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029"/>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51601997-8393-40F0-BE43-9E1E1378A013}" xr6:coauthVersionLast="47" xr6:coauthVersionMax="47" xr10:uidLastSave="{00000000-0000-0000-0000-000000000000}"/>
  <bookViews>
    <workbookView xWindow="-120" yWindow="-16365" windowWidth="29040" windowHeight="15720" tabRatio="649" activeTab="6" xr2:uid="{DDB5A5A3-FCFD-4EBD-90B0-90F6B3BFB699}"/>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0" hidden="1">Experiment!$A$13:$MX$101</definedName>
    <definedName name="_xlnm._FilterDatabase" localSheetId="6" hidden="1">RunReport!$A$2:$M$107</definedName>
    <definedName name="_xlnm._FilterDatabase" localSheetId="7" hidden="1">'SA variables'!$A$4:$O$844</definedName>
    <definedName name="cStep">Experiment!$H$53:$AZ$53</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Experiment!$A$5:$MX$101</definedName>
    <definedName name="ExptNo">Experiment!$C$13</definedName>
    <definedName name="i.AdultDrys" localSheetId="3">DataAutumn!$O$109:$R$109</definedName>
    <definedName name="i.AdultDrys" localSheetId="5">DataSpring!$O$109:$R$109</definedName>
    <definedName name="i.AdultDrys" localSheetId="4">DataWinter!$O$109:$R$109</definedName>
    <definedName name="i.Age_days">DataMaster!$J$165:$J$170</definedName>
    <definedName name="i.AgeJ">DataMaster!$C$165:$C$170</definedName>
    <definedName name="i.all_rot_yield">DataMaster!$K$14:$K$16</definedName>
    <definedName name="i.BMToffset_r1">DataMaster!$F$68</definedName>
    <definedName name="i.BMToffset_r2">DataMaster!$G$68</definedName>
    <definedName name="i.Breed">DataMaster!$C$142:$T$146</definedName>
    <definedName name="i.casual_ub">DataMaster!$H$14:$H$16</definedName>
    <definedName name="i.conservation">DataMaster!$C$177:$E$179</definedName>
    <definedName name="i.cropgraze_inc">DataMaster!$J$14:$J$16</definedName>
    <definedName name="i.DOY">DataMaster!$C$125:$C$127</definedName>
    <definedName name="i.dryman">DataMaster!$C$91:$V$106</definedName>
    <definedName name="i.end_joining">DataMaster!$C$36:$T$36</definedName>
    <definedName name="i.FS_Strategy">DataMaster!$C$265:$BK$272</definedName>
    <definedName name="i.FS_StrategyIndices" localSheetId="3">DataAutumn!$C$254:$BK$263</definedName>
    <definedName name="i.FS_StrategyIndices" localSheetId="5">DataSpring!$C$254:$BK$263</definedName>
    <definedName name="i.FS_StrategyIndices" localSheetId="4">DataWinter!$C$254:$BK$263</definedName>
    <definedName name="i.Genotype">DataMaster!$C$151:$H$160</definedName>
    <definedName name="i.GenotypeDesc">DataMaster!$U$142:$U$146</definedName>
    <definedName name="i.GlobalMax">Experiment!#REF!</definedName>
    <definedName name="i.GrainPrices">DataMaster!$L$115:$L$118</definedName>
    <definedName name="i.GrainPrices_k">DataMaster!$M$115:$M$118</definedName>
    <definedName name="i.interest_rate">DataMaster!$F$14:$F$16</definedName>
    <definedName name="i.LMU_Area">DataMaster!$C$199:$DR$202</definedName>
    <definedName name="i.LMU_Slice">DataMaster!$C$198:$DR$198</definedName>
    <definedName name="i.LTWFeedIndices_BBB" localSheetId="3">DataAutumn!$P$397:$CN$397</definedName>
    <definedName name="i.LTWFeedIndices_BBB" localSheetId="5">DataSpring!$P$397:$CN$397</definedName>
    <definedName name="i.LTWFeedIndices_BBB" localSheetId="4">DataWinter!$P$397:$CN$397</definedName>
    <definedName name="i.LTWFeedIndices_BMT" localSheetId="3">DataAutumn!$P$399:$CN$399</definedName>
    <definedName name="i.LTWFeedIndices_BMT" localSheetId="5">DataSpring!$P$399:$CN$399</definedName>
    <definedName name="i.LTWFeedIndices_BMT" localSheetId="4">DataWinter!$P$399:$CN$399</definedName>
    <definedName name="i.LTWFeedLevels">DataMaster!$P$401:$AA$752</definedName>
    <definedName name="i.mach_option">DataMaster!$E$14:$E$16</definedName>
    <definedName name="i.MaxRR">DataMaster!$C$864:$M$874</definedName>
    <definedName name="i.MeatPrices">DataMaster!$I$115:$J$118</definedName>
    <definedName name="i.minroe">DataMaster!$C$14:$C$17</definedName>
    <definedName name="i.MLP_PvP">DataMaster!$E$879:$S$898</definedName>
    <definedName name="i.model_structure">DataMaster!$C$7:$P$10</definedName>
    <definedName name="i.ModelStructure">DataMaster!$B$7:$B$10</definedName>
    <definedName name="i.mortalityx">DataMaster!$C$759:$D$766</definedName>
    <definedName name="i.opp_cost_capital">DataMaster!$G$14:$G$16</definedName>
    <definedName name="i.OptLTWAdj" localSheetId="3">DataAutumn!$C$333:$R$386</definedName>
    <definedName name="i.OptLTWAdj" localSheetId="5">DataSpring!$C$333:$R$386</definedName>
    <definedName name="i.OptLTWAdj" localSheetId="4">DataWinter!$C$333:$R$386</definedName>
    <definedName name="i.OptLWCJadj" localSheetId="3">DataAutumn!$S$279:$BN$326</definedName>
    <definedName name="i.OptLWCJadj" localSheetId="5">DataSpring!$S$279:$BN$326</definedName>
    <definedName name="i.OptLWCJadj" localSheetId="4">DataWinter!$S$279:$BN$326</definedName>
    <definedName name="i.overdraw">DataMaster!$D$14:$D$17</definedName>
    <definedName name="i.pasture_prod">DataMaster!$L$14:$L$16</definedName>
    <definedName name="i.PdkAlloc">DataMaster!$C$85</definedName>
    <definedName name="i.Periods">DataMaster!$B$34:$T$66</definedName>
    <definedName name="i.PGRscalar">DataMaster!$M$82:$BJ$82</definedName>
    <definedName name="i.PJFeedIndices" localSheetId="3">DataAutumn!$P$404:$CN$404</definedName>
    <definedName name="i.PJFeedIndices" localSheetId="5">DataSpring!$P$404:$CN$404</definedName>
    <definedName name="i.PJFeedIndices" localSheetId="4">DataWinter!$P$404:$CN$404</definedName>
    <definedName name="i.ProdnCal_Mat">DataMaster!$M$76:$BK$78</definedName>
    <definedName name="i.ProdnCal_Mer">DataMaster!$M$73:$BK$75</definedName>
    <definedName name="i.Region_Desc">DataMaster!$W$3:$AA$3</definedName>
    <definedName name="i.REVsSA">DataMaster!$C$851:$T$860</definedName>
    <definedName name="i.risk_aversion">DataMaster!$B$22:$G$26</definedName>
    <definedName name="i.RR_scenario">DataMaster!$C$132:$G$136</definedName>
    <definedName name="i.seedharv_casual_ub">DataMaster!$I$14:$I$16</definedName>
    <definedName name="i.slices_ffcfw">DataMaster!$U$34:$AL$66</definedName>
    <definedName name="i.std_prices">DataMaster!$C$115:$F$115</definedName>
    <definedName name="i.StdELMan">DataMaster!$C$771:$N$830</definedName>
    <definedName name="i.TeamAbbrev">DataMaster!$V$903:$V$1367</definedName>
    <definedName name="i.TeamCoeff">DataMaster!$C$903:$S$1368</definedName>
    <definedName name="i.TeamNo">DataMaster!$U$903:$U$1367</definedName>
    <definedName name="i.TOL">DataMaster!$D$125:$D$127</definedName>
    <definedName name="i.TOL_Desc">DataMaster!$W$4:$Y$4</definedName>
    <definedName name="i.TOL_indices">DataMaster!$E$125:$H$127</definedName>
    <definedName name="i.TOLoffset_r1">DataMaster!$C$68</definedName>
    <definedName name="i.TOLoffset_r2">DataMaster!$D$68</definedName>
    <definedName name="i.Triplet_MeatPercentile">DataMaster!$C$843</definedName>
    <definedName name="i.Triplet_MeatPickle">DataMaster!$D$835:$D$841</definedName>
    <definedName name="i.Triplet_MeatScalar">DataMaster!$C$835:$C$841</definedName>
    <definedName name="i.Triplet_Mortalitye">DataMaster!$J$835:$L$838</definedName>
    <definedName name="i.Triplet_Mortalityx">DataMaster!$G$835:$I$838</definedName>
    <definedName name="i.Triplet_pi_yatf">DataMaster!$M$835:$M$837</definedName>
    <definedName name="i.Triplet_RR">DataMaster!$F$835:$F$838</definedName>
    <definedName name="i.TripletPropn">DataMaster!$O$835:$O$836</definedName>
    <definedName name="i.Triplets_mortality">DataMaster!$N$835:$N$839</definedName>
    <definedName name="i.UserPeriod0">DataMaster!$C$185:$E$190</definedName>
    <definedName name="i.WoolPrices">DataMaster!$H$115:$H$118</definedName>
    <definedName name="IsSequential">Experiment!$H$54:$AZ$54</definedName>
    <definedName name="LMU_Data">DataMaster!$C$205:$BY$244</definedName>
    <definedName name="nLevels">Experiment!$H$52:$AZ$52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H74" i="1" l="1"/>
  <c r="IH75" i="1" s="1"/>
  <c r="IH76" i="1" s="1"/>
  <c r="IH77" i="1" s="1"/>
  <c r="IH78" i="1" s="1"/>
  <c r="IH79" i="1" s="1"/>
  <c r="IH80" i="1" s="1"/>
  <c r="IH81" i="1" s="1"/>
  <c r="IH82" i="1" s="1"/>
  <c r="IH83" i="1" s="1"/>
  <c r="IH84" i="1" s="1"/>
  <c r="IH85" i="1" s="1"/>
  <c r="IH86" i="1" s="1"/>
  <c r="IH87" i="1" s="1"/>
  <c r="IH88" i="1" s="1"/>
  <c r="IH89" i="1" s="1"/>
  <c r="IH90" i="1" s="1"/>
  <c r="IH91" i="1" s="1"/>
  <c r="IH92" i="1" s="1"/>
  <c r="IH93" i="1" s="1"/>
  <c r="II74" i="1"/>
  <c r="II75" i="1" s="1"/>
  <c r="II76" i="1" s="1"/>
  <c r="II77" i="1" s="1"/>
  <c r="II78" i="1" s="1"/>
  <c r="II79" i="1" s="1"/>
  <c r="II80" i="1" s="1"/>
  <c r="II81" i="1" s="1"/>
  <c r="II82" i="1" s="1"/>
  <c r="II83" i="1" s="1"/>
  <c r="II84" i="1" s="1"/>
  <c r="II85" i="1" s="1"/>
  <c r="II86" i="1" s="1"/>
  <c r="II87" i="1" s="1"/>
  <c r="II88" i="1" s="1"/>
  <c r="II89" i="1" s="1"/>
  <c r="II90" i="1" s="1"/>
  <c r="II91" i="1" s="1"/>
  <c r="II92" i="1" s="1"/>
  <c r="II93" i="1" s="1"/>
  <c r="IF92" i="1"/>
  <c r="IE92" i="1"/>
  <c r="HY90" i="1"/>
  <c r="IE90" i="1" s="1"/>
  <c r="IF88" i="1"/>
  <c r="IE88" i="1"/>
  <c r="IF86" i="1"/>
  <c r="IE86" i="1"/>
  <c r="HY84" i="1"/>
  <c r="HZ84" i="1" s="1"/>
  <c r="IF84" i="1" s="1"/>
  <c r="IF82" i="1"/>
  <c r="IE82" i="1"/>
  <c r="IF80" i="1"/>
  <c r="IE80" i="1"/>
  <c r="IF78" i="1"/>
  <c r="IE78" i="1"/>
  <c r="IF76" i="1"/>
  <c r="IE76" i="1"/>
  <c r="IF74" i="1"/>
  <c r="IE74" i="1"/>
  <c r="ID74" i="1"/>
  <c r="MK93" i="1"/>
  <c r="MJ93" i="1"/>
  <c r="MI93" i="1"/>
  <c r="MH93" i="1"/>
  <c r="KJ93" i="1"/>
  <c r="G93" i="1"/>
  <c r="A93" i="1"/>
  <c r="MK92" i="1"/>
  <c r="MJ92" i="1"/>
  <c r="MI92" i="1"/>
  <c r="MH92" i="1"/>
  <c r="KJ92" i="1"/>
  <c r="G92" i="1"/>
  <c r="A92" i="1"/>
  <c r="MK91" i="1"/>
  <c r="MJ91" i="1"/>
  <c r="MI91" i="1"/>
  <c r="MH91" i="1"/>
  <c r="KJ91" i="1"/>
  <c r="G91" i="1"/>
  <c r="A91" i="1"/>
  <c r="B93" i="1" s="1"/>
  <c r="MK90" i="1"/>
  <c r="MJ90" i="1"/>
  <c r="MI90" i="1"/>
  <c r="MH90" i="1"/>
  <c r="KJ90" i="1"/>
  <c r="G90" i="1"/>
  <c r="B90" i="1"/>
  <c r="A90" i="1"/>
  <c r="B92" i="1" s="1"/>
  <c r="MK89" i="1"/>
  <c r="MJ89" i="1"/>
  <c r="MI89" i="1"/>
  <c r="MH89" i="1"/>
  <c r="KJ89" i="1"/>
  <c r="G89" i="1"/>
  <c r="A89" i="1"/>
  <c r="B91" i="1" s="1"/>
  <c r="MK88" i="1"/>
  <c r="MJ88" i="1"/>
  <c r="MI88" i="1"/>
  <c r="MH88" i="1"/>
  <c r="KJ88" i="1"/>
  <c r="G88" i="1"/>
  <c r="A88" i="1"/>
  <c r="MK87" i="1"/>
  <c r="MJ87" i="1"/>
  <c r="MI87" i="1"/>
  <c r="MH87" i="1"/>
  <c r="KJ87" i="1"/>
  <c r="G87" i="1"/>
  <c r="B87" i="1"/>
  <c r="A87" i="1"/>
  <c r="B89" i="1" s="1"/>
  <c r="MK86" i="1"/>
  <c r="MJ86" i="1"/>
  <c r="MI86" i="1"/>
  <c r="MH86" i="1"/>
  <c r="KJ86" i="1"/>
  <c r="G86" i="1"/>
  <c r="A86" i="1"/>
  <c r="B88" i="1" s="1"/>
  <c r="MK85" i="1"/>
  <c r="MJ85" i="1"/>
  <c r="MI85" i="1"/>
  <c r="MH85" i="1"/>
  <c r="KJ85" i="1"/>
  <c r="G85" i="1"/>
  <c r="A85" i="1"/>
  <c r="B83" i="1"/>
  <c r="HC75" i="1"/>
  <c r="HC76" i="1"/>
  <c r="HC74" i="1"/>
  <c r="HC73" i="1"/>
  <c r="HF74" i="1"/>
  <c r="HF73" i="1"/>
  <c r="BA94" i="1"/>
  <c r="A94" i="1"/>
  <c r="MK84" i="1"/>
  <c r="MJ84" i="1"/>
  <c r="MI84" i="1"/>
  <c r="MH84" i="1"/>
  <c r="KJ84" i="1"/>
  <c r="G84" i="1"/>
  <c r="A84" i="1"/>
  <c r="B86" i="1" s="1"/>
  <c r="MK83" i="1"/>
  <c r="MJ83" i="1"/>
  <c r="MI83" i="1"/>
  <c r="MH83" i="1"/>
  <c r="KJ83" i="1"/>
  <c r="G83" i="1"/>
  <c r="A83" i="1"/>
  <c r="B85" i="1" s="1"/>
  <c r="MK82" i="1"/>
  <c r="MJ82" i="1"/>
  <c r="MI82" i="1"/>
  <c r="MH82" i="1"/>
  <c r="KJ82" i="1"/>
  <c r="G82" i="1"/>
  <c r="A82" i="1"/>
  <c r="B84" i="1" s="1"/>
  <c r="MK81" i="1"/>
  <c r="MJ81" i="1"/>
  <c r="MI81" i="1"/>
  <c r="MH81" i="1"/>
  <c r="KJ81" i="1"/>
  <c r="G81" i="1"/>
  <c r="A81" i="1"/>
  <c r="MK80" i="1"/>
  <c r="MJ80" i="1"/>
  <c r="MI80" i="1"/>
  <c r="MH80" i="1"/>
  <c r="KJ80" i="1"/>
  <c r="G80" i="1"/>
  <c r="A80" i="1"/>
  <c r="B82" i="1" s="1"/>
  <c r="MK79" i="1"/>
  <c r="MJ79" i="1"/>
  <c r="MI79" i="1"/>
  <c r="MH79" i="1"/>
  <c r="KJ79" i="1"/>
  <c r="G79" i="1"/>
  <c r="A79" i="1"/>
  <c r="B81" i="1" s="1"/>
  <c r="MK78" i="1"/>
  <c r="MJ78" i="1"/>
  <c r="MI78" i="1"/>
  <c r="MH78" i="1"/>
  <c r="KJ78" i="1"/>
  <c r="G78" i="1"/>
  <c r="A78" i="1"/>
  <c r="B80" i="1" s="1"/>
  <c r="MK77" i="1"/>
  <c r="MJ77" i="1"/>
  <c r="MI77" i="1"/>
  <c r="MH77" i="1"/>
  <c r="KJ77" i="1"/>
  <c r="G77" i="1"/>
  <c r="A77" i="1"/>
  <c r="B79" i="1" s="1"/>
  <c r="MK76" i="1"/>
  <c r="MJ76" i="1"/>
  <c r="MI76" i="1"/>
  <c r="MH76" i="1"/>
  <c r="KJ76" i="1"/>
  <c r="G76" i="1"/>
  <c r="A76" i="1"/>
  <c r="B78" i="1" s="1"/>
  <c r="MK75" i="1"/>
  <c r="MJ75" i="1"/>
  <c r="MI75" i="1"/>
  <c r="MH75" i="1"/>
  <c r="KJ75" i="1"/>
  <c r="G75" i="1"/>
  <c r="A75" i="1"/>
  <c r="B77" i="1" s="1"/>
  <c r="MK74" i="1"/>
  <c r="MJ74" i="1"/>
  <c r="MI74" i="1"/>
  <c r="MH74" i="1"/>
  <c r="KJ74" i="1"/>
  <c r="H74" i="1"/>
  <c r="H75" i="1" s="1"/>
  <c r="H76" i="1" s="1"/>
  <c r="G74" i="1"/>
  <c r="A74" i="1"/>
  <c r="B76" i="1" s="1"/>
  <c r="HI76" i="1" s="1" a="1"/>
  <c r="HI76" i="1" s="1"/>
  <c r="MK73" i="1"/>
  <c r="MJ73" i="1"/>
  <c r="MI73" i="1"/>
  <c r="MH73" i="1"/>
  <c r="KJ73" i="1"/>
  <c r="G73" i="1"/>
  <c r="A73" i="1"/>
  <c r="B75" i="1" s="1"/>
  <c r="A72" i="1"/>
  <c r="HZ90" i="1" l="1"/>
  <c r="IF90" i="1" s="1"/>
  <c r="HX76" i="1" a="1"/>
  <c r="HX76" i="1" s="1"/>
  <c r="HX78" i="1" s="1" a="1"/>
  <c r="HX78" i="1" s="1"/>
  <c r="HX80" i="1" s="1" a="1"/>
  <c r="HX80" i="1" s="1"/>
  <c r="HX82" i="1" s="1" a="1"/>
  <c r="HX82" i="1" s="1"/>
  <c r="HX84" i="1" s="1" a="1"/>
  <c r="HX84" i="1" s="1"/>
  <c r="IE84" i="1"/>
  <c r="HI78" i="1" a="1"/>
  <c r="HI78" i="1" s="1"/>
  <c r="HI80" i="1" s="1" a="1"/>
  <c r="HI80" i="1" s="1"/>
  <c r="DB74" i="1" a="1"/>
  <c r="DB74" i="1" s="1"/>
  <c r="DA74" i="1" a="1"/>
  <c r="DA74" i="1" s="1"/>
  <c r="DD74" i="1" a="1"/>
  <c r="DD74" i="1" s="1"/>
  <c r="DE74" i="1" a="1"/>
  <c r="DE74" i="1" s="1"/>
  <c r="AD74" i="1" a="1"/>
  <c r="AD74" i="1" s="1"/>
  <c r="AA74" i="1" a="1"/>
  <c r="AA74" i="1" s="1"/>
  <c r="Y74" i="1" a="1"/>
  <c r="Y74" i="1" s="1"/>
  <c r="X74" i="1" a="1"/>
  <c r="X74" i="1" s="1"/>
  <c r="W74" i="1" a="1"/>
  <c r="W74" i="1" s="1"/>
  <c r="V74" i="1" a="1"/>
  <c r="V74" i="1" s="1"/>
  <c r="Z74" i="1" a="1"/>
  <c r="Z74" i="1" s="1"/>
  <c r="U74" i="1" a="1"/>
  <c r="U74" i="1" s="1"/>
  <c r="N74" i="1" a="1"/>
  <c r="N74" i="1" s="1"/>
  <c r="O74" i="1" a="1"/>
  <c r="O74" i="1" s="1"/>
  <c r="M74" i="1" a="1"/>
  <c r="M74" i="1" s="1"/>
  <c r="H77" i="1"/>
  <c r="HX86" i="1" l="1" a="1"/>
  <c r="HX86" i="1" s="1"/>
  <c r="HX88" i="1" s="1" a="1"/>
  <c r="HX88" i="1" s="1"/>
  <c r="HX90" i="1" s="1" a="1"/>
  <c r="HX90" i="1" s="1"/>
  <c r="HX92" i="1" s="1" a="1"/>
  <c r="HX92" i="1" s="1"/>
  <c r="ID92" i="1" s="1"/>
  <c r="ID84" i="1"/>
  <c r="ID82" i="1"/>
  <c r="AD76" i="1" a="1"/>
  <c r="AD76" i="1" s="1"/>
  <c r="AA76" i="1" a="1"/>
  <c r="AA76" i="1" s="1"/>
  <c r="X76" i="1" a="1"/>
  <c r="X76" i="1" s="1"/>
  <c r="Z76" i="1" a="1"/>
  <c r="Z76" i="1" s="1"/>
  <c r="Y76" i="1" a="1"/>
  <c r="Y76" i="1" s="1"/>
  <c r="V76" i="1" a="1"/>
  <c r="V76" i="1" s="1"/>
  <c r="W76" i="1" a="1"/>
  <c r="W76" i="1" s="1"/>
  <c r="U76" i="1" a="1"/>
  <c r="U76" i="1" s="1"/>
  <c r="M76" i="1" a="1"/>
  <c r="M76" i="1" s="1"/>
  <c r="N76" i="1" a="1"/>
  <c r="N76" i="1" s="1"/>
  <c r="O76" i="1" a="1"/>
  <c r="O76" i="1" s="1"/>
  <c r="H78" i="1"/>
  <c r="H79" i="1" l="1"/>
  <c r="AD78" i="1" l="1" a="1"/>
  <c r="AD78" i="1" s="1"/>
  <c r="W78" i="1" a="1"/>
  <c r="W78" i="1" s="1"/>
  <c r="Y78" i="1" a="1"/>
  <c r="Y78" i="1" s="1"/>
  <c r="X78" i="1" a="1"/>
  <c r="X78" i="1" s="1"/>
  <c r="Z78" i="1" a="1"/>
  <c r="Z78" i="1" s="1"/>
  <c r="AA78" i="1" a="1"/>
  <c r="AA78" i="1" s="1"/>
  <c r="U78" i="1" a="1"/>
  <c r="U78" i="1" s="1"/>
  <c r="V78" i="1" a="1"/>
  <c r="V78" i="1" s="1"/>
  <c r="M78" i="1" a="1"/>
  <c r="M78" i="1" s="1"/>
  <c r="N78" i="1" a="1"/>
  <c r="N78" i="1" s="1"/>
  <c r="O78" i="1" a="1"/>
  <c r="O78" i="1" s="1"/>
  <c r="H80" i="1"/>
  <c r="H81" i="1" l="1"/>
  <c r="AD80" i="1" l="1" a="1"/>
  <c r="AD80" i="1" s="1"/>
  <c r="U80" i="1" a="1"/>
  <c r="U80" i="1" s="1"/>
  <c r="X80" i="1" a="1"/>
  <c r="X80" i="1" s="1"/>
  <c r="Y80" i="1" a="1"/>
  <c r="Y80" i="1" s="1"/>
  <c r="V80" i="1" a="1"/>
  <c r="V80" i="1" s="1"/>
  <c r="Z80" i="1" a="1"/>
  <c r="Z80" i="1" s="1"/>
  <c r="AA80" i="1" a="1"/>
  <c r="AA80" i="1" s="1"/>
  <c r="W80" i="1" a="1"/>
  <c r="W80" i="1" s="1"/>
  <c r="O80" i="1" a="1"/>
  <c r="O80" i="1" s="1"/>
  <c r="M80" i="1" a="1"/>
  <c r="M80" i="1" s="1"/>
  <c r="N80" i="1" a="1"/>
  <c r="N80" i="1" s="1"/>
  <c r="H82" i="1"/>
  <c r="H83" i="1" l="1"/>
  <c r="AD82" i="1" l="1" a="1"/>
  <c r="AD82" i="1" s="1"/>
  <c r="Y82" i="1" a="1"/>
  <c r="Y82" i="1" s="1"/>
  <c r="AA82" i="1" a="1"/>
  <c r="AA82" i="1" s="1"/>
  <c r="U82" i="1" a="1"/>
  <c r="U82" i="1" s="1"/>
  <c r="Z82" i="1" a="1"/>
  <c r="Z82" i="1" s="1"/>
  <c r="W82" i="1" a="1"/>
  <c r="W82" i="1" s="1"/>
  <c r="X82" i="1" a="1"/>
  <c r="X82" i="1" s="1"/>
  <c r="V82" i="1" a="1"/>
  <c r="V82" i="1" s="1"/>
  <c r="N82" i="1" a="1"/>
  <c r="N82" i="1" s="1"/>
  <c r="O82" i="1" a="1"/>
  <c r="O82" i="1" s="1"/>
  <c r="M82" i="1" a="1"/>
  <c r="M82" i="1" s="1"/>
  <c r="H84" i="1"/>
  <c r="H85" i="1" s="1"/>
  <c r="H86" i="1" s="1"/>
  <c r="H87" i="1" s="1"/>
  <c r="H88" i="1" s="1"/>
  <c r="H89" i="1" s="1"/>
  <c r="H90" i="1" s="1"/>
  <c r="H91" i="1" s="1"/>
  <c r="H92" i="1" s="1"/>
  <c r="H93" i="1" s="1"/>
  <c r="AD84" i="1" l="1" a="1"/>
  <c r="AD84" i="1" s="1"/>
  <c r="AD86" i="1" s="1" a="1"/>
  <c r="AD86" i="1" s="1"/>
  <c r="U84" i="1" a="1"/>
  <c r="U84" i="1" s="1"/>
  <c r="U86" i="1" s="1" a="1"/>
  <c r="U86" i="1" s="1"/>
  <c r="V84" i="1" a="1"/>
  <c r="V84" i="1" s="1"/>
  <c r="V86" i="1" s="1" a="1"/>
  <c r="V86" i="1" s="1"/>
  <c r="Z84" i="1" a="1"/>
  <c r="Z84" i="1" s="1"/>
  <c r="Z86" i="1" s="1" a="1"/>
  <c r="Z86" i="1" s="1"/>
  <c r="W84" i="1" a="1"/>
  <c r="W84" i="1" s="1"/>
  <c r="W86" i="1" s="1" a="1"/>
  <c r="W86" i="1" s="1"/>
  <c r="AA84" i="1" a="1"/>
  <c r="AA84" i="1" s="1"/>
  <c r="AA86" i="1" s="1" a="1"/>
  <c r="AA86" i="1" s="1"/>
  <c r="X84" i="1" a="1"/>
  <c r="X84" i="1" s="1"/>
  <c r="X86" i="1" s="1" a="1"/>
  <c r="X86" i="1" s="1"/>
  <c r="Y84" i="1" a="1"/>
  <c r="Y84" i="1" s="1"/>
  <c r="Y86" i="1" s="1" a="1"/>
  <c r="Y86" i="1" s="1"/>
  <c r="M84" i="1" a="1"/>
  <c r="M84" i="1" s="1"/>
  <c r="M86" i="1" s="1" a="1"/>
  <c r="M86" i="1" s="1"/>
  <c r="N84" i="1" a="1"/>
  <c r="N84" i="1" s="1"/>
  <c r="N86" i="1" s="1" a="1"/>
  <c r="N86" i="1" s="1"/>
  <c r="O84" i="1" a="1"/>
  <c r="O84" i="1" s="1"/>
  <c r="O86" i="1" s="1" a="1"/>
  <c r="O86" i="1" s="1"/>
  <c r="DS86" i="1" l="1"/>
  <c r="DR86" i="1"/>
  <c r="DQ86" i="1"/>
  <c r="DP86" i="1"/>
  <c r="DO86" i="1"/>
  <c r="DN86" i="1"/>
  <c r="N88" i="1" a="1"/>
  <c r="N88" i="1" s="1"/>
  <c r="LC86" i="1"/>
  <c r="X88" i="1" a="1"/>
  <c r="X88" i="1" s="1"/>
  <c r="EW86" i="1"/>
  <c r="Z88" i="1" a="1"/>
  <c r="Z88" i="1" s="1"/>
  <c r="V88" i="1" a="1"/>
  <c r="V88" i="1" s="1"/>
  <c r="ER86" i="1"/>
  <c r="T86" i="1"/>
  <c r="KG86" i="1"/>
  <c r="ET86" i="1"/>
  <c r="ES86" i="1"/>
  <c r="O88" i="1" a="1"/>
  <c r="O88" i="1" s="1"/>
  <c r="DT86" i="1"/>
  <c r="ED86" i="1"/>
  <c r="EC86" i="1"/>
  <c r="EB86" i="1"/>
  <c r="EA86" i="1"/>
  <c r="DW86" i="1"/>
  <c r="MD86" i="1"/>
  <c r="Q86" i="1"/>
  <c r="P86" i="1"/>
  <c r="DU86" i="1"/>
  <c r="DX86" i="1"/>
  <c r="DV86" i="1"/>
  <c r="DZ86" i="1"/>
  <c r="DY86" i="1"/>
  <c r="M88" i="1" a="1"/>
  <c r="M88" i="1" s="1"/>
  <c r="EZ86" i="1"/>
  <c r="Y88" i="1" a="1"/>
  <c r="Y88" i="1" s="1"/>
  <c r="EY86" i="1"/>
  <c r="EX86" i="1"/>
  <c r="AA88" i="1" a="1"/>
  <c r="AA88" i="1" s="1"/>
  <c r="MQ86" i="1"/>
  <c r="W88" i="1" a="1"/>
  <c r="W88" i="1" s="1"/>
  <c r="EU86" i="1"/>
  <c r="EV86" i="1"/>
  <c r="U88" i="1" a="1"/>
  <c r="U88" i="1" s="1"/>
  <c r="AB86" i="1" a="1"/>
  <c r="AB86" i="1" s="1"/>
  <c r="AD88" i="1" a="1"/>
  <c r="AD88" i="1" s="1"/>
  <c r="V90" i="1" l="1" a="1"/>
  <c r="V90" i="1" s="1"/>
  <c r="MQ88" i="1"/>
  <c r="W90" i="1" a="1"/>
  <c r="W90" i="1" s="1"/>
  <c r="DQ88" i="1"/>
  <c r="DN88" i="1"/>
  <c r="DO88" i="1"/>
  <c r="DP88" i="1"/>
  <c r="DS88" i="1"/>
  <c r="DR88" i="1"/>
  <c r="N90" i="1" a="1"/>
  <c r="N90" i="1" s="1"/>
  <c r="EV88" i="1"/>
  <c r="EU88" i="1"/>
  <c r="U90" i="1" a="1"/>
  <c r="U90" i="1" s="1"/>
  <c r="EY88" i="1"/>
  <c r="EX88" i="1"/>
  <c r="AA90" i="1" a="1"/>
  <c r="AA90" i="1" s="1"/>
  <c r="EZ88" i="1"/>
  <c r="Y90" i="1" a="1"/>
  <c r="Y90" i="1" s="1"/>
  <c r="GQ86" i="1"/>
  <c r="LI86" i="1"/>
  <c r="GU86" i="1"/>
  <c r="FR86" i="1"/>
  <c r="MF86" i="1"/>
  <c r="LH86" i="1"/>
  <c r="GT86" i="1"/>
  <c r="GW86" i="1"/>
  <c r="GN86" i="1"/>
  <c r="GX86" i="1"/>
  <c r="GV86" i="1"/>
  <c r="GS86" i="1"/>
  <c r="EW88" i="1"/>
  <c r="Z90" i="1" a="1"/>
  <c r="Z90" i="1" s="1"/>
  <c r="DX88" i="1"/>
  <c r="DW88" i="1"/>
  <c r="DV88" i="1"/>
  <c r="DU88" i="1"/>
  <c r="Q88" i="1"/>
  <c r="MD88" i="1"/>
  <c r="ED88" i="1"/>
  <c r="EA88" i="1"/>
  <c r="EC88" i="1"/>
  <c r="DZ88" i="1"/>
  <c r="EB88" i="1"/>
  <c r="DT88" i="1"/>
  <c r="DY88" i="1"/>
  <c r="P88" i="1"/>
  <c r="M90" i="1" a="1"/>
  <c r="M90" i="1" s="1"/>
  <c r="LC88" i="1"/>
  <c r="X90" i="1" a="1"/>
  <c r="X90" i="1" s="1"/>
  <c r="ER88" i="1"/>
  <c r="KG88" i="1"/>
  <c r="T88" i="1"/>
  <c r="ET88" i="1"/>
  <c r="ES88" i="1"/>
  <c r="O90" i="1" a="1"/>
  <c r="O90" i="1" s="1"/>
  <c r="AB88" i="1" a="1"/>
  <c r="AB88" i="1" s="1"/>
  <c r="AD90" i="1" a="1"/>
  <c r="AD90" i="1" s="1"/>
  <c r="EB90" i="1" l="1"/>
  <c r="EA90" i="1"/>
  <c r="DZ90" i="1"/>
  <c r="DY90" i="1"/>
  <c r="DX90" i="1"/>
  <c r="DW90" i="1"/>
  <c r="DV90" i="1"/>
  <c r="DU90" i="1"/>
  <c r="ED90" i="1"/>
  <c r="EC90" i="1"/>
  <c r="DT90" i="1"/>
  <c r="Q90" i="1"/>
  <c r="P90" i="1"/>
  <c r="MD90" i="1"/>
  <c r="M92" i="1" a="1"/>
  <c r="M92" i="1" s="1"/>
  <c r="EV90" i="1"/>
  <c r="EU90" i="1"/>
  <c r="U92" i="1" a="1"/>
  <c r="U92" i="1" s="1"/>
  <c r="EX90" i="1"/>
  <c r="EY90" i="1"/>
  <c r="AA92" i="1" a="1"/>
  <c r="AA92" i="1" s="1"/>
  <c r="MQ90" i="1"/>
  <c r="W92" i="1" a="1"/>
  <c r="W92" i="1" s="1"/>
  <c r="EW90" i="1"/>
  <c r="Z92" i="1" a="1"/>
  <c r="Z92" i="1" s="1"/>
  <c r="EZ90" i="1"/>
  <c r="Y92" i="1" a="1"/>
  <c r="Y92" i="1" s="1"/>
  <c r="LC90" i="1"/>
  <c r="X92" i="1" a="1"/>
  <c r="X92" i="1" s="1"/>
  <c r="DS90" i="1"/>
  <c r="DR90" i="1"/>
  <c r="DQ90" i="1"/>
  <c r="DP90" i="1"/>
  <c r="DO90" i="1"/>
  <c r="DN90" i="1"/>
  <c r="N92" i="1" a="1"/>
  <c r="N92" i="1" s="1"/>
  <c r="V92" i="1" a="1"/>
  <c r="V92" i="1" s="1"/>
  <c r="AB90" i="1" a="1"/>
  <c r="AB90" i="1" s="1"/>
  <c r="AD92" i="1" a="1"/>
  <c r="AD92" i="1" s="1"/>
  <c r="GT88" i="1"/>
  <c r="GS88" i="1"/>
  <c r="GN88" i="1"/>
  <c r="MF88" i="1"/>
  <c r="LI88" i="1"/>
  <c r="LH88" i="1"/>
  <c r="GX88" i="1"/>
  <c r="GQ88" i="1"/>
  <c r="GW88" i="1"/>
  <c r="FR88" i="1"/>
  <c r="GV88" i="1"/>
  <c r="GU88" i="1"/>
  <c r="ER90" i="1"/>
  <c r="KG90" i="1"/>
  <c r="ET90" i="1"/>
  <c r="ES90" i="1"/>
  <c r="T90" i="1"/>
  <c r="O92" i="1" a="1"/>
  <c r="O92" i="1" s="1"/>
  <c r="GT90" i="1" l="1"/>
  <c r="GS90" i="1"/>
  <c r="LI90" i="1"/>
  <c r="GN90" i="1"/>
  <c r="LH90" i="1"/>
  <c r="MF90" i="1"/>
  <c r="FR90" i="1"/>
  <c r="GU90" i="1"/>
  <c r="GQ90" i="1"/>
  <c r="GX90" i="1"/>
  <c r="GW90" i="1"/>
  <c r="GV90" i="1"/>
  <c r="EZ92" i="1"/>
  <c r="MQ92" i="1"/>
  <c r="EY92" i="1"/>
  <c r="EX92" i="1"/>
  <c r="LC92" i="1"/>
  <c r="EV92" i="1"/>
  <c r="EU92" i="1"/>
  <c r="ET92" i="1"/>
  <c r="KG92" i="1"/>
  <c r="ES92" i="1"/>
  <c r="ER92" i="1"/>
  <c r="T92" i="1"/>
  <c r="DS92" i="1"/>
  <c r="DR92" i="1"/>
  <c r="DN92" i="1"/>
  <c r="DQ92" i="1"/>
  <c r="DP92" i="1"/>
  <c r="DO92" i="1"/>
  <c r="EW92" i="1"/>
  <c r="AB92" i="1" a="1"/>
  <c r="AB92" i="1" s="1"/>
  <c r="EC92" i="1"/>
  <c r="EB92" i="1"/>
  <c r="DZ92" i="1"/>
  <c r="DV92" i="1"/>
  <c r="DU92" i="1"/>
  <c r="DT92" i="1"/>
  <c r="MD92" i="1"/>
  <c r="ED92" i="1"/>
  <c r="DX92" i="1"/>
  <c r="DW92" i="1"/>
  <c r="P92" i="1"/>
  <c r="EA92" i="1"/>
  <c r="DY92" i="1"/>
  <c r="Q92" i="1"/>
  <c r="LH92" i="1" l="1"/>
  <c r="GX92" i="1"/>
  <c r="GV92" i="1"/>
  <c r="GT92" i="1"/>
  <c r="GU92" i="1"/>
  <c r="GS92" i="1"/>
  <c r="FR92" i="1"/>
  <c r="GQ92" i="1"/>
  <c r="MF92" i="1"/>
  <c r="GW92" i="1"/>
  <c r="GN92" i="1"/>
  <c r="LI92" i="1"/>
  <c r="CT386" i="8" l="1"/>
  <c r="CS386" i="8"/>
  <c r="CR386" i="8"/>
  <c r="CQ386" i="8"/>
  <c r="CP386" i="8"/>
  <c r="CO386" i="8"/>
  <c r="CN386" i="8"/>
  <c r="CM386" i="8"/>
  <c r="CL386" i="8"/>
  <c r="CK386" i="8"/>
  <c r="CJ386" i="8"/>
  <c r="CI386" i="8"/>
  <c r="CH386" i="8"/>
  <c r="CG386" i="8"/>
  <c r="CF386" i="8"/>
  <c r="CE386" i="8"/>
  <c r="CT385" i="8"/>
  <c r="CS385" i="8"/>
  <c r="CR385" i="8"/>
  <c r="CQ385" i="8"/>
  <c r="CP385" i="8"/>
  <c r="CO385" i="8"/>
  <c r="CN385" i="8"/>
  <c r="CM385" i="8"/>
  <c r="CL385" i="8"/>
  <c r="CK385" i="8"/>
  <c r="CJ385" i="8"/>
  <c r="CI385" i="8"/>
  <c r="CH385" i="8"/>
  <c r="CG385" i="8"/>
  <c r="CF385" i="8"/>
  <c r="CE385" i="8"/>
  <c r="CT384" i="8"/>
  <c r="CS384" i="8"/>
  <c r="CR384" i="8"/>
  <c r="CQ384" i="8"/>
  <c r="CP384" i="8"/>
  <c r="CO384" i="8"/>
  <c r="CN384" i="8"/>
  <c r="CM384" i="8"/>
  <c r="CL384" i="8"/>
  <c r="CK384" i="8"/>
  <c r="CJ384" i="8"/>
  <c r="CI384" i="8"/>
  <c r="CH384" i="8"/>
  <c r="CG384" i="8"/>
  <c r="CF384" i="8"/>
  <c r="CE384" i="8"/>
  <c r="CT350" i="8"/>
  <c r="CS350" i="8"/>
  <c r="CR350" i="8"/>
  <c r="CQ350" i="8"/>
  <c r="CP350" i="8"/>
  <c r="CO350" i="8"/>
  <c r="CN350" i="8"/>
  <c r="CM350" i="8"/>
  <c r="CL350" i="8"/>
  <c r="CK350" i="8"/>
  <c r="CJ350" i="8"/>
  <c r="CI350" i="8"/>
  <c r="CH350" i="8"/>
  <c r="CG350" i="8"/>
  <c r="CF350" i="8"/>
  <c r="CE350" i="8"/>
  <c r="CT349" i="8"/>
  <c r="CS349" i="8"/>
  <c r="CR349" i="8"/>
  <c r="CQ349" i="8"/>
  <c r="CP349" i="8"/>
  <c r="CO349" i="8"/>
  <c r="CN349" i="8"/>
  <c r="CM349" i="8"/>
  <c r="CL349" i="8"/>
  <c r="CK349" i="8"/>
  <c r="CJ349" i="8"/>
  <c r="CI349" i="8"/>
  <c r="CH349" i="8"/>
  <c r="CG349" i="8"/>
  <c r="CF349" i="8"/>
  <c r="CE349" i="8"/>
  <c r="CT348" i="8"/>
  <c r="CS348" i="8"/>
  <c r="CR348" i="8"/>
  <c r="CQ348" i="8"/>
  <c r="CP348" i="8"/>
  <c r="CO348" i="8"/>
  <c r="CN348" i="8"/>
  <c r="CM348" i="8"/>
  <c r="CL348" i="8"/>
  <c r="CK348" i="8"/>
  <c r="CJ348" i="8"/>
  <c r="CI348" i="8"/>
  <c r="CH348" i="8"/>
  <c r="CG348" i="8"/>
  <c r="CF348" i="8"/>
  <c r="CE348" i="8"/>
  <c r="CT386" i="7"/>
  <c r="CS386" i="7"/>
  <c r="CR386" i="7"/>
  <c r="CQ386" i="7"/>
  <c r="CP386" i="7"/>
  <c r="CO386" i="7"/>
  <c r="CN386" i="7"/>
  <c r="CM386" i="7"/>
  <c r="CL386" i="7"/>
  <c r="CK386" i="7"/>
  <c r="CJ386" i="7"/>
  <c r="CI386" i="7"/>
  <c r="CH386" i="7"/>
  <c r="CG386" i="7"/>
  <c r="CF386" i="7"/>
  <c r="CE386" i="7"/>
  <c r="CT385" i="7"/>
  <c r="CS385" i="7"/>
  <c r="CR385" i="7"/>
  <c r="CQ385" i="7"/>
  <c r="CP385" i="7"/>
  <c r="CO385" i="7"/>
  <c r="CN385" i="7"/>
  <c r="CM385" i="7"/>
  <c r="CL385" i="7"/>
  <c r="CK385" i="7"/>
  <c r="CJ385" i="7"/>
  <c r="CI385" i="7"/>
  <c r="CH385" i="7"/>
  <c r="CG385" i="7"/>
  <c r="CF385" i="7"/>
  <c r="CE385" i="7"/>
  <c r="CT384" i="7"/>
  <c r="CS384" i="7"/>
  <c r="CR384" i="7"/>
  <c r="CQ384" i="7"/>
  <c r="CP384" i="7"/>
  <c r="CO384" i="7"/>
  <c r="CN384" i="7"/>
  <c r="CM384" i="7"/>
  <c r="CL384" i="7"/>
  <c r="CK384" i="7"/>
  <c r="CJ384" i="7"/>
  <c r="CI384" i="7"/>
  <c r="CH384" i="7"/>
  <c r="CG384" i="7"/>
  <c r="CF384" i="7"/>
  <c r="CE384" i="7"/>
  <c r="CT350" i="7"/>
  <c r="CS350" i="7"/>
  <c r="CR350" i="7"/>
  <c r="CQ350" i="7"/>
  <c r="CP350" i="7"/>
  <c r="CO350" i="7"/>
  <c r="CN350" i="7"/>
  <c r="CM350" i="7"/>
  <c r="CL350" i="7"/>
  <c r="CK350" i="7"/>
  <c r="CJ350" i="7"/>
  <c r="CI350" i="7"/>
  <c r="CH350" i="7"/>
  <c r="CG350" i="7"/>
  <c r="CF350" i="7"/>
  <c r="CE350" i="7"/>
  <c r="CT349" i="7"/>
  <c r="CS349" i="7"/>
  <c r="CR349" i="7"/>
  <c r="CQ349" i="7"/>
  <c r="CP349" i="7"/>
  <c r="CO349" i="7"/>
  <c r="CN349" i="7"/>
  <c r="CM349" i="7"/>
  <c r="CL349" i="7"/>
  <c r="CK349" i="7"/>
  <c r="CJ349" i="7"/>
  <c r="CI349" i="7"/>
  <c r="CH349" i="7"/>
  <c r="CG349" i="7"/>
  <c r="CF349" i="7"/>
  <c r="CE349" i="7"/>
  <c r="CT348" i="7"/>
  <c r="CS348" i="7"/>
  <c r="CR348" i="7"/>
  <c r="CQ348" i="7"/>
  <c r="CP348" i="7"/>
  <c r="CO348" i="7"/>
  <c r="CN348" i="7"/>
  <c r="CM348" i="7"/>
  <c r="CL348" i="7"/>
  <c r="CK348" i="7"/>
  <c r="CJ348" i="7"/>
  <c r="CI348" i="7"/>
  <c r="CH348" i="7"/>
  <c r="CG348" i="7"/>
  <c r="CF348" i="7"/>
  <c r="CE348" i="7"/>
  <c r="CT386" i="6"/>
  <c r="CS386" i="6"/>
  <c r="CR386" i="6"/>
  <c r="CQ386" i="6"/>
  <c r="CP386" i="6"/>
  <c r="CO386" i="6"/>
  <c r="CN386" i="6"/>
  <c r="CM386" i="6"/>
  <c r="CL386" i="6"/>
  <c r="CK386" i="6"/>
  <c r="CJ386" i="6"/>
  <c r="CI386" i="6"/>
  <c r="CH386" i="6"/>
  <c r="CG386" i="6"/>
  <c r="CF386" i="6"/>
  <c r="CE386" i="6"/>
  <c r="CT385" i="6"/>
  <c r="CS385" i="6"/>
  <c r="CR385" i="6"/>
  <c r="CQ385" i="6"/>
  <c r="CP385" i="6"/>
  <c r="CO385" i="6"/>
  <c r="CN385" i="6"/>
  <c r="CM385" i="6"/>
  <c r="CL385" i="6"/>
  <c r="CK385" i="6"/>
  <c r="CJ385" i="6"/>
  <c r="CI385" i="6"/>
  <c r="CH385" i="6"/>
  <c r="CG385" i="6"/>
  <c r="CF385" i="6"/>
  <c r="CE385" i="6"/>
  <c r="CT384" i="6"/>
  <c r="CS384" i="6"/>
  <c r="CR384" i="6"/>
  <c r="CQ384" i="6"/>
  <c r="CP384" i="6"/>
  <c r="CO384" i="6"/>
  <c r="CN384" i="6"/>
  <c r="CM384" i="6"/>
  <c r="CL384" i="6"/>
  <c r="CK384" i="6"/>
  <c r="CJ384" i="6"/>
  <c r="CI384" i="6"/>
  <c r="CH384" i="6"/>
  <c r="CG384" i="6"/>
  <c r="CF384" i="6"/>
  <c r="CE384" i="6"/>
  <c r="CT350" i="6"/>
  <c r="CS350" i="6"/>
  <c r="CR350" i="6"/>
  <c r="CQ350" i="6"/>
  <c r="CP350" i="6"/>
  <c r="CO350" i="6"/>
  <c r="CN350" i="6"/>
  <c r="CM350" i="6"/>
  <c r="CL350" i="6"/>
  <c r="CK350" i="6"/>
  <c r="CJ350" i="6"/>
  <c r="CI350" i="6"/>
  <c r="CH350" i="6"/>
  <c r="CG350" i="6"/>
  <c r="CF350" i="6"/>
  <c r="CE350" i="6"/>
  <c r="CT349" i="6"/>
  <c r="CS349" i="6"/>
  <c r="CR349" i="6"/>
  <c r="CQ349" i="6"/>
  <c r="CP349" i="6"/>
  <c r="CO349" i="6"/>
  <c r="CN349" i="6"/>
  <c r="CM349" i="6"/>
  <c r="CL349" i="6"/>
  <c r="CK349" i="6"/>
  <c r="CJ349" i="6"/>
  <c r="CI349" i="6"/>
  <c r="CH349" i="6"/>
  <c r="CG349" i="6"/>
  <c r="CF349" i="6"/>
  <c r="CE349" i="6"/>
  <c r="CT348" i="6"/>
  <c r="CS348" i="6"/>
  <c r="CR348" i="6"/>
  <c r="CQ348" i="6"/>
  <c r="CP348" i="6"/>
  <c r="CO348" i="6"/>
  <c r="CN348" i="6"/>
  <c r="CM348" i="6"/>
  <c r="CL348" i="6"/>
  <c r="CK348" i="6"/>
  <c r="CJ348" i="6"/>
  <c r="CI348" i="6"/>
  <c r="CH348" i="6"/>
  <c r="CG348" i="6"/>
  <c r="CF348" i="6"/>
  <c r="CE348" i="6"/>
  <c r="CT386" i="4"/>
  <c r="CS386" i="4"/>
  <c r="CR386" i="4"/>
  <c r="CQ386" i="4"/>
  <c r="CP386" i="4"/>
  <c r="CO386" i="4"/>
  <c r="CN386" i="4"/>
  <c r="CM386" i="4"/>
  <c r="CL386" i="4"/>
  <c r="CK386" i="4"/>
  <c r="CJ386" i="4"/>
  <c r="CI386" i="4"/>
  <c r="CH386" i="4"/>
  <c r="CG386" i="4"/>
  <c r="CF386" i="4"/>
  <c r="CE386" i="4"/>
  <c r="CT385" i="4"/>
  <c r="CS385" i="4"/>
  <c r="CR385" i="4"/>
  <c r="CQ385" i="4"/>
  <c r="CP385" i="4"/>
  <c r="CO385" i="4"/>
  <c r="CN385" i="4"/>
  <c r="CM385" i="4"/>
  <c r="CL385" i="4"/>
  <c r="CK385" i="4"/>
  <c r="CJ385" i="4"/>
  <c r="CI385" i="4"/>
  <c r="CH385" i="4"/>
  <c r="CG385" i="4"/>
  <c r="CF385" i="4"/>
  <c r="CE385" i="4"/>
  <c r="CT384" i="4"/>
  <c r="CS384" i="4"/>
  <c r="CR384" i="4"/>
  <c r="CQ384" i="4"/>
  <c r="CP384" i="4"/>
  <c r="CO384" i="4"/>
  <c r="CN384" i="4"/>
  <c r="CM384" i="4"/>
  <c r="CL384" i="4"/>
  <c r="CK384" i="4"/>
  <c r="CJ384" i="4"/>
  <c r="CI384" i="4"/>
  <c r="CH384" i="4"/>
  <c r="CG384" i="4"/>
  <c r="CF384" i="4"/>
  <c r="CE384" i="4"/>
  <c r="CT368" i="4"/>
  <c r="CS368" i="4"/>
  <c r="CR368" i="4"/>
  <c r="CQ368" i="4"/>
  <c r="CP368" i="4"/>
  <c r="CO368" i="4"/>
  <c r="CN368" i="4"/>
  <c r="CM368" i="4"/>
  <c r="CL368" i="4"/>
  <c r="CK368" i="4"/>
  <c r="CJ368" i="4"/>
  <c r="CI368" i="4"/>
  <c r="CH368" i="4"/>
  <c r="CG368" i="4"/>
  <c r="CF368" i="4"/>
  <c r="CE368" i="4"/>
  <c r="CT367" i="4"/>
  <c r="CS367" i="4"/>
  <c r="CR367" i="4"/>
  <c r="CQ367" i="4"/>
  <c r="CP367" i="4"/>
  <c r="CO367" i="4"/>
  <c r="CN367" i="4"/>
  <c r="CM367" i="4"/>
  <c r="CL367" i="4"/>
  <c r="CK367" i="4"/>
  <c r="CJ367" i="4"/>
  <c r="CI367" i="4"/>
  <c r="CH367" i="4"/>
  <c r="CG367" i="4"/>
  <c r="CF367" i="4"/>
  <c r="CE367" i="4"/>
  <c r="CT366" i="4"/>
  <c r="CS366" i="4"/>
  <c r="CR366" i="4"/>
  <c r="CQ366" i="4"/>
  <c r="CP366" i="4"/>
  <c r="CO366" i="4"/>
  <c r="CN366" i="4"/>
  <c r="CM366" i="4"/>
  <c r="CL366" i="4"/>
  <c r="CK366" i="4"/>
  <c r="CJ366" i="4"/>
  <c r="CI366" i="4"/>
  <c r="CH366" i="4"/>
  <c r="CG366" i="4"/>
  <c r="CF366" i="4"/>
  <c r="CE366" i="4"/>
  <c r="CT350" i="4"/>
  <c r="CS350" i="4"/>
  <c r="CR350" i="4"/>
  <c r="CQ350" i="4"/>
  <c r="CP350" i="4"/>
  <c r="CO350" i="4"/>
  <c r="CN350" i="4"/>
  <c r="CM350" i="4"/>
  <c r="CL350" i="4"/>
  <c r="CK350" i="4"/>
  <c r="CJ350" i="4"/>
  <c r="CI350" i="4"/>
  <c r="CH350" i="4"/>
  <c r="CG350" i="4"/>
  <c r="CF350" i="4"/>
  <c r="CE350" i="4"/>
  <c r="CT349" i="4"/>
  <c r="CS349" i="4"/>
  <c r="CR349" i="4"/>
  <c r="CQ349" i="4"/>
  <c r="CP349" i="4"/>
  <c r="CO349" i="4"/>
  <c r="CN349" i="4"/>
  <c r="CM349" i="4"/>
  <c r="CL349" i="4"/>
  <c r="CK349" i="4"/>
  <c r="CJ349" i="4"/>
  <c r="CI349" i="4"/>
  <c r="CH349" i="4"/>
  <c r="CG349" i="4"/>
  <c r="CF349" i="4"/>
  <c r="CE349" i="4"/>
  <c r="CT348" i="4"/>
  <c r="CS348" i="4"/>
  <c r="CR348" i="4"/>
  <c r="CQ348" i="4"/>
  <c r="CP348" i="4"/>
  <c r="CO348" i="4"/>
  <c r="CN348" i="4"/>
  <c r="CM348" i="4"/>
  <c r="CL348" i="4"/>
  <c r="CK348" i="4"/>
  <c r="CJ348" i="4"/>
  <c r="CI348" i="4"/>
  <c r="CH348" i="4"/>
  <c r="CG348" i="4"/>
  <c r="CF348" i="4"/>
  <c r="CE348" i="4"/>
  <c r="CD386" i="8"/>
  <c r="CC386" i="8"/>
  <c r="CB386" i="8"/>
  <c r="CA386" i="8"/>
  <c r="BZ386" i="8"/>
  <c r="BY386" i="8"/>
  <c r="BX386" i="8"/>
  <c r="BW386" i="8"/>
  <c r="BV386" i="8"/>
  <c r="BU386" i="8"/>
  <c r="BT386" i="8"/>
  <c r="BS386" i="8"/>
  <c r="BR386" i="8"/>
  <c r="BQ386" i="8"/>
  <c r="BP386" i="8"/>
  <c r="BO386" i="8"/>
  <c r="CD385" i="8"/>
  <c r="CC385" i="8"/>
  <c r="CB385" i="8"/>
  <c r="CA385" i="8"/>
  <c r="BZ385" i="8"/>
  <c r="BY385" i="8"/>
  <c r="BX385" i="8"/>
  <c r="BW385" i="8"/>
  <c r="BV385" i="8"/>
  <c r="BU385" i="8"/>
  <c r="BT385" i="8"/>
  <c r="BS385" i="8"/>
  <c r="BR385" i="8"/>
  <c r="BQ385" i="8"/>
  <c r="BP385" i="8"/>
  <c r="BO385" i="8"/>
  <c r="CD384" i="8"/>
  <c r="CC384" i="8"/>
  <c r="CB384" i="8"/>
  <c r="CA384" i="8"/>
  <c r="BZ384" i="8"/>
  <c r="BY384" i="8"/>
  <c r="BX384" i="8"/>
  <c r="BW384" i="8"/>
  <c r="BV384" i="8"/>
  <c r="BU384" i="8"/>
  <c r="BT384" i="8"/>
  <c r="BS384" i="8"/>
  <c r="BR384" i="8"/>
  <c r="BQ384" i="8"/>
  <c r="BP384" i="8"/>
  <c r="BO384" i="8"/>
  <c r="CD350" i="8"/>
  <c r="CC350" i="8"/>
  <c r="CB350" i="8"/>
  <c r="CA350" i="8"/>
  <c r="BZ350" i="8"/>
  <c r="BY350" i="8"/>
  <c r="BX350" i="8"/>
  <c r="BW350" i="8"/>
  <c r="BV350" i="8"/>
  <c r="BU350" i="8"/>
  <c r="BT350" i="8"/>
  <c r="BS350" i="8"/>
  <c r="BR350" i="8"/>
  <c r="BQ350" i="8"/>
  <c r="BP350" i="8"/>
  <c r="BO350" i="8"/>
  <c r="CD349" i="8"/>
  <c r="CC349" i="8"/>
  <c r="CB349" i="8"/>
  <c r="CA349" i="8"/>
  <c r="BZ349" i="8"/>
  <c r="BY349" i="8"/>
  <c r="BX349" i="8"/>
  <c r="BW349" i="8"/>
  <c r="BV349" i="8"/>
  <c r="BU349" i="8"/>
  <c r="BT349" i="8"/>
  <c r="BS349" i="8"/>
  <c r="BR349" i="8"/>
  <c r="BQ349" i="8"/>
  <c r="BP349" i="8"/>
  <c r="BO349" i="8"/>
  <c r="CD348" i="8"/>
  <c r="CC348" i="8"/>
  <c r="CB348" i="8"/>
  <c r="CA348" i="8"/>
  <c r="BZ348" i="8"/>
  <c r="BY348" i="8"/>
  <c r="BX348" i="8"/>
  <c r="BW348" i="8"/>
  <c r="BV348" i="8"/>
  <c r="BU348" i="8"/>
  <c r="BT348" i="8"/>
  <c r="BS348" i="8"/>
  <c r="BR348" i="8"/>
  <c r="BQ348" i="8"/>
  <c r="BP348" i="8"/>
  <c r="BO348" i="8"/>
  <c r="CD386" i="7"/>
  <c r="CC386" i="7"/>
  <c r="CB386" i="7"/>
  <c r="CA386" i="7"/>
  <c r="BZ386" i="7"/>
  <c r="BY386" i="7"/>
  <c r="BX386" i="7"/>
  <c r="BW386" i="7"/>
  <c r="BV386" i="7"/>
  <c r="BU386" i="7"/>
  <c r="BT386" i="7"/>
  <c r="BS386" i="7"/>
  <c r="BR386" i="7"/>
  <c r="BQ386" i="7"/>
  <c r="BP386" i="7"/>
  <c r="BO386" i="7"/>
  <c r="CD385" i="7"/>
  <c r="CC385" i="7"/>
  <c r="CB385" i="7"/>
  <c r="CA385" i="7"/>
  <c r="BZ385" i="7"/>
  <c r="BY385" i="7"/>
  <c r="BX385" i="7"/>
  <c r="BW385" i="7"/>
  <c r="BV385" i="7"/>
  <c r="BU385" i="7"/>
  <c r="BT385" i="7"/>
  <c r="BS385" i="7"/>
  <c r="BR385" i="7"/>
  <c r="BQ385" i="7"/>
  <c r="BP385" i="7"/>
  <c r="BO385" i="7"/>
  <c r="CD384" i="7"/>
  <c r="CC384" i="7"/>
  <c r="CB384" i="7"/>
  <c r="CA384" i="7"/>
  <c r="BZ384" i="7"/>
  <c r="BY384" i="7"/>
  <c r="BX384" i="7"/>
  <c r="BW384" i="7"/>
  <c r="BV384" i="7"/>
  <c r="BU384" i="7"/>
  <c r="BT384" i="7"/>
  <c r="BS384" i="7"/>
  <c r="BR384" i="7"/>
  <c r="BQ384" i="7"/>
  <c r="BP384" i="7"/>
  <c r="BO384" i="7"/>
  <c r="CD350" i="7"/>
  <c r="CC350" i="7"/>
  <c r="CB350" i="7"/>
  <c r="CA350" i="7"/>
  <c r="BZ350" i="7"/>
  <c r="BY350" i="7"/>
  <c r="BX350" i="7"/>
  <c r="BW350" i="7"/>
  <c r="BV350" i="7"/>
  <c r="BU350" i="7"/>
  <c r="BT350" i="7"/>
  <c r="BS350" i="7"/>
  <c r="BR350" i="7"/>
  <c r="BQ350" i="7"/>
  <c r="BP350" i="7"/>
  <c r="BO350" i="7"/>
  <c r="CD349" i="7"/>
  <c r="CC349" i="7"/>
  <c r="CB349" i="7"/>
  <c r="CA349" i="7"/>
  <c r="BZ349" i="7"/>
  <c r="BY349" i="7"/>
  <c r="BX349" i="7"/>
  <c r="BW349" i="7"/>
  <c r="BV349" i="7"/>
  <c r="BU349" i="7"/>
  <c r="BT349" i="7"/>
  <c r="BS349" i="7"/>
  <c r="BR349" i="7"/>
  <c r="BQ349" i="7"/>
  <c r="BP349" i="7"/>
  <c r="BO349" i="7"/>
  <c r="CD348" i="7"/>
  <c r="CC348" i="7"/>
  <c r="CB348" i="7"/>
  <c r="CA348" i="7"/>
  <c r="BZ348" i="7"/>
  <c r="BY348" i="7"/>
  <c r="BX348" i="7"/>
  <c r="BW348" i="7"/>
  <c r="BV348" i="7"/>
  <c r="BU348" i="7"/>
  <c r="BT348" i="7"/>
  <c r="BS348" i="7"/>
  <c r="BR348" i="7"/>
  <c r="BQ348" i="7"/>
  <c r="BP348" i="7"/>
  <c r="BO348" i="7"/>
  <c r="CD386" i="6"/>
  <c r="CC386" i="6"/>
  <c r="CB386" i="6"/>
  <c r="CA386" i="6"/>
  <c r="BZ386" i="6"/>
  <c r="BY386" i="6"/>
  <c r="BX386" i="6"/>
  <c r="BW386" i="6"/>
  <c r="BV386" i="6"/>
  <c r="BU386" i="6"/>
  <c r="BT386" i="6"/>
  <c r="BS386" i="6"/>
  <c r="BR386" i="6"/>
  <c r="BQ386" i="6"/>
  <c r="BP386" i="6"/>
  <c r="BO386" i="6"/>
  <c r="CD385" i="6"/>
  <c r="CC385" i="6"/>
  <c r="CB385" i="6"/>
  <c r="CA385" i="6"/>
  <c r="BZ385" i="6"/>
  <c r="BY385" i="6"/>
  <c r="BX385" i="6"/>
  <c r="BW385" i="6"/>
  <c r="BV385" i="6"/>
  <c r="BU385" i="6"/>
  <c r="BT385" i="6"/>
  <c r="BS385" i="6"/>
  <c r="BR385" i="6"/>
  <c r="BQ385" i="6"/>
  <c r="BP385" i="6"/>
  <c r="BO385" i="6"/>
  <c r="CD384" i="6"/>
  <c r="CC384" i="6"/>
  <c r="CB384" i="6"/>
  <c r="CA384" i="6"/>
  <c r="BZ384" i="6"/>
  <c r="BY384" i="6"/>
  <c r="BX384" i="6"/>
  <c r="BW384" i="6"/>
  <c r="BV384" i="6"/>
  <c r="BU384" i="6"/>
  <c r="BT384" i="6"/>
  <c r="BS384" i="6"/>
  <c r="BR384" i="6"/>
  <c r="BQ384" i="6"/>
  <c r="BP384" i="6"/>
  <c r="BO384" i="6"/>
  <c r="CD350" i="6"/>
  <c r="CC350" i="6"/>
  <c r="CB350" i="6"/>
  <c r="CA350" i="6"/>
  <c r="BZ350" i="6"/>
  <c r="BY350" i="6"/>
  <c r="BX350" i="6"/>
  <c r="BW350" i="6"/>
  <c r="BV350" i="6"/>
  <c r="BU350" i="6"/>
  <c r="BT350" i="6"/>
  <c r="BS350" i="6"/>
  <c r="BR350" i="6"/>
  <c r="BQ350" i="6"/>
  <c r="BP350" i="6"/>
  <c r="BO350" i="6"/>
  <c r="CD349" i="6"/>
  <c r="CC349" i="6"/>
  <c r="CB349" i="6"/>
  <c r="CA349" i="6"/>
  <c r="BZ349" i="6"/>
  <c r="BY349" i="6"/>
  <c r="BX349" i="6"/>
  <c r="BW349" i="6"/>
  <c r="BV349" i="6"/>
  <c r="BU349" i="6"/>
  <c r="BT349" i="6"/>
  <c r="BS349" i="6"/>
  <c r="BR349" i="6"/>
  <c r="BQ349" i="6"/>
  <c r="BP349" i="6"/>
  <c r="BO349" i="6"/>
  <c r="CD348" i="6"/>
  <c r="CC348" i="6"/>
  <c r="CB348" i="6"/>
  <c r="CA348" i="6"/>
  <c r="BZ348" i="6"/>
  <c r="BY348" i="6"/>
  <c r="BX348" i="6"/>
  <c r="BW348" i="6"/>
  <c r="BV348" i="6"/>
  <c r="BU348" i="6"/>
  <c r="BT348" i="6"/>
  <c r="BS348" i="6"/>
  <c r="BR348" i="6"/>
  <c r="BQ348" i="6"/>
  <c r="BP348" i="6"/>
  <c r="BO348" i="6"/>
  <c r="CD386" i="4"/>
  <c r="CC386" i="4"/>
  <c r="CB386" i="4"/>
  <c r="CA386" i="4"/>
  <c r="BZ386" i="4"/>
  <c r="BY386" i="4"/>
  <c r="BX386" i="4"/>
  <c r="BW386" i="4"/>
  <c r="BV386" i="4"/>
  <c r="BU386" i="4"/>
  <c r="BT386" i="4"/>
  <c r="BS386" i="4"/>
  <c r="BR386" i="4"/>
  <c r="BQ386" i="4"/>
  <c r="BP386" i="4"/>
  <c r="BO386" i="4"/>
  <c r="CD385" i="4"/>
  <c r="CC385" i="4"/>
  <c r="CB385" i="4"/>
  <c r="CA385" i="4"/>
  <c r="BZ385" i="4"/>
  <c r="BY385" i="4"/>
  <c r="BX385" i="4"/>
  <c r="BW385" i="4"/>
  <c r="BV385" i="4"/>
  <c r="BU385" i="4"/>
  <c r="BT385" i="4"/>
  <c r="BS385" i="4"/>
  <c r="BR385" i="4"/>
  <c r="BQ385" i="4"/>
  <c r="BP385" i="4"/>
  <c r="BO385" i="4"/>
  <c r="CD384" i="4"/>
  <c r="CC384" i="4"/>
  <c r="CB384" i="4"/>
  <c r="CA384" i="4"/>
  <c r="BZ384" i="4"/>
  <c r="BY384" i="4"/>
  <c r="BX384" i="4"/>
  <c r="BW384" i="4"/>
  <c r="BV384" i="4"/>
  <c r="BU384" i="4"/>
  <c r="BT384" i="4"/>
  <c r="BS384" i="4"/>
  <c r="BR384" i="4"/>
  <c r="BQ384" i="4"/>
  <c r="BP384" i="4"/>
  <c r="BO384" i="4"/>
  <c r="CD368" i="4"/>
  <c r="CC368" i="4"/>
  <c r="CB368" i="4"/>
  <c r="CA368" i="4"/>
  <c r="BZ368" i="4"/>
  <c r="BY368" i="4"/>
  <c r="BX368" i="4"/>
  <c r="BW368" i="4"/>
  <c r="BV368" i="4"/>
  <c r="BU368" i="4"/>
  <c r="BT368" i="4"/>
  <c r="BS368" i="4"/>
  <c r="BR368" i="4"/>
  <c r="BQ368" i="4"/>
  <c r="BP368" i="4"/>
  <c r="BO368" i="4"/>
  <c r="CD367" i="4"/>
  <c r="CC367" i="4"/>
  <c r="CB367" i="4"/>
  <c r="CA367" i="4"/>
  <c r="BZ367" i="4"/>
  <c r="BY367" i="4"/>
  <c r="BX367" i="4"/>
  <c r="BW367" i="4"/>
  <c r="BV367" i="4"/>
  <c r="BU367" i="4"/>
  <c r="BT367" i="4"/>
  <c r="BS367" i="4"/>
  <c r="BR367" i="4"/>
  <c r="BQ367" i="4"/>
  <c r="BP367" i="4"/>
  <c r="BO367" i="4"/>
  <c r="CD366" i="4"/>
  <c r="CC366" i="4"/>
  <c r="CB366" i="4"/>
  <c r="CA366" i="4"/>
  <c r="BZ366" i="4"/>
  <c r="BY366" i="4"/>
  <c r="BX366" i="4"/>
  <c r="BW366" i="4"/>
  <c r="BV366" i="4"/>
  <c r="BU366" i="4"/>
  <c r="BT366" i="4"/>
  <c r="BS366" i="4"/>
  <c r="BR366" i="4"/>
  <c r="BQ366" i="4"/>
  <c r="BP366" i="4"/>
  <c r="BO366" i="4"/>
  <c r="CD350" i="4"/>
  <c r="CC350" i="4"/>
  <c r="CB350" i="4"/>
  <c r="CA350" i="4"/>
  <c r="BZ350" i="4"/>
  <c r="BY350" i="4"/>
  <c r="BX350" i="4"/>
  <c r="BW350" i="4"/>
  <c r="BV350" i="4"/>
  <c r="BU350" i="4"/>
  <c r="BT350" i="4"/>
  <c r="BS350" i="4"/>
  <c r="BR350" i="4"/>
  <c r="BQ350" i="4"/>
  <c r="BP350" i="4"/>
  <c r="BO350" i="4"/>
  <c r="CD349" i="4"/>
  <c r="CC349" i="4"/>
  <c r="CB349" i="4"/>
  <c r="CA349" i="4"/>
  <c r="BZ349" i="4"/>
  <c r="BY349" i="4"/>
  <c r="BX349" i="4"/>
  <c r="BW349" i="4"/>
  <c r="BV349" i="4"/>
  <c r="BU349" i="4"/>
  <c r="BT349" i="4"/>
  <c r="BS349" i="4"/>
  <c r="BR349" i="4"/>
  <c r="BQ349" i="4"/>
  <c r="BP349" i="4"/>
  <c r="BO349" i="4"/>
  <c r="CD348" i="4"/>
  <c r="CC348" i="4"/>
  <c r="CB348" i="4"/>
  <c r="CA348" i="4"/>
  <c r="BZ348" i="4"/>
  <c r="BY348" i="4"/>
  <c r="BX348" i="4"/>
  <c r="BW348" i="4"/>
  <c r="BV348" i="4"/>
  <c r="BU348" i="4"/>
  <c r="BT348" i="4"/>
  <c r="BS348" i="4"/>
  <c r="BR348" i="4"/>
  <c r="BQ348" i="4"/>
  <c r="BP348" i="4"/>
  <c r="BO348" i="4"/>
  <c r="BM243" i="8"/>
  <c r="BM244" i="8" s="1"/>
  <c r="BY242" i="8"/>
  <c r="BY243" i="8" s="1"/>
  <c r="BY244" i="8" s="1"/>
  <c r="BX242" i="8"/>
  <c r="BX243" i="8" s="1"/>
  <c r="BX244" i="8" s="1"/>
  <c r="BW242" i="8"/>
  <c r="BW243" i="8" s="1"/>
  <c r="BW244" i="8" s="1"/>
  <c r="BV242" i="8"/>
  <c r="BV243" i="8" s="1"/>
  <c r="BV244" i="8" s="1"/>
  <c r="BU242" i="8"/>
  <c r="BU243" i="8" s="1"/>
  <c r="BU244" i="8" s="1"/>
  <c r="BT242" i="8"/>
  <c r="BT243" i="8" s="1"/>
  <c r="BT244" i="8" s="1"/>
  <c r="BS242" i="8"/>
  <c r="BS243" i="8" s="1"/>
  <c r="BS244" i="8" s="1"/>
  <c r="BR242" i="8"/>
  <c r="BR243" i="8" s="1"/>
  <c r="BR244" i="8" s="1"/>
  <c r="BQ242" i="8"/>
  <c r="BQ243" i="8" s="1"/>
  <c r="BQ244" i="8" s="1"/>
  <c r="BP242" i="8"/>
  <c r="BP243" i="8" s="1"/>
  <c r="BP244" i="8" s="1"/>
  <c r="BO242" i="8"/>
  <c r="BO243" i="8" s="1"/>
  <c r="BO244" i="8" s="1"/>
  <c r="BN242" i="8"/>
  <c r="BN243" i="8" s="1"/>
  <c r="BN244" i="8" s="1"/>
  <c r="BM242" i="8"/>
  <c r="BL242" i="8"/>
  <c r="BL243" i="8" s="1"/>
  <c r="BL244" i="8" s="1"/>
  <c r="BK242" i="8"/>
  <c r="BK243" i="8" s="1"/>
  <c r="BK244" i="8" s="1"/>
  <c r="BY238" i="8"/>
  <c r="BY239" i="8" s="1"/>
  <c r="BY237" i="8"/>
  <c r="BX237" i="8"/>
  <c r="BX238" i="8" s="1"/>
  <c r="BX239" i="8" s="1"/>
  <c r="BW237" i="8"/>
  <c r="BW238" i="8" s="1"/>
  <c r="BW239" i="8" s="1"/>
  <c r="BV237" i="8"/>
  <c r="BV238" i="8" s="1"/>
  <c r="BV239" i="8" s="1"/>
  <c r="BU237" i="8"/>
  <c r="BU238" i="8" s="1"/>
  <c r="BU239" i="8" s="1"/>
  <c r="BT237" i="8"/>
  <c r="BT238" i="8" s="1"/>
  <c r="BT239" i="8" s="1"/>
  <c r="BS237" i="8"/>
  <c r="BS238" i="8" s="1"/>
  <c r="BS239" i="8" s="1"/>
  <c r="BR237" i="8"/>
  <c r="BR238" i="8" s="1"/>
  <c r="BR239" i="8" s="1"/>
  <c r="BQ237" i="8"/>
  <c r="BQ238" i="8" s="1"/>
  <c r="BQ239" i="8" s="1"/>
  <c r="BP237" i="8"/>
  <c r="BP238" i="8" s="1"/>
  <c r="BP239" i="8" s="1"/>
  <c r="BO237" i="8"/>
  <c r="BO238" i="8" s="1"/>
  <c r="BO239" i="8" s="1"/>
  <c r="BN237" i="8"/>
  <c r="BN238" i="8" s="1"/>
  <c r="BN239" i="8" s="1"/>
  <c r="BM237" i="8"/>
  <c r="BM238" i="8" s="1"/>
  <c r="BM239" i="8" s="1"/>
  <c r="BL237" i="8"/>
  <c r="BL238" i="8" s="1"/>
  <c r="BL239" i="8" s="1"/>
  <c r="BK237" i="8"/>
  <c r="BK238" i="8" s="1"/>
  <c r="BK239" i="8" s="1"/>
  <c r="BY232" i="8"/>
  <c r="BY233" i="8" s="1"/>
  <c r="BY234" i="8" s="1"/>
  <c r="BX232" i="8"/>
  <c r="BX233" i="8" s="1"/>
  <c r="BX234" i="8" s="1"/>
  <c r="BW232" i="8"/>
  <c r="BW233" i="8" s="1"/>
  <c r="BW234" i="8" s="1"/>
  <c r="BV232" i="8"/>
  <c r="BV233" i="8" s="1"/>
  <c r="BV234" i="8" s="1"/>
  <c r="BU232" i="8"/>
  <c r="BU233" i="8" s="1"/>
  <c r="BU234" i="8" s="1"/>
  <c r="BT232" i="8"/>
  <c r="BT233" i="8" s="1"/>
  <c r="BT234" i="8" s="1"/>
  <c r="BS232" i="8"/>
  <c r="BS233" i="8" s="1"/>
  <c r="BS234" i="8" s="1"/>
  <c r="BR232" i="8"/>
  <c r="BR233" i="8" s="1"/>
  <c r="BR234" i="8" s="1"/>
  <c r="BQ232" i="8"/>
  <c r="BQ233" i="8" s="1"/>
  <c r="BQ234" i="8" s="1"/>
  <c r="BP232" i="8"/>
  <c r="BP233" i="8" s="1"/>
  <c r="BP234" i="8" s="1"/>
  <c r="BO232" i="8"/>
  <c r="BO233" i="8" s="1"/>
  <c r="BO234" i="8" s="1"/>
  <c r="BN232" i="8"/>
  <c r="BN233" i="8" s="1"/>
  <c r="BN234" i="8" s="1"/>
  <c r="BM232" i="8"/>
  <c r="BM233" i="8" s="1"/>
  <c r="BM234" i="8" s="1"/>
  <c r="BL232" i="8"/>
  <c r="BL233" i="8" s="1"/>
  <c r="BL234" i="8" s="1"/>
  <c r="BK232" i="8"/>
  <c r="BK233" i="8" s="1"/>
  <c r="BK234" i="8" s="1"/>
  <c r="BX228" i="8"/>
  <c r="BX229" i="8" s="1"/>
  <c r="BW228" i="8"/>
  <c r="BW229" i="8" s="1"/>
  <c r="BV228" i="8"/>
  <c r="BV229" i="8" s="1"/>
  <c r="BT228" i="8"/>
  <c r="BT229" i="8" s="1"/>
  <c r="BS228" i="8"/>
  <c r="BS229" i="8" s="1"/>
  <c r="BY227" i="8"/>
  <c r="BY228" i="8" s="1"/>
  <c r="BY229" i="8" s="1"/>
  <c r="BX227" i="8"/>
  <c r="BW227" i="8"/>
  <c r="BV227" i="8"/>
  <c r="BU227" i="8"/>
  <c r="BU228" i="8" s="1"/>
  <c r="BU229" i="8" s="1"/>
  <c r="BT227" i="8"/>
  <c r="BS227" i="8"/>
  <c r="BR227" i="8"/>
  <c r="BR228" i="8" s="1"/>
  <c r="BR229" i="8" s="1"/>
  <c r="BQ227" i="8"/>
  <c r="BQ228" i="8" s="1"/>
  <c r="BQ229" i="8" s="1"/>
  <c r="BP227" i="8"/>
  <c r="BP228" i="8" s="1"/>
  <c r="BP229" i="8" s="1"/>
  <c r="BO227" i="8"/>
  <c r="BO228" i="8" s="1"/>
  <c r="BO229" i="8" s="1"/>
  <c r="BN227" i="8"/>
  <c r="BN228" i="8" s="1"/>
  <c r="BN229" i="8" s="1"/>
  <c r="BM227" i="8"/>
  <c r="BM228" i="8" s="1"/>
  <c r="BM229" i="8" s="1"/>
  <c r="BL227" i="8"/>
  <c r="BL228" i="8" s="1"/>
  <c r="BL229" i="8" s="1"/>
  <c r="BK227" i="8"/>
  <c r="BK228" i="8" s="1"/>
  <c r="BK229" i="8" s="1"/>
  <c r="BL223" i="8"/>
  <c r="BL224" i="8" s="1"/>
  <c r="BK223" i="8"/>
  <c r="BK224" i="8" s="1"/>
  <c r="BY222" i="8"/>
  <c r="BY223" i="8" s="1"/>
  <c r="BY224" i="8" s="1"/>
  <c r="BX222" i="8"/>
  <c r="BX223" i="8" s="1"/>
  <c r="BX224" i="8" s="1"/>
  <c r="BW222" i="8"/>
  <c r="BW223" i="8" s="1"/>
  <c r="BW224" i="8" s="1"/>
  <c r="BV222" i="8"/>
  <c r="BV223" i="8" s="1"/>
  <c r="BV224" i="8" s="1"/>
  <c r="BU222" i="8"/>
  <c r="BU223" i="8" s="1"/>
  <c r="BU224" i="8" s="1"/>
  <c r="BT222" i="8"/>
  <c r="BT223" i="8" s="1"/>
  <c r="BT224" i="8" s="1"/>
  <c r="BS222" i="8"/>
  <c r="BS223" i="8" s="1"/>
  <c r="BS224" i="8" s="1"/>
  <c r="BR222" i="8"/>
  <c r="BR223" i="8" s="1"/>
  <c r="BR224" i="8" s="1"/>
  <c r="BQ222" i="8"/>
  <c r="BQ223" i="8" s="1"/>
  <c r="BQ224" i="8" s="1"/>
  <c r="BP222" i="8"/>
  <c r="BP223" i="8" s="1"/>
  <c r="BP224" i="8" s="1"/>
  <c r="BO222" i="8"/>
  <c r="BO223" i="8" s="1"/>
  <c r="BO224" i="8" s="1"/>
  <c r="BN222" i="8"/>
  <c r="BN223" i="8" s="1"/>
  <c r="BN224" i="8" s="1"/>
  <c r="BM222" i="8"/>
  <c r="BM223" i="8" s="1"/>
  <c r="BM224" i="8" s="1"/>
  <c r="BL222" i="8"/>
  <c r="BK222" i="8"/>
  <c r="BY218" i="8"/>
  <c r="BY219" i="8" s="1"/>
  <c r="BU218" i="8"/>
  <c r="BU219" i="8" s="1"/>
  <c r="BY217" i="8"/>
  <c r="BX217" i="8"/>
  <c r="BX218" i="8" s="1"/>
  <c r="BX219" i="8" s="1"/>
  <c r="BW217" i="8"/>
  <c r="BW218" i="8" s="1"/>
  <c r="BW219" i="8" s="1"/>
  <c r="BV217" i="8"/>
  <c r="BV218" i="8" s="1"/>
  <c r="BV219" i="8" s="1"/>
  <c r="BU217" i="8"/>
  <c r="BT217" i="8"/>
  <c r="BT218" i="8" s="1"/>
  <c r="BT219" i="8" s="1"/>
  <c r="BS217" i="8"/>
  <c r="BS218" i="8" s="1"/>
  <c r="BS219" i="8" s="1"/>
  <c r="BR217" i="8"/>
  <c r="BR218" i="8" s="1"/>
  <c r="BR219" i="8" s="1"/>
  <c r="BQ217" i="8"/>
  <c r="BQ218" i="8" s="1"/>
  <c r="BQ219" i="8" s="1"/>
  <c r="BP217" i="8"/>
  <c r="BP218" i="8" s="1"/>
  <c r="BP219" i="8" s="1"/>
  <c r="BO217" i="8"/>
  <c r="BO218" i="8" s="1"/>
  <c r="BO219" i="8" s="1"/>
  <c r="BN217" i="8"/>
  <c r="BN218" i="8" s="1"/>
  <c r="BN219" i="8" s="1"/>
  <c r="BM217" i="8"/>
  <c r="BM218" i="8" s="1"/>
  <c r="BM219" i="8" s="1"/>
  <c r="BL217" i="8"/>
  <c r="BL218" i="8" s="1"/>
  <c r="BL219" i="8" s="1"/>
  <c r="BK217" i="8"/>
  <c r="BK218" i="8" s="1"/>
  <c r="BK219" i="8" s="1"/>
  <c r="BY213" i="8"/>
  <c r="BY214" i="8" s="1"/>
  <c r="BY212" i="8"/>
  <c r="BX212" i="8"/>
  <c r="BX213" i="8" s="1"/>
  <c r="BX214" i="8" s="1"/>
  <c r="BW212" i="8"/>
  <c r="BW213" i="8" s="1"/>
  <c r="BW214" i="8" s="1"/>
  <c r="BV212" i="8"/>
  <c r="BV213" i="8" s="1"/>
  <c r="BV214" i="8" s="1"/>
  <c r="BU212" i="8"/>
  <c r="BU213" i="8" s="1"/>
  <c r="BU214" i="8" s="1"/>
  <c r="BT212" i="8"/>
  <c r="BT213" i="8" s="1"/>
  <c r="BT214" i="8" s="1"/>
  <c r="BS212" i="8"/>
  <c r="BS213" i="8" s="1"/>
  <c r="BS214" i="8" s="1"/>
  <c r="BR212" i="8"/>
  <c r="BR213" i="8" s="1"/>
  <c r="BR214" i="8" s="1"/>
  <c r="BQ212" i="8"/>
  <c r="BQ213" i="8" s="1"/>
  <c r="BQ214" i="8" s="1"/>
  <c r="BP212" i="8"/>
  <c r="BP213" i="8" s="1"/>
  <c r="BP214" i="8" s="1"/>
  <c r="BO212" i="8"/>
  <c r="BO213" i="8" s="1"/>
  <c r="BO214" i="8" s="1"/>
  <c r="BN212" i="8"/>
  <c r="BN213" i="8" s="1"/>
  <c r="BN214" i="8" s="1"/>
  <c r="BM212" i="8"/>
  <c r="BM213" i="8" s="1"/>
  <c r="BM214" i="8" s="1"/>
  <c r="BL212" i="8"/>
  <c r="BL213" i="8" s="1"/>
  <c r="BL214" i="8" s="1"/>
  <c r="BK212" i="8"/>
  <c r="BK213" i="8" s="1"/>
  <c r="BK214" i="8" s="1"/>
  <c r="BY207" i="8"/>
  <c r="BY208" i="8" s="1"/>
  <c r="BY209" i="8" s="1"/>
  <c r="BX207" i="8"/>
  <c r="BX208" i="8" s="1"/>
  <c r="BX209" i="8" s="1"/>
  <c r="BW207" i="8"/>
  <c r="BW208" i="8" s="1"/>
  <c r="BW209" i="8" s="1"/>
  <c r="BV207" i="8"/>
  <c r="BV208" i="8" s="1"/>
  <c r="BV209" i="8" s="1"/>
  <c r="BU207" i="8"/>
  <c r="BU208" i="8" s="1"/>
  <c r="BU209" i="8" s="1"/>
  <c r="BT207" i="8"/>
  <c r="BT208" i="8" s="1"/>
  <c r="BT209" i="8" s="1"/>
  <c r="BS207" i="8"/>
  <c r="BS208" i="8" s="1"/>
  <c r="BS209" i="8" s="1"/>
  <c r="BR207" i="8"/>
  <c r="BR208" i="8" s="1"/>
  <c r="BR209" i="8" s="1"/>
  <c r="BQ207" i="8"/>
  <c r="BQ208" i="8" s="1"/>
  <c r="BQ209" i="8" s="1"/>
  <c r="BP207" i="8"/>
  <c r="BP208" i="8" s="1"/>
  <c r="BP209" i="8" s="1"/>
  <c r="BO207" i="8"/>
  <c r="BO208" i="8" s="1"/>
  <c r="BO209" i="8" s="1"/>
  <c r="BN207" i="8"/>
  <c r="BN208" i="8" s="1"/>
  <c r="BN209" i="8" s="1"/>
  <c r="BM207" i="8"/>
  <c r="BM208" i="8" s="1"/>
  <c r="BM209" i="8" s="1"/>
  <c r="BL207" i="8"/>
  <c r="BL208" i="8" s="1"/>
  <c r="BL209" i="8" s="1"/>
  <c r="BK207" i="8"/>
  <c r="BK208" i="8" s="1"/>
  <c r="BK209" i="8" s="1"/>
  <c r="BS243" i="7"/>
  <c r="BS244" i="7" s="1"/>
  <c r="BY242" i="7"/>
  <c r="BY243" i="7" s="1"/>
  <c r="BY244" i="7" s="1"/>
  <c r="BX242" i="7"/>
  <c r="BX243" i="7" s="1"/>
  <c r="BX244" i="7" s="1"/>
  <c r="BW242" i="7"/>
  <c r="BW243" i="7" s="1"/>
  <c r="BW244" i="7" s="1"/>
  <c r="BV242" i="7"/>
  <c r="BV243" i="7" s="1"/>
  <c r="BV244" i="7" s="1"/>
  <c r="BU242" i="7"/>
  <c r="BU243" i="7" s="1"/>
  <c r="BU244" i="7" s="1"/>
  <c r="BT242" i="7"/>
  <c r="BT243" i="7" s="1"/>
  <c r="BT244" i="7" s="1"/>
  <c r="BS242" i="7"/>
  <c r="BR242" i="7"/>
  <c r="BR243" i="7" s="1"/>
  <c r="BR244" i="7" s="1"/>
  <c r="BQ242" i="7"/>
  <c r="BQ243" i="7" s="1"/>
  <c r="BQ244" i="7" s="1"/>
  <c r="BP242" i="7"/>
  <c r="BP243" i="7" s="1"/>
  <c r="BP244" i="7" s="1"/>
  <c r="BO242" i="7"/>
  <c r="BO243" i="7" s="1"/>
  <c r="BO244" i="7" s="1"/>
  <c r="BN242" i="7"/>
  <c r="BN243" i="7" s="1"/>
  <c r="BN244" i="7" s="1"/>
  <c r="BM242" i="7"/>
  <c r="BM243" i="7" s="1"/>
  <c r="BM244" i="7" s="1"/>
  <c r="BL242" i="7"/>
  <c r="BL243" i="7" s="1"/>
  <c r="BL244" i="7" s="1"/>
  <c r="BK242" i="7"/>
  <c r="BK243" i="7" s="1"/>
  <c r="BK244" i="7" s="1"/>
  <c r="BY237" i="7"/>
  <c r="BY238" i="7" s="1"/>
  <c r="BY239" i="7" s="1"/>
  <c r="BX237" i="7"/>
  <c r="BX238" i="7" s="1"/>
  <c r="BX239" i="7" s="1"/>
  <c r="BW237" i="7"/>
  <c r="BW238" i="7" s="1"/>
  <c r="BW239" i="7" s="1"/>
  <c r="BV237" i="7"/>
  <c r="BV238" i="7" s="1"/>
  <c r="BV239" i="7" s="1"/>
  <c r="BU237" i="7"/>
  <c r="BU238" i="7" s="1"/>
  <c r="BU239" i="7" s="1"/>
  <c r="BT237" i="7"/>
  <c r="BT238" i="7" s="1"/>
  <c r="BT239" i="7" s="1"/>
  <c r="BS237" i="7"/>
  <c r="BS238" i="7" s="1"/>
  <c r="BS239" i="7" s="1"/>
  <c r="BR237" i="7"/>
  <c r="BR238" i="7" s="1"/>
  <c r="BR239" i="7" s="1"/>
  <c r="BQ237" i="7"/>
  <c r="BQ238" i="7" s="1"/>
  <c r="BQ239" i="7" s="1"/>
  <c r="BP237" i="7"/>
  <c r="BP238" i="7" s="1"/>
  <c r="BP239" i="7" s="1"/>
  <c r="BO237" i="7"/>
  <c r="BO238" i="7" s="1"/>
  <c r="BO239" i="7" s="1"/>
  <c r="BN237" i="7"/>
  <c r="BN238" i="7" s="1"/>
  <c r="BN239" i="7" s="1"/>
  <c r="BM237" i="7"/>
  <c r="BM238" i="7" s="1"/>
  <c r="BM239" i="7" s="1"/>
  <c r="BL237" i="7"/>
  <c r="BL238" i="7" s="1"/>
  <c r="BL239" i="7" s="1"/>
  <c r="BK237" i="7"/>
  <c r="BK238" i="7" s="1"/>
  <c r="BK239" i="7" s="1"/>
  <c r="BX233" i="7"/>
  <c r="BX234" i="7" s="1"/>
  <c r="BT233" i="7"/>
  <c r="BT234" i="7" s="1"/>
  <c r="BS233" i="7"/>
  <c r="BS234" i="7" s="1"/>
  <c r="BR233" i="7"/>
  <c r="BR234" i="7" s="1"/>
  <c r="BM233" i="7"/>
  <c r="BM234" i="7" s="1"/>
  <c r="BY232" i="7"/>
  <c r="BY233" i="7" s="1"/>
  <c r="BY234" i="7" s="1"/>
  <c r="BX232" i="7"/>
  <c r="BW232" i="7"/>
  <c r="BW233" i="7" s="1"/>
  <c r="BW234" i="7" s="1"/>
  <c r="BV232" i="7"/>
  <c r="BV233" i="7" s="1"/>
  <c r="BV234" i="7" s="1"/>
  <c r="BU232" i="7"/>
  <c r="BU233" i="7" s="1"/>
  <c r="BU234" i="7" s="1"/>
  <c r="BT232" i="7"/>
  <c r="BS232" i="7"/>
  <c r="BR232" i="7"/>
  <c r="BQ232" i="7"/>
  <c r="BQ233" i="7" s="1"/>
  <c r="BQ234" i="7" s="1"/>
  <c r="BP232" i="7"/>
  <c r="BP233" i="7" s="1"/>
  <c r="BP234" i="7" s="1"/>
  <c r="BO232" i="7"/>
  <c r="BO233" i="7" s="1"/>
  <c r="BO234" i="7" s="1"/>
  <c r="BN232" i="7"/>
  <c r="BN233" i="7" s="1"/>
  <c r="BN234" i="7" s="1"/>
  <c r="BM232" i="7"/>
  <c r="BL232" i="7"/>
  <c r="BL233" i="7" s="1"/>
  <c r="BL234" i="7" s="1"/>
  <c r="BK232" i="7"/>
  <c r="BK233" i="7" s="1"/>
  <c r="BK234" i="7" s="1"/>
  <c r="BY227" i="7"/>
  <c r="BY228" i="7" s="1"/>
  <c r="BY229" i="7" s="1"/>
  <c r="BX227" i="7"/>
  <c r="BX228" i="7" s="1"/>
  <c r="BX229" i="7" s="1"/>
  <c r="BW227" i="7"/>
  <c r="BW228" i="7" s="1"/>
  <c r="BW229" i="7" s="1"/>
  <c r="BV227" i="7"/>
  <c r="BV228" i="7" s="1"/>
  <c r="BV229" i="7" s="1"/>
  <c r="BU227" i="7"/>
  <c r="BU228" i="7" s="1"/>
  <c r="BU229" i="7" s="1"/>
  <c r="BT227" i="7"/>
  <c r="BT228" i="7" s="1"/>
  <c r="BT229" i="7" s="1"/>
  <c r="BS227" i="7"/>
  <c r="BS228" i="7" s="1"/>
  <c r="BS229" i="7" s="1"/>
  <c r="BR227" i="7"/>
  <c r="BR228" i="7" s="1"/>
  <c r="BR229" i="7" s="1"/>
  <c r="BQ227" i="7"/>
  <c r="BQ228" i="7" s="1"/>
  <c r="BQ229" i="7" s="1"/>
  <c r="BP227" i="7"/>
  <c r="BP228" i="7" s="1"/>
  <c r="BP229" i="7" s="1"/>
  <c r="BO227" i="7"/>
  <c r="BO228" i="7" s="1"/>
  <c r="BO229" i="7" s="1"/>
  <c r="BN227" i="7"/>
  <c r="BN228" i="7" s="1"/>
  <c r="BN229" i="7" s="1"/>
  <c r="BM227" i="7"/>
  <c r="BM228" i="7" s="1"/>
  <c r="BM229" i="7" s="1"/>
  <c r="BL227" i="7"/>
  <c r="BL228" i="7" s="1"/>
  <c r="BL229" i="7" s="1"/>
  <c r="BK227" i="7"/>
  <c r="BK228" i="7" s="1"/>
  <c r="BK229" i="7" s="1"/>
  <c r="BV223" i="7"/>
  <c r="BV224" i="7" s="1"/>
  <c r="BQ223" i="7"/>
  <c r="BQ224" i="7" s="1"/>
  <c r="BL223" i="7"/>
  <c r="BL224" i="7" s="1"/>
  <c r="BY222" i="7"/>
  <c r="BY223" i="7" s="1"/>
  <c r="BY224" i="7" s="1"/>
  <c r="BX222" i="7"/>
  <c r="BX223" i="7" s="1"/>
  <c r="BX224" i="7" s="1"/>
  <c r="BW222" i="7"/>
  <c r="BW223" i="7" s="1"/>
  <c r="BW224" i="7" s="1"/>
  <c r="BV222" i="7"/>
  <c r="BU222" i="7"/>
  <c r="BU223" i="7" s="1"/>
  <c r="BU224" i="7" s="1"/>
  <c r="BT222" i="7"/>
  <c r="BT223" i="7" s="1"/>
  <c r="BT224" i="7" s="1"/>
  <c r="BS222" i="7"/>
  <c r="BS223" i="7" s="1"/>
  <c r="BS224" i="7" s="1"/>
  <c r="BR222" i="7"/>
  <c r="BR223" i="7" s="1"/>
  <c r="BR224" i="7" s="1"/>
  <c r="BQ222" i="7"/>
  <c r="BP222" i="7"/>
  <c r="BP223" i="7" s="1"/>
  <c r="BP224" i="7" s="1"/>
  <c r="BO222" i="7"/>
  <c r="BO223" i="7" s="1"/>
  <c r="BO224" i="7" s="1"/>
  <c r="BN222" i="7"/>
  <c r="BN223" i="7" s="1"/>
  <c r="BN224" i="7" s="1"/>
  <c r="BM222" i="7"/>
  <c r="BM223" i="7" s="1"/>
  <c r="BM224" i="7" s="1"/>
  <c r="BL222" i="7"/>
  <c r="BK222" i="7"/>
  <c r="BK223" i="7" s="1"/>
  <c r="BK224" i="7" s="1"/>
  <c r="BX218" i="7"/>
  <c r="BX219" i="7" s="1"/>
  <c r="BU218" i="7"/>
  <c r="BU219" i="7" s="1"/>
  <c r="BT218" i="7"/>
  <c r="BT219" i="7" s="1"/>
  <c r="BY217" i="7"/>
  <c r="BY218" i="7" s="1"/>
  <c r="BY219" i="7" s="1"/>
  <c r="BX217" i="7"/>
  <c r="BW217" i="7"/>
  <c r="BW218" i="7" s="1"/>
  <c r="BW219" i="7" s="1"/>
  <c r="BV217" i="7"/>
  <c r="BV218" i="7" s="1"/>
  <c r="BV219" i="7" s="1"/>
  <c r="BU217" i="7"/>
  <c r="BT217" i="7"/>
  <c r="BS217" i="7"/>
  <c r="BS218" i="7" s="1"/>
  <c r="BS219" i="7" s="1"/>
  <c r="BR217" i="7"/>
  <c r="BR218" i="7" s="1"/>
  <c r="BR219" i="7" s="1"/>
  <c r="BQ217" i="7"/>
  <c r="BQ218" i="7" s="1"/>
  <c r="BQ219" i="7" s="1"/>
  <c r="BP217" i="7"/>
  <c r="BP218" i="7" s="1"/>
  <c r="BP219" i="7" s="1"/>
  <c r="BO217" i="7"/>
  <c r="BO218" i="7" s="1"/>
  <c r="BO219" i="7" s="1"/>
  <c r="BN217" i="7"/>
  <c r="BN218" i="7" s="1"/>
  <c r="BN219" i="7" s="1"/>
  <c r="BM217" i="7"/>
  <c r="BM218" i="7" s="1"/>
  <c r="BM219" i="7" s="1"/>
  <c r="BL217" i="7"/>
  <c r="BL218" i="7" s="1"/>
  <c r="BL219" i="7" s="1"/>
  <c r="BK217" i="7"/>
  <c r="BK218" i="7" s="1"/>
  <c r="BK219" i="7" s="1"/>
  <c r="BY212" i="7"/>
  <c r="BY213" i="7" s="1"/>
  <c r="BY214" i="7" s="1"/>
  <c r="BX212" i="7"/>
  <c r="BX213" i="7" s="1"/>
  <c r="BX214" i="7" s="1"/>
  <c r="BW212" i="7"/>
  <c r="BW213" i="7" s="1"/>
  <c r="BW214" i="7" s="1"/>
  <c r="BV212" i="7"/>
  <c r="BV213" i="7" s="1"/>
  <c r="BV214" i="7" s="1"/>
  <c r="BU212" i="7"/>
  <c r="BU213" i="7" s="1"/>
  <c r="BU214" i="7" s="1"/>
  <c r="BT212" i="7"/>
  <c r="BT213" i="7" s="1"/>
  <c r="BT214" i="7" s="1"/>
  <c r="BS212" i="7"/>
  <c r="BS213" i="7" s="1"/>
  <c r="BS214" i="7" s="1"/>
  <c r="BR212" i="7"/>
  <c r="BR213" i="7" s="1"/>
  <c r="BR214" i="7" s="1"/>
  <c r="BQ212" i="7"/>
  <c r="BQ213" i="7" s="1"/>
  <c r="BQ214" i="7" s="1"/>
  <c r="BP212" i="7"/>
  <c r="BP213" i="7" s="1"/>
  <c r="BP214" i="7" s="1"/>
  <c r="BO212" i="7"/>
  <c r="BO213" i="7" s="1"/>
  <c r="BO214" i="7" s="1"/>
  <c r="BN212" i="7"/>
  <c r="BN213" i="7" s="1"/>
  <c r="BN214" i="7" s="1"/>
  <c r="BM212" i="7"/>
  <c r="BM213" i="7" s="1"/>
  <c r="BM214" i="7" s="1"/>
  <c r="BL212" i="7"/>
  <c r="BL213" i="7" s="1"/>
  <c r="BL214" i="7" s="1"/>
  <c r="BK212" i="7"/>
  <c r="BK213" i="7" s="1"/>
  <c r="BK214" i="7" s="1"/>
  <c r="BY208" i="7"/>
  <c r="BY209" i="7" s="1"/>
  <c r="BX208" i="7"/>
  <c r="BX209" i="7" s="1"/>
  <c r="BW208" i="7"/>
  <c r="BW209" i="7" s="1"/>
  <c r="BS208" i="7"/>
  <c r="BS209" i="7" s="1"/>
  <c r="BY207" i="7"/>
  <c r="BX207" i="7"/>
  <c r="BW207" i="7"/>
  <c r="BV207" i="7"/>
  <c r="BV208" i="7" s="1"/>
  <c r="BV209" i="7" s="1"/>
  <c r="BU207" i="7"/>
  <c r="BU208" i="7" s="1"/>
  <c r="BU209" i="7" s="1"/>
  <c r="BT207" i="7"/>
  <c r="BT208" i="7" s="1"/>
  <c r="BT209" i="7" s="1"/>
  <c r="BS207" i="7"/>
  <c r="BR207" i="7"/>
  <c r="BR208" i="7" s="1"/>
  <c r="BR209" i="7" s="1"/>
  <c r="BQ207" i="7"/>
  <c r="BQ208" i="7" s="1"/>
  <c r="BQ209" i="7" s="1"/>
  <c r="BP207" i="7"/>
  <c r="BP208" i="7" s="1"/>
  <c r="BP209" i="7" s="1"/>
  <c r="BO207" i="7"/>
  <c r="BO208" i="7" s="1"/>
  <c r="BO209" i="7" s="1"/>
  <c r="BN207" i="7"/>
  <c r="BN208" i="7" s="1"/>
  <c r="BN209" i="7" s="1"/>
  <c r="BM207" i="7"/>
  <c r="BM208" i="7" s="1"/>
  <c r="BM209" i="7" s="1"/>
  <c r="BL207" i="7"/>
  <c r="BL208" i="7" s="1"/>
  <c r="BL209" i="7" s="1"/>
  <c r="BK207" i="7"/>
  <c r="BK208" i="7" s="1"/>
  <c r="BK209" i="7" s="1"/>
  <c r="BY242" i="6"/>
  <c r="BY243" i="6" s="1"/>
  <c r="BY244" i="6" s="1"/>
  <c r="BX242" i="6"/>
  <c r="BX243" i="6" s="1"/>
  <c r="BX244" i="6" s="1"/>
  <c r="BW242" i="6"/>
  <c r="BW243" i="6" s="1"/>
  <c r="BW244" i="6" s="1"/>
  <c r="BV242" i="6"/>
  <c r="BV243" i="6" s="1"/>
  <c r="BV244" i="6" s="1"/>
  <c r="BU242" i="6"/>
  <c r="BU243" i="6" s="1"/>
  <c r="BU244" i="6" s="1"/>
  <c r="BT242" i="6"/>
  <c r="BT243" i="6" s="1"/>
  <c r="BT244" i="6" s="1"/>
  <c r="BS242" i="6"/>
  <c r="BS243" i="6" s="1"/>
  <c r="BS244" i="6" s="1"/>
  <c r="BR242" i="6"/>
  <c r="BR243" i="6" s="1"/>
  <c r="BR244" i="6" s="1"/>
  <c r="BQ242" i="6"/>
  <c r="BQ243" i="6" s="1"/>
  <c r="BQ244" i="6" s="1"/>
  <c r="BP242" i="6"/>
  <c r="BP243" i="6" s="1"/>
  <c r="BP244" i="6" s="1"/>
  <c r="BO242" i="6"/>
  <c r="BO243" i="6" s="1"/>
  <c r="BO244" i="6" s="1"/>
  <c r="BN242" i="6"/>
  <c r="BN243" i="6" s="1"/>
  <c r="BN244" i="6" s="1"/>
  <c r="BM242" i="6"/>
  <c r="BM243" i="6" s="1"/>
  <c r="BM244" i="6" s="1"/>
  <c r="BL242" i="6"/>
  <c r="BL243" i="6" s="1"/>
  <c r="BL244" i="6" s="1"/>
  <c r="BK242" i="6"/>
  <c r="BK243" i="6" s="1"/>
  <c r="BK244" i="6" s="1"/>
  <c r="BS238" i="6"/>
  <c r="BS239" i="6" s="1"/>
  <c r="BY237" i="6"/>
  <c r="BY238" i="6" s="1"/>
  <c r="BY239" i="6" s="1"/>
  <c r="BX237" i="6"/>
  <c r="BX238" i="6" s="1"/>
  <c r="BX239" i="6" s="1"/>
  <c r="BW237" i="6"/>
  <c r="BW238" i="6" s="1"/>
  <c r="BW239" i="6" s="1"/>
  <c r="BV237" i="6"/>
  <c r="BV238" i="6" s="1"/>
  <c r="BV239" i="6" s="1"/>
  <c r="BU237" i="6"/>
  <c r="BU238" i="6" s="1"/>
  <c r="BU239" i="6" s="1"/>
  <c r="BT237" i="6"/>
  <c r="BT238" i="6" s="1"/>
  <c r="BT239" i="6" s="1"/>
  <c r="BS237" i="6"/>
  <c r="BR237" i="6"/>
  <c r="BR238" i="6" s="1"/>
  <c r="BR239" i="6" s="1"/>
  <c r="BQ237" i="6"/>
  <c r="BQ238" i="6" s="1"/>
  <c r="BQ239" i="6" s="1"/>
  <c r="BP237" i="6"/>
  <c r="BP238" i="6" s="1"/>
  <c r="BP239" i="6" s="1"/>
  <c r="BO237" i="6"/>
  <c r="BO238" i="6" s="1"/>
  <c r="BO239" i="6" s="1"/>
  <c r="BN237" i="6"/>
  <c r="BN238" i="6" s="1"/>
  <c r="BN239" i="6" s="1"/>
  <c r="BM237" i="6"/>
  <c r="BM238" i="6" s="1"/>
  <c r="BM239" i="6" s="1"/>
  <c r="BL237" i="6"/>
  <c r="BL238" i="6" s="1"/>
  <c r="BL239" i="6" s="1"/>
  <c r="BK237" i="6"/>
  <c r="BK238" i="6" s="1"/>
  <c r="BK239" i="6" s="1"/>
  <c r="BY232" i="6"/>
  <c r="BY233" i="6" s="1"/>
  <c r="BY234" i="6" s="1"/>
  <c r="BX232" i="6"/>
  <c r="BX233" i="6" s="1"/>
  <c r="BX234" i="6" s="1"/>
  <c r="BW232" i="6"/>
  <c r="BW233" i="6" s="1"/>
  <c r="BW234" i="6" s="1"/>
  <c r="BV232" i="6"/>
  <c r="BV233" i="6" s="1"/>
  <c r="BV234" i="6" s="1"/>
  <c r="BU232" i="6"/>
  <c r="BU233" i="6" s="1"/>
  <c r="BU234" i="6" s="1"/>
  <c r="BT232" i="6"/>
  <c r="BT233" i="6" s="1"/>
  <c r="BT234" i="6" s="1"/>
  <c r="BS232" i="6"/>
  <c r="BS233" i="6" s="1"/>
  <c r="BS234" i="6" s="1"/>
  <c r="BR232" i="6"/>
  <c r="BR233" i="6" s="1"/>
  <c r="BR234" i="6" s="1"/>
  <c r="BQ232" i="6"/>
  <c r="BQ233" i="6" s="1"/>
  <c r="BQ234" i="6" s="1"/>
  <c r="BP232" i="6"/>
  <c r="BP233" i="6" s="1"/>
  <c r="BP234" i="6" s="1"/>
  <c r="BO232" i="6"/>
  <c r="BO233" i="6" s="1"/>
  <c r="BO234" i="6" s="1"/>
  <c r="BN232" i="6"/>
  <c r="BN233" i="6" s="1"/>
  <c r="BN234" i="6" s="1"/>
  <c r="BM232" i="6"/>
  <c r="BM233" i="6" s="1"/>
  <c r="BM234" i="6" s="1"/>
  <c r="BL232" i="6"/>
  <c r="BL233" i="6" s="1"/>
  <c r="BL234" i="6" s="1"/>
  <c r="BK232" i="6"/>
  <c r="BK233" i="6" s="1"/>
  <c r="BK234" i="6" s="1"/>
  <c r="BN228" i="6"/>
  <c r="BN229" i="6" s="1"/>
  <c r="BY227" i="6"/>
  <c r="BY228" i="6" s="1"/>
  <c r="BY229" i="6" s="1"/>
  <c r="BX227" i="6"/>
  <c r="BX228" i="6" s="1"/>
  <c r="BX229" i="6" s="1"/>
  <c r="BW227" i="6"/>
  <c r="BW228" i="6" s="1"/>
  <c r="BW229" i="6" s="1"/>
  <c r="BV227" i="6"/>
  <c r="BV228" i="6" s="1"/>
  <c r="BV229" i="6" s="1"/>
  <c r="BU227" i="6"/>
  <c r="BU228" i="6" s="1"/>
  <c r="BU229" i="6" s="1"/>
  <c r="BT227" i="6"/>
  <c r="BT228" i="6" s="1"/>
  <c r="BT229" i="6" s="1"/>
  <c r="BS227" i="6"/>
  <c r="BS228" i="6" s="1"/>
  <c r="BS229" i="6" s="1"/>
  <c r="BR227" i="6"/>
  <c r="BR228" i="6" s="1"/>
  <c r="BR229" i="6" s="1"/>
  <c r="BQ227" i="6"/>
  <c r="BQ228" i="6" s="1"/>
  <c r="BQ229" i="6" s="1"/>
  <c r="BP227" i="6"/>
  <c r="BP228" i="6" s="1"/>
  <c r="BP229" i="6" s="1"/>
  <c r="BO227" i="6"/>
  <c r="BO228" i="6" s="1"/>
  <c r="BO229" i="6" s="1"/>
  <c r="BN227" i="6"/>
  <c r="BM227" i="6"/>
  <c r="BM228" i="6" s="1"/>
  <c r="BM229" i="6" s="1"/>
  <c r="BL227" i="6"/>
  <c r="BL228" i="6" s="1"/>
  <c r="BL229" i="6" s="1"/>
  <c r="BK227" i="6"/>
  <c r="BK228" i="6" s="1"/>
  <c r="BK229" i="6" s="1"/>
  <c r="BU223" i="6"/>
  <c r="BU224" i="6" s="1"/>
  <c r="BS223" i="6"/>
  <c r="BS224" i="6" s="1"/>
  <c r="BO223" i="6"/>
  <c r="BO224" i="6" s="1"/>
  <c r="BY222" i="6"/>
  <c r="BY223" i="6" s="1"/>
  <c r="BY224" i="6" s="1"/>
  <c r="BX222" i="6"/>
  <c r="BX223" i="6" s="1"/>
  <c r="BX224" i="6" s="1"/>
  <c r="BW222" i="6"/>
  <c r="BW223" i="6" s="1"/>
  <c r="BW224" i="6" s="1"/>
  <c r="BV222" i="6"/>
  <c r="BV223" i="6" s="1"/>
  <c r="BV224" i="6" s="1"/>
  <c r="BU222" i="6"/>
  <c r="BT222" i="6"/>
  <c r="BT223" i="6" s="1"/>
  <c r="BT224" i="6" s="1"/>
  <c r="BS222" i="6"/>
  <c r="BR222" i="6"/>
  <c r="BR223" i="6" s="1"/>
  <c r="BR224" i="6" s="1"/>
  <c r="BQ222" i="6"/>
  <c r="BQ223" i="6" s="1"/>
  <c r="BQ224" i="6" s="1"/>
  <c r="BP222" i="6"/>
  <c r="BP223" i="6" s="1"/>
  <c r="BP224" i="6" s="1"/>
  <c r="BO222" i="6"/>
  <c r="BN222" i="6"/>
  <c r="BN223" i="6" s="1"/>
  <c r="BN224" i="6" s="1"/>
  <c r="BM222" i="6"/>
  <c r="BM223" i="6" s="1"/>
  <c r="BM224" i="6" s="1"/>
  <c r="BL222" i="6"/>
  <c r="BL223" i="6" s="1"/>
  <c r="BL224" i="6" s="1"/>
  <c r="BK222" i="6"/>
  <c r="BK223" i="6" s="1"/>
  <c r="BK224" i="6" s="1"/>
  <c r="BY217" i="6"/>
  <c r="BY218" i="6" s="1"/>
  <c r="BY219" i="6" s="1"/>
  <c r="BX217" i="6"/>
  <c r="BX218" i="6" s="1"/>
  <c r="BX219" i="6" s="1"/>
  <c r="BW217" i="6"/>
  <c r="BW218" i="6" s="1"/>
  <c r="BW219" i="6" s="1"/>
  <c r="BV217" i="6"/>
  <c r="BV218" i="6" s="1"/>
  <c r="BV219" i="6" s="1"/>
  <c r="BU217" i="6"/>
  <c r="BU218" i="6" s="1"/>
  <c r="BU219" i="6" s="1"/>
  <c r="BT217" i="6"/>
  <c r="BT218" i="6" s="1"/>
  <c r="BT219" i="6" s="1"/>
  <c r="BS217" i="6"/>
  <c r="BS218" i="6" s="1"/>
  <c r="BS219" i="6" s="1"/>
  <c r="BR217" i="6"/>
  <c r="BR218" i="6" s="1"/>
  <c r="BR219" i="6" s="1"/>
  <c r="BQ217" i="6"/>
  <c r="BQ218" i="6" s="1"/>
  <c r="BQ219" i="6" s="1"/>
  <c r="BP217" i="6"/>
  <c r="BP218" i="6" s="1"/>
  <c r="BP219" i="6" s="1"/>
  <c r="BO217" i="6"/>
  <c r="BO218" i="6" s="1"/>
  <c r="BO219" i="6" s="1"/>
  <c r="BN217" i="6"/>
  <c r="BN218" i="6" s="1"/>
  <c r="BN219" i="6" s="1"/>
  <c r="BM217" i="6"/>
  <c r="BM218" i="6" s="1"/>
  <c r="BM219" i="6" s="1"/>
  <c r="BL217" i="6"/>
  <c r="BL218" i="6" s="1"/>
  <c r="BL219" i="6" s="1"/>
  <c r="BK217" i="6"/>
  <c r="BK218" i="6" s="1"/>
  <c r="BK219" i="6" s="1"/>
  <c r="BY213" i="6"/>
  <c r="BY214" i="6" s="1"/>
  <c r="BX213" i="6"/>
  <c r="BX214" i="6" s="1"/>
  <c r="BU213" i="6"/>
  <c r="BU214" i="6" s="1"/>
  <c r="BS213" i="6"/>
  <c r="BS214" i="6" s="1"/>
  <c r="BN213" i="6"/>
  <c r="BN214" i="6" s="1"/>
  <c r="BY212" i="6"/>
  <c r="BX212" i="6"/>
  <c r="BW212" i="6"/>
  <c r="BW213" i="6" s="1"/>
  <c r="BW214" i="6" s="1"/>
  <c r="BV212" i="6"/>
  <c r="BV213" i="6" s="1"/>
  <c r="BV214" i="6" s="1"/>
  <c r="BU212" i="6"/>
  <c r="BT212" i="6"/>
  <c r="BT213" i="6" s="1"/>
  <c r="BT214" i="6" s="1"/>
  <c r="BS212" i="6"/>
  <c r="BR212" i="6"/>
  <c r="BR213" i="6" s="1"/>
  <c r="BR214" i="6" s="1"/>
  <c r="BQ212" i="6"/>
  <c r="BQ213" i="6" s="1"/>
  <c r="BQ214" i="6" s="1"/>
  <c r="BP212" i="6"/>
  <c r="BP213" i="6" s="1"/>
  <c r="BP214" i="6" s="1"/>
  <c r="BO212" i="6"/>
  <c r="BO213" i="6" s="1"/>
  <c r="BO214" i="6" s="1"/>
  <c r="BN212" i="6"/>
  <c r="BM212" i="6"/>
  <c r="BM213" i="6" s="1"/>
  <c r="BM214" i="6" s="1"/>
  <c r="BL212" i="6"/>
  <c r="BL213" i="6" s="1"/>
  <c r="BL214" i="6" s="1"/>
  <c r="BK212" i="6"/>
  <c r="BK213" i="6" s="1"/>
  <c r="BK214" i="6" s="1"/>
  <c r="BY207" i="6"/>
  <c r="BY208" i="6" s="1"/>
  <c r="BY209" i="6" s="1"/>
  <c r="BX207" i="6"/>
  <c r="BX208" i="6" s="1"/>
  <c r="BX209" i="6" s="1"/>
  <c r="BW207" i="6"/>
  <c r="BW208" i="6" s="1"/>
  <c r="BW209" i="6" s="1"/>
  <c r="BV207" i="6"/>
  <c r="BV208" i="6" s="1"/>
  <c r="BV209" i="6" s="1"/>
  <c r="BU207" i="6"/>
  <c r="BU208" i="6" s="1"/>
  <c r="BU209" i="6" s="1"/>
  <c r="BT207" i="6"/>
  <c r="BT208" i="6" s="1"/>
  <c r="BT209" i="6" s="1"/>
  <c r="BS207" i="6"/>
  <c r="BS208" i="6" s="1"/>
  <c r="BS209" i="6" s="1"/>
  <c r="BR207" i="6"/>
  <c r="BR208" i="6" s="1"/>
  <c r="BR209" i="6" s="1"/>
  <c r="BQ207" i="6"/>
  <c r="BQ208" i="6" s="1"/>
  <c r="BQ209" i="6" s="1"/>
  <c r="BP207" i="6"/>
  <c r="BP208" i="6" s="1"/>
  <c r="BP209" i="6" s="1"/>
  <c r="BO207" i="6"/>
  <c r="BO208" i="6" s="1"/>
  <c r="BO209" i="6" s="1"/>
  <c r="BN207" i="6"/>
  <c r="BN208" i="6" s="1"/>
  <c r="BN209" i="6" s="1"/>
  <c r="BM207" i="6"/>
  <c r="BM208" i="6" s="1"/>
  <c r="BM209" i="6" s="1"/>
  <c r="BL207" i="6"/>
  <c r="BL208" i="6" s="1"/>
  <c r="BL209" i="6" s="1"/>
  <c r="BK207" i="6"/>
  <c r="BK208" i="6" s="1"/>
  <c r="BK209" i="6" s="1"/>
  <c r="BS243" i="4"/>
  <c r="BS244" i="4" s="1"/>
  <c r="BP243" i="4"/>
  <c r="BP244" i="4" s="1"/>
  <c r="BN243" i="4"/>
  <c r="BN244" i="4" s="1"/>
  <c r="BY242" i="4"/>
  <c r="BY243" i="4" s="1"/>
  <c r="BY244" i="4" s="1"/>
  <c r="BX242" i="4"/>
  <c r="BX243" i="4" s="1"/>
  <c r="BX244" i="4" s="1"/>
  <c r="BW242" i="4"/>
  <c r="BW243" i="4" s="1"/>
  <c r="BW244" i="4" s="1"/>
  <c r="BV242" i="4"/>
  <c r="BV243" i="4" s="1"/>
  <c r="BV244" i="4" s="1"/>
  <c r="BU242" i="4"/>
  <c r="BU243" i="4" s="1"/>
  <c r="BU244" i="4" s="1"/>
  <c r="BT242" i="4"/>
  <c r="BT243" i="4" s="1"/>
  <c r="BT244" i="4" s="1"/>
  <c r="BS242" i="4"/>
  <c r="BR242" i="4"/>
  <c r="BR243" i="4" s="1"/>
  <c r="BR244" i="4" s="1"/>
  <c r="BQ242" i="4"/>
  <c r="BQ243" i="4" s="1"/>
  <c r="BQ244" i="4" s="1"/>
  <c r="BP242" i="4"/>
  <c r="BO242" i="4"/>
  <c r="BO243" i="4" s="1"/>
  <c r="BO244" i="4" s="1"/>
  <c r="BN242" i="4"/>
  <c r="BM242" i="4"/>
  <c r="BM243" i="4" s="1"/>
  <c r="BM244" i="4" s="1"/>
  <c r="BL242" i="4"/>
  <c r="BL243" i="4" s="1"/>
  <c r="BL244" i="4" s="1"/>
  <c r="BK242" i="4"/>
  <c r="BK243" i="4" s="1"/>
  <c r="BK244" i="4" s="1"/>
  <c r="BY238" i="4"/>
  <c r="BY239" i="4" s="1"/>
  <c r="BU238" i="4"/>
  <c r="BU239" i="4" s="1"/>
  <c r="BT238" i="4"/>
  <c r="BT239" i="4" s="1"/>
  <c r="BY237" i="4"/>
  <c r="BX237" i="4"/>
  <c r="BX238" i="4" s="1"/>
  <c r="BX239" i="4" s="1"/>
  <c r="BW237" i="4"/>
  <c r="BW238" i="4" s="1"/>
  <c r="BW239" i="4" s="1"/>
  <c r="BV237" i="4"/>
  <c r="BV238" i="4" s="1"/>
  <c r="BV239" i="4" s="1"/>
  <c r="BU237" i="4"/>
  <c r="BT237" i="4"/>
  <c r="BS237" i="4"/>
  <c r="BS238" i="4" s="1"/>
  <c r="BS239" i="4" s="1"/>
  <c r="BR237" i="4"/>
  <c r="BR238" i="4" s="1"/>
  <c r="BR239" i="4" s="1"/>
  <c r="BQ237" i="4"/>
  <c r="BQ238" i="4" s="1"/>
  <c r="BQ239" i="4" s="1"/>
  <c r="BP237" i="4"/>
  <c r="BP238" i="4" s="1"/>
  <c r="BP239" i="4" s="1"/>
  <c r="BO237" i="4"/>
  <c r="BO238" i="4" s="1"/>
  <c r="BO239" i="4" s="1"/>
  <c r="BN237" i="4"/>
  <c r="BN238" i="4" s="1"/>
  <c r="BN239" i="4" s="1"/>
  <c r="BM237" i="4"/>
  <c r="BM238" i="4" s="1"/>
  <c r="BM239" i="4" s="1"/>
  <c r="BL237" i="4"/>
  <c r="BL238" i="4" s="1"/>
  <c r="BL239" i="4" s="1"/>
  <c r="BK237" i="4"/>
  <c r="BK238" i="4" s="1"/>
  <c r="BK239" i="4" s="1"/>
  <c r="BQ233" i="4"/>
  <c r="BQ234" i="4" s="1"/>
  <c r="BY232" i="4"/>
  <c r="BY233" i="4" s="1"/>
  <c r="BY234" i="4" s="1"/>
  <c r="BX232" i="4"/>
  <c r="BX233" i="4" s="1"/>
  <c r="BX234" i="4" s="1"/>
  <c r="BW232" i="4"/>
  <c r="BW233" i="4" s="1"/>
  <c r="BW234" i="4" s="1"/>
  <c r="BV232" i="4"/>
  <c r="BV233" i="4" s="1"/>
  <c r="BV234" i="4" s="1"/>
  <c r="BU232" i="4"/>
  <c r="BU233" i="4" s="1"/>
  <c r="BU234" i="4" s="1"/>
  <c r="BT232" i="4"/>
  <c r="BT233" i="4" s="1"/>
  <c r="BT234" i="4" s="1"/>
  <c r="BS232" i="4"/>
  <c r="BS233" i="4" s="1"/>
  <c r="BS234" i="4" s="1"/>
  <c r="BR232" i="4"/>
  <c r="BR233" i="4" s="1"/>
  <c r="BR234" i="4" s="1"/>
  <c r="BQ232" i="4"/>
  <c r="BP232" i="4"/>
  <c r="BP233" i="4" s="1"/>
  <c r="BP234" i="4" s="1"/>
  <c r="BO232" i="4"/>
  <c r="BO233" i="4" s="1"/>
  <c r="BO234" i="4" s="1"/>
  <c r="BN232" i="4"/>
  <c r="BN233" i="4" s="1"/>
  <c r="BN234" i="4" s="1"/>
  <c r="BM232" i="4"/>
  <c r="BM233" i="4" s="1"/>
  <c r="BM234" i="4" s="1"/>
  <c r="BL232" i="4"/>
  <c r="BL233" i="4" s="1"/>
  <c r="BL234" i="4" s="1"/>
  <c r="BK232" i="4"/>
  <c r="BK233" i="4" s="1"/>
  <c r="BK234" i="4" s="1"/>
  <c r="BY213" i="4"/>
  <c r="BY214" i="4" s="1"/>
  <c r="BU213" i="4"/>
  <c r="BU214" i="4" s="1"/>
  <c r="BO213" i="4"/>
  <c r="BO214" i="4" s="1"/>
  <c r="BK213" i="4"/>
  <c r="BK214" i="4" s="1"/>
  <c r="BY212" i="4"/>
  <c r="BX212" i="4"/>
  <c r="BX213" i="4" s="1"/>
  <c r="BX214" i="4" s="1"/>
  <c r="BW212" i="4"/>
  <c r="BW213" i="4" s="1"/>
  <c r="BW214" i="4" s="1"/>
  <c r="BV212" i="4"/>
  <c r="BV213" i="4" s="1"/>
  <c r="BV214" i="4" s="1"/>
  <c r="BU212" i="4"/>
  <c r="BT212" i="4"/>
  <c r="BT213" i="4" s="1"/>
  <c r="BT214" i="4" s="1"/>
  <c r="BS212" i="4"/>
  <c r="BS213" i="4" s="1"/>
  <c r="BS214" i="4" s="1"/>
  <c r="BR212" i="4"/>
  <c r="BR213" i="4" s="1"/>
  <c r="BR214" i="4" s="1"/>
  <c r="BQ212" i="4"/>
  <c r="BQ213" i="4" s="1"/>
  <c r="BQ214" i="4" s="1"/>
  <c r="BP212" i="4"/>
  <c r="BP213" i="4" s="1"/>
  <c r="BP214" i="4" s="1"/>
  <c r="BO212" i="4"/>
  <c r="BN212" i="4"/>
  <c r="BN213" i="4" s="1"/>
  <c r="BN214" i="4" s="1"/>
  <c r="BM212" i="4"/>
  <c r="BM213" i="4" s="1"/>
  <c r="BM214" i="4" s="1"/>
  <c r="BL212" i="4"/>
  <c r="BL213" i="4" s="1"/>
  <c r="BL214" i="4" s="1"/>
  <c r="BK212" i="4"/>
  <c r="BY207" i="4"/>
  <c r="BY208" i="4" s="1"/>
  <c r="BY209" i="4" s="1"/>
  <c r="BX207" i="4"/>
  <c r="BX208" i="4" s="1"/>
  <c r="BX209" i="4" s="1"/>
  <c r="BW207" i="4"/>
  <c r="BW208" i="4" s="1"/>
  <c r="BW209" i="4" s="1"/>
  <c r="BV207" i="4"/>
  <c r="BV208" i="4" s="1"/>
  <c r="BV209" i="4" s="1"/>
  <c r="BU207" i="4"/>
  <c r="BU208" i="4" s="1"/>
  <c r="BU209" i="4" s="1"/>
  <c r="BT207" i="4"/>
  <c r="BT208" i="4" s="1"/>
  <c r="BT209" i="4" s="1"/>
  <c r="BS207" i="4"/>
  <c r="BS208" i="4" s="1"/>
  <c r="BS209" i="4" s="1"/>
  <c r="BR207" i="4"/>
  <c r="BR208" i="4" s="1"/>
  <c r="BR209" i="4" s="1"/>
  <c r="BQ207" i="4"/>
  <c r="BQ208" i="4" s="1"/>
  <c r="BQ209" i="4" s="1"/>
  <c r="BP207" i="4"/>
  <c r="BP208" i="4" s="1"/>
  <c r="BP209" i="4" s="1"/>
  <c r="BO207" i="4"/>
  <c r="BO208" i="4" s="1"/>
  <c r="BO209" i="4" s="1"/>
  <c r="BN207" i="4"/>
  <c r="BN208" i="4" s="1"/>
  <c r="BN209" i="4" s="1"/>
  <c r="BM207" i="4"/>
  <c r="BM208" i="4" s="1"/>
  <c r="BM209" i="4" s="1"/>
  <c r="BL207" i="4"/>
  <c r="BL208" i="4" s="1"/>
  <c r="BL209" i="4" s="1"/>
  <c r="BK207" i="4"/>
  <c r="BK208" i="4" s="1"/>
  <c r="BK209" i="4" s="1"/>
  <c r="BH243" i="8"/>
  <c r="BH244" i="8" s="1"/>
  <c r="BE243" i="8"/>
  <c r="BE244" i="8" s="1"/>
  <c r="BC243" i="8"/>
  <c r="BC244" i="8" s="1"/>
  <c r="BA243" i="8"/>
  <c r="BA244" i="8" s="1"/>
  <c r="AX243" i="8"/>
  <c r="AX244" i="8" s="1"/>
  <c r="AW243" i="8"/>
  <c r="AW244" i="8" s="1"/>
  <c r="BJ242" i="8"/>
  <c r="BJ243" i="8" s="1"/>
  <c r="BJ244" i="8" s="1"/>
  <c r="BI242" i="8"/>
  <c r="BI243" i="8" s="1"/>
  <c r="BI244" i="8" s="1"/>
  <c r="BH242" i="8"/>
  <c r="BG242" i="8"/>
  <c r="BG243" i="8" s="1"/>
  <c r="BG244" i="8" s="1"/>
  <c r="BF242" i="8"/>
  <c r="BF243" i="8" s="1"/>
  <c r="BF244" i="8" s="1"/>
  <c r="BE242" i="8"/>
  <c r="BD242" i="8"/>
  <c r="BD243" i="8" s="1"/>
  <c r="BD244" i="8" s="1"/>
  <c r="BC242" i="8"/>
  <c r="BB242" i="8"/>
  <c r="BB243" i="8" s="1"/>
  <c r="BB244" i="8" s="1"/>
  <c r="BA242" i="8"/>
  <c r="AZ242" i="8"/>
  <c r="AZ243" i="8" s="1"/>
  <c r="AZ244" i="8" s="1"/>
  <c r="AY242" i="8"/>
  <c r="AY243" i="8" s="1"/>
  <c r="AY244" i="8" s="1"/>
  <c r="AX242" i="8"/>
  <c r="AW242" i="8"/>
  <c r="AV242" i="8"/>
  <c r="AV243" i="8" s="1"/>
  <c r="AV244" i="8" s="1"/>
  <c r="BD238" i="8"/>
  <c r="BD239" i="8" s="1"/>
  <c r="BJ237" i="8"/>
  <c r="BJ238" i="8" s="1"/>
  <c r="BJ239" i="8" s="1"/>
  <c r="BI237" i="8"/>
  <c r="BI238" i="8" s="1"/>
  <c r="BI239" i="8" s="1"/>
  <c r="BH237" i="8"/>
  <c r="BH238" i="8" s="1"/>
  <c r="BH239" i="8" s="1"/>
  <c r="BG237" i="8"/>
  <c r="BG238" i="8" s="1"/>
  <c r="BG239" i="8" s="1"/>
  <c r="BF237" i="8"/>
  <c r="BF238" i="8" s="1"/>
  <c r="BF239" i="8" s="1"/>
  <c r="BE237" i="8"/>
  <c r="BE238" i="8" s="1"/>
  <c r="BE239" i="8" s="1"/>
  <c r="BD237" i="8"/>
  <c r="BC237" i="8"/>
  <c r="BC238" i="8" s="1"/>
  <c r="BC239" i="8" s="1"/>
  <c r="BB237" i="8"/>
  <c r="BB238" i="8" s="1"/>
  <c r="BB239" i="8" s="1"/>
  <c r="BA237" i="8"/>
  <c r="BA238" i="8" s="1"/>
  <c r="BA239" i="8" s="1"/>
  <c r="AZ237" i="8"/>
  <c r="AZ238" i="8" s="1"/>
  <c r="AZ239" i="8" s="1"/>
  <c r="AY237" i="8"/>
  <c r="AY238" i="8" s="1"/>
  <c r="AY239" i="8" s="1"/>
  <c r="AX237" i="8"/>
  <c r="AX238" i="8" s="1"/>
  <c r="AX239" i="8" s="1"/>
  <c r="AW237" i="8"/>
  <c r="AW238" i="8" s="1"/>
  <c r="AW239" i="8" s="1"/>
  <c r="AV237" i="8"/>
  <c r="AV238" i="8" s="1"/>
  <c r="AV239" i="8" s="1"/>
  <c r="BD233" i="8"/>
  <c r="BD234" i="8" s="1"/>
  <c r="BB233" i="8"/>
  <c r="BB234" i="8" s="1"/>
  <c r="BJ232" i="8"/>
  <c r="BJ233" i="8" s="1"/>
  <c r="BJ234" i="8" s="1"/>
  <c r="BI232" i="8"/>
  <c r="BI233" i="8" s="1"/>
  <c r="BI234" i="8" s="1"/>
  <c r="BH232" i="8"/>
  <c r="BH233" i="8" s="1"/>
  <c r="BH234" i="8" s="1"/>
  <c r="BG232" i="8"/>
  <c r="BG233" i="8" s="1"/>
  <c r="BG234" i="8" s="1"/>
  <c r="BF232" i="8"/>
  <c r="BF233" i="8" s="1"/>
  <c r="BF234" i="8" s="1"/>
  <c r="BE232" i="8"/>
  <c r="BE233" i="8" s="1"/>
  <c r="BE234" i="8" s="1"/>
  <c r="BD232" i="8"/>
  <c r="BC232" i="8"/>
  <c r="BC233" i="8" s="1"/>
  <c r="BC234" i="8" s="1"/>
  <c r="BB232" i="8"/>
  <c r="BA232" i="8"/>
  <c r="BA233" i="8" s="1"/>
  <c r="BA234" i="8" s="1"/>
  <c r="AZ232" i="8"/>
  <c r="AZ233" i="8" s="1"/>
  <c r="AZ234" i="8" s="1"/>
  <c r="AY232" i="8"/>
  <c r="AY233" i="8" s="1"/>
  <c r="AY234" i="8" s="1"/>
  <c r="AX232" i="8"/>
  <c r="AX233" i="8" s="1"/>
  <c r="AX234" i="8" s="1"/>
  <c r="AW232" i="8"/>
  <c r="AW233" i="8" s="1"/>
  <c r="AW234" i="8" s="1"/>
  <c r="AV232" i="8"/>
  <c r="AV233" i="8" s="1"/>
  <c r="AV234" i="8" s="1"/>
  <c r="BJ228" i="8"/>
  <c r="BJ229" i="8" s="1"/>
  <c r="AX228" i="8"/>
  <c r="AX229" i="8" s="1"/>
  <c r="BJ227" i="8"/>
  <c r="BI227" i="8"/>
  <c r="BI228" i="8" s="1"/>
  <c r="BI229" i="8" s="1"/>
  <c r="BH227" i="8"/>
  <c r="BH228" i="8" s="1"/>
  <c r="BH229" i="8" s="1"/>
  <c r="BG227" i="8"/>
  <c r="BG228" i="8" s="1"/>
  <c r="BG229" i="8" s="1"/>
  <c r="BF227" i="8"/>
  <c r="BF228" i="8" s="1"/>
  <c r="BF229" i="8" s="1"/>
  <c r="BE227" i="8"/>
  <c r="BE228" i="8" s="1"/>
  <c r="BE229" i="8" s="1"/>
  <c r="BD227" i="8"/>
  <c r="BD228" i="8" s="1"/>
  <c r="BD229" i="8" s="1"/>
  <c r="BC227" i="8"/>
  <c r="BC228" i="8" s="1"/>
  <c r="BC229" i="8" s="1"/>
  <c r="BB227" i="8"/>
  <c r="BB228" i="8" s="1"/>
  <c r="BB229" i="8" s="1"/>
  <c r="BA227" i="8"/>
  <c r="BA228" i="8" s="1"/>
  <c r="BA229" i="8" s="1"/>
  <c r="AZ227" i="8"/>
  <c r="AZ228" i="8" s="1"/>
  <c r="AZ229" i="8" s="1"/>
  <c r="AY227" i="8"/>
  <c r="AY228" i="8" s="1"/>
  <c r="AY229" i="8" s="1"/>
  <c r="AX227" i="8"/>
  <c r="AW227" i="8"/>
  <c r="AW228" i="8" s="1"/>
  <c r="AW229" i="8" s="1"/>
  <c r="AV227" i="8"/>
  <c r="AV228" i="8" s="1"/>
  <c r="AV229" i="8" s="1"/>
  <c r="BJ222" i="8"/>
  <c r="BJ223" i="8" s="1"/>
  <c r="BJ224" i="8" s="1"/>
  <c r="BI222" i="8"/>
  <c r="BI223" i="8" s="1"/>
  <c r="BI224" i="8" s="1"/>
  <c r="BH222" i="8"/>
  <c r="BH223" i="8" s="1"/>
  <c r="BH224" i="8" s="1"/>
  <c r="BG222" i="8"/>
  <c r="BG223" i="8" s="1"/>
  <c r="BG224" i="8" s="1"/>
  <c r="BF222" i="8"/>
  <c r="BF223" i="8" s="1"/>
  <c r="BF224" i="8" s="1"/>
  <c r="BE222" i="8"/>
  <c r="BE223" i="8" s="1"/>
  <c r="BE224" i="8" s="1"/>
  <c r="BD222" i="8"/>
  <c r="BD223" i="8" s="1"/>
  <c r="BD224" i="8" s="1"/>
  <c r="BC222" i="8"/>
  <c r="BC223" i="8" s="1"/>
  <c r="BC224" i="8" s="1"/>
  <c r="BB222" i="8"/>
  <c r="BB223" i="8" s="1"/>
  <c r="BB224" i="8" s="1"/>
  <c r="BA222" i="8"/>
  <c r="BA223" i="8" s="1"/>
  <c r="BA224" i="8" s="1"/>
  <c r="AZ222" i="8"/>
  <c r="AZ223" i="8" s="1"/>
  <c r="AZ224" i="8" s="1"/>
  <c r="AY222" i="8"/>
  <c r="AY223" i="8" s="1"/>
  <c r="AY224" i="8" s="1"/>
  <c r="AX222" i="8"/>
  <c r="AX223" i="8" s="1"/>
  <c r="AX224" i="8" s="1"/>
  <c r="AW222" i="8"/>
  <c r="AW223" i="8" s="1"/>
  <c r="AW224" i="8" s="1"/>
  <c r="AV222" i="8"/>
  <c r="AV223" i="8" s="1"/>
  <c r="AV224" i="8" s="1"/>
  <c r="BB218" i="8"/>
  <c r="BB219" i="8" s="1"/>
  <c r="AW218" i="8"/>
  <c r="AW219" i="8" s="1"/>
  <c r="BJ217" i="8"/>
  <c r="BJ218" i="8" s="1"/>
  <c r="BJ219" i="8" s="1"/>
  <c r="BI217" i="8"/>
  <c r="BI218" i="8" s="1"/>
  <c r="BI219" i="8" s="1"/>
  <c r="BH217" i="8"/>
  <c r="BH218" i="8" s="1"/>
  <c r="BH219" i="8" s="1"/>
  <c r="BG217" i="8"/>
  <c r="BG218" i="8" s="1"/>
  <c r="BG219" i="8" s="1"/>
  <c r="BF217" i="8"/>
  <c r="BF218" i="8" s="1"/>
  <c r="BF219" i="8" s="1"/>
  <c r="BE217" i="8"/>
  <c r="BE218" i="8" s="1"/>
  <c r="BE219" i="8" s="1"/>
  <c r="BD217" i="8"/>
  <c r="BD218" i="8" s="1"/>
  <c r="BD219" i="8" s="1"/>
  <c r="BC217" i="8"/>
  <c r="BC218" i="8" s="1"/>
  <c r="BC219" i="8" s="1"/>
  <c r="BB217" i="8"/>
  <c r="BA217" i="8"/>
  <c r="BA218" i="8" s="1"/>
  <c r="BA219" i="8" s="1"/>
  <c r="AZ217" i="8"/>
  <c r="AZ218" i="8" s="1"/>
  <c r="AZ219" i="8" s="1"/>
  <c r="AY217" i="8"/>
  <c r="AY218" i="8" s="1"/>
  <c r="AY219" i="8" s="1"/>
  <c r="AX217" i="8"/>
  <c r="AX218" i="8" s="1"/>
  <c r="AX219" i="8" s="1"/>
  <c r="AW217" i="8"/>
  <c r="AV217" i="8"/>
  <c r="AV218" i="8" s="1"/>
  <c r="AV219" i="8" s="1"/>
  <c r="BJ212" i="8"/>
  <c r="BJ213" i="8" s="1"/>
  <c r="BJ214" i="8" s="1"/>
  <c r="BI212" i="8"/>
  <c r="BI213" i="8" s="1"/>
  <c r="BI214" i="8" s="1"/>
  <c r="BH212" i="8"/>
  <c r="BH213" i="8" s="1"/>
  <c r="BH214" i="8" s="1"/>
  <c r="BG212" i="8"/>
  <c r="BG213" i="8" s="1"/>
  <c r="BG214" i="8" s="1"/>
  <c r="BF212" i="8"/>
  <c r="BF213" i="8" s="1"/>
  <c r="BF214" i="8" s="1"/>
  <c r="BE212" i="8"/>
  <c r="BE213" i="8" s="1"/>
  <c r="BE214" i="8" s="1"/>
  <c r="BD212" i="8"/>
  <c r="BD213" i="8" s="1"/>
  <c r="BD214" i="8" s="1"/>
  <c r="BC212" i="8"/>
  <c r="BC213" i="8" s="1"/>
  <c r="BC214" i="8" s="1"/>
  <c r="BB212" i="8"/>
  <c r="BB213" i="8" s="1"/>
  <c r="BB214" i="8" s="1"/>
  <c r="BA212" i="8"/>
  <c r="BA213" i="8" s="1"/>
  <c r="BA214" i="8" s="1"/>
  <c r="AZ212" i="8"/>
  <c r="AZ213" i="8" s="1"/>
  <c r="AZ214" i="8" s="1"/>
  <c r="AY212" i="8"/>
  <c r="AY213" i="8" s="1"/>
  <c r="AY214" i="8" s="1"/>
  <c r="AX212" i="8"/>
  <c r="AX213" i="8" s="1"/>
  <c r="AX214" i="8" s="1"/>
  <c r="AW212" i="8"/>
  <c r="AW213" i="8" s="1"/>
  <c r="AW214" i="8" s="1"/>
  <c r="AV212" i="8"/>
  <c r="AV213" i="8" s="1"/>
  <c r="AV214" i="8" s="1"/>
  <c r="BI208" i="8"/>
  <c r="BI209" i="8" s="1"/>
  <c r="BF208" i="8"/>
  <c r="BF209" i="8" s="1"/>
  <c r="BE208" i="8"/>
  <c r="BE209" i="8" s="1"/>
  <c r="AX208" i="8"/>
  <c r="AX209" i="8" s="1"/>
  <c r="BJ207" i="8"/>
  <c r="BJ208" i="8" s="1"/>
  <c r="BJ209" i="8" s="1"/>
  <c r="BI207" i="8"/>
  <c r="BH207" i="8"/>
  <c r="BH208" i="8" s="1"/>
  <c r="BH209" i="8" s="1"/>
  <c r="BG207" i="8"/>
  <c r="BG208" i="8" s="1"/>
  <c r="BG209" i="8" s="1"/>
  <c r="BF207" i="8"/>
  <c r="BE207" i="8"/>
  <c r="BD207" i="8"/>
  <c r="BD208" i="8" s="1"/>
  <c r="BD209" i="8" s="1"/>
  <c r="BC207" i="8"/>
  <c r="BC208" i="8" s="1"/>
  <c r="BC209" i="8" s="1"/>
  <c r="BB207" i="8"/>
  <c r="BB208" i="8" s="1"/>
  <c r="BB209" i="8" s="1"/>
  <c r="BA207" i="8"/>
  <c r="BA208" i="8" s="1"/>
  <c r="BA209" i="8" s="1"/>
  <c r="AZ207" i="8"/>
  <c r="AZ208" i="8" s="1"/>
  <c r="AZ209" i="8" s="1"/>
  <c r="AY207" i="8"/>
  <c r="AY208" i="8" s="1"/>
  <c r="AY209" i="8" s="1"/>
  <c r="AX207" i="8"/>
  <c r="AW207" i="8"/>
  <c r="AW208" i="8" s="1"/>
  <c r="AW209" i="8" s="1"/>
  <c r="AV207" i="8"/>
  <c r="AV208" i="8" s="1"/>
  <c r="AV209" i="8" s="1"/>
  <c r="BG243" i="7"/>
  <c r="BG244" i="7" s="1"/>
  <c r="AZ243" i="7"/>
  <c r="AZ244" i="7" s="1"/>
  <c r="BJ242" i="7"/>
  <c r="BJ243" i="7" s="1"/>
  <c r="BJ244" i="7" s="1"/>
  <c r="BI242" i="7"/>
  <c r="BI243" i="7" s="1"/>
  <c r="BI244" i="7" s="1"/>
  <c r="BH242" i="7"/>
  <c r="BH243" i="7" s="1"/>
  <c r="BH244" i="7" s="1"/>
  <c r="BG242" i="7"/>
  <c r="BF242" i="7"/>
  <c r="BF243" i="7" s="1"/>
  <c r="BF244" i="7" s="1"/>
  <c r="BE242" i="7"/>
  <c r="BE243" i="7" s="1"/>
  <c r="BE244" i="7" s="1"/>
  <c r="BD242" i="7"/>
  <c r="BD243" i="7" s="1"/>
  <c r="BD244" i="7" s="1"/>
  <c r="BC242" i="7"/>
  <c r="BC243" i="7" s="1"/>
  <c r="BC244" i="7" s="1"/>
  <c r="BB242" i="7"/>
  <c r="BB243" i="7" s="1"/>
  <c r="BB244" i="7" s="1"/>
  <c r="BA242" i="7"/>
  <c r="BA243" i="7" s="1"/>
  <c r="BA244" i="7" s="1"/>
  <c r="AZ242" i="7"/>
  <c r="AY242" i="7"/>
  <c r="AY243" i="7" s="1"/>
  <c r="AY244" i="7" s="1"/>
  <c r="AX242" i="7"/>
  <c r="AX243" i="7" s="1"/>
  <c r="AX244" i="7" s="1"/>
  <c r="AW242" i="7"/>
  <c r="AW243" i="7" s="1"/>
  <c r="AW244" i="7" s="1"/>
  <c r="AV242" i="7"/>
  <c r="AV243" i="7" s="1"/>
  <c r="AV244" i="7" s="1"/>
  <c r="BC238" i="7"/>
  <c r="BC239" i="7" s="1"/>
  <c r="BJ237" i="7"/>
  <c r="BJ238" i="7" s="1"/>
  <c r="BJ239" i="7" s="1"/>
  <c r="BI237" i="7"/>
  <c r="BI238" i="7" s="1"/>
  <c r="BI239" i="7" s="1"/>
  <c r="BH237" i="7"/>
  <c r="BH238" i="7" s="1"/>
  <c r="BH239" i="7" s="1"/>
  <c r="BG237" i="7"/>
  <c r="BG238" i="7" s="1"/>
  <c r="BG239" i="7" s="1"/>
  <c r="BF237" i="7"/>
  <c r="BF238" i="7" s="1"/>
  <c r="BF239" i="7" s="1"/>
  <c r="BE237" i="7"/>
  <c r="BE238" i="7" s="1"/>
  <c r="BE239" i="7" s="1"/>
  <c r="BD237" i="7"/>
  <c r="BD238" i="7" s="1"/>
  <c r="BD239" i="7" s="1"/>
  <c r="BC237" i="7"/>
  <c r="BB237" i="7"/>
  <c r="BB238" i="7" s="1"/>
  <c r="BB239" i="7" s="1"/>
  <c r="BA237" i="7"/>
  <c r="BA238" i="7" s="1"/>
  <c r="BA239" i="7" s="1"/>
  <c r="AZ237" i="7"/>
  <c r="AZ238" i="7" s="1"/>
  <c r="AZ239" i="7" s="1"/>
  <c r="AY237" i="7"/>
  <c r="AY238" i="7" s="1"/>
  <c r="AY239" i="7" s="1"/>
  <c r="AX237" i="7"/>
  <c r="AX238" i="7" s="1"/>
  <c r="AX239" i="7" s="1"/>
  <c r="AW237" i="7"/>
  <c r="AW238" i="7" s="1"/>
  <c r="AW239" i="7" s="1"/>
  <c r="AV237" i="7"/>
  <c r="AV238" i="7" s="1"/>
  <c r="AV239" i="7" s="1"/>
  <c r="BD233" i="7"/>
  <c r="BD234" i="7" s="1"/>
  <c r="BA233" i="7"/>
  <c r="BA234" i="7" s="1"/>
  <c r="BJ232" i="7"/>
  <c r="BJ233" i="7" s="1"/>
  <c r="BJ234" i="7" s="1"/>
  <c r="BI232" i="7"/>
  <c r="BI233" i="7" s="1"/>
  <c r="BI234" i="7" s="1"/>
  <c r="BH232" i="7"/>
  <c r="BH233" i="7" s="1"/>
  <c r="BH234" i="7" s="1"/>
  <c r="BG232" i="7"/>
  <c r="BG233" i="7" s="1"/>
  <c r="BG234" i="7" s="1"/>
  <c r="BF232" i="7"/>
  <c r="BF233" i="7" s="1"/>
  <c r="BF234" i="7" s="1"/>
  <c r="BE232" i="7"/>
  <c r="BE233" i="7" s="1"/>
  <c r="BE234" i="7" s="1"/>
  <c r="BD232" i="7"/>
  <c r="BC232" i="7"/>
  <c r="BC233" i="7" s="1"/>
  <c r="BC234" i="7" s="1"/>
  <c r="BB232" i="7"/>
  <c r="BB233" i="7" s="1"/>
  <c r="BB234" i="7" s="1"/>
  <c r="BA232" i="7"/>
  <c r="AZ232" i="7"/>
  <c r="AZ233" i="7" s="1"/>
  <c r="AZ234" i="7" s="1"/>
  <c r="AY232" i="7"/>
  <c r="AY233" i="7" s="1"/>
  <c r="AY234" i="7" s="1"/>
  <c r="AX232" i="7"/>
  <c r="AX233" i="7" s="1"/>
  <c r="AX234" i="7" s="1"/>
  <c r="AW232" i="7"/>
  <c r="AW233" i="7" s="1"/>
  <c r="AW234" i="7" s="1"/>
  <c r="AV232" i="7"/>
  <c r="AV233" i="7" s="1"/>
  <c r="AV234" i="7" s="1"/>
  <c r="BJ229" i="7"/>
  <c r="BJ228" i="7"/>
  <c r="BJ227" i="7"/>
  <c r="BI227" i="7"/>
  <c r="BI228" i="7" s="1"/>
  <c r="BI229" i="7" s="1"/>
  <c r="BH227" i="7"/>
  <c r="BH228" i="7" s="1"/>
  <c r="BH229" i="7" s="1"/>
  <c r="BG227" i="7"/>
  <c r="BG228" i="7" s="1"/>
  <c r="BG229" i="7" s="1"/>
  <c r="BF227" i="7"/>
  <c r="BF228" i="7" s="1"/>
  <c r="BF229" i="7" s="1"/>
  <c r="BE227" i="7"/>
  <c r="BE228" i="7" s="1"/>
  <c r="BE229" i="7" s="1"/>
  <c r="BD227" i="7"/>
  <c r="BD228" i="7" s="1"/>
  <c r="BD229" i="7" s="1"/>
  <c r="BC227" i="7"/>
  <c r="BC228" i="7" s="1"/>
  <c r="BC229" i="7" s="1"/>
  <c r="BB227" i="7"/>
  <c r="BB228" i="7" s="1"/>
  <c r="BB229" i="7" s="1"/>
  <c r="BA227" i="7"/>
  <c r="BA228" i="7" s="1"/>
  <c r="BA229" i="7" s="1"/>
  <c r="AZ227" i="7"/>
  <c r="AZ228" i="7" s="1"/>
  <c r="AZ229" i="7" s="1"/>
  <c r="AY227" i="7"/>
  <c r="AY228" i="7" s="1"/>
  <c r="AY229" i="7" s="1"/>
  <c r="AX227" i="7"/>
  <c r="AX228" i="7" s="1"/>
  <c r="AX229" i="7" s="1"/>
  <c r="AW227" i="7"/>
  <c r="AW228" i="7" s="1"/>
  <c r="AW229" i="7" s="1"/>
  <c r="AV227" i="7"/>
  <c r="AV228" i="7" s="1"/>
  <c r="AV229" i="7" s="1"/>
  <c r="BF223" i="7"/>
  <c r="BF224" i="7" s="1"/>
  <c r="BD223" i="7"/>
  <c r="BD224" i="7" s="1"/>
  <c r="BC223" i="7"/>
  <c r="BC224" i="7" s="1"/>
  <c r="BA223" i="7"/>
  <c r="BA224" i="7" s="1"/>
  <c r="AY223" i="7"/>
  <c r="AY224" i="7" s="1"/>
  <c r="BJ222" i="7"/>
  <c r="BJ223" i="7" s="1"/>
  <c r="BJ224" i="7" s="1"/>
  <c r="BI222" i="7"/>
  <c r="BI223" i="7" s="1"/>
  <c r="BI224" i="7" s="1"/>
  <c r="BH222" i="7"/>
  <c r="BH223" i="7" s="1"/>
  <c r="BH224" i="7" s="1"/>
  <c r="BG222" i="7"/>
  <c r="BG223" i="7" s="1"/>
  <c r="BG224" i="7" s="1"/>
  <c r="BF222" i="7"/>
  <c r="BE222" i="7"/>
  <c r="BE223" i="7" s="1"/>
  <c r="BE224" i="7" s="1"/>
  <c r="BD222" i="7"/>
  <c r="BC222" i="7"/>
  <c r="BB222" i="7"/>
  <c r="BB223" i="7" s="1"/>
  <c r="BB224" i="7" s="1"/>
  <c r="BA222" i="7"/>
  <c r="AZ222" i="7"/>
  <c r="AZ223" i="7" s="1"/>
  <c r="AZ224" i="7" s="1"/>
  <c r="AY222" i="7"/>
  <c r="AX222" i="7"/>
  <c r="AX223" i="7" s="1"/>
  <c r="AX224" i="7" s="1"/>
  <c r="AW222" i="7"/>
  <c r="AW223" i="7" s="1"/>
  <c r="AW224" i="7" s="1"/>
  <c r="AV222" i="7"/>
  <c r="AV223" i="7" s="1"/>
  <c r="AV224" i="7" s="1"/>
  <c r="BH218" i="7"/>
  <c r="BH219" i="7" s="1"/>
  <c r="BJ217" i="7"/>
  <c r="BJ218" i="7" s="1"/>
  <c r="BJ219" i="7" s="1"/>
  <c r="BI217" i="7"/>
  <c r="BI218" i="7" s="1"/>
  <c r="BI219" i="7" s="1"/>
  <c r="BH217" i="7"/>
  <c r="BG217" i="7"/>
  <c r="BG218" i="7" s="1"/>
  <c r="BG219" i="7" s="1"/>
  <c r="BF217" i="7"/>
  <c r="BF218" i="7" s="1"/>
  <c r="BF219" i="7" s="1"/>
  <c r="BE217" i="7"/>
  <c r="BE218" i="7" s="1"/>
  <c r="BE219" i="7" s="1"/>
  <c r="BD217" i="7"/>
  <c r="BD218" i="7" s="1"/>
  <c r="BD219" i="7" s="1"/>
  <c r="BC217" i="7"/>
  <c r="BC218" i="7" s="1"/>
  <c r="BC219" i="7" s="1"/>
  <c r="BB217" i="7"/>
  <c r="BB218" i="7" s="1"/>
  <c r="BB219" i="7" s="1"/>
  <c r="BA217" i="7"/>
  <c r="BA218" i="7" s="1"/>
  <c r="BA219" i="7" s="1"/>
  <c r="AZ217" i="7"/>
  <c r="AZ218" i="7" s="1"/>
  <c r="AZ219" i="7" s="1"/>
  <c r="AY217" i="7"/>
  <c r="AY218" i="7" s="1"/>
  <c r="AY219" i="7" s="1"/>
  <c r="AX217" i="7"/>
  <c r="AX218" i="7" s="1"/>
  <c r="AX219" i="7" s="1"/>
  <c r="AW217" i="7"/>
  <c r="AW218" i="7" s="1"/>
  <c r="AW219" i="7" s="1"/>
  <c r="AV217" i="7"/>
  <c r="AV218" i="7" s="1"/>
  <c r="AV219" i="7" s="1"/>
  <c r="BJ212" i="7"/>
  <c r="BJ213" i="7" s="1"/>
  <c r="BJ214" i="7" s="1"/>
  <c r="BI212" i="7"/>
  <c r="BI213" i="7" s="1"/>
  <c r="BI214" i="7" s="1"/>
  <c r="BH212" i="7"/>
  <c r="BH213" i="7" s="1"/>
  <c r="BH214" i="7" s="1"/>
  <c r="BG212" i="7"/>
  <c r="BG213" i="7" s="1"/>
  <c r="BG214" i="7" s="1"/>
  <c r="BF212" i="7"/>
  <c r="BF213" i="7" s="1"/>
  <c r="BF214" i="7" s="1"/>
  <c r="BE212" i="7"/>
  <c r="BE213" i="7" s="1"/>
  <c r="BE214" i="7" s="1"/>
  <c r="BD212" i="7"/>
  <c r="BD213" i="7" s="1"/>
  <c r="BD214" i="7" s="1"/>
  <c r="BC212" i="7"/>
  <c r="BC213" i="7" s="1"/>
  <c r="BC214" i="7" s="1"/>
  <c r="BB212" i="7"/>
  <c r="BB213" i="7" s="1"/>
  <c r="BB214" i="7" s="1"/>
  <c r="BA212" i="7"/>
  <c r="BA213" i="7" s="1"/>
  <c r="BA214" i="7" s="1"/>
  <c r="AZ212" i="7"/>
  <c r="AZ213" i="7" s="1"/>
  <c r="AZ214" i="7" s="1"/>
  <c r="AY212" i="7"/>
  <c r="AY213" i="7" s="1"/>
  <c r="AY214" i="7" s="1"/>
  <c r="AX212" i="7"/>
  <c r="AX213" i="7" s="1"/>
  <c r="AX214" i="7" s="1"/>
  <c r="AW212" i="7"/>
  <c r="AW213" i="7" s="1"/>
  <c r="AW214" i="7" s="1"/>
  <c r="AV212" i="7"/>
  <c r="AV213" i="7" s="1"/>
  <c r="AV214" i="7" s="1"/>
  <c r="BG208" i="7"/>
  <c r="BG209" i="7" s="1"/>
  <c r="BE208" i="7"/>
  <c r="BE209" i="7" s="1"/>
  <c r="BD208" i="7"/>
  <c r="BD209" i="7" s="1"/>
  <c r="BB208" i="7"/>
  <c r="BB209" i="7" s="1"/>
  <c r="BA208" i="7"/>
  <c r="BA209" i="7" s="1"/>
  <c r="BJ207" i="7"/>
  <c r="BJ208" i="7" s="1"/>
  <c r="BJ209" i="7" s="1"/>
  <c r="BI207" i="7"/>
  <c r="BI208" i="7" s="1"/>
  <c r="BI209" i="7" s="1"/>
  <c r="BH207" i="7"/>
  <c r="BH208" i="7" s="1"/>
  <c r="BH209" i="7" s="1"/>
  <c r="BG207" i="7"/>
  <c r="BF207" i="7"/>
  <c r="BF208" i="7" s="1"/>
  <c r="BF209" i="7" s="1"/>
  <c r="BE207" i="7"/>
  <c r="BD207" i="7"/>
  <c r="BC207" i="7"/>
  <c r="BC208" i="7" s="1"/>
  <c r="BC209" i="7" s="1"/>
  <c r="BB207" i="7"/>
  <c r="BA207" i="7"/>
  <c r="AZ207" i="7"/>
  <c r="AZ208" i="7" s="1"/>
  <c r="AZ209" i="7" s="1"/>
  <c r="AY207" i="7"/>
  <c r="AY208" i="7" s="1"/>
  <c r="AY209" i="7" s="1"/>
  <c r="AX207" i="7"/>
  <c r="AX208" i="7" s="1"/>
  <c r="AX209" i="7" s="1"/>
  <c r="AW207" i="7"/>
  <c r="AW208" i="7" s="1"/>
  <c r="AW209" i="7" s="1"/>
  <c r="AV207" i="7"/>
  <c r="AV208" i="7" s="1"/>
  <c r="AV209" i="7" s="1"/>
  <c r="BJ242" i="6"/>
  <c r="BJ243" i="6" s="1"/>
  <c r="BJ244" i="6" s="1"/>
  <c r="BI242" i="6"/>
  <c r="BI243" i="6" s="1"/>
  <c r="BI244" i="6" s="1"/>
  <c r="BH242" i="6"/>
  <c r="BH243" i="6" s="1"/>
  <c r="BH244" i="6" s="1"/>
  <c r="BG242" i="6"/>
  <c r="BG243" i="6" s="1"/>
  <c r="BG244" i="6" s="1"/>
  <c r="BF242" i="6"/>
  <c r="BF243" i="6" s="1"/>
  <c r="BF244" i="6" s="1"/>
  <c r="BE242" i="6"/>
  <c r="BE243" i="6" s="1"/>
  <c r="BE244" i="6" s="1"/>
  <c r="BD242" i="6"/>
  <c r="BD243" i="6" s="1"/>
  <c r="BD244" i="6" s="1"/>
  <c r="BC242" i="6"/>
  <c r="BC243" i="6" s="1"/>
  <c r="BC244" i="6" s="1"/>
  <c r="BB242" i="6"/>
  <c r="BB243" i="6" s="1"/>
  <c r="BB244" i="6" s="1"/>
  <c r="BA242" i="6"/>
  <c r="BA243" i="6" s="1"/>
  <c r="BA244" i="6" s="1"/>
  <c r="AZ242" i="6"/>
  <c r="AZ243" i="6" s="1"/>
  <c r="AZ244" i="6" s="1"/>
  <c r="AY242" i="6"/>
  <c r="AY243" i="6" s="1"/>
  <c r="AY244" i="6" s="1"/>
  <c r="AX242" i="6"/>
  <c r="AX243" i="6" s="1"/>
  <c r="AX244" i="6" s="1"/>
  <c r="AW242" i="6"/>
  <c r="AW243" i="6" s="1"/>
  <c r="AW244" i="6" s="1"/>
  <c r="AV242" i="6"/>
  <c r="AV243" i="6" s="1"/>
  <c r="AV244" i="6" s="1"/>
  <c r="BE238" i="6"/>
  <c r="BE239" i="6" s="1"/>
  <c r="AY238" i="6"/>
  <c r="AY239" i="6" s="1"/>
  <c r="AV238" i="6"/>
  <c r="AV239" i="6" s="1"/>
  <c r="BJ237" i="6"/>
  <c r="BJ238" i="6" s="1"/>
  <c r="BJ239" i="6" s="1"/>
  <c r="BI237" i="6"/>
  <c r="BI238" i="6" s="1"/>
  <c r="BI239" i="6" s="1"/>
  <c r="BH237" i="6"/>
  <c r="BH238" i="6" s="1"/>
  <c r="BH239" i="6" s="1"/>
  <c r="BG237" i="6"/>
  <c r="BG238" i="6" s="1"/>
  <c r="BG239" i="6" s="1"/>
  <c r="BF237" i="6"/>
  <c r="BF238" i="6" s="1"/>
  <c r="BF239" i="6" s="1"/>
  <c r="BE237" i="6"/>
  <c r="BD237" i="6"/>
  <c r="BD238" i="6" s="1"/>
  <c r="BD239" i="6" s="1"/>
  <c r="BC237" i="6"/>
  <c r="BC238" i="6" s="1"/>
  <c r="BC239" i="6" s="1"/>
  <c r="BB237" i="6"/>
  <c r="BB238" i="6" s="1"/>
  <c r="BB239" i="6" s="1"/>
  <c r="BA237" i="6"/>
  <c r="BA238" i="6" s="1"/>
  <c r="BA239" i="6" s="1"/>
  <c r="AZ237" i="6"/>
  <c r="AZ238" i="6" s="1"/>
  <c r="AZ239" i="6" s="1"/>
  <c r="AY237" i="6"/>
  <c r="AX237" i="6"/>
  <c r="AX238" i="6" s="1"/>
  <c r="AX239" i="6" s="1"/>
  <c r="AW237" i="6"/>
  <c r="AW238" i="6" s="1"/>
  <c r="AW239" i="6" s="1"/>
  <c r="AV237" i="6"/>
  <c r="BB233" i="6"/>
  <c r="BB234" i="6" s="1"/>
  <c r="BJ232" i="6"/>
  <c r="BJ233" i="6" s="1"/>
  <c r="BJ234" i="6" s="1"/>
  <c r="BI232" i="6"/>
  <c r="BI233" i="6" s="1"/>
  <c r="BI234" i="6" s="1"/>
  <c r="BH232" i="6"/>
  <c r="BH233" i="6" s="1"/>
  <c r="BH234" i="6" s="1"/>
  <c r="BG232" i="6"/>
  <c r="BG233" i="6" s="1"/>
  <c r="BG234" i="6" s="1"/>
  <c r="BF232" i="6"/>
  <c r="BF233" i="6" s="1"/>
  <c r="BF234" i="6" s="1"/>
  <c r="BE232" i="6"/>
  <c r="BE233" i="6" s="1"/>
  <c r="BE234" i="6" s="1"/>
  <c r="BD232" i="6"/>
  <c r="BD233" i="6" s="1"/>
  <c r="BD234" i="6" s="1"/>
  <c r="BC232" i="6"/>
  <c r="BC233" i="6" s="1"/>
  <c r="BC234" i="6" s="1"/>
  <c r="BB232" i="6"/>
  <c r="BA232" i="6"/>
  <c r="BA233" i="6" s="1"/>
  <c r="BA234" i="6" s="1"/>
  <c r="AZ232" i="6"/>
  <c r="AZ233" i="6" s="1"/>
  <c r="AZ234" i="6" s="1"/>
  <c r="AY232" i="6"/>
  <c r="AY233" i="6" s="1"/>
  <c r="AY234" i="6" s="1"/>
  <c r="AX232" i="6"/>
  <c r="AX233" i="6" s="1"/>
  <c r="AX234" i="6" s="1"/>
  <c r="AW232" i="6"/>
  <c r="AW233" i="6" s="1"/>
  <c r="AW234" i="6" s="1"/>
  <c r="AV232" i="6"/>
  <c r="AV233" i="6" s="1"/>
  <c r="AV234" i="6" s="1"/>
  <c r="BA228" i="6"/>
  <c r="BA229" i="6" s="1"/>
  <c r="BJ227" i="6"/>
  <c r="BJ228" i="6" s="1"/>
  <c r="BJ229" i="6" s="1"/>
  <c r="BI227" i="6"/>
  <c r="BI228" i="6" s="1"/>
  <c r="BI229" i="6" s="1"/>
  <c r="BH227" i="6"/>
  <c r="BH228" i="6" s="1"/>
  <c r="BH229" i="6" s="1"/>
  <c r="BG227" i="6"/>
  <c r="BG228" i="6" s="1"/>
  <c r="BG229" i="6" s="1"/>
  <c r="BF227" i="6"/>
  <c r="BF228" i="6" s="1"/>
  <c r="BF229" i="6" s="1"/>
  <c r="BE227" i="6"/>
  <c r="BE228" i="6" s="1"/>
  <c r="BE229" i="6" s="1"/>
  <c r="BD227" i="6"/>
  <c r="BD228" i="6" s="1"/>
  <c r="BD229" i="6" s="1"/>
  <c r="BC227" i="6"/>
  <c r="BC228" i="6" s="1"/>
  <c r="BC229" i="6" s="1"/>
  <c r="BB227" i="6"/>
  <c r="BB228" i="6" s="1"/>
  <c r="BB229" i="6" s="1"/>
  <c r="BA227" i="6"/>
  <c r="AZ227" i="6"/>
  <c r="AZ228" i="6" s="1"/>
  <c r="AZ229" i="6" s="1"/>
  <c r="AY227" i="6"/>
  <c r="AY228" i="6" s="1"/>
  <c r="AY229" i="6" s="1"/>
  <c r="AX227" i="6"/>
  <c r="AX228" i="6" s="1"/>
  <c r="AX229" i="6" s="1"/>
  <c r="AW227" i="6"/>
  <c r="AW228" i="6" s="1"/>
  <c r="AW229" i="6" s="1"/>
  <c r="AV227" i="6"/>
  <c r="AV228" i="6" s="1"/>
  <c r="AV229" i="6" s="1"/>
  <c r="BC223" i="6"/>
  <c r="BC224" i="6" s="1"/>
  <c r="AZ223" i="6"/>
  <c r="AZ224" i="6" s="1"/>
  <c r="AY223" i="6"/>
  <c r="AY224" i="6" s="1"/>
  <c r="AV223" i="6"/>
  <c r="AV224" i="6" s="1"/>
  <c r="BJ222" i="6"/>
  <c r="BJ223" i="6" s="1"/>
  <c r="BJ224" i="6" s="1"/>
  <c r="BI222" i="6"/>
  <c r="BI223" i="6" s="1"/>
  <c r="BI224" i="6" s="1"/>
  <c r="BH222" i="6"/>
  <c r="BH223" i="6" s="1"/>
  <c r="BH224" i="6" s="1"/>
  <c r="BG222" i="6"/>
  <c r="BG223" i="6" s="1"/>
  <c r="BG224" i="6" s="1"/>
  <c r="BF222" i="6"/>
  <c r="BF223" i="6" s="1"/>
  <c r="BF224" i="6" s="1"/>
  <c r="BE222" i="6"/>
  <c r="BE223" i="6" s="1"/>
  <c r="BE224" i="6" s="1"/>
  <c r="BD222" i="6"/>
  <c r="BD223" i="6" s="1"/>
  <c r="BD224" i="6" s="1"/>
  <c r="BC222" i="6"/>
  <c r="BB222" i="6"/>
  <c r="BB223" i="6" s="1"/>
  <c r="BB224" i="6" s="1"/>
  <c r="BA222" i="6"/>
  <c r="BA223" i="6" s="1"/>
  <c r="BA224" i="6" s="1"/>
  <c r="AZ222" i="6"/>
  <c r="AY222" i="6"/>
  <c r="AX222" i="6"/>
  <c r="AX223" i="6" s="1"/>
  <c r="AX224" i="6" s="1"/>
  <c r="AW222" i="6"/>
  <c r="AW223" i="6" s="1"/>
  <c r="AW224" i="6" s="1"/>
  <c r="AV222" i="6"/>
  <c r="BH218" i="6"/>
  <c r="BH219" i="6" s="1"/>
  <c r="BJ217" i="6"/>
  <c r="BJ218" i="6" s="1"/>
  <c r="BJ219" i="6" s="1"/>
  <c r="BI217" i="6"/>
  <c r="BI218" i="6" s="1"/>
  <c r="BI219" i="6" s="1"/>
  <c r="BH217" i="6"/>
  <c r="BG217" i="6"/>
  <c r="BG218" i="6" s="1"/>
  <c r="BG219" i="6" s="1"/>
  <c r="BF217" i="6"/>
  <c r="BF218" i="6" s="1"/>
  <c r="BF219" i="6" s="1"/>
  <c r="BE217" i="6"/>
  <c r="BE218" i="6" s="1"/>
  <c r="BE219" i="6" s="1"/>
  <c r="BD217" i="6"/>
  <c r="BD218" i="6" s="1"/>
  <c r="BD219" i="6" s="1"/>
  <c r="BC217" i="6"/>
  <c r="BC218" i="6" s="1"/>
  <c r="BC219" i="6" s="1"/>
  <c r="BB217" i="6"/>
  <c r="BB218" i="6" s="1"/>
  <c r="BB219" i="6" s="1"/>
  <c r="BA217" i="6"/>
  <c r="BA218" i="6" s="1"/>
  <c r="BA219" i="6" s="1"/>
  <c r="AZ217" i="6"/>
  <c r="AZ218" i="6" s="1"/>
  <c r="AZ219" i="6" s="1"/>
  <c r="AY217" i="6"/>
  <c r="AY218" i="6" s="1"/>
  <c r="AY219" i="6" s="1"/>
  <c r="AX217" i="6"/>
  <c r="AX218" i="6" s="1"/>
  <c r="AX219" i="6" s="1"/>
  <c r="AW217" i="6"/>
  <c r="AW218" i="6" s="1"/>
  <c r="AW219" i="6" s="1"/>
  <c r="AV217" i="6"/>
  <c r="AV218" i="6" s="1"/>
  <c r="AV219" i="6" s="1"/>
  <c r="AZ214" i="6"/>
  <c r="BG213" i="6"/>
  <c r="BG214" i="6" s="1"/>
  <c r="AZ213" i="6"/>
  <c r="AW213" i="6"/>
  <c r="AW214" i="6" s="1"/>
  <c r="BJ212" i="6"/>
  <c r="BJ213" i="6" s="1"/>
  <c r="BJ214" i="6" s="1"/>
  <c r="BI212" i="6"/>
  <c r="BI213" i="6" s="1"/>
  <c r="BI214" i="6" s="1"/>
  <c r="BH212" i="6"/>
  <c r="BH213" i="6" s="1"/>
  <c r="BH214" i="6" s="1"/>
  <c r="BG212" i="6"/>
  <c r="BF212" i="6"/>
  <c r="BF213" i="6" s="1"/>
  <c r="BF214" i="6" s="1"/>
  <c r="BE212" i="6"/>
  <c r="BE213" i="6" s="1"/>
  <c r="BE214" i="6" s="1"/>
  <c r="BD212" i="6"/>
  <c r="BD213" i="6" s="1"/>
  <c r="BD214" i="6" s="1"/>
  <c r="BC212" i="6"/>
  <c r="BC213" i="6" s="1"/>
  <c r="BC214" i="6" s="1"/>
  <c r="BB212" i="6"/>
  <c r="BB213" i="6" s="1"/>
  <c r="BB214" i="6" s="1"/>
  <c r="BA212" i="6"/>
  <c r="BA213" i="6" s="1"/>
  <c r="BA214" i="6" s="1"/>
  <c r="AZ212" i="6"/>
  <c r="AY212" i="6"/>
  <c r="AY213" i="6" s="1"/>
  <c r="AY214" i="6" s="1"/>
  <c r="AX212" i="6"/>
  <c r="AX213" i="6" s="1"/>
  <c r="AX214" i="6" s="1"/>
  <c r="AW212" i="6"/>
  <c r="AV212" i="6"/>
  <c r="AV213" i="6" s="1"/>
  <c r="AV214" i="6" s="1"/>
  <c r="BH208" i="6"/>
  <c r="BH209" i="6" s="1"/>
  <c r="BG208" i="6"/>
  <c r="BG209" i="6" s="1"/>
  <c r="BJ207" i="6"/>
  <c r="BJ208" i="6" s="1"/>
  <c r="BJ209" i="6" s="1"/>
  <c r="BI207" i="6"/>
  <c r="BI208" i="6" s="1"/>
  <c r="BI209" i="6" s="1"/>
  <c r="BH207" i="6"/>
  <c r="BG207" i="6"/>
  <c r="BF207" i="6"/>
  <c r="BF208" i="6" s="1"/>
  <c r="BF209" i="6" s="1"/>
  <c r="BE207" i="6"/>
  <c r="BE208" i="6" s="1"/>
  <c r="BE209" i="6" s="1"/>
  <c r="BD207" i="6"/>
  <c r="BD208" i="6" s="1"/>
  <c r="BD209" i="6" s="1"/>
  <c r="BC207" i="6"/>
  <c r="BC208" i="6" s="1"/>
  <c r="BC209" i="6" s="1"/>
  <c r="BB207" i="6"/>
  <c r="BB208" i="6" s="1"/>
  <c r="BB209" i="6" s="1"/>
  <c r="BA207" i="6"/>
  <c r="BA208" i="6" s="1"/>
  <c r="BA209" i="6" s="1"/>
  <c r="AZ207" i="6"/>
  <c r="AZ208" i="6" s="1"/>
  <c r="AZ209" i="6" s="1"/>
  <c r="AY207" i="6"/>
  <c r="AY208" i="6" s="1"/>
  <c r="AY209" i="6" s="1"/>
  <c r="AX207" i="6"/>
  <c r="AX208" i="6" s="1"/>
  <c r="AX209" i="6" s="1"/>
  <c r="AW207" i="6"/>
  <c r="AW208" i="6" s="1"/>
  <c r="AW209" i="6" s="1"/>
  <c r="AV207" i="6"/>
  <c r="AV208" i="6" s="1"/>
  <c r="AV209" i="6" s="1"/>
  <c r="BE243" i="4"/>
  <c r="BE244" i="4" s="1"/>
  <c r="BJ242" i="4"/>
  <c r="BJ243" i="4" s="1"/>
  <c r="BJ244" i="4" s="1"/>
  <c r="BI242" i="4"/>
  <c r="BI243" i="4" s="1"/>
  <c r="BI244" i="4" s="1"/>
  <c r="BH242" i="4"/>
  <c r="BH243" i="4" s="1"/>
  <c r="BH244" i="4" s="1"/>
  <c r="BG242" i="4"/>
  <c r="BG243" i="4" s="1"/>
  <c r="BG244" i="4" s="1"/>
  <c r="BF242" i="4"/>
  <c r="BF243" i="4" s="1"/>
  <c r="BF244" i="4" s="1"/>
  <c r="BE242" i="4"/>
  <c r="BD242" i="4"/>
  <c r="BD243" i="4" s="1"/>
  <c r="BD244" i="4" s="1"/>
  <c r="BC242" i="4"/>
  <c r="BC243" i="4" s="1"/>
  <c r="BC244" i="4" s="1"/>
  <c r="BB242" i="4"/>
  <c r="BB243" i="4" s="1"/>
  <c r="BB244" i="4" s="1"/>
  <c r="BA242" i="4"/>
  <c r="BA243" i="4" s="1"/>
  <c r="BA244" i="4" s="1"/>
  <c r="AZ242" i="4"/>
  <c r="AZ243" i="4" s="1"/>
  <c r="AZ244" i="4" s="1"/>
  <c r="AY242" i="4"/>
  <c r="AY243" i="4" s="1"/>
  <c r="AY244" i="4" s="1"/>
  <c r="AX242" i="4"/>
  <c r="AX243" i="4" s="1"/>
  <c r="AX244" i="4" s="1"/>
  <c r="AW242" i="4"/>
  <c r="AW243" i="4" s="1"/>
  <c r="AW244" i="4" s="1"/>
  <c r="AV242" i="4"/>
  <c r="AV243" i="4" s="1"/>
  <c r="AV244" i="4" s="1"/>
  <c r="BF238" i="4"/>
  <c r="BF239" i="4" s="1"/>
  <c r="BB238" i="4"/>
  <c r="BB239" i="4" s="1"/>
  <c r="AZ238" i="4"/>
  <c r="AZ239" i="4" s="1"/>
  <c r="AV238" i="4"/>
  <c r="AV239" i="4" s="1"/>
  <c r="BJ237" i="4"/>
  <c r="BJ238" i="4" s="1"/>
  <c r="BJ239" i="4" s="1"/>
  <c r="BI237" i="4"/>
  <c r="BI238" i="4" s="1"/>
  <c r="BI239" i="4" s="1"/>
  <c r="BH237" i="4"/>
  <c r="BH238" i="4" s="1"/>
  <c r="BH239" i="4" s="1"/>
  <c r="BG237" i="4"/>
  <c r="BG238" i="4" s="1"/>
  <c r="BG239" i="4" s="1"/>
  <c r="BF237" i="4"/>
  <c r="BE237" i="4"/>
  <c r="BE238" i="4" s="1"/>
  <c r="BE239" i="4" s="1"/>
  <c r="BD237" i="4"/>
  <c r="BD238" i="4" s="1"/>
  <c r="BD239" i="4" s="1"/>
  <c r="BC237" i="4"/>
  <c r="BC238" i="4" s="1"/>
  <c r="BC239" i="4" s="1"/>
  <c r="BB237" i="4"/>
  <c r="BA237" i="4"/>
  <c r="BA238" i="4" s="1"/>
  <c r="BA239" i="4" s="1"/>
  <c r="AZ237" i="4"/>
  <c r="AY237" i="4"/>
  <c r="AY238" i="4" s="1"/>
  <c r="AY239" i="4" s="1"/>
  <c r="AX237" i="4"/>
  <c r="AX238" i="4" s="1"/>
  <c r="AX239" i="4" s="1"/>
  <c r="AW237" i="4"/>
  <c r="AW238" i="4" s="1"/>
  <c r="AW239" i="4" s="1"/>
  <c r="AV237" i="4"/>
  <c r="BJ232" i="4"/>
  <c r="BJ233" i="4" s="1"/>
  <c r="BJ234" i="4" s="1"/>
  <c r="BI232" i="4"/>
  <c r="BI233" i="4" s="1"/>
  <c r="BI234" i="4" s="1"/>
  <c r="BH232" i="4"/>
  <c r="BH233" i="4" s="1"/>
  <c r="BH234" i="4" s="1"/>
  <c r="BG232" i="4"/>
  <c r="BG233" i="4" s="1"/>
  <c r="BG234" i="4" s="1"/>
  <c r="BF232" i="4"/>
  <c r="BF233" i="4" s="1"/>
  <c r="BF234" i="4" s="1"/>
  <c r="BE232" i="4"/>
  <c r="BE233" i="4" s="1"/>
  <c r="BE234" i="4" s="1"/>
  <c r="BD232" i="4"/>
  <c r="BD233" i="4" s="1"/>
  <c r="BD234" i="4" s="1"/>
  <c r="BC232" i="4"/>
  <c r="BC233" i="4" s="1"/>
  <c r="BC234" i="4" s="1"/>
  <c r="BB232" i="4"/>
  <c r="BB233" i="4" s="1"/>
  <c r="BB234" i="4" s="1"/>
  <c r="BA232" i="4"/>
  <c r="BA233" i="4" s="1"/>
  <c r="BA234" i="4" s="1"/>
  <c r="AZ232" i="4"/>
  <c r="AZ233" i="4" s="1"/>
  <c r="AZ234" i="4" s="1"/>
  <c r="AY232" i="4"/>
  <c r="AY233" i="4" s="1"/>
  <c r="AY234" i="4" s="1"/>
  <c r="AX232" i="4"/>
  <c r="AX233" i="4" s="1"/>
  <c r="AX234" i="4" s="1"/>
  <c r="AW232" i="4"/>
  <c r="AW233" i="4" s="1"/>
  <c r="AW234" i="4" s="1"/>
  <c r="AV232" i="4"/>
  <c r="AV233" i="4" s="1"/>
  <c r="AV234" i="4" s="1"/>
  <c r="BI228" i="4"/>
  <c r="BI229" i="4" s="1"/>
  <c r="BG228" i="4"/>
  <c r="BG229" i="4" s="1"/>
  <c r="BJ227" i="4"/>
  <c r="BJ228" i="4" s="1"/>
  <c r="BJ229" i="4" s="1"/>
  <c r="BI227" i="4"/>
  <c r="BH227" i="4"/>
  <c r="BH228" i="4" s="1"/>
  <c r="BH229" i="4" s="1"/>
  <c r="BG227" i="4"/>
  <c r="BF227" i="4"/>
  <c r="BF228" i="4" s="1"/>
  <c r="BF229" i="4" s="1"/>
  <c r="BE227" i="4"/>
  <c r="BE228" i="4" s="1"/>
  <c r="BE229" i="4" s="1"/>
  <c r="BD227" i="4"/>
  <c r="BD228" i="4" s="1"/>
  <c r="BD229" i="4" s="1"/>
  <c r="BC227" i="4"/>
  <c r="BC228" i="4" s="1"/>
  <c r="BC229" i="4" s="1"/>
  <c r="BB227" i="4"/>
  <c r="BB228" i="4" s="1"/>
  <c r="BB229" i="4" s="1"/>
  <c r="BA227" i="4"/>
  <c r="BA228" i="4" s="1"/>
  <c r="BA229" i="4" s="1"/>
  <c r="AZ227" i="4"/>
  <c r="AZ228" i="4" s="1"/>
  <c r="AZ229" i="4" s="1"/>
  <c r="AY227" i="4"/>
  <c r="AY228" i="4" s="1"/>
  <c r="AY229" i="4" s="1"/>
  <c r="AX227" i="4"/>
  <c r="AX228" i="4" s="1"/>
  <c r="AX229" i="4" s="1"/>
  <c r="AW227" i="4"/>
  <c r="AW228" i="4" s="1"/>
  <c r="AW229" i="4" s="1"/>
  <c r="AV227" i="4"/>
  <c r="AV228" i="4" s="1"/>
  <c r="AV229" i="4" s="1"/>
  <c r="BJ223" i="4"/>
  <c r="BJ224" i="4" s="1"/>
  <c r="BI223" i="4"/>
  <c r="BI224" i="4" s="1"/>
  <c r="BG223" i="4"/>
  <c r="BG224" i="4" s="1"/>
  <c r="AV223" i="4"/>
  <c r="AV224" i="4" s="1"/>
  <c r="BJ222" i="4"/>
  <c r="BI222" i="4"/>
  <c r="BH222" i="4"/>
  <c r="BH223" i="4" s="1"/>
  <c r="BH224" i="4" s="1"/>
  <c r="BG222" i="4"/>
  <c r="BF222" i="4"/>
  <c r="BF223" i="4" s="1"/>
  <c r="BF224" i="4" s="1"/>
  <c r="BE222" i="4"/>
  <c r="BE223" i="4" s="1"/>
  <c r="BE224" i="4" s="1"/>
  <c r="BD222" i="4"/>
  <c r="BD223" i="4" s="1"/>
  <c r="BD224" i="4" s="1"/>
  <c r="BC222" i="4"/>
  <c r="BC223" i="4" s="1"/>
  <c r="BC224" i="4" s="1"/>
  <c r="BB222" i="4"/>
  <c r="BB223" i="4" s="1"/>
  <c r="BB224" i="4" s="1"/>
  <c r="BA222" i="4"/>
  <c r="BA223" i="4" s="1"/>
  <c r="BA224" i="4" s="1"/>
  <c r="AZ222" i="4"/>
  <c r="AZ223" i="4" s="1"/>
  <c r="AZ224" i="4" s="1"/>
  <c r="AY222" i="4"/>
  <c r="AY223" i="4" s="1"/>
  <c r="AY224" i="4" s="1"/>
  <c r="AX222" i="4"/>
  <c r="AX223" i="4" s="1"/>
  <c r="AX224" i="4" s="1"/>
  <c r="AW222" i="4"/>
  <c r="AW223" i="4" s="1"/>
  <c r="AW224" i="4" s="1"/>
  <c r="AV222" i="4"/>
  <c r="BI218" i="4"/>
  <c r="BI219" i="4" s="1"/>
  <c r="BF218" i="4"/>
  <c r="BF219" i="4" s="1"/>
  <c r="BA218" i="4"/>
  <c r="BA219" i="4" s="1"/>
  <c r="BJ217" i="4"/>
  <c r="BJ218" i="4" s="1"/>
  <c r="BJ219" i="4" s="1"/>
  <c r="BI217" i="4"/>
  <c r="BH217" i="4"/>
  <c r="BH218" i="4" s="1"/>
  <c r="BH219" i="4" s="1"/>
  <c r="BG217" i="4"/>
  <c r="BG218" i="4" s="1"/>
  <c r="BG219" i="4" s="1"/>
  <c r="BF217" i="4"/>
  <c r="BE217" i="4"/>
  <c r="BE218" i="4" s="1"/>
  <c r="BE219" i="4" s="1"/>
  <c r="BD217" i="4"/>
  <c r="BD218" i="4" s="1"/>
  <c r="BD219" i="4" s="1"/>
  <c r="BC217" i="4"/>
  <c r="BC218" i="4" s="1"/>
  <c r="BC219" i="4" s="1"/>
  <c r="BB217" i="4"/>
  <c r="BB218" i="4" s="1"/>
  <c r="BB219" i="4" s="1"/>
  <c r="BA217" i="4"/>
  <c r="AZ217" i="4"/>
  <c r="AZ218" i="4" s="1"/>
  <c r="AZ219" i="4" s="1"/>
  <c r="AY217" i="4"/>
  <c r="AY218" i="4" s="1"/>
  <c r="AY219" i="4" s="1"/>
  <c r="AX217" i="4"/>
  <c r="AX218" i="4" s="1"/>
  <c r="AX219" i="4" s="1"/>
  <c r="AW217" i="4"/>
  <c r="AW218" i="4" s="1"/>
  <c r="AW219" i="4" s="1"/>
  <c r="AV217" i="4"/>
  <c r="AV218" i="4" s="1"/>
  <c r="AV219" i="4" s="1"/>
  <c r="BJ213" i="4"/>
  <c r="BJ214" i="4" s="1"/>
  <c r="BG213" i="4"/>
  <c r="BG214" i="4" s="1"/>
  <c r="BE213" i="4"/>
  <c r="BE214" i="4" s="1"/>
  <c r="BD213" i="4"/>
  <c r="BD214" i="4" s="1"/>
  <c r="BB213" i="4"/>
  <c r="BB214" i="4" s="1"/>
  <c r="BJ212" i="4"/>
  <c r="BI212" i="4"/>
  <c r="BI213" i="4" s="1"/>
  <c r="BI214" i="4" s="1"/>
  <c r="BH212" i="4"/>
  <c r="BH213" i="4" s="1"/>
  <c r="BH214" i="4" s="1"/>
  <c r="BG212" i="4"/>
  <c r="BF212" i="4"/>
  <c r="BF213" i="4" s="1"/>
  <c r="BF214" i="4" s="1"/>
  <c r="BE212" i="4"/>
  <c r="BD212" i="4"/>
  <c r="BC212" i="4"/>
  <c r="BC213" i="4" s="1"/>
  <c r="BC214" i="4" s="1"/>
  <c r="BB212" i="4"/>
  <c r="BA212" i="4"/>
  <c r="BA213" i="4" s="1"/>
  <c r="BA214" i="4" s="1"/>
  <c r="AZ212" i="4"/>
  <c r="AZ213" i="4" s="1"/>
  <c r="AZ214" i="4" s="1"/>
  <c r="AW212" i="4"/>
  <c r="AW213" i="4" s="1"/>
  <c r="AW214" i="4" s="1"/>
  <c r="AY211" i="4"/>
  <c r="AY212" i="4" s="1"/>
  <c r="AY213" i="4" s="1"/>
  <c r="AY214" i="4" s="1"/>
  <c r="AX211" i="4"/>
  <c r="AX212" i="4" s="1"/>
  <c r="AX213" i="4" s="1"/>
  <c r="AX214" i="4" s="1"/>
  <c r="AW211" i="4"/>
  <c r="AV211" i="4"/>
  <c r="AV212" i="4" s="1"/>
  <c r="AV213" i="4" s="1"/>
  <c r="AV214" i="4" s="1"/>
  <c r="AZ208" i="4"/>
  <c r="AZ209" i="4" s="1"/>
  <c r="BJ207" i="4"/>
  <c r="BJ208" i="4" s="1"/>
  <c r="BJ209" i="4" s="1"/>
  <c r="BI207" i="4"/>
  <c r="BI208" i="4" s="1"/>
  <c r="BI209" i="4" s="1"/>
  <c r="BH207" i="4"/>
  <c r="BH208" i="4" s="1"/>
  <c r="BH209" i="4" s="1"/>
  <c r="BG207" i="4"/>
  <c r="BG208" i="4" s="1"/>
  <c r="BG209" i="4" s="1"/>
  <c r="BF207" i="4"/>
  <c r="BF208" i="4" s="1"/>
  <c r="BF209" i="4" s="1"/>
  <c r="BE207" i="4"/>
  <c r="BE208" i="4" s="1"/>
  <c r="BE209" i="4" s="1"/>
  <c r="BD207" i="4"/>
  <c r="BD208" i="4" s="1"/>
  <c r="BD209" i="4" s="1"/>
  <c r="BC207" i="4"/>
  <c r="BC208" i="4" s="1"/>
  <c r="BC209" i="4" s="1"/>
  <c r="BB207" i="4"/>
  <c r="BB208" i="4" s="1"/>
  <c r="BB209" i="4" s="1"/>
  <c r="BA207" i="4"/>
  <c r="BA208" i="4" s="1"/>
  <c r="BA209" i="4" s="1"/>
  <c r="AZ207" i="4"/>
  <c r="AY207" i="4"/>
  <c r="AY208" i="4" s="1"/>
  <c r="AY209" i="4" s="1"/>
  <c r="AX207" i="4"/>
  <c r="AX208" i="4" s="1"/>
  <c r="AX209" i="4" s="1"/>
  <c r="AW207" i="4"/>
  <c r="AW208" i="4" s="1"/>
  <c r="AW209" i="4" s="1"/>
  <c r="AV207" i="4"/>
  <c r="AV208" i="4" s="1"/>
  <c r="AV209" i="4" s="1"/>
  <c r="E189" i="8"/>
  <c r="D189" i="8"/>
  <c r="C189" i="8"/>
  <c r="E188" i="8"/>
  <c r="D188" i="8"/>
  <c r="C188" i="8"/>
  <c r="E187" i="8"/>
  <c r="D187" i="8"/>
  <c r="C187" i="8"/>
  <c r="E186" i="8"/>
  <c r="D186" i="8"/>
  <c r="C186" i="8"/>
  <c r="E185" i="8"/>
  <c r="D185" i="8"/>
  <c r="E189" i="7"/>
  <c r="D189" i="7"/>
  <c r="C189" i="7"/>
  <c r="E188" i="7"/>
  <c r="D188" i="7"/>
  <c r="C188" i="7"/>
  <c r="E187" i="7"/>
  <c r="D187" i="7"/>
  <c r="C187" i="7"/>
  <c r="E186" i="7"/>
  <c r="D186" i="7"/>
  <c r="C186" i="7"/>
  <c r="E185" i="7"/>
  <c r="D185" i="7"/>
  <c r="C190" i="6"/>
  <c r="E189" i="6"/>
  <c r="D189" i="6"/>
  <c r="C189" i="6"/>
  <c r="E188" i="6"/>
  <c r="D188" i="6"/>
  <c r="C188" i="6"/>
  <c r="E187" i="6"/>
  <c r="D187" i="6"/>
  <c r="C187" i="6"/>
  <c r="E186" i="6"/>
  <c r="D186" i="6"/>
  <c r="C186" i="6"/>
  <c r="E185" i="6"/>
  <c r="D185" i="6"/>
  <c r="C185" i="8"/>
  <c r="C185" i="7"/>
  <c r="C185" i="6"/>
  <c r="T190" i="8"/>
  <c r="S190" i="8"/>
  <c r="R190" i="8"/>
  <c r="Q190" i="8"/>
  <c r="E190" i="8" s="1"/>
  <c r="P190" i="8"/>
  <c r="D190" i="8" s="1"/>
  <c r="O190" i="8"/>
  <c r="C190" i="8" s="1"/>
  <c r="T190" i="7"/>
  <c r="S190" i="7"/>
  <c r="R190" i="7"/>
  <c r="Q190" i="7"/>
  <c r="E190" i="7" s="1"/>
  <c r="P190" i="7"/>
  <c r="D190" i="7" s="1"/>
  <c r="O190" i="7"/>
  <c r="C190" i="7" s="1"/>
  <c r="T190" i="6"/>
  <c r="S190" i="6"/>
  <c r="R190" i="6"/>
  <c r="Q190" i="6"/>
  <c r="E190" i="6" s="1"/>
  <c r="P190" i="6"/>
  <c r="D190" i="6" s="1"/>
  <c r="O190" i="6"/>
  <c r="R190" i="4"/>
  <c r="Q190" i="4"/>
  <c r="P190" i="4"/>
  <c r="T189" i="4"/>
  <c r="S189" i="4"/>
  <c r="R189" i="4"/>
  <c r="Q189" i="4"/>
  <c r="P189" i="4"/>
  <c r="O189" i="4"/>
  <c r="T188" i="4"/>
  <c r="S188" i="4"/>
  <c r="R188" i="4"/>
  <c r="Q188" i="4"/>
  <c r="P188" i="4"/>
  <c r="O188" i="4"/>
  <c r="T187" i="4"/>
  <c r="S187" i="4"/>
  <c r="R187" i="4"/>
  <c r="Q187" i="4"/>
  <c r="P187" i="4"/>
  <c r="O187" i="4"/>
  <c r="T186" i="4"/>
  <c r="S186" i="4"/>
  <c r="R186" i="4"/>
  <c r="Q186" i="4"/>
  <c r="P186" i="4"/>
  <c r="O186" i="4"/>
  <c r="T185" i="4"/>
  <c r="T190" i="4" s="1"/>
  <c r="S185" i="4"/>
  <c r="S190" i="4" s="1"/>
  <c r="R185" i="4"/>
  <c r="Q185" i="4"/>
  <c r="P185" i="4"/>
  <c r="O185" i="4"/>
  <c r="O190" i="4" s="1"/>
  <c r="E179" i="8"/>
  <c r="D179" i="8"/>
  <c r="C179" i="8"/>
  <c r="E178" i="8"/>
  <c r="D178" i="8"/>
  <c r="C178" i="8"/>
  <c r="E177" i="8"/>
  <c r="D177" i="8"/>
  <c r="C177" i="8"/>
  <c r="E179" i="7"/>
  <c r="D179" i="7"/>
  <c r="C179" i="7"/>
  <c r="E178" i="7"/>
  <c r="D178" i="7"/>
  <c r="C178" i="7"/>
  <c r="E177" i="7"/>
  <c r="D177" i="7"/>
  <c r="C177" i="7"/>
  <c r="E179" i="6"/>
  <c r="D179" i="6"/>
  <c r="C179" i="6"/>
  <c r="E178" i="6"/>
  <c r="D178" i="6"/>
  <c r="C178" i="6"/>
  <c r="E177" i="6"/>
  <c r="D177" i="6"/>
  <c r="C177" i="6"/>
  <c r="E179" i="4"/>
  <c r="D179" i="4"/>
  <c r="C179" i="4"/>
  <c r="E178" i="4"/>
  <c r="D178" i="4"/>
  <c r="C178" i="4"/>
  <c r="E177" i="4"/>
  <c r="D177" i="4"/>
  <c r="C177" i="4"/>
  <c r="C169" i="8"/>
  <c r="K169" i="8" s="1"/>
  <c r="C168" i="8"/>
  <c r="K168" i="8" s="1"/>
  <c r="C167" i="8"/>
  <c r="J167" i="8" s="1"/>
  <c r="C166" i="8"/>
  <c r="J166" i="8" s="1"/>
  <c r="C170" i="7"/>
  <c r="K170" i="7" s="1"/>
  <c r="C169" i="7"/>
  <c r="K169" i="7" s="1"/>
  <c r="C168" i="7"/>
  <c r="K168" i="7" s="1"/>
  <c r="C167" i="7"/>
  <c r="C166" i="7"/>
  <c r="K166" i="7" s="1"/>
  <c r="C169" i="6"/>
  <c r="J169" i="6" s="1"/>
  <c r="C168" i="6"/>
  <c r="K168" i="6" s="1"/>
  <c r="C167" i="6"/>
  <c r="J167" i="6" s="1"/>
  <c r="C166" i="6"/>
  <c r="J166" i="6" s="1"/>
  <c r="C170" i="4"/>
  <c r="C169" i="4"/>
  <c r="C168" i="4"/>
  <c r="C167" i="4"/>
  <c r="C166" i="4"/>
  <c r="C165" i="8"/>
  <c r="K165" i="8" s="1"/>
  <c r="C165" i="7"/>
  <c r="K165" i="7" s="1"/>
  <c r="C165" i="6"/>
  <c r="K165" i="6" s="1"/>
  <c r="C165" i="4"/>
  <c r="H170" i="8"/>
  <c r="H170" i="7"/>
  <c r="H170" i="6"/>
  <c r="H170" i="4"/>
  <c r="G170" i="8"/>
  <c r="C170" i="8" s="1"/>
  <c r="K170" i="8" s="1"/>
  <c r="G170" i="7"/>
  <c r="G170" i="6"/>
  <c r="C170" i="6" s="1"/>
  <c r="K170" i="6" s="1"/>
  <c r="G170" i="4"/>
  <c r="F170" i="7"/>
  <c r="E170" i="7"/>
  <c r="D170" i="7"/>
  <c r="K167" i="7"/>
  <c r="F170" i="6"/>
  <c r="E170" i="6"/>
  <c r="D170" i="6"/>
  <c r="F170" i="8"/>
  <c r="E170" i="8"/>
  <c r="D170" i="8"/>
  <c r="R109" i="7"/>
  <c r="Q109" i="7"/>
  <c r="P109" i="7"/>
  <c r="R109" i="6"/>
  <c r="Q109" i="6"/>
  <c r="P109" i="6"/>
  <c r="R109" i="8"/>
  <c r="Q109" i="8"/>
  <c r="P109" i="8"/>
  <c r="O109" i="7"/>
  <c r="O109" i="6"/>
  <c r="O109" i="8"/>
  <c r="C85" i="8"/>
  <c r="BH83" i="8"/>
  <c r="BG83" i="8"/>
  <c r="BA83" i="8"/>
  <c r="AD83" i="8"/>
  <c r="AC83" i="8"/>
  <c r="W83" i="8"/>
  <c r="BG82" i="8"/>
  <c r="AX82" i="8"/>
  <c r="J82" i="8" s="1"/>
  <c r="AW82" i="8"/>
  <c r="AN82" i="8"/>
  <c r="AM82" i="8"/>
  <c r="AC82" i="8"/>
  <c r="I82" i="8"/>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K166" i="6" l="1"/>
  <c r="J168" i="8"/>
  <c r="K169" i="6"/>
  <c r="J170" i="8"/>
  <c r="K167" i="8"/>
  <c r="J170" i="6"/>
  <c r="J169" i="8"/>
  <c r="J166" i="7"/>
  <c r="J167" i="7"/>
  <c r="J165" i="7"/>
  <c r="J165" i="6"/>
  <c r="J165" i="8"/>
  <c r="K167" i="6"/>
  <c r="J168" i="7"/>
  <c r="K166" i="8"/>
  <c r="J168" i="6"/>
  <c r="J169" i="7"/>
  <c r="J170" i="7"/>
  <c r="BH83" i="6" l="1"/>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R109" i="4"/>
  <c r="Q109" i="4"/>
  <c r="P109" i="4"/>
  <c r="O109" i="4"/>
  <c r="C85" i="4"/>
  <c r="H82" i="4"/>
  <c r="G82" i="4"/>
  <c r="F82" i="4"/>
  <c r="E82" i="4"/>
  <c r="D82" i="4"/>
  <c r="C82" i="4"/>
  <c r="S934" i="4" l="1"/>
  <c r="U934" i="4"/>
  <c r="V934" i="4"/>
  <c r="S936" i="4"/>
  <c r="V936" i="4"/>
  <c r="S939" i="4"/>
  <c r="V939" i="4"/>
  <c r="S940" i="4"/>
  <c r="V940" i="4"/>
  <c r="S941" i="4"/>
  <c r="V941" i="4"/>
  <c r="S942" i="4"/>
  <c r="V942" i="4"/>
  <c r="S944" i="4"/>
  <c r="V944" i="4"/>
  <c r="S945" i="4"/>
  <c r="V945" i="4"/>
  <c r="S946" i="4"/>
  <c r="V946" i="4"/>
  <c r="S947" i="4"/>
  <c r="V947" i="4"/>
  <c r="S948" i="4"/>
  <c r="V948" i="4"/>
  <c r="V1367" i="4" l="1"/>
  <c r="V1366" i="4"/>
  <c r="V1365" i="4"/>
  <c r="V1364" i="4"/>
  <c r="V1363" i="4"/>
  <c r="V1362" i="4"/>
  <c r="V1361" i="4"/>
  <c r="V1360" i="4"/>
  <c r="V1359" i="4"/>
  <c r="V1358" i="4"/>
  <c r="V1357" i="4"/>
  <c r="V1356" i="4"/>
  <c r="V1355" i="4"/>
  <c r="V1354" i="4"/>
  <c r="V1353" i="4"/>
  <c r="V1352" i="4"/>
  <c r="V1351" i="4"/>
  <c r="V1350" i="4"/>
  <c r="V1349" i="4"/>
  <c r="V1348" i="4"/>
  <c r="V1347" i="4"/>
  <c r="V1346" i="4"/>
  <c r="V1345" i="4"/>
  <c r="V1344" i="4"/>
  <c r="V1343" i="4"/>
  <c r="V1342" i="4"/>
  <c r="V1341" i="4"/>
  <c r="V1340" i="4"/>
  <c r="V1339" i="4"/>
  <c r="V1338" i="4"/>
  <c r="V1337" i="4"/>
  <c r="V1336" i="4"/>
  <c r="V1335" i="4"/>
  <c r="V1334" i="4"/>
  <c r="V1333" i="4"/>
  <c r="V1332" i="4"/>
  <c r="V1331" i="4"/>
  <c r="V1330" i="4"/>
  <c r="V1329" i="4"/>
  <c r="V1328" i="4"/>
  <c r="V1327" i="4"/>
  <c r="V1326" i="4"/>
  <c r="V1325" i="4"/>
  <c r="V1324" i="4"/>
  <c r="V1323" i="4"/>
  <c r="V1322" i="4"/>
  <c r="V1321" i="4"/>
  <c r="V1320" i="4"/>
  <c r="V1319" i="4"/>
  <c r="V1318" i="4"/>
  <c r="V1317" i="4"/>
  <c r="V1316" i="4"/>
  <c r="V1315" i="4"/>
  <c r="V1314" i="4"/>
  <c r="V1313" i="4"/>
  <c r="V1312" i="4"/>
  <c r="V1311" i="4"/>
  <c r="V1310" i="4"/>
  <c r="V1309" i="4"/>
  <c r="V1308" i="4"/>
  <c r="V1307" i="4"/>
  <c r="V1306" i="4"/>
  <c r="V1305" i="4"/>
  <c r="V1304" i="4"/>
  <c r="V1303" i="4"/>
  <c r="V1302" i="4"/>
  <c r="V1301" i="4"/>
  <c r="V1300" i="4"/>
  <c r="V1299" i="4"/>
  <c r="V1298" i="4"/>
  <c r="V1297" i="4"/>
  <c r="V1296" i="4"/>
  <c r="V1295" i="4"/>
  <c r="V1294" i="4"/>
  <c r="V1293" i="4"/>
  <c r="V1292" i="4"/>
  <c r="V1291" i="4"/>
  <c r="V1290" i="4"/>
  <c r="V1289" i="4"/>
  <c r="V1288" i="4"/>
  <c r="V1287" i="4"/>
  <c r="V1286" i="4"/>
  <c r="V1285" i="4"/>
  <c r="V1284" i="4"/>
  <c r="V1283" i="4"/>
  <c r="V1282" i="4"/>
  <c r="V1281" i="4"/>
  <c r="V1280" i="4"/>
  <c r="V1279" i="4"/>
  <c r="V1278" i="4"/>
  <c r="V1277" i="4"/>
  <c r="V1276" i="4"/>
  <c r="V1275" i="4"/>
  <c r="V1274" i="4"/>
  <c r="V1273" i="4"/>
  <c r="V1272" i="4"/>
  <c r="V1271" i="4"/>
  <c r="V1270" i="4"/>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138" i="4"/>
  <c r="V1137" i="4"/>
  <c r="V1136" i="4"/>
  <c r="V1135" i="4"/>
  <c r="V1134" i="4"/>
  <c r="V1133" i="4"/>
  <c r="V1132" i="4"/>
  <c r="V1131" i="4"/>
  <c r="V1130" i="4"/>
  <c r="V1129" i="4"/>
  <c r="V1128" i="4"/>
  <c r="V1127" i="4"/>
  <c r="V1126" i="4"/>
  <c r="V1125" i="4"/>
  <c r="V1124" i="4"/>
  <c r="V1123" i="4"/>
  <c r="V1122" i="4"/>
  <c r="V1121" i="4"/>
  <c r="V1120" i="4"/>
  <c r="V1119" i="4"/>
  <c r="V1118" i="4"/>
  <c r="V1117" i="4"/>
  <c r="V1116" i="4"/>
  <c r="V1115" i="4"/>
  <c r="V1114" i="4"/>
  <c r="V1113" i="4"/>
  <c r="V1112" i="4"/>
  <c r="V1111" i="4"/>
  <c r="V1110" i="4"/>
  <c r="V1109" i="4"/>
  <c r="V1108" i="4"/>
  <c r="V1107" i="4"/>
  <c r="V1106" i="4"/>
  <c r="V1105" i="4"/>
  <c r="V1104" i="4"/>
  <c r="V1103" i="4"/>
  <c r="V1102" i="4"/>
  <c r="V1101" i="4"/>
  <c r="V1100" i="4"/>
  <c r="V1099" i="4"/>
  <c r="V1097" i="4"/>
  <c r="V1096" i="4"/>
  <c r="V1095" i="4"/>
  <c r="V1094" i="4"/>
  <c r="V1093" i="4"/>
  <c r="V1092" i="4"/>
  <c r="V1091" i="4"/>
  <c r="V1090" i="4"/>
  <c r="V1089" i="4"/>
  <c r="V1088" i="4"/>
  <c r="V1087" i="4"/>
  <c r="V1086" i="4"/>
  <c r="V1085" i="4"/>
  <c r="V1084" i="4"/>
  <c r="V1083" i="4"/>
  <c r="V1082" i="4"/>
  <c r="V1081" i="4"/>
  <c r="V1080" i="4"/>
  <c r="V1079" i="4"/>
  <c r="V1078" i="4"/>
  <c r="V1077" i="4"/>
  <c r="V1076" i="4"/>
  <c r="V1075" i="4"/>
  <c r="V1074" i="4"/>
  <c r="V1073" i="4"/>
  <c r="V1072" i="4"/>
  <c r="V1071" i="4"/>
  <c r="V1070" i="4"/>
  <c r="V1069" i="4"/>
  <c r="V1068" i="4"/>
  <c r="V1067" i="4"/>
  <c r="V1066" i="4"/>
  <c r="V1065" i="4"/>
  <c r="V1064" i="4"/>
  <c r="V1063" i="4"/>
  <c r="V1062" i="4"/>
  <c r="V1061" i="4"/>
  <c r="V1060" i="4"/>
  <c r="V1059" i="4"/>
  <c r="V1058" i="4"/>
  <c r="V1057" i="4"/>
  <c r="V1056" i="4"/>
  <c r="V1055" i="4"/>
  <c r="V1054" i="4"/>
  <c r="V1053" i="4"/>
  <c r="V1052" i="4"/>
  <c r="V1051" i="4"/>
  <c r="V1050" i="4"/>
  <c r="V1049" i="4"/>
  <c r="V1048" i="4"/>
  <c r="V1047" i="4"/>
  <c r="V1046" i="4"/>
  <c r="V1045" i="4"/>
  <c r="V1044" i="4"/>
  <c r="V1043" i="4"/>
  <c r="V1042" i="4"/>
  <c r="V1041" i="4"/>
  <c r="V1040" i="4"/>
  <c r="V1039" i="4"/>
  <c r="V1038" i="4"/>
  <c r="V1037" i="4"/>
  <c r="V1036" i="4"/>
  <c r="V1035" i="4"/>
  <c r="V1034" i="4"/>
  <c r="V1033" i="4"/>
  <c r="V1032" i="4"/>
  <c r="V1031" i="4"/>
  <c r="V1030" i="4"/>
  <c r="V1029" i="4"/>
  <c r="V1028" i="4"/>
  <c r="V1027" i="4"/>
  <c r="V1026" i="4"/>
  <c r="V1025" i="4"/>
  <c r="V1024" i="4"/>
  <c r="V1023" i="4"/>
  <c r="V1022" i="4"/>
  <c r="V1021" i="4"/>
  <c r="V1020" i="4"/>
  <c r="V1019" i="4"/>
  <c r="V1018" i="4"/>
  <c r="V1017" i="4"/>
  <c r="V1016" i="4"/>
  <c r="V1015" i="4"/>
  <c r="V1014" i="4"/>
  <c r="V1013" i="4"/>
  <c r="V1012" i="4"/>
  <c r="V1011" i="4"/>
  <c r="V1010" i="4"/>
  <c r="V1009" i="4"/>
  <c r="V1008" i="4"/>
  <c r="V1007" i="4"/>
  <c r="V1006" i="4"/>
  <c r="V1005" i="4"/>
  <c r="V1004" i="4"/>
  <c r="V1003" i="4"/>
  <c r="V1002" i="4"/>
  <c r="V1001" i="4"/>
  <c r="V1000" i="4"/>
  <c r="V999" i="4"/>
  <c r="V998" i="4"/>
  <c r="V997" i="4"/>
  <c r="V996" i="4"/>
  <c r="V995" i="4"/>
  <c r="V994" i="4"/>
  <c r="V993" i="4"/>
  <c r="V992" i="4"/>
  <c r="V991" i="4"/>
  <c r="V990" i="4"/>
  <c r="V989" i="4"/>
  <c r="V988" i="4"/>
  <c r="V987" i="4"/>
  <c r="V986" i="4"/>
  <c r="V985" i="4"/>
  <c r="V984" i="4"/>
  <c r="V983" i="4"/>
  <c r="V982" i="4"/>
  <c r="V981" i="4"/>
  <c r="V980" i="4"/>
  <c r="V979" i="4"/>
  <c r="V978" i="4"/>
  <c r="V977" i="4"/>
  <c r="V976" i="4"/>
  <c r="V975" i="4"/>
  <c r="V974" i="4"/>
  <c r="V973" i="4"/>
  <c r="V972" i="4"/>
  <c r="V971" i="4"/>
  <c r="V970" i="4"/>
  <c r="V969" i="4"/>
  <c r="V968" i="4"/>
  <c r="V967" i="4"/>
  <c r="V966" i="4"/>
  <c r="V965" i="4"/>
  <c r="V964" i="4"/>
  <c r="V962" i="4"/>
  <c r="V961" i="4"/>
  <c r="V960" i="4"/>
  <c r="V959" i="4"/>
  <c r="V958" i="4"/>
  <c r="V957" i="4"/>
  <c r="V956" i="4"/>
  <c r="V955" i="4"/>
  <c r="V954" i="4"/>
  <c r="V953" i="4"/>
  <c r="V952" i="4"/>
  <c r="V951" i="4"/>
  <c r="V950" i="4"/>
  <c r="V949" i="4"/>
  <c r="V943" i="4"/>
  <c r="V938" i="4"/>
  <c r="V937" i="4"/>
  <c r="V935" i="4"/>
  <c r="V932" i="4"/>
  <c r="V931" i="4"/>
  <c r="V930" i="4"/>
  <c r="V929" i="4"/>
  <c r="V928" i="4"/>
  <c r="V927" i="4"/>
  <c r="V926" i="4"/>
  <c r="V925" i="4"/>
  <c r="V924" i="4"/>
  <c r="V923" i="4"/>
  <c r="V922" i="4"/>
  <c r="V921" i="4"/>
  <c r="V920" i="4"/>
  <c r="V919" i="4"/>
  <c r="V918" i="4"/>
  <c r="V917" i="4"/>
  <c r="V916" i="4"/>
  <c r="V915" i="4"/>
  <c r="V914" i="4"/>
  <c r="V913" i="4"/>
  <c r="V912" i="4"/>
  <c r="V911" i="4"/>
  <c r="V910" i="4"/>
  <c r="V909" i="4"/>
  <c r="V908" i="4"/>
  <c r="V907" i="4"/>
  <c r="V906" i="4"/>
  <c r="V905" i="4"/>
  <c r="V904" i="4"/>
  <c r="S962" i="4" l="1"/>
  <c r="S961" i="4"/>
  <c r="S960" i="4"/>
  <c r="S959" i="4"/>
  <c r="S958" i="4"/>
  <c r="S957" i="4"/>
  <c r="S956" i="4"/>
  <c r="S955" i="4"/>
  <c r="S954" i="4"/>
  <c r="S953" i="4"/>
  <c r="S952" i="4"/>
  <c r="S951" i="4"/>
  <c r="S950" i="4"/>
  <c r="S949" i="4"/>
  <c r="S943" i="4"/>
  <c r="S938" i="4"/>
  <c r="S937" i="4"/>
  <c r="S935" i="4"/>
  <c r="S933" i="4"/>
  <c r="S1367" i="4"/>
  <c r="S1366" i="4"/>
  <c r="S1365" i="4"/>
  <c r="S1364" i="4"/>
  <c r="S1363" i="4"/>
  <c r="S1362" i="4"/>
  <c r="S1361" i="4"/>
  <c r="S1360" i="4"/>
  <c r="S1359" i="4"/>
  <c r="S1358" i="4"/>
  <c r="S1357" i="4"/>
  <c r="S1356" i="4"/>
  <c r="S1355" i="4"/>
  <c r="S1354" i="4"/>
  <c r="S1353" i="4"/>
  <c r="S1352" i="4"/>
  <c r="S1351" i="4"/>
  <c r="S1350" i="4"/>
  <c r="S1349" i="4"/>
  <c r="S1348" i="4"/>
  <c r="S1347" i="4"/>
  <c r="S1346" i="4"/>
  <c r="S1345" i="4"/>
  <c r="S1344" i="4"/>
  <c r="S1343" i="4"/>
  <c r="S1342" i="4"/>
  <c r="S1341" i="4"/>
  <c r="S1340" i="4"/>
  <c r="S1339" i="4"/>
  <c r="S1338" i="4"/>
  <c r="S1337" i="4"/>
  <c r="S1336" i="4"/>
  <c r="S1335" i="4"/>
  <c r="S1334" i="4"/>
  <c r="S1333" i="4"/>
  <c r="S1332" i="4"/>
  <c r="S1331" i="4"/>
  <c r="S1330" i="4"/>
  <c r="S1329" i="4"/>
  <c r="S1328" i="4"/>
  <c r="S1327" i="4"/>
  <c r="S1326" i="4"/>
  <c r="S1325" i="4"/>
  <c r="S1324" i="4"/>
  <c r="S1323" i="4"/>
  <c r="S1322" i="4"/>
  <c r="S1321" i="4"/>
  <c r="S1320" i="4"/>
  <c r="S1319" i="4"/>
  <c r="S1318" i="4"/>
  <c r="S1317" i="4"/>
  <c r="S1316" i="4"/>
  <c r="S1315" i="4"/>
  <c r="S1314" i="4"/>
  <c r="S1313" i="4"/>
  <c r="S1312" i="4"/>
  <c r="S1311" i="4"/>
  <c r="S1310" i="4"/>
  <c r="S1309" i="4"/>
  <c r="S1308" i="4"/>
  <c r="S1307" i="4"/>
  <c r="S1306" i="4"/>
  <c r="S1305" i="4"/>
  <c r="S1304" i="4"/>
  <c r="S1303" i="4"/>
  <c r="S1302" i="4"/>
  <c r="S1301" i="4"/>
  <c r="S1300" i="4"/>
  <c r="S1299" i="4"/>
  <c r="S1298" i="4"/>
  <c r="S1297" i="4"/>
  <c r="S1296" i="4"/>
  <c r="S1295" i="4"/>
  <c r="S1294" i="4"/>
  <c r="S1293" i="4"/>
  <c r="S1292" i="4"/>
  <c r="S1291" i="4"/>
  <c r="S1290" i="4"/>
  <c r="S1289" i="4"/>
  <c r="S1288" i="4"/>
  <c r="S1287" i="4"/>
  <c r="S1286" i="4"/>
  <c r="S1285" i="4"/>
  <c r="S1284" i="4"/>
  <c r="S1283" i="4"/>
  <c r="S1282" i="4"/>
  <c r="S1281" i="4"/>
  <c r="S1280" i="4"/>
  <c r="S1279" i="4"/>
  <c r="S1278" i="4"/>
  <c r="S1277" i="4"/>
  <c r="S1276" i="4"/>
  <c r="S1275" i="4"/>
  <c r="S1274" i="4"/>
  <c r="S12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1132" i="4"/>
  <c r="S1131" i="4"/>
  <c r="S1130" i="4"/>
  <c r="S1129" i="4"/>
  <c r="S1128" i="4"/>
  <c r="S1127" i="4"/>
  <c r="S1126" i="4"/>
  <c r="S1125" i="4"/>
  <c r="S1124" i="4"/>
  <c r="S1123" i="4"/>
  <c r="S1122" i="4"/>
  <c r="S1121" i="4"/>
  <c r="S1120" i="4"/>
  <c r="S1119" i="4"/>
  <c r="S1118" i="4"/>
  <c r="S1117" i="4"/>
  <c r="S1116" i="4"/>
  <c r="S1115" i="4"/>
  <c r="S1114" i="4"/>
  <c r="S1113" i="4"/>
  <c r="S1112" i="4"/>
  <c r="S1111" i="4"/>
  <c r="S1110" i="4"/>
  <c r="S1109" i="4"/>
  <c r="S1108" i="4"/>
  <c r="S1107" i="4"/>
  <c r="S1106" i="4"/>
  <c r="S1105" i="4"/>
  <c r="S1104" i="4"/>
  <c r="S1103" i="4"/>
  <c r="S1102" i="4"/>
  <c r="S1101" i="4"/>
  <c r="S1100" i="4"/>
  <c r="S1099" i="4"/>
  <c r="S1098" i="4"/>
  <c r="S1097" i="4"/>
  <c r="S1096" i="4"/>
  <c r="S1095" i="4"/>
  <c r="S1094" i="4"/>
  <c r="S1093" i="4"/>
  <c r="S1092" i="4"/>
  <c r="S1091" i="4"/>
  <c r="S1090" i="4"/>
  <c r="S1089" i="4"/>
  <c r="S1088" i="4"/>
  <c r="S1087" i="4"/>
  <c r="S1086" i="4"/>
  <c r="S1085" i="4"/>
  <c r="S1084" i="4"/>
  <c r="S1083" i="4"/>
  <c r="S1082" i="4"/>
  <c r="S1081" i="4"/>
  <c r="S1080" i="4"/>
  <c r="S1079" i="4"/>
  <c r="S1078" i="4"/>
  <c r="S1077" i="4"/>
  <c r="S1076" i="4"/>
  <c r="S1075" i="4"/>
  <c r="S1074" i="4"/>
  <c r="S1073" i="4"/>
  <c r="S1072" i="4"/>
  <c r="S1071" i="4"/>
  <c r="S1070" i="4"/>
  <c r="S1069" i="4"/>
  <c r="S1068" i="4"/>
  <c r="S1067" i="4"/>
  <c r="S1066" i="4"/>
  <c r="S1065" i="4"/>
  <c r="S1064" i="4"/>
  <c r="S1063" i="4"/>
  <c r="S1062" i="4"/>
  <c r="S1061" i="4"/>
  <c r="S1060" i="4"/>
  <c r="S1059" i="4"/>
  <c r="S1058" i="4"/>
  <c r="S1057" i="4"/>
  <c r="S1056" i="4"/>
  <c r="S1055" i="4"/>
  <c r="S1054" i="4"/>
  <c r="S1053" i="4"/>
  <c r="S1052" i="4"/>
  <c r="S1051" i="4"/>
  <c r="S1050" i="4"/>
  <c r="S1049" i="4"/>
  <c r="S1048" i="4"/>
  <c r="S1047" i="4"/>
  <c r="S1046" i="4"/>
  <c r="S1045" i="4"/>
  <c r="S1044" i="4"/>
  <c r="S1043" i="4"/>
  <c r="S1042" i="4"/>
  <c r="S1041" i="4"/>
  <c r="S1040" i="4"/>
  <c r="S1039" i="4"/>
  <c r="S1038" i="4"/>
  <c r="S1037" i="4"/>
  <c r="S1036" i="4"/>
  <c r="S1035" i="4"/>
  <c r="S1034" i="4"/>
  <c r="S1033" i="4"/>
  <c r="S1032" i="4"/>
  <c r="S1031" i="4"/>
  <c r="S1030" i="4"/>
  <c r="S1029" i="4"/>
  <c r="S1028" i="4"/>
  <c r="S1027" i="4"/>
  <c r="S1026" i="4"/>
  <c r="S1025" i="4"/>
  <c r="S1024" i="4"/>
  <c r="S1023" i="4"/>
  <c r="S1022" i="4"/>
  <c r="S1021" i="4"/>
  <c r="S1020" i="4"/>
  <c r="S1019" i="4"/>
  <c r="S1018" i="4"/>
  <c r="S1017" i="4"/>
  <c r="S1016" i="4"/>
  <c r="S1015" i="4"/>
  <c r="S1014" i="4"/>
  <c r="S1013" i="4"/>
  <c r="S1012" i="4"/>
  <c r="S1011" i="4"/>
  <c r="S1010" i="4"/>
  <c r="S1009" i="4"/>
  <c r="S1008" i="4"/>
  <c r="S1007" i="4"/>
  <c r="S1006" i="4"/>
  <c r="S1005" i="4"/>
  <c r="S1004" i="4"/>
  <c r="S1003" i="4"/>
  <c r="S1002" i="4"/>
  <c r="S1001" i="4"/>
  <c r="S1000" i="4"/>
  <c r="S999" i="4"/>
  <c r="S998" i="4"/>
  <c r="S997" i="4"/>
  <c r="S996" i="4"/>
  <c r="S995" i="4"/>
  <c r="S994" i="4"/>
  <c r="S993" i="4"/>
  <c r="S992" i="4"/>
  <c r="S991" i="4"/>
  <c r="S990" i="4"/>
  <c r="S989" i="4"/>
  <c r="S988" i="4"/>
  <c r="S987" i="4"/>
  <c r="S986" i="4"/>
  <c r="S985" i="4"/>
  <c r="S984" i="4"/>
  <c r="S983" i="4"/>
  <c r="S982" i="4"/>
  <c r="S981" i="4"/>
  <c r="S980" i="4"/>
  <c r="S979" i="4"/>
  <c r="S978" i="4"/>
  <c r="S977" i="4"/>
  <c r="S976" i="4"/>
  <c r="S975" i="4"/>
  <c r="S974" i="4"/>
  <c r="S973" i="4"/>
  <c r="S972" i="4"/>
  <c r="S971" i="4"/>
  <c r="S970" i="4"/>
  <c r="S969" i="4"/>
  <c r="S968" i="4"/>
  <c r="S967" i="4"/>
  <c r="S966" i="4"/>
  <c r="S965" i="4"/>
  <c r="S964" i="4"/>
  <c r="S963" i="4"/>
  <c r="S932" i="4"/>
  <c r="S931" i="4"/>
  <c r="S930" i="4"/>
  <c r="S929" i="4"/>
  <c r="S928" i="4"/>
  <c r="S927" i="4"/>
  <c r="S926" i="4"/>
  <c r="S925" i="4"/>
  <c r="S924" i="4"/>
  <c r="S923" i="4"/>
  <c r="S922" i="4"/>
  <c r="S921" i="4"/>
  <c r="S920" i="4"/>
  <c r="S919" i="4"/>
  <c r="S918" i="4"/>
  <c r="S917" i="4"/>
  <c r="S916" i="4"/>
  <c r="S915" i="4"/>
  <c r="S914" i="4"/>
  <c r="S913" i="4"/>
  <c r="S912" i="4"/>
  <c r="S911" i="4"/>
  <c r="S910" i="4"/>
  <c r="S909" i="4"/>
  <c r="S908" i="4"/>
  <c r="S907" i="4"/>
  <c r="S906" i="4"/>
  <c r="S905" i="4"/>
  <c r="S904" i="4"/>
  <c r="S903" i="4"/>
  <c r="A154" i="5" l="1"/>
  <c r="KZ13" i="1"/>
  <c r="KZ101" i="1" s="1"/>
  <c r="KR13" i="1"/>
  <c r="KQ13" i="1"/>
  <c r="KQ101" i="1" s="1"/>
  <c r="KZ14" i="1" l="1"/>
  <c r="KZ17" i="1" s="1"/>
  <c r="KR14" i="1"/>
  <c r="KR17" i="1" s="1"/>
  <c r="KR101" i="1"/>
  <c r="KQ14" i="1"/>
  <c r="KQ17" i="1" s="1"/>
  <c r="U904" i="4" l="1"/>
  <c r="U905" i="4" s="1"/>
  <c r="U906" i="4" s="1"/>
  <c r="U907" i="4" s="1"/>
  <c r="U908" i="4" s="1"/>
  <c r="U909" i="4" s="1"/>
  <c r="U910" i="4" s="1"/>
  <c r="U911" i="4" s="1"/>
  <c r="U912" i="4" s="1"/>
  <c r="U913" i="4" s="1"/>
  <c r="U914" i="4" s="1"/>
  <c r="U915" i="4" s="1"/>
  <c r="U916" i="4" s="1"/>
  <c r="U917" i="4" s="1"/>
  <c r="U918" i="4" s="1"/>
  <c r="U919" i="4" s="1"/>
  <c r="U920" i="4" s="1"/>
  <c r="U921" i="4" s="1"/>
  <c r="U922" i="4" s="1"/>
  <c r="U923" i="4" s="1"/>
  <c r="U924" i="4" s="1"/>
  <c r="U925" i="4" s="1"/>
  <c r="U926" i="4" s="1"/>
  <c r="U927" i="4" s="1"/>
  <c r="U928" i="4" s="1"/>
  <c r="U929" i="4" s="1"/>
  <c r="U930" i="4" s="1"/>
  <c r="U931" i="4" s="1"/>
  <c r="U932" i="4" s="1"/>
  <c r="U935" i="4" s="1"/>
  <c r="U936" i="4" s="1"/>
  <c r="U937" i="4" l="1"/>
  <c r="U938" i="4" s="1"/>
  <c r="U939" i="4" s="1"/>
  <c r="U940" i="4" s="1"/>
  <c r="U941" i="4" s="1"/>
  <c r="U942" i="4" s="1"/>
  <c r="MD27" i="1"/>
  <c r="MD26" i="1"/>
  <c r="MD25" i="1"/>
  <c r="MD15" i="1"/>
  <c r="U943" i="4" l="1"/>
  <c r="U944" i="4" s="1"/>
  <c r="U945" i="4" s="1"/>
  <c r="U946" i="4" s="1"/>
  <c r="U947" i="4" s="1"/>
  <c r="U948" i="4" s="1"/>
  <c r="U949" i="4" l="1"/>
  <c r="U950" i="4" s="1"/>
  <c r="U951" i="4" s="1"/>
  <c r="U952" i="4" s="1"/>
  <c r="U953" i="4" s="1"/>
  <c r="U954" i="4" s="1"/>
  <c r="U955" i="4" s="1"/>
  <c r="U956" i="4" s="1"/>
  <c r="U957" i="4" s="1"/>
  <c r="U958" i="4" s="1"/>
  <c r="U959" i="4" s="1"/>
  <c r="U960" i="4" s="1"/>
  <c r="U961" i="4" s="1"/>
  <c r="U962" i="4" s="1"/>
  <c r="U964" i="4" s="1"/>
  <c r="U965" i="4" s="1"/>
  <c r="U966" i="4" s="1"/>
  <c r="U967" i="4" s="1"/>
  <c r="U968" i="4" s="1"/>
  <c r="U969" i="4" s="1"/>
  <c r="U970" i="4" s="1"/>
  <c r="U971" i="4" s="1"/>
  <c r="U972" i="4" s="1"/>
  <c r="U973" i="4" s="1"/>
  <c r="U974" i="4" s="1"/>
  <c r="U975" i="4" s="1"/>
  <c r="U976" i="4" s="1"/>
  <c r="U977" i="4" s="1"/>
  <c r="U978" i="4" s="1"/>
  <c r="U979" i="4" s="1"/>
  <c r="U980" i="4" s="1"/>
  <c r="U981" i="4" s="1"/>
  <c r="U982" i="4" s="1"/>
  <c r="U983" i="4" s="1"/>
  <c r="U984" i="4" s="1"/>
  <c r="U985" i="4" s="1"/>
  <c r="U986" i="4" s="1"/>
  <c r="U987" i="4" s="1"/>
  <c r="U988" i="4" s="1"/>
  <c r="U989" i="4" s="1"/>
  <c r="U990" i="4" s="1"/>
  <c r="U991" i="4" s="1"/>
  <c r="U992" i="4" s="1"/>
  <c r="U993" i="4" s="1"/>
  <c r="U994" i="4" s="1"/>
  <c r="U995" i="4" s="1"/>
  <c r="U996" i="4" s="1"/>
  <c r="U997" i="4" s="1"/>
  <c r="U998" i="4" s="1"/>
  <c r="U999" i="4" s="1"/>
  <c r="U1000" i="4" s="1"/>
  <c r="U1001" i="4" s="1"/>
  <c r="U1002" i="4" s="1"/>
  <c r="U1003" i="4" s="1"/>
  <c r="U1004" i="4" s="1"/>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U1138" i="4" s="1"/>
  <c r="U1139" i="4" s="1"/>
  <c r="U1140" i="4" s="1"/>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U1273" i="4" s="1"/>
  <c r="U1274" i="4" s="1"/>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BB16" i="1" l="1"/>
  <c r="BB15" i="1"/>
  <c r="BB14" i="1"/>
  <c r="A101" i="1"/>
  <c r="A100" i="1"/>
  <c r="A99" i="1"/>
  <c r="A98" i="1"/>
  <c r="A97" i="1"/>
  <c r="A96" i="1"/>
  <c r="A95"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5" i="1"/>
  <c r="A14" i="1"/>
  <c r="A13" i="1"/>
  <c r="DS28" i="1"/>
  <c r="DR28" i="1"/>
  <c r="DQ28" i="1"/>
  <c r="DO28" i="1"/>
  <c r="DS27" i="1"/>
  <c r="DR27" i="1"/>
  <c r="DQ27" i="1"/>
  <c r="DO27" i="1"/>
  <c r="DS26" i="1"/>
  <c r="DR26" i="1"/>
  <c r="DQ26" i="1"/>
  <c r="DO26" i="1"/>
  <c r="DO25" i="1"/>
  <c r="DN28" i="1"/>
  <c r="DN27" i="1"/>
  <c r="DN26" i="1"/>
  <c r="DN25" i="1"/>
  <c r="MK70" i="1"/>
  <c r="MJ70" i="1"/>
  <c r="MI70" i="1"/>
  <c r="MH70" i="1"/>
  <c r="MK69" i="1"/>
  <c r="MJ69" i="1"/>
  <c r="MI69" i="1"/>
  <c r="MH69" i="1"/>
  <c r="MK68" i="1"/>
  <c r="MJ68" i="1"/>
  <c r="MI68" i="1"/>
  <c r="MH68" i="1"/>
  <c r="MK67" i="1"/>
  <c r="MJ67" i="1"/>
  <c r="MI67" i="1"/>
  <c r="MH67" i="1"/>
  <c r="MK66" i="1"/>
  <c r="MJ66" i="1"/>
  <c r="MI66" i="1"/>
  <c r="MH66" i="1"/>
  <c r="MK65" i="1"/>
  <c r="MJ65" i="1"/>
  <c r="MI65" i="1"/>
  <c r="MH65" i="1"/>
  <c r="MK64" i="1"/>
  <c r="MJ64" i="1"/>
  <c r="MI64" i="1"/>
  <c r="MH64" i="1"/>
  <c r="MK63" i="1"/>
  <c r="MJ63" i="1"/>
  <c r="MI63" i="1"/>
  <c r="MH63" i="1"/>
  <c r="MK62" i="1"/>
  <c r="MJ62" i="1"/>
  <c r="MI62" i="1"/>
  <c r="MH62" i="1"/>
  <c r="MK61" i="1"/>
  <c r="MJ61" i="1"/>
  <c r="MI61" i="1"/>
  <c r="MH61" i="1"/>
  <c r="MK60" i="1"/>
  <c r="MJ60" i="1"/>
  <c r="MI60" i="1"/>
  <c r="MH60" i="1"/>
  <c r="MK59" i="1"/>
  <c r="MJ59" i="1"/>
  <c r="MI59" i="1"/>
  <c r="MH59" i="1"/>
  <c r="B73" i="1" l="1"/>
  <c r="Y73" i="1" a="1"/>
  <c r="Y73" i="1" s="1"/>
  <c r="Y75" i="1" s="1" a="1"/>
  <c r="Y75" i="1" s="1"/>
  <c r="Y77" i="1" s="1" a="1"/>
  <c r="Y77" i="1" s="1"/>
  <c r="Y79" i="1" s="1" a="1"/>
  <c r="Y79" i="1" s="1"/>
  <c r="Y81" i="1" s="1" a="1"/>
  <c r="Y81" i="1" s="1"/>
  <c r="Y83" i="1" s="1" a="1"/>
  <c r="Y83" i="1" s="1"/>
  <c r="Y85" i="1" s="1" a="1"/>
  <c r="Y85" i="1" s="1"/>
  <c r="Z73" i="1" a="1"/>
  <c r="Z73" i="1" s="1"/>
  <c r="Z75" i="1" s="1" a="1"/>
  <c r="Z75" i="1" s="1"/>
  <c r="Z77" i="1" s="1" a="1"/>
  <c r="Z77" i="1" s="1"/>
  <c r="Z79" i="1" s="1" a="1"/>
  <c r="Z79" i="1" s="1"/>
  <c r="Z81" i="1" s="1" a="1"/>
  <c r="Z81" i="1" s="1"/>
  <c r="Z83" i="1" s="1" a="1"/>
  <c r="Z83" i="1" s="1"/>
  <c r="Z85" i="1" s="1" a="1"/>
  <c r="Z85" i="1" s="1"/>
  <c r="AA73" i="1" a="1"/>
  <c r="AA73" i="1" s="1"/>
  <c r="AA75" i="1" s="1" a="1"/>
  <c r="AA75" i="1" s="1"/>
  <c r="AA77" i="1" s="1" a="1"/>
  <c r="AA77" i="1" s="1"/>
  <c r="AA79" i="1" s="1" a="1"/>
  <c r="AA79" i="1" s="1"/>
  <c r="AA81" i="1" s="1" a="1"/>
  <c r="AA81" i="1" s="1"/>
  <c r="AA83" i="1" s="1" a="1"/>
  <c r="AA83" i="1" s="1"/>
  <c r="AA85" i="1" s="1" a="1"/>
  <c r="AA85" i="1" s="1"/>
  <c r="U73" i="1" a="1"/>
  <c r="U73" i="1" s="1"/>
  <c r="U75" i="1" s="1" a="1"/>
  <c r="U75" i="1" s="1"/>
  <c r="U77" i="1" s="1" a="1"/>
  <c r="U77" i="1" s="1"/>
  <c r="U79" i="1" s="1" a="1"/>
  <c r="U79" i="1" s="1"/>
  <c r="U81" i="1" s="1" a="1"/>
  <c r="U81" i="1" s="1"/>
  <c r="U83" i="1" s="1" a="1"/>
  <c r="U83" i="1" s="1"/>
  <c r="U85" i="1" s="1" a="1"/>
  <c r="U85" i="1" s="1"/>
  <c r="O73" i="1" a="1"/>
  <c r="O73" i="1" s="1"/>
  <c r="O75" i="1" s="1" a="1"/>
  <c r="O75" i="1" s="1"/>
  <c r="O77" i="1" s="1" a="1"/>
  <c r="O77" i="1" s="1"/>
  <c r="O79" i="1" s="1" a="1"/>
  <c r="O79" i="1" s="1"/>
  <c r="O81" i="1" s="1" a="1"/>
  <c r="O81" i="1" s="1"/>
  <c r="O83" i="1" s="1" a="1"/>
  <c r="O83" i="1" s="1"/>
  <c r="O85" i="1" s="1" a="1"/>
  <c r="O85" i="1" s="1"/>
  <c r="DB73" i="1" a="1"/>
  <c r="DB73" i="1" s="1"/>
  <c r="AD73" i="1" a="1"/>
  <c r="AD73" i="1" s="1"/>
  <c r="AD75" i="1" s="1" a="1"/>
  <c r="AD75" i="1" s="1"/>
  <c r="AD77" i="1" s="1" a="1"/>
  <c r="AD77" i="1" s="1"/>
  <c r="AD79" i="1" s="1" a="1"/>
  <c r="AD79" i="1" s="1"/>
  <c r="AD81" i="1" s="1" a="1"/>
  <c r="AD81" i="1" s="1"/>
  <c r="AD83" i="1" s="1" a="1"/>
  <c r="AD83" i="1" s="1"/>
  <c r="AD85" i="1" s="1" a="1"/>
  <c r="AD85" i="1" s="1"/>
  <c r="DD73" i="1" a="1"/>
  <c r="DD73" i="1" s="1"/>
  <c r="DE73" i="1" a="1"/>
  <c r="DE73" i="1" s="1"/>
  <c r="V73" i="1" a="1"/>
  <c r="V73" i="1" s="1"/>
  <c r="V75" i="1" s="1" a="1"/>
  <c r="V75" i="1" s="1"/>
  <c r="V77" i="1" s="1" a="1"/>
  <c r="V77" i="1" s="1"/>
  <c r="V79" i="1" s="1" a="1"/>
  <c r="V79" i="1" s="1"/>
  <c r="V81" i="1" s="1" a="1"/>
  <c r="V81" i="1" s="1"/>
  <c r="V83" i="1" s="1" a="1"/>
  <c r="V83" i="1" s="1"/>
  <c r="V85" i="1" s="1" a="1"/>
  <c r="V85" i="1" s="1"/>
  <c r="M73" i="1" a="1"/>
  <c r="M73" i="1" s="1"/>
  <c r="M75" i="1" s="1" a="1"/>
  <c r="M75" i="1" s="1"/>
  <c r="M77" i="1" s="1" a="1"/>
  <c r="M77" i="1" s="1"/>
  <c r="M79" i="1" s="1" a="1"/>
  <c r="M79" i="1" s="1"/>
  <c r="M81" i="1" s="1" a="1"/>
  <c r="M81" i="1" s="1"/>
  <c r="M83" i="1" s="1" a="1"/>
  <c r="M83" i="1" s="1"/>
  <c r="M85" i="1" s="1" a="1"/>
  <c r="M85" i="1" s="1"/>
  <c r="N73" i="1" a="1"/>
  <c r="N73" i="1" s="1"/>
  <c r="N75" i="1" s="1" a="1"/>
  <c r="N75" i="1" s="1"/>
  <c r="N77" i="1" s="1" a="1"/>
  <c r="N77" i="1" s="1"/>
  <c r="N79" i="1" s="1" a="1"/>
  <c r="N79" i="1" s="1"/>
  <c r="N81" i="1" s="1" a="1"/>
  <c r="N81" i="1" s="1"/>
  <c r="N83" i="1" s="1" a="1"/>
  <c r="N83" i="1" s="1"/>
  <c r="N85" i="1" s="1" a="1"/>
  <c r="N85" i="1" s="1"/>
  <c r="DA73" i="1" a="1"/>
  <c r="DA73" i="1" s="1"/>
  <c r="LN73" i="1" a="1"/>
  <c r="LN73" i="1" s="1"/>
  <c r="AG73" i="1" a="1"/>
  <c r="AG73" i="1" s="1"/>
  <c r="LP73" i="1" a="1"/>
  <c r="LP73" i="1" s="1"/>
  <c r="LS73" i="1" a="1"/>
  <c r="LS73" i="1" s="1"/>
  <c r="LR73" i="1" a="1"/>
  <c r="LR73" i="1" s="1"/>
  <c r="CD73" i="1" a="1"/>
  <c r="CD73" i="1" s="1"/>
  <c r="X73" i="1" a="1"/>
  <c r="X73" i="1" s="1"/>
  <c r="X75" i="1" s="1" a="1"/>
  <c r="X75" i="1" s="1"/>
  <c r="X77" i="1" s="1" a="1"/>
  <c r="X77" i="1" s="1"/>
  <c r="X79" i="1" s="1" a="1"/>
  <c r="X79" i="1" s="1"/>
  <c r="X81" i="1" s="1" a="1"/>
  <c r="X81" i="1" s="1"/>
  <c r="X83" i="1" s="1" a="1"/>
  <c r="X83" i="1" s="1"/>
  <c r="X85" i="1" s="1" a="1"/>
  <c r="X85" i="1" s="1"/>
  <c r="W73" i="1" a="1"/>
  <c r="W73" i="1" s="1"/>
  <c r="W75" i="1" s="1" a="1"/>
  <c r="W75" i="1" s="1"/>
  <c r="W77" i="1" s="1" a="1"/>
  <c r="W77" i="1" s="1"/>
  <c r="W79" i="1" s="1" a="1"/>
  <c r="W79" i="1" s="1"/>
  <c r="W81" i="1" s="1" a="1"/>
  <c r="W81" i="1" s="1"/>
  <c r="W83" i="1" s="1" a="1"/>
  <c r="W83" i="1" s="1"/>
  <c r="W85" i="1" s="1" a="1"/>
  <c r="W85" i="1" s="1"/>
  <c r="LQ73" i="1" a="1"/>
  <c r="LQ73" i="1" s="1"/>
  <c r="LO73" i="1" a="1"/>
  <c r="LO73" i="1" s="1"/>
  <c r="DF73" i="1" a="1"/>
  <c r="DF73" i="1" s="1"/>
  <c r="J73" i="1" a="1"/>
  <c r="J73" i="1" s="1"/>
  <c r="AE73" i="1" a="1"/>
  <c r="AE73" i="1" s="1"/>
  <c r="K73" i="1" a="1"/>
  <c r="K73" i="1" s="1"/>
  <c r="AF73" i="1" a="1"/>
  <c r="AF73" i="1" s="1"/>
  <c r="DG73" i="1" a="1"/>
  <c r="DG73" i="1" s="1"/>
  <c r="LM73" i="1" a="1"/>
  <c r="LM73" i="1" s="1"/>
  <c r="I73" i="1" a="1"/>
  <c r="I73" i="1" s="1"/>
  <c r="AH73" i="1" a="1"/>
  <c r="AH73" i="1" s="1"/>
  <c r="A4" i="1"/>
  <c r="KM13" i="1"/>
  <c r="KM101" i="1" s="1"/>
  <c r="KL13" i="1"/>
  <c r="A125" i="5"/>
  <c r="A123" i="5"/>
  <c r="A152" i="5"/>
  <c r="A153" i="5"/>
  <c r="A149" i="5"/>
  <c r="N14" i="1"/>
  <c r="H151" i="4"/>
  <c r="DS25" i="1" s="1"/>
  <c r="G151" i="4"/>
  <c r="DR25" i="1" s="1"/>
  <c r="F151" i="4"/>
  <c r="DQ25" i="1" s="1"/>
  <c r="H60" i="1"/>
  <c r="ID73" i="1" l="1" a="1"/>
  <c r="ID73" i="1" s="1"/>
  <c r="ID75" i="1" s="1" a="1"/>
  <c r="ID75" i="1" s="1"/>
  <c r="ID77" i="1" s="1" a="1"/>
  <c r="ID77" i="1" s="1"/>
  <c r="ID79" i="1" s="1" a="1"/>
  <c r="ID79" i="1" s="1"/>
  <c r="ID81" i="1" s="1" a="1"/>
  <c r="ID81" i="1" s="1"/>
  <c r="ID83" i="1" s="1" a="1"/>
  <c r="ID83" i="1" s="1"/>
  <c r="ID85" i="1" s="1" a="1"/>
  <c r="ID85" i="1" s="1"/>
  <c r="ID87" i="1" s="1" a="1"/>
  <c r="ID87" i="1" s="1"/>
  <c r="ID89" i="1" s="1" a="1"/>
  <c r="ID89" i="1" s="1"/>
  <c r="ID91" i="1" s="1" a="1"/>
  <c r="ID91" i="1" s="1"/>
  <c r="ID93" i="1" s="1" a="1"/>
  <c r="ID93" i="1" s="1"/>
  <c r="HX73" i="1" a="1"/>
  <c r="HX73" i="1" s="1"/>
  <c r="HX75" i="1" s="1" a="1"/>
  <c r="HX75" i="1" s="1"/>
  <c r="HX77" i="1" s="1" a="1"/>
  <c r="HX77" i="1" s="1"/>
  <c r="HX79" i="1" s="1" a="1"/>
  <c r="HX79" i="1" s="1"/>
  <c r="HX81" i="1" s="1" a="1"/>
  <c r="HX81" i="1" s="1"/>
  <c r="HX83" i="1" s="1" a="1"/>
  <c r="HX83" i="1" s="1"/>
  <c r="HX85" i="1" s="1" a="1"/>
  <c r="HX85" i="1" s="1"/>
  <c r="HX87" i="1" s="1" a="1"/>
  <c r="HX87" i="1" s="1"/>
  <c r="HX89" i="1" s="1" a="1"/>
  <c r="HX89" i="1" s="1"/>
  <c r="HX91" i="1" s="1" a="1"/>
  <c r="HX91" i="1" s="1"/>
  <c r="HX93" i="1" s="1" a="1"/>
  <c r="HX93" i="1" s="1"/>
  <c r="AB85" i="1" a="1"/>
  <c r="AB85" i="1" s="1"/>
  <c r="AD87" i="1" a="1"/>
  <c r="AD87" i="1" s="1"/>
  <c r="DN85" i="1"/>
  <c r="DO85" i="1"/>
  <c r="DQ85" i="1"/>
  <c r="DR85" i="1"/>
  <c r="DP85" i="1"/>
  <c r="DS85" i="1"/>
  <c r="N87" i="1" a="1"/>
  <c r="N87" i="1" s="1"/>
  <c r="V87" i="1" a="1"/>
  <c r="V87" i="1" s="1"/>
  <c r="T85" i="1"/>
  <c r="KG85" i="1"/>
  <c r="ES85" i="1"/>
  <c r="ET85" i="1"/>
  <c r="ER85" i="1"/>
  <c r="O87" i="1" a="1"/>
  <c r="O87" i="1" s="1"/>
  <c r="EV85" i="1"/>
  <c r="EU85" i="1"/>
  <c r="U87" i="1" a="1"/>
  <c r="U87" i="1" s="1"/>
  <c r="EX85" i="1"/>
  <c r="EY85" i="1"/>
  <c r="AA87" i="1" a="1"/>
  <c r="AA87" i="1" s="1"/>
  <c r="MQ85" i="1"/>
  <c r="W87" i="1" a="1"/>
  <c r="W87" i="1" s="1"/>
  <c r="EW85" i="1"/>
  <c r="Z87" i="1" a="1"/>
  <c r="Z87" i="1" s="1"/>
  <c r="ED85" i="1"/>
  <c r="EC85" i="1"/>
  <c r="EB85" i="1"/>
  <c r="EA85" i="1"/>
  <c r="DW85" i="1"/>
  <c r="Q85" i="1"/>
  <c r="DX85" i="1"/>
  <c r="DV85" i="1"/>
  <c r="DU85" i="1"/>
  <c r="DT85" i="1"/>
  <c r="MD85" i="1"/>
  <c r="DY85" i="1"/>
  <c r="P85" i="1"/>
  <c r="DZ85" i="1"/>
  <c r="M87" i="1" a="1"/>
  <c r="M87" i="1" s="1"/>
  <c r="LC85" i="1"/>
  <c r="X87" i="1" a="1"/>
  <c r="X87" i="1" s="1"/>
  <c r="EZ85" i="1"/>
  <c r="Y87" i="1" a="1"/>
  <c r="Y87" i="1" s="1"/>
  <c r="DG74" i="1" a="1"/>
  <c r="DG74" i="1" s="1"/>
  <c r="DG76" i="1" s="1" a="1"/>
  <c r="DG76" i="1" s="1"/>
  <c r="DG78" i="1" s="1" a="1"/>
  <c r="DG78" i="1" s="1"/>
  <c r="DG80" i="1" s="1" a="1"/>
  <c r="DG80" i="1" s="1"/>
  <c r="DG82" i="1" s="1" a="1"/>
  <c r="DG82" i="1" s="1"/>
  <c r="DG84" i="1" s="1" a="1"/>
  <c r="DG84" i="1" s="1"/>
  <c r="DG86" i="1" s="1" a="1"/>
  <c r="DG86" i="1" s="1"/>
  <c r="DG88" i="1" s="1" a="1"/>
  <c r="DG88" i="1" s="1"/>
  <c r="DG90" i="1" s="1" a="1"/>
  <c r="DG90" i="1" s="1"/>
  <c r="DG92" i="1" s="1" a="1"/>
  <c r="DG92" i="1" s="1"/>
  <c r="DG75" i="1" a="1"/>
  <c r="DG75" i="1" s="1"/>
  <c r="DG77" i="1" s="1" a="1"/>
  <c r="DG77" i="1" s="1"/>
  <c r="DG79" i="1" s="1" a="1"/>
  <c r="DG79" i="1" s="1"/>
  <c r="DG81" i="1" s="1" a="1"/>
  <c r="DG81" i="1" s="1"/>
  <c r="DG83" i="1" s="1" a="1"/>
  <c r="DG83" i="1" s="1"/>
  <c r="DG85" i="1" s="1" a="1"/>
  <c r="DG85" i="1" s="1"/>
  <c r="DG87" i="1" s="1" a="1"/>
  <c r="DG87" i="1" s="1"/>
  <c r="DG89" i="1" s="1" a="1"/>
  <c r="DG89" i="1" s="1"/>
  <c r="DG91" i="1" s="1" a="1"/>
  <c r="DG91" i="1" s="1"/>
  <c r="DG93" i="1" s="1" a="1"/>
  <c r="DG93" i="1" s="1"/>
  <c r="J75" i="1" a="1"/>
  <c r="J75" i="1" s="1"/>
  <c r="J77" i="1" s="1" a="1"/>
  <c r="J77" i="1" s="1"/>
  <c r="J79" i="1" s="1" a="1"/>
  <c r="J79" i="1" s="1"/>
  <c r="J81" i="1" s="1" a="1"/>
  <c r="J81" i="1" s="1"/>
  <c r="J83" i="1" s="1" a="1"/>
  <c r="J83" i="1" s="1"/>
  <c r="J85" i="1" s="1" a="1"/>
  <c r="J85" i="1" s="1"/>
  <c r="J87" i="1" s="1" a="1"/>
  <c r="J87" i="1" s="1"/>
  <c r="J89" i="1" s="1" a="1"/>
  <c r="J89" i="1" s="1"/>
  <c r="J91" i="1" s="1" a="1"/>
  <c r="J91" i="1" s="1"/>
  <c r="J93" i="1" s="1" a="1"/>
  <c r="J93" i="1" s="1"/>
  <c r="J74" i="1" a="1"/>
  <c r="J74" i="1" s="1"/>
  <c r="J76" i="1" s="1" a="1"/>
  <c r="J76" i="1" s="1"/>
  <c r="J78" i="1" s="1" a="1"/>
  <c r="J78" i="1" s="1"/>
  <c r="J80" i="1" s="1" a="1"/>
  <c r="J80" i="1" s="1"/>
  <c r="J82" i="1" s="1" a="1"/>
  <c r="J82" i="1" s="1"/>
  <c r="J84" i="1" s="1" a="1"/>
  <c r="J84" i="1" s="1"/>
  <c r="J86" i="1" s="1" a="1"/>
  <c r="J86" i="1" s="1"/>
  <c r="J88" i="1" s="1" a="1"/>
  <c r="J88" i="1" s="1"/>
  <c r="J90" i="1" s="1" a="1"/>
  <c r="J90" i="1" s="1"/>
  <c r="J92" i="1" s="1" a="1"/>
  <c r="J92" i="1" s="1"/>
  <c r="DF74" i="1" a="1"/>
  <c r="DF74" i="1" s="1"/>
  <c r="DF75" i="1" a="1"/>
  <c r="DF75" i="1" s="1"/>
  <c r="DF77" i="1" s="1" a="1"/>
  <c r="DF77" i="1" s="1"/>
  <c r="DF79" i="1" s="1" a="1"/>
  <c r="DF79" i="1" s="1"/>
  <c r="DF81" i="1" s="1" a="1"/>
  <c r="DF81" i="1" s="1"/>
  <c r="DF83" i="1" s="1" a="1"/>
  <c r="DF83" i="1" s="1"/>
  <c r="DF85" i="1" s="1" a="1"/>
  <c r="DF85" i="1" s="1"/>
  <c r="DF87" i="1" s="1" a="1"/>
  <c r="DF87" i="1" s="1"/>
  <c r="DF89" i="1" s="1" a="1"/>
  <c r="DF89" i="1" s="1"/>
  <c r="DF91" i="1" s="1" a="1"/>
  <c r="DF91" i="1" s="1"/>
  <c r="DF93" i="1" s="1" a="1"/>
  <c r="DF93" i="1" s="1"/>
  <c r="DF76" i="1" a="1"/>
  <c r="DF76" i="1" s="1"/>
  <c r="DF78" i="1" s="1" a="1"/>
  <c r="DF78" i="1" s="1"/>
  <c r="DF80" i="1" s="1" a="1"/>
  <c r="DF80" i="1" s="1"/>
  <c r="DF82" i="1" s="1" a="1"/>
  <c r="DF82" i="1" s="1"/>
  <c r="DF84" i="1" s="1" a="1"/>
  <c r="DF84" i="1" s="1"/>
  <c r="DF86" i="1" s="1" a="1"/>
  <c r="DF86" i="1" s="1"/>
  <c r="DF88" i="1" s="1" a="1"/>
  <c r="DF88" i="1" s="1"/>
  <c r="DF90" i="1" s="1" a="1"/>
  <c r="DF90" i="1" s="1"/>
  <c r="DF92" i="1" s="1" a="1"/>
  <c r="DF92" i="1" s="1"/>
  <c r="AE75" i="1" a="1"/>
  <c r="AE75" i="1" s="1"/>
  <c r="AE77" i="1" s="1" a="1"/>
  <c r="AE77" i="1" s="1"/>
  <c r="AE79" i="1" s="1" a="1"/>
  <c r="AE79" i="1" s="1"/>
  <c r="AE81" i="1" s="1" a="1"/>
  <c r="AE81" i="1" s="1"/>
  <c r="AE83" i="1" s="1" a="1"/>
  <c r="AE83" i="1" s="1"/>
  <c r="AE85" i="1" s="1" a="1"/>
  <c r="AE85" i="1" s="1"/>
  <c r="AE87" i="1" s="1" a="1"/>
  <c r="AE87" i="1" s="1"/>
  <c r="AE89" i="1" s="1" a="1"/>
  <c r="AE89" i="1" s="1"/>
  <c r="AE91" i="1" s="1" a="1"/>
  <c r="AE91" i="1" s="1"/>
  <c r="AE93" i="1" s="1" a="1"/>
  <c r="AE93" i="1" s="1"/>
  <c r="AE74" i="1" a="1"/>
  <c r="AE74" i="1" s="1"/>
  <c r="AE76" i="1" s="1" a="1"/>
  <c r="AE76" i="1" s="1"/>
  <c r="AE78" i="1" s="1" a="1"/>
  <c r="AE78" i="1" s="1"/>
  <c r="AE80" i="1" s="1" a="1"/>
  <c r="AE80" i="1" s="1"/>
  <c r="AE82" i="1" s="1" a="1"/>
  <c r="AE82" i="1" s="1"/>
  <c r="AE84" i="1" s="1" a="1"/>
  <c r="AE84" i="1" s="1"/>
  <c r="AE86" i="1" s="1" a="1"/>
  <c r="AE86" i="1" s="1"/>
  <c r="AE88" i="1" s="1" a="1"/>
  <c r="AE88" i="1" s="1"/>
  <c r="AE90" i="1" s="1" a="1"/>
  <c r="AE90" i="1" s="1"/>
  <c r="AE92" i="1" s="1" a="1"/>
  <c r="AE92" i="1" s="1"/>
  <c r="LS75" i="1" a="1"/>
  <c r="LS75" i="1" s="1"/>
  <c r="LS77" i="1" s="1" a="1"/>
  <c r="LS77" i="1" s="1"/>
  <c r="LS79" i="1" s="1" a="1"/>
  <c r="LS79" i="1" s="1"/>
  <c r="LS81" i="1" s="1" a="1"/>
  <c r="LS81" i="1" s="1"/>
  <c r="LS83" i="1" s="1" a="1"/>
  <c r="LS83" i="1" s="1"/>
  <c r="LS85" i="1" s="1" a="1"/>
  <c r="LS85" i="1" s="1"/>
  <c r="LS87" i="1" s="1" a="1"/>
  <c r="LS87" i="1" s="1"/>
  <c r="LS89" i="1" s="1" a="1"/>
  <c r="LS89" i="1" s="1"/>
  <c r="LS91" i="1" s="1" a="1"/>
  <c r="LS91" i="1" s="1"/>
  <c r="LS93" i="1" s="1" a="1"/>
  <c r="LS93" i="1" s="1"/>
  <c r="LS74" i="1" a="1"/>
  <c r="LS74" i="1" s="1"/>
  <c r="LS76" i="1" s="1" a="1"/>
  <c r="LS76" i="1" s="1"/>
  <c r="LS78" i="1" s="1" a="1"/>
  <c r="LS78" i="1" s="1"/>
  <c r="LS80" i="1" s="1" a="1"/>
  <c r="LS80" i="1" s="1"/>
  <c r="LS82" i="1" s="1" a="1"/>
  <c r="LS82" i="1" s="1"/>
  <c r="LS84" i="1" s="1" a="1"/>
  <c r="LS84" i="1" s="1"/>
  <c r="LS86" i="1" s="1" a="1"/>
  <c r="LS86" i="1" s="1"/>
  <c r="LS88" i="1" s="1" a="1"/>
  <c r="LS88" i="1" s="1"/>
  <c r="LS90" i="1" s="1" a="1"/>
  <c r="LS90" i="1" s="1"/>
  <c r="LS92" i="1" s="1" a="1"/>
  <c r="LS92" i="1" s="1"/>
  <c r="AF74" i="1" a="1"/>
  <c r="AF74" i="1" s="1"/>
  <c r="AF76" i="1" s="1" a="1"/>
  <c r="AF76" i="1" s="1"/>
  <c r="AF78" i="1" s="1" a="1"/>
  <c r="AF78" i="1" s="1"/>
  <c r="AF80" i="1" s="1" a="1"/>
  <c r="AF80" i="1" s="1"/>
  <c r="AF82" i="1" s="1" a="1"/>
  <c r="AF82" i="1" s="1"/>
  <c r="AF84" i="1" s="1" a="1"/>
  <c r="AF84" i="1" s="1"/>
  <c r="AF86" i="1" s="1" a="1"/>
  <c r="AF86" i="1" s="1"/>
  <c r="AF88" i="1" s="1" a="1"/>
  <c r="AF88" i="1" s="1"/>
  <c r="AF90" i="1" s="1" a="1"/>
  <c r="AF90" i="1" s="1"/>
  <c r="AF92" i="1" s="1" a="1"/>
  <c r="AF92" i="1" s="1"/>
  <c r="AF75" i="1" a="1"/>
  <c r="AF75" i="1" s="1"/>
  <c r="AF77" i="1" s="1" a="1"/>
  <c r="AF77" i="1" s="1"/>
  <c r="AF79" i="1" s="1" a="1"/>
  <c r="AF79" i="1" s="1"/>
  <c r="AF81" i="1" s="1" a="1"/>
  <c r="AF81" i="1" s="1"/>
  <c r="AF83" i="1" s="1" a="1"/>
  <c r="AF83" i="1" s="1"/>
  <c r="AF85" i="1" s="1" a="1"/>
  <c r="AF85" i="1" s="1"/>
  <c r="AF87" i="1" s="1" a="1"/>
  <c r="AF87" i="1" s="1"/>
  <c r="AF89" i="1" s="1" a="1"/>
  <c r="AF89" i="1" s="1"/>
  <c r="AF91" i="1" s="1" a="1"/>
  <c r="AF91" i="1" s="1"/>
  <c r="AF93" i="1" s="1" a="1"/>
  <c r="AF93" i="1" s="1"/>
  <c r="LQ74" i="1" a="1"/>
  <c r="LQ74" i="1" s="1"/>
  <c r="LQ76" i="1" s="1" a="1"/>
  <c r="LQ76" i="1" s="1"/>
  <c r="LQ78" i="1" s="1" a="1"/>
  <c r="LQ78" i="1" s="1"/>
  <c r="LQ80" i="1" s="1" a="1"/>
  <c r="LQ80" i="1" s="1"/>
  <c r="LQ82" i="1" s="1" a="1"/>
  <c r="LQ82" i="1" s="1"/>
  <c r="LQ84" i="1" s="1" a="1"/>
  <c r="LQ84" i="1" s="1"/>
  <c r="LQ86" i="1" s="1" a="1"/>
  <c r="LQ86" i="1" s="1"/>
  <c r="LQ88" i="1" s="1" a="1"/>
  <c r="LQ88" i="1" s="1"/>
  <c r="LQ90" i="1" s="1" a="1"/>
  <c r="LQ90" i="1" s="1"/>
  <c r="LQ92" i="1" s="1" a="1"/>
  <c r="LQ92" i="1" s="1"/>
  <c r="LQ75" i="1" a="1"/>
  <c r="LQ75" i="1" s="1"/>
  <c r="LQ77" i="1" s="1" a="1"/>
  <c r="LQ77" i="1" s="1"/>
  <c r="LQ79" i="1" s="1" a="1"/>
  <c r="LQ79" i="1" s="1"/>
  <c r="LQ81" i="1" s="1" a="1"/>
  <c r="LQ81" i="1" s="1"/>
  <c r="LQ83" i="1" s="1" a="1"/>
  <c r="LQ83" i="1" s="1"/>
  <c r="LQ85" i="1" s="1" a="1"/>
  <c r="LQ85" i="1" s="1"/>
  <c r="LQ87" i="1" s="1" a="1"/>
  <c r="LQ87" i="1" s="1"/>
  <c r="LQ89" i="1" s="1" a="1"/>
  <c r="LQ89" i="1" s="1"/>
  <c r="LQ91" i="1" s="1" a="1"/>
  <c r="LQ91" i="1" s="1"/>
  <c r="LQ93" i="1" s="1" a="1"/>
  <c r="LQ93" i="1" s="1"/>
  <c r="LM75" i="1" a="1"/>
  <c r="LM75" i="1" s="1"/>
  <c r="LM77" i="1" s="1" a="1"/>
  <c r="LM77" i="1" s="1"/>
  <c r="LM79" i="1" s="1" a="1"/>
  <c r="LM79" i="1" s="1"/>
  <c r="LM81" i="1" s="1" a="1"/>
  <c r="LM81" i="1" s="1"/>
  <c r="LM83" i="1" s="1" a="1"/>
  <c r="LM83" i="1" s="1"/>
  <c r="LM85" i="1" s="1" a="1"/>
  <c r="LM85" i="1" s="1"/>
  <c r="LM87" i="1" s="1" a="1"/>
  <c r="LM87" i="1" s="1"/>
  <c r="LM89" i="1" s="1" a="1"/>
  <c r="LM89" i="1" s="1"/>
  <c r="LM91" i="1" s="1" a="1"/>
  <c r="LM91" i="1" s="1"/>
  <c r="LM93" i="1" s="1" a="1"/>
  <c r="LM93" i="1" s="1"/>
  <c r="LM74" i="1" a="1"/>
  <c r="LM74" i="1" s="1"/>
  <c r="LM76" i="1" s="1" a="1"/>
  <c r="LM76" i="1" s="1"/>
  <c r="LM78" i="1" s="1" a="1"/>
  <c r="LM78" i="1" s="1"/>
  <c r="LM80" i="1" s="1" a="1"/>
  <c r="LM80" i="1" s="1"/>
  <c r="LM82" i="1" s="1" a="1"/>
  <c r="LM82" i="1" s="1"/>
  <c r="LM84" i="1" s="1" a="1"/>
  <c r="LM84" i="1" s="1"/>
  <c r="LM86" i="1" s="1" a="1"/>
  <c r="LM86" i="1" s="1"/>
  <c r="LM88" i="1" s="1" a="1"/>
  <c r="LM88" i="1" s="1"/>
  <c r="LM90" i="1" s="1" a="1"/>
  <c r="LM90" i="1" s="1"/>
  <c r="LM92" i="1" s="1" a="1"/>
  <c r="LM92" i="1" s="1"/>
  <c r="LC73" i="1"/>
  <c r="LC74" i="1"/>
  <c r="LC75" i="1"/>
  <c r="LC76" i="1"/>
  <c r="LC77" i="1"/>
  <c r="LC78" i="1"/>
  <c r="LC79" i="1"/>
  <c r="LC80" i="1"/>
  <c r="LC81" i="1"/>
  <c r="LC82" i="1"/>
  <c r="LC83" i="1"/>
  <c r="LC84" i="1"/>
  <c r="LP74" i="1" a="1"/>
  <c r="LP74" i="1" s="1"/>
  <c r="LP76" i="1" s="1" a="1"/>
  <c r="LP76" i="1" s="1"/>
  <c r="LP78" i="1" s="1" a="1"/>
  <c r="LP78" i="1" s="1"/>
  <c r="LP80" i="1" s="1" a="1"/>
  <c r="LP80" i="1" s="1"/>
  <c r="LP82" i="1" s="1" a="1"/>
  <c r="LP82" i="1" s="1"/>
  <c r="LP84" i="1" s="1" a="1"/>
  <c r="LP84" i="1" s="1"/>
  <c r="LP86" i="1" s="1" a="1"/>
  <c r="LP86" i="1" s="1"/>
  <c r="LP88" i="1" s="1" a="1"/>
  <c r="LP88" i="1" s="1"/>
  <c r="LP90" i="1" s="1" a="1"/>
  <c r="LP90" i="1" s="1"/>
  <c r="LP92" i="1" s="1" a="1"/>
  <c r="LP92" i="1" s="1"/>
  <c r="LP75" i="1" a="1"/>
  <c r="LP75" i="1" s="1"/>
  <c r="LP77" i="1" s="1" a="1"/>
  <c r="LP77" i="1" s="1"/>
  <c r="LP79" i="1" s="1" a="1"/>
  <c r="LP79" i="1" s="1"/>
  <c r="LP81" i="1" s="1" a="1"/>
  <c r="LP81" i="1" s="1"/>
  <c r="LP83" i="1" s="1" a="1"/>
  <c r="LP83" i="1" s="1"/>
  <c r="LP85" i="1" s="1" a="1"/>
  <c r="LP85" i="1" s="1"/>
  <c r="LP87" i="1" s="1" a="1"/>
  <c r="LP87" i="1" s="1"/>
  <c r="LP89" i="1" s="1" a="1"/>
  <c r="LP89" i="1" s="1"/>
  <c r="LP91" i="1" s="1" a="1"/>
  <c r="LP91" i="1" s="1"/>
  <c r="LP93" i="1" s="1" a="1"/>
  <c r="LP93" i="1" s="1"/>
  <c r="DB75" i="1" a="1"/>
  <c r="DB75" i="1" s="1"/>
  <c r="DB77" i="1" s="1" a="1"/>
  <c r="DB77" i="1" s="1"/>
  <c r="DB79" i="1" s="1" a="1"/>
  <c r="DB79" i="1" s="1"/>
  <c r="DB81" i="1" s="1" a="1"/>
  <c r="DB81" i="1" s="1"/>
  <c r="DB83" i="1" s="1" a="1"/>
  <c r="DB83" i="1" s="1"/>
  <c r="DB85" i="1" s="1" a="1"/>
  <c r="DB85" i="1" s="1"/>
  <c r="DB87" i="1" s="1" a="1"/>
  <c r="DB87" i="1" s="1"/>
  <c r="DB89" i="1" s="1" a="1"/>
  <c r="DB89" i="1" s="1"/>
  <c r="DB91" i="1" s="1" a="1"/>
  <c r="DB91" i="1" s="1"/>
  <c r="DB93" i="1" s="1" a="1"/>
  <c r="DB93" i="1" s="1"/>
  <c r="DB76" i="1" a="1"/>
  <c r="DB76" i="1" s="1"/>
  <c r="DB78" i="1" s="1" a="1"/>
  <c r="DB78" i="1" s="1"/>
  <c r="DB80" i="1" s="1" a="1"/>
  <c r="DB80" i="1" s="1"/>
  <c r="DB82" i="1" s="1" a="1"/>
  <c r="DB82" i="1" s="1"/>
  <c r="DB84" i="1" s="1" a="1"/>
  <c r="DB84" i="1" s="1"/>
  <c r="DB86" i="1" s="1" a="1"/>
  <c r="DB86" i="1" s="1"/>
  <c r="DB88" i="1" s="1" a="1"/>
  <c r="DB88" i="1" s="1"/>
  <c r="DB90" i="1" s="1" a="1"/>
  <c r="DB90" i="1" s="1"/>
  <c r="DB92" i="1" s="1" a="1"/>
  <c r="DB92" i="1" s="1"/>
  <c r="CA73" i="1"/>
  <c r="BQ73" i="1"/>
  <c r="BN73" i="1"/>
  <c r="BY73" i="1"/>
  <c r="BZ73" i="1"/>
  <c r="BS73" i="1"/>
  <c r="BT73" i="1"/>
  <c r="BR73" i="1"/>
  <c r="BP73" i="1"/>
  <c r="BX73" i="1"/>
  <c r="BO73" i="1"/>
  <c r="BW73" i="1"/>
  <c r="BV73" i="1"/>
  <c r="BU73" i="1"/>
  <c r="I75" i="1" a="1"/>
  <c r="I75" i="1" s="1"/>
  <c r="I77" i="1" s="1" a="1"/>
  <c r="I77" i="1" s="1"/>
  <c r="I79" i="1" s="1" a="1"/>
  <c r="I79" i="1" s="1"/>
  <c r="I81" i="1" s="1" a="1"/>
  <c r="I81" i="1" s="1"/>
  <c r="I83" i="1" s="1" a="1"/>
  <c r="I83" i="1" s="1"/>
  <c r="I85" i="1" s="1" a="1"/>
  <c r="I85" i="1" s="1"/>
  <c r="I74" i="1" a="1"/>
  <c r="I74" i="1" s="1"/>
  <c r="I76" i="1" a="1"/>
  <c r="I76" i="1" s="1"/>
  <c r="I78" i="1" s="1" a="1"/>
  <c r="I78" i="1" s="1"/>
  <c r="I80" i="1" s="1" a="1"/>
  <c r="I80" i="1" s="1"/>
  <c r="I82" i="1" s="1" a="1"/>
  <c r="I82" i="1" s="1"/>
  <c r="I84" i="1" s="1" a="1"/>
  <c r="I84" i="1" s="1"/>
  <c r="I86" i="1" s="1" a="1"/>
  <c r="I86" i="1" s="1"/>
  <c r="CO73" i="1"/>
  <c r="CX73" i="1"/>
  <c r="CH73" i="1"/>
  <c r="CU73" i="1"/>
  <c r="CN73" i="1"/>
  <c r="CR73" i="1"/>
  <c r="K74" i="1" a="1"/>
  <c r="K74" i="1" s="1"/>
  <c r="K76" i="1" s="1" a="1"/>
  <c r="K76" i="1" s="1"/>
  <c r="K78" i="1" s="1" a="1"/>
  <c r="K78" i="1" s="1"/>
  <c r="K80" i="1" s="1" a="1"/>
  <c r="K80" i="1" s="1"/>
  <c r="K82" i="1" s="1" a="1"/>
  <c r="K82" i="1" s="1"/>
  <c r="K84" i="1" s="1" a="1"/>
  <c r="K84" i="1" s="1"/>
  <c r="K86" i="1" s="1" a="1"/>
  <c r="K86" i="1" s="1"/>
  <c r="CY73" i="1"/>
  <c r="CI73" i="1"/>
  <c r="K75" i="1" a="1"/>
  <c r="K75" i="1" s="1"/>
  <c r="K77" i="1" s="1" a="1"/>
  <c r="K77" i="1" s="1"/>
  <c r="K79" i="1" s="1" a="1"/>
  <c r="K79" i="1" s="1"/>
  <c r="K81" i="1" s="1" a="1"/>
  <c r="K81" i="1" s="1"/>
  <c r="K83" i="1" s="1" a="1"/>
  <c r="K83" i="1" s="1"/>
  <c r="K85" i="1" s="1" a="1"/>
  <c r="K85" i="1" s="1"/>
  <c r="CD74" i="1" a="1"/>
  <c r="CD74" i="1" s="1"/>
  <c r="CD75" i="1" a="1"/>
  <c r="CD75" i="1" s="1"/>
  <c r="CD77" i="1" s="1" a="1"/>
  <c r="CD77" i="1" s="1"/>
  <c r="CD79" i="1" s="1" a="1"/>
  <c r="CD79" i="1" s="1"/>
  <c r="CD81" i="1" s="1" a="1"/>
  <c r="CD81" i="1" s="1"/>
  <c r="CD83" i="1" s="1" a="1"/>
  <c r="CD83" i="1" s="1"/>
  <c r="CD85" i="1" s="1" a="1"/>
  <c r="CD85" i="1" s="1"/>
  <c r="CD87" i="1" s="1" a="1"/>
  <c r="CD87" i="1" s="1"/>
  <c r="CD89" i="1" s="1" a="1"/>
  <c r="CD89" i="1" s="1"/>
  <c r="CD91" i="1" s="1" a="1"/>
  <c r="CD91" i="1" s="1"/>
  <c r="CD93" i="1" s="1" a="1"/>
  <c r="CD93" i="1" s="1"/>
  <c r="CD76" i="1" a="1"/>
  <c r="CD76" i="1" s="1"/>
  <c r="CD78" i="1" s="1" a="1"/>
  <c r="CD78" i="1" s="1"/>
  <c r="CD80" i="1" s="1" a="1"/>
  <c r="CD80" i="1" s="1"/>
  <c r="CD82" i="1" s="1" a="1"/>
  <c r="CD82" i="1" s="1"/>
  <c r="CD84" i="1" s="1" a="1"/>
  <c r="CD84" i="1" s="1"/>
  <c r="CD86" i="1" s="1" a="1"/>
  <c r="CD86" i="1" s="1"/>
  <c r="CD88" i="1" s="1" a="1"/>
  <c r="CD88" i="1" s="1"/>
  <c r="CD90" i="1" s="1" a="1"/>
  <c r="CD90" i="1" s="1"/>
  <c r="CD92" i="1" s="1" a="1"/>
  <c r="CD92" i="1" s="1"/>
  <c r="DD75" i="1" a="1"/>
  <c r="DD75" i="1" s="1"/>
  <c r="DD77" i="1" s="1" a="1"/>
  <c r="DD77" i="1" s="1"/>
  <c r="DD79" i="1" s="1" a="1"/>
  <c r="DD79" i="1" s="1"/>
  <c r="DD81" i="1" s="1" a="1"/>
  <c r="DD81" i="1" s="1"/>
  <c r="DD83" i="1" s="1" a="1"/>
  <c r="DD83" i="1" s="1"/>
  <c r="DD85" i="1" s="1" a="1"/>
  <c r="DD85" i="1" s="1"/>
  <c r="DD87" i="1" s="1" a="1"/>
  <c r="DD87" i="1" s="1"/>
  <c r="DD89" i="1" s="1" a="1"/>
  <c r="DD89" i="1" s="1"/>
  <c r="DD91" i="1" s="1" a="1"/>
  <c r="DD91" i="1" s="1"/>
  <c r="DD93" i="1" s="1" a="1"/>
  <c r="DD93" i="1" s="1"/>
  <c r="DD76" i="1" a="1"/>
  <c r="DD76" i="1" s="1"/>
  <c r="DD78" i="1" s="1" a="1"/>
  <c r="DD78" i="1" s="1"/>
  <c r="DD80" i="1" s="1" a="1"/>
  <c r="DD80" i="1" s="1"/>
  <c r="DD82" i="1" s="1" a="1"/>
  <c r="DD82" i="1" s="1"/>
  <c r="DD84" i="1" s="1" a="1"/>
  <c r="DD84" i="1" s="1"/>
  <c r="DD86" i="1" s="1" a="1"/>
  <c r="DD86" i="1" s="1"/>
  <c r="DD88" i="1" s="1" a="1"/>
  <c r="DD88" i="1" s="1"/>
  <c r="DD90" i="1" s="1" a="1"/>
  <c r="DD90" i="1" s="1"/>
  <c r="DD92" i="1" s="1" a="1"/>
  <c r="DD92" i="1" s="1"/>
  <c r="LN74" i="1" a="1"/>
  <c r="LN74" i="1" s="1"/>
  <c r="LN75" i="1" a="1"/>
  <c r="LN75" i="1" s="1"/>
  <c r="LN77" i="1" s="1" a="1"/>
  <c r="LN77" i="1" s="1"/>
  <c r="LN79" i="1" s="1" a="1"/>
  <c r="LN79" i="1" s="1"/>
  <c r="LN81" i="1" s="1" a="1"/>
  <c r="LN81" i="1" s="1"/>
  <c r="LN83" i="1" s="1" a="1"/>
  <c r="LN83" i="1" s="1"/>
  <c r="LN85" i="1" s="1" a="1"/>
  <c r="LN85" i="1" s="1"/>
  <c r="LN87" i="1" s="1" a="1"/>
  <c r="LN87" i="1" s="1"/>
  <c r="LN89" i="1" s="1" a="1"/>
  <c r="LN89" i="1" s="1"/>
  <c r="LN91" i="1" s="1" a="1"/>
  <c r="LN91" i="1" s="1"/>
  <c r="LN93" i="1" s="1" a="1"/>
  <c r="LN93" i="1" s="1"/>
  <c r="LN76" i="1" a="1"/>
  <c r="LN76" i="1" s="1"/>
  <c r="LN78" i="1" s="1" a="1"/>
  <c r="LN78" i="1" s="1"/>
  <c r="LN80" i="1" s="1" a="1"/>
  <c r="LN80" i="1" s="1"/>
  <c r="LN82" i="1" s="1" a="1"/>
  <c r="LN82" i="1" s="1"/>
  <c r="LN84" i="1" s="1" a="1"/>
  <c r="LN84" i="1" s="1"/>
  <c r="LN86" i="1" s="1" a="1"/>
  <c r="LN86" i="1" s="1"/>
  <c r="LN88" i="1" s="1" a="1"/>
  <c r="LN88" i="1" s="1"/>
  <c r="LN90" i="1" s="1" a="1"/>
  <c r="LN90" i="1" s="1"/>
  <c r="LN92" i="1" s="1" a="1"/>
  <c r="LN92" i="1" s="1"/>
  <c r="DE75" i="1" a="1"/>
  <c r="DE75" i="1" s="1"/>
  <c r="DE77" i="1" s="1" a="1"/>
  <c r="DE77" i="1" s="1"/>
  <c r="DE79" i="1" s="1" a="1"/>
  <c r="DE79" i="1" s="1"/>
  <c r="DE81" i="1" s="1" a="1"/>
  <c r="DE81" i="1" s="1"/>
  <c r="DE83" i="1" s="1" a="1"/>
  <c r="DE83" i="1" s="1"/>
  <c r="DE85" i="1" s="1" a="1"/>
  <c r="DE85" i="1" s="1"/>
  <c r="DE87" i="1" s="1" a="1"/>
  <c r="DE87" i="1" s="1"/>
  <c r="DE89" i="1" s="1" a="1"/>
  <c r="DE89" i="1" s="1"/>
  <c r="DE91" i="1" s="1" a="1"/>
  <c r="DE91" i="1" s="1"/>
  <c r="DE93" i="1" s="1" a="1"/>
  <c r="DE93" i="1" s="1"/>
  <c r="DE76" i="1" a="1"/>
  <c r="DE76" i="1" s="1"/>
  <c r="DE78" i="1" s="1" a="1"/>
  <c r="DE78" i="1" s="1"/>
  <c r="DE80" i="1" s="1" a="1"/>
  <c r="DE80" i="1" s="1"/>
  <c r="DE82" i="1" s="1" a="1"/>
  <c r="DE82" i="1" s="1"/>
  <c r="DE84" i="1" s="1" a="1"/>
  <c r="DE84" i="1" s="1"/>
  <c r="DE86" i="1" s="1" a="1"/>
  <c r="DE86" i="1" s="1"/>
  <c r="DE88" i="1" s="1" a="1"/>
  <c r="DE88" i="1" s="1"/>
  <c r="DE90" i="1" s="1" a="1"/>
  <c r="DE90" i="1" s="1"/>
  <c r="DE92" i="1" s="1" a="1"/>
  <c r="DE92" i="1" s="1"/>
  <c r="LO75" i="1" a="1"/>
  <c r="LO75" i="1" s="1"/>
  <c r="LO77" i="1" s="1" a="1"/>
  <c r="LO77" i="1" s="1"/>
  <c r="LO79" i="1" s="1" a="1"/>
  <c r="LO79" i="1" s="1"/>
  <c r="LO81" i="1" s="1" a="1"/>
  <c r="LO81" i="1" s="1"/>
  <c r="LO83" i="1" s="1" a="1"/>
  <c r="LO83" i="1" s="1"/>
  <c r="LO85" i="1" s="1" a="1"/>
  <c r="LO85" i="1" s="1"/>
  <c r="LO87" i="1" s="1" a="1"/>
  <c r="LO87" i="1" s="1"/>
  <c r="LO89" i="1" s="1" a="1"/>
  <c r="LO89" i="1" s="1"/>
  <c r="LO91" i="1" s="1" a="1"/>
  <c r="LO91" i="1" s="1"/>
  <c r="LO93" i="1" s="1" a="1"/>
  <c r="LO93" i="1" s="1"/>
  <c r="LO74" i="1" a="1"/>
  <c r="LO74" i="1" s="1"/>
  <c r="LO76" i="1" s="1" a="1"/>
  <c r="LO76" i="1" s="1"/>
  <c r="LO78" i="1" s="1" a="1"/>
  <c r="LO78" i="1" s="1"/>
  <c r="LO80" i="1" s="1" a="1"/>
  <c r="LO80" i="1" s="1"/>
  <c r="LO82" i="1" s="1" a="1"/>
  <c r="LO82" i="1" s="1"/>
  <c r="LO84" i="1" s="1" a="1"/>
  <c r="LO84" i="1" s="1"/>
  <c r="LO86" i="1" s="1" a="1"/>
  <c r="LO86" i="1" s="1"/>
  <c r="LO88" i="1" s="1" a="1"/>
  <c r="LO88" i="1" s="1"/>
  <c r="LO90" i="1" s="1" a="1"/>
  <c r="LO90" i="1" s="1"/>
  <c r="LO92" i="1" s="1" a="1"/>
  <c r="LO92" i="1" s="1"/>
  <c r="AH74" i="1" a="1"/>
  <c r="AH74" i="1" s="1"/>
  <c r="AH76" i="1" s="1" a="1"/>
  <c r="AH76" i="1" s="1"/>
  <c r="AH78" i="1" s="1" a="1"/>
  <c r="AH78" i="1" s="1"/>
  <c r="AH80" i="1" s="1" a="1"/>
  <c r="AH80" i="1" s="1"/>
  <c r="AH82" i="1" s="1" a="1"/>
  <c r="AH82" i="1" s="1"/>
  <c r="AH84" i="1" s="1" a="1"/>
  <c r="AH84" i="1" s="1"/>
  <c r="AH86" i="1" s="1" a="1"/>
  <c r="AH86" i="1" s="1"/>
  <c r="AH88" i="1" s="1" a="1"/>
  <c r="AH88" i="1" s="1"/>
  <c r="AH90" i="1" s="1" a="1"/>
  <c r="AH90" i="1" s="1"/>
  <c r="AH92" i="1" s="1" a="1"/>
  <c r="AH92" i="1" s="1"/>
  <c r="AH75" i="1" a="1"/>
  <c r="AH75" i="1" s="1"/>
  <c r="AH77" i="1" s="1" a="1"/>
  <c r="AH77" i="1" s="1"/>
  <c r="AH79" i="1" s="1" a="1"/>
  <c r="AH79" i="1" s="1"/>
  <c r="AH81" i="1" s="1" a="1"/>
  <c r="AH81" i="1" s="1"/>
  <c r="AH83" i="1" s="1" a="1"/>
  <c r="AH83" i="1" s="1"/>
  <c r="AH85" i="1" s="1" a="1"/>
  <c r="AH85" i="1" s="1"/>
  <c r="AH87" i="1" s="1" a="1"/>
  <c r="AH87" i="1" s="1"/>
  <c r="AH89" i="1" s="1" a="1"/>
  <c r="AH89" i="1" s="1"/>
  <c r="AH91" i="1" s="1" a="1"/>
  <c r="AH91" i="1" s="1"/>
  <c r="AH93" i="1" s="1" a="1"/>
  <c r="AH93" i="1" s="1"/>
  <c r="LR74" i="1" a="1"/>
  <c r="LR74" i="1" s="1"/>
  <c r="LR76" i="1" s="1" a="1"/>
  <c r="LR76" i="1" s="1"/>
  <c r="LR78" i="1" s="1" a="1"/>
  <c r="LR78" i="1" s="1"/>
  <c r="LR80" i="1" s="1" a="1"/>
  <c r="LR80" i="1" s="1"/>
  <c r="LR82" i="1" s="1" a="1"/>
  <c r="LR82" i="1" s="1"/>
  <c r="LR84" i="1" s="1" a="1"/>
  <c r="LR84" i="1" s="1"/>
  <c r="LR86" i="1" s="1" a="1"/>
  <c r="LR86" i="1" s="1"/>
  <c r="LR88" i="1" s="1" a="1"/>
  <c r="LR88" i="1" s="1"/>
  <c r="LR90" i="1" s="1" a="1"/>
  <c r="LR90" i="1" s="1"/>
  <c r="LR92" i="1" s="1" a="1"/>
  <c r="LR92" i="1" s="1"/>
  <c r="LR75" i="1" a="1"/>
  <c r="LR75" i="1" s="1"/>
  <c r="LR77" i="1" s="1" a="1"/>
  <c r="LR77" i="1" s="1"/>
  <c r="LR79" i="1" s="1" a="1"/>
  <c r="LR79" i="1" s="1"/>
  <c r="LR81" i="1" s="1" a="1"/>
  <c r="LR81" i="1" s="1"/>
  <c r="LR83" i="1" s="1" a="1"/>
  <c r="LR83" i="1" s="1"/>
  <c r="LR85" i="1" s="1" a="1"/>
  <c r="LR85" i="1" s="1"/>
  <c r="LR87" i="1" s="1" a="1"/>
  <c r="LR87" i="1" s="1"/>
  <c r="LR89" i="1" s="1" a="1"/>
  <c r="LR89" i="1" s="1"/>
  <c r="LR91" i="1" s="1" a="1"/>
  <c r="LR91" i="1" s="1"/>
  <c r="LR93" i="1" s="1" a="1"/>
  <c r="LR93" i="1" s="1"/>
  <c r="DA75" i="1" a="1"/>
  <c r="DA75" i="1" s="1"/>
  <c r="DA77" i="1" s="1" a="1"/>
  <c r="DA77" i="1" s="1"/>
  <c r="DA79" i="1" s="1" a="1"/>
  <c r="DA79" i="1" s="1"/>
  <c r="DA81" i="1" s="1" a="1"/>
  <c r="DA81" i="1" s="1"/>
  <c r="DA83" i="1" s="1" a="1"/>
  <c r="DA83" i="1" s="1"/>
  <c r="DA85" i="1" s="1" a="1"/>
  <c r="DA85" i="1" s="1"/>
  <c r="DA87" i="1" s="1" a="1"/>
  <c r="DA87" i="1" s="1"/>
  <c r="DA89" i="1" s="1" a="1"/>
  <c r="DA89" i="1" s="1"/>
  <c r="DA91" i="1" s="1" a="1"/>
  <c r="DA91" i="1" s="1"/>
  <c r="DA93" i="1" s="1" a="1"/>
  <c r="DA93" i="1" s="1"/>
  <c r="DA76" i="1" a="1"/>
  <c r="DA76" i="1" s="1"/>
  <c r="DA78" i="1" s="1" a="1"/>
  <c r="DA78" i="1" s="1"/>
  <c r="DA80" i="1" s="1" a="1"/>
  <c r="DA80" i="1" s="1"/>
  <c r="DA82" i="1" s="1" a="1"/>
  <c r="DA82" i="1" s="1"/>
  <c r="DA84" i="1" s="1" a="1"/>
  <c r="DA84" i="1" s="1"/>
  <c r="DA86" i="1" s="1" a="1"/>
  <c r="DA86" i="1" s="1"/>
  <c r="DA88" i="1" s="1" a="1"/>
  <c r="DA88" i="1" s="1"/>
  <c r="DA90" i="1" s="1" a="1"/>
  <c r="DA90" i="1" s="1"/>
  <c r="DA92" i="1" s="1" a="1"/>
  <c r="DA92" i="1" s="1"/>
  <c r="AG74" i="1" a="1"/>
  <c r="AG74" i="1" s="1"/>
  <c r="AG76" i="1" s="1" a="1"/>
  <c r="AG76" i="1" s="1"/>
  <c r="AG78" i="1" s="1" a="1"/>
  <c r="AG78" i="1" s="1"/>
  <c r="AG80" i="1" s="1" a="1"/>
  <c r="AG80" i="1" s="1"/>
  <c r="AG82" i="1" s="1" a="1"/>
  <c r="AG82" i="1" s="1"/>
  <c r="AG84" i="1" s="1" a="1"/>
  <c r="AG84" i="1" s="1"/>
  <c r="AG86" i="1" s="1" a="1"/>
  <c r="AG86" i="1" s="1"/>
  <c r="AG88" i="1" s="1" a="1"/>
  <c r="AG88" i="1" s="1"/>
  <c r="AG90" i="1" s="1" a="1"/>
  <c r="AG90" i="1" s="1"/>
  <c r="AG92" i="1" s="1" a="1"/>
  <c r="AG92" i="1" s="1"/>
  <c r="AG75" i="1" a="1"/>
  <c r="AG75" i="1" s="1"/>
  <c r="AG77" i="1" s="1" a="1"/>
  <c r="AG77" i="1" s="1"/>
  <c r="AG79" i="1" s="1" a="1"/>
  <c r="AG79" i="1" s="1"/>
  <c r="AG81" i="1" s="1" a="1"/>
  <c r="AG81" i="1" s="1"/>
  <c r="AG83" i="1" s="1" a="1"/>
  <c r="AG83" i="1" s="1"/>
  <c r="AG85" i="1" s="1" a="1"/>
  <c r="AG85" i="1" s="1"/>
  <c r="AG87" i="1" s="1" a="1"/>
  <c r="AG87" i="1" s="1"/>
  <c r="AG89" i="1" s="1" a="1"/>
  <c r="AG89" i="1" s="1"/>
  <c r="AG91" i="1" s="1" a="1"/>
  <c r="AG91" i="1" s="1"/>
  <c r="AG93" i="1" s="1" a="1"/>
  <c r="AG93" i="1" s="1"/>
  <c r="KM14" i="1"/>
  <c r="KM17" i="1" s="1"/>
  <c r="KL101" i="1"/>
  <c r="KL14" i="1"/>
  <c r="KL17" i="1" s="1"/>
  <c r="H61" i="1"/>
  <c r="LC87" i="1" l="1"/>
  <c r="X89" i="1" a="1"/>
  <c r="X89" i="1" s="1"/>
  <c r="MQ87" i="1"/>
  <c r="W89" i="1" a="1"/>
  <c r="W89" i="1" s="1"/>
  <c r="V89" i="1" a="1"/>
  <c r="V89" i="1" s="1"/>
  <c r="EY87" i="1"/>
  <c r="EX87" i="1"/>
  <c r="AA89" i="1" a="1"/>
  <c r="AA89" i="1" s="1"/>
  <c r="DV87" i="1"/>
  <c r="DU87" i="1"/>
  <c r="DT87" i="1"/>
  <c r="MD87" i="1"/>
  <c r="Q87" i="1"/>
  <c r="ED87" i="1"/>
  <c r="P87" i="1"/>
  <c r="EC87" i="1"/>
  <c r="EB87" i="1"/>
  <c r="DX87" i="1"/>
  <c r="EA87" i="1"/>
  <c r="DZ87" i="1"/>
  <c r="DY87" i="1"/>
  <c r="DW87" i="1"/>
  <c r="M89" i="1" a="1"/>
  <c r="M89" i="1" s="1"/>
  <c r="CH85" i="1"/>
  <c r="CU85" i="1"/>
  <c r="CR85" i="1"/>
  <c r="CO85" i="1"/>
  <c r="CN85" i="1"/>
  <c r="CI85" i="1"/>
  <c r="CY85" i="1"/>
  <c r="CX85" i="1"/>
  <c r="K87" i="1" a="1"/>
  <c r="K87" i="1" s="1"/>
  <c r="DS87" i="1"/>
  <c r="DO87" i="1"/>
  <c r="DR87" i="1"/>
  <c r="DQ87" i="1"/>
  <c r="DP87" i="1"/>
  <c r="DN87" i="1"/>
  <c r="N89" i="1" a="1"/>
  <c r="N89" i="1" s="1"/>
  <c r="EU87" i="1"/>
  <c r="EV87" i="1"/>
  <c r="U89" i="1" a="1"/>
  <c r="U89" i="1" s="1"/>
  <c r="CO86" i="1"/>
  <c r="CN86" i="1"/>
  <c r="CR86" i="1"/>
  <c r="CI86" i="1"/>
  <c r="CH86" i="1"/>
  <c r="CU86" i="1"/>
  <c r="CY86" i="1"/>
  <c r="CX86" i="1"/>
  <c r="K88" i="1" a="1"/>
  <c r="K88" i="1" s="1"/>
  <c r="EW87" i="1"/>
  <c r="Z89" i="1" a="1"/>
  <c r="Z89" i="1" s="1"/>
  <c r="CA86" i="1"/>
  <c r="BZ86" i="1"/>
  <c r="BY86" i="1"/>
  <c r="BX86" i="1"/>
  <c r="BW86" i="1"/>
  <c r="BV86" i="1"/>
  <c r="BR86" i="1"/>
  <c r="BN86" i="1"/>
  <c r="BO86" i="1"/>
  <c r="BS86" i="1"/>
  <c r="BU86" i="1"/>
  <c r="BT86" i="1"/>
  <c r="BQ86" i="1"/>
  <c r="BP86" i="1"/>
  <c r="I88" i="1" a="1"/>
  <c r="I88" i="1" s="1"/>
  <c r="KG87" i="1"/>
  <c r="T87" i="1"/>
  <c r="ET87" i="1"/>
  <c r="ES87" i="1"/>
  <c r="ER87" i="1"/>
  <c r="O89" i="1" a="1"/>
  <c r="O89" i="1" s="1"/>
  <c r="EZ87" i="1"/>
  <c r="Y89" i="1" a="1"/>
  <c r="Y89" i="1" s="1"/>
  <c r="AB87" i="1" a="1"/>
  <c r="AB87" i="1" s="1"/>
  <c r="AD89" i="1" a="1"/>
  <c r="AD89" i="1" s="1"/>
  <c r="BQ85" i="1"/>
  <c r="BP85" i="1"/>
  <c r="BO85" i="1"/>
  <c r="BN85" i="1"/>
  <c r="BZ85" i="1"/>
  <c r="BU85" i="1"/>
  <c r="BY85" i="1"/>
  <c r="BX85" i="1"/>
  <c r="BW85" i="1"/>
  <c r="BT85" i="1"/>
  <c r="BV85" i="1"/>
  <c r="BS85" i="1"/>
  <c r="CA85" i="1"/>
  <c r="BR85" i="1"/>
  <c r="I87" i="1" a="1"/>
  <c r="I87" i="1" s="1"/>
  <c r="LI85" i="1"/>
  <c r="LH85" i="1"/>
  <c r="GX85" i="1"/>
  <c r="GW85" i="1"/>
  <c r="GS85" i="1"/>
  <c r="MF85" i="1"/>
  <c r="GN85" i="1"/>
  <c r="GQ85" i="1"/>
  <c r="GU85" i="1"/>
  <c r="FR85" i="1"/>
  <c r="GT85" i="1"/>
  <c r="GV85" i="1"/>
  <c r="CR74" i="1"/>
  <c r="CX74" i="1"/>
  <c r="CU74" i="1"/>
  <c r="CO74" i="1"/>
  <c r="CN74" i="1"/>
  <c r="CH74" i="1"/>
  <c r="CY74" i="1"/>
  <c r="CI74" i="1"/>
  <c r="CA84" i="1"/>
  <c r="BZ84" i="1"/>
  <c r="BX84" i="1"/>
  <c r="BW84" i="1"/>
  <c r="BV84" i="1"/>
  <c r="BO84" i="1"/>
  <c r="BS84" i="1"/>
  <c r="BR84" i="1"/>
  <c r="BQ84" i="1"/>
  <c r="BP84" i="1"/>
  <c r="BY84" i="1"/>
  <c r="BT84" i="1"/>
  <c r="BN84" i="1"/>
  <c r="BU84" i="1"/>
  <c r="CO84" i="1"/>
  <c r="CN84" i="1"/>
  <c r="CY84" i="1"/>
  <c r="CX84" i="1"/>
  <c r="CU84" i="1"/>
  <c r="CI84" i="1"/>
  <c r="CH84" i="1"/>
  <c r="CR84" i="1"/>
  <c r="BT83" i="1"/>
  <c r="BS83" i="1"/>
  <c r="BQ83" i="1"/>
  <c r="BP83" i="1"/>
  <c r="BO83" i="1"/>
  <c r="CA83" i="1"/>
  <c r="BZ83" i="1"/>
  <c r="BW83" i="1"/>
  <c r="BX83" i="1"/>
  <c r="BV83" i="1"/>
  <c r="BU83" i="1"/>
  <c r="BR83" i="1"/>
  <c r="BN83" i="1"/>
  <c r="BY83" i="1"/>
  <c r="CO81" i="1"/>
  <c r="CY81" i="1"/>
  <c r="CR81" i="1"/>
  <c r="CN81" i="1"/>
  <c r="CI81" i="1"/>
  <c r="CH81" i="1"/>
  <c r="CU81" i="1"/>
  <c r="CX81" i="1"/>
  <c r="CY79" i="1"/>
  <c r="CU79" i="1"/>
  <c r="CR79" i="1"/>
  <c r="CI79" i="1"/>
  <c r="CH79" i="1"/>
  <c r="CO79" i="1"/>
  <c r="CN79" i="1"/>
  <c r="CX79" i="1"/>
  <c r="BR78" i="1"/>
  <c r="BQ78" i="1"/>
  <c r="BP78" i="1"/>
  <c r="BN78" i="1"/>
  <c r="CA78" i="1"/>
  <c r="BZ78" i="1"/>
  <c r="BX78" i="1"/>
  <c r="BO78" i="1"/>
  <c r="BV78" i="1"/>
  <c r="BS78" i="1"/>
  <c r="BY78" i="1"/>
  <c r="BW78" i="1"/>
  <c r="BU78" i="1"/>
  <c r="BT78" i="1"/>
  <c r="BN82" i="1"/>
  <c r="BT82" i="1"/>
  <c r="BS82" i="1"/>
  <c r="BP82" i="1"/>
  <c r="BQ82" i="1"/>
  <c r="BO82" i="1"/>
  <c r="CA82" i="1"/>
  <c r="BZ82" i="1"/>
  <c r="BV82" i="1"/>
  <c r="BU82" i="1"/>
  <c r="BX82" i="1"/>
  <c r="BY82" i="1"/>
  <c r="BR82" i="1"/>
  <c r="BW82" i="1"/>
  <c r="CA81" i="1"/>
  <c r="BU81" i="1"/>
  <c r="BT81" i="1"/>
  <c r="BQ81" i="1"/>
  <c r="BX81" i="1"/>
  <c r="BW81" i="1"/>
  <c r="BV81" i="1"/>
  <c r="BS81" i="1"/>
  <c r="BR81" i="1"/>
  <c r="BZ81" i="1"/>
  <c r="BY81" i="1"/>
  <c r="BP81" i="1"/>
  <c r="BN81" i="1"/>
  <c r="BO81" i="1"/>
  <c r="CY80" i="1"/>
  <c r="CX80" i="1"/>
  <c r="CH80" i="1"/>
  <c r="CU80" i="1"/>
  <c r="CI80" i="1"/>
  <c r="CO80" i="1"/>
  <c r="CN80" i="1"/>
  <c r="CR80" i="1"/>
  <c r="CI78" i="1"/>
  <c r="CH78" i="1"/>
  <c r="CU78" i="1"/>
  <c r="CR78" i="1"/>
  <c r="CN78" i="1"/>
  <c r="CY78" i="1"/>
  <c r="CO78" i="1"/>
  <c r="CX78" i="1"/>
  <c r="CA77" i="1"/>
  <c r="BZ77" i="1"/>
  <c r="BY77" i="1"/>
  <c r="BW77" i="1"/>
  <c r="BR77" i="1"/>
  <c r="BQ77" i="1"/>
  <c r="BO77" i="1"/>
  <c r="BU77" i="1"/>
  <c r="BT77" i="1"/>
  <c r="BS77" i="1"/>
  <c r="BP77" i="1"/>
  <c r="BN77" i="1"/>
  <c r="BX77" i="1"/>
  <c r="BV77" i="1"/>
  <c r="BV75" i="1"/>
  <c r="BU75" i="1"/>
  <c r="BT75" i="1"/>
  <c r="BX75" i="1"/>
  <c r="BY75" i="1"/>
  <c r="CA75" i="1"/>
  <c r="BQ75" i="1"/>
  <c r="BP75" i="1"/>
  <c r="BS75" i="1"/>
  <c r="BW75" i="1"/>
  <c r="BZ75" i="1"/>
  <c r="BR75" i="1"/>
  <c r="BO75" i="1"/>
  <c r="BN75" i="1"/>
  <c r="BU80" i="1"/>
  <c r="BS80" i="1"/>
  <c r="BR80" i="1"/>
  <c r="BO80" i="1"/>
  <c r="BX80" i="1"/>
  <c r="CA80" i="1"/>
  <c r="BY80" i="1"/>
  <c r="BW80" i="1"/>
  <c r="BN80" i="1"/>
  <c r="BQ80" i="1"/>
  <c r="BP80" i="1"/>
  <c r="BT80" i="1"/>
  <c r="BZ80" i="1"/>
  <c r="BV80" i="1"/>
  <c r="BY79" i="1"/>
  <c r="BX79" i="1"/>
  <c r="BW79" i="1"/>
  <c r="BU79" i="1"/>
  <c r="BS79" i="1"/>
  <c r="BR79" i="1"/>
  <c r="BP79" i="1"/>
  <c r="BO79" i="1"/>
  <c r="CA79" i="1"/>
  <c r="BZ79" i="1"/>
  <c r="BQ79" i="1"/>
  <c r="BT79" i="1"/>
  <c r="BV79" i="1"/>
  <c r="BN79" i="1"/>
  <c r="CR77" i="1"/>
  <c r="CN77" i="1"/>
  <c r="CY77" i="1"/>
  <c r="CU77" i="1"/>
  <c r="CO77" i="1"/>
  <c r="CX77" i="1"/>
  <c r="CI77" i="1"/>
  <c r="CH77" i="1"/>
  <c r="BX76" i="1"/>
  <c r="BW76" i="1"/>
  <c r="BV76" i="1"/>
  <c r="CA76" i="1"/>
  <c r="BZ76" i="1"/>
  <c r="BU76" i="1"/>
  <c r="BP76" i="1"/>
  <c r="BO76" i="1"/>
  <c r="BY76" i="1"/>
  <c r="BS76" i="1"/>
  <c r="BT76" i="1"/>
  <c r="BR76" i="1"/>
  <c r="BQ76" i="1"/>
  <c r="BN76" i="1"/>
  <c r="CY75" i="1"/>
  <c r="CX75" i="1"/>
  <c r="CO75" i="1"/>
  <c r="CN75" i="1"/>
  <c r="CI75" i="1"/>
  <c r="CH75" i="1"/>
  <c r="CR75" i="1"/>
  <c r="CU75" i="1"/>
  <c r="CX83" i="1"/>
  <c r="CH83" i="1"/>
  <c r="CU83" i="1"/>
  <c r="CR83" i="1"/>
  <c r="CY83" i="1"/>
  <c r="CN83" i="1"/>
  <c r="CO83" i="1"/>
  <c r="CI83" i="1"/>
  <c r="CI82" i="1"/>
  <c r="CY82" i="1"/>
  <c r="CH82" i="1"/>
  <c r="CX82" i="1"/>
  <c r="CO82" i="1"/>
  <c r="CR82" i="1"/>
  <c r="CN82" i="1"/>
  <c r="CU82" i="1"/>
  <c r="CR76" i="1"/>
  <c r="CO76" i="1"/>
  <c r="CN76" i="1"/>
  <c r="CX76" i="1"/>
  <c r="CY76" i="1"/>
  <c r="CI76" i="1"/>
  <c r="CH76" i="1"/>
  <c r="CU76" i="1"/>
  <c r="BO74" i="1"/>
  <c r="BN74" i="1"/>
  <c r="CA74" i="1"/>
  <c r="BZ74" i="1"/>
  <c r="BY74" i="1"/>
  <c r="BW74" i="1"/>
  <c r="BT74" i="1"/>
  <c r="BR74" i="1"/>
  <c r="BS74" i="1"/>
  <c r="BQ74" i="1"/>
  <c r="BP74" i="1"/>
  <c r="BX74" i="1"/>
  <c r="BU74" i="1"/>
  <c r="BV74" i="1"/>
  <c r="H62" i="1"/>
  <c r="EV89" i="1" l="1"/>
  <c r="EU89" i="1"/>
  <c r="U91" i="1" a="1"/>
  <c r="U91" i="1" s="1"/>
  <c r="DZ89" i="1"/>
  <c r="DY89" i="1"/>
  <c r="DX89" i="1"/>
  <c r="DW89" i="1"/>
  <c r="Q89" i="1"/>
  <c r="MD89" i="1"/>
  <c r="P89" i="1"/>
  <c r="ED89" i="1"/>
  <c r="EC89" i="1"/>
  <c r="EB89" i="1"/>
  <c r="EA89" i="1"/>
  <c r="DV89" i="1"/>
  <c r="DU89" i="1"/>
  <c r="DT89" i="1"/>
  <c r="M91" i="1" a="1"/>
  <c r="M91" i="1" s="1"/>
  <c r="ET89" i="1"/>
  <c r="ES89" i="1"/>
  <c r="ER89" i="1"/>
  <c r="KG89" i="1"/>
  <c r="T89" i="1"/>
  <c r="O91" i="1" a="1"/>
  <c r="O91" i="1" s="1"/>
  <c r="DS89" i="1"/>
  <c r="DR89" i="1"/>
  <c r="DQ89" i="1"/>
  <c r="DP89" i="1"/>
  <c r="DO89" i="1"/>
  <c r="DN89" i="1"/>
  <c r="N91" i="1" a="1"/>
  <c r="N91" i="1" s="1"/>
  <c r="EX89" i="1"/>
  <c r="EY89" i="1"/>
  <c r="AA91" i="1" a="1"/>
  <c r="AA91" i="1" s="1"/>
  <c r="BX88" i="1"/>
  <c r="BY88" i="1"/>
  <c r="BW88" i="1"/>
  <c r="BV88" i="1"/>
  <c r="BU88" i="1"/>
  <c r="BT88" i="1"/>
  <c r="BS88" i="1"/>
  <c r="BR88" i="1"/>
  <c r="BQ88" i="1"/>
  <c r="CA88" i="1"/>
  <c r="BZ88" i="1"/>
  <c r="BP88" i="1"/>
  <c r="BO88" i="1"/>
  <c r="BN88" i="1"/>
  <c r="I90" i="1" a="1"/>
  <c r="I90" i="1" s="1"/>
  <c r="V91" i="1" a="1"/>
  <c r="V91" i="1" s="1"/>
  <c r="AB89" i="1" a="1"/>
  <c r="AB89" i="1" s="1"/>
  <c r="AD91" i="1" a="1"/>
  <c r="AD91" i="1" s="1"/>
  <c r="EZ89" i="1"/>
  <c r="Y91" i="1" a="1"/>
  <c r="Y91" i="1" s="1"/>
  <c r="GQ87" i="1"/>
  <c r="GN87" i="1"/>
  <c r="GX87" i="1"/>
  <c r="GW87" i="1"/>
  <c r="GV87" i="1"/>
  <c r="GS87" i="1"/>
  <c r="LI87" i="1"/>
  <c r="LH87" i="1"/>
  <c r="GU87" i="1"/>
  <c r="GT87" i="1"/>
  <c r="MF87" i="1"/>
  <c r="FR87" i="1"/>
  <c r="EW89" i="1"/>
  <c r="Z91" i="1" a="1"/>
  <c r="Z91" i="1" s="1"/>
  <c r="MQ89" i="1"/>
  <c r="W91" i="1" a="1"/>
  <c r="W91" i="1" s="1"/>
  <c r="CO87" i="1"/>
  <c r="CN87" i="1"/>
  <c r="CY87" i="1"/>
  <c r="CX87" i="1"/>
  <c r="CU87" i="1"/>
  <c r="CR87" i="1"/>
  <c r="CI87" i="1"/>
  <c r="CH87" i="1"/>
  <c r="K89" i="1" a="1"/>
  <c r="K89" i="1" s="1"/>
  <c r="CA87" i="1"/>
  <c r="BZ87" i="1"/>
  <c r="BV87" i="1"/>
  <c r="BR87" i="1"/>
  <c r="BQ87" i="1"/>
  <c r="BP87" i="1"/>
  <c r="BO87" i="1"/>
  <c r="BY87" i="1"/>
  <c r="BX87" i="1"/>
  <c r="BW87" i="1"/>
  <c r="BU87" i="1"/>
  <c r="BT87" i="1"/>
  <c r="BS87" i="1"/>
  <c r="BN87" i="1"/>
  <c r="I89" i="1" a="1"/>
  <c r="I89" i="1" s="1"/>
  <c r="CR88" i="1"/>
  <c r="CO88" i="1"/>
  <c r="CN88" i="1"/>
  <c r="CY88" i="1"/>
  <c r="CX88" i="1"/>
  <c r="CU88" i="1"/>
  <c r="CI88" i="1"/>
  <c r="CH88" i="1"/>
  <c r="K90" i="1" a="1"/>
  <c r="K90" i="1" s="1"/>
  <c r="LC89" i="1"/>
  <c r="X91" i="1" a="1"/>
  <c r="X91" i="1" s="1"/>
  <c r="H63" i="1"/>
  <c r="ET91" i="1" l="1"/>
  <c r="ES91" i="1"/>
  <c r="ER91" i="1"/>
  <c r="KG91" i="1"/>
  <c r="T91" i="1"/>
  <c r="O93" i="1" a="1"/>
  <c r="O93" i="1" s="1"/>
  <c r="EZ91" i="1"/>
  <c r="Y93" i="1" a="1"/>
  <c r="Y93" i="1" s="1"/>
  <c r="EZ93" i="1" s="1"/>
  <c r="DN91" i="1"/>
  <c r="DO91" i="1"/>
  <c r="DS91" i="1"/>
  <c r="DR91" i="1"/>
  <c r="DQ91" i="1"/>
  <c r="DP91" i="1"/>
  <c r="N93" i="1" a="1"/>
  <c r="N93" i="1" s="1"/>
  <c r="EW91" i="1"/>
  <c r="Z93" i="1" a="1"/>
  <c r="Z93" i="1" s="1"/>
  <c r="EW93" i="1" s="1"/>
  <c r="BO90" i="1"/>
  <c r="BN90" i="1"/>
  <c r="CA90" i="1"/>
  <c r="BZ90" i="1"/>
  <c r="BY90" i="1"/>
  <c r="BX90" i="1"/>
  <c r="BW90" i="1"/>
  <c r="BR90" i="1"/>
  <c r="BV90" i="1"/>
  <c r="BU90" i="1"/>
  <c r="BT90" i="1"/>
  <c r="BS90" i="1"/>
  <c r="BQ90" i="1"/>
  <c r="BP90" i="1"/>
  <c r="I92" i="1" a="1"/>
  <c r="I92" i="1" s="1"/>
  <c r="CR90" i="1"/>
  <c r="CH90" i="1"/>
  <c r="CY90" i="1"/>
  <c r="CX90" i="1"/>
  <c r="CI90" i="1"/>
  <c r="K92" i="1" a="1"/>
  <c r="K92" i="1" s="1"/>
  <c r="CU90" i="1"/>
  <c r="CO90" i="1"/>
  <c r="CN90" i="1"/>
  <c r="CR89" i="1"/>
  <c r="CN89" i="1"/>
  <c r="CX89" i="1"/>
  <c r="CU89" i="1"/>
  <c r="CY89" i="1"/>
  <c r="CO89" i="1"/>
  <c r="CI89" i="1"/>
  <c r="CH89" i="1"/>
  <c r="K91" i="1" a="1"/>
  <c r="K91" i="1" s="1"/>
  <c r="EY91" i="1"/>
  <c r="EX91" i="1"/>
  <c r="AA93" i="1" a="1"/>
  <c r="AA93" i="1" s="1"/>
  <c r="EA91" i="1"/>
  <c r="DZ91" i="1"/>
  <c r="DY91" i="1"/>
  <c r="MD91" i="1"/>
  <c r="DX91" i="1"/>
  <c r="DT91" i="1"/>
  <c r="Q91" i="1"/>
  <c r="P91" i="1"/>
  <c r="EC91" i="1"/>
  <c r="ED91" i="1"/>
  <c r="EB91" i="1"/>
  <c r="DW91" i="1"/>
  <c r="DV91" i="1"/>
  <c r="DU91" i="1"/>
  <c r="M93" i="1" a="1"/>
  <c r="M93" i="1" s="1"/>
  <c r="MQ91" i="1"/>
  <c r="W93" i="1" a="1"/>
  <c r="W93" i="1" s="1"/>
  <c r="MQ93" i="1" s="1"/>
  <c r="EU91" i="1"/>
  <c r="EV91" i="1"/>
  <c r="U93" i="1" a="1"/>
  <c r="U93" i="1" s="1"/>
  <c r="BZ89" i="1"/>
  <c r="CA89" i="1"/>
  <c r="BY89" i="1"/>
  <c r="BX89" i="1"/>
  <c r="BW89" i="1"/>
  <c r="BO89" i="1"/>
  <c r="BN89" i="1"/>
  <c r="BP89" i="1"/>
  <c r="BR89" i="1"/>
  <c r="BQ89" i="1"/>
  <c r="BS89" i="1"/>
  <c r="BT89" i="1"/>
  <c r="BU89" i="1"/>
  <c r="BV89" i="1"/>
  <c r="I91" i="1" a="1"/>
  <c r="I91" i="1" s="1"/>
  <c r="AB91" i="1" a="1"/>
  <c r="AB91" i="1" s="1"/>
  <c r="AD93" i="1" a="1"/>
  <c r="AD93" i="1" s="1"/>
  <c r="AB93" i="1" s="1" a="1"/>
  <c r="AB93" i="1" s="1"/>
  <c r="GV89" i="1"/>
  <c r="GU89" i="1"/>
  <c r="GT89" i="1"/>
  <c r="GS89" i="1"/>
  <c r="GX89" i="1"/>
  <c r="GW89" i="1"/>
  <c r="FR89" i="1"/>
  <c r="GQ89" i="1"/>
  <c r="LI89" i="1"/>
  <c r="LH89" i="1"/>
  <c r="GN89" i="1"/>
  <c r="MF89" i="1"/>
  <c r="V93" i="1" a="1"/>
  <c r="V93" i="1" s="1"/>
  <c r="LC91" i="1"/>
  <c r="X93" i="1" a="1"/>
  <c r="X93" i="1" s="1"/>
  <c r="LC93" i="1" s="1"/>
  <c r="H64" i="1"/>
  <c r="LI93" i="1" l="1"/>
  <c r="LH93" i="1"/>
  <c r="GX93" i="1"/>
  <c r="GW93" i="1"/>
  <c r="GV93" i="1"/>
  <c r="GT93" i="1"/>
  <c r="FR93" i="1"/>
  <c r="GU93" i="1"/>
  <c r="GQ93" i="1"/>
  <c r="GN93" i="1"/>
  <c r="GS93" i="1"/>
  <c r="MF93" i="1"/>
  <c r="CR91" i="1"/>
  <c r="CU91" i="1"/>
  <c r="CO91" i="1"/>
  <c r="CN91" i="1"/>
  <c r="CI91" i="1"/>
  <c r="CH91" i="1"/>
  <c r="CY91" i="1"/>
  <c r="CX91" i="1"/>
  <c r="K93" i="1" a="1"/>
  <c r="K93" i="1" s="1"/>
  <c r="EV93" i="1"/>
  <c r="EU93" i="1"/>
  <c r="MF91" i="1"/>
  <c r="GW91" i="1"/>
  <c r="GV91" i="1"/>
  <c r="GU91" i="1"/>
  <c r="GT91" i="1"/>
  <c r="LI91" i="1"/>
  <c r="LH91" i="1"/>
  <c r="GN91" i="1"/>
  <c r="GS91" i="1"/>
  <c r="FR91" i="1"/>
  <c r="GX91" i="1"/>
  <c r="GQ91" i="1"/>
  <c r="BN91" i="1"/>
  <c r="CA91" i="1"/>
  <c r="BZ91" i="1"/>
  <c r="BY91" i="1"/>
  <c r="BX91" i="1"/>
  <c r="BW91" i="1"/>
  <c r="BV91" i="1"/>
  <c r="BU91" i="1"/>
  <c r="BT91" i="1"/>
  <c r="BO91" i="1"/>
  <c r="BP91" i="1"/>
  <c r="BQ91" i="1"/>
  <c r="BS91" i="1"/>
  <c r="BR91" i="1"/>
  <c r="I93" i="1" a="1"/>
  <c r="I93" i="1" s="1"/>
  <c r="BP92" i="1"/>
  <c r="BO92" i="1"/>
  <c r="BR92" i="1"/>
  <c r="BQ92" i="1"/>
  <c r="BN92" i="1"/>
  <c r="BW92" i="1"/>
  <c r="BY92" i="1"/>
  <c r="CA92" i="1"/>
  <c r="BZ92" i="1"/>
  <c r="BT92" i="1"/>
  <c r="BX92" i="1"/>
  <c r="BS92" i="1"/>
  <c r="BV92" i="1"/>
  <c r="BU92" i="1"/>
  <c r="MD93" i="1"/>
  <c r="ED93" i="1"/>
  <c r="EC93" i="1"/>
  <c r="EB93" i="1"/>
  <c r="EA93" i="1"/>
  <c r="DZ93" i="1"/>
  <c r="DX93" i="1"/>
  <c r="DW93" i="1"/>
  <c r="DY93" i="1"/>
  <c r="DV93" i="1"/>
  <c r="DU93" i="1"/>
  <c r="DT93" i="1"/>
  <c r="P93" i="1"/>
  <c r="Q93" i="1"/>
  <c r="ET93" i="1"/>
  <c r="ER93" i="1"/>
  <c r="ES93" i="1"/>
  <c r="T93" i="1"/>
  <c r="KG93" i="1"/>
  <c r="DP93" i="1"/>
  <c r="DO93" i="1"/>
  <c r="DN93" i="1"/>
  <c r="DS93" i="1"/>
  <c r="DR93" i="1"/>
  <c r="DQ93" i="1"/>
  <c r="EY93" i="1"/>
  <c r="EX93" i="1"/>
  <c r="CU92" i="1"/>
  <c r="CY92" i="1"/>
  <c r="CI92" i="1"/>
  <c r="CH92" i="1"/>
  <c r="CX92" i="1"/>
  <c r="CR92" i="1"/>
  <c r="CO92" i="1"/>
  <c r="CN92" i="1"/>
  <c r="H65" i="1"/>
  <c r="G56" i="1"/>
  <c r="G57" i="1" s="1"/>
  <c r="BR93" i="1" l="1"/>
  <c r="BQ93" i="1"/>
  <c r="BP93" i="1"/>
  <c r="BO93" i="1"/>
  <c r="BN93" i="1"/>
  <c r="BV93" i="1"/>
  <c r="BU93" i="1"/>
  <c r="BT93" i="1"/>
  <c r="BS93" i="1"/>
  <c r="CA93" i="1"/>
  <c r="BZ93" i="1"/>
  <c r="BY93" i="1"/>
  <c r="BX93" i="1"/>
  <c r="BW93" i="1"/>
  <c r="CI93" i="1"/>
  <c r="CH93" i="1"/>
  <c r="CU93" i="1"/>
  <c r="CR93" i="1"/>
  <c r="CO93" i="1"/>
  <c r="CN93" i="1"/>
  <c r="CY93" i="1"/>
  <c r="CX93" i="1"/>
  <c r="H66" i="1"/>
  <c r="Q15" i="1"/>
  <c r="P15" i="1"/>
  <c r="B830" i="8"/>
  <c r="B829" i="8"/>
  <c r="B828" i="8"/>
  <c r="B827" i="8"/>
  <c r="B826" i="8"/>
  <c r="B825" i="8"/>
  <c r="B824" i="8"/>
  <c r="B823" i="8"/>
  <c r="B822" i="8"/>
  <c r="B821" i="8"/>
  <c r="B820" i="8"/>
  <c r="B819" i="8"/>
  <c r="B830" i="7"/>
  <c r="B829" i="7"/>
  <c r="B828" i="7"/>
  <c r="B827" i="7"/>
  <c r="B826" i="7"/>
  <c r="B825" i="7"/>
  <c r="B824" i="7"/>
  <c r="B823" i="7"/>
  <c r="B822" i="7"/>
  <c r="B821" i="7"/>
  <c r="B820" i="7"/>
  <c r="B819" i="7"/>
  <c r="B830" i="6"/>
  <c r="B829" i="6"/>
  <c r="B828" i="6"/>
  <c r="B827" i="6"/>
  <c r="B826" i="6"/>
  <c r="B825" i="6"/>
  <c r="B824" i="6"/>
  <c r="B823" i="6"/>
  <c r="B822" i="6"/>
  <c r="B821" i="6"/>
  <c r="B820" i="6"/>
  <c r="B819" i="6"/>
  <c r="N830" i="4"/>
  <c r="H830" i="4"/>
  <c r="B830" i="4"/>
  <c r="N829" i="4"/>
  <c r="I829" i="4"/>
  <c r="H829" i="4"/>
  <c r="B829" i="4"/>
  <c r="N828" i="4"/>
  <c r="H828" i="4"/>
  <c r="B828" i="4"/>
  <c r="N827" i="4"/>
  <c r="H827" i="4"/>
  <c r="B827" i="4"/>
  <c r="N826" i="4"/>
  <c r="H826" i="4"/>
  <c r="B826" i="4"/>
  <c r="N825" i="4"/>
  <c r="H825" i="4"/>
  <c r="B825" i="4"/>
  <c r="N824" i="4"/>
  <c r="H824" i="4"/>
  <c r="B824" i="4"/>
  <c r="N823" i="4"/>
  <c r="H823" i="4"/>
  <c r="B823" i="4"/>
  <c r="N822" i="4"/>
  <c r="H822" i="4"/>
  <c r="B822" i="4"/>
  <c r="N821" i="4"/>
  <c r="H821" i="4"/>
  <c r="B821" i="4"/>
  <c r="N820" i="4"/>
  <c r="H820" i="4"/>
  <c r="B820" i="4"/>
  <c r="N819" i="4"/>
  <c r="H819" i="4"/>
  <c r="B819" i="4"/>
  <c r="A100" i="5"/>
  <c r="H67" i="1" l="1"/>
  <c r="R898" i="4"/>
  <c r="R897" i="4"/>
  <c r="R896" i="4"/>
  <c r="R895" i="4"/>
  <c r="H68" i="1" l="1"/>
  <c r="N897" i="4"/>
  <c r="N896" i="4"/>
  <c r="N894" i="4"/>
  <c r="N893" i="4"/>
  <c r="H69" i="1" l="1"/>
  <c r="U880" i="4"/>
  <c r="U881" i="4" s="1"/>
  <c r="U882" i="4" s="1"/>
  <c r="AD53" i="1"/>
  <c r="L879" i="4"/>
  <c r="MF13" i="1"/>
  <c r="I887" i="4"/>
  <c r="I886" i="4"/>
  <c r="H887" i="4"/>
  <c r="H886" i="4"/>
  <c r="M897" i="4"/>
  <c r="K897" i="4"/>
  <c r="J897" i="4"/>
  <c r="G897" i="4"/>
  <c r="M896" i="4"/>
  <c r="K896" i="4"/>
  <c r="J896" i="4"/>
  <c r="G896" i="4"/>
  <c r="M894" i="4"/>
  <c r="K894" i="4"/>
  <c r="J894" i="4"/>
  <c r="G894" i="4"/>
  <c r="M893" i="4"/>
  <c r="K893" i="4"/>
  <c r="J893" i="4"/>
  <c r="G893" i="4"/>
  <c r="AB74" i="1" l="1" a="1"/>
  <c r="AB74" i="1" s="1"/>
  <c r="AB73" i="1" a="1"/>
  <c r="AB73" i="1" s="1"/>
  <c r="AB75" i="1" a="1"/>
  <c r="AB75" i="1" s="1"/>
  <c r="AB76" i="1" a="1"/>
  <c r="AB76" i="1" s="1"/>
  <c r="AB77" i="1" a="1"/>
  <c r="AB77" i="1" s="1"/>
  <c r="AB78" i="1" a="1"/>
  <c r="AB78" i="1" s="1"/>
  <c r="AB79" i="1" a="1"/>
  <c r="AB79" i="1" s="1"/>
  <c r="AB80" i="1" a="1"/>
  <c r="AB80" i="1" s="1"/>
  <c r="AB81" i="1" a="1"/>
  <c r="AB81" i="1" s="1"/>
  <c r="AB82" i="1" a="1"/>
  <c r="AB82" i="1" s="1"/>
  <c r="AB83" i="1" a="1"/>
  <c r="AB83" i="1" s="1"/>
  <c r="AB84" i="1" a="1"/>
  <c r="AB84" i="1" s="1"/>
  <c r="MF101" i="1"/>
  <c r="H70" i="1"/>
  <c r="AD59" i="1"/>
  <c r="AB59" i="1" s="1" a="1"/>
  <c r="AB59" i="1" s="1"/>
  <c r="AD60" i="1"/>
  <c r="AA53" i="1"/>
  <c r="U883" i="4"/>
  <c r="U884" i="4" s="1"/>
  <c r="U885" i="4" s="1"/>
  <c r="U886" i="4" s="1"/>
  <c r="U887" i="4" s="1"/>
  <c r="U888" i="4" s="1"/>
  <c r="U889" i="4" s="1"/>
  <c r="U890" i="4" s="1"/>
  <c r="L880" i="4"/>
  <c r="L882" i="4"/>
  <c r="L881" i="4"/>
  <c r="MF14" i="1"/>
  <c r="MF17" i="1" s="1"/>
  <c r="MF81" i="1" l="1"/>
  <c r="LI81" i="1"/>
  <c r="LH81" i="1"/>
  <c r="LI77" i="1"/>
  <c r="LH77" i="1"/>
  <c r="MF77" i="1"/>
  <c r="MF82" i="1"/>
  <c r="LH82" i="1"/>
  <c r="LI82" i="1"/>
  <c r="MF76" i="1"/>
  <c r="LH83" i="1"/>
  <c r="MF83" i="1"/>
  <c r="LI83" i="1"/>
  <c r="MF78" i="1"/>
  <c r="LI78" i="1"/>
  <c r="LH78" i="1"/>
  <c r="MF75" i="1"/>
  <c r="LI75" i="1"/>
  <c r="LH75" i="1"/>
  <c r="LI80" i="1"/>
  <c r="LH80" i="1"/>
  <c r="MF80" i="1"/>
  <c r="MF73" i="1"/>
  <c r="LI73" i="1"/>
  <c r="LH73" i="1"/>
  <c r="LI84" i="1"/>
  <c r="LH84" i="1"/>
  <c r="MF84" i="1"/>
  <c r="MF79" i="1"/>
  <c r="LI79" i="1"/>
  <c r="LH79" i="1"/>
  <c r="LI74" i="1"/>
  <c r="LH74" i="1"/>
  <c r="MF74" i="1"/>
  <c r="AA59" i="1"/>
  <c r="AA60" i="1"/>
  <c r="L889" i="4"/>
  <c r="L888" i="4"/>
  <c r="L887" i="4"/>
  <c r="L884" i="4"/>
  <c r="U891" i="4"/>
  <c r="U892" i="4" s="1"/>
  <c r="U893" i="4" s="1"/>
  <c r="U894" i="4" s="1"/>
  <c r="U895" i="4" s="1"/>
  <c r="U896" i="4" s="1"/>
  <c r="U897" i="4" s="1"/>
  <c r="U898" i="4" s="1"/>
  <c r="L890" i="4"/>
  <c r="L886" i="4"/>
  <c r="L885" i="4"/>
  <c r="L883" i="4"/>
  <c r="EY82" i="1" l="1"/>
  <c r="EX82" i="1"/>
  <c r="EY79" i="1"/>
  <c r="EX79" i="1"/>
  <c r="EY78" i="1"/>
  <c r="EX78" i="1"/>
  <c r="EX83" i="1"/>
  <c r="EY83" i="1"/>
  <c r="EY80" i="1"/>
  <c r="EX80" i="1"/>
  <c r="EX77" i="1"/>
  <c r="EY77" i="1"/>
  <c r="EY84" i="1"/>
  <c r="EX84" i="1"/>
  <c r="EY76" i="1"/>
  <c r="EX76" i="1"/>
  <c r="EY81" i="1"/>
  <c r="EX81" i="1"/>
  <c r="EY75" i="1"/>
  <c r="EX75" i="1"/>
  <c r="EY74" i="1"/>
  <c r="EX74" i="1"/>
  <c r="EY73" i="1"/>
  <c r="EX73" i="1"/>
  <c r="L891" i="4"/>
  <c r="L892" i="4"/>
  <c r="L893" i="4" l="1"/>
  <c r="L894" i="4" l="1"/>
  <c r="L895" i="4" l="1"/>
  <c r="L896" i="4" l="1"/>
  <c r="L898" i="4" l="1"/>
  <c r="L897" i="4"/>
  <c r="LI13" i="1" l="1"/>
  <c r="LI76" i="1" s="1"/>
  <c r="LH13" i="1"/>
  <c r="LH76" i="1" s="1"/>
  <c r="LG13" i="1"/>
  <c r="LG101" i="1" s="1"/>
  <c r="A196" i="5"/>
  <c r="A197" i="5"/>
  <c r="A195" i="5"/>
  <c r="AX53" i="1"/>
  <c r="A250" i="5"/>
  <c r="DA35" i="1"/>
  <c r="DA34" i="1"/>
  <c r="DG13" i="1"/>
  <c r="DG101" i="1" s="1"/>
  <c r="DF13" i="1"/>
  <c r="DF101" i="1" s="1"/>
  <c r="DE13" i="1"/>
  <c r="DE101" i="1" s="1"/>
  <c r="DD13" i="1"/>
  <c r="DD14" i="1" s="1"/>
  <c r="DC13" i="1"/>
  <c r="DC14" i="1" s="1"/>
  <c r="DB13" i="1"/>
  <c r="DB14" i="1" s="1"/>
  <c r="DA13" i="1"/>
  <c r="DA14" i="1" s="1"/>
  <c r="G145" i="7"/>
  <c r="G145" i="6"/>
  <c r="G145" i="8"/>
  <c r="D4" i="8"/>
  <c r="D4" i="6"/>
  <c r="D4" i="7"/>
  <c r="AS148" i="7" l="1"/>
  <c r="X148" i="7"/>
  <c r="FP148" i="7"/>
  <c r="EU148" i="7"/>
  <c r="DZ148" i="7"/>
  <c r="DE148" i="7"/>
  <c r="CJ148" i="7"/>
  <c r="BO148" i="7"/>
  <c r="X148" i="8"/>
  <c r="FP148" i="8"/>
  <c r="EU148" i="8"/>
  <c r="DZ148" i="8"/>
  <c r="DE148" i="8"/>
  <c r="CJ148" i="8"/>
  <c r="BO148" i="8"/>
  <c r="AS148" i="8"/>
  <c r="BO148" i="6"/>
  <c r="AS148" i="6"/>
  <c r="X148" i="6"/>
  <c r="FP148" i="6"/>
  <c r="EU148" i="6"/>
  <c r="DZ148" i="6"/>
  <c r="DE148" i="6"/>
  <c r="CJ148" i="6"/>
  <c r="LI101" i="1"/>
  <c r="LH101" i="1"/>
  <c r="LH14" i="1"/>
  <c r="LH17" i="1" s="1"/>
  <c r="LI14" i="1"/>
  <c r="LI17" i="1" s="1"/>
  <c r="LG14" i="1"/>
  <c r="LG17" i="1" s="1"/>
  <c r="DF14" i="1"/>
  <c r="DG14" i="1"/>
  <c r="DE14" i="1"/>
  <c r="DE17" i="1" s="1"/>
  <c r="DA101" i="1"/>
  <c r="DB101" i="1"/>
  <c r="DC101" i="1"/>
  <c r="DD101" i="1"/>
  <c r="DE45" i="1" l="1"/>
  <c r="DE49" i="1"/>
  <c r="DE47" i="1"/>
  <c r="D24" i="1" l="1"/>
  <c r="D23" i="1"/>
  <c r="D22" i="1"/>
  <c r="D13" i="1"/>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818" i="6"/>
  <c r="B817" i="6"/>
  <c r="B816" i="6"/>
  <c r="B815" i="6"/>
  <c r="B814" i="6"/>
  <c r="B813" i="6"/>
  <c r="B812" i="6"/>
  <c r="B811" i="6"/>
  <c r="B810" i="6"/>
  <c r="B809" i="6"/>
  <c r="B808" i="6"/>
  <c r="B807" i="6"/>
  <c r="B806" i="6"/>
  <c r="B805" i="6"/>
  <c r="B804" i="6"/>
  <c r="B803" i="6"/>
  <c r="B802" i="6"/>
  <c r="B801" i="6"/>
  <c r="B800" i="6"/>
  <c r="B799" i="6"/>
  <c r="B798" i="6"/>
  <c r="B797" i="6"/>
  <c r="B796" i="6"/>
  <c r="B795" i="6"/>
  <c r="B794" i="6"/>
  <c r="B793" i="6"/>
  <c r="B792" i="6"/>
  <c r="B791" i="6"/>
  <c r="B790" i="6"/>
  <c r="B789" i="6"/>
  <c r="B788" i="6"/>
  <c r="B787" i="6"/>
  <c r="B786" i="6"/>
  <c r="B785" i="6"/>
  <c r="B784" i="6"/>
  <c r="B783" i="6"/>
  <c r="B782" i="6"/>
  <c r="B781" i="6"/>
  <c r="B780" i="6"/>
  <c r="B779" i="6"/>
  <c r="B778" i="6"/>
  <c r="B777" i="6"/>
  <c r="B776" i="6"/>
  <c r="B775" i="6"/>
  <c r="B774" i="6"/>
  <c r="B773" i="6"/>
  <c r="B772" i="6"/>
  <c r="B818" i="4"/>
  <c r="B817" i="4"/>
  <c r="B816" i="4"/>
  <c r="B815" i="4"/>
  <c r="B814" i="4"/>
  <c r="B813" i="4"/>
  <c r="B812" i="4"/>
  <c r="B811" i="4"/>
  <c r="B810" i="4"/>
  <c r="B809" i="4"/>
  <c r="B808" i="4"/>
  <c r="B807" i="4"/>
  <c r="B806" i="4"/>
  <c r="B805" i="4"/>
  <c r="B804" i="4"/>
  <c r="B803" i="4"/>
  <c r="B802" i="4"/>
  <c r="B801" i="4"/>
  <c r="B800" i="4"/>
  <c r="B799" i="4"/>
  <c r="B798" i="4"/>
  <c r="B797" i="4"/>
  <c r="B796" i="4"/>
  <c r="B795" i="4"/>
  <c r="B794" i="4"/>
  <c r="B793" i="4"/>
  <c r="B792" i="4"/>
  <c r="B791" i="4"/>
  <c r="B790" i="4"/>
  <c r="B789" i="4"/>
  <c r="B788" i="4"/>
  <c r="B787" i="4"/>
  <c r="B786" i="4"/>
  <c r="B785" i="4"/>
  <c r="B784" i="4"/>
  <c r="B783" i="4"/>
  <c r="B782" i="4"/>
  <c r="B781" i="4"/>
  <c r="B780" i="4"/>
  <c r="B779" i="4"/>
  <c r="B778" i="4"/>
  <c r="B777" i="4"/>
  <c r="B776" i="4"/>
  <c r="B775" i="4"/>
  <c r="B774" i="4"/>
  <c r="B773" i="4"/>
  <c r="B772" i="4"/>
  <c r="B771" i="8"/>
  <c r="B771" i="7"/>
  <c r="B771" i="6"/>
  <c r="B771" i="4"/>
  <c r="D4" i="4"/>
  <c r="D29" i="4"/>
  <c r="CZ101" i="1"/>
  <c r="U271" i="8"/>
  <c r="AA271" i="8" s="1"/>
  <c r="AG271" i="8" s="1"/>
  <c r="I271" i="8"/>
  <c r="U270" i="8"/>
  <c r="AA270" i="8" s="1"/>
  <c r="AG270" i="8" s="1"/>
  <c r="I270" i="8"/>
  <c r="U271" i="7"/>
  <c r="AA271" i="7" s="1"/>
  <c r="AG271" i="7" s="1"/>
  <c r="I271" i="7"/>
  <c r="U270" i="7"/>
  <c r="AA270" i="7" s="1"/>
  <c r="AG270" i="7" s="1"/>
  <c r="I270" i="7"/>
  <c r="U271" i="6"/>
  <c r="AA271" i="6" s="1"/>
  <c r="AG271" i="6" s="1"/>
  <c r="I271" i="6"/>
  <c r="U270" i="6"/>
  <c r="AA270" i="6" s="1"/>
  <c r="AG270" i="6" s="1"/>
  <c r="I270" i="6"/>
  <c r="N271" i="4"/>
  <c r="T271" i="4" s="1"/>
  <c r="Z271" i="4" s="1"/>
  <c r="AF271" i="4" s="1"/>
  <c r="AL271" i="4" s="1"/>
  <c r="M271" i="4"/>
  <c r="S271" i="4" s="1"/>
  <c r="Y271" i="4" s="1"/>
  <c r="AE271" i="4" s="1"/>
  <c r="AK271" i="4" s="1"/>
  <c r="AR271" i="4" s="1"/>
  <c r="L271" i="4"/>
  <c r="R271" i="4" s="1"/>
  <c r="X271" i="4" s="1"/>
  <c r="AD271" i="4" s="1"/>
  <c r="AJ271" i="4" s="1"/>
  <c r="AQ271" i="4" s="1"/>
  <c r="AW271" i="4" s="1"/>
  <c r="K271" i="4"/>
  <c r="Q271" i="4" s="1"/>
  <c r="W271" i="4" s="1"/>
  <c r="AC271" i="4" s="1"/>
  <c r="AI271" i="4" s="1"/>
  <c r="AO271" i="4" s="1"/>
  <c r="J271" i="4"/>
  <c r="P271" i="4" s="1"/>
  <c r="V271" i="4" s="1"/>
  <c r="AB271" i="4" s="1"/>
  <c r="AH271" i="4" s="1"/>
  <c r="I271" i="4"/>
  <c r="O271" i="4" s="1"/>
  <c r="U271" i="4" s="1"/>
  <c r="AA271" i="4" s="1"/>
  <c r="AG271" i="4" s="1"/>
  <c r="AM271" i="4" s="1"/>
  <c r="N270" i="4"/>
  <c r="T270" i="4" s="1"/>
  <c r="Z270" i="4" s="1"/>
  <c r="AF270" i="4" s="1"/>
  <c r="AL270" i="4" s="1"/>
  <c r="M270" i="4"/>
  <c r="S270" i="4" s="1"/>
  <c r="Y270" i="4" s="1"/>
  <c r="AE270" i="4" s="1"/>
  <c r="AK270" i="4" s="1"/>
  <c r="AR270" i="4" s="1"/>
  <c r="L270" i="4"/>
  <c r="R270" i="4" s="1"/>
  <c r="X270" i="4" s="1"/>
  <c r="AD270" i="4" s="1"/>
  <c r="AJ270" i="4" s="1"/>
  <c r="AQ270" i="4" s="1"/>
  <c r="AW270" i="4" s="1"/>
  <c r="K270" i="4"/>
  <c r="Q270" i="4" s="1"/>
  <c r="W270" i="4" s="1"/>
  <c r="AC270" i="4" s="1"/>
  <c r="AI270" i="4" s="1"/>
  <c r="AO270" i="4" s="1"/>
  <c r="J270" i="4"/>
  <c r="P270" i="4" s="1"/>
  <c r="V270" i="4" s="1"/>
  <c r="AB270" i="4" s="1"/>
  <c r="AH270" i="4" s="1"/>
  <c r="I270" i="4"/>
  <c r="O270" i="4" s="1"/>
  <c r="U270" i="4" s="1"/>
  <c r="AA270" i="4" s="1"/>
  <c r="AG270" i="4" s="1"/>
  <c r="AM270" i="4" s="1"/>
  <c r="BA58" i="1"/>
  <c r="L92" i="4"/>
  <c r="K92" i="4"/>
  <c r="BA51" i="1"/>
  <c r="C101" i="1"/>
  <c r="FD13" i="1"/>
  <c r="FD101" i="1" s="1"/>
  <c r="FC13" i="1"/>
  <c r="FC101" i="1" s="1"/>
  <c r="FO42" i="1"/>
  <c r="FK24" i="1"/>
  <c r="FJ24" i="1"/>
  <c r="FI24" i="1"/>
  <c r="FH24" i="1"/>
  <c r="FG24" i="1"/>
  <c r="FF24" i="1"/>
  <c r="FK23" i="1"/>
  <c r="FJ23" i="1"/>
  <c r="FI23" i="1"/>
  <c r="FH23" i="1"/>
  <c r="FG23" i="1"/>
  <c r="FF23" i="1"/>
  <c r="FM22" i="1"/>
  <c r="FL22" i="1"/>
  <c r="FK22" i="1"/>
  <c r="FJ22" i="1"/>
  <c r="FI22" i="1"/>
  <c r="FH22" i="1"/>
  <c r="FG22" i="1"/>
  <c r="FF22" i="1"/>
  <c r="LZ17" i="1"/>
  <c r="LZ13" i="1"/>
  <c r="LZ101" i="1" s="1"/>
  <c r="KV13" i="1"/>
  <c r="KV101" i="1" s="1"/>
  <c r="IY6" i="1"/>
  <c r="IQ6" i="1"/>
  <c r="IZ6" i="1"/>
  <c r="IT6" i="1"/>
  <c r="IX6" i="1"/>
  <c r="IN6" i="1"/>
  <c r="IZ13" i="1"/>
  <c r="IZ101" i="1" s="1"/>
  <c r="IY13" i="1"/>
  <c r="IY101" i="1" s="1"/>
  <c r="IX13" i="1"/>
  <c r="IX101" i="1" s="1"/>
  <c r="IW13" i="1"/>
  <c r="IW101" i="1" s="1"/>
  <c r="P859" i="4"/>
  <c r="P858" i="4"/>
  <c r="P857" i="4"/>
  <c r="P856" i="4"/>
  <c r="P855" i="4"/>
  <c r="P854" i="4"/>
  <c r="F859" i="4"/>
  <c r="G859" i="4" s="1"/>
  <c r="F858" i="4"/>
  <c r="G858" i="4" s="1"/>
  <c r="F857" i="4"/>
  <c r="G857" i="4" s="1"/>
  <c r="F856" i="4"/>
  <c r="G856" i="4" s="1"/>
  <c r="F855" i="4"/>
  <c r="G855" i="4" s="1"/>
  <c r="F854" i="4"/>
  <c r="G854" i="4" s="1"/>
  <c r="F853" i="4"/>
  <c r="G853" i="4" s="1"/>
  <c r="F852" i="4"/>
  <c r="G852" i="4" s="1"/>
  <c r="P853" i="4"/>
  <c r="A40" i="5"/>
  <c r="FO13" i="1"/>
  <c r="FO101" i="1" s="1"/>
  <c r="A48" i="5"/>
  <c r="KU13" i="1"/>
  <c r="KU101" i="1" s="1"/>
  <c r="KO13" i="1"/>
  <c r="KO101" i="1" s="1"/>
  <c r="KW13" i="1"/>
  <c r="KW101" i="1" s="1"/>
  <c r="A146" i="5"/>
  <c r="FB13" i="1"/>
  <c r="FB101" i="1" s="1"/>
  <c r="A65" i="5"/>
  <c r="G38" i="1"/>
  <c r="LF13" i="1"/>
  <c r="EY13" i="1"/>
  <c r="EY101" i="1" s="1"/>
  <c r="CA21" i="1"/>
  <c r="BZ21" i="1"/>
  <c r="BY21" i="1"/>
  <c r="BX21" i="1"/>
  <c r="BW21" i="1"/>
  <c r="BV21" i="1"/>
  <c r="BU21" i="1"/>
  <c r="BT21" i="1"/>
  <c r="BS21" i="1"/>
  <c r="BR21" i="1"/>
  <c r="BP21" i="1"/>
  <c r="BO21" i="1"/>
  <c r="G21" i="1"/>
  <c r="CA20" i="1"/>
  <c r="BZ20" i="1"/>
  <c r="BY20" i="1"/>
  <c r="BX20" i="1"/>
  <c r="BW20" i="1"/>
  <c r="BV20" i="1"/>
  <c r="BU20" i="1"/>
  <c r="BT20" i="1"/>
  <c r="BS20" i="1"/>
  <c r="BR20" i="1"/>
  <c r="G20" i="1"/>
  <c r="CA19" i="1"/>
  <c r="BZ19" i="1"/>
  <c r="BY19" i="1"/>
  <c r="BX19" i="1"/>
  <c r="BW19" i="1"/>
  <c r="BV19" i="1"/>
  <c r="BU19" i="1"/>
  <c r="BT19" i="1"/>
  <c r="BS19" i="1"/>
  <c r="BR19" i="1"/>
  <c r="BQ19" i="1"/>
  <c r="BP19" i="1"/>
  <c r="BO19" i="1"/>
  <c r="BN19" i="1"/>
  <c r="G19" i="1"/>
  <c r="CG27" i="1"/>
  <c r="CM27" i="1"/>
  <c r="CQ27" i="1"/>
  <c r="CW27" i="1"/>
  <c r="CG28" i="1"/>
  <c r="CM28" i="1"/>
  <c r="CQ28" i="1"/>
  <c r="CW28" i="1"/>
  <c r="CH39" i="1"/>
  <c r="CI39" i="1"/>
  <c r="CN39" i="1"/>
  <c r="CO39" i="1"/>
  <c r="CR39" i="1"/>
  <c r="CU39" i="1"/>
  <c r="CX39" i="1"/>
  <c r="CY39" i="1"/>
  <c r="LD13" i="1"/>
  <c r="LD101" i="1" s="1"/>
  <c r="AU68" i="4"/>
  <c r="AT68" i="4"/>
  <c r="BI33" i="4"/>
  <c r="BI39" i="4" s="1"/>
  <c r="AU39" i="4" s="1"/>
  <c r="BH33" i="4"/>
  <c r="BH39" i="4" s="1"/>
  <c r="AT39" i="4" s="1"/>
  <c r="BG33" i="4"/>
  <c r="BG39" i="4" s="1"/>
  <c r="AS39" i="4" s="1"/>
  <c r="AX82" i="4"/>
  <c r="J82" i="4" s="1"/>
  <c r="AW82" i="4"/>
  <c r="I82" i="4" s="1"/>
  <c r="N806" i="4"/>
  <c r="H806" i="4"/>
  <c r="N805" i="4"/>
  <c r="I805" i="4"/>
  <c r="H805" i="4"/>
  <c r="N804" i="4"/>
  <c r="H804" i="4"/>
  <c r="N803" i="4"/>
  <c r="H803" i="4"/>
  <c r="N802" i="4"/>
  <c r="H802" i="4"/>
  <c r="N801" i="4"/>
  <c r="H801" i="4"/>
  <c r="N800" i="4"/>
  <c r="H800" i="4"/>
  <c r="N799" i="4"/>
  <c r="H799" i="4"/>
  <c r="N798" i="4"/>
  <c r="H798" i="4"/>
  <c r="N797" i="4"/>
  <c r="H797" i="4"/>
  <c r="N796" i="4"/>
  <c r="H796" i="4"/>
  <c r="N795" i="4"/>
  <c r="H795" i="4"/>
  <c r="G42" i="1"/>
  <c r="G41" i="1"/>
  <c r="FL24" i="1" l="1"/>
  <c r="FM24" i="1"/>
  <c r="FP148" i="4"/>
  <c r="EU148" i="4"/>
  <c r="DZ148" i="4"/>
  <c r="DE148" i="4"/>
  <c r="CJ148" i="4"/>
  <c r="BO148" i="4"/>
  <c r="AS148" i="4"/>
  <c r="X148" i="4"/>
  <c r="AB60" i="1" a="1"/>
  <c r="AB60" i="1" s="1"/>
  <c r="AP271" i="4"/>
  <c r="AV271" i="4" s="1"/>
  <c r="BB271" i="4" s="1"/>
  <c r="BH271" i="4" s="1"/>
  <c r="AN271" i="4"/>
  <c r="AT271" i="4" s="1"/>
  <c r="BE270" i="4"/>
  <c r="BK270" i="4" s="1"/>
  <c r="BC270" i="4"/>
  <c r="BI270" i="4" s="1"/>
  <c r="AS270" i="4"/>
  <c r="AY270" i="4" s="1"/>
  <c r="AU270" i="4"/>
  <c r="BA270" i="4" s="1"/>
  <c r="BG270" i="4" s="1"/>
  <c r="AZ271" i="4"/>
  <c r="BF271" i="4" s="1"/>
  <c r="AX271" i="4"/>
  <c r="BD271" i="4" s="1"/>
  <c r="BC271" i="4"/>
  <c r="BI271" i="4" s="1"/>
  <c r="BE271" i="4"/>
  <c r="BK271" i="4" s="1"/>
  <c r="AP270" i="4"/>
  <c r="AV270" i="4" s="1"/>
  <c r="BB270" i="4" s="1"/>
  <c r="AN270" i="4"/>
  <c r="AT270" i="4" s="1"/>
  <c r="AZ270" i="4"/>
  <c r="BF270" i="4" s="1"/>
  <c r="AX270" i="4"/>
  <c r="BD270" i="4" s="1"/>
  <c r="AU271" i="4"/>
  <c r="BA271" i="4" s="1"/>
  <c r="BG271" i="4" s="1"/>
  <c r="AS271" i="4"/>
  <c r="AY271" i="4" s="1"/>
  <c r="FC14" i="1"/>
  <c r="FC17" i="1" s="1"/>
  <c r="FD14" i="1"/>
  <c r="FD17" i="1" s="1"/>
  <c r="KV14" i="1"/>
  <c r="KV17" i="1" s="1"/>
  <c r="IX14" i="1"/>
  <c r="IY14" i="1"/>
  <c r="IZ14" i="1"/>
  <c r="IW14" i="1"/>
  <c r="FO14" i="1"/>
  <c r="FO17" i="1" s="1"/>
  <c r="KU14" i="1"/>
  <c r="KU17" i="1" s="1"/>
  <c r="KW14" i="1"/>
  <c r="KW17" i="1" s="1"/>
  <c r="KO14" i="1"/>
  <c r="KO17" i="1" s="1"/>
  <c r="FB14" i="1"/>
  <c r="FB17" i="1" s="1"/>
  <c r="LF101" i="1"/>
  <c r="LF14" i="1"/>
  <c r="EY14" i="1"/>
  <c r="EY17" i="1" s="1"/>
  <c r="LD14" i="1"/>
  <c r="LD17" i="1" s="1"/>
  <c r="G39" i="1"/>
  <c r="G37" i="1"/>
  <c r="G36" i="1"/>
  <c r="G35" i="1"/>
  <c r="G33" i="1"/>
  <c r="G32" i="1"/>
  <c r="G31" i="1"/>
  <c r="G43" i="1"/>
  <c r="G40" i="1"/>
  <c r="G34" i="1"/>
  <c r="G30" i="1"/>
  <c r="G29" i="1"/>
  <c r="G28" i="1"/>
  <c r="G27" i="1"/>
  <c r="G26" i="1"/>
  <c r="G25" i="1"/>
  <c r="G23" i="1"/>
  <c r="G22" i="1"/>
  <c r="G18" i="1"/>
  <c r="G24" i="1"/>
  <c r="AA61" i="1" l="1"/>
  <c r="AD61" i="1"/>
  <c r="AB61" i="1" s="1" a="1"/>
  <c r="AB61" i="1" s="1"/>
  <c r="BJ271" i="4"/>
  <c r="BH270" i="4"/>
  <c r="BJ270" i="4"/>
  <c r="B35" i="1"/>
  <c r="B38" i="1"/>
  <c r="LF17" i="1"/>
  <c r="B28" i="1"/>
  <c r="B42" i="1"/>
  <c r="B41" i="1"/>
  <c r="B36" i="1"/>
  <c r="B37" i="1"/>
  <c r="B39" i="1"/>
  <c r="B31" i="1"/>
  <c r="B32" i="1"/>
  <c r="B33" i="1"/>
  <c r="B24" i="1"/>
  <c r="B25" i="1"/>
  <c r="B26" i="1"/>
  <c r="B27" i="1"/>
  <c r="B40" i="1"/>
  <c r="B29" i="1"/>
  <c r="B30" i="1"/>
  <c r="B34" i="1"/>
  <c r="B43" i="1"/>
  <c r="B22" i="1"/>
  <c r="B23" i="1"/>
  <c r="BL43" i="1" l="1" a="1"/>
  <c r="BL43" i="1" s="1"/>
  <c r="BK43" i="1" a="1"/>
  <c r="BK43" i="1" s="1"/>
  <c r="BJ43" i="1" a="1"/>
  <c r="BJ43" i="1" s="1"/>
  <c r="BI43" i="1" a="1"/>
  <c r="BI43" i="1" s="1"/>
  <c r="BH43" i="1" a="1"/>
  <c r="BH43" i="1" s="1"/>
  <c r="BG43" i="1" a="1"/>
  <c r="BG43" i="1" s="1"/>
  <c r="BF43" i="1" a="1"/>
  <c r="BF43" i="1" s="1"/>
  <c r="BE43" i="1" a="1"/>
  <c r="BE43" i="1" s="1"/>
  <c r="BD43" i="1" a="1"/>
  <c r="BD43" i="1" s="1"/>
  <c r="BL34" i="1" a="1"/>
  <c r="BL34" i="1" s="1"/>
  <c r="BK34" i="1" a="1"/>
  <c r="BK34" i="1" s="1"/>
  <c r="BJ34" i="1" a="1"/>
  <c r="BJ34" i="1" s="1"/>
  <c r="BI34" i="1" a="1"/>
  <c r="BI34" i="1" s="1"/>
  <c r="BH34" i="1" a="1"/>
  <c r="BH34" i="1" s="1"/>
  <c r="BG34" i="1" a="1"/>
  <c r="BG34" i="1" s="1"/>
  <c r="BF34" i="1" a="1"/>
  <c r="BF34" i="1" s="1"/>
  <c r="BE34" i="1" a="1"/>
  <c r="BE34" i="1" s="1"/>
  <c r="BD34" i="1" a="1"/>
  <c r="BD34" i="1" s="1"/>
  <c r="BK26" i="1" a="1"/>
  <c r="BK26" i="1" s="1"/>
  <c r="BJ26" i="1" a="1"/>
  <c r="BJ26" i="1" s="1"/>
  <c r="BI26" i="1" a="1"/>
  <c r="BI26" i="1" s="1"/>
  <c r="BH26" i="1" a="1"/>
  <c r="BH26" i="1" s="1"/>
  <c r="BG26" i="1" a="1"/>
  <c r="BG26" i="1" s="1"/>
  <c r="BF26" i="1" a="1"/>
  <c r="BF26" i="1" s="1"/>
  <c r="BE26" i="1" a="1"/>
  <c r="BE26" i="1" s="1"/>
  <c r="BD26" i="1" a="1"/>
  <c r="BD26" i="1" s="1"/>
  <c r="BL26" i="1" a="1"/>
  <c r="BL26" i="1" s="1"/>
  <c r="BL37" i="1" a="1"/>
  <c r="BL37" i="1" s="1"/>
  <c r="BK37" i="1" a="1"/>
  <c r="BK37" i="1" s="1"/>
  <c r="BJ37" i="1" a="1"/>
  <c r="BJ37" i="1" s="1"/>
  <c r="BI37" i="1" a="1"/>
  <c r="BI37" i="1" s="1"/>
  <c r="BH37" i="1" a="1"/>
  <c r="BH37" i="1" s="1"/>
  <c r="BG37" i="1" a="1"/>
  <c r="BG37" i="1" s="1"/>
  <c r="BF37" i="1" a="1"/>
  <c r="BF37" i="1" s="1"/>
  <c r="BE37" i="1" a="1"/>
  <c r="BE37" i="1" s="1"/>
  <c r="BD37" i="1" a="1"/>
  <c r="BD37" i="1" s="1"/>
  <c r="BL27" i="1" a="1"/>
  <c r="BL27" i="1" s="1"/>
  <c r="BK27" i="1" a="1"/>
  <c r="BK27" i="1" s="1"/>
  <c r="BJ27" i="1" a="1"/>
  <c r="BJ27" i="1" s="1"/>
  <c r="BI27" i="1" a="1"/>
  <c r="BI27" i="1" s="1"/>
  <c r="BH27" i="1" a="1"/>
  <c r="BH27" i="1" s="1"/>
  <c r="BG27" i="1" a="1"/>
  <c r="BG27" i="1" s="1"/>
  <c r="BF27" i="1" a="1"/>
  <c r="BF27" i="1" s="1"/>
  <c r="BE27" i="1" a="1"/>
  <c r="BE27" i="1" s="1"/>
  <c r="BD27" i="1" a="1"/>
  <c r="BD27" i="1" s="1"/>
  <c r="BG33" i="1" a="1"/>
  <c r="BG33" i="1" s="1"/>
  <c r="BF33" i="1" a="1"/>
  <c r="BF33" i="1" s="1"/>
  <c r="BE33" i="1" a="1"/>
  <c r="BE33" i="1" s="1"/>
  <c r="BD33" i="1" a="1"/>
  <c r="BD33" i="1" s="1"/>
  <c r="BL33" i="1" a="1"/>
  <c r="BL33" i="1" s="1"/>
  <c r="BK33" i="1" a="1"/>
  <c r="BK33" i="1" s="1"/>
  <c r="BJ33" i="1" a="1"/>
  <c r="BJ33" i="1" s="1"/>
  <c r="BI33" i="1" a="1"/>
  <c r="BI33" i="1" s="1"/>
  <c r="BH33" i="1" a="1"/>
  <c r="BH33" i="1" s="1"/>
  <c r="BJ22" i="1" a="1"/>
  <c r="BJ22" i="1" s="1"/>
  <c r="BI22" i="1" a="1"/>
  <c r="BI22" i="1" s="1"/>
  <c r="BH22" i="1" a="1"/>
  <c r="BH22" i="1" s="1"/>
  <c r="BG22" i="1" a="1"/>
  <c r="BG22" i="1" s="1"/>
  <c r="BF22" i="1" a="1"/>
  <c r="BF22" i="1" s="1"/>
  <c r="BE22" i="1" a="1"/>
  <c r="BE22" i="1" s="1"/>
  <c r="BD22" i="1" a="1"/>
  <c r="BD22" i="1" s="1"/>
  <c r="BK22" i="1" a="1"/>
  <c r="BK22" i="1" s="1"/>
  <c r="BL22" i="1" a="1"/>
  <c r="BL22" i="1" s="1"/>
  <c r="BD30" i="1" a="1"/>
  <c r="BD30" i="1" s="1"/>
  <c r="BL30" i="1" a="1"/>
  <c r="BL30" i="1" s="1"/>
  <c r="BK30" i="1" a="1"/>
  <c r="BK30" i="1" s="1"/>
  <c r="BJ30" i="1" a="1"/>
  <c r="BJ30" i="1" s="1"/>
  <c r="BI30" i="1" a="1"/>
  <c r="BI30" i="1" s="1"/>
  <c r="BH30" i="1" a="1"/>
  <c r="BH30" i="1" s="1"/>
  <c r="BG30" i="1" a="1"/>
  <c r="BG30" i="1" s="1"/>
  <c r="BF30" i="1" a="1"/>
  <c r="BF30" i="1" s="1"/>
  <c r="BE30" i="1" a="1"/>
  <c r="BE30" i="1" s="1"/>
  <c r="BL40" i="1" a="1"/>
  <c r="BL40" i="1" s="1"/>
  <c r="BK40" i="1" a="1"/>
  <c r="BK40" i="1" s="1"/>
  <c r="BJ40" i="1" a="1"/>
  <c r="BJ40" i="1" s="1"/>
  <c r="BI40" i="1" a="1"/>
  <c r="BI40" i="1" s="1"/>
  <c r="BH40" i="1" a="1"/>
  <c r="BH40" i="1" s="1"/>
  <c r="BG40" i="1" a="1"/>
  <c r="BG40" i="1" s="1"/>
  <c r="BF40" i="1" a="1"/>
  <c r="BF40" i="1" s="1"/>
  <c r="BE40" i="1" a="1"/>
  <c r="BE40" i="1" s="1"/>
  <c r="BD40" i="1" a="1"/>
  <c r="BD40" i="1" s="1"/>
  <c r="BL32" i="1" a="1"/>
  <c r="BL32" i="1" s="1"/>
  <c r="BK32" i="1" a="1"/>
  <c r="BK32" i="1" s="1"/>
  <c r="BJ32" i="1" a="1"/>
  <c r="BJ32" i="1" s="1"/>
  <c r="BI32" i="1" a="1"/>
  <c r="BI32" i="1" s="1"/>
  <c r="BH32" i="1" a="1"/>
  <c r="BH32" i="1" s="1"/>
  <c r="BG32" i="1" a="1"/>
  <c r="BG32" i="1" s="1"/>
  <c r="BF32" i="1" a="1"/>
  <c r="BF32" i="1" s="1"/>
  <c r="BE32" i="1" a="1"/>
  <c r="BE32" i="1" s="1"/>
  <c r="BD32" i="1" a="1"/>
  <c r="BD32" i="1" s="1"/>
  <c r="BH39" i="1" a="1"/>
  <c r="BH39" i="1" s="1"/>
  <c r="BG39" i="1" a="1"/>
  <c r="BG39" i="1" s="1"/>
  <c r="BF39" i="1" a="1"/>
  <c r="BF39" i="1" s="1"/>
  <c r="BE39" i="1" a="1"/>
  <c r="BE39" i="1" s="1"/>
  <c r="BD39" i="1" a="1"/>
  <c r="BD39" i="1" s="1"/>
  <c r="BL39" i="1" a="1"/>
  <c r="BL39" i="1" s="1"/>
  <c r="BK39" i="1" a="1"/>
  <c r="BK39" i="1" s="1"/>
  <c r="BJ39" i="1" a="1"/>
  <c r="BJ39" i="1" s="1"/>
  <c r="BI39" i="1" a="1"/>
  <c r="BI39" i="1" s="1"/>
  <c r="BJ42" i="1" a="1"/>
  <c r="BJ42" i="1" s="1"/>
  <c r="BI42" i="1" a="1"/>
  <c r="BI42" i="1" s="1"/>
  <c r="BH42" i="1" a="1"/>
  <c r="BH42" i="1" s="1"/>
  <c r="BG42" i="1" a="1"/>
  <c r="BG42" i="1" s="1"/>
  <c r="BF42" i="1" a="1"/>
  <c r="BF42" i="1" s="1"/>
  <c r="BE42" i="1" a="1"/>
  <c r="BE42" i="1" s="1"/>
  <c r="BD42" i="1" a="1"/>
  <c r="BD42" i="1" s="1"/>
  <c r="BK42" i="1" a="1"/>
  <c r="BK42" i="1" s="1"/>
  <c r="BL42" i="1" a="1"/>
  <c r="BL42" i="1" s="1"/>
  <c r="BL23" i="1" a="1"/>
  <c r="BL23" i="1" s="1"/>
  <c r="BK23" i="1" a="1"/>
  <c r="BK23" i="1" s="1"/>
  <c r="BJ23" i="1" a="1"/>
  <c r="BJ23" i="1" s="1"/>
  <c r="BI23" i="1" a="1"/>
  <c r="BI23" i="1" s="1"/>
  <c r="BH23" i="1" a="1"/>
  <c r="BH23" i="1" s="1"/>
  <c r="BG23" i="1" a="1"/>
  <c r="BG23" i="1" s="1"/>
  <c r="BF23" i="1" a="1"/>
  <c r="BF23" i="1" s="1"/>
  <c r="BE23" i="1" a="1"/>
  <c r="BE23" i="1" s="1"/>
  <c r="BD23" i="1" a="1"/>
  <c r="BD23" i="1" s="1"/>
  <c r="BL29" i="1" a="1"/>
  <c r="BL29" i="1" s="1"/>
  <c r="BK29" i="1" a="1"/>
  <c r="BK29" i="1" s="1"/>
  <c r="BJ29" i="1" a="1"/>
  <c r="BJ29" i="1" s="1"/>
  <c r="BI29" i="1" a="1"/>
  <c r="BI29" i="1" s="1"/>
  <c r="BH29" i="1" a="1"/>
  <c r="BH29" i="1" s="1"/>
  <c r="BG29" i="1" a="1"/>
  <c r="BG29" i="1" s="1"/>
  <c r="BF29" i="1" a="1"/>
  <c r="BF29" i="1" s="1"/>
  <c r="BE29" i="1" a="1"/>
  <c r="BE29" i="1" s="1"/>
  <c r="BD29" i="1" a="1"/>
  <c r="BD29" i="1" s="1"/>
  <c r="BL25" i="1" a="1"/>
  <c r="BL25" i="1" s="1"/>
  <c r="BK25" i="1" a="1"/>
  <c r="BK25" i="1" s="1"/>
  <c r="BJ25" i="1" a="1"/>
  <c r="BJ25" i="1" s="1"/>
  <c r="BI25" i="1" a="1"/>
  <c r="BI25" i="1" s="1"/>
  <c r="BH25" i="1" a="1"/>
  <c r="BH25" i="1" s="1"/>
  <c r="BG25" i="1" a="1"/>
  <c r="BG25" i="1" s="1"/>
  <c r="BF25" i="1" a="1"/>
  <c r="BF25" i="1" s="1"/>
  <c r="BE25" i="1" a="1"/>
  <c r="BE25" i="1" s="1"/>
  <c r="BD25" i="1" a="1"/>
  <c r="BD25" i="1" s="1"/>
  <c r="BL28" i="1" a="1"/>
  <c r="BL28" i="1" s="1"/>
  <c r="BK28" i="1" a="1"/>
  <c r="BK28" i="1" s="1"/>
  <c r="BJ28" i="1" a="1"/>
  <c r="BJ28" i="1" s="1"/>
  <c r="BI28" i="1" a="1"/>
  <c r="BI28" i="1" s="1"/>
  <c r="BH28" i="1" a="1"/>
  <c r="BH28" i="1" s="1"/>
  <c r="BG28" i="1" a="1"/>
  <c r="BG28" i="1" s="1"/>
  <c r="BF28" i="1" a="1"/>
  <c r="BF28" i="1" s="1"/>
  <c r="BE28" i="1" a="1"/>
  <c r="BE28" i="1" s="1"/>
  <c r="BD28" i="1" a="1"/>
  <c r="BD28" i="1" s="1"/>
  <c r="BL38" i="1" a="1"/>
  <c r="BL38" i="1" s="1"/>
  <c r="BK38" i="1" a="1"/>
  <c r="BK38" i="1" s="1"/>
  <c r="BJ38" i="1" a="1"/>
  <c r="BJ38" i="1" s="1"/>
  <c r="BI38" i="1" a="1"/>
  <c r="BI38" i="1" s="1"/>
  <c r="BH38" i="1" a="1"/>
  <c r="BH38" i="1" s="1"/>
  <c r="BG38" i="1" a="1"/>
  <c r="BG38" i="1" s="1"/>
  <c r="BF38" i="1" a="1"/>
  <c r="BF38" i="1" s="1"/>
  <c r="BE38" i="1" a="1"/>
  <c r="BE38" i="1" s="1"/>
  <c r="BD38" i="1" a="1"/>
  <c r="BD38" i="1" s="1"/>
  <c r="BL31" i="1" a="1"/>
  <c r="BL31" i="1" s="1"/>
  <c r="BK31" i="1" a="1"/>
  <c r="BK31" i="1" s="1"/>
  <c r="BJ31" i="1" a="1"/>
  <c r="BJ31" i="1" s="1"/>
  <c r="BI31" i="1" a="1"/>
  <c r="BI31" i="1" s="1"/>
  <c r="BH31" i="1" a="1"/>
  <c r="BH31" i="1" s="1"/>
  <c r="BG31" i="1" a="1"/>
  <c r="BG31" i="1" s="1"/>
  <c r="BF31" i="1" a="1"/>
  <c r="BF31" i="1" s="1"/>
  <c r="BE31" i="1" a="1"/>
  <c r="BE31" i="1" s="1"/>
  <c r="BD31" i="1" a="1"/>
  <c r="BD31" i="1" s="1"/>
  <c r="BL35" i="1" a="1"/>
  <c r="BL35" i="1" s="1"/>
  <c r="BK35" i="1" a="1"/>
  <c r="BK35" i="1" s="1"/>
  <c r="BJ35" i="1" a="1"/>
  <c r="BJ35" i="1" s="1"/>
  <c r="BI35" i="1" a="1"/>
  <c r="BI35" i="1" s="1"/>
  <c r="BH35" i="1" a="1"/>
  <c r="BH35" i="1" s="1"/>
  <c r="BG35" i="1" a="1"/>
  <c r="BG35" i="1" s="1"/>
  <c r="BF35" i="1" a="1"/>
  <c r="BF35" i="1" s="1"/>
  <c r="BE35" i="1" a="1"/>
  <c r="BE35" i="1" s="1"/>
  <c r="BD35" i="1" a="1"/>
  <c r="BD35" i="1" s="1"/>
  <c r="BG36" i="1" a="1"/>
  <c r="BG36" i="1" s="1"/>
  <c r="BF36" i="1" a="1"/>
  <c r="BF36" i="1" s="1"/>
  <c r="BE36" i="1" a="1"/>
  <c r="BE36" i="1" s="1"/>
  <c r="BD36" i="1" a="1"/>
  <c r="BD36" i="1" s="1"/>
  <c r="BL36" i="1" a="1"/>
  <c r="BL36" i="1" s="1"/>
  <c r="BK36" i="1" a="1"/>
  <c r="BK36" i="1" s="1"/>
  <c r="BJ36" i="1" a="1"/>
  <c r="BJ36" i="1" s="1"/>
  <c r="BI36" i="1" a="1"/>
  <c r="BI36" i="1" s="1"/>
  <c r="BH36" i="1" a="1"/>
  <c r="BH36" i="1" s="1"/>
  <c r="BG24" i="1" a="1"/>
  <c r="BG24" i="1" s="1"/>
  <c r="BF24" i="1" a="1"/>
  <c r="BF24" i="1" s="1"/>
  <c r="BE24" i="1" a="1"/>
  <c r="BE24" i="1" s="1"/>
  <c r="BD24" i="1" a="1"/>
  <c r="BD24" i="1" s="1"/>
  <c r="BL24" i="1" a="1"/>
  <c r="BL24" i="1" s="1"/>
  <c r="BK24" i="1" a="1"/>
  <c r="BK24" i="1" s="1"/>
  <c r="BJ24" i="1" a="1"/>
  <c r="BJ24" i="1" s="1"/>
  <c r="BI24" i="1" a="1"/>
  <c r="BI24" i="1" s="1"/>
  <c r="BH24" i="1" a="1"/>
  <c r="BH24" i="1" s="1"/>
  <c r="BL41" i="1" a="1"/>
  <c r="BL41" i="1" s="1"/>
  <c r="BK41" i="1" a="1"/>
  <c r="BK41" i="1" s="1"/>
  <c r="BJ41" i="1" a="1"/>
  <c r="BJ41" i="1" s="1"/>
  <c r="BI41" i="1" a="1"/>
  <c r="BI41" i="1" s="1"/>
  <c r="BH41" i="1" a="1"/>
  <c r="BH41" i="1" s="1"/>
  <c r="BG41" i="1" a="1"/>
  <c r="BG41" i="1" s="1"/>
  <c r="BF41" i="1" a="1"/>
  <c r="BF41" i="1" s="1"/>
  <c r="BE41" i="1" a="1"/>
  <c r="BE41" i="1" s="1"/>
  <c r="BD41" i="1" a="1"/>
  <c r="BD41" i="1" s="1"/>
  <c r="AA62" i="1"/>
  <c r="AD62" i="1"/>
  <c r="AB62" i="1" s="1" a="1"/>
  <c r="AB62" i="1" s="1"/>
  <c r="MO13" i="1"/>
  <c r="MO101" i="1" s="1"/>
  <c r="MN13" i="1"/>
  <c r="MN101" i="1" s="1"/>
  <c r="MM13" i="1"/>
  <c r="MM101" i="1" s="1"/>
  <c r="ML13" i="1"/>
  <c r="ML101" i="1" s="1"/>
  <c r="HU13" i="1"/>
  <c r="HU101" i="1" s="1"/>
  <c r="HT13" i="1"/>
  <c r="HT14" i="1" s="1"/>
  <c r="HT17" i="1" s="1"/>
  <c r="HS13" i="1"/>
  <c r="HS101" i="1" s="1"/>
  <c r="HR13" i="1"/>
  <c r="HR14" i="1" s="1"/>
  <c r="HR17" i="1" s="1"/>
  <c r="HQ13" i="1"/>
  <c r="HQ14" i="1" s="1"/>
  <c r="HQ17" i="1" s="1"/>
  <c r="HG13" i="1"/>
  <c r="HG101" i="1" s="1"/>
  <c r="BY15" i="1"/>
  <c r="BX15" i="1"/>
  <c r="BW15" i="1"/>
  <c r="BV15" i="1"/>
  <c r="BY13" i="1"/>
  <c r="BY101" i="1" s="1"/>
  <c r="BX13" i="1"/>
  <c r="BX101" i="1" s="1"/>
  <c r="BW13" i="1"/>
  <c r="BW101" i="1" s="1"/>
  <c r="BV13" i="1"/>
  <c r="BV101" i="1" s="1"/>
  <c r="BS15" i="1"/>
  <c r="BR15" i="1"/>
  <c r="BQ15" i="1"/>
  <c r="BS13" i="1"/>
  <c r="BS101" i="1" s="1"/>
  <c r="BR13" i="1"/>
  <c r="BR101" i="1" s="1"/>
  <c r="BQ13" i="1"/>
  <c r="BQ101" i="1" s="1"/>
  <c r="BP15" i="1"/>
  <c r="BP13" i="1"/>
  <c r="BP101" i="1" s="1"/>
  <c r="LJ13" i="1"/>
  <c r="LJ101" i="1" s="1"/>
  <c r="AA63" i="1" l="1"/>
  <c r="AD63" i="1"/>
  <c r="AB63" i="1" s="1" a="1"/>
  <c r="AB63" i="1" s="1"/>
  <c r="HR101" i="1"/>
  <c r="HT101" i="1"/>
  <c r="HQ101" i="1"/>
  <c r="HS14" i="1"/>
  <c r="HS17" i="1" s="1"/>
  <c r="ML14" i="1"/>
  <c r="ML17" i="1" s="1"/>
  <c r="MM14" i="1"/>
  <c r="MM17" i="1" s="1"/>
  <c r="MN14" i="1"/>
  <c r="MN17" i="1" s="1"/>
  <c r="MO14" i="1"/>
  <c r="MO17" i="1" s="1"/>
  <c r="HU14" i="1"/>
  <c r="HU17" i="1" s="1"/>
  <c r="HG14" i="1"/>
  <c r="BV14" i="1"/>
  <c r="BV17" i="1" s="1"/>
  <c r="BW14" i="1"/>
  <c r="BW17" i="1" s="1"/>
  <c r="BX14" i="1"/>
  <c r="BX17" i="1" s="1"/>
  <c r="BY14" i="1"/>
  <c r="BY17" i="1" s="1"/>
  <c r="BR14" i="1"/>
  <c r="BR17" i="1" s="1"/>
  <c r="BS14" i="1"/>
  <c r="BS17" i="1" s="1"/>
  <c r="BP14" i="1"/>
  <c r="BP17" i="1" s="1"/>
  <c r="BQ14" i="1"/>
  <c r="BQ17" i="1" s="1"/>
  <c r="LJ14" i="1"/>
  <c r="LJ17" i="1" s="1"/>
  <c r="A47" i="5"/>
  <c r="FS13" i="1"/>
  <c r="FS101" i="1" s="1"/>
  <c r="AD64" i="1" l="1"/>
  <c r="AB64" i="1" s="1" a="1"/>
  <c r="AB64" i="1" s="1"/>
  <c r="AA64" i="1"/>
  <c r="FS14" i="1"/>
  <c r="FS17" i="1" s="1"/>
  <c r="AA65" i="1" l="1"/>
  <c r="AD65" i="1"/>
  <c r="AB65" i="1" s="1" a="1"/>
  <c r="AB65" i="1" s="1"/>
  <c r="AY39" i="4"/>
  <c r="AY44" i="4" s="1"/>
  <c r="AZ44" i="4"/>
  <c r="BF33" i="4"/>
  <c r="BF32" i="4"/>
  <c r="GO13" i="1"/>
  <c r="A156" i="5"/>
  <c r="A155" i="5"/>
  <c r="A151" i="5"/>
  <c r="A150" i="5"/>
  <c r="A148" i="5"/>
  <c r="GZ13" i="1"/>
  <c r="BA71" i="1"/>
  <c r="FT13" i="1"/>
  <c r="FT101" i="1" s="1"/>
  <c r="A117" i="5"/>
  <c r="AA66" i="1" l="1"/>
  <c r="AD66" i="1"/>
  <c r="AB66" i="1" s="1" a="1"/>
  <c r="AB66" i="1" s="1"/>
  <c r="AZ49" i="4"/>
  <c r="BI44" i="4"/>
  <c r="AU44" i="4" s="1"/>
  <c r="BG44" i="4"/>
  <c r="AS44" i="4" s="1"/>
  <c r="BH44" i="4"/>
  <c r="AT44" i="4" s="1"/>
  <c r="GO101" i="1"/>
  <c r="GO14" i="1"/>
  <c r="GO17" i="1" s="1"/>
  <c r="GZ101" i="1"/>
  <c r="GZ14" i="1"/>
  <c r="GZ17" i="1" s="1"/>
  <c r="FT14" i="1"/>
  <c r="FT17" i="1" s="1"/>
  <c r="AA67" i="1" l="1"/>
  <c r="AD67" i="1"/>
  <c r="AB67" i="1" s="1" a="1"/>
  <c r="AB67" i="1" s="1"/>
  <c r="AZ54" i="4"/>
  <c r="BI49" i="4"/>
  <c r="AU49" i="4" s="1"/>
  <c r="BH49" i="4"/>
  <c r="AT49" i="4" s="1"/>
  <c r="BG49" i="4"/>
  <c r="AS49" i="4" s="1"/>
  <c r="LA13" i="1"/>
  <c r="LA101" i="1" s="1"/>
  <c r="KY13" i="1"/>
  <c r="KY101" i="1" s="1"/>
  <c r="AA68" i="1" l="1"/>
  <c r="AD68" i="1"/>
  <c r="AB68" i="1" s="1" a="1"/>
  <c r="AB68" i="1" s="1"/>
  <c r="AZ59" i="4"/>
  <c r="BI54" i="4"/>
  <c r="AU54" i="4" s="1"/>
  <c r="BG54" i="4"/>
  <c r="AS54" i="4" s="1"/>
  <c r="BH54" i="4"/>
  <c r="AT54" i="4" s="1"/>
  <c r="KY14" i="1"/>
  <c r="KY17" i="1" s="1"/>
  <c r="LA14" i="1"/>
  <c r="LA17" i="1" s="1"/>
  <c r="FR13" i="1"/>
  <c r="FR76" i="1" s="1"/>
  <c r="GM13" i="1"/>
  <c r="AD69" i="1" l="1"/>
  <c r="AB69" i="1" s="1" a="1"/>
  <c r="AB69" i="1" s="1"/>
  <c r="AA69" i="1"/>
  <c r="FR101" i="1"/>
  <c r="FR62" i="1"/>
  <c r="AZ64" i="4"/>
  <c r="BI59" i="4"/>
  <c r="AU59" i="4" s="1"/>
  <c r="BG59" i="4"/>
  <c r="AS59" i="4" s="1"/>
  <c r="BH59" i="4"/>
  <c r="AT59" i="4" s="1"/>
  <c r="GM101" i="1"/>
  <c r="FR14" i="1"/>
  <c r="FR17" i="1" s="1"/>
  <c r="GM14" i="1"/>
  <c r="GM17" i="1" s="1"/>
  <c r="AA70" i="1" l="1"/>
  <c r="AD70" i="1"/>
  <c r="AB70" i="1" s="1" a="1"/>
  <c r="AB70" i="1" s="1"/>
  <c r="BH64" i="4"/>
  <c r="AT64" i="4" s="1"/>
  <c r="BI64" i="4"/>
  <c r="AU64" i="4" s="1"/>
  <c r="BG64" i="4"/>
  <c r="AS64" i="4" s="1"/>
  <c r="J67" i="3"/>
  <c r="I67" i="3"/>
  <c r="H67" i="3"/>
  <c r="G67" i="3"/>
  <c r="F67" i="3"/>
  <c r="E67" i="3"/>
  <c r="D67" i="3"/>
  <c r="C67" i="3"/>
  <c r="B67" i="3"/>
  <c r="J65" i="3"/>
  <c r="I65" i="3"/>
  <c r="H65" i="3"/>
  <c r="G65" i="3"/>
  <c r="F65" i="3"/>
  <c r="E65" i="3"/>
  <c r="D65" i="3"/>
  <c r="C65" i="3"/>
  <c r="B65" i="3"/>
  <c r="J63" i="3"/>
  <c r="I63" i="3"/>
  <c r="H63" i="3"/>
  <c r="G63" i="3"/>
  <c r="F63" i="3"/>
  <c r="E63" i="3"/>
  <c r="D63" i="3"/>
  <c r="C63" i="3"/>
  <c r="B63" i="3"/>
  <c r="J62" i="3"/>
  <c r="I62" i="3"/>
  <c r="H62" i="3"/>
  <c r="G62" i="3"/>
  <c r="F62" i="3"/>
  <c r="E62" i="3"/>
  <c r="D62" i="3"/>
  <c r="C62" i="3"/>
  <c r="B62" i="3"/>
  <c r="J61" i="3"/>
  <c r="I61" i="3"/>
  <c r="H61" i="3"/>
  <c r="G61" i="3"/>
  <c r="F61" i="3"/>
  <c r="E61" i="3"/>
  <c r="D61" i="3"/>
  <c r="C61" i="3"/>
  <c r="B61" i="3"/>
  <c r="BG13" i="1" l="1"/>
  <c r="BG101" i="1" s="1"/>
  <c r="BG14" i="1" l="1"/>
  <c r="J60" i="3" l="1"/>
  <c r="I60" i="3"/>
  <c r="H60" i="3"/>
  <c r="G60" i="3"/>
  <c r="F60" i="3"/>
  <c r="E60" i="3"/>
  <c r="C60" i="3"/>
  <c r="B60" i="3"/>
  <c r="J59" i="3"/>
  <c r="I59" i="3"/>
  <c r="H59" i="3"/>
  <c r="G59" i="3"/>
  <c r="F59" i="3"/>
  <c r="E59" i="3"/>
  <c r="C59" i="3"/>
  <c r="B59" i="3"/>
  <c r="BH83" i="4"/>
  <c r="BG83" i="4"/>
  <c r="BA83" i="4"/>
  <c r="BG82" i="4"/>
  <c r="FA13" i="1"/>
  <c r="FA101" i="1" s="1"/>
  <c r="LE13" i="1"/>
  <c r="LE101" i="1" s="1"/>
  <c r="FV13" i="1"/>
  <c r="FV101" i="1" s="1"/>
  <c r="GL13" i="1"/>
  <c r="FU13" i="1"/>
  <c r="FU101" i="1" s="1"/>
  <c r="GN13" i="1"/>
  <c r="GN76" i="1" s="1"/>
  <c r="GL101" i="1" l="1"/>
  <c r="GN101" i="1"/>
  <c r="FA14" i="1"/>
  <c r="FA17" i="1" s="1"/>
  <c r="LE14" i="1"/>
  <c r="LE17" i="1" s="1"/>
  <c r="FV14" i="1"/>
  <c r="FV17" i="1" s="1"/>
  <c r="GL14" i="1"/>
  <c r="GL17" i="1" s="1"/>
  <c r="FU14" i="1"/>
  <c r="FU17" i="1" s="1"/>
  <c r="GN14" i="1"/>
  <c r="GN17" i="1" s="1"/>
  <c r="HA13" i="1"/>
  <c r="GP13" i="1"/>
  <c r="DS13" i="1"/>
  <c r="DS101" i="1" s="1"/>
  <c r="DR13" i="1"/>
  <c r="DR101" i="1" s="1"/>
  <c r="KX13" i="1"/>
  <c r="KX101" i="1" s="1"/>
  <c r="DQ13" i="1"/>
  <c r="DQ101" i="1" s="1"/>
  <c r="KT13" i="1"/>
  <c r="KT101" i="1" s="1"/>
  <c r="KS13" i="1"/>
  <c r="KS101" i="1" s="1"/>
  <c r="KP13" i="1"/>
  <c r="KP101" i="1" s="1"/>
  <c r="KN13" i="1"/>
  <c r="KN101" i="1" s="1"/>
  <c r="DP13" i="1"/>
  <c r="DP101" i="1" s="1"/>
  <c r="AS146" i="4"/>
  <c r="Y146" i="4"/>
  <c r="AT146" i="4" s="1"/>
  <c r="AT145" i="4"/>
  <c r="AU145" i="4" s="1"/>
  <c r="AV145" i="4" s="1"/>
  <c r="AW145" i="4" s="1"/>
  <c r="AX145" i="4" s="1"/>
  <c r="AY145" i="4" s="1"/>
  <c r="Y145" i="4"/>
  <c r="Z145" i="4" s="1"/>
  <c r="AA145" i="4" s="1"/>
  <c r="AB145" i="4" s="1"/>
  <c r="AC145" i="4" s="1"/>
  <c r="AD145" i="4" s="1"/>
  <c r="CC13" i="1"/>
  <c r="CC101" i="1" s="1"/>
  <c r="CB13" i="1"/>
  <c r="CB101" i="1" s="1"/>
  <c r="A26" i="5"/>
  <c r="A25" i="5"/>
  <c r="MJ15" i="1"/>
  <c r="MH15" i="1"/>
  <c r="CY49" i="1"/>
  <c r="CY47" i="1"/>
  <c r="CY45" i="1"/>
  <c r="CY44" i="1"/>
  <c r="CY17" i="1"/>
  <c r="CY13" i="1"/>
  <c r="CY101" i="1" s="1"/>
  <c r="CU49" i="1"/>
  <c r="CU47" i="1"/>
  <c r="CU45" i="1"/>
  <c r="CU44" i="1"/>
  <c r="CU17" i="1"/>
  <c r="CU13" i="1"/>
  <c r="CU101" i="1" s="1"/>
  <c r="CO49" i="1"/>
  <c r="CO47" i="1"/>
  <c r="CO45" i="1"/>
  <c r="CO44" i="1"/>
  <c r="CO17" i="1"/>
  <c r="CO13" i="1"/>
  <c r="CO101" i="1" s="1"/>
  <c r="MS47" i="1"/>
  <c r="EV47" i="1"/>
  <c r="EU47" i="1"/>
  <c r="ET47" i="1"/>
  <c r="ES47" i="1"/>
  <c r="ER47" i="1"/>
  <c r="CX47" i="1"/>
  <c r="CR47" i="1"/>
  <c r="CN47" i="1"/>
  <c r="CI47" i="1"/>
  <c r="CH47" i="1"/>
  <c r="BA47" i="1"/>
  <c r="Q47" i="1"/>
  <c r="P47" i="1"/>
  <c r="L47" i="1"/>
  <c r="B48" i="1"/>
  <c r="CI49" i="1"/>
  <c r="CI45" i="1"/>
  <c r="CI44" i="1"/>
  <c r="CI17" i="1"/>
  <c r="CI13" i="1"/>
  <c r="CI101" i="1" s="1"/>
  <c r="Z48" i="1" l="1" a="1"/>
  <c r="Z48" i="1" s="1"/>
  <c r="Y48" i="1" a="1"/>
  <c r="Y48" i="1" s="1"/>
  <c r="X48" i="1" a="1"/>
  <c r="X48" i="1" s="1"/>
  <c r="V48" i="1" a="1"/>
  <c r="V48" i="1" s="1"/>
  <c r="U48" i="1" a="1"/>
  <c r="U48" i="1" s="1"/>
  <c r="O48" i="1" a="1"/>
  <c r="O48" i="1" s="1"/>
  <c r="N48" i="1" a="1"/>
  <c r="N48" i="1" s="1"/>
  <c r="M48" i="1" a="1"/>
  <c r="M48" i="1" s="1"/>
  <c r="L48" i="1" a="1"/>
  <c r="L48" i="1" s="1"/>
  <c r="AA48" i="1" a="1"/>
  <c r="AA48" i="1" s="1"/>
  <c r="DE48" i="1" a="1"/>
  <c r="DE48" i="1" s="1"/>
  <c r="AH48" i="1" a="1"/>
  <c r="AH48" i="1" s="1"/>
  <c r="AG48" i="1" a="1"/>
  <c r="AG48" i="1" s="1"/>
  <c r="AF48" i="1" a="1"/>
  <c r="AF48" i="1" s="1"/>
  <c r="AE48" i="1" a="1"/>
  <c r="AE48" i="1" s="1"/>
  <c r="K48" i="1" a="1"/>
  <c r="K48" i="1" s="1"/>
  <c r="J48" i="1" a="1"/>
  <c r="J48" i="1" s="1"/>
  <c r="I48" i="1" a="1"/>
  <c r="I48" i="1" s="1"/>
  <c r="FM47" i="1"/>
  <c r="FK47" i="1"/>
  <c r="FJ47" i="1"/>
  <c r="FI47" i="1"/>
  <c r="FH47" i="1"/>
  <c r="FG47" i="1"/>
  <c r="FF47" i="1"/>
  <c r="GP101" i="1"/>
  <c r="HA101" i="1"/>
  <c r="HA14" i="1"/>
  <c r="HA17" i="1" s="1"/>
  <c r="DP14" i="1"/>
  <c r="DP17" i="1" s="1"/>
  <c r="KN14" i="1"/>
  <c r="KN17" i="1" s="1"/>
  <c r="KP14" i="1"/>
  <c r="KP17" i="1" s="1"/>
  <c r="KS14" i="1"/>
  <c r="KS17" i="1" s="1"/>
  <c r="KT14" i="1"/>
  <c r="KT17" i="1" s="1"/>
  <c r="DQ14" i="1"/>
  <c r="DQ17" i="1" s="1"/>
  <c r="KX14" i="1"/>
  <c r="KX17" i="1" s="1"/>
  <c r="DS14" i="1"/>
  <c r="DS17" i="1" s="1"/>
  <c r="GP14" i="1"/>
  <c r="GP17" i="1" s="1"/>
  <c r="DR14" i="1"/>
  <c r="DR17" i="1" s="1"/>
  <c r="Z146" i="4"/>
  <c r="CC14" i="1"/>
  <c r="CC17" i="1" s="1"/>
  <c r="CB14" i="1"/>
  <c r="CB17" i="1" s="1"/>
  <c r="CY14" i="1"/>
  <c r="CU14" i="1"/>
  <c r="CO14" i="1"/>
  <c r="R47" i="1"/>
  <c r="CI14" i="1"/>
  <c r="P852" i="4"/>
  <c r="GY13" i="1"/>
  <c r="GX13" i="1"/>
  <c r="GX76" i="1" s="1"/>
  <c r="GW13" i="1"/>
  <c r="GW76" i="1" s="1"/>
  <c r="A160" i="5"/>
  <c r="GU13" i="1"/>
  <c r="GU76" i="1" s="1"/>
  <c r="L49" i="1"/>
  <c r="L45" i="1"/>
  <c r="L44" i="1"/>
  <c r="DC44" i="1" s="1"/>
  <c r="L17" i="1"/>
  <c r="D17" i="1" s="1"/>
  <c r="A133" i="5"/>
  <c r="A127" i="5"/>
  <c r="AB17" i="1"/>
  <c r="AB15" i="1"/>
  <c r="AB13" i="1"/>
  <c r="GK13" i="1"/>
  <c r="GJ13" i="1"/>
  <c r="GI13" i="1"/>
  <c r="GH13" i="1"/>
  <c r="GG13" i="1"/>
  <c r="GF13" i="1"/>
  <c r="GE13" i="1"/>
  <c r="FM44" i="1" l="1"/>
  <c r="FK44" i="1"/>
  <c r="FJ44" i="1"/>
  <c r="FI44" i="1"/>
  <c r="FH44" i="1"/>
  <c r="FG44" i="1"/>
  <c r="FF44" i="1"/>
  <c r="FM45" i="1"/>
  <c r="FK45" i="1"/>
  <c r="FJ45" i="1"/>
  <c r="FI45" i="1"/>
  <c r="FH45" i="1"/>
  <c r="FG45" i="1"/>
  <c r="FF45" i="1"/>
  <c r="FM49" i="1"/>
  <c r="FK49" i="1"/>
  <c r="FJ49" i="1"/>
  <c r="FI49" i="1"/>
  <c r="FH49" i="1"/>
  <c r="FG49" i="1"/>
  <c r="FF49" i="1"/>
  <c r="GK101" i="1"/>
  <c r="GF101" i="1"/>
  <c r="GE101" i="1"/>
  <c r="GI101" i="1"/>
  <c r="GH101" i="1"/>
  <c r="GJ101" i="1"/>
  <c r="GU101" i="1"/>
  <c r="GW101" i="1"/>
  <c r="GX101" i="1"/>
  <c r="GY101" i="1"/>
  <c r="AU146" i="4"/>
  <c r="AA146" i="4"/>
  <c r="GY14" i="1"/>
  <c r="GY17" i="1" s="1"/>
  <c r="GX14" i="1"/>
  <c r="GX17" i="1" s="1"/>
  <c r="GW14" i="1"/>
  <c r="GW17" i="1" s="1"/>
  <c r="GU14" i="1"/>
  <c r="GU17" i="1" s="1"/>
  <c r="GG101" i="1"/>
  <c r="GE14" i="1"/>
  <c r="GE17" i="1" s="1"/>
  <c r="GG14" i="1"/>
  <c r="GG17" i="1" s="1"/>
  <c r="GH14" i="1"/>
  <c r="GH17" i="1" s="1"/>
  <c r="GI14" i="1"/>
  <c r="GI17" i="1" s="1"/>
  <c r="GJ14" i="1"/>
  <c r="GJ17" i="1" s="1"/>
  <c r="GF14" i="1"/>
  <c r="GF17" i="1" s="1"/>
  <c r="GK14" i="1"/>
  <c r="GK17" i="1" s="1"/>
  <c r="AN82" i="4"/>
  <c r="FM23" i="1" s="1"/>
  <c r="AM82" i="4"/>
  <c r="FL23" i="1" s="1"/>
  <c r="A121" i="5"/>
  <c r="A144" i="5"/>
  <c r="A147" i="5"/>
  <c r="A145" i="5"/>
  <c r="A143" i="5"/>
  <c r="CX17" i="1"/>
  <c r="CR17" i="1"/>
  <c r="CN17" i="1"/>
  <c r="CH17" i="1"/>
  <c r="R17" i="1"/>
  <c r="Q17" i="1"/>
  <c r="P17" i="1"/>
  <c r="BA49" i="1"/>
  <c r="BA44" i="1"/>
  <c r="B46" i="1"/>
  <c r="R44" i="1"/>
  <c r="Q44" i="1"/>
  <c r="P44" i="1"/>
  <c r="CF13" i="1"/>
  <c r="CF101" i="1" s="1"/>
  <c r="CX49" i="1"/>
  <c r="CR49" i="1"/>
  <c r="CN49" i="1"/>
  <c r="CH49" i="1"/>
  <c r="CX44" i="1"/>
  <c r="CR44" i="1"/>
  <c r="CN44" i="1"/>
  <c r="CH44" i="1"/>
  <c r="MS44" i="1"/>
  <c r="EV44" i="1"/>
  <c r="EU44" i="1"/>
  <c r="ET44" i="1"/>
  <c r="ES44" i="1"/>
  <c r="ER44" i="1"/>
  <c r="K14" i="1"/>
  <c r="CX13" i="1"/>
  <c r="CX101" i="1" s="1"/>
  <c r="CR13" i="1"/>
  <c r="CR101" i="1" s="1"/>
  <c r="CN13" i="1"/>
  <c r="CN101" i="1" s="1"/>
  <c r="CH13" i="1"/>
  <c r="CH101" i="1" s="1"/>
  <c r="J46" i="1" l="1" a="1"/>
  <c r="J46" i="1" s="1"/>
  <c r="I46" i="1" a="1"/>
  <c r="I46" i="1" s="1"/>
  <c r="DE46" i="1" a="1"/>
  <c r="DE46" i="1" s="1"/>
  <c r="AH46" i="1" a="1"/>
  <c r="AH46" i="1" s="1"/>
  <c r="L46" i="1" a="1"/>
  <c r="L46" i="1" s="1"/>
  <c r="AG46" i="1" a="1"/>
  <c r="AG46" i="1" s="1"/>
  <c r="AF46" i="1" a="1"/>
  <c r="AF46" i="1" s="1"/>
  <c r="AE46" i="1" a="1"/>
  <c r="AE46" i="1" s="1"/>
  <c r="AA46" i="1" a="1"/>
  <c r="AA46" i="1" s="1"/>
  <c r="Z46" i="1" a="1"/>
  <c r="Z46" i="1" s="1"/>
  <c r="Y46" i="1" a="1"/>
  <c r="Y46" i="1" s="1"/>
  <c r="X46" i="1" a="1"/>
  <c r="X46" i="1" s="1"/>
  <c r="V46" i="1" a="1"/>
  <c r="V46" i="1" s="1"/>
  <c r="U46" i="1" a="1"/>
  <c r="U46" i="1" s="1"/>
  <c r="O46" i="1" a="1"/>
  <c r="O46" i="1" s="1"/>
  <c r="N46" i="1" a="1"/>
  <c r="N46" i="1" s="1"/>
  <c r="M46" i="1" a="1"/>
  <c r="M46" i="1" s="1"/>
  <c r="K46" i="1" a="1"/>
  <c r="K46" i="1" s="1"/>
  <c r="AV146" i="4"/>
  <c r="AB146" i="4"/>
  <c r="B45" i="1"/>
  <c r="B47" i="1"/>
  <c r="B50" i="1"/>
  <c r="MS45" i="1"/>
  <c r="CX45" i="1"/>
  <c r="BA45" i="1"/>
  <c r="CH45" i="1"/>
  <c r="B49" i="1"/>
  <c r="CF14" i="1"/>
  <c r="CF17" i="1" s="1"/>
  <c r="CR14" i="1"/>
  <c r="CX14" i="1"/>
  <c r="CN14" i="1"/>
  <c r="CH14" i="1"/>
  <c r="BL49" i="1" l="1" a="1"/>
  <c r="BL49" i="1" s="1"/>
  <c r="BL50" i="1" s="1" a="1"/>
  <c r="BL50" i="1" s="1"/>
  <c r="BK49" i="1" a="1"/>
  <c r="BK49" i="1" s="1"/>
  <c r="BK50" i="1" s="1" a="1"/>
  <c r="BK50" i="1" s="1"/>
  <c r="BJ49" i="1" a="1"/>
  <c r="BJ49" i="1" s="1"/>
  <c r="BJ50" i="1" s="1" a="1"/>
  <c r="BJ50" i="1" s="1"/>
  <c r="BI49" i="1" a="1"/>
  <c r="BI49" i="1" s="1"/>
  <c r="BI50" i="1" s="1" a="1"/>
  <c r="BI50" i="1" s="1"/>
  <c r="BG49" i="1" a="1"/>
  <c r="BG49" i="1" s="1"/>
  <c r="BG50" i="1" s="1" a="1"/>
  <c r="BG50" i="1" s="1"/>
  <c r="BF49" i="1" a="1"/>
  <c r="BF49" i="1" s="1"/>
  <c r="BF50" i="1" s="1" a="1"/>
  <c r="BF50" i="1" s="1"/>
  <c r="BE49" i="1" a="1"/>
  <c r="BE49" i="1" s="1"/>
  <c r="BE50" i="1" s="1" a="1"/>
  <c r="BE50" i="1" s="1"/>
  <c r="BD49" i="1" a="1"/>
  <c r="BD49" i="1" s="1"/>
  <c r="BD50" i="1" s="1" a="1"/>
  <c r="BD50" i="1" s="1"/>
  <c r="BH49" i="1" a="1"/>
  <c r="BH49" i="1" s="1"/>
  <c r="BH50" i="1" s="1" a="1"/>
  <c r="BH50" i="1" s="1"/>
  <c r="J50" i="1" a="1"/>
  <c r="J50" i="1" s="1"/>
  <c r="I50" i="1" a="1"/>
  <c r="I50" i="1" s="1"/>
  <c r="DE50" i="1" a="1"/>
  <c r="DE50" i="1" s="1"/>
  <c r="AH50" i="1" a="1"/>
  <c r="AH50" i="1" s="1"/>
  <c r="AG50" i="1" a="1"/>
  <c r="AG50" i="1" s="1"/>
  <c r="AF50" i="1" a="1"/>
  <c r="AF50" i="1" s="1"/>
  <c r="K50" i="1" a="1"/>
  <c r="K50" i="1" s="1"/>
  <c r="AE50" i="1" a="1"/>
  <c r="AE50" i="1" s="1"/>
  <c r="AA50" i="1" a="1"/>
  <c r="AA50" i="1" s="1"/>
  <c r="Z50" i="1" a="1"/>
  <c r="Z50" i="1" s="1"/>
  <c r="Y50" i="1" a="1"/>
  <c r="Y50" i="1" s="1"/>
  <c r="X50" i="1" a="1"/>
  <c r="X50" i="1" s="1"/>
  <c r="V50" i="1" a="1"/>
  <c r="V50" i="1" s="1"/>
  <c r="U50" i="1" a="1"/>
  <c r="U50" i="1" s="1"/>
  <c r="O50" i="1" a="1"/>
  <c r="O50" i="1" s="1"/>
  <c r="N50" i="1" a="1"/>
  <c r="N50" i="1" s="1"/>
  <c r="M50" i="1" a="1"/>
  <c r="M50" i="1" s="1"/>
  <c r="L50" i="1" a="1"/>
  <c r="L50" i="1" s="1"/>
  <c r="BL45" i="1" a="1"/>
  <c r="BL45" i="1" s="1"/>
  <c r="BL46" i="1" s="1" a="1"/>
  <c r="BL46" i="1" s="1"/>
  <c r="BK45" i="1" a="1"/>
  <c r="BK45" i="1" s="1"/>
  <c r="BK46" i="1" s="1" a="1"/>
  <c r="BK46" i="1" s="1"/>
  <c r="BJ45" i="1" a="1"/>
  <c r="BJ45" i="1" s="1"/>
  <c r="BJ46" i="1" s="1" a="1"/>
  <c r="BJ46" i="1" s="1"/>
  <c r="BI45" i="1" a="1"/>
  <c r="BI45" i="1" s="1"/>
  <c r="BI46" i="1" s="1" a="1"/>
  <c r="BI46" i="1" s="1"/>
  <c r="BH45" i="1" a="1"/>
  <c r="BH45" i="1" s="1"/>
  <c r="BH46" i="1" s="1" a="1"/>
  <c r="BH46" i="1" s="1"/>
  <c r="BG45" i="1" a="1"/>
  <c r="BG45" i="1" s="1"/>
  <c r="BG46" i="1" s="1" a="1"/>
  <c r="BG46" i="1" s="1"/>
  <c r="BF45" i="1" a="1"/>
  <c r="BF45" i="1" s="1"/>
  <c r="BF46" i="1" s="1" a="1"/>
  <c r="BF46" i="1" s="1"/>
  <c r="BE45" i="1" a="1"/>
  <c r="BE45" i="1" s="1"/>
  <c r="BE46" i="1" s="1" a="1"/>
  <c r="BE46" i="1" s="1"/>
  <c r="BD45" i="1" a="1"/>
  <c r="BD45" i="1" s="1"/>
  <c r="BD46" i="1" s="1" a="1"/>
  <c r="BD46" i="1" s="1"/>
  <c r="BD47" i="1" a="1"/>
  <c r="BD47" i="1" s="1"/>
  <c r="BD48" i="1" s="1" a="1"/>
  <c r="BD48" i="1" s="1"/>
  <c r="BL47" i="1" a="1"/>
  <c r="BL47" i="1" s="1"/>
  <c r="BL48" i="1" s="1" a="1"/>
  <c r="BL48" i="1" s="1"/>
  <c r="BK47" i="1" a="1"/>
  <c r="BK47" i="1" s="1"/>
  <c r="BK48" i="1" s="1" a="1"/>
  <c r="BK48" i="1" s="1"/>
  <c r="BJ47" i="1" a="1"/>
  <c r="BJ47" i="1" s="1"/>
  <c r="BJ48" i="1" s="1" a="1"/>
  <c r="BJ48" i="1" s="1"/>
  <c r="BI47" i="1" a="1"/>
  <c r="BI47" i="1" s="1"/>
  <c r="BI48" i="1" s="1" a="1"/>
  <c r="BI48" i="1" s="1"/>
  <c r="BH47" i="1" a="1"/>
  <c r="BH47" i="1" s="1"/>
  <c r="BH48" i="1" s="1" a="1"/>
  <c r="BH48" i="1" s="1"/>
  <c r="BE47" i="1" a="1"/>
  <c r="BE47" i="1" s="1"/>
  <c r="BE48" i="1" s="1" a="1"/>
  <c r="BE48" i="1" s="1"/>
  <c r="BG47" i="1" a="1"/>
  <c r="BG47" i="1" s="1"/>
  <c r="BG48" i="1" s="1" a="1"/>
  <c r="BG48" i="1" s="1"/>
  <c r="BF47" i="1" a="1"/>
  <c r="BF47" i="1" s="1"/>
  <c r="BF48" i="1" s="1" a="1"/>
  <c r="BF48" i="1" s="1"/>
  <c r="AW146" i="4"/>
  <c r="AC146" i="4"/>
  <c r="EV45" i="1"/>
  <c r="EU45" i="1"/>
  <c r="ET45" i="1"/>
  <c r="ES45" i="1"/>
  <c r="ER45" i="1"/>
  <c r="Q45" i="1"/>
  <c r="P45" i="1"/>
  <c r="R45" i="1"/>
  <c r="CN45" i="1"/>
  <c r="CR45" i="1"/>
  <c r="EU49" i="1"/>
  <c r="EV49" i="1"/>
  <c r="P49" i="1"/>
  <c r="Q49" i="1"/>
  <c r="R49" i="1"/>
  <c r="ET49" i="1"/>
  <c r="ES49" i="1"/>
  <c r="ER49" i="1"/>
  <c r="MS49" i="1"/>
  <c r="CY48" i="1" l="1"/>
  <c r="AX146" i="4"/>
  <c r="AD146" i="4"/>
  <c r="AY146" i="4" s="1"/>
  <c r="CO48" i="1"/>
  <c r="CU48" i="1"/>
  <c r="CN48" i="1"/>
  <c r="CX48" i="1"/>
  <c r="BA48" i="1"/>
  <c r="CR48" i="1"/>
  <c r="CI48" i="1"/>
  <c r="CH48" i="1"/>
  <c r="A178" i="5"/>
  <c r="A177" i="5"/>
  <c r="E865" i="4"/>
  <c r="E866" i="4" s="1"/>
  <c r="E867" i="4" s="1"/>
  <c r="E868" i="4" s="1"/>
  <c r="E869" i="4" s="1"/>
  <c r="E870" i="4" s="1"/>
  <c r="E871" i="4" s="1"/>
  <c r="E872" i="4" s="1"/>
  <c r="A198" i="5" l="1"/>
  <c r="GV13" i="1"/>
  <c r="GV76" i="1" s="1"/>
  <c r="GT13" i="1"/>
  <c r="GT76" i="1" s="1"/>
  <c r="BL13" i="1"/>
  <c r="BK13" i="1"/>
  <c r="BJ13" i="1"/>
  <c r="BI13" i="1"/>
  <c r="BI101" i="1" s="1"/>
  <c r="BH13" i="1"/>
  <c r="BH101" i="1" s="1"/>
  <c r="BF13" i="1"/>
  <c r="BE13" i="1"/>
  <c r="BD13" i="1"/>
  <c r="CD13" i="1"/>
  <c r="CA13" i="1"/>
  <c r="BZ13" i="1"/>
  <c r="BU13" i="1"/>
  <c r="BT13" i="1"/>
  <c r="BO13" i="1"/>
  <c r="BN13" i="1"/>
  <c r="CW13" i="1"/>
  <c r="CV13" i="1"/>
  <c r="CT13" i="1"/>
  <c r="CS13" i="1"/>
  <c r="CQ13" i="1"/>
  <c r="CP13" i="1"/>
  <c r="CM13" i="1"/>
  <c r="CL13" i="1"/>
  <c r="CK13" i="1"/>
  <c r="CJ13" i="1"/>
  <c r="CG13" i="1"/>
  <c r="GD13" i="1"/>
  <c r="GC13" i="1"/>
  <c r="GB13" i="1"/>
  <c r="GA13" i="1"/>
  <c r="FZ13" i="1"/>
  <c r="FY13" i="1"/>
  <c r="FX13" i="1"/>
  <c r="FW13" i="1"/>
  <c r="FQ13" i="1"/>
  <c r="FP13" i="1"/>
  <c r="II13" i="1"/>
  <c r="IH13" i="1"/>
  <c r="IG13" i="1"/>
  <c r="IF13" i="1"/>
  <c r="IE13" i="1"/>
  <c r="ID13" i="1"/>
  <c r="IC13" i="1"/>
  <c r="IB13" i="1"/>
  <c r="IA13" i="1"/>
  <c r="HZ13" i="1"/>
  <c r="HY13" i="1"/>
  <c r="HX13" i="1"/>
  <c r="HW13" i="1"/>
  <c r="HV13" i="1"/>
  <c r="HP13" i="1"/>
  <c r="HP101" i="1" s="1"/>
  <c r="HO13" i="1"/>
  <c r="HN13" i="1"/>
  <c r="HM13" i="1"/>
  <c r="HL13" i="1"/>
  <c r="HK13" i="1"/>
  <c r="DM13" i="1"/>
  <c r="DL13" i="1"/>
  <c r="DK13" i="1"/>
  <c r="DJ13" i="1"/>
  <c r="DI13" i="1"/>
  <c r="DH13" i="1"/>
  <c r="HJ13" i="1"/>
  <c r="HI13" i="1"/>
  <c r="HH13" i="1"/>
  <c r="HF13" i="1"/>
  <c r="HE13" i="1"/>
  <c r="HD13" i="1"/>
  <c r="HC13" i="1"/>
  <c r="KG13" i="1"/>
  <c r="KF13" i="1"/>
  <c r="KE13" i="1"/>
  <c r="KD13" i="1"/>
  <c r="KC13" i="1"/>
  <c r="KB13" i="1"/>
  <c r="KA13" i="1"/>
  <c r="JZ13" i="1"/>
  <c r="JY13" i="1"/>
  <c r="JX13" i="1"/>
  <c r="JW13" i="1"/>
  <c r="JV13" i="1"/>
  <c r="JU13" i="1"/>
  <c r="JT13" i="1"/>
  <c r="JS13" i="1"/>
  <c r="JR13" i="1"/>
  <c r="JQ13" i="1"/>
  <c r="JP13" i="1"/>
  <c r="JO13" i="1"/>
  <c r="JN13" i="1"/>
  <c r="JM13" i="1"/>
  <c r="JL13" i="1"/>
  <c r="JK13" i="1"/>
  <c r="JJ13" i="1"/>
  <c r="JI13" i="1"/>
  <c r="JH13" i="1"/>
  <c r="JG13" i="1"/>
  <c r="JF13" i="1"/>
  <c r="JE13" i="1"/>
  <c r="JD13" i="1"/>
  <c r="JC13" i="1"/>
  <c r="JB13" i="1"/>
  <c r="JA13" i="1"/>
  <c r="IV13" i="1"/>
  <c r="IU13" i="1"/>
  <c r="IT13" i="1"/>
  <c r="IS13" i="1"/>
  <c r="IR13" i="1"/>
  <c r="IQ13" i="1"/>
  <c r="IP13" i="1"/>
  <c r="IO13" i="1"/>
  <c r="IN13" i="1"/>
  <c r="IM13" i="1"/>
  <c r="IL13" i="1"/>
  <c r="IK13" i="1"/>
  <c r="GS13" i="1"/>
  <c r="GS76" i="1" s="1"/>
  <c r="GR13" i="1"/>
  <c r="GQ13" i="1"/>
  <c r="GQ76" i="1" s="1"/>
  <c r="EJ13" i="1"/>
  <c r="EJ101" i="1" s="1"/>
  <c r="EI13" i="1"/>
  <c r="EI101" i="1" s="1"/>
  <c r="EH13" i="1"/>
  <c r="EH101" i="1" s="1"/>
  <c r="EG13" i="1"/>
  <c r="EG101" i="1" s="1"/>
  <c r="DO13" i="1"/>
  <c r="KK13" i="1"/>
  <c r="KK101" i="1" s="1"/>
  <c r="KJ13" i="1"/>
  <c r="EF13" i="1"/>
  <c r="EF101" i="1" s="1"/>
  <c r="EE13" i="1"/>
  <c r="KI13" i="1"/>
  <c r="DT13" i="1"/>
  <c r="DN13" i="1"/>
  <c r="MQ13" i="1"/>
  <c r="ED13" i="1"/>
  <c r="EC13" i="1"/>
  <c r="EB13" i="1"/>
  <c r="EA13" i="1"/>
  <c r="DZ13" i="1"/>
  <c r="DY13" i="1"/>
  <c r="ME13" i="1"/>
  <c r="MD13" i="1"/>
  <c r="MC13" i="1"/>
  <c r="MB13" i="1"/>
  <c r="MA13" i="1"/>
  <c r="LY13" i="1"/>
  <c r="DX13" i="1"/>
  <c r="DW13" i="1"/>
  <c r="DV13" i="1"/>
  <c r="DU13" i="1"/>
  <c r="LX13" i="1"/>
  <c r="LX14" i="1" s="1"/>
  <c r="LW13" i="1"/>
  <c r="LV13" i="1"/>
  <c r="LU13" i="1"/>
  <c r="LT13" i="1"/>
  <c r="LS13" i="1"/>
  <c r="LR13" i="1"/>
  <c r="LQ13" i="1"/>
  <c r="LP13" i="1"/>
  <c r="LO13" i="1"/>
  <c r="LN13" i="1"/>
  <c r="LM13" i="1"/>
  <c r="LL13" i="1"/>
  <c r="LK13" i="1"/>
  <c r="EQ13" i="1"/>
  <c r="EP13" i="1"/>
  <c r="EO13" i="1"/>
  <c r="EN13" i="1"/>
  <c r="EM13" i="1"/>
  <c r="EL13" i="1"/>
  <c r="EK13" i="1"/>
  <c r="EV13" i="1"/>
  <c r="EU13" i="1"/>
  <c r="ET13" i="1"/>
  <c r="ES13" i="1"/>
  <c r="ER13" i="1"/>
  <c r="LC13" i="1"/>
  <c r="EZ13" i="1"/>
  <c r="EX13" i="1"/>
  <c r="EW13" i="1"/>
  <c r="MK13" i="1"/>
  <c r="MJ13" i="1"/>
  <c r="MI13" i="1"/>
  <c r="MH13" i="1"/>
  <c r="FM13" i="1"/>
  <c r="FL13" i="1"/>
  <c r="FK13" i="1"/>
  <c r="FJ13" i="1"/>
  <c r="FI13" i="1"/>
  <c r="FH13" i="1"/>
  <c r="FG13" i="1"/>
  <c r="FF13" i="1"/>
  <c r="FE13" i="1"/>
  <c r="MW13" i="1"/>
  <c r="MW14" i="1" s="1"/>
  <c r="MV13" i="1"/>
  <c r="MU13" i="1"/>
  <c r="MT13" i="1"/>
  <c r="MS13" i="1"/>
  <c r="JC10" i="1"/>
  <c r="JB10" i="1"/>
  <c r="JD10" i="1"/>
  <c r="D29" i="6"/>
  <c r="D29" i="7"/>
  <c r="D29" i="8"/>
  <c r="EV17" i="1"/>
  <c r="EU17" i="1"/>
  <c r="AG14" i="1"/>
  <c r="AF14" i="1"/>
  <c r="AE14" i="1"/>
  <c r="J69" i="3"/>
  <c r="I69" i="3"/>
  <c r="H69" i="3"/>
  <c r="G69" i="3"/>
  <c r="F69" i="3"/>
  <c r="E69" i="3"/>
  <c r="D69" i="3"/>
  <c r="C69" i="3"/>
  <c r="B69" i="3"/>
  <c r="J68" i="3"/>
  <c r="I68" i="3"/>
  <c r="H68" i="3"/>
  <c r="G68" i="3"/>
  <c r="F68" i="3"/>
  <c r="E68" i="3"/>
  <c r="D68" i="3"/>
  <c r="C68" i="3"/>
  <c r="B68" i="3"/>
  <c r="J57" i="3"/>
  <c r="I57" i="3"/>
  <c r="H57" i="3"/>
  <c r="G57" i="3"/>
  <c r="F57" i="3"/>
  <c r="E57" i="3"/>
  <c r="D57" i="3"/>
  <c r="C57" i="3"/>
  <c r="B57" i="3"/>
  <c r="J56" i="3"/>
  <c r="I56" i="3"/>
  <c r="H56" i="3"/>
  <c r="G56" i="3"/>
  <c r="F56" i="3"/>
  <c r="E56" i="3"/>
  <c r="D56" i="3"/>
  <c r="C56" i="3"/>
  <c r="B56" i="3"/>
  <c r="N779" i="4"/>
  <c r="H779" i="4"/>
  <c r="N778" i="4"/>
  <c r="H778" i="4"/>
  <c r="N777" i="4"/>
  <c r="H777" i="4"/>
  <c r="N815" i="4"/>
  <c r="H815" i="4"/>
  <c r="N814" i="4"/>
  <c r="H814" i="4"/>
  <c r="N813" i="4"/>
  <c r="H813" i="4"/>
  <c r="N791" i="4"/>
  <c r="H791" i="4"/>
  <c r="N790" i="4"/>
  <c r="H790" i="4"/>
  <c r="N789" i="4"/>
  <c r="H789" i="4"/>
  <c r="EE86" i="1" l="1"/>
  <c r="EE88" i="1"/>
  <c r="EE90" i="1"/>
  <c r="EE92" i="1"/>
  <c r="EE85" i="1"/>
  <c r="EE87" i="1"/>
  <c r="EE89" i="1"/>
  <c r="EE91" i="1"/>
  <c r="EE93" i="1"/>
  <c r="GT101" i="1"/>
  <c r="GV101" i="1"/>
  <c r="GQ101" i="1"/>
  <c r="GS101" i="1"/>
  <c r="GT14" i="1"/>
  <c r="GT17" i="1" s="1"/>
  <c r="GV14" i="1"/>
  <c r="GV17" i="1" s="1"/>
  <c r="GS14" i="1"/>
  <c r="GS17" i="1" s="1"/>
  <c r="GQ14" i="1"/>
  <c r="GQ17" i="1" s="1"/>
  <c r="KK14" i="1"/>
  <c r="KK17" i="1" s="1"/>
  <c r="EF14" i="1"/>
  <c r="EF17" i="1" s="1"/>
  <c r="HP14" i="1"/>
  <c r="HP17" i="1" s="1"/>
  <c r="BH14" i="1"/>
  <c r="BI14" i="1"/>
  <c r="EH14" i="1"/>
  <c r="EH17" i="1" s="1"/>
  <c r="EI14" i="1"/>
  <c r="EI17" i="1" s="1"/>
  <c r="EG14" i="1"/>
  <c r="EG17" i="1" s="1"/>
  <c r="EJ14" i="1"/>
  <c r="EJ17" i="1" s="1"/>
  <c r="MV12" i="1" l="1"/>
  <c r="MV10" i="1"/>
  <c r="MV6" i="1"/>
  <c r="AN251" i="4"/>
  <c r="AN251" i="7"/>
  <c r="AN251" i="6"/>
  <c r="AO251" i="6" s="1"/>
  <c r="AP251" i="6" s="1"/>
  <c r="AN251" i="8"/>
  <c r="AO251" i="8" s="1"/>
  <c r="N251" i="4"/>
  <c r="T251" i="4" s="1"/>
  <c r="Z251" i="4" s="1"/>
  <c r="AF251" i="4" s="1"/>
  <c r="AL251" i="4" s="1"/>
  <c r="N251" i="7"/>
  <c r="T251" i="7" s="1"/>
  <c r="Z251" i="7" s="1"/>
  <c r="AF251" i="7" s="1"/>
  <c r="AL251" i="7" s="1"/>
  <c r="N251" i="6"/>
  <c r="T251" i="6" s="1"/>
  <c r="Z251" i="6" s="1"/>
  <c r="AF251" i="6" s="1"/>
  <c r="AL251" i="6" s="1"/>
  <c r="N251" i="8"/>
  <c r="T251" i="8" s="1"/>
  <c r="Z251" i="8" s="1"/>
  <c r="AF251" i="8" s="1"/>
  <c r="AL251" i="8" s="1"/>
  <c r="M251" i="4"/>
  <c r="S251" i="4" s="1"/>
  <c r="Y251" i="4" s="1"/>
  <c r="AE251" i="4" s="1"/>
  <c r="AK251" i="4" s="1"/>
  <c r="L251" i="4"/>
  <c r="R251" i="4" s="1"/>
  <c r="X251" i="4" s="1"/>
  <c r="AD251" i="4" s="1"/>
  <c r="AJ251" i="4" s="1"/>
  <c r="K251" i="4"/>
  <c r="Q251" i="4" s="1"/>
  <c r="W251" i="4" s="1"/>
  <c r="AC251" i="4" s="1"/>
  <c r="AI251" i="4" s="1"/>
  <c r="J251" i="4"/>
  <c r="P251" i="4" s="1"/>
  <c r="V251" i="4" s="1"/>
  <c r="AB251" i="4" s="1"/>
  <c r="AH251" i="4" s="1"/>
  <c r="M251" i="7"/>
  <c r="S251" i="7" s="1"/>
  <c r="Y251" i="7" s="1"/>
  <c r="AE251" i="7" s="1"/>
  <c r="AK251" i="7" s="1"/>
  <c r="L251" i="7"/>
  <c r="R251" i="7" s="1"/>
  <c r="X251" i="7" s="1"/>
  <c r="AD251" i="7" s="1"/>
  <c r="AJ251" i="7" s="1"/>
  <c r="K251" i="7"/>
  <c r="Q251" i="7" s="1"/>
  <c r="W251" i="7" s="1"/>
  <c r="AC251" i="7" s="1"/>
  <c r="AI251" i="7" s="1"/>
  <c r="J251" i="7"/>
  <c r="P251" i="7" s="1"/>
  <c r="V251" i="7" s="1"/>
  <c r="AB251" i="7" s="1"/>
  <c r="AH251" i="7" s="1"/>
  <c r="M251" i="6"/>
  <c r="S251" i="6" s="1"/>
  <c r="Y251" i="6" s="1"/>
  <c r="AE251" i="6" s="1"/>
  <c r="AK251" i="6" s="1"/>
  <c r="L251" i="6"/>
  <c r="R251" i="6" s="1"/>
  <c r="X251" i="6" s="1"/>
  <c r="AD251" i="6" s="1"/>
  <c r="AJ251" i="6" s="1"/>
  <c r="K251" i="6"/>
  <c r="Q251" i="6" s="1"/>
  <c r="W251" i="6" s="1"/>
  <c r="AC251" i="6" s="1"/>
  <c r="AI251" i="6" s="1"/>
  <c r="J251" i="6"/>
  <c r="P251" i="6" s="1"/>
  <c r="V251" i="6" s="1"/>
  <c r="AB251" i="6" s="1"/>
  <c r="AH251" i="6" s="1"/>
  <c r="M251" i="8"/>
  <c r="S251" i="8" s="1"/>
  <c r="Y251" i="8" s="1"/>
  <c r="AE251" i="8" s="1"/>
  <c r="AK251" i="8" s="1"/>
  <c r="L251" i="8"/>
  <c r="R251" i="8" s="1"/>
  <c r="X251" i="8" s="1"/>
  <c r="AD251" i="8" s="1"/>
  <c r="AJ251" i="8" s="1"/>
  <c r="K251" i="8"/>
  <c r="Q251" i="8" s="1"/>
  <c r="W251" i="8" s="1"/>
  <c r="AC251" i="8" s="1"/>
  <c r="AI251" i="8" s="1"/>
  <c r="J251" i="8"/>
  <c r="P251" i="8" s="1"/>
  <c r="V251" i="8" s="1"/>
  <c r="AB251" i="8" s="1"/>
  <c r="AH251" i="8" s="1"/>
  <c r="I251" i="4"/>
  <c r="O251" i="4" s="1"/>
  <c r="U251" i="4" s="1"/>
  <c r="AA251" i="4" s="1"/>
  <c r="AG251" i="4" s="1"/>
  <c r="I251" i="7"/>
  <c r="O251" i="7" s="1"/>
  <c r="U251" i="7" s="1"/>
  <c r="AA251" i="7" s="1"/>
  <c r="AG251" i="7" s="1"/>
  <c r="I251" i="6"/>
  <c r="O251" i="6" s="1"/>
  <c r="U251" i="6" s="1"/>
  <c r="AA251" i="6" s="1"/>
  <c r="AG251" i="6" s="1"/>
  <c r="I251" i="8"/>
  <c r="O251" i="8" s="1"/>
  <c r="U251" i="8" s="1"/>
  <c r="AA251" i="8" s="1"/>
  <c r="AG251" i="8" s="1"/>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W38" i="8"/>
  <c r="AY38" i="8" s="1"/>
  <c r="AN38" i="8" s="1"/>
  <c r="AW38" i="7"/>
  <c r="AY38" i="7" s="1"/>
  <c r="AN38" i="7" s="1"/>
  <c r="AW38" i="6"/>
  <c r="AZ38" i="6" s="1"/>
  <c r="AO38" i="6" s="1"/>
  <c r="BB38" i="6" l="1"/>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51" i="6"/>
  <c r="AO251" i="7"/>
  <c r="AO251" i="4"/>
  <c r="AP251" i="8"/>
  <c r="BE38" i="6"/>
  <c r="AT38" i="6" s="1"/>
  <c r="BE38" i="7"/>
  <c r="AT38" i="7" s="1"/>
  <c r="BE38" i="8"/>
  <c r="AT38" i="8" s="1"/>
  <c r="AX38" i="6"/>
  <c r="AM38" i="6" s="1"/>
  <c r="BF38" i="6"/>
  <c r="AU38" i="6" s="1"/>
  <c r="AX38" i="7"/>
  <c r="AM38" i="7" s="1"/>
  <c r="BF38" i="7"/>
  <c r="AU38" i="7" s="1"/>
  <c r="AX38" i="8"/>
  <c r="AM38" i="8" s="1"/>
  <c r="BF38" i="8"/>
  <c r="AU38" i="8" s="1"/>
  <c r="AY38" i="6"/>
  <c r="AN38" i="6" s="1"/>
  <c r="JO12" i="1"/>
  <c r="JN12" i="1"/>
  <c r="JM12" i="1"/>
  <c r="JL12" i="1"/>
  <c r="JK12" i="1"/>
  <c r="JJ12" i="1"/>
  <c r="JO11" i="1"/>
  <c r="JN11" i="1"/>
  <c r="JM11" i="1"/>
  <c r="JL11" i="1"/>
  <c r="JK11" i="1"/>
  <c r="JJ11" i="1"/>
  <c r="JE10" i="1"/>
  <c r="JO7" i="1"/>
  <c r="JN7" i="1"/>
  <c r="JM7" i="1"/>
  <c r="JL7" i="1"/>
  <c r="JK7" i="1"/>
  <c r="JJ7" i="1"/>
  <c r="JO6" i="1"/>
  <c r="JM6" i="1"/>
  <c r="JK6" i="1"/>
  <c r="JJ6" i="1"/>
  <c r="JF6" i="1"/>
  <c r="JL6" i="1" s="1"/>
  <c r="JH6" i="1"/>
  <c r="JN6" i="1" s="1"/>
  <c r="JH14" i="1"/>
  <c r="JH17" i="1" s="1"/>
  <c r="JF14" i="1"/>
  <c r="JF17" i="1" s="1"/>
  <c r="J70" i="3"/>
  <c r="J66" i="3"/>
  <c r="J64" i="3"/>
  <c r="J58" i="3"/>
  <c r="J55" i="3"/>
  <c r="FK17" i="1"/>
  <c r="FJ17" i="1"/>
  <c r="FI17" i="1"/>
  <c r="FH17" i="1"/>
  <c r="FG17" i="1"/>
  <c r="KJ70" i="1"/>
  <c r="G70" i="1"/>
  <c r="KJ69" i="1"/>
  <c r="G69" i="1"/>
  <c r="KJ68" i="1"/>
  <c r="G68" i="1"/>
  <c r="KJ67" i="1"/>
  <c r="G67" i="1"/>
  <c r="KJ66" i="1"/>
  <c r="KJ65" i="1"/>
  <c r="H70" i="3"/>
  <c r="H66" i="3"/>
  <c r="H64" i="3"/>
  <c r="H58" i="3"/>
  <c r="H55" i="3"/>
  <c r="MS15" i="1"/>
  <c r="E101" i="1"/>
  <c r="AH14" i="1"/>
  <c r="G64" i="1"/>
  <c r="G63" i="1"/>
  <c r="G62" i="1"/>
  <c r="G61" i="1"/>
  <c r="KJ64" i="1"/>
  <c r="KJ63" i="1"/>
  <c r="KJ62" i="1"/>
  <c r="MV14" i="1"/>
  <c r="MV17" i="1" s="1"/>
  <c r="MU101" i="1"/>
  <c r="MT101" i="1"/>
  <c r="MS101" i="1"/>
  <c r="L14" i="1"/>
  <c r="L15" i="1"/>
  <c r="W348" i="8"/>
  <c r="X348" i="8"/>
  <c r="Y348" i="8"/>
  <c r="Z348" i="8"/>
  <c r="W349" i="8"/>
  <c r="X349" i="8"/>
  <c r="Y349" i="8"/>
  <c r="Z349" i="8"/>
  <c r="W350" i="8"/>
  <c r="X350" i="8"/>
  <c r="Y350" i="8"/>
  <c r="Z350" i="8"/>
  <c r="R326" i="8"/>
  <c r="Q326" i="8"/>
  <c r="P326" i="8"/>
  <c r="O326" i="8"/>
  <c r="N326" i="8"/>
  <c r="M326" i="8"/>
  <c r="L326" i="8"/>
  <c r="K326" i="8"/>
  <c r="J326" i="8"/>
  <c r="I326" i="8"/>
  <c r="H326" i="8"/>
  <c r="G326" i="8"/>
  <c r="F326" i="8"/>
  <c r="E326" i="8"/>
  <c r="D326" i="8"/>
  <c r="C326" i="8"/>
  <c r="R325" i="8"/>
  <c r="Q325" i="8"/>
  <c r="P325" i="8"/>
  <c r="O325" i="8"/>
  <c r="N325" i="8"/>
  <c r="M325" i="8"/>
  <c r="L325" i="8"/>
  <c r="K325" i="8"/>
  <c r="J325" i="8"/>
  <c r="I325" i="8"/>
  <c r="H325" i="8"/>
  <c r="G325" i="8"/>
  <c r="F325" i="8"/>
  <c r="E325" i="8"/>
  <c r="D325" i="8"/>
  <c r="C325" i="8"/>
  <c r="R324" i="8"/>
  <c r="Q324" i="8"/>
  <c r="P324" i="8"/>
  <c r="O324" i="8"/>
  <c r="N324" i="8"/>
  <c r="M324" i="8"/>
  <c r="L324" i="8"/>
  <c r="K324" i="8"/>
  <c r="J324" i="8"/>
  <c r="I324" i="8"/>
  <c r="H324" i="8"/>
  <c r="G324" i="8"/>
  <c r="F324" i="8"/>
  <c r="E324" i="8"/>
  <c r="D324" i="8"/>
  <c r="C324" i="8"/>
  <c r="B324" i="8"/>
  <c r="R323" i="8"/>
  <c r="Q323" i="8"/>
  <c r="P323" i="8"/>
  <c r="O323" i="8"/>
  <c r="N323" i="8"/>
  <c r="M323" i="8"/>
  <c r="L323" i="8"/>
  <c r="K323" i="8"/>
  <c r="J323" i="8"/>
  <c r="I323" i="8"/>
  <c r="H323" i="8"/>
  <c r="G323" i="8"/>
  <c r="F323" i="8"/>
  <c r="E323" i="8"/>
  <c r="D323" i="8"/>
  <c r="C323" i="8"/>
  <c r="R322" i="8"/>
  <c r="Q322" i="8"/>
  <c r="P322" i="8"/>
  <c r="O322" i="8"/>
  <c r="N322" i="8"/>
  <c r="M322" i="8"/>
  <c r="L322" i="8"/>
  <c r="K322" i="8"/>
  <c r="J322" i="8"/>
  <c r="I322" i="8"/>
  <c r="H322" i="8"/>
  <c r="G322" i="8"/>
  <c r="F322" i="8"/>
  <c r="E322" i="8"/>
  <c r="D322" i="8"/>
  <c r="C322" i="8"/>
  <c r="B322" i="8"/>
  <c r="R321" i="8"/>
  <c r="Q321" i="8"/>
  <c r="P321" i="8"/>
  <c r="O321" i="8"/>
  <c r="N321" i="8"/>
  <c r="M321" i="8"/>
  <c r="L321" i="8"/>
  <c r="K321" i="8"/>
  <c r="J321" i="8"/>
  <c r="I321" i="8"/>
  <c r="H321" i="8"/>
  <c r="G321" i="8"/>
  <c r="F321" i="8"/>
  <c r="E321" i="8"/>
  <c r="D321" i="8"/>
  <c r="C321" i="8"/>
  <c r="B321" i="8"/>
  <c r="R320" i="8"/>
  <c r="Q320" i="8"/>
  <c r="P320" i="8"/>
  <c r="O320" i="8"/>
  <c r="N320" i="8"/>
  <c r="M320" i="8"/>
  <c r="L320" i="8"/>
  <c r="K320" i="8"/>
  <c r="J320" i="8"/>
  <c r="I320" i="8"/>
  <c r="H320" i="8"/>
  <c r="G320" i="8"/>
  <c r="F320" i="8"/>
  <c r="E320" i="8"/>
  <c r="D320" i="8"/>
  <c r="C320" i="8"/>
  <c r="B320" i="8"/>
  <c r="R319" i="8"/>
  <c r="Q319" i="8"/>
  <c r="P319" i="8"/>
  <c r="O319" i="8"/>
  <c r="N319" i="8"/>
  <c r="M319" i="8"/>
  <c r="L319" i="8"/>
  <c r="K319" i="8"/>
  <c r="J319" i="8"/>
  <c r="I319" i="8"/>
  <c r="H319" i="8"/>
  <c r="G319" i="8"/>
  <c r="F319" i="8"/>
  <c r="E319" i="8"/>
  <c r="D319" i="8"/>
  <c r="C319" i="8"/>
  <c r="B319" i="8"/>
  <c r="R318" i="8"/>
  <c r="Q318" i="8"/>
  <c r="P318" i="8"/>
  <c r="O318" i="8"/>
  <c r="N318" i="8"/>
  <c r="M318" i="8"/>
  <c r="L318" i="8"/>
  <c r="K318" i="8"/>
  <c r="J318" i="8"/>
  <c r="I318" i="8"/>
  <c r="H318" i="8"/>
  <c r="G318" i="8"/>
  <c r="F318" i="8"/>
  <c r="E318" i="8"/>
  <c r="D318" i="8"/>
  <c r="C318" i="8"/>
  <c r="R317" i="8"/>
  <c r="Q317" i="8"/>
  <c r="P317" i="8"/>
  <c r="O317" i="8"/>
  <c r="N317" i="8"/>
  <c r="M317" i="8"/>
  <c r="L317" i="8"/>
  <c r="K317" i="8"/>
  <c r="J317" i="8"/>
  <c r="I317" i="8"/>
  <c r="H317" i="8"/>
  <c r="G317" i="8"/>
  <c r="F317" i="8"/>
  <c r="E317" i="8"/>
  <c r="D317" i="8"/>
  <c r="C317" i="8"/>
  <c r="R316" i="8"/>
  <c r="Q316" i="8"/>
  <c r="P316" i="8"/>
  <c r="O316" i="8"/>
  <c r="N316" i="8"/>
  <c r="M316" i="8"/>
  <c r="L316" i="8"/>
  <c r="K316" i="8"/>
  <c r="J316" i="8"/>
  <c r="I316" i="8"/>
  <c r="H316" i="8"/>
  <c r="G316" i="8"/>
  <c r="F316" i="8"/>
  <c r="E316" i="8"/>
  <c r="D316" i="8"/>
  <c r="C316" i="8"/>
  <c r="B316" i="8"/>
  <c r="R315" i="8"/>
  <c r="Q315" i="8"/>
  <c r="P315" i="8"/>
  <c r="O315" i="8"/>
  <c r="N315" i="8"/>
  <c r="M315" i="8"/>
  <c r="L315" i="8"/>
  <c r="K315" i="8"/>
  <c r="J315" i="8"/>
  <c r="I315" i="8"/>
  <c r="H315" i="8"/>
  <c r="G315" i="8"/>
  <c r="F315" i="8"/>
  <c r="E315" i="8"/>
  <c r="D315" i="8"/>
  <c r="C315" i="8"/>
  <c r="R314" i="8"/>
  <c r="Q314" i="8"/>
  <c r="P314" i="8"/>
  <c r="O314" i="8"/>
  <c r="N314" i="8"/>
  <c r="M314" i="8"/>
  <c r="L314" i="8"/>
  <c r="K314" i="8"/>
  <c r="J314" i="8"/>
  <c r="I314" i="8"/>
  <c r="H314" i="8"/>
  <c r="G314" i="8"/>
  <c r="F314" i="8"/>
  <c r="E314" i="8"/>
  <c r="D314" i="8"/>
  <c r="C314" i="8"/>
  <c r="B314" i="8"/>
  <c r="R313" i="8"/>
  <c r="Q313" i="8"/>
  <c r="P313" i="8"/>
  <c r="O313" i="8"/>
  <c r="N313" i="8"/>
  <c r="M313" i="8"/>
  <c r="L313" i="8"/>
  <c r="K313" i="8"/>
  <c r="J313" i="8"/>
  <c r="I313" i="8"/>
  <c r="H313" i="8"/>
  <c r="G313" i="8"/>
  <c r="F313" i="8"/>
  <c r="E313" i="8"/>
  <c r="D313" i="8"/>
  <c r="C313" i="8"/>
  <c r="B313" i="8"/>
  <c r="R312" i="8"/>
  <c r="Q312" i="8"/>
  <c r="P312" i="8"/>
  <c r="O312" i="8"/>
  <c r="N312" i="8"/>
  <c r="M312" i="8"/>
  <c r="L312" i="8"/>
  <c r="K312" i="8"/>
  <c r="J312" i="8"/>
  <c r="I312" i="8"/>
  <c r="H312" i="8"/>
  <c r="G312" i="8"/>
  <c r="F312" i="8"/>
  <c r="E312" i="8"/>
  <c r="D312" i="8"/>
  <c r="C312" i="8"/>
  <c r="B312" i="8"/>
  <c r="R311" i="8"/>
  <c r="Q311" i="8"/>
  <c r="P311" i="8"/>
  <c r="O311" i="8"/>
  <c r="N311" i="8"/>
  <c r="M311" i="8"/>
  <c r="L311" i="8"/>
  <c r="K311" i="8"/>
  <c r="J311" i="8"/>
  <c r="I311" i="8"/>
  <c r="H311" i="8"/>
  <c r="G311" i="8"/>
  <c r="F311" i="8"/>
  <c r="E311" i="8"/>
  <c r="D311" i="8"/>
  <c r="C311" i="8"/>
  <c r="B311" i="8"/>
  <c r="R310" i="8"/>
  <c r="Q310" i="8"/>
  <c r="P310" i="8"/>
  <c r="O310" i="8"/>
  <c r="N310" i="8"/>
  <c r="M310" i="8"/>
  <c r="L310" i="8"/>
  <c r="K310" i="8"/>
  <c r="J310" i="8"/>
  <c r="I310" i="8"/>
  <c r="H310" i="8"/>
  <c r="G310" i="8"/>
  <c r="F310" i="8"/>
  <c r="E310" i="8"/>
  <c r="D310" i="8"/>
  <c r="C310" i="8"/>
  <c r="R309" i="8"/>
  <c r="Q309" i="8"/>
  <c r="P309" i="8"/>
  <c r="O309" i="8"/>
  <c r="N309" i="8"/>
  <c r="M309" i="8"/>
  <c r="L309" i="8"/>
  <c r="K309" i="8"/>
  <c r="J309" i="8"/>
  <c r="I309" i="8"/>
  <c r="H309" i="8"/>
  <c r="G309" i="8"/>
  <c r="F309" i="8"/>
  <c r="E309" i="8"/>
  <c r="D309" i="8"/>
  <c r="C309" i="8"/>
  <c r="R308" i="8"/>
  <c r="Q308" i="8"/>
  <c r="P308" i="8"/>
  <c r="O308" i="8"/>
  <c r="N308" i="8"/>
  <c r="M308" i="8"/>
  <c r="L308" i="8"/>
  <c r="K308" i="8"/>
  <c r="J308" i="8"/>
  <c r="I308" i="8"/>
  <c r="H308" i="8"/>
  <c r="G308" i="8"/>
  <c r="F308" i="8"/>
  <c r="E308" i="8"/>
  <c r="D308" i="8"/>
  <c r="C308" i="8"/>
  <c r="B308" i="8"/>
  <c r="R307" i="8"/>
  <c r="Q307" i="8"/>
  <c r="P307" i="8"/>
  <c r="O307" i="8"/>
  <c r="N307" i="8"/>
  <c r="M307" i="8"/>
  <c r="L307" i="8"/>
  <c r="K307" i="8"/>
  <c r="J307" i="8"/>
  <c r="I307" i="8"/>
  <c r="H307" i="8"/>
  <c r="G307" i="8"/>
  <c r="F307" i="8"/>
  <c r="E307" i="8"/>
  <c r="D307" i="8"/>
  <c r="C307" i="8"/>
  <c r="R306" i="8"/>
  <c r="Q306" i="8"/>
  <c r="P306" i="8"/>
  <c r="O306" i="8"/>
  <c r="N306" i="8"/>
  <c r="M306" i="8"/>
  <c r="L306" i="8"/>
  <c r="K306" i="8"/>
  <c r="J306" i="8"/>
  <c r="I306" i="8"/>
  <c r="H306" i="8"/>
  <c r="G306" i="8"/>
  <c r="F306" i="8"/>
  <c r="E306" i="8"/>
  <c r="D306" i="8"/>
  <c r="C306" i="8"/>
  <c r="B306" i="8"/>
  <c r="R305" i="8"/>
  <c r="Q305" i="8"/>
  <c r="P305" i="8"/>
  <c r="O305" i="8"/>
  <c r="N305" i="8"/>
  <c r="M305" i="8"/>
  <c r="L305" i="8"/>
  <c r="K305" i="8"/>
  <c r="J305" i="8"/>
  <c r="I305" i="8"/>
  <c r="H305" i="8"/>
  <c r="G305" i="8"/>
  <c r="F305" i="8"/>
  <c r="E305" i="8"/>
  <c r="D305" i="8"/>
  <c r="C305" i="8"/>
  <c r="B305" i="8"/>
  <c r="R304" i="8"/>
  <c r="Q304" i="8"/>
  <c r="P304" i="8"/>
  <c r="O304" i="8"/>
  <c r="N304" i="8"/>
  <c r="M304" i="8"/>
  <c r="L304" i="8"/>
  <c r="K304" i="8"/>
  <c r="J304" i="8"/>
  <c r="I304" i="8"/>
  <c r="H304" i="8"/>
  <c r="G304" i="8"/>
  <c r="F304" i="8"/>
  <c r="E304" i="8"/>
  <c r="D304" i="8"/>
  <c r="C304" i="8"/>
  <c r="B304" i="8"/>
  <c r="R303" i="8"/>
  <c r="Q303" i="8"/>
  <c r="P303" i="8"/>
  <c r="O303" i="8"/>
  <c r="N303" i="8"/>
  <c r="M303" i="8"/>
  <c r="L303" i="8"/>
  <c r="K303" i="8"/>
  <c r="J303" i="8"/>
  <c r="I303" i="8"/>
  <c r="H303" i="8"/>
  <c r="G303" i="8"/>
  <c r="F303" i="8"/>
  <c r="E303" i="8"/>
  <c r="D303" i="8"/>
  <c r="C303" i="8"/>
  <c r="B303" i="8"/>
  <c r="R326" i="7"/>
  <c r="Q326" i="7"/>
  <c r="P326" i="7"/>
  <c r="O326" i="7"/>
  <c r="N326" i="7"/>
  <c r="M326" i="7"/>
  <c r="L326" i="7"/>
  <c r="K326" i="7"/>
  <c r="J326" i="7"/>
  <c r="I326" i="7"/>
  <c r="H326" i="7"/>
  <c r="G326" i="7"/>
  <c r="F326" i="7"/>
  <c r="E326" i="7"/>
  <c r="D326" i="7"/>
  <c r="C326" i="7"/>
  <c r="R325" i="7"/>
  <c r="Q325" i="7"/>
  <c r="P325" i="7"/>
  <c r="O325" i="7"/>
  <c r="N325" i="7"/>
  <c r="M325" i="7"/>
  <c r="L325" i="7"/>
  <c r="K325" i="7"/>
  <c r="J325" i="7"/>
  <c r="I325" i="7"/>
  <c r="H325" i="7"/>
  <c r="G325" i="7"/>
  <c r="F325" i="7"/>
  <c r="E325" i="7"/>
  <c r="D325" i="7"/>
  <c r="C325" i="7"/>
  <c r="R324" i="7"/>
  <c r="Q324" i="7"/>
  <c r="P324" i="7"/>
  <c r="O324" i="7"/>
  <c r="N324" i="7"/>
  <c r="M324" i="7"/>
  <c r="L324" i="7"/>
  <c r="K324" i="7"/>
  <c r="J324" i="7"/>
  <c r="I324" i="7"/>
  <c r="H324" i="7"/>
  <c r="G324" i="7"/>
  <c r="F324" i="7"/>
  <c r="E324" i="7"/>
  <c r="D324" i="7"/>
  <c r="C324" i="7"/>
  <c r="B324" i="7"/>
  <c r="R323" i="7"/>
  <c r="Q323" i="7"/>
  <c r="P323" i="7"/>
  <c r="O323" i="7"/>
  <c r="N323" i="7"/>
  <c r="M323" i="7"/>
  <c r="L323" i="7"/>
  <c r="K323" i="7"/>
  <c r="J323" i="7"/>
  <c r="I323" i="7"/>
  <c r="H323" i="7"/>
  <c r="G323" i="7"/>
  <c r="F323" i="7"/>
  <c r="E323" i="7"/>
  <c r="D323" i="7"/>
  <c r="C323" i="7"/>
  <c r="R322" i="7"/>
  <c r="Q322" i="7"/>
  <c r="P322" i="7"/>
  <c r="O322" i="7"/>
  <c r="N322" i="7"/>
  <c r="M322" i="7"/>
  <c r="L322" i="7"/>
  <c r="K322" i="7"/>
  <c r="J322" i="7"/>
  <c r="I322" i="7"/>
  <c r="H322" i="7"/>
  <c r="G322" i="7"/>
  <c r="F322" i="7"/>
  <c r="E322" i="7"/>
  <c r="D322" i="7"/>
  <c r="C322" i="7"/>
  <c r="B322" i="7"/>
  <c r="R321" i="7"/>
  <c r="Q321" i="7"/>
  <c r="P321" i="7"/>
  <c r="O321" i="7"/>
  <c r="N321" i="7"/>
  <c r="M321" i="7"/>
  <c r="L321" i="7"/>
  <c r="K321" i="7"/>
  <c r="J321" i="7"/>
  <c r="I321" i="7"/>
  <c r="H321" i="7"/>
  <c r="G321" i="7"/>
  <c r="F321" i="7"/>
  <c r="E321" i="7"/>
  <c r="D321" i="7"/>
  <c r="C321" i="7"/>
  <c r="B321" i="7"/>
  <c r="R320" i="7"/>
  <c r="Q320" i="7"/>
  <c r="P320" i="7"/>
  <c r="O320" i="7"/>
  <c r="N320" i="7"/>
  <c r="M320" i="7"/>
  <c r="L320" i="7"/>
  <c r="K320" i="7"/>
  <c r="J320" i="7"/>
  <c r="I320" i="7"/>
  <c r="H320" i="7"/>
  <c r="G320" i="7"/>
  <c r="F320" i="7"/>
  <c r="E320" i="7"/>
  <c r="D320" i="7"/>
  <c r="C320" i="7"/>
  <c r="B320" i="7"/>
  <c r="R319" i="7"/>
  <c r="Q319" i="7"/>
  <c r="P319" i="7"/>
  <c r="O319" i="7"/>
  <c r="N319" i="7"/>
  <c r="M319" i="7"/>
  <c r="L319" i="7"/>
  <c r="K319" i="7"/>
  <c r="J319" i="7"/>
  <c r="I319" i="7"/>
  <c r="H319" i="7"/>
  <c r="G319" i="7"/>
  <c r="F319" i="7"/>
  <c r="E319" i="7"/>
  <c r="D319" i="7"/>
  <c r="C319" i="7"/>
  <c r="B319" i="7"/>
  <c r="R318" i="7"/>
  <c r="Q318" i="7"/>
  <c r="P318" i="7"/>
  <c r="O318" i="7"/>
  <c r="N318" i="7"/>
  <c r="M318" i="7"/>
  <c r="L318" i="7"/>
  <c r="K318" i="7"/>
  <c r="J318" i="7"/>
  <c r="I318" i="7"/>
  <c r="H318" i="7"/>
  <c r="G318" i="7"/>
  <c r="F318" i="7"/>
  <c r="E318" i="7"/>
  <c r="D318" i="7"/>
  <c r="C318" i="7"/>
  <c r="R317" i="7"/>
  <c r="Q317" i="7"/>
  <c r="P317" i="7"/>
  <c r="O317" i="7"/>
  <c r="N317" i="7"/>
  <c r="M317" i="7"/>
  <c r="L317" i="7"/>
  <c r="K317" i="7"/>
  <c r="J317" i="7"/>
  <c r="I317" i="7"/>
  <c r="H317" i="7"/>
  <c r="G317" i="7"/>
  <c r="F317" i="7"/>
  <c r="E317" i="7"/>
  <c r="D317" i="7"/>
  <c r="C317" i="7"/>
  <c r="R316" i="7"/>
  <c r="Q316" i="7"/>
  <c r="P316" i="7"/>
  <c r="O316" i="7"/>
  <c r="N316" i="7"/>
  <c r="M316" i="7"/>
  <c r="L316" i="7"/>
  <c r="K316" i="7"/>
  <c r="J316" i="7"/>
  <c r="I316" i="7"/>
  <c r="H316" i="7"/>
  <c r="G316" i="7"/>
  <c r="F316" i="7"/>
  <c r="E316" i="7"/>
  <c r="D316" i="7"/>
  <c r="C316" i="7"/>
  <c r="B316" i="7"/>
  <c r="R315" i="7"/>
  <c r="Q315" i="7"/>
  <c r="P315" i="7"/>
  <c r="O315" i="7"/>
  <c r="N315" i="7"/>
  <c r="M315" i="7"/>
  <c r="L315" i="7"/>
  <c r="K315" i="7"/>
  <c r="J315" i="7"/>
  <c r="I315" i="7"/>
  <c r="H315" i="7"/>
  <c r="G315" i="7"/>
  <c r="F315" i="7"/>
  <c r="E315" i="7"/>
  <c r="D315" i="7"/>
  <c r="C315" i="7"/>
  <c r="R314" i="7"/>
  <c r="Q314" i="7"/>
  <c r="P314" i="7"/>
  <c r="O314" i="7"/>
  <c r="N314" i="7"/>
  <c r="M314" i="7"/>
  <c r="L314" i="7"/>
  <c r="K314" i="7"/>
  <c r="J314" i="7"/>
  <c r="I314" i="7"/>
  <c r="H314" i="7"/>
  <c r="G314" i="7"/>
  <c r="F314" i="7"/>
  <c r="E314" i="7"/>
  <c r="D314" i="7"/>
  <c r="C314" i="7"/>
  <c r="B314" i="7"/>
  <c r="R313" i="7"/>
  <c r="Q313" i="7"/>
  <c r="P313" i="7"/>
  <c r="O313" i="7"/>
  <c r="N313" i="7"/>
  <c r="M313" i="7"/>
  <c r="L313" i="7"/>
  <c r="K313" i="7"/>
  <c r="J313" i="7"/>
  <c r="I313" i="7"/>
  <c r="H313" i="7"/>
  <c r="G313" i="7"/>
  <c r="F313" i="7"/>
  <c r="E313" i="7"/>
  <c r="D313" i="7"/>
  <c r="C313" i="7"/>
  <c r="B313" i="7"/>
  <c r="R312" i="7"/>
  <c r="Q312" i="7"/>
  <c r="P312" i="7"/>
  <c r="O312" i="7"/>
  <c r="N312" i="7"/>
  <c r="M312" i="7"/>
  <c r="L312" i="7"/>
  <c r="K312" i="7"/>
  <c r="J312" i="7"/>
  <c r="I312" i="7"/>
  <c r="H312" i="7"/>
  <c r="G312" i="7"/>
  <c r="F312" i="7"/>
  <c r="E312" i="7"/>
  <c r="D312" i="7"/>
  <c r="C312" i="7"/>
  <c r="B312" i="7"/>
  <c r="R311" i="7"/>
  <c r="Q311" i="7"/>
  <c r="P311" i="7"/>
  <c r="O311" i="7"/>
  <c r="N311" i="7"/>
  <c r="M311" i="7"/>
  <c r="L311" i="7"/>
  <c r="K311" i="7"/>
  <c r="J311" i="7"/>
  <c r="I311" i="7"/>
  <c r="H311" i="7"/>
  <c r="G311" i="7"/>
  <c r="F311" i="7"/>
  <c r="E311" i="7"/>
  <c r="D311" i="7"/>
  <c r="C311" i="7"/>
  <c r="B311" i="7"/>
  <c r="R310" i="7"/>
  <c r="Q310" i="7"/>
  <c r="P310" i="7"/>
  <c r="O310" i="7"/>
  <c r="N310" i="7"/>
  <c r="M310" i="7"/>
  <c r="L310" i="7"/>
  <c r="K310" i="7"/>
  <c r="J310" i="7"/>
  <c r="I310" i="7"/>
  <c r="H310" i="7"/>
  <c r="G310" i="7"/>
  <c r="F310" i="7"/>
  <c r="E310" i="7"/>
  <c r="D310" i="7"/>
  <c r="C310" i="7"/>
  <c r="R309" i="7"/>
  <c r="Q309" i="7"/>
  <c r="P309" i="7"/>
  <c r="O309" i="7"/>
  <c r="N309" i="7"/>
  <c r="M309" i="7"/>
  <c r="L309" i="7"/>
  <c r="K309" i="7"/>
  <c r="J309" i="7"/>
  <c r="I309" i="7"/>
  <c r="H309" i="7"/>
  <c r="G309" i="7"/>
  <c r="F309" i="7"/>
  <c r="E309" i="7"/>
  <c r="D309" i="7"/>
  <c r="C309" i="7"/>
  <c r="R308" i="7"/>
  <c r="Q308" i="7"/>
  <c r="P308" i="7"/>
  <c r="O308" i="7"/>
  <c r="N308" i="7"/>
  <c r="M308" i="7"/>
  <c r="L308" i="7"/>
  <c r="K308" i="7"/>
  <c r="J308" i="7"/>
  <c r="I308" i="7"/>
  <c r="H308" i="7"/>
  <c r="G308" i="7"/>
  <c r="F308" i="7"/>
  <c r="E308" i="7"/>
  <c r="D308" i="7"/>
  <c r="C308" i="7"/>
  <c r="B308" i="7"/>
  <c r="R307" i="7"/>
  <c r="Q307" i="7"/>
  <c r="P307" i="7"/>
  <c r="O307" i="7"/>
  <c r="N307" i="7"/>
  <c r="M307" i="7"/>
  <c r="L307" i="7"/>
  <c r="K307" i="7"/>
  <c r="J307" i="7"/>
  <c r="I307" i="7"/>
  <c r="H307" i="7"/>
  <c r="G307" i="7"/>
  <c r="F307" i="7"/>
  <c r="E307" i="7"/>
  <c r="D307" i="7"/>
  <c r="C307" i="7"/>
  <c r="R306" i="7"/>
  <c r="Q306" i="7"/>
  <c r="P306" i="7"/>
  <c r="O306" i="7"/>
  <c r="N306" i="7"/>
  <c r="M306" i="7"/>
  <c r="L306" i="7"/>
  <c r="K306" i="7"/>
  <c r="J306" i="7"/>
  <c r="I306" i="7"/>
  <c r="H306" i="7"/>
  <c r="G306" i="7"/>
  <c r="F306" i="7"/>
  <c r="E306" i="7"/>
  <c r="D306" i="7"/>
  <c r="C306" i="7"/>
  <c r="B306" i="7"/>
  <c r="R305" i="7"/>
  <c r="Q305" i="7"/>
  <c r="P305" i="7"/>
  <c r="O305" i="7"/>
  <c r="N305" i="7"/>
  <c r="M305" i="7"/>
  <c r="L305" i="7"/>
  <c r="K305" i="7"/>
  <c r="J305" i="7"/>
  <c r="I305" i="7"/>
  <c r="H305" i="7"/>
  <c r="G305" i="7"/>
  <c r="F305" i="7"/>
  <c r="E305" i="7"/>
  <c r="D305" i="7"/>
  <c r="C305" i="7"/>
  <c r="B305" i="7"/>
  <c r="R304" i="7"/>
  <c r="Q304" i="7"/>
  <c r="P304" i="7"/>
  <c r="O304" i="7"/>
  <c r="N304" i="7"/>
  <c r="M304" i="7"/>
  <c r="L304" i="7"/>
  <c r="K304" i="7"/>
  <c r="J304" i="7"/>
  <c r="I304" i="7"/>
  <c r="H304" i="7"/>
  <c r="G304" i="7"/>
  <c r="F304" i="7"/>
  <c r="E304" i="7"/>
  <c r="D304" i="7"/>
  <c r="C304" i="7"/>
  <c r="B304" i="7"/>
  <c r="R303" i="7"/>
  <c r="Q303" i="7"/>
  <c r="P303" i="7"/>
  <c r="O303" i="7"/>
  <c r="N303" i="7"/>
  <c r="M303" i="7"/>
  <c r="L303" i="7"/>
  <c r="K303" i="7"/>
  <c r="J303" i="7"/>
  <c r="I303" i="7"/>
  <c r="H303" i="7"/>
  <c r="G303" i="7"/>
  <c r="F303" i="7"/>
  <c r="E303" i="7"/>
  <c r="D303" i="7"/>
  <c r="C303" i="7"/>
  <c r="B303" i="7"/>
  <c r="R326" i="6"/>
  <c r="Q326" i="6"/>
  <c r="P326" i="6"/>
  <c r="O326" i="6"/>
  <c r="N326" i="6"/>
  <c r="M326" i="6"/>
  <c r="L326" i="6"/>
  <c r="K326" i="6"/>
  <c r="J326" i="6"/>
  <c r="I326" i="6"/>
  <c r="H326" i="6"/>
  <c r="G326" i="6"/>
  <c r="F326" i="6"/>
  <c r="E326" i="6"/>
  <c r="D326" i="6"/>
  <c r="C326" i="6"/>
  <c r="R325" i="6"/>
  <c r="Q325" i="6"/>
  <c r="P325" i="6"/>
  <c r="O325" i="6"/>
  <c r="N325" i="6"/>
  <c r="M325" i="6"/>
  <c r="L325" i="6"/>
  <c r="K325" i="6"/>
  <c r="J325" i="6"/>
  <c r="I325" i="6"/>
  <c r="H325" i="6"/>
  <c r="G325" i="6"/>
  <c r="F325" i="6"/>
  <c r="E325" i="6"/>
  <c r="D325" i="6"/>
  <c r="C325" i="6"/>
  <c r="R324" i="6"/>
  <c r="Q324" i="6"/>
  <c r="P324" i="6"/>
  <c r="O324" i="6"/>
  <c r="N324" i="6"/>
  <c r="M324" i="6"/>
  <c r="L324" i="6"/>
  <c r="K324" i="6"/>
  <c r="J324" i="6"/>
  <c r="I324" i="6"/>
  <c r="H324" i="6"/>
  <c r="G324" i="6"/>
  <c r="F324" i="6"/>
  <c r="E324" i="6"/>
  <c r="D324" i="6"/>
  <c r="C324" i="6"/>
  <c r="B324" i="6"/>
  <c r="R323" i="6"/>
  <c r="Q323" i="6"/>
  <c r="P323" i="6"/>
  <c r="O323" i="6"/>
  <c r="N323" i="6"/>
  <c r="M323" i="6"/>
  <c r="L323" i="6"/>
  <c r="K323" i="6"/>
  <c r="J323" i="6"/>
  <c r="I323" i="6"/>
  <c r="H323" i="6"/>
  <c r="G323" i="6"/>
  <c r="F323" i="6"/>
  <c r="E323" i="6"/>
  <c r="D323" i="6"/>
  <c r="C323" i="6"/>
  <c r="R322" i="6"/>
  <c r="Q322" i="6"/>
  <c r="P322" i="6"/>
  <c r="O322" i="6"/>
  <c r="N322" i="6"/>
  <c r="M322" i="6"/>
  <c r="L322" i="6"/>
  <c r="K322" i="6"/>
  <c r="J322" i="6"/>
  <c r="I322" i="6"/>
  <c r="H322" i="6"/>
  <c r="G322" i="6"/>
  <c r="F322" i="6"/>
  <c r="E322" i="6"/>
  <c r="D322" i="6"/>
  <c r="C322" i="6"/>
  <c r="B322" i="6"/>
  <c r="R321" i="6"/>
  <c r="Q321" i="6"/>
  <c r="P321" i="6"/>
  <c r="O321" i="6"/>
  <c r="N321" i="6"/>
  <c r="M321" i="6"/>
  <c r="L321" i="6"/>
  <c r="K321" i="6"/>
  <c r="J321" i="6"/>
  <c r="I321" i="6"/>
  <c r="H321" i="6"/>
  <c r="G321" i="6"/>
  <c r="F321" i="6"/>
  <c r="E321" i="6"/>
  <c r="D321" i="6"/>
  <c r="C321" i="6"/>
  <c r="B321" i="6"/>
  <c r="R320" i="6"/>
  <c r="Q320" i="6"/>
  <c r="P320" i="6"/>
  <c r="O320" i="6"/>
  <c r="N320" i="6"/>
  <c r="M320" i="6"/>
  <c r="L320" i="6"/>
  <c r="K320" i="6"/>
  <c r="J320" i="6"/>
  <c r="I320" i="6"/>
  <c r="H320" i="6"/>
  <c r="G320" i="6"/>
  <c r="F320" i="6"/>
  <c r="E320" i="6"/>
  <c r="D320" i="6"/>
  <c r="C320" i="6"/>
  <c r="B320" i="6"/>
  <c r="R319" i="6"/>
  <c r="Q319" i="6"/>
  <c r="P319" i="6"/>
  <c r="O319" i="6"/>
  <c r="N319" i="6"/>
  <c r="M319" i="6"/>
  <c r="L319" i="6"/>
  <c r="K319" i="6"/>
  <c r="J319" i="6"/>
  <c r="I319" i="6"/>
  <c r="H319" i="6"/>
  <c r="G319" i="6"/>
  <c r="F319" i="6"/>
  <c r="E319" i="6"/>
  <c r="D319" i="6"/>
  <c r="C319" i="6"/>
  <c r="B319" i="6"/>
  <c r="R318" i="6"/>
  <c r="Q318" i="6"/>
  <c r="P318" i="6"/>
  <c r="O318" i="6"/>
  <c r="N318" i="6"/>
  <c r="M318" i="6"/>
  <c r="L318" i="6"/>
  <c r="K318" i="6"/>
  <c r="J318" i="6"/>
  <c r="I318" i="6"/>
  <c r="H318" i="6"/>
  <c r="G318" i="6"/>
  <c r="F318" i="6"/>
  <c r="E318" i="6"/>
  <c r="D318" i="6"/>
  <c r="C318" i="6"/>
  <c r="R317" i="6"/>
  <c r="Q317" i="6"/>
  <c r="P317" i="6"/>
  <c r="O317" i="6"/>
  <c r="N317" i="6"/>
  <c r="M317" i="6"/>
  <c r="L317" i="6"/>
  <c r="K317" i="6"/>
  <c r="J317" i="6"/>
  <c r="I317" i="6"/>
  <c r="H317" i="6"/>
  <c r="G317" i="6"/>
  <c r="F317" i="6"/>
  <c r="E317" i="6"/>
  <c r="D317" i="6"/>
  <c r="C317" i="6"/>
  <c r="R316" i="6"/>
  <c r="Q316" i="6"/>
  <c r="P316" i="6"/>
  <c r="O316" i="6"/>
  <c r="N316" i="6"/>
  <c r="M316" i="6"/>
  <c r="L316" i="6"/>
  <c r="K316" i="6"/>
  <c r="J316" i="6"/>
  <c r="I316" i="6"/>
  <c r="H316" i="6"/>
  <c r="G316" i="6"/>
  <c r="F316" i="6"/>
  <c r="E316" i="6"/>
  <c r="D316" i="6"/>
  <c r="C316" i="6"/>
  <c r="B316" i="6"/>
  <c r="R315" i="6"/>
  <c r="Q315" i="6"/>
  <c r="P315" i="6"/>
  <c r="O315" i="6"/>
  <c r="N315" i="6"/>
  <c r="M315" i="6"/>
  <c r="L315" i="6"/>
  <c r="K315" i="6"/>
  <c r="J315" i="6"/>
  <c r="I315" i="6"/>
  <c r="H315" i="6"/>
  <c r="G315" i="6"/>
  <c r="F315" i="6"/>
  <c r="E315" i="6"/>
  <c r="D315" i="6"/>
  <c r="C315" i="6"/>
  <c r="R314" i="6"/>
  <c r="Q314" i="6"/>
  <c r="P314" i="6"/>
  <c r="O314" i="6"/>
  <c r="N314" i="6"/>
  <c r="M314" i="6"/>
  <c r="L314" i="6"/>
  <c r="K314" i="6"/>
  <c r="J314" i="6"/>
  <c r="I314" i="6"/>
  <c r="H314" i="6"/>
  <c r="G314" i="6"/>
  <c r="F314" i="6"/>
  <c r="E314" i="6"/>
  <c r="D314" i="6"/>
  <c r="C314" i="6"/>
  <c r="B314" i="6"/>
  <c r="R313" i="6"/>
  <c r="Q313" i="6"/>
  <c r="P313" i="6"/>
  <c r="O313" i="6"/>
  <c r="N313" i="6"/>
  <c r="M313" i="6"/>
  <c r="L313" i="6"/>
  <c r="K313" i="6"/>
  <c r="J313" i="6"/>
  <c r="I313" i="6"/>
  <c r="H313" i="6"/>
  <c r="G313" i="6"/>
  <c r="F313" i="6"/>
  <c r="E313" i="6"/>
  <c r="D313" i="6"/>
  <c r="C313" i="6"/>
  <c r="B313" i="6"/>
  <c r="R312" i="6"/>
  <c r="Q312" i="6"/>
  <c r="P312" i="6"/>
  <c r="O312" i="6"/>
  <c r="N312" i="6"/>
  <c r="M312" i="6"/>
  <c r="L312" i="6"/>
  <c r="K312" i="6"/>
  <c r="J312" i="6"/>
  <c r="I312" i="6"/>
  <c r="H312" i="6"/>
  <c r="G312" i="6"/>
  <c r="F312" i="6"/>
  <c r="E312" i="6"/>
  <c r="D312" i="6"/>
  <c r="C312" i="6"/>
  <c r="B312" i="6"/>
  <c r="R311" i="6"/>
  <c r="Q311" i="6"/>
  <c r="P311" i="6"/>
  <c r="O311" i="6"/>
  <c r="N311" i="6"/>
  <c r="M311" i="6"/>
  <c r="L311" i="6"/>
  <c r="K311" i="6"/>
  <c r="J311" i="6"/>
  <c r="I311" i="6"/>
  <c r="H311" i="6"/>
  <c r="G311" i="6"/>
  <c r="F311" i="6"/>
  <c r="E311" i="6"/>
  <c r="D311" i="6"/>
  <c r="C311" i="6"/>
  <c r="B311" i="6"/>
  <c r="R310" i="6"/>
  <c r="Q310" i="6"/>
  <c r="P310" i="6"/>
  <c r="O310" i="6"/>
  <c r="N310" i="6"/>
  <c r="M310" i="6"/>
  <c r="L310" i="6"/>
  <c r="K310" i="6"/>
  <c r="J310" i="6"/>
  <c r="I310" i="6"/>
  <c r="H310" i="6"/>
  <c r="G310" i="6"/>
  <c r="F310" i="6"/>
  <c r="E310" i="6"/>
  <c r="D310" i="6"/>
  <c r="C310" i="6"/>
  <c r="R309" i="6"/>
  <c r="Q309" i="6"/>
  <c r="P309" i="6"/>
  <c r="O309" i="6"/>
  <c r="N309" i="6"/>
  <c r="M309" i="6"/>
  <c r="L309" i="6"/>
  <c r="K309" i="6"/>
  <c r="J309" i="6"/>
  <c r="I309" i="6"/>
  <c r="H309" i="6"/>
  <c r="G309" i="6"/>
  <c r="F309" i="6"/>
  <c r="E309" i="6"/>
  <c r="D309" i="6"/>
  <c r="C309" i="6"/>
  <c r="R308" i="6"/>
  <c r="Q308" i="6"/>
  <c r="P308" i="6"/>
  <c r="O308" i="6"/>
  <c r="N308" i="6"/>
  <c r="M308" i="6"/>
  <c r="L308" i="6"/>
  <c r="K308" i="6"/>
  <c r="J308" i="6"/>
  <c r="I308" i="6"/>
  <c r="H308" i="6"/>
  <c r="G308" i="6"/>
  <c r="F308" i="6"/>
  <c r="E308" i="6"/>
  <c r="D308" i="6"/>
  <c r="C308" i="6"/>
  <c r="B308" i="6"/>
  <c r="R307" i="6"/>
  <c r="Q307" i="6"/>
  <c r="P307" i="6"/>
  <c r="O307" i="6"/>
  <c r="N307" i="6"/>
  <c r="M307" i="6"/>
  <c r="L307" i="6"/>
  <c r="K307" i="6"/>
  <c r="J307" i="6"/>
  <c r="I307" i="6"/>
  <c r="H307" i="6"/>
  <c r="G307" i="6"/>
  <c r="F307" i="6"/>
  <c r="E307" i="6"/>
  <c r="D307" i="6"/>
  <c r="C307" i="6"/>
  <c r="R306" i="6"/>
  <c r="Q306" i="6"/>
  <c r="P306" i="6"/>
  <c r="O306" i="6"/>
  <c r="N306" i="6"/>
  <c r="M306" i="6"/>
  <c r="L306" i="6"/>
  <c r="K306" i="6"/>
  <c r="J306" i="6"/>
  <c r="I306" i="6"/>
  <c r="H306" i="6"/>
  <c r="G306" i="6"/>
  <c r="F306" i="6"/>
  <c r="E306" i="6"/>
  <c r="D306" i="6"/>
  <c r="C306" i="6"/>
  <c r="B306" i="6"/>
  <c r="R305" i="6"/>
  <c r="Q305" i="6"/>
  <c r="P305" i="6"/>
  <c r="O305" i="6"/>
  <c r="N305" i="6"/>
  <c r="M305" i="6"/>
  <c r="L305" i="6"/>
  <c r="K305" i="6"/>
  <c r="J305" i="6"/>
  <c r="I305" i="6"/>
  <c r="H305" i="6"/>
  <c r="G305" i="6"/>
  <c r="F305" i="6"/>
  <c r="E305" i="6"/>
  <c r="D305" i="6"/>
  <c r="C305" i="6"/>
  <c r="B305" i="6"/>
  <c r="R304" i="6"/>
  <c r="Q304" i="6"/>
  <c r="P304" i="6"/>
  <c r="O304" i="6"/>
  <c r="N304" i="6"/>
  <c r="M304" i="6"/>
  <c r="L304" i="6"/>
  <c r="K304" i="6"/>
  <c r="J304" i="6"/>
  <c r="I304" i="6"/>
  <c r="H304" i="6"/>
  <c r="G304" i="6"/>
  <c r="F304" i="6"/>
  <c r="E304" i="6"/>
  <c r="D304" i="6"/>
  <c r="C304" i="6"/>
  <c r="B304" i="6"/>
  <c r="R303" i="6"/>
  <c r="Q303" i="6"/>
  <c r="P303" i="6"/>
  <c r="O303" i="6"/>
  <c r="N303" i="6"/>
  <c r="M303" i="6"/>
  <c r="L303" i="6"/>
  <c r="K303" i="6"/>
  <c r="J303" i="6"/>
  <c r="I303" i="6"/>
  <c r="H303" i="6"/>
  <c r="G303" i="6"/>
  <c r="F303" i="6"/>
  <c r="E303" i="6"/>
  <c r="D303" i="6"/>
  <c r="C303" i="6"/>
  <c r="B303" i="6"/>
  <c r="R326" i="4"/>
  <c r="Q326" i="4"/>
  <c r="P326" i="4"/>
  <c r="O326" i="4"/>
  <c r="N326" i="4"/>
  <c r="M326" i="4"/>
  <c r="L326" i="4"/>
  <c r="K326" i="4"/>
  <c r="J326" i="4"/>
  <c r="I326" i="4"/>
  <c r="H326" i="4"/>
  <c r="G326" i="4"/>
  <c r="F326" i="4"/>
  <c r="E326" i="4"/>
  <c r="D326" i="4"/>
  <c r="C326" i="4"/>
  <c r="R325" i="4"/>
  <c r="Q325" i="4"/>
  <c r="P325" i="4"/>
  <c r="O325" i="4"/>
  <c r="N325" i="4"/>
  <c r="M325" i="4"/>
  <c r="L325" i="4"/>
  <c r="K325" i="4"/>
  <c r="J325" i="4"/>
  <c r="I325" i="4"/>
  <c r="H325" i="4"/>
  <c r="G325" i="4"/>
  <c r="F325" i="4"/>
  <c r="E325" i="4"/>
  <c r="D325" i="4"/>
  <c r="C325" i="4"/>
  <c r="R324" i="4"/>
  <c r="Q324" i="4"/>
  <c r="P324" i="4"/>
  <c r="O324" i="4"/>
  <c r="N324" i="4"/>
  <c r="M324" i="4"/>
  <c r="L324" i="4"/>
  <c r="K324" i="4"/>
  <c r="J324" i="4"/>
  <c r="I324" i="4"/>
  <c r="H324" i="4"/>
  <c r="G324" i="4"/>
  <c r="F324" i="4"/>
  <c r="E324" i="4"/>
  <c r="D324" i="4"/>
  <c r="C324" i="4"/>
  <c r="B324" i="4"/>
  <c r="R323" i="4"/>
  <c r="Q323" i="4"/>
  <c r="P323" i="4"/>
  <c r="O323" i="4"/>
  <c r="N323" i="4"/>
  <c r="M323" i="4"/>
  <c r="L323" i="4"/>
  <c r="K323" i="4"/>
  <c r="J323" i="4"/>
  <c r="I323" i="4"/>
  <c r="H323" i="4"/>
  <c r="G323" i="4"/>
  <c r="F323" i="4"/>
  <c r="E323" i="4"/>
  <c r="D323" i="4"/>
  <c r="C323" i="4"/>
  <c r="R322" i="4"/>
  <c r="Q322" i="4"/>
  <c r="P322" i="4"/>
  <c r="O322" i="4"/>
  <c r="N322" i="4"/>
  <c r="M322" i="4"/>
  <c r="L322" i="4"/>
  <c r="K322" i="4"/>
  <c r="J322" i="4"/>
  <c r="I322" i="4"/>
  <c r="H322" i="4"/>
  <c r="G322" i="4"/>
  <c r="F322" i="4"/>
  <c r="E322" i="4"/>
  <c r="D322" i="4"/>
  <c r="C322" i="4"/>
  <c r="B322" i="4"/>
  <c r="R321" i="4"/>
  <c r="Q321" i="4"/>
  <c r="P321" i="4"/>
  <c r="O321" i="4"/>
  <c r="N321" i="4"/>
  <c r="M321" i="4"/>
  <c r="L321" i="4"/>
  <c r="K321" i="4"/>
  <c r="J321" i="4"/>
  <c r="I321" i="4"/>
  <c r="H321" i="4"/>
  <c r="G321" i="4"/>
  <c r="F321" i="4"/>
  <c r="E321" i="4"/>
  <c r="D321" i="4"/>
  <c r="C321" i="4"/>
  <c r="B321" i="4"/>
  <c r="R320" i="4"/>
  <c r="Q320" i="4"/>
  <c r="P320" i="4"/>
  <c r="O320" i="4"/>
  <c r="N320" i="4"/>
  <c r="M320" i="4"/>
  <c r="L320" i="4"/>
  <c r="K320" i="4"/>
  <c r="J320" i="4"/>
  <c r="I320" i="4"/>
  <c r="H320" i="4"/>
  <c r="G320" i="4"/>
  <c r="F320" i="4"/>
  <c r="E320" i="4"/>
  <c r="D320" i="4"/>
  <c r="C320" i="4"/>
  <c r="B320" i="4"/>
  <c r="R319" i="4"/>
  <c r="Q319" i="4"/>
  <c r="P319" i="4"/>
  <c r="O319" i="4"/>
  <c r="N319" i="4"/>
  <c r="M319" i="4"/>
  <c r="L319" i="4"/>
  <c r="K319" i="4"/>
  <c r="J319" i="4"/>
  <c r="I319" i="4"/>
  <c r="H319" i="4"/>
  <c r="G319" i="4"/>
  <c r="F319" i="4"/>
  <c r="E319" i="4"/>
  <c r="D319" i="4"/>
  <c r="C319" i="4"/>
  <c r="B319" i="4"/>
  <c r="R318" i="4"/>
  <c r="Q318" i="4"/>
  <c r="P318" i="4"/>
  <c r="O318" i="4"/>
  <c r="N318" i="4"/>
  <c r="M318" i="4"/>
  <c r="L318" i="4"/>
  <c r="K318" i="4"/>
  <c r="J318" i="4"/>
  <c r="I318" i="4"/>
  <c r="H318" i="4"/>
  <c r="G318" i="4"/>
  <c r="F318" i="4"/>
  <c r="E318" i="4"/>
  <c r="D318" i="4"/>
  <c r="C318" i="4"/>
  <c r="R317" i="4"/>
  <c r="Q317" i="4"/>
  <c r="P317" i="4"/>
  <c r="O317" i="4"/>
  <c r="N317" i="4"/>
  <c r="M317" i="4"/>
  <c r="L317" i="4"/>
  <c r="K317" i="4"/>
  <c r="J317" i="4"/>
  <c r="I317" i="4"/>
  <c r="H317" i="4"/>
  <c r="G317" i="4"/>
  <c r="F317" i="4"/>
  <c r="E317" i="4"/>
  <c r="D317" i="4"/>
  <c r="C317" i="4"/>
  <c r="R316" i="4"/>
  <c r="Q316" i="4"/>
  <c r="P316" i="4"/>
  <c r="O316" i="4"/>
  <c r="N316" i="4"/>
  <c r="M316" i="4"/>
  <c r="L316" i="4"/>
  <c r="K316" i="4"/>
  <c r="J316" i="4"/>
  <c r="I316" i="4"/>
  <c r="H316" i="4"/>
  <c r="G316" i="4"/>
  <c r="F316" i="4"/>
  <c r="E316" i="4"/>
  <c r="D316" i="4"/>
  <c r="C316" i="4"/>
  <c r="B316" i="4"/>
  <c r="R315" i="4"/>
  <c r="Q315" i="4"/>
  <c r="P315" i="4"/>
  <c r="O315" i="4"/>
  <c r="N315" i="4"/>
  <c r="M315" i="4"/>
  <c r="L315" i="4"/>
  <c r="K315" i="4"/>
  <c r="J315" i="4"/>
  <c r="I315" i="4"/>
  <c r="H315" i="4"/>
  <c r="G315" i="4"/>
  <c r="F315" i="4"/>
  <c r="E315" i="4"/>
  <c r="D315" i="4"/>
  <c r="C315" i="4"/>
  <c r="R314" i="4"/>
  <c r="Q314" i="4"/>
  <c r="P314" i="4"/>
  <c r="O314" i="4"/>
  <c r="N314" i="4"/>
  <c r="M314" i="4"/>
  <c r="L314" i="4"/>
  <c r="K314" i="4"/>
  <c r="J314" i="4"/>
  <c r="I314" i="4"/>
  <c r="H314" i="4"/>
  <c r="G314" i="4"/>
  <c r="F314" i="4"/>
  <c r="E314" i="4"/>
  <c r="D314" i="4"/>
  <c r="C314" i="4"/>
  <c r="B314" i="4"/>
  <c r="R313" i="4"/>
  <c r="Q313" i="4"/>
  <c r="P313" i="4"/>
  <c r="O313" i="4"/>
  <c r="N313" i="4"/>
  <c r="M313" i="4"/>
  <c r="L313" i="4"/>
  <c r="K313" i="4"/>
  <c r="J313" i="4"/>
  <c r="I313" i="4"/>
  <c r="H313" i="4"/>
  <c r="G313" i="4"/>
  <c r="F313" i="4"/>
  <c r="E313" i="4"/>
  <c r="D313" i="4"/>
  <c r="C313" i="4"/>
  <c r="B313" i="4"/>
  <c r="R312" i="4"/>
  <c r="Q312" i="4"/>
  <c r="P312" i="4"/>
  <c r="O312" i="4"/>
  <c r="N312" i="4"/>
  <c r="M312" i="4"/>
  <c r="L312" i="4"/>
  <c r="K312" i="4"/>
  <c r="J312" i="4"/>
  <c r="I312" i="4"/>
  <c r="H312" i="4"/>
  <c r="G312" i="4"/>
  <c r="F312" i="4"/>
  <c r="E312" i="4"/>
  <c r="D312" i="4"/>
  <c r="C312" i="4"/>
  <c r="B312" i="4"/>
  <c r="R311" i="4"/>
  <c r="Q311" i="4"/>
  <c r="P311" i="4"/>
  <c r="O311" i="4"/>
  <c r="N311" i="4"/>
  <c r="M311" i="4"/>
  <c r="L311" i="4"/>
  <c r="K311" i="4"/>
  <c r="J311" i="4"/>
  <c r="I311" i="4"/>
  <c r="H311" i="4"/>
  <c r="G311" i="4"/>
  <c r="F311" i="4"/>
  <c r="E311" i="4"/>
  <c r="D311" i="4"/>
  <c r="C311" i="4"/>
  <c r="B311" i="4"/>
  <c r="R310" i="4"/>
  <c r="Q310" i="4"/>
  <c r="P310" i="4"/>
  <c r="O310" i="4"/>
  <c r="N310" i="4"/>
  <c r="M310" i="4"/>
  <c r="L310" i="4"/>
  <c r="K310" i="4"/>
  <c r="J310" i="4"/>
  <c r="I310" i="4"/>
  <c r="H310" i="4"/>
  <c r="G310" i="4"/>
  <c r="F310" i="4"/>
  <c r="E310" i="4"/>
  <c r="D310" i="4"/>
  <c r="C310" i="4"/>
  <c r="R309" i="4"/>
  <c r="Q309" i="4"/>
  <c r="P309" i="4"/>
  <c r="O309" i="4"/>
  <c r="N309" i="4"/>
  <c r="M309" i="4"/>
  <c r="L309" i="4"/>
  <c r="K309" i="4"/>
  <c r="J309" i="4"/>
  <c r="I309" i="4"/>
  <c r="H309" i="4"/>
  <c r="G309" i="4"/>
  <c r="F309" i="4"/>
  <c r="E309" i="4"/>
  <c r="D309" i="4"/>
  <c r="C309" i="4"/>
  <c r="R308" i="4"/>
  <c r="Q308" i="4"/>
  <c r="P308" i="4"/>
  <c r="O308" i="4"/>
  <c r="N308" i="4"/>
  <c r="M308" i="4"/>
  <c r="L308" i="4"/>
  <c r="K308" i="4"/>
  <c r="J308" i="4"/>
  <c r="I308" i="4"/>
  <c r="H308" i="4"/>
  <c r="G308" i="4"/>
  <c r="F308" i="4"/>
  <c r="E308" i="4"/>
  <c r="D308" i="4"/>
  <c r="C308" i="4"/>
  <c r="B308" i="4"/>
  <c r="R307" i="4"/>
  <c r="Q307" i="4"/>
  <c r="P307" i="4"/>
  <c r="O307" i="4"/>
  <c r="N307" i="4"/>
  <c r="M307" i="4"/>
  <c r="L307" i="4"/>
  <c r="K307" i="4"/>
  <c r="J307" i="4"/>
  <c r="I307" i="4"/>
  <c r="H307" i="4"/>
  <c r="G307" i="4"/>
  <c r="F307" i="4"/>
  <c r="E307" i="4"/>
  <c r="D307" i="4"/>
  <c r="C307" i="4"/>
  <c r="R306" i="4"/>
  <c r="Q306" i="4"/>
  <c r="P306" i="4"/>
  <c r="O306" i="4"/>
  <c r="N306" i="4"/>
  <c r="M306" i="4"/>
  <c r="L306" i="4"/>
  <c r="K306" i="4"/>
  <c r="J306" i="4"/>
  <c r="I306" i="4"/>
  <c r="H306" i="4"/>
  <c r="G306" i="4"/>
  <c r="F306" i="4"/>
  <c r="E306" i="4"/>
  <c r="D306" i="4"/>
  <c r="C306" i="4"/>
  <c r="B306" i="4"/>
  <c r="R305" i="4"/>
  <c r="Q305" i="4"/>
  <c r="P305" i="4"/>
  <c r="O305" i="4"/>
  <c r="N305" i="4"/>
  <c r="M305" i="4"/>
  <c r="L305" i="4"/>
  <c r="K305" i="4"/>
  <c r="J305" i="4"/>
  <c r="I305" i="4"/>
  <c r="H305" i="4"/>
  <c r="G305" i="4"/>
  <c r="F305" i="4"/>
  <c r="E305" i="4"/>
  <c r="D305" i="4"/>
  <c r="C305" i="4"/>
  <c r="B305" i="4"/>
  <c r="R304" i="4"/>
  <c r="Q304" i="4"/>
  <c r="P304" i="4"/>
  <c r="O304" i="4"/>
  <c r="N304" i="4"/>
  <c r="M304" i="4"/>
  <c r="L304" i="4"/>
  <c r="K304" i="4"/>
  <c r="J304" i="4"/>
  <c r="I304" i="4"/>
  <c r="H304" i="4"/>
  <c r="G304" i="4"/>
  <c r="F304" i="4"/>
  <c r="E304" i="4"/>
  <c r="D304" i="4"/>
  <c r="C304" i="4"/>
  <c r="B304" i="4"/>
  <c r="R303" i="4"/>
  <c r="Q303" i="4"/>
  <c r="P303" i="4"/>
  <c r="O303" i="4"/>
  <c r="N303" i="4"/>
  <c r="M303" i="4"/>
  <c r="L303" i="4"/>
  <c r="K303" i="4"/>
  <c r="J303" i="4"/>
  <c r="I303" i="4"/>
  <c r="H303" i="4"/>
  <c r="G303" i="4"/>
  <c r="F303" i="4"/>
  <c r="E303" i="4"/>
  <c r="D303" i="4"/>
  <c r="C303" i="4"/>
  <c r="B303" i="4"/>
  <c r="KC14" i="1"/>
  <c r="KC17" i="1" s="1"/>
  <c r="KA14" i="1"/>
  <c r="KA17" i="1" s="1"/>
  <c r="JX14" i="1"/>
  <c r="JX17" i="1" s="1"/>
  <c r="JV14" i="1"/>
  <c r="JV17" i="1" s="1"/>
  <c r="KD11" i="1"/>
  <c r="KC11" i="1"/>
  <c r="KB11" i="1"/>
  <c r="KA11" i="1"/>
  <c r="JZ11" i="1"/>
  <c r="KD7" i="1"/>
  <c r="KC7" i="1"/>
  <c r="KB7" i="1"/>
  <c r="KA7" i="1"/>
  <c r="KD6" i="1"/>
  <c r="KB6" i="1"/>
  <c r="JZ6" i="1"/>
  <c r="JX6" i="1"/>
  <c r="KC6" i="1" s="1"/>
  <c r="JV6" i="1"/>
  <c r="KA6" i="1" s="1"/>
  <c r="KF101" i="1"/>
  <c r="KE101" i="1"/>
  <c r="KD101" i="1"/>
  <c r="KB101" i="1"/>
  <c r="JZ101" i="1"/>
  <c r="JY101" i="1"/>
  <c r="JW101" i="1"/>
  <c r="JU101" i="1"/>
  <c r="JS14" i="1"/>
  <c r="JQ14" i="1"/>
  <c r="JS6" i="1"/>
  <c r="JQ6" i="1"/>
  <c r="JO101" i="1"/>
  <c r="JL14" i="1"/>
  <c r="JL17" i="1" s="1"/>
  <c r="JG101" i="1"/>
  <c r="N268" i="8"/>
  <c r="T268" i="8" s="1"/>
  <c r="Z268" i="8" s="1"/>
  <c r="AF268" i="8" s="1"/>
  <c r="AL268" i="8" s="1"/>
  <c r="N267" i="8"/>
  <c r="T267" i="8" s="1"/>
  <c r="Z267" i="8" s="1"/>
  <c r="AF267" i="8" s="1"/>
  <c r="AL267" i="8" s="1"/>
  <c r="N266" i="8"/>
  <c r="T266" i="8" s="1"/>
  <c r="Z266" i="8" s="1"/>
  <c r="AF266" i="8" s="1"/>
  <c r="AL266" i="8" s="1"/>
  <c r="N265" i="8"/>
  <c r="T265" i="8" s="1"/>
  <c r="Z265" i="8" s="1"/>
  <c r="AF265" i="8" s="1"/>
  <c r="AL265" i="8" s="1"/>
  <c r="N268" i="7"/>
  <c r="T268" i="7" s="1"/>
  <c r="Z268" i="7" s="1"/>
  <c r="AF268" i="7" s="1"/>
  <c r="AL268" i="7" s="1"/>
  <c r="N267" i="7"/>
  <c r="T267" i="7" s="1"/>
  <c r="Z267" i="7" s="1"/>
  <c r="AF267" i="7" s="1"/>
  <c r="AL267" i="7" s="1"/>
  <c r="N266" i="7"/>
  <c r="T266" i="7" s="1"/>
  <c r="Z266" i="7" s="1"/>
  <c r="AF266" i="7" s="1"/>
  <c r="AL266" i="7" s="1"/>
  <c r="N265" i="7"/>
  <c r="T265" i="7" s="1"/>
  <c r="Z265" i="7" s="1"/>
  <c r="AF265" i="7" s="1"/>
  <c r="AL265" i="7" s="1"/>
  <c r="N268" i="6"/>
  <c r="T268" i="6" s="1"/>
  <c r="Z268" i="6" s="1"/>
  <c r="AF268" i="6" s="1"/>
  <c r="AL268" i="6" s="1"/>
  <c r="N267" i="6"/>
  <c r="T267" i="6" s="1"/>
  <c r="Z267" i="6" s="1"/>
  <c r="AF267" i="6" s="1"/>
  <c r="AL267" i="6" s="1"/>
  <c r="N266" i="6"/>
  <c r="T266" i="6" s="1"/>
  <c r="Z266" i="6" s="1"/>
  <c r="AF266" i="6" s="1"/>
  <c r="AL266" i="6" s="1"/>
  <c r="N265" i="6"/>
  <c r="T265" i="6" s="1"/>
  <c r="Z265" i="6" s="1"/>
  <c r="AF265" i="6" s="1"/>
  <c r="AL265" i="6" s="1"/>
  <c r="N272" i="4"/>
  <c r="T272" i="4" s="1"/>
  <c r="Z272" i="4" s="1"/>
  <c r="AF272" i="4" s="1"/>
  <c r="AL272" i="4" s="1"/>
  <c r="N269" i="4"/>
  <c r="T269" i="4" s="1"/>
  <c r="Z269" i="4" s="1"/>
  <c r="AF269" i="4" s="1"/>
  <c r="AL269" i="4" s="1"/>
  <c r="N268" i="4"/>
  <c r="T268" i="4" s="1"/>
  <c r="Z268" i="4" s="1"/>
  <c r="AF268" i="4" s="1"/>
  <c r="AL268" i="4" s="1"/>
  <c r="N267" i="4"/>
  <c r="T267" i="4" s="1"/>
  <c r="Z267" i="4" s="1"/>
  <c r="AF267" i="4" s="1"/>
  <c r="AL267" i="4" s="1"/>
  <c r="N266" i="4"/>
  <c r="T266" i="4" s="1"/>
  <c r="Z266" i="4" s="1"/>
  <c r="AF266" i="4" s="1"/>
  <c r="AL266" i="4" s="1"/>
  <c r="N265" i="4"/>
  <c r="T265" i="4" s="1"/>
  <c r="Z265" i="4" s="1"/>
  <c r="AF265" i="4" s="1"/>
  <c r="AL265" i="4" s="1"/>
  <c r="AW42" i="8"/>
  <c r="AW42" i="7"/>
  <c r="AW42" i="6"/>
  <c r="BF42" i="6" s="1"/>
  <c r="AU42" i="6" s="1"/>
  <c r="K268" i="8"/>
  <c r="Q268" i="8" s="1"/>
  <c r="W268" i="8" s="1"/>
  <c r="AC268" i="8" s="1"/>
  <c r="AI268" i="8" s="1"/>
  <c r="AO268" i="8" s="1"/>
  <c r="K267" i="8"/>
  <c r="Q267" i="8" s="1"/>
  <c r="W267" i="8" s="1"/>
  <c r="AC267" i="8" s="1"/>
  <c r="AI267" i="8" s="1"/>
  <c r="AO267" i="8" s="1"/>
  <c r="K266" i="8"/>
  <c r="Q266" i="8" s="1"/>
  <c r="W266" i="8" s="1"/>
  <c r="AC266" i="8" s="1"/>
  <c r="AI266" i="8" s="1"/>
  <c r="AO266" i="8" s="1"/>
  <c r="K265" i="8"/>
  <c r="Q265" i="8" s="1"/>
  <c r="W265" i="8" s="1"/>
  <c r="AC265" i="8" s="1"/>
  <c r="AI265" i="8" s="1"/>
  <c r="AO265" i="8" s="1"/>
  <c r="K268" i="7"/>
  <c r="Q268" i="7" s="1"/>
  <c r="W268" i="7" s="1"/>
  <c r="AC268" i="7" s="1"/>
  <c r="AI268" i="7" s="1"/>
  <c r="AO268" i="7" s="1"/>
  <c r="K267" i="7"/>
  <c r="Q267" i="7" s="1"/>
  <c r="W267" i="7" s="1"/>
  <c r="AC267" i="7" s="1"/>
  <c r="AI267" i="7" s="1"/>
  <c r="AO267" i="7" s="1"/>
  <c r="K266" i="7"/>
  <c r="Q266" i="7" s="1"/>
  <c r="W266" i="7" s="1"/>
  <c r="AC266" i="7" s="1"/>
  <c r="AI266" i="7" s="1"/>
  <c r="AO266" i="7" s="1"/>
  <c r="K265" i="7"/>
  <c r="Q265" i="7" s="1"/>
  <c r="W265" i="7" s="1"/>
  <c r="AC265" i="7" s="1"/>
  <c r="AI265" i="7" s="1"/>
  <c r="AO265" i="7" s="1"/>
  <c r="K268" i="6"/>
  <c r="Q268" i="6" s="1"/>
  <c r="W268" i="6" s="1"/>
  <c r="AC268" i="6" s="1"/>
  <c r="AI268" i="6" s="1"/>
  <c r="AO268" i="6" s="1"/>
  <c r="K267" i="6"/>
  <c r="Q267" i="6" s="1"/>
  <c r="W267" i="6" s="1"/>
  <c r="AC267" i="6" s="1"/>
  <c r="AI267" i="6" s="1"/>
  <c r="AO267" i="6" s="1"/>
  <c r="K266" i="6"/>
  <c r="Q266" i="6" s="1"/>
  <c r="W266" i="6" s="1"/>
  <c r="AC266" i="6" s="1"/>
  <c r="AI266" i="6" s="1"/>
  <c r="AO266" i="6" s="1"/>
  <c r="K265" i="6"/>
  <c r="Q265" i="6" s="1"/>
  <c r="W265" i="6" s="1"/>
  <c r="AC265" i="6" s="1"/>
  <c r="AI265" i="6" s="1"/>
  <c r="AO265" i="6" s="1"/>
  <c r="K272" i="4"/>
  <c r="Q272" i="4" s="1"/>
  <c r="W272" i="4" s="1"/>
  <c r="AC272" i="4" s="1"/>
  <c r="AI272" i="4" s="1"/>
  <c r="AO272" i="4" s="1"/>
  <c r="K269" i="4"/>
  <c r="Q269" i="4" s="1"/>
  <c r="W269" i="4" s="1"/>
  <c r="AC269" i="4" s="1"/>
  <c r="AI269" i="4" s="1"/>
  <c r="AO269" i="4" s="1"/>
  <c r="K268" i="4"/>
  <c r="Q268" i="4" s="1"/>
  <c r="W268" i="4" s="1"/>
  <c r="AC268" i="4" s="1"/>
  <c r="AI268" i="4" s="1"/>
  <c r="AO268" i="4" s="1"/>
  <c r="K267" i="4"/>
  <c r="Q267" i="4" s="1"/>
  <c r="W267" i="4" s="1"/>
  <c r="AC267" i="4" s="1"/>
  <c r="AI267" i="4" s="1"/>
  <c r="AO267" i="4" s="1"/>
  <c r="K266" i="4"/>
  <c r="Q266" i="4" s="1"/>
  <c r="W266" i="4" s="1"/>
  <c r="AC266" i="4" s="1"/>
  <c r="AI266" i="4" s="1"/>
  <c r="AO266" i="4" s="1"/>
  <c r="K265" i="4"/>
  <c r="Q265" i="4" s="1"/>
  <c r="W265" i="4" s="1"/>
  <c r="AC265" i="4" s="1"/>
  <c r="AI265" i="4" s="1"/>
  <c r="AO265" i="4" s="1"/>
  <c r="H125" i="4"/>
  <c r="G125" i="4"/>
  <c r="F125" i="4"/>
  <c r="H127" i="8"/>
  <c r="G127" i="8"/>
  <c r="H126" i="8"/>
  <c r="G126" i="8"/>
  <c r="H125" i="8"/>
  <c r="G125" i="8"/>
  <c r="H127" i="7"/>
  <c r="G127" i="7"/>
  <c r="H126" i="7"/>
  <c r="G126" i="7"/>
  <c r="H125" i="7"/>
  <c r="G125" i="7"/>
  <c r="H127" i="6"/>
  <c r="G127" i="6"/>
  <c r="H126" i="6"/>
  <c r="G126" i="6"/>
  <c r="H125" i="6"/>
  <c r="G125" i="6"/>
  <c r="M272" i="4"/>
  <c r="S272" i="4" s="1"/>
  <c r="Y272" i="4" s="1"/>
  <c r="AE272" i="4" s="1"/>
  <c r="AK272" i="4" s="1"/>
  <c r="AR272" i="4" s="1"/>
  <c r="AZ272" i="4" s="1"/>
  <c r="BF272" i="4" s="1"/>
  <c r="L272" i="4"/>
  <c r="R272" i="4" s="1"/>
  <c r="X272" i="4" s="1"/>
  <c r="AD272" i="4" s="1"/>
  <c r="AJ272" i="4" s="1"/>
  <c r="AQ272" i="4" s="1"/>
  <c r="AW272" i="4" s="1"/>
  <c r="J272" i="4"/>
  <c r="P272" i="4" s="1"/>
  <c r="V272" i="4" s="1"/>
  <c r="AB272" i="4" s="1"/>
  <c r="AH272" i="4" s="1"/>
  <c r="I272" i="4"/>
  <c r="O272" i="4" s="1"/>
  <c r="M269" i="4"/>
  <c r="S269" i="4" s="1"/>
  <c r="Y269" i="4" s="1"/>
  <c r="AE269" i="4" s="1"/>
  <c r="AK269" i="4" s="1"/>
  <c r="AR269" i="4" s="1"/>
  <c r="L269" i="4"/>
  <c r="R269" i="4" s="1"/>
  <c r="X269" i="4" s="1"/>
  <c r="AD269" i="4" s="1"/>
  <c r="AJ269" i="4" s="1"/>
  <c r="AQ269" i="4" s="1"/>
  <c r="AW269" i="4" s="1"/>
  <c r="J269" i="4"/>
  <c r="P269" i="4" s="1"/>
  <c r="V269" i="4" s="1"/>
  <c r="AB269" i="4" s="1"/>
  <c r="AH269" i="4" s="1"/>
  <c r="AP269" i="4" s="1"/>
  <c r="AV269" i="4" s="1"/>
  <c r="BB269" i="4" s="1"/>
  <c r="BJ269" i="4" s="1"/>
  <c r="I269" i="4"/>
  <c r="MR101" i="1"/>
  <c r="MU6" i="1"/>
  <c r="MU12" i="1"/>
  <c r="MU10" i="1"/>
  <c r="A264" i="5"/>
  <c r="A263" i="5"/>
  <c r="KJ61" i="1"/>
  <c r="KJ60" i="1"/>
  <c r="KJ59" i="1"/>
  <c r="KJ101" i="1"/>
  <c r="EE101" i="1"/>
  <c r="A162" i="5"/>
  <c r="A171" i="5"/>
  <c r="C838" i="4"/>
  <c r="C836" i="4"/>
  <c r="C841" i="4"/>
  <c r="C840" i="4"/>
  <c r="C839" i="4"/>
  <c r="C837" i="4"/>
  <c r="O118" i="4"/>
  <c r="O117" i="4"/>
  <c r="O116" i="4"/>
  <c r="O115" i="4"/>
  <c r="L73" i="1" l="1" a="1"/>
  <c r="L73" i="1" s="1"/>
  <c r="DC73" i="1" s="1"/>
  <c r="FK73" i="1"/>
  <c r="FJ73" i="1"/>
  <c r="FH73" i="1"/>
  <c r="FM73" i="1"/>
  <c r="D73" i="1"/>
  <c r="FL73" i="1"/>
  <c r="FI73" i="1"/>
  <c r="FG73" i="1"/>
  <c r="FF73" i="1"/>
  <c r="L74" i="1" a="1"/>
  <c r="L74" i="1" s="1"/>
  <c r="L75" i="1" a="1"/>
  <c r="L75" i="1" s="1"/>
  <c r="L77" i="1" s="1" a="1"/>
  <c r="L77" i="1" s="1"/>
  <c r="L79" i="1" s="1" a="1"/>
  <c r="L79" i="1" s="1"/>
  <c r="L81" i="1" s="1" a="1"/>
  <c r="L81" i="1" s="1"/>
  <c r="L83" i="1" s="1" a="1"/>
  <c r="L83" i="1" s="1"/>
  <c r="L85" i="1" s="1" a="1"/>
  <c r="L85" i="1" s="1"/>
  <c r="D15" i="1"/>
  <c r="R15" i="1"/>
  <c r="KE6" i="1"/>
  <c r="KF11" i="1"/>
  <c r="KE11" i="1"/>
  <c r="KF6" i="1"/>
  <c r="MU47" i="1"/>
  <c r="MU45" i="1"/>
  <c r="MU49" i="1"/>
  <c r="MU44" i="1"/>
  <c r="JF10" i="1"/>
  <c r="AQ251" i="8"/>
  <c r="AP251" i="4"/>
  <c r="AP251" i="7"/>
  <c r="AR251" i="6"/>
  <c r="AS251" i="6" s="1"/>
  <c r="AT251" i="6" s="1"/>
  <c r="AU251" i="6" s="1"/>
  <c r="AV251" i="6" s="1"/>
  <c r="AW251" i="6" s="1"/>
  <c r="AX251" i="6" s="1"/>
  <c r="AY251" i="6" s="1"/>
  <c r="AZ251" i="6" s="1"/>
  <c r="BA251" i="6" s="1"/>
  <c r="BB251" i="6" s="1"/>
  <c r="BC251" i="6" s="1"/>
  <c r="BD251" i="6" s="1"/>
  <c r="BE251" i="6" s="1"/>
  <c r="BF251" i="6" s="1"/>
  <c r="BG251" i="6" s="1"/>
  <c r="BH251" i="6" s="1"/>
  <c r="BI251" i="6" s="1"/>
  <c r="BJ251" i="6" s="1"/>
  <c r="BK251" i="6" s="1"/>
  <c r="FG15" i="1"/>
  <c r="FH15" i="1"/>
  <c r="FI15" i="1"/>
  <c r="FJ15" i="1"/>
  <c r="FK15" i="1"/>
  <c r="MT14" i="1"/>
  <c r="MT17" i="1" s="1"/>
  <c r="MU15" i="1"/>
  <c r="MV101" i="1"/>
  <c r="JW14" i="1"/>
  <c r="JW17" i="1" s="1"/>
  <c r="JY14" i="1"/>
  <c r="JY17" i="1" s="1"/>
  <c r="JZ14" i="1"/>
  <c r="JZ17" i="1" s="1"/>
  <c r="KB14" i="1"/>
  <c r="KB17" i="1" s="1"/>
  <c r="KD14" i="1"/>
  <c r="KD17" i="1" s="1"/>
  <c r="KE14" i="1"/>
  <c r="KE17" i="1" s="1"/>
  <c r="KF14" i="1"/>
  <c r="KF17" i="1" s="1"/>
  <c r="JU14" i="1"/>
  <c r="JU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269" i="4"/>
  <c r="U269" i="4" s="1"/>
  <c r="AA269" i="4" s="1"/>
  <c r="AG269" i="4" s="1"/>
  <c r="AM269" i="4" s="1"/>
  <c r="JQ17" i="1"/>
  <c r="JS17" i="1"/>
  <c r="JL101" i="1"/>
  <c r="JO14" i="1"/>
  <c r="JO17" i="1" s="1"/>
  <c r="JG14" i="1"/>
  <c r="JG17" i="1" s="1"/>
  <c r="U272" i="4"/>
  <c r="AA272" i="4" s="1"/>
  <c r="AG272" i="4" s="1"/>
  <c r="AM272" i="4" s="1"/>
  <c r="AU272" i="4" s="1"/>
  <c r="BA272" i="4" s="1"/>
  <c r="BG272" i="4" s="1"/>
  <c r="BD42" i="7"/>
  <c r="AS42" i="7" s="1"/>
  <c r="BF42" i="7"/>
  <c r="AU42" i="7" s="1"/>
  <c r="AX42" i="7"/>
  <c r="AM42" i="7" s="1"/>
  <c r="AY42" i="7"/>
  <c r="AN42" i="7" s="1"/>
  <c r="AZ42" i="7"/>
  <c r="AO42" i="7" s="1"/>
  <c r="BA42" i="7"/>
  <c r="AP42" i="7" s="1"/>
  <c r="AZ269" i="4"/>
  <c r="BF269" i="4" s="1"/>
  <c r="AX269" i="4"/>
  <c r="BD269" i="4" s="1"/>
  <c r="AP272" i="4"/>
  <c r="AV272" i="4" s="1"/>
  <c r="BB272" i="4" s="1"/>
  <c r="AN272" i="4"/>
  <c r="AT272" i="4" s="1"/>
  <c r="BE272" i="4"/>
  <c r="BK272" i="4" s="1"/>
  <c r="BC272" i="4"/>
  <c r="BI272" i="4" s="1"/>
  <c r="BE269" i="4"/>
  <c r="BK269" i="4" s="1"/>
  <c r="BC269" i="4"/>
  <c r="BI269" i="4" s="1"/>
  <c r="AX272" i="4"/>
  <c r="BD272" i="4" s="1"/>
  <c r="AX42" i="6"/>
  <c r="AM42" i="6" s="1"/>
  <c r="AY42" i="6"/>
  <c r="AN42" i="6" s="1"/>
  <c r="AN269" i="4"/>
  <c r="AT269" i="4" s="1"/>
  <c r="AZ42" i="6"/>
  <c r="AO42" i="6" s="1"/>
  <c r="BA42" i="6"/>
  <c r="AP42" i="6" s="1"/>
  <c r="BB42" i="6"/>
  <c r="AQ42" i="6" s="1"/>
  <c r="BC42" i="6"/>
  <c r="AR42" i="6" s="1"/>
  <c r="BD42" i="6"/>
  <c r="AS42" i="6" s="1"/>
  <c r="BH269" i="4"/>
  <c r="BE42" i="6"/>
  <c r="AT42" i="6" s="1"/>
  <c r="KJ14" i="1"/>
  <c r="KJ17" i="1" s="1"/>
  <c r="EE14" i="1"/>
  <c r="EE17" i="1" s="1"/>
  <c r="DC74" i="1" l="1"/>
  <c r="HE74" i="1"/>
  <c r="HJ74" i="1"/>
  <c r="HE75" i="1" s="1"/>
  <c r="L76" i="1" a="1"/>
  <c r="L76" i="1" s="1"/>
  <c r="L78" i="1" s="1" a="1"/>
  <c r="L78" i="1" s="1"/>
  <c r="L80" i="1" s="1" a="1"/>
  <c r="L80" i="1" s="1"/>
  <c r="L82" i="1" s="1" a="1"/>
  <c r="L82" i="1" s="1"/>
  <c r="L84" i="1" s="1" a="1"/>
  <c r="L84" i="1" s="1"/>
  <c r="L86" i="1" s="1" a="1"/>
  <c r="L86" i="1" s="1"/>
  <c r="FK85" i="1"/>
  <c r="FM85" i="1"/>
  <c r="D85" i="1"/>
  <c r="FH85" i="1"/>
  <c r="FL85" i="1"/>
  <c r="S85" i="1"/>
  <c r="FJ85" i="1"/>
  <c r="FG85" i="1"/>
  <c r="FI85" i="1"/>
  <c r="FF85" i="1"/>
  <c r="R85" i="1"/>
  <c r="DC85" i="1"/>
  <c r="L87" i="1" a="1"/>
  <c r="L87" i="1" s="1"/>
  <c r="FE85" i="1"/>
  <c r="FA85" i="1"/>
  <c r="FD85" i="1"/>
  <c r="FC85" i="1"/>
  <c r="FB85" i="1"/>
  <c r="D83" i="1"/>
  <c r="FM83" i="1"/>
  <c r="FL83" i="1"/>
  <c r="FI83" i="1"/>
  <c r="FH83" i="1"/>
  <c r="FG83" i="1"/>
  <c r="FJ83" i="1"/>
  <c r="FK83" i="1"/>
  <c r="FF83" i="1"/>
  <c r="FF79" i="1"/>
  <c r="FM79" i="1"/>
  <c r="FL79" i="1"/>
  <c r="FK79" i="1"/>
  <c r="D79" i="1"/>
  <c r="FG79" i="1"/>
  <c r="FJ79" i="1"/>
  <c r="FI79" i="1"/>
  <c r="FH79" i="1"/>
  <c r="FK75" i="1"/>
  <c r="D75" i="1"/>
  <c r="FL75" i="1"/>
  <c r="FJ75" i="1"/>
  <c r="FI75" i="1"/>
  <c r="FH75" i="1"/>
  <c r="FG75" i="1"/>
  <c r="FM75" i="1"/>
  <c r="FF75" i="1"/>
  <c r="FL77" i="1"/>
  <c r="FK77" i="1"/>
  <c r="FJ77" i="1"/>
  <c r="FH77" i="1"/>
  <c r="FG77" i="1"/>
  <c r="FM77" i="1"/>
  <c r="FI77" i="1"/>
  <c r="D77" i="1"/>
  <c r="FF77" i="1"/>
  <c r="FI81" i="1"/>
  <c r="FH81" i="1"/>
  <c r="D81" i="1"/>
  <c r="FM81" i="1"/>
  <c r="FJ81" i="1"/>
  <c r="FG81" i="1"/>
  <c r="FF81" i="1"/>
  <c r="FK81" i="1"/>
  <c r="FL81" i="1"/>
  <c r="D74" i="1"/>
  <c r="FK74" i="1"/>
  <c r="FG74" i="1"/>
  <c r="FJ74" i="1"/>
  <c r="FI74" i="1"/>
  <c r="FH74" i="1"/>
  <c r="FF74" i="1"/>
  <c r="FM74" i="1"/>
  <c r="FL74" i="1"/>
  <c r="AQ251" i="7"/>
  <c r="AQ251" i="4"/>
  <c r="AR251" i="8"/>
  <c r="AS251" i="8" s="1"/>
  <c r="AT251" i="8" s="1"/>
  <c r="AU251" i="8" s="1"/>
  <c r="AV251" i="8" s="1"/>
  <c r="AW251" i="8" s="1"/>
  <c r="AX251" i="8" s="1"/>
  <c r="AY251" i="8" s="1"/>
  <c r="AZ251" i="8" s="1"/>
  <c r="BA251" i="8" s="1"/>
  <c r="BB251" i="8" s="1"/>
  <c r="BC251" i="8" s="1"/>
  <c r="BD251" i="8" s="1"/>
  <c r="BE251" i="8" s="1"/>
  <c r="BF251" i="8" s="1"/>
  <c r="BG251" i="8" s="1"/>
  <c r="BH251" i="8" s="1"/>
  <c r="BI251" i="8" s="1"/>
  <c r="BJ251" i="8" s="1"/>
  <c r="BK251" i="8" s="1"/>
  <c r="JG10" i="1"/>
  <c r="AS272" i="4"/>
  <c r="AY272" i="4" s="1"/>
  <c r="AU269" i="4"/>
  <c r="BA269" i="4" s="1"/>
  <c r="BG269" i="4" s="1"/>
  <c r="AS269" i="4"/>
  <c r="AY269" i="4" s="1"/>
  <c r="BJ272" i="4"/>
  <c r="BH272" i="4"/>
  <c r="D181" i="8"/>
  <c r="E181" i="8" s="1"/>
  <c r="F181" i="8" s="1"/>
  <c r="G181" i="8" s="1"/>
  <c r="H181" i="8" s="1"/>
  <c r="I181" i="8" s="1"/>
  <c r="J181" i="8" s="1"/>
  <c r="K181" i="8" s="1"/>
  <c r="L181" i="8" s="1"/>
  <c r="M181" i="8" s="1"/>
  <c r="N181" i="8" s="1"/>
  <c r="O181" i="8" s="1"/>
  <c r="P181" i="8" s="1"/>
  <c r="Q181" i="8" s="1"/>
  <c r="R181" i="8" s="1"/>
  <c r="S181" i="8" s="1"/>
  <c r="T181" i="8" s="1"/>
  <c r="U181" i="8" s="1"/>
  <c r="V181" i="8" s="1"/>
  <c r="W181" i="8" s="1"/>
  <c r="X181" i="8" s="1"/>
  <c r="Y181" i="8" s="1"/>
  <c r="Z181" i="8" s="1"/>
  <c r="AA181" i="8" s="1"/>
  <c r="AB181" i="8" s="1"/>
  <c r="AC181" i="8" s="1"/>
  <c r="AD181" i="8" s="1"/>
  <c r="AE181" i="8" s="1"/>
  <c r="AF181" i="8" s="1"/>
  <c r="AG181" i="8" s="1"/>
  <c r="AH181" i="8" s="1"/>
  <c r="AI181" i="8" s="1"/>
  <c r="AJ181" i="8" s="1"/>
  <c r="AK181" i="8" s="1"/>
  <c r="AL181" i="8" s="1"/>
  <c r="AM181" i="8" s="1"/>
  <c r="AN181" i="8" s="1"/>
  <c r="AO181" i="8" s="1"/>
  <c r="AP181" i="8" s="1"/>
  <c r="AQ181" i="8" s="1"/>
  <c r="AR181" i="8" s="1"/>
  <c r="AS181" i="8" s="1"/>
  <c r="AT181" i="8" s="1"/>
  <c r="AU181" i="8" s="1"/>
  <c r="AV181" i="8" s="1"/>
  <c r="AW181" i="8" s="1"/>
  <c r="AX181" i="8" s="1"/>
  <c r="AY181" i="8" s="1"/>
  <c r="AZ181" i="8" s="1"/>
  <c r="BA181" i="8" s="1"/>
  <c r="BB181" i="8" s="1"/>
  <c r="BC181" i="8" s="1"/>
  <c r="BD181" i="8" s="1"/>
  <c r="BE181" i="8" s="1"/>
  <c r="BF181" i="8" s="1"/>
  <c r="BG181" i="8" s="1"/>
  <c r="BH181" i="8" s="1"/>
  <c r="BI181" i="8" s="1"/>
  <c r="BJ181" i="8" s="1"/>
  <c r="BK181" i="8" s="1"/>
  <c r="FM76" i="1" l="1"/>
  <c r="FL80" i="1"/>
  <c r="FH76" i="1"/>
  <c r="FI78" i="1"/>
  <c r="FL84" i="1"/>
  <c r="FF76" i="1"/>
  <c r="FJ82" i="1"/>
  <c r="FL82" i="1"/>
  <c r="FM84" i="1"/>
  <c r="FG76" i="1"/>
  <c r="FK80" i="1"/>
  <c r="FJ80" i="1"/>
  <c r="FH78" i="1"/>
  <c r="D82" i="1"/>
  <c r="FI82" i="1"/>
  <c r="FK84" i="1"/>
  <c r="FK82" i="1"/>
  <c r="FJ84" i="1"/>
  <c r="FM82" i="1"/>
  <c r="D84" i="1"/>
  <c r="FL76" i="1"/>
  <c r="FI76" i="1"/>
  <c r="FG84" i="1"/>
  <c r="FJ76" i="1"/>
  <c r="FG80" i="1"/>
  <c r="FK76" i="1"/>
  <c r="D80" i="1"/>
  <c r="D76" i="1"/>
  <c r="FF80" i="1"/>
  <c r="FH80" i="1"/>
  <c r="FI80" i="1"/>
  <c r="FM80" i="1"/>
  <c r="FF78" i="1"/>
  <c r="FH84" i="1"/>
  <c r="FJ78" i="1"/>
  <c r="FK78" i="1"/>
  <c r="FM78" i="1"/>
  <c r="FL78" i="1"/>
  <c r="D78" i="1"/>
  <c r="FG78" i="1"/>
  <c r="FF82" i="1"/>
  <c r="FF84" i="1"/>
  <c r="FG82" i="1"/>
  <c r="FI84" i="1"/>
  <c r="FH82" i="1"/>
  <c r="EN85" i="1"/>
  <c r="EO85" i="1"/>
  <c r="EP85" i="1"/>
  <c r="EL85" i="1"/>
  <c r="EH85" i="1"/>
  <c r="EI85" i="1"/>
  <c r="EQ85" i="1"/>
  <c r="EJ85" i="1"/>
  <c r="EM85" i="1"/>
  <c r="EG85" i="1"/>
  <c r="EK85" i="1"/>
  <c r="EF85" i="1"/>
  <c r="DJ85" i="1"/>
  <c r="DI85" i="1"/>
  <c r="DH85" i="1"/>
  <c r="DM85" i="1"/>
  <c r="DL85" i="1"/>
  <c r="DK85" i="1"/>
  <c r="MT85" i="1"/>
  <c r="MS85" i="1"/>
  <c r="JC85" i="1"/>
  <c r="JB85" i="1"/>
  <c r="MV85" i="1"/>
  <c r="MU85" i="1"/>
  <c r="FH86" i="1"/>
  <c r="FG86" i="1"/>
  <c r="DC86" i="1"/>
  <c r="FF86" i="1"/>
  <c r="R86" i="1"/>
  <c r="FM86" i="1"/>
  <c r="D86" i="1"/>
  <c r="FK86" i="1"/>
  <c r="FJ86" i="1"/>
  <c r="FL86" i="1"/>
  <c r="S86" i="1"/>
  <c r="FI86" i="1"/>
  <c r="L88" i="1" a="1"/>
  <c r="L88" i="1" s="1"/>
  <c r="FD86" i="1"/>
  <c r="FC86" i="1"/>
  <c r="FE86" i="1"/>
  <c r="FB86" i="1"/>
  <c r="FA86" i="1"/>
  <c r="FJ87" i="1"/>
  <c r="FI87" i="1"/>
  <c r="FH87" i="1"/>
  <c r="FG87" i="1"/>
  <c r="DC87" i="1"/>
  <c r="S87" i="1"/>
  <c r="D87" i="1"/>
  <c r="FM87" i="1"/>
  <c r="FL87" i="1"/>
  <c r="FK87" i="1"/>
  <c r="FF87" i="1"/>
  <c r="R87" i="1"/>
  <c r="L89" i="1" a="1"/>
  <c r="L89" i="1" s="1"/>
  <c r="FB87" i="1"/>
  <c r="FC87" i="1"/>
  <c r="FE87" i="1"/>
  <c r="FA87" i="1"/>
  <c r="FD87" i="1"/>
  <c r="JH10" i="1"/>
  <c r="AR251" i="4"/>
  <c r="AS251" i="4" s="1"/>
  <c r="AT251" i="4" s="1"/>
  <c r="AU251" i="4" s="1"/>
  <c r="AV251" i="4" s="1"/>
  <c r="AW251" i="4" s="1"/>
  <c r="AX251" i="4" s="1"/>
  <c r="AY251" i="4" s="1"/>
  <c r="AZ251" i="4" s="1"/>
  <c r="BA251" i="4" s="1"/>
  <c r="BB251" i="4" s="1"/>
  <c r="BC251" i="4" s="1"/>
  <c r="BD251" i="4" s="1"/>
  <c r="BE251" i="4" s="1"/>
  <c r="BF251" i="4" s="1"/>
  <c r="BG251" i="4" s="1"/>
  <c r="BH251" i="4" s="1"/>
  <c r="BI251" i="4" s="1"/>
  <c r="BJ251" i="4" s="1"/>
  <c r="BK251" i="4" s="1"/>
  <c r="AR251" i="7"/>
  <c r="AS251" i="7" s="1"/>
  <c r="AT251" i="7" s="1"/>
  <c r="AU251" i="7" s="1"/>
  <c r="AV251" i="7" s="1"/>
  <c r="AW251" i="7" s="1"/>
  <c r="AX251" i="7" s="1"/>
  <c r="AY251" i="7" s="1"/>
  <c r="AZ251" i="7" s="1"/>
  <c r="BA251" i="7" s="1"/>
  <c r="BB251" i="7" s="1"/>
  <c r="BC251" i="7" s="1"/>
  <c r="BD251" i="7" s="1"/>
  <c r="BE251" i="7" s="1"/>
  <c r="BF251" i="7" s="1"/>
  <c r="BG251" i="7" s="1"/>
  <c r="BH251" i="7" s="1"/>
  <c r="BI251" i="7" s="1"/>
  <c r="BJ251" i="7" s="1"/>
  <c r="BK251" i="7" s="1"/>
  <c r="KF7" i="1"/>
  <c r="EK86" i="1" l="1"/>
  <c r="EQ86" i="1"/>
  <c r="EP86" i="1"/>
  <c r="EO86" i="1"/>
  <c r="EJ86" i="1"/>
  <c r="EG86" i="1"/>
  <c r="EI86" i="1"/>
  <c r="EL86" i="1"/>
  <c r="EH86" i="1"/>
  <c r="EF86" i="1"/>
  <c r="EM86" i="1"/>
  <c r="EN86" i="1"/>
  <c r="FM89" i="1"/>
  <c r="FL89" i="1"/>
  <c r="FK89" i="1"/>
  <c r="FG89" i="1"/>
  <c r="DC89" i="1"/>
  <c r="S89" i="1"/>
  <c r="D89" i="1"/>
  <c r="FJ89" i="1"/>
  <c r="FI89" i="1"/>
  <c r="FH89" i="1"/>
  <c r="FF89" i="1"/>
  <c r="R89" i="1"/>
  <c r="L91" i="1" a="1"/>
  <c r="L91" i="1" s="1"/>
  <c r="FA89" i="1"/>
  <c r="FD89" i="1"/>
  <c r="FC89" i="1"/>
  <c r="FB89" i="1"/>
  <c r="FE89" i="1"/>
  <c r="DK86" i="1"/>
  <c r="DJ86" i="1"/>
  <c r="DI86" i="1"/>
  <c r="DH86" i="1"/>
  <c r="DL86" i="1"/>
  <c r="DM86" i="1"/>
  <c r="MS86" i="1"/>
  <c r="MT86" i="1"/>
  <c r="JC86" i="1"/>
  <c r="JB86" i="1"/>
  <c r="MV86" i="1"/>
  <c r="MU86" i="1"/>
  <c r="DL87" i="1"/>
  <c r="DM87" i="1"/>
  <c r="DJ87" i="1"/>
  <c r="DI87" i="1"/>
  <c r="DH87" i="1"/>
  <c r="DK87" i="1"/>
  <c r="MS87" i="1"/>
  <c r="MT87" i="1"/>
  <c r="JC87" i="1"/>
  <c r="JB87" i="1"/>
  <c r="MV87" i="1"/>
  <c r="MU87" i="1"/>
  <c r="FL88" i="1"/>
  <c r="FK88" i="1"/>
  <c r="FJ88" i="1"/>
  <c r="FI88" i="1"/>
  <c r="FM88" i="1"/>
  <c r="FH88" i="1"/>
  <c r="FG88" i="1"/>
  <c r="S88" i="1"/>
  <c r="FF88" i="1"/>
  <c r="R88" i="1"/>
  <c r="D88" i="1"/>
  <c r="DC88" i="1"/>
  <c r="L90" i="1" a="1"/>
  <c r="L90" i="1" s="1"/>
  <c r="FD88" i="1"/>
  <c r="FC88" i="1"/>
  <c r="FA88" i="1"/>
  <c r="FB88" i="1"/>
  <c r="FE88" i="1"/>
  <c r="EN87" i="1"/>
  <c r="EJ87" i="1"/>
  <c r="EP87" i="1"/>
  <c r="EM87" i="1"/>
  <c r="EQ87" i="1"/>
  <c r="EO87" i="1"/>
  <c r="EF87" i="1"/>
  <c r="EL87" i="1"/>
  <c r="EI87" i="1"/>
  <c r="EH87" i="1"/>
  <c r="EG87" i="1"/>
  <c r="EK87" i="1"/>
  <c r="JI10" i="1"/>
  <c r="R301" i="8"/>
  <c r="Q301" i="8"/>
  <c r="P301" i="8"/>
  <c r="K301" i="8"/>
  <c r="K300" i="8"/>
  <c r="J300" i="8"/>
  <c r="I300" i="8"/>
  <c r="H300" i="8"/>
  <c r="G300" i="8"/>
  <c r="F300" i="8"/>
  <c r="E300" i="8"/>
  <c r="D300" i="8"/>
  <c r="C300" i="8"/>
  <c r="R301" i="7"/>
  <c r="Q301" i="7"/>
  <c r="P301" i="7"/>
  <c r="N301" i="7"/>
  <c r="M301" i="7"/>
  <c r="K301" i="7"/>
  <c r="J301" i="7"/>
  <c r="K300" i="7"/>
  <c r="J300" i="7"/>
  <c r="I300" i="7"/>
  <c r="H300" i="7"/>
  <c r="G300" i="7"/>
  <c r="F300" i="7"/>
  <c r="E300" i="7"/>
  <c r="D300" i="7"/>
  <c r="C300" i="7"/>
  <c r="R301" i="6"/>
  <c r="M301" i="6"/>
  <c r="K300" i="6"/>
  <c r="J300" i="6"/>
  <c r="I300" i="6"/>
  <c r="H300" i="6"/>
  <c r="G300" i="6"/>
  <c r="F300" i="6"/>
  <c r="E300" i="6"/>
  <c r="D300" i="6"/>
  <c r="C300" i="6"/>
  <c r="R301" i="4"/>
  <c r="Q301" i="4"/>
  <c r="P301" i="4"/>
  <c r="O301" i="4"/>
  <c r="N301" i="4"/>
  <c r="M301" i="4"/>
  <c r="L301" i="4"/>
  <c r="K301" i="4"/>
  <c r="J301" i="4"/>
  <c r="I301" i="4"/>
  <c r="H301" i="4"/>
  <c r="G301" i="4"/>
  <c r="F301" i="4"/>
  <c r="E301" i="4"/>
  <c r="D301" i="4"/>
  <c r="C301" i="4"/>
  <c r="R300" i="4"/>
  <c r="Q300" i="4"/>
  <c r="P300" i="4"/>
  <c r="O300" i="4"/>
  <c r="N300" i="4"/>
  <c r="M300" i="4"/>
  <c r="L300" i="4"/>
  <c r="K300" i="4"/>
  <c r="J300" i="4"/>
  <c r="I300" i="4"/>
  <c r="H300" i="4"/>
  <c r="G300" i="4"/>
  <c r="F300" i="4"/>
  <c r="E300" i="4"/>
  <c r="D300" i="4"/>
  <c r="C300" i="4"/>
  <c r="R293" i="8"/>
  <c r="Q293" i="8"/>
  <c r="P293" i="8"/>
  <c r="O293" i="8"/>
  <c r="N293" i="8"/>
  <c r="M293" i="8"/>
  <c r="L293" i="8"/>
  <c r="K293" i="8"/>
  <c r="J293" i="8"/>
  <c r="I293" i="8"/>
  <c r="H293" i="8"/>
  <c r="G293" i="8"/>
  <c r="F293" i="8"/>
  <c r="E293" i="8"/>
  <c r="D293" i="8"/>
  <c r="C293" i="8"/>
  <c r="R292" i="8"/>
  <c r="Q292" i="8"/>
  <c r="P292" i="8"/>
  <c r="O292" i="8"/>
  <c r="N292" i="8"/>
  <c r="M292" i="8"/>
  <c r="L292" i="8"/>
  <c r="K292" i="8"/>
  <c r="J292" i="8"/>
  <c r="I292" i="8"/>
  <c r="H292" i="8"/>
  <c r="G292" i="8"/>
  <c r="F292" i="8"/>
  <c r="E292" i="8"/>
  <c r="D292" i="8"/>
  <c r="C292" i="8"/>
  <c r="R293" i="7"/>
  <c r="Q293" i="7"/>
  <c r="P293" i="7"/>
  <c r="O293" i="7"/>
  <c r="N293" i="7"/>
  <c r="M293" i="7"/>
  <c r="L293" i="7"/>
  <c r="K293" i="7"/>
  <c r="J293" i="7"/>
  <c r="I293" i="7"/>
  <c r="H293" i="7"/>
  <c r="G293" i="7"/>
  <c r="F293" i="7"/>
  <c r="E293" i="7"/>
  <c r="D293" i="7"/>
  <c r="C293" i="7"/>
  <c r="R292" i="7"/>
  <c r="Q292" i="7"/>
  <c r="P292" i="7"/>
  <c r="O292" i="7"/>
  <c r="N292" i="7"/>
  <c r="M292" i="7"/>
  <c r="L292" i="7"/>
  <c r="K292" i="7"/>
  <c r="J292" i="7"/>
  <c r="I292" i="7"/>
  <c r="H292" i="7"/>
  <c r="G292" i="7"/>
  <c r="F292" i="7"/>
  <c r="E292" i="7"/>
  <c r="D292" i="7"/>
  <c r="C292" i="7"/>
  <c r="R293" i="6"/>
  <c r="Q293" i="6"/>
  <c r="P293" i="6"/>
  <c r="O293" i="6"/>
  <c r="N293" i="6"/>
  <c r="M293" i="6"/>
  <c r="L293" i="6"/>
  <c r="K293" i="6"/>
  <c r="J293" i="6"/>
  <c r="I293" i="6"/>
  <c r="H293" i="6"/>
  <c r="G293" i="6"/>
  <c r="F293" i="6"/>
  <c r="E293" i="6"/>
  <c r="D293" i="6"/>
  <c r="C293" i="6"/>
  <c r="R292" i="6"/>
  <c r="Q292" i="6"/>
  <c r="P292" i="6"/>
  <c r="O292" i="6"/>
  <c r="N292" i="6"/>
  <c r="M292" i="6"/>
  <c r="L292" i="6"/>
  <c r="K292" i="6"/>
  <c r="J292" i="6"/>
  <c r="I292" i="6"/>
  <c r="H292" i="6"/>
  <c r="G292" i="6"/>
  <c r="F292" i="6"/>
  <c r="E292" i="6"/>
  <c r="D292" i="6"/>
  <c r="C292" i="6"/>
  <c r="R293" i="4"/>
  <c r="Q293" i="4"/>
  <c r="P293" i="4"/>
  <c r="O293" i="4"/>
  <c r="N293" i="4"/>
  <c r="M293" i="4"/>
  <c r="L293" i="4"/>
  <c r="K293" i="4"/>
  <c r="J293" i="4"/>
  <c r="I293" i="4"/>
  <c r="H293" i="4"/>
  <c r="G293" i="4"/>
  <c r="F293" i="4"/>
  <c r="E293" i="4"/>
  <c r="D293" i="4"/>
  <c r="C293" i="4"/>
  <c r="R292" i="4"/>
  <c r="Q292" i="4"/>
  <c r="P292" i="4"/>
  <c r="O292" i="4"/>
  <c r="N292" i="4"/>
  <c r="M292" i="4"/>
  <c r="L292" i="4"/>
  <c r="K292" i="4"/>
  <c r="J292" i="4"/>
  <c r="I292" i="4"/>
  <c r="H292" i="4"/>
  <c r="G292" i="4"/>
  <c r="F292" i="4"/>
  <c r="E292" i="4"/>
  <c r="D292" i="4"/>
  <c r="C292" i="4"/>
  <c r="R285" i="8"/>
  <c r="O285" i="8"/>
  <c r="N285" i="8"/>
  <c r="M285" i="8"/>
  <c r="L285" i="8"/>
  <c r="J285" i="8"/>
  <c r="K284" i="8"/>
  <c r="J284" i="8"/>
  <c r="I284" i="8"/>
  <c r="H284" i="8"/>
  <c r="G284" i="8"/>
  <c r="F284" i="8"/>
  <c r="E284" i="8"/>
  <c r="D284" i="8"/>
  <c r="P285" i="7"/>
  <c r="N284" i="7"/>
  <c r="K284" i="7"/>
  <c r="J284" i="7"/>
  <c r="I284" i="7"/>
  <c r="H284" i="7"/>
  <c r="G284" i="7"/>
  <c r="F284" i="7"/>
  <c r="E284" i="7"/>
  <c r="R285" i="6"/>
  <c r="Q285" i="6"/>
  <c r="O285" i="6"/>
  <c r="N285" i="6"/>
  <c r="K285" i="6"/>
  <c r="J285" i="6"/>
  <c r="O284" i="6"/>
  <c r="N284" i="6"/>
  <c r="K284" i="6"/>
  <c r="J284" i="6"/>
  <c r="I284" i="6"/>
  <c r="H284" i="6"/>
  <c r="G284" i="6"/>
  <c r="F284" i="6"/>
  <c r="R285" i="4"/>
  <c r="Q285" i="4"/>
  <c r="P285" i="4"/>
  <c r="O285" i="4"/>
  <c r="N285" i="4"/>
  <c r="M285" i="4"/>
  <c r="L285" i="4"/>
  <c r="K285" i="4"/>
  <c r="J285" i="4"/>
  <c r="I285" i="4"/>
  <c r="H285" i="4"/>
  <c r="G285" i="4"/>
  <c r="F285" i="4"/>
  <c r="E285" i="4"/>
  <c r="D285" i="4"/>
  <c r="C285" i="4"/>
  <c r="R284" i="4"/>
  <c r="Q284" i="4"/>
  <c r="P284" i="4"/>
  <c r="O284" i="4"/>
  <c r="N284" i="4"/>
  <c r="M284" i="4"/>
  <c r="L284" i="4"/>
  <c r="K284" i="4"/>
  <c r="J284" i="4"/>
  <c r="I284" i="4"/>
  <c r="H284" i="4"/>
  <c r="G284" i="4"/>
  <c r="F284" i="4"/>
  <c r="E284" i="4"/>
  <c r="D284" i="4"/>
  <c r="C284" i="4"/>
  <c r="B292" i="8"/>
  <c r="B292" i="7"/>
  <c r="B292" i="6"/>
  <c r="B292" i="4"/>
  <c r="O301" i="8"/>
  <c r="N301" i="8"/>
  <c r="M301" i="8"/>
  <c r="L301" i="8"/>
  <c r="J301" i="8"/>
  <c r="I301" i="8"/>
  <c r="H301" i="8"/>
  <c r="G301" i="8"/>
  <c r="F301" i="8"/>
  <c r="E301" i="8"/>
  <c r="D301" i="8"/>
  <c r="C301" i="8"/>
  <c r="R300" i="8"/>
  <c r="Q300" i="8"/>
  <c r="P300" i="8"/>
  <c r="O300" i="8"/>
  <c r="N300" i="8"/>
  <c r="M300" i="8"/>
  <c r="L300" i="8"/>
  <c r="B300" i="8"/>
  <c r="O301" i="7"/>
  <c r="L301" i="7"/>
  <c r="I301" i="7"/>
  <c r="H301" i="7"/>
  <c r="G301" i="7"/>
  <c r="F301" i="7"/>
  <c r="E301" i="7"/>
  <c r="D301" i="7"/>
  <c r="C301" i="7"/>
  <c r="R300" i="7"/>
  <c r="Q300" i="7"/>
  <c r="P300" i="7"/>
  <c r="O300" i="7"/>
  <c r="N300" i="7"/>
  <c r="M300" i="7"/>
  <c r="L300" i="7"/>
  <c r="B300" i="7"/>
  <c r="Q301" i="6"/>
  <c r="P301" i="6"/>
  <c r="O301" i="6"/>
  <c r="N301" i="6"/>
  <c r="L301" i="6"/>
  <c r="K301" i="6"/>
  <c r="J301" i="6"/>
  <c r="I301" i="6"/>
  <c r="H301" i="6"/>
  <c r="G301" i="6"/>
  <c r="F301" i="6"/>
  <c r="E301" i="6"/>
  <c r="D301" i="6"/>
  <c r="C301" i="6"/>
  <c r="R300" i="6"/>
  <c r="Q300" i="6"/>
  <c r="P300" i="6"/>
  <c r="O300" i="6"/>
  <c r="N300" i="6"/>
  <c r="M300" i="6"/>
  <c r="L300" i="6"/>
  <c r="B300" i="6"/>
  <c r="B300" i="4"/>
  <c r="Q285" i="8"/>
  <c r="P285" i="8"/>
  <c r="K285" i="8"/>
  <c r="I285" i="8"/>
  <c r="H285" i="8"/>
  <c r="G285" i="8"/>
  <c r="F285" i="8"/>
  <c r="E285" i="8"/>
  <c r="D285" i="8"/>
  <c r="C285" i="8"/>
  <c r="R284" i="8"/>
  <c r="Q284" i="8"/>
  <c r="P284" i="8"/>
  <c r="O284" i="8"/>
  <c r="N284" i="8"/>
  <c r="M284" i="8"/>
  <c r="L284" i="8"/>
  <c r="C284" i="8"/>
  <c r="B284" i="8"/>
  <c r="R285" i="7"/>
  <c r="Q285" i="7"/>
  <c r="O285" i="7"/>
  <c r="N285" i="7"/>
  <c r="M285" i="7"/>
  <c r="L285" i="7"/>
  <c r="K285" i="7"/>
  <c r="J285" i="7"/>
  <c r="I285" i="7"/>
  <c r="H285" i="7"/>
  <c r="G285" i="7"/>
  <c r="F285" i="7"/>
  <c r="E285" i="7"/>
  <c r="D285" i="7"/>
  <c r="C285" i="7"/>
  <c r="R284" i="7"/>
  <c r="Q284" i="7"/>
  <c r="P284" i="7"/>
  <c r="O284" i="7"/>
  <c r="M284" i="7"/>
  <c r="L284" i="7"/>
  <c r="D284" i="7"/>
  <c r="C284" i="7"/>
  <c r="B284" i="7"/>
  <c r="P285" i="6"/>
  <c r="M285" i="6"/>
  <c r="L285" i="6"/>
  <c r="I285" i="6"/>
  <c r="H285" i="6"/>
  <c r="G285" i="6"/>
  <c r="F285" i="6"/>
  <c r="E285" i="6"/>
  <c r="D285" i="6"/>
  <c r="C285" i="6"/>
  <c r="R284" i="6"/>
  <c r="Q284" i="6"/>
  <c r="P284" i="6"/>
  <c r="M284" i="6"/>
  <c r="L284" i="6"/>
  <c r="E284" i="6"/>
  <c r="D284" i="6"/>
  <c r="C284" i="6"/>
  <c r="B284" i="6"/>
  <c r="B284" i="4"/>
  <c r="B279" i="8"/>
  <c r="B279" i="7"/>
  <c r="B279" i="6"/>
  <c r="B279" i="4"/>
  <c r="B295" i="8"/>
  <c r="B295" i="7"/>
  <c r="B295" i="6"/>
  <c r="B295" i="4"/>
  <c r="B287" i="8"/>
  <c r="B287" i="7"/>
  <c r="B287" i="6"/>
  <c r="B287" i="4"/>
  <c r="JD8" i="1"/>
  <c r="JP101" i="1"/>
  <c r="JN101" i="1"/>
  <c r="JM101" i="1"/>
  <c r="JK101" i="1"/>
  <c r="JJ101" i="1"/>
  <c r="JI101" i="1"/>
  <c r="JE101" i="1"/>
  <c r="JD101"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01" i="1"/>
  <c r="F101" i="1"/>
  <c r="B101" i="1"/>
  <c r="IV101" i="1"/>
  <c r="IU101" i="1"/>
  <c r="IT101" i="1"/>
  <c r="IS101" i="1"/>
  <c r="IR101" i="1"/>
  <c r="IQ101" i="1"/>
  <c r="IP101" i="1"/>
  <c r="IO101" i="1"/>
  <c r="IN101" i="1"/>
  <c r="IM101" i="1"/>
  <c r="IL101" i="1"/>
  <c r="IK101" i="1"/>
  <c r="IV14" i="1"/>
  <c r="IU14" i="1"/>
  <c r="IT14" i="1"/>
  <c r="IS14" i="1"/>
  <c r="IR14" i="1"/>
  <c r="IQ14" i="1"/>
  <c r="IP14" i="1"/>
  <c r="IO14" i="1"/>
  <c r="IN14" i="1"/>
  <c r="IM14" i="1"/>
  <c r="IL14" i="1"/>
  <c r="IK14" i="1"/>
  <c r="KI101" i="1"/>
  <c r="MC101" i="1"/>
  <c r="LX101" i="1"/>
  <c r="AC82" i="4"/>
  <c r="FL101" i="1"/>
  <c r="FK101" i="1"/>
  <c r="FJ101" i="1"/>
  <c r="FI101" i="1"/>
  <c r="FH101" i="1"/>
  <c r="FG101" i="1"/>
  <c r="FF101" i="1"/>
  <c r="LS101" i="1"/>
  <c r="LR101" i="1"/>
  <c r="LQ101" i="1"/>
  <c r="LP101" i="1"/>
  <c r="LO101" i="1"/>
  <c r="LN101" i="1"/>
  <c r="MK15" i="1"/>
  <c r="MI15" i="1"/>
  <c r="CA15" i="1"/>
  <c r="BU15" i="1"/>
  <c r="BT15" i="1"/>
  <c r="BO15" i="1"/>
  <c r="BU101" i="1"/>
  <c r="B15" i="1"/>
  <c r="KZ15" i="1" s="1" a="1"/>
  <c r="KZ15" i="1" s="1"/>
  <c r="KZ73" i="1" l="1" a="1"/>
  <c r="KZ73" i="1" s="1"/>
  <c r="FM91" i="1"/>
  <c r="FL91" i="1"/>
  <c r="FJ91" i="1"/>
  <c r="FI91" i="1"/>
  <c r="FH91" i="1"/>
  <c r="FG91" i="1"/>
  <c r="FF91" i="1"/>
  <c r="D91" i="1"/>
  <c r="FK91" i="1"/>
  <c r="DC91" i="1"/>
  <c r="R91" i="1"/>
  <c r="JD91" i="1" s="1"/>
  <c r="S91" i="1"/>
  <c r="L93" i="1" a="1"/>
  <c r="L93" i="1" s="1"/>
  <c r="FB91" i="1"/>
  <c r="FA91" i="1"/>
  <c r="FC91" i="1"/>
  <c r="FE91" i="1"/>
  <c r="FD91" i="1"/>
  <c r="JD85" i="1"/>
  <c r="JD86" i="1"/>
  <c r="JD87" i="1"/>
  <c r="DM89" i="1"/>
  <c r="DL89" i="1"/>
  <c r="DK89" i="1"/>
  <c r="DJ89" i="1"/>
  <c r="DI89" i="1"/>
  <c r="DH89" i="1"/>
  <c r="MT89" i="1"/>
  <c r="MS89" i="1"/>
  <c r="JC89" i="1"/>
  <c r="JB89" i="1"/>
  <c r="MV89" i="1"/>
  <c r="MU89" i="1"/>
  <c r="JD89" i="1"/>
  <c r="FL90" i="1"/>
  <c r="FJ90" i="1"/>
  <c r="FM90" i="1"/>
  <c r="FK90" i="1"/>
  <c r="FI90" i="1"/>
  <c r="FH90" i="1"/>
  <c r="FG90" i="1"/>
  <c r="S90" i="1"/>
  <c r="FF90" i="1"/>
  <c r="R90" i="1"/>
  <c r="JD90" i="1" s="1"/>
  <c r="D90" i="1"/>
  <c r="DC90" i="1"/>
  <c r="L92" i="1" a="1"/>
  <c r="L92" i="1" s="1"/>
  <c r="FD90" i="1"/>
  <c r="FB90" i="1"/>
  <c r="FA90" i="1"/>
  <c r="FE90" i="1"/>
  <c r="FC90" i="1"/>
  <c r="JD88" i="1"/>
  <c r="DL88" i="1"/>
  <c r="DK88" i="1"/>
  <c r="DJ88" i="1"/>
  <c r="DI88" i="1"/>
  <c r="DH88" i="1"/>
  <c r="DM88" i="1"/>
  <c r="MT88" i="1"/>
  <c r="MS88" i="1"/>
  <c r="JC88" i="1"/>
  <c r="JB88" i="1"/>
  <c r="MV88" i="1"/>
  <c r="MU88" i="1"/>
  <c r="EQ89" i="1"/>
  <c r="EM89" i="1"/>
  <c r="EI89" i="1"/>
  <c r="EP89" i="1"/>
  <c r="EL89" i="1"/>
  <c r="EG89" i="1"/>
  <c r="EO89" i="1"/>
  <c r="EJ89" i="1"/>
  <c r="EN89" i="1"/>
  <c r="EK89" i="1"/>
  <c r="EF89" i="1"/>
  <c r="EH89" i="1"/>
  <c r="EQ88" i="1"/>
  <c r="EL88" i="1"/>
  <c r="EO88" i="1"/>
  <c r="EI88" i="1"/>
  <c r="EP88" i="1"/>
  <c r="EN88" i="1"/>
  <c r="EJ88" i="1"/>
  <c r="EG88" i="1"/>
  <c r="EF88" i="1"/>
  <c r="EK88" i="1"/>
  <c r="EM88" i="1"/>
  <c r="EH88" i="1"/>
  <c r="KZ74" i="1" a="1"/>
  <c r="KZ74" i="1" s="1"/>
  <c r="KZ75" i="1" a="1"/>
  <c r="KZ75" i="1" s="1"/>
  <c r="KZ77" i="1" s="1" a="1"/>
  <c r="KZ77" i="1" s="1"/>
  <c r="KZ79" i="1" s="1" a="1"/>
  <c r="KZ79" i="1" s="1"/>
  <c r="KZ81" i="1" s="1" a="1"/>
  <c r="KZ81" i="1" s="1"/>
  <c r="KZ83" i="1" s="1" a="1"/>
  <c r="KZ83" i="1" s="1"/>
  <c r="KZ85" i="1" s="1" a="1"/>
  <c r="KZ85" i="1" s="1"/>
  <c r="KZ87" i="1" s="1" a="1"/>
  <c r="KZ87" i="1" s="1"/>
  <c r="KZ89" i="1" s="1" a="1"/>
  <c r="KZ89" i="1" s="1"/>
  <c r="KZ91" i="1" s="1" a="1"/>
  <c r="KZ91" i="1" s="1"/>
  <c r="KZ93" i="1" s="1" a="1"/>
  <c r="KZ93" i="1" s="1"/>
  <c r="KZ76" i="1" a="1"/>
  <c r="KZ76" i="1" s="1"/>
  <c r="KZ78" i="1" s="1" a="1"/>
  <c r="KZ78" i="1" s="1"/>
  <c r="KZ80" i="1" s="1" a="1"/>
  <c r="KZ80" i="1" s="1"/>
  <c r="KZ82" i="1" s="1" a="1"/>
  <c r="KZ82" i="1" s="1"/>
  <c r="KZ84" i="1" s="1" a="1"/>
  <c r="KZ84" i="1" s="1"/>
  <c r="KZ86" i="1" s="1" a="1"/>
  <c r="KZ86" i="1" s="1"/>
  <c r="KZ88" i="1" s="1" a="1"/>
  <c r="KZ88" i="1" s="1"/>
  <c r="KZ90" i="1" s="1" a="1"/>
  <c r="KZ90" i="1" s="1"/>
  <c r="KZ92" i="1" s="1" a="1"/>
  <c r="KZ92" i="1" s="1"/>
  <c r="KQ15" i="1" a="1"/>
  <c r="KQ15" i="1" s="1"/>
  <c r="KR15" i="1" a="1"/>
  <c r="KR15" i="1" s="1"/>
  <c r="KX15" i="1" a="1"/>
  <c r="KX15" i="1" s="1"/>
  <c r="IP15" i="1" a="1"/>
  <c r="IP15" i="1" s="1"/>
  <c r="HQ15" i="1" a="1"/>
  <c r="HQ15" i="1" s="1"/>
  <c r="GK15" i="1" a="1"/>
  <c r="GK15" i="1" s="1"/>
  <c r="MO15" i="1" a="1"/>
  <c r="MO15" i="1" s="1"/>
  <c r="FA15" i="1" a="1"/>
  <c r="FA15" i="1" s="1"/>
  <c r="LY15" i="1" a="1"/>
  <c r="LY15" i="1" s="1"/>
  <c r="KB15" i="1" a="1"/>
  <c r="KB15" i="1" s="1"/>
  <c r="HP15" i="1" a="1"/>
  <c r="HP15" i="1" s="1"/>
  <c r="KY15" i="1" a="1"/>
  <c r="KY15" i="1" s="1"/>
  <c r="LX15" i="1" a="1"/>
  <c r="LX15" i="1" s="1"/>
  <c r="KW15" i="1" a="1"/>
  <c r="KW15" i="1" s="1"/>
  <c r="IO15" i="1" a="1"/>
  <c r="IO15" i="1" s="1"/>
  <c r="GJ15" i="1" a="1"/>
  <c r="GJ15" i="1" s="1"/>
  <c r="EY15" i="1" a="1"/>
  <c r="EY15" i="1" s="1"/>
  <c r="DS15" i="1" a="1"/>
  <c r="DS15" i="1" s="1"/>
  <c r="CI15" i="1" a="1"/>
  <c r="CI15" i="1" s="1"/>
  <c r="KO15" i="1" a="1"/>
  <c r="KO15" i="1" s="1"/>
  <c r="KA15" i="1" a="1"/>
  <c r="KA15" i="1" s="1"/>
  <c r="JH15" i="1" a="1"/>
  <c r="JH15" i="1" s="1"/>
  <c r="IN15" i="1" a="1"/>
  <c r="IN15" i="1" s="1"/>
  <c r="DR15" i="1" a="1"/>
  <c r="DR15" i="1" s="1"/>
  <c r="CH15" i="1" a="1"/>
  <c r="CH15" i="1" s="1"/>
  <c r="LW15" i="1" a="1"/>
  <c r="LW15" i="1" s="1"/>
  <c r="KV15" i="1" a="1"/>
  <c r="KV15" i="1" s="1"/>
  <c r="GI15" i="1" a="1"/>
  <c r="GI15" i="1" s="1"/>
  <c r="DQ15" i="1" a="1"/>
  <c r="DQ15" i="1" s="1"/>
  <c r="BH15" i="1" a="1"/>
  <c r="BH15" i="1" s="1"/>
  <c r="JZ15" i="1" a="1"/>
  <c r="JZ15" i="1" s="1"/>
  <c r="JG15" i="1" a="1"/>
  <c r="JG15" i="1" s="1"/>
  <c r="IM15" i="1" a="1"/>
  <c r="IM15" i="1" s="1"/>
  <c r="GH15" i="1" a="1"/>
  <c r="GH15" i="1" s="1"/>
  <c r="CF15" i="1" a="1"/>
  <c r="CF15" i="1" s="1"/>
  <c r="HR15" i="1" a="1"/>
  <c r="HR15" i="1" s="1"/>
  <c r="MW15" i="1" a="1"/>
  <c r="MW15" i="1" s="1"/>
  <c r="KU15" i="1" a="1"/>
  <c r="KU15" i="1" s="1"/>
  <c r="IL15" i="1" a="1"/>
  <c r="IL15" i="1" s="1"/>
  <c r="GG15" i="1" a="1"/>
  <c r="GG15" i="1" s="1"/>
  <c r="ET15" i="1" a="1"/>
  <c r="ET15" i="1" s="1"/>
  <c r="DP15" i="1" a="1"/>
  <c r="DP15" i="1" s="1"/>
  <c r="CC15" i="1" a="1"/>
  <c r="CC15" i="1" s="1"/>
  <c r="JY15" i="1" a="1"/>
  <c r="JY15" i="1" s="1"/>
  <c r="JF15" i="1" a="1"/>
  <c r="JF15" i="1" s="1"/>
  <c r="IK15" i="1" a="1"/>
  <c r="IK15" i="1" s="1"/>
  <c r="ES15" i="1" a="1"/>
  <c r="ES15" i="1" s="1"/>
  <c r="CB15" i="1" a="1"/>
  <c r="CB15" i="1" s="1"/>
  <c r="MV15" i="1" a="1"/>
  <c r="MV15" i="1" s="1"/>
  <c r="KT15" i="1" a="1"/>
  <c r="KT15" i="1" s="1"/>
  <c r="GF15" i="1" a="1"/>
  <c r="GF15" i="1" s="1"/>
  <c r="ER15" i="1" a="1"/>
  <c r="ER15" i="1" s="1"/>
  <c r="LZ15" i="1" a="1"/>
  <c r="LZ15" i="1" s="1"/>
  <c r="JX15" i="1" a="1"/>
  <c r="JX15" i="1" s="1"/>
  <c r="GE15" i="1" a="1"/>
  <c r="GE15" i="1" s="1"/>
  <c r="DN15" i="1" a="1"/>
  <c r="DN15" i="1" s="1"/>
  <c r="MT15" i="1" a="1"/>
  <c r="MT15" i="1" s="1"/>
  <c r="KS15" i="1" a="1"/>
  <c r="KS15" i="1" s="1"/>
  <c r="JW15" i="1" a="1"/>
  <c r="JW15" i="1" s="1"/>
  <c r="HA15" i="1" a="1"/>
  <c r="HA15" i="1" s="1"/>
  <c r="KP15" i="1" a="1"/>
  <c r="KP15" i="1" s="1"/>
  <c r="KC15" i="1" a="1"/>
  <c r="KC15" i="1" s="1"/>
  <c r="JV15" i="1" a="1"/>
  <c r="JV15" i="1" s="1"/>
  <c r="GZ15" i="1" a="1"/>
  <c r="GZ15" i="1" s="1"/>
  <c r="BI15" i="1" a="1"/>
  <c r="BI15" i="1" s="1"/>
  <c r="JU15" i="1" a="1"/>
  <c r="JU15" i="1" s="1"/>
  <c r="IZ15" i="1" a="1"/>
  <c r="IZ15" i="1" s="1"/>
  <c r="GY15" i="1" a="1"/>
  <c r="GY15" i="1" s="1"/>
  <c r="BG15" i="1" a="1"/>
  <c r="BG15" i="1" s="1"/>
  <c r="MN15" i="1" a="1"/>
  <c r="MN15" i="1" s="1"/>
  <c r="LJ15" i="1" a="1"/>
  <c r="LJ15" i="1" s="1"/>
  <c r="KN15" i="1" a="1"/>
  <c r="KN15" i="1" s="1"/>
  <c r="IY15" i="1" a="1"/>
  <c r="IY15" i="1" s="1"/>
  <c r="GX15" i="1" a="1"/>
  <c r="GX15" i="1" s="1"/>
  <c r="EJ15" i="1" a="1"/>
  <c r="EJ15" i="1" s="1"/>
  <c r="CY15" i="1" a="1"/>
  <c r="CY15" i="1" s="1"/>
  <c r="IX15" i="1" a="1"/>
  <c r="IX15" i="1" s="1"/>
  <c r="GW15" i="1" a="1"/>
  <c r="GW15" i="1" s="1"/>
  <c r="EI15" i="1" a="1"/>
  <c r="EI15" i="1" s="1"/>
  <c r="CX15" i="1" a="1"/>
  <c r="CX15" i="1" s="1"/>
  <c r="MM15" i="1" a="1"/>
  <c r="MM15" i="1" s="1"/>
  <c r="LI15" i="1" a="1"/>
  <c r="LI15" i="1" s="1"/>
  <c r="KM15" i="1" a="1"/>
  <c r="KM15" i="1" s="1"/>
  <c r="JS15" i="1" a="1"/>
  <c r="JS15" i="1" s="1"/>
  <c r="IW15" i="1" a="1"/>
  <c r="IW15" i="1" s="1"/>
  <c r="EH15" i="1" a="1"/>
  <c r="EH15" i="1" s="1"/>
  <c r="GV15" i="1" a="1"/>
  <c r="GV15" i="1" s="1"/>
  <c r="ML15" i="1" a="1"/>
  <c r="ML15" i="1" s="1"/>
  <c r="LH15" i="1" a="1"/>
  <c r="LH15" i="1" s="1"/>
  <c r="KL15" i="1" a="1"/>
  <c r="KL15" i="1" s="1"/>
  <c r="JQ15" i="1" a="1"/>
  <c r="JQ15" i="1" s="1"/>
  <c r="IV15" i="1" a="1"/>
  <c r="IV15" i="1" s="1"/>
  <c r="GU15" i="1" a="1"/>
  <c r="GU15" i="1" s="1"/>
  <c r="FV15" i="1" a="1"/>
  <c r="FV15" i="1" s="1"/>
  <c r="EG15" i="1" a="1"/>
  <c r="EG15" i="1" s="1"/>
  <c r="CU15" i="1" a="1"/>
  <c r="CU15" i="1" s="1"/>
  <c r="KK15" i="1" a="1"/>
  <c r="KK15" i="1" s="1"/>
  <c r="GT15" i="1" a="1"/>
  <c r="GT15" i="1" s="1"/>
  <c r="FU15" i="1" a="1"/>
  <c r="FU15" i="1" s="1"/>
  <c r="GL15" i="1" a="1"/>
  <c r="GL15" i="1" s="1"/>
  <c r="MF15" i="1" a="1"/>
  <c r="MF15" i="1" s="1"/>
  <c r="LG15" i="1" a="1"/>
  <c r="LG15" i="1" s="1"/>
  <c r="JO15" i="1" a="1"/>
  <c r="JO15" i="1" s="1"/>
  <c r="IU15" i="1" a="1"/>
  <c r="IU15" i="1" s="1"/>
  <c r="GS15" i="1" a="1"/>
  <c r="GS15" i="1" s="1"/>
  <c r="FT15" i="1" a="1"/>
  <c r="FT15" i="1" s="1"/>
  <c r="EF15" i="1" a="1"/>
  <c r="EF15" i="1" s="1"/>
  <c r="LF15" i="1" a="1"/>
  <c r="LF15" i="1" s="1"/>
  <c r="KJ15" i="1" a="1"/>
  <c r="KJ15" i="1" s="1"/>
  <c r="FS15" i="1" a="1"/>
  <c r="FS15" i="1" s="1"/>
  <c r="EE15" i="1" a="1"/>
  <c r="EE15" i="1" s="1"/>
  <c r="IT15" i="1" a="1"/>
  <c r="IT15" i="1" s="1"/>
  <c r="GQ15" i="1" a="1"/>
  <c r="GQ15" i="1" s="1"/>
  <c r="FR15" i="1" a="1"/>
  <c r="FR15" i="1" s="1"/>
  <c r="CR15" i="1" a="1"/>
  <c r="CR15" i="1" s="1"/>
  <c r="LE15" i="1" a="1"/>
  <c r="LE15" i="1" s="1"/>
  <c r="GP15" i="1" a="1"/>
  <c r="GP15" i="1" s="1"/>
  <c r="IS15" i="1" a="1"/>
  <c r="IS15" i="1" s="1"/>
  <c r="LD15" i="1" a="1"/>
  <c r="LD15" i="1" s="1"/>
  <c r="KF15" i="1" a="1"/>
  <c r="KF15" i="1" s="1"/>
  <c r="JL15" i="1" a="1"/>
  <c r="JL15" i="1" s="1"/>
  <c r="HU15" i="1" a="1"/>
  <c r="HU15" i="1" s="1"/>
  <c r="GO15" i="1" a="1"/>
  <c r="GO15" i="1" s="1"/>
  <c r="FO15" i="1" a="1"/>
  <c r="FO15" i="1" s="1"/>
  <c r="EA15" i="1" a="1"/>
  <c r="EA15" i="1" s="1"/>
  <c r="KE15" i="1" a="1"/>
  <c r="KE15" i="1" s="1"/>
  <c r="IR15" i="1" a="1"/>
  <c r="IR15" i="1" s="1"/>
  <c r="FD15" i="1" a="1"/>
  <c r="FD15" i="1" s="1"/>
  <c r="DZ15" i="1" a="1"/>
  <c r="DZ15" i="1" s="1"/>
  <c r="CO15" i="1" a="1"/>
  <c r="CO15" i="1" s="1"/>
  <c r="MA15" i="1" a="1"/>
  <c r="MA15" i="1" s="1"/>
  <c r="LA15" i="1" a="1"/>
  <c r="LA15" i="1" s="1"/>
  <c r="KD15" i="1" a="1"/>
  <c r="KD15" i="1" s="1"/>
  <c r="HT15" i="1" a="1"/>
  <c r="HT15" i="1" s="1"/>
  <c r="GN15" i="1" a="1"/>
  <c r="GN15" i="1" s="1"/>
  <c r="FC15" i="1" a="1"/>
  <c r="FC15" i="1" s="1"/>
  <c r="CN15" i="1" a="1"/>
  <c r="CN15" i="1" s="1"/>
  <c r="IQ15" i="1" a="1"/>
  <c r="IQ15" i="1" s="1"/>
  <c r="HS15" i="1" a="1"/>
  <c r="HS15" i="1" s="1"/>
  <c r="GM15" i="1" a="1"/>
  <c r="GM15" i="1" s="1"/>
  <c r="FB15" i="1" a="1"/>
  <c r="FB15" i="1" s="1"/>
  <c r="FL47" i="1"/>
  <c r="FL45" i="1"/>
  <c r="FL49" i="1"/>
  <c r="FL44" i="1"/>
  <c r="B44" i="1"/>
  <c r="KZ44" i="1" s="1" a="1"/>
  <c r="KZ44" i="1" s="1"/>
  <c r="FF17" i="1"/>
  <c r="FF15" i="1"/>
  <c r="FL17" i="1"/>
  <c r="FL15" i="1"/>
  <c r="FM17" i="1"/>
  <c r="FM15" i="1"/>
  <c r="JE8" i="1"/>
  <c r="JJ10" i="1"/>
  <c r="JK10" i="1" s="1"/>
  <c r="JL10" i="1" s="1"/>
  <c r="JM10" i="1" s="1"/>
  <c r="JN10" i="1" s="1"/>
  <c r="JO10" i="1" s="1"/>
  <c r="JR101" i="1"/>
  <c r="JR14" i="1"/>
  <c r="JR15" i="1" s="1" a="1"/>
  <c r="JR15" i="1" s="1"/>
  <c r="JT101" i="1"/>
  <c r="JT14" i="1"/>
  <c r="JT15" i="1" s="1" a="1"/>
  <c r="JT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JK14" i="1"/>
  <c r="JK17" i="1" s="1"/>
  <c r="JM14" i="1"/>
  <c r="JM17" i="1" s="1"/>
  <c r="JN14" i="1"/>
  <c r="JN17" i="1" s="1"/>
  <c r="JE14" i="1"/>
  <c r="JE17" i="1" s="1"/>
  <c r="JI14" i="1"/>
  <c r="JI17" i="1" s="1"/>
  <c r="JJ14" i="1"/>
  <c r="JJ17" i="1" s="1"/>
  <c r="JP14" i="1"/>
  <c r="JP15" i="1" s="1" a="1"/>
  <c r="JP15" i="1" s="1"/>
  <c r="JD14" i="1"/>
  <c r="JD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E46" i="7" s="1"/>
  <c r="W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KI14" i="1"/>
  <c r="KI17" i="1" s="1"/>
  <c r="MC14" i="1"/>
  <c r="MC15" i="1" s="1" a="1"/>
  <c r="MC15" i="1" s="1"/>
  <c r="MD101" i="1"/>
  <c r="MD14" i="1"/>
  <c r="LX17" i="1"/>
  <c r="LN14" i="1"/>
  <c r="LO14" i="1"/>
  <c r="LP14" i="1"/>
  <c r="LQ14" i="1"/>
  <c r="LR14" i="1"/>
  <c r="LS14" i="1"/>
  <c r="BO101" i="1"/>
  <c r="BO14" i="1"/>
  <c r="BO17" i="1" s="1"/>
  <c r="BT101" i="1"/>
  <c r="BT14" i="1"/>
  <c r="BT17" i="1" s="1"/>
  <c r="BU14" i="1"/>
  <c r="BU17" i="1" s="1"/>
  <c r="IY73" i="1" l="1" a="1"/>
  <c r="IY73" i="1" s="1"/>
  <c r="LZ73" i="1" a="1"/>
  <c r="LZ73" i="1" s="1"/>
  <c r="IM73" i="1" a="1"/>
  <c r="IM73" i="1" s="1"/>
  <c r="LX73" i="1" a="1"/>
  <c r="LX73" i="1" s="1"/>
  <c r="LX75" i="1" s="1" a="1"/>
  <c r="LX75" i="1" s="1"/>
  <c r="LX77" i="1" s="1" a="1"/>
  <c r="LX77" i="1" s="1"/>
  <c r="LX79" i="1" s="1" a="1"/>
  <c r="LX79" i="1" s="1"/>
  <c r="LX81" i="1" s="1" a="1"/>
  <c r="LX81" i="1" s="1"/>
  <c r="LX83" i="1" s="1" a="1"/>
  <c r="LX83" i="1" s="1"/>
  <c r="LX85" i="1" s="1" a="1"/>
  <c r="LX85" i="1" s="1"/>
  <c r="LX87" i="1" s="1" a="1"/>
  <c r="LX87" i="1" s="1"/>
  <c r="LX89" i="1" s="1" a="1"/>
  <c r="LX89" i="1" s="1"/>
  <c r="LX91" i="1" s="1" a="1"/>
  <c r="LX91" i="1" s="1"/>
  <c r="LX93" i="1" s="1" a="1"/>
  <c r="LX93" i="1" s="1"/>
  <c r="IV73" i="1" a="1"/>
  <c r="IV73" i="1" s="1"/>
  <c r="IV75" i="1" s="1" a="1"/>
  <c r="IV75" i="1" s="1"/>
  <c r="IV77" i="1" s="1" a="1"/>
  <c r="IV77" i="1" s="1"/>
  <c r="IV79" i="1" s="1" a="1"/>
  <c r="IV79" i="1" s="1"/>
  <c r="IV81" i="1" s="1" a="1"/>
  <c r="IV81" i="1" s="1"/>
  <c r="IV83" i="1" s="1" a="1"/>
  <c r="IV83" i="1" s="1"/>
  <c r="IV85" i="1" s="1" a="1"/>
  <c r="IV85" i="1" s="1"/>
  <c r="IV87" i="1" s="1" a="1"/>
  <c r="IV87" i="1" s="1"/>
  <c r="IV89" i="1" s="1" a="1"/>
  <c r="IV89" i="1" s="1"/>
  <c r="IV91" i="1" s="1" a="1"/>
  <c r="IV91" i="1" s="1"/>
  <c r="IV93" i="1" s="1" a="1"/>
  <c r="IV93" i="1" s="1"/>
  <c r="LJ73" i="1" a="1"/>
  <c r="LJ73" i="1" s="1"/>
  <c r="FS73" i="1" a="1"/>
  <c r="FS73" i="1" s="1"/>
  <c r="MN73" i="1" a="1"/>
  <c r="MN73" i="1" s="1"/>
  <c r="ML73" i="1" a="1"/>
  <c r="ML73" i="1" s="1"/>
  <c r="IR73" i="1" a="1"/>
  <c r="IR73" i="1" s="1"/>
  <c r="IW73" i="1" a="1"/>
  <c r="IW73" i="1" s="1"/>
  <c r="BI73" i="1" a="1"/>
  <c r="BI73" i="1" s="1"/>
  <c r="BI75" i="1" s="1" a="1"/>
  <c r="BI75" i="1" s="1"/>
  <c r="BI77" i="1" s="1" a="1"/>
  <c r="BI77" i="1" s="1"/>
  <c r="BI79" i="1" s="1" a="1"/>
  <c r="BI79" i="1" s="1"/>
  <c r="BI81" i="1" s="1" a="1"/>
  <c r="BI81" i="1" s="1"/>
  <c r="BI83" i="1" s="1" a="1"/>
  <c r="BI83" i="1" s="1"/>
  <c r="BI85" i="1" s="1" a="1"/>
  <c r="BI85" i="1" s="1"/>
  <c r="BI87" i="1" s="1" a="1"/>
  <c r="BI87" i="1" s="1"/>
  <c r="BI89" i="1" s="1" a="1"/>
  <c r="BI89" i="1" s="1"/>
  <c r="BI91" i="1" s="1" a="1"/>
  <c r="BI91" i="1" s="1"/>
  <c r="BI93" i="1" s="1" a="1"/>
  <c r="BI93" i="1" s="1"/>
  <c r="IT73" i="1" a="1"/>
  <c r="IT73" i="1" s="1"/>
  <c r="IT75" i="1" s="1" a="1"/>
  <c r="IT75" i="1" s="1"/>
  <c r="IT77" i="1" s="1" a="1"/>
  <c r="IT77" i="1" s="1"/>
  <c r="IT79" i="1" s="1" a="1"/>
  <c r="IT79" i="1" s="1"/>
  <c r="IT81" i="1" s="1" a="1"/>
  <c r="IT81" i="1" s="1"/>
  <c r="IT83" i="1" s="1" a="1"/>
  <c r="IT83" i="1" s="1"/>
  <c r="IT85" i="1" s="1" a="1"/>
  <c r="IT85" i="1" s="1"/>
  <c r="IT87" i="1" s="1" a="1"/>
  <c r="IT87" i="1" s="1"/>
  <c r="IT89" i="1" s="1" a="1"/>
  <c r="IT89" i="1" s="1"/>
  <c r="IT91" i="1" s="1" a="1"/>
  <c r="IT91" i="1" s="1"/>
  <c r="IT93" i="1" s="1" a="1"/>
  <c r="IT93" i="1" s="1"/>
  <c r="CB73" i="1" a="1"/>
  <c r="CB73" i="1" s="1"/>
  <c r="KR73" i="1" a="1"/>
  <c r="KR73" i="1" s="1"/>
  <c r="KR75" i="1" s="1" a="1"/>
  <c r="KR75" i="1" s="1"/>
  <c r="KR77" i="1" s="1" a="1"/>
  <c r="KR77" i="1" s="1"/>
  <c r="KR79" i="1" s="1" a="1"/>
  <c r="KR79" i="1" s="1"/>
  <c r="KR81" i="1" s="1" a="1"/>
  <c r="KR81" i="1" s="1"/>
  <c r="KR83" i="1" s="1" a="1"/>
  <c r="KR83" i="1" s="1"/>
  <c r="KR85" i="1" s="1" a="1"/>
  <c r="KR85" i="1" s="1"/>
  <c r="KR87" i="1" s="1" a="1"/>
  <c r="KR87" i="1" s="1"/>
  <c r="KR89" i="1" s="1" a="1"/>
  <c r="KR89" i="1" s="1"/>
  <c r="KR91" i="1" s="1" a="1"/>
  <c r="KR91" i="1" s="1"/>
  <c r="KR93" i="1" s="1" a="1"/>
  <c r="KR93" i="1" s="1"/>
  <c r="JE90" i="1"/>
  <c r="LF73" i="1" a="1"/>
  <c r="LF73" i="1" s="1"/>
  <c r="LF75" i="1" s="1" a="1"/>
  <c r="LF75" i="1" s="1"/>
  <c r="LF77" i="1" s="1" a="1"/>
  <c r="LF77" i="1" s="1"/>
  <c r="LF79" i="1" s="1" a="1"/>
  <c r="LF79" i="1" s="1"/>
  <c r="LF81" i="1" s="1" a="1"/>
  <c r="LF81" i="1" s="1"/>
  <c r="LF83" i="1" s="1" a="1"/>
  <c r="LF83" i="1" s="1"/>
  <c r="LF85" i="1" s="1" a="1"/>
  <c r="LF85" i="1" s="1"/>
  <c r="LF87" i="1" s="1" a="1"/>
  <c r="LF87" i="1" s="1"/>
  <c r="LF89" i="1" s="1" a="1"/>
  <c r="LF89" i="1" s="1"/>
  <c r="LF91" i="1" s="1" a="1"/>
  <c r="LF91" i="1" s="1"/>
  <c r="LF93" i="1" s="1" a="1"/>
  <c r="LF93" i="1" s="1"/>
  <c r="GZ73" i="1" a="1"/>
  <c r="GZ73" i="1" s="1"/>
  <c r="GZ75" i="1" s="1" a="1"/>
  <c r="GZ75" i="1" s="1"/>
  <c r="GZ77" i="1" s="1" a="1"/>
  <c r="GZ77" i="1" s="1"/>
  <c r="GZ79" i="1" s="1" a="1"/>
  <c r="GZ79" i="1" s="1"/>
  <c r="GZ81" i="1" s="1" a="1"/>
  <c r="GZ81" i="1" s="1"/>
  <c r="GZ83" i="1" s="1" a="1"/>
  <c r="GZ83" i="1" s="1"/>
  <c r="GZ85" i="1" s="1" a="1"/>
  <c r="GZ85" i="1" s="1"/>
  <c r="GZ87" i="1" s="1" a="1"/>
  <c r="GZ87" i="1" s="1"/>
  <c r="GZ89" i="1" s="1" a="1"/>
  <c r="GZ89" i="1" s="1"/>
  <c r="GZ91" i="1" s="1" a="1"/>
  <c r="GZ91" i="1" s="1"/>
  <c r="GZ93" i="1" s="1" a="1"/>
  <c r="GZ93" i="1" s="1"/>
  <c r="KX73" i="1" a="1"/>
  <c r="KX73" i="1" s="1"/>
  <c r="KX75" i="1" s="1" a="1"/>
  <c r="KX75" i="1" s="1"/>
  <c r="KX77" i="1" s="1" a="1"/>
  <c r="KX77" i="1" s="1"/>
  <c r="KX79" i="1" s="1" a="1"/>
  <c r="KX79" i="1" s="1"/>
  <c r="KX81" i="1" s="1" a="1"/>
  <c r="KX81" i="1" s="1"/>
  <c r="KX83" i="1" s="1" a="1"/>
  <c r="KX83" i="1" s="1"/>
  <c r="KX85" i="1" s="1" a="1"/>
  <c r="KX85" i="1" s="1"/>
  <c r="KX87" i="1" s="1" a="1"/>
  <c r="KX87" i="1" s="1"/>
  <c r="KX89" i="1" s="1" a="1"/>
  <c r="KX89" i="1" s="1"/>
  <c r="KX91" i="1" s="1" a="1"/>
  <c r="KX91" i="1" s="1"/>
  <c r="KX93" i="1" s="1" a="1"/>
  <c r="KX93" i="1" s="1"/>
  <c r="KO73" i="1" a="1"/>
  <c r="KO73" i="1" s="1"/>
  <c r="GK73" i="1" a="1"/>
  <c r="GK73" i="1" s="1"/>
  <c r="GK75" i="1" s="1" a="1"/>
  <c r="GK75" i="1" s="1"/>
  <c r="GK77" i="1" s="1" a="1"/>
  <c r="GK77" i="1" s="1"/>
  <c r="GK79" i="1" s="1" a="1"/>
  <c r="GK79" i="1" s="1"/>
  <c r="GK81" i="1" s="1" a="1"/>
  <c r="GK81" i="1" s="1"/>
  <c r="GK83" i="1" s="1" a="1"/>
  <c r="GK83" i="1" s="1"/>
  <c r="GK85" i="1" s="1" a="1"/>
  <c r="GK85" i="1" s="1"/>
  <c r="GK87" i="1" s="1" a="1"/>
  <c r="GK87" i="1" s="1"/>
  <c r="GK89" i="1" s="1" a="1"/>
  <c r="GK89" i="1" s="1"/>
  <c r="GK91" i="1" s="1" a="1"/>
  <c r="GK91" i="1" s="1"/>
  <c r="GK93" i="1" s="1" a="1"/>
  <c r="GK93" i="1" s="1"/>
  <c r="IN73" i="1" a="1"/>
  <c r="IN73" i="1" s="1"/>
  <c r="IL73" i="1" a="1"/>
  <c r="IL73" i="1" s="1"/>
  <c r="GF73" i="1" a="1"/>
  <c r="GF73" i="1" s="1"/>
  <c r="GF75" i="1" s="1" a="1"/>
  <c r="GF75" i="1" s="1"/>
  <c r="GF77" i="1" s="1" a="1"/>
  <c r="GF77" i="1" s="1"/>
  <c r="GF79" i="1" s="1" a="1"/>
  <c r="GF79" i="1" s="1"/>
  <c r="GF81" i="1" s="1" a="1"/>
  <c r="GF81" i="1" s="1"/>
  <c r="GF83" i="1" s="1" a="1"/>
  <c r="GF83" i="1" s="1"/>
  <c r="GF85" i="1" s="1" a="1"/>
  <c r="GF85" i="1" s="1"/>
  <c r="GF87" i="1" s="1" a="1"/>
  <c r="GF87" i="1" s="1"/>
  <c r="GF89" i="1" s="1" a="1"/>
  <c r="GF89" i="1" s="1"/>
  <c r="GF91" i="1" s="1" a="1"/>
  <c r="GF91" i="1" s="1"/>
  <c r="GF93" i="1" s="1" a="1"/>
  <c r="GF93" i="1" s="1"/>
  <c r="KT73" i="1" a="1"/>
  <c r="KT73" i="1" s="1"/>
  <c r="KT75" i="1" s="1" a="1"/>
  <c r="KT75" i="1" s="1"/>
  <c r="KT77" i="1" s="1" a="1"/>
  <c r="KT77" i="1" s="1"/>
  <c r="KT79" i="1" s="1" a="1"/>
  <c r="KT79" i="1" s="1"/>
  <c r="KT81" i="1" s="1" a="1"/>
  <c r="KT81" i="1" s="1"/>
  <c r="KT83" i="1" s="1" a="1"/>
  <c r="KT83" i="1" s="1"/>
  <c r="KT85" i="1" s="1" a="1"/>
  <c r="KT85" i="1" s="1"/>
  <c r="KT87" i="1" s="1" a="1"/>
  <c r="KT87" i="1" s="1"/>
  <c r="KT89" i="1" s="1" a="1"/>
  <c r="KT89" i="1" s="1"/>
  <c r="KT91" i="1" s="1" a="1"/>
  <c r="KT91" i="1" s="1"/>
  <c r="KT93" i="1" s="1" a="1"/>
  <c r="KT93" i="1" s="1"/>
  <c r="GI73" i="1" a="1"/>
  <c r="GI73" i="1" s="1"/>
  <c r="GI75" i="1" s="1" a="1"/>
  <c r="GI75" i="1" s="1"/>
  <c r="GI77" i="1" s="1" a="1"/>
  <c r="GI77" i="1" s="1"/>
  <c r="GI79" i="1" s="1" a="1"/>
  <c r="GI79" i="1" s="1"/>
  <c r="GI81" i="1" s="1" a="1"/>
  <c r="GI81" i="1" s="1"/>
  <c r="GI83" i="1" s="1" a="1"/>
  <c r="GI83" i="1" s="1"/>
  <c r="GI85" i="1" s="1" a="1"/>
  <c r="GI85" i="1" s="1"/>
  <c r="GI87" i="1" s="1" a="1"/>
  <c r="GI87" i="1" s="1"/>
  <c r="GI89" i="1" s="1" a="1"/>
  <c r="GI89" i="1" s="1"/>
  <c r="GI91" i="1" s="1" a="1"/>
  <c r="GI91" i="1" s="1"/>
  <c r="GI93" i="1" s="1" a="1"/>
  <c r="GI93" i="1" s="1"/>
  <c r="MO73" i="1" a="1"/>
  <c r="MO73" i="1" s="1"/>
  <c r="FT73" i="1" a="1"/>
  <c r="FT73" i="1" s="1"/>
  <c r="IU73" i="1" a="1"/>
  <c r="IU73" i="1" s="1"/>
  <c r="CC73" i="1" a="1"/>
  <c r="CC73" i="1" s="1"/>
  <c r="MM73" i="1" a="1"/>
  <c r="MM73" i="1" s="1"/>
  <c r="KP73" i="1" a="1"/>
  <c r="KP73" i="1" s="1"/>
  <c r="KP75" i="1" s="1" a="1"/>
  <c r="KP75" i="1" s="1"/>
  <c r="KP77" i="1" s="1" a="1"/>
  <c r="KP77" i="1" s="1"/>
  <c r="KP79" i="1" s="1" a="1"/>
  <c r="KP79" i="1" s="1"/>
  <c r="KP81" i="1" s="1" a="1"/>
  <c r="KP81" i="1" s="1"/>
  <c r="KP83" i="1" s="1" a="1"/>
  <c r="KP83" i="1" s="1"/>
  <c r="KP85" i="1" s="1" a="1"/>
  <c r="KP85" i="1" s="1"/>
  <c r="KP87" i="1" s="1" a="1"/>
  <c r="KP87" i="1" s="1"/>
  <c r="KP89" i="1" s="1" a="1"/>
  <c r="KP89" i="1" s="1"/>
  <c r="KP91" i="1" s="1" a="1"/>
  <c r="KP91" i="1" s="1"/>
  <c r="KP93" i="1" s="1" a="1"/>
  <c r="KP93" i="1" s="1"/>
  <c r="GL73" i="1" a="1"/>
  <c r="GL73" i="1" s="1"/>
  <c r="LD73" i="1" a="1"/>
  <c r="LD73" i="1" s="1"/>
  <c r="LD75" i="1" s="1" a="1"/>
  <c r="LD75" i="1" s="1"/>
  <c r="LD77" i="1" s="1" a="1"/>
  <c r="LD77" i="1" s="1"/>
  <c r="LD79" i="1" s="1" a="1"/>
  <c r="LD79" i="1" s="1"/>
  <c r="LD81" i="1" s="1" a="1"/>
  <c r="LD81" i="1" s="1"/>
  <c r="LD83" i="1" s="1" a="1"/>
  <c r="LD83" i="1" s="1"/>
  <c r="LD85" i="1" s="1" a="1"/>
  <c r="LD85" i="1" s="1"/>
  <c r="LD87" i="1" s="1" a="1"/>
  <c r="LD87" i="1" s="1"/>
  <c r="LD89" i="1" s="1" a="1"/>
  <c r="LD89" i="1" s="1"/>
  <c r="LD91" i="1" s="1" a="1"/>
  <c r="LD91" i="1" s="1"/>
  <c r="LD93" i="1" s="1" a="1"/>
  <c r="LD93" i="1" s="1"/>
  <c r="IQ73" i="1" a="1"/>
  <c r="IQ73" i="1" s="1"/>
  <c r="IS73" i="1" a="1"/>
  <c r="IS73" i="1" s="1"/>
  <c r="KS73" i="1" a="1"/>
  <c r="KS73" i="1" s="1"/>
  <c r="KU73" i="1" a="1"/>
  <c r="KU73" i="1" s="1"/>
  <c r="KU75" i="1" s="1" a="1"/>
  <c r="KU75" i="1" s="1"/>
  <c r="KU77" i="1" s="1" a="1"/>
  <c r="KU77" i="1" s="1"/>
  <c r="KU79" i="1" s="1" a="1"/>
  <c r="KU79" i="1" s="1"/>
  <c r="KU81" i="1" s="1" a="1"/>
  <c r="KU81" i="1" s="1"/>
  <c r="KU83" i="1" s="1" a="1"/>
  <c r="KU83" i="1" s="1"/>
  <c r="KU85" i="1" s="1" a="1"/>
  <c r="KU85" i="1" s="1"/>
  <c r="KU87" i="1" s="1" a="1"/>
  <c r="KU87" i="1" s="1"/>
  <c r="KU89" i="1" s="1" a="1"/>
  <c r="KU89" i="1" s="1"/>
  <c r="KU91" i="1" s="1" a="1"/>
  <c r="KU91" i="1" s="1"/>
  <c r="KU93" i="1" s="1" a="1"/>
  <c r="KU93" i="1" s="1"/>
  <c r="KN73" i="1" a="1"/>
  <c r="KN73" i="1" s="1"/>
  <c r="KN75" i="1" s="1" a="1"/>
  <c r="KN75" i="1" s="1"/>
  <c r="KN77" i="1" s="1" a="1"/>
  <c r="KN77" i="1" s="1"/>
  <c r="KN79" i="1" s="1" a="1"/>
  <c r="KN79" i="1" s="1"/>
  <c r="KN81" i="1" s="1" a="1"/>
  <c r="KN81" i="1" s="1"/>
  <c r="KN83" i="1" s="1" a="1"/>
  <c r="KN83" i="1" s="1"/>
  <c r="KN85" i="1" s="1" a="1"/>
  <c r="KN85" i="1" s="1"/>
  <c r="KN87" i="1" s="1" a="1"/>
  <c r="KN87" i="1" s="1"/>
  <c r="KN89" i="1" s="1" a="1"/>
  <c r="KN89" i="1" s="1"/>
  <c r="KN91" i="1" s="1" a="1"/>
  <c r="KN91" i="1" s="1"/>
  <c r="KN93" i="1" s="1" a="1"/>
  <c r="KN93" i="1" s="1"/>
  <c r="IK73" i="1" a="1"/>
  <c r="IK73" i="1" s="1"/>
  <c r="KM73" i="1" a="1"/>
  <c r="KM73" i="1" s="1"/>
  <c r="KQ73" i="1" a="1"/>
  <c r="KQ73" i="1" s="1"/>
  <c r="GM73" i="1" a="1"/>
  <c r="GM73" i="1" s="1"/>
  <c r="GG73" i="1" a="1"/>
  <c r="GG73" i="1" s="1"/>
  <c r="GG75" i="1" s="1" a="1"/>
  <c r="GG75" i="1" s="1"/>
  <c r="GG77" i="1" s="1" a="1"/>
  <c r="GG77" i="1" s="1"/>
  <c r="GG79" i="1" s="1" a="1"/>
  <c r="GG79" i="1" s="1"/>
  <c r="GG81" i="1" s="1" a="1"/>
  <c r="GG81" i="1" s="1"/>
  <c r="GG83" i="1" s="1" a="1"/>
  <c r="GG83" i="1" s="1"/>
  <c r="GG85" i="1" s="1" a="1"/>
  <c r="GG85" i="1" s="1"/>
  <c r="GG87" i="1" s="1" a="1"/>
  <c r="GG87" i="1" s="1"/>
  <c r="GG89" i="1" s="1" a="1"/>
  <c r="GG89" i="1" s="1"/>
  <c r="GG91" i="1" s="1" a="1"/>
  <c r="GG91" i="1" s="1"/>
  <c r="GG93" i="1" s="1" a="1"/>
  <c r="GG93" i="1" s="1"/>
  <c r="GP73" i="1" a="1"/>
  <c r="GP73" i="1" s="1"/>
  <c r="KK73" i="1" a="1"/>
  <c r="KK73" i="1" s="1"/>
  <c r="IX73" i="1" a="1"/>
  <c r="IX73" i="1" s="1"/>
  <c r="IX75" i="1" s="1" a="1"/>
  <c r="IX75" i="1" s="1"/>
  <c r="IX77" i="1" s="1" a="1"/>
  <c r="IX77" i="1" s="1"/>
  <c r="IX79" i="1" s="1" a="1"/>
  <c r="IX79" i="1" s="1"/>
  <c r="IX81" i="1" s="1" a="1"/>
  <c r="IX81" i="1" s="1"/>
  <c r="IX83" i="1" s="1" a="1"/>
  <c r="IX83" i="1" s="1"/>
  <c r="IX85" i="1" s="1" a="1"/>
  <c r="IX85" i="1" s="1"/>
  <c r="IX87" i="1" s="1" a="1"/>
  <c r="IX87" i="1" s="1"/>
  <c r="IX89" i="1" s="1" a="1"/>
  <c r="IX89" i="1" s="1"/>
  <c r="IX91" i="1" s="1" a="1"/>
  <c r="IX91" i="1" s="1"/>
  <c r="IX93" i="1" s="1" a="1"/>
  <c r="IX93" i="1" s="1"/>
  <c r="MW73" i="1" a="1"/>
  <c r="MW73" i="1" s="1"/>
  <c r="LA73" i="1" a="1"/>
  <c r="LA73" i="1" s="1"/>
  <c r="IZ73" i="1" a="1"/>
  <c r="IZ73" i="1" s="1"/>
  <c r="IZ75" i="1" s="1" a="1"/>
  <c r="IZ75" i="1" s="1"/>
  <c r="IZ77" i="1" s="1" a="1"/>
  <c r="IZ77" i="1" s="1"/>
  <c r="IZ79" i="1" s="1" a="1"/>
  <c r="IZ79" i="1" s="1"/>
  <c r="IZ81" i="1" s="1" a="1"/>
  <c r="IZ81" i="1" s="1"/>
  <c r="IZ83" i="1" s="1" a="1"/>
  <c r="IZ83" i="1" s="1"/>
  <c r="IZ85" i="1" s="1" a="1"/>
  <c r="IZ85" i="1" s="1"/>
  <c r="IZ87" i="1" s="1" a="1"/>
  <c r="IZ87" i="1" s="1"/>
  <c r="IZ89" i="1" s="1" a="1"/>
  <c r="IZ89" i="1" s="1"/>
  <c r="IZ91" i="1" s="1" a="1"/>
  <c r="IZ91" i="1" s="1"/>
  <c r="IZ93" i="1" s="1" a="1"/>
  <c r="IZ93" i="1" s="1"/>
  <c r="LW73" i="1" a="1"/>
  <c r="LW73" i="1" s="1"/>
  <c r="LW75" i="1" s="1" a="1"/>
  <c r="LW75" i="1" s="1"/>
  <c r="LW77" i="1" s="1" a="1"/>
  <c r="LW77" i="1" s="1"/>
  <c r="LW79" i="1" s="1" a="1"/>
  <c r="LW79" i="1" s="1"/>
  <c r="LW81" i="1" s="1" a="1"/>
  <c r="LW81" i="1" s="1"/>
  <c r="LW83" i="1" s="1" a="1"/>
  <c r="LW83" i="1" s="1"/>
  <c r="LW85" i="1" s="1" a="1"/>
  <c r="LW85" i="1" s="1"/>
  <c r="LW87" i="1" s="1" a="1"/>
  <c r="LW87" i="1" s="1"/>
  <c r="LW89" i="1" s="1" a="1"/>
  <c r="LW89" i="1" s="1"/>
  <c r="LW91" i="1" s="1" a="1"/>
  <c r="LW91" i="1" s="1"/>
  <c r="LW93" i="1" s="1" a="1"/>
  <c r="LW93" i="1" s="1"/>
  <c r="FO73" i="1" a="1"/>
  <c r="FO73" i="1" s="1"/>
  <c r="FO75" i="1" s="1" a="1"/>
  <c r="FO75" i="1" s="1"/>
  <c r="FO77" i="1" s="1" a="1"/>
  <c r="FO77" i="1" s="1"/>
  <c r="FO79" i="1" s="1" a="1"/>
  <c r="FO79" i="1" s="1"/>
  <c r="FO81" i="1" s="1" a="1"/>
  <c r="FO81" i="1" s="1"/>
  <c r="FO83" i="1" s="1" a="1"/>
  <c r="FO83" i="1" s="1"/>
  <c r="FO85" i="1" s="1" a="1"/>
  <c r="FO85" i="1" s="1"/>
  <c r="FO87" i="1" s="1" a="1"/>
  <c r="FO87" i="1" s="1"/>
  <c r="FO89" i="1" s="1" a="1"/>
  <c r="FO89" i="1" s="1"/>
  <c r="FO91" i="1" s="1" a="1"/>
  <c r="FO91" i="1" s="1"/>
  <c r="FO93" i="1" s="1" a="1"/>
  <c r="FO93" i="1" s="1"/>
  <c r="LE73" i="1" a="1"/>
  <c r="LE73" i="1" s="1"/>
  <c r="GJ73" i="1" a="1"/>
  <c r="GJ73" i="1" s="1"/>
  <c r="GJ75" i="1" s="1" a="1"/>
  <c r="GJ75" i="1" s="1"/>
  <c r="GJ77" i="1" s="1" a="1"/>
  <c r="GJ77" i="1" s="1"/>
  <c r="GJ79" i="1" s="1" a="1"/>
  <c r="GJ79" i="1" s="1"/>
  <c r="GJ81" i="1" s="1" a="1"/>
  <c r="GJ81" i="1" s="1"/>
  <c r="GJ83" i="1" s="1" a="1"/>
  <c r="GJ83" i="1" s="1"/>
  <c r="GJ85" i="1" s="1" a="1"/>
  <c r="GJ85" i="1" s="1"/>
  <c r="GJ87" i="1" s="1" a="1"/>
  <c r="GJ87" i="1" s="1"/>
  <c r="GJ89" i="1" s="1" a="1"/>
  <c r="GJ89" i="1" s="1"/>
  <c r="GJ91" i="1" s="1" a="1"/>
  <c r="GJ91" i="1" s="1"/>
  <c r="GJ93" i="1" s="1" a="1"/>
  <c r="GJ93" i="1" s="1"/>
  <c r="KY73" i="1" a="1"/>
  <c r="KY73" i="1" s="1"/>
  <c r="KY75" i="1" s="1" a="1"/>
  <c r="KY75" i="1" s="1"/>
  <c r="KY77" i="1" s="1" a="1"/>
  <c r="KY77" i="1" s="1"/>
  <c r="KY79" i="1" s="1" a="1"/>
  <c r="KY79" i="1" s="1"/>
  <c r="KY81" i="1" s="1" a="1"/>
  <c r="KY81" i="1" s="1"/>
  <c r="KY83" i="1" s="1" a="1"/>
  <c r="KY83" i="1" s="1"/>
  <c r="KY85" i="1" s="1" a="1"/>
  <c r="KY85" i="1" s="1"/>
  <c r="KY87" i="1" s="1" a="1"/>
  <c r="KY87" i="1" s="1"/>
  <c r="KY89" i="1" s="1" a="1"/>
  <c r="KY89" i="1" s="1"/>
  <c r="KY91" i="1" s="1" a="1"/>
  <c r="KY91" i="1" s="1"/>
  <c r="KY93" i="1" s="1" a="1"/>
  <c r="KY93" i="1" s="1"/>
  <c r="MA73" i="1" a="1"/>
  <c r="MA73" i="1" s="1"/>
  <c r="MA75" i="1" s="1" a="1"/>
  <c r="MA75" i="1" s="1"/>
  <c r="MA77" i="1" s="1" a="1"/>
  <c r="MA77" i="1" s="1"/>
  <c r="MA79" i="1" s="1" a="1"/>
  <c r="MA79" i="1" s="1"/>
  <c r="MA81" i="1" s="1" a="1"/>
  <c r="MA81" i="1" s="1"/>
  <c r="MA83" i="1" s="1" a="1"/>
  <c r="MA83" i="1" s="1"/>
  <c r="MA85" i="1" s="1" a="1"/>
  <c r="MA85" i="1" s="1"/>
  <c r="MA87" i="1" s="1" a="1"/>
  <c r="MA87" i="1" s="1"/>
  <c r="MA89" i="1" s="1" a="1"/>
  <c r="MA89" i="1" s="1"/>
  <c r="MA91" i="1" s="1" a="1"/>
  <c r="MA91" i="1" s="1"/>
  <c r="MA93" i="1" s="1" a="1"/>
  <c r="MA93" i="1" s="1"/>
  <c r="BH73" i="1" a="1"/>
  <c r="BH73" i="1" s="1"/>
  <c r="BH75" i="1" s="1" a="1"/>
  <c r="BH75" i="1" s="1"/>
  <c r="BH77" i="1" s="1" a="1"/>
  <c r="BH77" i="1" s="1"/>
  <c r="BH79" i="1" s="1" a="1"/>
  <c r="BH79" i="1" s="1"/>
  <c r="BH81" i="1" s="1" a="1"/>
  <c r="BH81" i="1" s="1"/>
  <c r="BH83" i="1" s="1" a="1"/>
  <c r="BH83" i="1" s="1"/>
  <c r="BH85" i="1" s="1" a="1"/>
  <c r="BH85" i="1" s="1"/>
  <c r="BH87" i="1" s="1" a="1"/>
  <c r="BH87" i="1" s="1"/>
  <c r="BH89" i="1" s="1" a="1"/>
  <c r="BH89" i="1" s="1"/>
  <c r="BH91" i="1" s="1" a="1"/>
  <c r="BH91" i="1" s="1"/>
  <c r="BH93" i="1" s="1" a="1"/>
  <c r="BH93" i="1" s="1"/>
  <c r="LY73" i="1" a="1"/>
  <c r="LY73" i="1" s="1"/>
  <c r="LY75" i="1" s="1" a="1"/>
  <c r="LY75" i="1" s="1"/>
  <c r="LY77" i="1" s="1" a="1"/>
  <c r="LY77" i="1" s="1"/>
  <c r="LY79" i="1" s="1" a="1"/>
  <c r="LY79" i="1" s="1"/>
  <c r="LY81" i="1" s="1" a="1"/>
  <c r="LY81" i="1" s="1"/>
  <c r="LY83" i="1" s="1" a="1"/>
  <c r="LY83" i="1" s="1"/>
  <c r="LY85" i="1" s="1" a="1"/>
  <c r="LY85" i="1" s="1"/>
  <c r="LY87" i="1" s="1" a="1"/>
  <c r="LY87" i="1" s="1"/>
  <c r="LY89" i="1" s="1" a="1"/>
  <c r="LY89" i="1" s="1"/>
  <c r="LY91" i="1" s="1" a="1"/>
  <c r="LY91" i="1" s="1"/>
  <c r="LY93" i="1" s="1" a="1"/>
  <c r="LY93" i="1" s="1"/>
  <c r="GY73" i="1" a="1"/>
  <c r="GY73" i="1" s="1"/>
  <c r="GY75" i="1" s="1" a="1"/>
  <c r="GY75" i="1" s="1"/>
  <c r="GY77" i="1" s="1" a="1"/>
  <c r="GY77" i="1" s="1"/>
  <c r="GY79" i="1" s="1" a="1"/>
  <c r="GY79" i="1" s="1"/>
  <c r="GY81" i="1" s="1" a="1"/>
  <c r="GY81" i="1" s="1"/>
  <c r="GY83" i="1" s="1" a="1"/>
  <c r="GY83" i="1" s="1"/>
  <c r="GY85" i="1" s="1" a="1"/>
  <c r="GY85" i="1" s="1"/>
  <c r="GY87" i="1" s="1" a="1"/>
  <c r="GY87" i="1" s="1"/>
  <c r="GY89" i="1" s="1" a="1"/>
  <c r="GY89" i="1" s="1"/>
  <c r="GY91" i="1" s="1" a="1"/>
  <c r="GY91" i="1" s="1"/>
  <c r="GY93" i="1" s="1" a="1"/>
  <c r="GY93" i="1" s="1"/>
  <c r="KV73" i="1" a="1"/>
  <c r="KV73" i="1" s="1"/>
  <c r="KV75" i="1" s="1" a="1"/>
  <c r="KV75" i="1" s="1"/>
  <c r="KV77" i="1" s="1" a="1"/>
  <c r="KV77" i="1" s="1"/>
  <c r="KV79" i="1" s="1" a="1"/>
  <c r="KV79" i="1" s="1"/>
  <c r="KV81" i="1" s="1" a="1"/>
  <c r="KV81" i="1" s="1"/>
  <c r="KV83" i="1" s="1" a="1"/>
  <c r="KV83" i="1" s="1"/>
  <c r="KV85" i="1" s="1" a="1"/>
  <c r="KV85" i="1" s="1"/>
  <c r="KV87" i="1" s="1" a="1"/>
  <c r="KV87" i="1" s="1"/>
  <c r="KV89" i="1" s="1" a="1"/>
  <c r="KV89" i="1" s="1"/>
  <c r="KV91" i="1" s="1" a="1"/>
  <c r="KV91" i="1" s="1"/>
  <c r="KV93" i="1" s="1" a="1"/>
  <c r="KV93" i="1" s="1"/>
  <c r="FU73" i="1" a="1"/>
  <c r="FU73" i="1" s="1"/>
  <c r="FU75" i="1" s="1" a="1"/>
  <c r="FU75" i="1" s="1"/>
  <c r="FU77" i="1" s="1" a="1"/>
  <c r="FU77" i="1" s="1"/>
  <c r="FU79" i="1" s="1" a="1"/>
  <c r="FU79" i="1" s="1"/>
  <c r="FU81" i="1" s="1" a="1"/>
  <c r="FU81" i="1" s="1"/>
  <c r="FU83" i="1" s="1" a="1"/>
  <c r="FU83" i="1" s="1"/>
  <c r="FU85" i="1" s="1" a="1"/>
  <c r="FU85" i="1" s="1"/>
  <c r="FU87" i="1" s="1" a="1"/>
  <c r="FU87" i="1" s="1"/>
  <c r="FU89" i="1" s="1" a="1"/>
  <c r="FU89" i="1" s="1"/>
  <c r="FU91" i="1" s="1" a="1"/>
  <c r="FU91" i="1" s="1"/>
  <c r="FU93" i="1" s="1" a="1"/>
  <c r="FU93" i="1" s="1"/>
  <c r="GE73" i="1" a="1"/>
  <c r="GE73" i="1" s="1"/>
  <c r="CF73" i="1" a="1"/>
  <c r="CF73" i="1" s="1"/>
  <c r="IO73" i="1" a="1"/>
  <c r="IO73" i="1" s="1"/>
  <c r="IO75" i="1" s="1" a="1"/>
  <c r="IO75" i="1" s="1"/>
  <c r="IO77" i="1" s="1" a="1"/>
  <c r="IO77" i="1" s="1"/>
  <c r="IO79" i="1" s="1" a="1"/>
  <c r="IO79" i="1" s="1"/>
  <c r="IO81" i="1" s="1" a="1"/>
  <c r="IO81" i="1" s="1"/>
  <c r="IO83" i="1" s="1" a="1"/>
  <c r="IO83" i="1" s="1"/>
  <c r="IO85" i="1" s="1" a="1"/>
  <c r="IO85" i="1" s="1"/>
  <c r="IO87" i="1" s="1" a="1"/>
  <c r="IO87" i="1" s="1"/>
  <c r="IO89" i="1" s="1" a="1"/>
  <c r="IO89" i="1" s="1"/>
  <c r="IO91" i="1" s="1" a="1"/>
  <c r="IO91" i="1" s="1"/>
  <c r="IO93" i="1" s="1" a="1"/>
  <c r="IO93" i="1" s="1"/>
  <c r="MC73" i="1" a="1"/>
  <c r="MC73" i="1" s="1"/>
  <c r="MC75" i="1" s="1" a="1"/>
  <c r="MC75" i="1" s="1"/>
  <c r="MC77" i="1" s="1" a="1"/>
  <c r="MC77" i="1" s="1"/>
  <c r="MC79" i="1" s="1" a="1"/>
  <c r="MC79" i="1" s="1"/>
  <c r="MC81" i="1" s="1" a="1"/>
  <c r="MC81" i="1" s="1"/>
  <c r="MC83" i="1" s="1" a="1"/>
  <c r="MC83" i="1" s="1"/>
  <c r="MC85" i="1" s="1" a="1"/>
  <c r="MC85" i="1" s="1"/>
  <c r="MC87" i="1" s="1" a="1"/>
  <c r="MC87" i="1" s="1"/>
  <c r="MC89" i="1" s="1" a="1"/>
  <c r="MC89" i="1" s="1"/>
  <c r="MC91" i="1" s="1" a="1"/>
  <c r="MC91" i="1" s="1"/>
  <c r="MC93" i="1" s="1" a="1"/>
  <c r="MC93" i="1" s="1"/>
  <c r="KL73" i="1" a="1"/>
  <c r="KL73" i="1" s="1"/>
  <c r="KL75" i="1" s="1" a="1"/>
  <c r="KL75" i="1" s="1"/>
  <c r="KL77" i="1" s="1" a="1"/>
  <c r="KL77" i="1" s="1"/>
  <c r="KL79" i="1" s="1" a="1"/>
  <c r="KL79" i="1" s="1"/>
  <c r="KL81" i="1" s="1" a="1"/>
  <c r="KL81" i="1" s="1"/>
  <c r="KL83" i="1" s="1" a="1"/>
  <c r="KL83" i="1" s="1"/>
  <c r="KL85" i="1" s="1" a="1"/>
  <c r="KL85" i="1" s="1"/>
  <c r="KL87" i="1" s="1" a="1"/>
  <c r="KL87" i="1" s="1"/>
  <c r="KL89" i="1" s="1" a="1"/>
  <c r="KL89" i="1" s="1"/>
  <c r="KL91" i="1" s="1" a="1"/>
  <c r="KL91" i="1" s="1"/>
  <c r="KL93" i="1" s="1" a="1"/>
  <c r="KL93" i="1" s="1"/>
  <c r="BG73" i="1" a="1"/>
  <c r="BG73" i="1" s="1"/>
  <c r="BG75" i="1" s="1" a="1"/>
  <c r="BG75" i="1" s="1"/>
  <c r="BG77" i="1" s="1" a="1"/>
  <c r="BG77" i="1" s="1"/>
  <c r="BG79" i="1" s="1" a="1"/>
  <c r="BG79" i="1" s="1"/>
  <c r="BG81" i="1" s="1" a="1"/>
  <c r="BG81" i="1" s="1"/>
  <c r="BG83" i="1" s="1" a="1"/>
  <c r="BG83" i="1" s="1"/>
  <c r="BG85" i="1" s="1" a="1"/>
  <c r="BG85" i="1" s="1"/>
  <c r="BG87" i="1" s="1" a="1"/>
  <c r="BG87" i="1" s="1"/>
  <c r="BG89" i="1" s="1" a="1"/>
  <c r="BG89" i="1" s="1"/>
  <c r="BG91" i="1" s="1" a="1"/>
  <c r="BG91" i="1" s="1"/>
  <c r="BG93" i="1" s="1" a="1"/>
  <c r="BG93" i="1" s="1"/>
  <c r="IP73" i="1" a="1"/>
  <c r="IP73" i="1" s="1"/>
  <c r="GO73" i="1" a="1"/>
  <c r="GO73" i="1" s="1"/>
  <c r="LG73" i="1" a="1"/>
  <c r="LG73" i="1" s="1"/>
  <c r="KF73" i="1" a="1"/>
  <c r="KF73" i="1" s="1"/>
  <c r="HA73" i="1" a="1"/>
  <c r="HA73" i="1" s="1"/>
  <c r="HA75" i="1" s="1" a="1"/>
  <c r="HA75" i="1" s="1"/>
  <c r="HA77" i="1" s="1" a="1"/>
  <c r="HA77" i="1" s="1"/>
  <c r="HA79" i="1" s="1" a="1"/>
  <c r="HA79" i="1" s="1"/>
  <c r="HA81" i="1" s="1" a="1"/>
  <c r="HA81" i="1" s="1"/>
  <c r="HA83" i="1" s="1" a="1"/>
  <c r="HA83" i="1" s="1"/>
  <c r="HA85" i="1" s="1" a="1"/>
  <c r="HA85" i="1" s="1"/>
  <c r="HA87" i="1" s="1" a="1"/>
  <c r="HA87" i="1" s="1"/>
  <c r="HA89" i="1" s="1" a="1"/>
  <c r="HA89" i="1" s="1"/>
  <c r="HA91" i="1" s="1" a="1"/>
  <c r="HA91" i="1" s="1"/>
  <c r="HA93" i="1" s="1" a="1"/>
  <c r="HA93" i="1" s="1"/>
  <c r="FV73" i="1" a="1"/>
  <c r="FV73" i="1" s="1"/>
  <c r="FV75" i="1" s="1" a="1"/>
  <c r="FV75" i="1" s="1"/>
  <c r="FV77" i="1" s="1" a="1"/>
  <c r="FV77" i="1" s="1"/>
  <c r="FV79" i="1" s="1" a="1"/>
  <c r="FV79" i="1" s="1"/>
  <c r="FV81" i="1" s="1" a="1"/>
  <c r="FV81" i="1" s="1"/>
  <c r="FV83" i="1" s="1" a="1"/>
  <c r="FV83" i="1" s="1"/>
  <c r="FV85" i="1" s="1" a="1"/>
  <c r="FV85" i="1" s="1"/>
  <c r="FV87" i="1" s="1" a="1"/>
  <c r="FV87" i="1" s="1"/>
  <c r="FV89" i="1" s="1" a="1"/>
  <c r="FV89" i="1" s="1"/>
  <c r="FV91" i="1" s="1" a="1"/>
  <c r="FV91" i="1" s="1"/>
  <c r="FV93" i="1" s="1" a="1"/>
  <c r="FV93" i="1" s="1"/>
  <c r="GH73" i="1" a="1"/>
  <c r="GH73" i="1" s="1"/>
  <c r="GH75" i="1" s="1" a="1"/>
  <c r="GH75" i="1" s="1"/>
  <c r="GH77" i="1" s="1" a="1"/>
  <c r="GH77" i="1" s="1"/>
  <c r="GH79" i="1" s="1" a="1"/>
  <c r="GH79" i="1" s="1"/>
  <c r="GH81" i="1" s="1" a="1"/>
  <c r="GH81" i="1" s="1"/>
  <c r="GH83" i="1" s="1" a="1"/>
  <c r="GH83" i="1" s="1"/>
  <c r="GH85" i="1" s="1" a="1"/>
  <c r="GH85" i="1" s="1"/>
  <c r="GH87" i="1" s="1" a="1"/>
  <c r="GH87" i="1" s="1"/>
  <c r="GH89" i="1" s="1" a="1"/>
  <c r="GH89" i="1" s="1"/>
  <c r="GH91" i="1" s="1" a="1"/>
  <c r="GH91" i="1" s="1"/>
  <c r="GH93" i="1" s="1" a="1"/>
  <c r="GH93" i="1" s="1"/>
  <c r="KW73" i="1" a="1"/>
  <c r="KW73" i="1" s="1"/>
  <c r="KW75" i="1" s="1" a="1"/>
  <c r="KW75" i="1" s="1"/>
  <c r="KW77" i="1" s="1" a="1"/>
  <c r="KW77" i="1" s="1"/>
  <c r="KW79" i="1" s="1" a="1"/>
  <c r="KW79" i="1" s="1"/>
  <c r="KW81" i="1" s="1" a="1"/>
  <c r="KW81" i="1" s="1"/>
  <c r="KW83" i="1" s="1" a="1"/>
  <c r="KW83" i="1" s="1"/>
  <c r="KW85" i="1" s="1" a="1"/>
  <c r="KW85" i="1" s="1"/>
  <c r="KW87" i="1" s="1" a="1"/>
  <c r="KW87" i="1" s="1"/>
  <c r="KW89" i="1" s="1" a="1"/>
  <c r="KW89" i="1" s="1"/>
  <c r="KW91" i="1" s="1" a="1"/>
  <c r="KW91" i="1" s="1"/>
  <c r="KW93" i="1" s="1" a="1"/>
  <c r="KW93" i="1" s="1"/>
  <c r="HT74" i="1" a="1"/>
  <c r="HT74" i="1" s="1"/>
  <c r="HT76" i="1" s="1" a="1"/>
  <c r="HT76" i="1" s="1"/>
  <c r="HT78" i="1" s="1" a="1"/>
  <c r="HT78" i="1" s="1"/>
  <c r="HT80" i="1" s="1" a="1"/>
  <c r="HT80" i="1" s="1"/>
  <c r="HT82" i="1" s="1" a="1"/>
  <c r="HT82" i="1" s="1"/>
  <c r="HT84" i="1" s="1" a="1"/>
  <c r="HT84" i="1" s="1"/>
  <c r="HT86" i="1" s="1" a="1"/>
  <c r="HT86" i="1" s="1"/>
  <c r="HT88" i="1" s="1" a="1"/>
  <c r="HT88" i="1" s="1"/>
  <c r="HT90" i="1" s="1" a="1"/>
  <c r="HT90" i="1" s="1"/>
  <c r="HT92" i="1" s="1" a="1"/>
  <c r="HT92" i="1" s="1"/>
  <c r="HT73" i="1" a="1"/>
  <c r="HT73" i="1" s="1"/>
  <c r="HT75" i="1" s="1" a="1"/>
  <c r="HT75" i="1" s="1"/>
  <c r="HT77" i="1" s="1" a="1"/>
  <c r="HT77" i="1" s="1"/>
  <c r="HT79" i="1" s="1" a="1"/>
  <c r="HT79" i="1" s="1"/>
  <c r="HT81" i="1" s="1" a="1"/>
  <c r="HT81" i="1" s="1"/>
  <c r="HT83" i="1" s="1" a="1"/>
  <c r="HT83" i="1" s="1"/>
  <c r="HP74" i="1" a="1"/>
  <c r="HP74" i="1" s="1"/>
  <c r="HP76" i="1" s="1" a="1"/>
  <c r="HP76" i="1" s="1"/>
  <c r="HP78" i="1" s="1" a="1"/>
  <c r="HP78" i="1" s="1"/>
  <c r="HP80" i="1" s="1" a="1"/>
  <c r="HP80" i="1" s="1"/>
  <c r="HP82" i="1" s="1" a="1"/>
  <c r="HP82" i="1" s="1"/>
  <c r="HP73" i="1" a="1"/>
  <c r="HP73" i="1" s="1"/>
  <c r="HP75" i="1" s="1" a="1"/>
  <c r="HP75" i="1" s="1"/>
  <c r="HP77" i="1" s="1" a="1"/>
  <c r="HP77" i="1" s="1"/>
  <c r="HP79" i="1" s="1" a="1"/>
  <c r="HP79" i="1" s="1"/>
  <c r="HP81" i="1" s="1" a="1"/>
  <c r="HP81" i="1" s="1"/>
  <c r="HP83" i="1" s="1" a="1"/>
  <c r="HP83" i="1" s="1"/>
  <c r="HP85" i="1" s="1" a="1"/>
  <c r="HP85" i="1" s="1"/>
  <c r="HP87" i="1" s="1" a="1"/>
  <c r="HP87" i="1" s="1"/>
  <c r="HP89" i="1" s="1" a="1"/>
  <c r="HP89" i="1" s="1"/>
  <c r="HP91" i="1" s="1" a="1"/>
  <c r="HP91" i="1" s="1"/>
  <c r="HP93" i="1" s="1" a="1"/>
  <c r="HP93" i="1" s="1"/>
  <c r="HS74" i="1" a="1"/>
  <c r="HS74" i="1" s="1"/>
  <c r="HS76" i="1" s="1" a="1"/>
  <c r="HS76" i="1" s="1"/>
  <c r="HS78" i="1" s="1" a="1"/>
  <c r="HS78" i="1" s="1"/>
  <c r="HS80" i="1" s="1" a="1"/>
  <c r="HS80" i="1" s="1"/>
  <c r="HS82" i="1" s="1" a="1"/>
  <c r="HS82" i="1" s="1"/>
  <c r="HS84" i="1" s="1" a="1"/>
  <c r="HS84" i="1" s="1"/>
  <c r="HS86" i="1" s="1" a="1"/>
  <c r="HS86" i="1" s="1"/>
  <c r="HS88" i="1" s="1" a="1"/>
  <c r="HS88" i="1" s="1"/>
  <c r="HS90" i="1" s="1" a="1"/>
  <c r="HS90" i="1" s="1"/>
  <c r="HS92" i="1" s="1" a="1"/>
  <c r="HS92" i="1" s="1"/>
  <c r="HS73" i="1" a="1"/>
  <c r="HS73" i="1" s="1"/>
  <c r="HS75" i="1" s="1" a="1"/>
  <c r="HS75" i="1" s="1"/>
  <c r="HS77" i="1" s="1" a="1"/>
  <c r="HS77" i="1" s="1"/>
  <c r="HS79" i="1" s="1" a="1"/>
  <c r="HS79" i="1" s="1"/>
  <c r="HS81" i="1" s="1" a="1"/>
  <c r="HS81" i="1" s="1"/>
  <c r="HS83" i="1" s="1" a="1"/>
  <c r="HS83" i="1" s="1"/>
  <c r="HU74" i="1" a="1"/>
  <c r="HU74" i="1" s="1"/>
  <c r="HU76" i="1" s="1" a="1"/>
  <c r="HU76" i="1" s="1"/>
  <c r="HU78" i="1" s="1" a="1"/>
  <c r="HU78" i="1" s="1"/>
  <c r="HU80" i="1" s="1" a="1"/>
  <c r="HU80" i="1" s="1"/>
  <c r="HU82" i="1" s="1" a="1"/>
  <c r="HU82" i="1" s="1"/>
  <c r="HU84" i="1" s="1" a="1"/>
  <c r="HU84" i="1" s="1"/>
  <c r="HU86" i="1" s="1" a="1"/>
  <c r="HU86" i="1" s="1"/>
  <c r="HU88" i="1" s="1" a="1"/>
  <c r="HU88" i="1" s="1"/>
  <c r="HU90" i="1" s="1" a="1"/>
  <c r="HU90" i="1" s="1"/>
  <c r="HU92" i="1" s="1" a="1"/>
  <c r="HU92" i="1" s="1"/>
  <c r="HU73" i="1" a="1"/>
  <c r="HU73" i="1" s="1"/>
  <c r="HU75" i="1" s="1" a="1"/>
  <c r="HU75" i="1" s="1"/>
  <c r="HU77" i="1" s="1" a="1"/>
  <c r="HU77" i="1" s="1"/>
  <c r="HU79" i="1" s="1" a="1"/>
  <c r="HU79" i="1" s="1"/>
  <c r="HU81" i="1" s="1" a="1"/>
  <c r="HU81" i="1" s="1"/>
  <c r="HU83" i="1" s="1" a="1"/>
  <c r="HU83" i="1" s="1"/>
  <c r="HR74" i="1" a="1"/>
  <c r="HR74" i="1" s="1"/>
  <c r="HR76" i="1" s="1" a="1"/>
  <c r="HR76" i="1" s="1"/>
  <c r="HR78" i="1" s="1" a="1"/>
  <c r="HR78" i="1" s="1"/>
  <c r="HR80" i="1" s="1" a="1"/>
  <c r="HR80" i="1" s="1"/>
  <c r="HR82" i="1" s="1" a="1"/>
  <c r="HR82" i="1" s="1"/>
  <c r="HR84" i="1" s="1" a="1"/>
  <c r="HR84" i="1" s="1"/>
  <c r="HR86" i="1" s="1" a="1"/>
  <c r="HR86" i="1" s="1"/>
  <c r="HR88" i="1" s="1" a="1"/>
  <c r="HR88" i="1" s="1"/>
  <c r="HR90" i="1" s="1" a="1"/>
  <c r="HR90" i="1" s="1"/>
  <c r="HR92" i="1" s="1" a="1"/>
  <c r="HR92" i="1" s="1"/>
  <c r="HR73" i="1" a="1"/>
  <c r="HR73" i="1" s="1"/>
  <c r="HR75" i="1" s="1" a="1"/>
  <c r="HR75" i="1" s="1"/>
  <c r="HR77" i="1" s="1" a="1"/>
  <c r="HR77" i="1" s="1"/>
  <c r="HR79" i="1" s="1" a="1"/>
  <c r="HR79" i="1" s="1"/>
  <c r="HR81" i="1" s="1" a="1"/>
  <c r="HR81" i="1" s="1"/>
  <c r="HR83" i="1" s="1" a="1"/>
  <c r="HR83" i="1" s="1"/>
  <c r="HQ74" i="1" a="1"/>
  <c r="HQ74" i="1" s="1"/>
  <c r="HQ76" i="1" s="1" a="1"/>
  <c r="HQ76" i="1" s="1"/>
  <c r="HQ78" i="1" s="1" a="1"/>
  <c r="HQ78" i="1" s="1"/>
  <c r="HQ80" i="1" s="1" a="1"/>
  <c r="HQ80" i="1" s="1"/>
  <c r="HQ82" i="1" s="1" a="1"/>
  <c r="HQ82" i="1" s="1"/>
  <c r="HQ84" i="1" s="1" a="1"/>
  <c r="HQ84" i="1" s="1"/>
  <c r="HQ86" i="1" s="1" a="1"/>
  <c r="HQ86" i="1" s="1"/>
  <c r="HQ88" i="1" s="1" a="1"/>
  <c r="HQ88" i="1" s="1"/>
  <c r="HQ90" i="1" s="1" a="1"/>
  <c r="HQ90" i="1" s="1"/>
  <c r="HQ92" i="1" s="1" a="1"/>
  <c r="HQ92" i="1" s="1"/>
  <c r="HQ73" i="1" a="1"/>
  <c r="HQ73" i="1" s="1"/>
  <c r="HQ75" i="1" s="1" a="1"/>
  <c r="HQ75" i="1" s="1"/>
  <c r="HQ77" i="1" s="1" a="1"/>
  <c r="HQ77" i="1" s="1"/>
  <c r="HQ79" i="1" s="1" a="1"/>
  <c r="HQ79" i="1" s="1"/>
  <c r="HQ81" i="1" s="1" a="1"/>
  <c r="HQ81" i="1" s="1"/>
  <c r="HQ83" i="1" s="1" a="1"/>
  <c r="HQ83" i="1" s="1"/>
  <c r="JE91" i="1"/>
  <c r="DM91" i="1"/>
  <c r="DL91" i="1"/>
  <c r="DK91" i="1"/>
  <c r="DJ91" i="1"/>
  <c r="DI91" i="1"/>
  <c r="DH91" i="1"/>
  <c r="MT91" i="1"/>
  <c r="MS91" i="1"/>
  <c r="JC91" i="1"/>
  <c r="JB91" i="1"/>
  <c r="MV91" i="1"/>
  <c r="MU91" i="1"/>
  <c r="DH90" i="1"/>
  <c r="DM90" i="1"/>
  <c r="DL90" i="1"/>
  <c r="DK90" i="1"/>
  <c r="DJ90" i="1"/>
  <c r="DI90" i="1"/>
  <c r="MS90" i="1"/>
  <c r="MT90" i="1"/>
  <c r="JB90" i="1"/>
  <c r="JC90" i="1"/>
  <c r="MV90" i="1"/>
  <c r="MU90" i="1"/>
  <c r="EK90" i="1"/>
  <c r="EM90" i="1"/>
  <c r="EN90" i="1"/>
  <c r="EP90" i="1"/>
  <c r="EI90" i="1"/>
  <c r="EG90" i="1"/>
  <c r="EL90" i="1"/>
  <c r="EQ90" i="1"/>
  <c r="EF90" i="1"/>
  <c r="EH90" i="1"/>
  <c r="EO90" i="1"/>
  <c r="EJ90" i="1"/>
  <c r="FJ92" i="1"/>
  <c r="D92" i="1"/>
  <c r="S92" i="1"/>
  <c r="FK92" i="1"/>
  <c r="FM92" i="1"/>
  <c r="FL92" i="1"/>
  <c r="FI92" i="1"/>
  <c r="DC92" i="1"/>
  <c r="FH92" i="1"/>
  <c r="FG92" i="1"/>
  <c r="R92" i="1"/>
  <c r="JE92" i="1" s="1"/>
  <c r="FF92" i="1"/>
  <c r="FB92" i="1"/>
  <c r="FA92" i="1"/>
  <c r="FE92" i="1"/>
  <c r="FD92" i="1"/>
  <c r="FC92" i="1"/>
  <c r="EN91" i="1"/>
  <c r="EO91" i="1"/>
  <c r="EL91" i="1"/>
  <c r="EK91" i="1"/>
  <c r="EI91" i="1"/>
  <c r="EG91" i="1"/>
  <c r="EM91" i="1"/>
  <c r="EP91" i="1"/>
  <c r="EQ91" i="1"/>
  <c r="EJ91" i="1"/>
  <c r="EF91" i="1"/>
  <c r="EH91" i="1"/>
  <c r="JE85" i="1"/>
  <c r="JE86" i="1"/>
  <c r="JE87" i="1"/>
  <c r="JE89" i="1"/>
  <c r="JE88" i="1"/>
  <c r="FL93" i="1"/>
  <c r="FK93" i="1"/>
  <c r="DC93" i="1"/>
  <c r="S93" i="1"/>
  <c r="R93" i="1"/>
  <c r="JE93" i="1" s="1"/>
  <c r="FM93" i="1"/>
  <c r="FJ93" i="1"/>
  <c r="FI93" i="1"/>
  <c r="FH93" i="1"/>
  <c r="D93" i="1"/>
  <c r="FG93" i="1"/>
  <c r="FF93" i="1"/>
  <c r="FD93" i="1"/>
  <c r="FB93" i="1"/>
  <c r="FA93" i="1"/>
  <c r="FC93" i="1"/>
  <c r="FE93" i="1"/>
  <c r="GP74" i="1" a="1"/>
  <c r="GP74" i="1" s="1"/>
  <c r="GP76" i="1" s="1" a="1"/>
  <c r="GP76" i="1" s="1"/>
  <c r="GP78" i="1" s="1" a="1"/>
  <c r="GP78" i="1" s="1"/>
  <c r="GP80" i="1" s="1" a="1"/>
  <c r="GP80" i="1" s="1"/>
  <c r="GP82" i="1" s="1" a="1"/>
  <c r="GP82" i="1" s="1"/>
  <c r="GP84" i="1" s="1" a="1"/>
  <c r="GP84" i="1" s="1"/>
  <c r="GP86" i="1" s="1" a="1"/>
  <c r="GP86" i="1" s="1"/>
  <c r="GP88" i="1" s="1" a="1"/>
  <c r="GP88" i="1" s="1"/>
  <c r="GP90" i="1" s="1" a="1"/>
  <c r="GP90" i="1" s="1"/>
  <c r="GP92" i="1" s="1" a="1"/>
  <c r="GP92" i="1" s="1"/>
  <c r="GP75" i="1" a="1"/>
  <c r="GP75" i="1" s="1"/>
  <c r="GP77" i="1" s="1" a="1"/>
  <c r="GP77" i="1" s="1"/>
  <c r="GP79" i="1" s="1" a="1"/>
  <c r="GP79" i="1" s="1"/>
  <c r="GP81" i="1" s="1" a="1"/>
  <c r="GP81" i="1" s="1"/>
  <c r="GP83" i="1" s="1" a="1"/>
  <c r="GP83" i="1" s="1"/>
  <c r="GP85" i="1" s="1" a="1"/>
  <c r="GP85" i="1" s="1"/>
  <c r="GP87" i="1" s="1" a="1"/>
  <c r="GP87" i="1" s="1"/>
  <c r="GP89" i="1" s="1" a="1"/>
  <c r="GP89" i="1" s="1"/>
  <c r="GP91" i="1" s="1" a="1"/>
  <c r="GP91" i="1" s="1"/>
  <c r="GP93" i="1" s="1" a="1"/>
  <c r="GP93" i="1" s="1"/>
  <c r="KK75" i="1" a="1"/>
  <c r="KK75" i="1" s="1"/>
  <c r="KK77" i="1" s="1" a="1"/>
  <c r="KK77" i="1" s="1"/>
  <c r="KK79" i="1" s="1" a="1"/>
  <c r="KK79" i="1" s="1"/>
  <c r="KK81" i="1" s="1" a="1"/>
  <c r="KK81" i="1" s="1"/>
  <c r="KK83" i="1" s="1" a="1"/>
  <c r="KK83" i="1" s="1"/>
  <c r="KK85" i="1" s="1" a="1"/>
  <c r="KK85" i="1" s="1"/>
  <c r="KK87" i="1" s="1" a="1"/>
  <c r="KK87" i="1" s="1"/>
  <c r="KK89" i="1" s="1" a="1"/>
  <c r="KK89" i="1" s="1"/>
  <c r="KK91" i="1" s="1" a="1"/>
  <c r="KK91" i="1" s="1"/>
  <c r="KK93" i="1" s="1" a="1"/>
  <c r="KK93" i="1" s="1"/>
  <c r="KK74" i="1" a="1"/>
  <c r="KK74" i="1" s="1"/>
  <c r="KK76" i="1" s="1" a="1"/>
  <c r="KK76" i="1" s="1"/>
  <c r="KK78" i="1" s="1" a="1"/>
  <c r="KK78" i="1" s="1"/>
  <c r="KK80" i="1" s="1" a="1"/>
  <c r="KK80" i="1" s="1"/>
  <c r="KK82" i="1" s="1" a="1"/>
  <c r="KK82" i="1" s="1"/>
  <c r="KK84" i="1" s="1" a="1"/>
  <c r="KK84" i="1" s="1"/>
  <c r="KK86" i="1" s="1" a="1"/>
  <c r="KK86" i="1" s="1"/>
  <c r="KK88" i="1" s="1" a="1"/>
  <c r="KK88" i="1" s="1"/>
  <c r="KK90" i="1" s="1" a="1"/>
  <c r="KK90" i="1" s="1"/>
  <c r="KK92" i="1" s="1" a="1"/>
  <c r="KK92" i="1" s="1"/>
  <c r="IX74" i="1" a="1"/>
  <c r="IX74" i="1" s="1"/>
  <c r="IX76" i="1" s="1" a="1"/>
  <c r="IX76" i="1" s="1"/>
  <c r="IX78" i="1" s="1" a="1"/>
  <c r="IX78" i="1" s="1"/>
  <c r="IX80" i="1" s="1" a="1"/>
  <c r="IX80" i="1" s="1"/>
  <c r="IX82" i="1" s="1" a="1"/>
  <c r="IX82" i="1" s="1"/>
  <c r="IX84" i="1" s="1" a="1"/>
  <c r="IX84" i="1" s="1"/>
  <c r="IX86" i="1" s="1" a="1"/>
  <c r="IX86" i="1" s="1"/>
  <c r="IX88" i="1" s="1" a="1"/>
  <c r="IX88" i="1" s="1"/>
  <c r="IX90" i="1" s="1" a="1"/>
  <c r="IX90" i="1" s="1"/>
  <c r="IX92" i="1" s="1" a="1"/>
  <c r="IX92" i="1" s="1"/>
  <c r="MW74" i="1" a="1"/>
  <c r="MW74" i="1" s="1"/>
  <c r="MW76" i="1" s="1" a="1"/>
  <c r="MW76" i="1" s="1"/>
  <c r="MW78" i="1" s="1" a="1"/>
  <c r="MW78" i="1" s="1"/>
  <c r="MW80" i="1" s="1" a="1"/>
  <c r="MW80" i="1" s="1"/>
  <c r="MW82" i="1" s="1" a="1"/>
  <c r="MW82" i="1" s="1"/>
  <c r="MW84" i="1" s="1" a="1"/>
  <c r="MW84" i="1" s="1"/>
  <c r="MW86" i="1" s="1" a="1"/>
  <c r="MW86" i="1" s="1"/>
  <c r="MW88" i="1" s="1" a="1"/>
  <c r="MW88" i="1" s="1"/>
  <c r="MW90" i="1" s="1" a="1"/>
  <c r="MW90" i="1" s="1"/>
  <c r="MW92" i="1" s="1" a="1"/>
  <c r="MW92" i="1" s="1"/>
  <c r="MW75" i="1" a="1"/>
  <c r="MW75" i="1" s="1"/>
  <c r="MW77" i="1" s="1" a="1"/>
  <c r="MW77" i="1" s="1"/>
  <c r="MW79" i="1" s="1" a="1"/>
  <c r="MW79" i="1" s="1"/>
  <c r="MW81" i="1" s="1" a="1"/>
  <c r="MW81" i="1" s="1"/>
  <c r="MW83" i="1" s="1" a="1"/>
  <c r="MW83" i="1" s="1"/>
  <c r="MW85" i="1" s="1" a="1"/>
  <c r="MW85" i="1" s="1"/>
  <c r="MW87" i="1" s="1" a="1"/>
  <c r="MW87" i="1" s="1"/>
  <c r="MW89" i="1" s="1" a="1"/>
  <c r="MW89" i="1" s="1"/>
  <c r="MW91" i="1" s="1" a="1"/>
  <c r="MW91" i="1" s="1"/>
  <c r="MW93" i="1" s="1" a="1"/>
  <c r="MW93" i="1" s="1"/>
  <c r="FS75" i="1" a="1"/>
  <c r="FS75" i="1" s="1"/>
  <c r="FS77" i="1" s="1" a="1"/>
  <c r="FS77" i="1" s="1"/>
  <c r="FS79" i="1" s="1" a="1"/>
  <c r="FS79" i="1" s="1"/>
  <c r="FS81" i="1" s="1" a="1"/>
  <c r="FS81" i="1" s="1"/>
  <c r="FS83" i="1" s="1" a="1"/>
  <c r="FS83" i="1" s="1"/>
  <c r="FS85" i="1" s="1" a="1"/>
  <c r="FS85" i="1" s="1"/>
  <c r="FS87" i="1" s="1" a="1"/>
  <c r="FS87" i="1" s="1"/>
  <c r="FS89" i="1" s="1" a="1"/>
  <c r="FS89" i="1" s="1"/>
  <c r="FS91" i="1" s="1" a="1"/>
  <c r="FS91" i="1" s="1"/>
  <c r="FS93" i="1" s="1" a="1"/>
  <c r="FS93" i="1" s="1"/>
  <c r="FS74" i="1" a="1"/>
  <c r="FS74" i="1" s="1"/>
  <c r="FS76" i="1" s="1" a="1"/>
  <c r="FS76" i="1" s="1"/>
  <c r="FS78" i="1" s="1" a="1"/>
  <c r="FS78" i="1" s="1"/>
  <c r="FS80" i="1" s="1" a="1"/>
  <c r="FS80" i="1" s="1"/>
  <c r="FS82" i="1" s="1" a="1"/>
  <c r="FS82" i="1" s="1"/>
  <c r="FS84" i="1" s="1" a="1"/>
  <c r="FS84" i="1" s="1"/>
  <c r="FS86" i="1" s="1" a="1"/>
  <c r="FS86" i="1" s="1"/>
  <c r="FS88" i="1" s="1" a="1"/>
  <c r="FS88" i="1" s="1"/>
  <c r="FS90" i="1" s="1" a="1"/>
  <c r="FS90" i="1" s="1"/>
  <c r="FS92" i="1" s="1" a="1"/>
  <c r="FS92" i="1" s="1"/>
  <c r="LA75" i="1" a="1"/>
  <c r="LA75" i="1" s="1"/>
  <c r="LA77" i="1" s="1" a="1"/>
  <c r="LA77" i="1" s="1"/>
  <c r="LA79" i="1" s="1" a="1"/>
  <c r="LA79" i="1" s="1"/>
  <c r="LA81" i="1" s="1" a="1"/>
  <c r="LA81" i="1" s="1"/>
  <c r="LA83" i="1" s="1" a="1"/>
  <c r="LA83" i="1" s="1"/>
  <c r="LA85" i="1" s="1" a="1"/>
  <c r="LA85" i="1" s="1"/>
  <c r="LA87" i="1" s="1" a="1"/>
  <c r="LA87" i="1" s="1"/>
  <c r="LA89" i="1" s="1" a="1"/>
  <c r="LA89" i="1" s="1"/>
  <c r="LA91" i="1" s="1" a="1"/>
  <c r="LA91" i="1" s="1"/>
  <c r="LA93" i="1" s="1" a="1"/>
  <c r="LA93" i="1" s="1"/>
  <c r="LA74" i="1" a="1"/>
  <c r="LA74" i="1" s="1"/>
  <c r="LA76" i="1" s="1" a="1"/>
  <c r="LA76" i="1" s="1"/>
  <c r="LA78" i="1" s="1" a="1"/>
  <c r="LA78" i="1" s="1"/>
  <c r="LA80" i="1" s="1" a="1"/>
  <c r="LA80" i="1" s="1"/>
  <c r="LA82" i="1" s="1" a="1"/>
  <c r="LA82" i="1" s="1"/>
  <c r="LA84" i="1" s="1" a="1"/>
  <c r="LA84" i="1" s="1"/>
  <c r="LA86" i="1" s="1" a="1"/>
  <c r="LA86" i="1" s="1"/>
  <c r="LA88" i="1" s="1" a="1"/>
  <c r="LA88" i="1" s="1"/>
  <c r="LA90" i="1" s="1" a="1"/>
  <c r="LA90" i="1" s="1"/>
  <c r="LA92" i="1" s="1" a="1"/>
  <c r="LA92" i="1" s="1"/>
  <c r="GF74" i="1" a="1"/>
  <c r="GF74" i="1" s="1"/>
  <c r="GF76" i="1" s="1" a="1"/>
  <c r="GF76" i="1" s="1"/>
  <c r="GF78" i="1" s="1" a="1"/>
  <c r="GF78" i="1" s="1"/>
  <c r="GF80" i="1" s="1" a="1"/>
  <c r="GF80" i="1" s="1"/>
  <c r="GF82" i="1" s="1" a="1"/>
  <c r="GF82" i="1" s="1"/>
  <c r="GF84" i="1" s="1" a="1"/>
  <c r="GF84" i="1" s="1"/>
  <c r="GF86" i="1" s="1" a="1"/>
  <c r="GF86" i="1" s="1"/>
  <c r="GF88" i="1" s="1" a="1"/>
  <c r="GF88" i="1" s="1"/>
  <c r="GF90" i="1" s="1" a="1"/>
  <c r="GF90" i="1" s="1"/>
  <c r="GF92" i="1" s="1" a="1"/>
  <c r="GF92" i="1" s="1"/>
  <c r="LF74" i="1" a="1"/>
  <c r="LF74" i="1" s="1"/>
  <c r="LF76" i="1" a="1"/>
  <c r="LF76" i="1" s="1"/>
  <c r="LF78" i="1" s="1" a="1"/>
  <c r="LF78" i="1" s="1"/>
  <c r="LF80" i="1" s="1" a="1"/>
  <c r="LF80" i="1" s="1"/>
  <c r="LF82" i="1" s="1" a="1"/>
  <c r="LF82" i="1" s="1"/>
  <c r="LF84" i="1" s="1" a="1"/>
  <c r="LF84" i="1" s="1"/>
  <c r="LF86" i="1" s="1" a="1"/>
  <c r="LF86" i="1" s="1"/>
  <c r="LF88" i="1" s="1" a="1"/>
  <c r="LF88" i="1" s="1"/>
  <c r="LF90" i="1" s="1" a="1"/>
  <c r="LF90" i="1" s="1"/>
  <c r="LF92" i="1" s="1" a="1"/>
  <c r="LF92" i="1" s="1"/>
  <c r="ML74" i="1" a="1"/>
  <c r="ML74" i="1" s="1"/>
  <c r="ML76" i="1" s="1" a="1"/>
  <c r="ML76" i="1" s="1"/>
  <c r="ML78" i="1" s="1" a="1"/>
  <c r="ML78" i="1" s="1"/>
  <c r="ML80" i="1" s="1" a="1"/>
  <c r="ML80" i="1" s="1"/>
  <c r="ML82" i="1" s="1" a="1"/>
  <c r="ML82" i="1" s="1"/>
  <c r="ML84" i="1" s="1" a="1"/>
  <c r="ML84" i="1" s="1"/>
  <c r="ML86" i="1" s="1" a="1"/>
  <c r="ML86" i="1" s="1"/>
  <c r="ML88" i="1" s="1" a="1"/>
  <c r="ML88" i="1" s="1"/>
  <c r="ML90" i="1" s="1" a="1"/>
  <c r="ML90" i="1" s="1"/>
  <c r="ML92" i="1" s="1" a="1"/>
  <c r="ML92" i="1" s="1"/>
  <c r="ML75" i="1" a="1"/>
  <c r="ML75" i="1" s="1"/>
  <c r="ML77" i="1" s="1" a="1"/>
  <c r="ML77" i="1" s="1"/>
  <c r="ML79" i="1" s="1" a="1"/>
  <c r="ML79" i="1" s="1"/>
  <c r="ML81" i="1" s="1" a="1"/>
  <c r="ML81" i="1" s="1"/>
  <c r="ML83" i="1" s="1" a="1"/>
  <c r="ML83" i="1" s="1"/>
  <c r="ML85" i="1" s="1" a="1"/>
  <c r="ML85" i="1" s="1"/>
  <c r="ML87" i="1" s="1" a="1"/>
  <c r="ML87" i="1" s="1"/>
  <c r="ML89" i="1" s="1" a="1"/>
  <c r="ML89" i="1" s="1"/>
  <c r="ML91" i="1" s="1" a="1"/>
  <c r="ML91" i="1" s="1"/>
  <c r="ML93" i="1" s="1" a="1"/>
  <c r="ML93" i="1" s="1"/>
  <c r="GY74" i="1" a="1"/>
  <c r="GY74" i="1" s="1"/>
  <c r="GY76" i="1" s="1" a="1"/>
  <c r="GY76" i="1" s="1"/>
  <c r="GY78" i="1" s="1" a="1"/>
  <c r="GY78" i="1" s="1"/>
  <c r="GY80" i="1" s="1" a="1"/>
  <c r="GY80" i="1" s="1"/>
  <c r="GY82" i="1" s="1" a="1"/>
  <c r="GY82" i="1" s="1"/>
  <c r="GY84" i="1" s="1" a="1"/>
  <c r="GY84" i="1" s="1"/>
  <c r="GY86" i="1" s="1" a="1"/>
  <c r="GY86" i="1" s="1"/>
  <c r="GY88" i="1" s="1" a="1"/>
  <c r="GY88" i="1" s="1"/>
  <c r="GY90" i="1" s="1" a="1"/>
  <c r="GY90" i="1" s="1"/>
  <c r="GY92" i="1" s="1" a="1"/>
  <c r="GY92" i="1" s="1"/>
  <c r="CB74" i="1" a="1"/>
  <c r="CB74" i="1" s="1"/>
  <c r="CB76" i="1" s="1" a="1"/>
  <c r="CB76" i="1" s="1"/>
  <c r="CB78" i="1" s="1" a="1"/>
  <c r="CB78" i="1" s="1"/>
  <c r="CB80" i="1" s="1" a="1"/>
  <c r="CB80" i="1" s="1"/>
  <c r="CB82" i="1" s="1" a="1"/>
  <c r="CB82" i="1" s="1"/>
  <c r="CB84" i="1" s="1" a="1"/>
  <c r="CB84" i="1" s="1"/>
  <c r="CB86" i="1" s="1" a="1"/>
  <c r="CB86" i="1" s="1"/>
  <c r="CB88" i="1" s="1" a="1"/>
  <c r="CB88" i="1" s="1"/>
  <c r="CB90" i="1" s="1" a="1"/>
  <c r="CB90" i="1" s="1"/>
  <c r="CB92" i="1" s="1" a="1"/>
  <c r="CB92" i="1" s="1"/>
  <c r="CB75" i="1" a="1"/>
  <c r="CB75" i="1" s="1"/>
  <c r="CB77" i="1" s="1" a="1"/>
  <c r="CB77" i="1" s="1"/>
  <c r="CB79" i="1" s="1" a="1"/>
  <c r="CB79" i="1" s="1"/>
  <c r="CB81" i="1" s="1" a="1"/>
  <c r="CB81" i="1" s="1"/>
  <c r="CB83" i="1" s="1" a="1"/>
  <c r="CB83" i="1" s="1"/>
  <c r="CB85" i="1" s="1" a="1"/>
  <c r="CB85" i="1" s="1"/>
  <c r="CB87" i="1" s="1" a="1"/>
  <c r="CB87" i="1" s="1"/>
  <c r="CB89" i="1" s="1" a="1"/>
  <c r="CB89" i="1" s="1"/>
  <c r="CB91" i="1" s="1" a="1"/>
  <c r="CB91" i="1" s="1"/>
  <c r="CB93" i="1" s="1" a="1"/>
  <c r="CB93" i="1" s="1"/>
  <c r="GI74" i="1" a="1"/>
  <c r="GI74" i="1" s="1"/>
  <c r="GI76" i="1" s="1" a="1"/>
  <c r="GI76" i="1" s="1"/>
  <c r="GI78" i="1" s="1" a="1"/>
  <c r="GI78" i="1" s="1"/>
  <c r="GI80" i="1" s="1" a="1"/>
  <c r="GI80" i="1" s="1"/>
  <c r="GI82" i="1" s="1" a="1"/>
  <c r="GI82" i="1" s="1"/>
  <c r="GI84" i="1" s="1" a="1"/>
  <c r="GI84" i="1" s="1"/>
  <c r="GI86" i="1" s="1" a="1"/>
  <c r="GI86" i="1" s="1"/>
  <c r="GI88" i="1" s="1" a="1"/>
  <c r="GI88" i="1" s="1"/>
  <c r="GI90" i="1" s="1" a="1"/>
  <c r="GI90" i="1" s="1"/>
  <c r="GI92" i="1" s="1" a="1"/>
  <c r="GI92" i="1" s="1"/>
  <c r="GE75" i="1" a="1"/>
  <c r="GE75" i="1" s="1"/>
  <c r="GE77" i="1" s="1" a="1"/>
  <c r="GE77" i="1" s="1"/>
  <c r="GE79" i="1" s="1" a="1"/>
  <c r="GE79" i="1" s="1"/>
  <c r="GE81" i="1" s="1" a="1"/>
  <c r="GE81" i="1" s="1"/>
  <c r="GE83" i="1" s="1" a="1"/>
  <c r="GE83" i="1" s="1"/>
  <c r="GE85" i="1" s="1" a="1"/>
  <c r="GE85" i="1" s="1"/>
  <c r="GE87" i="1" s="1" a="1"/>
  <c r="GE87" i="1" s="1"/>
  <c r="GE89" i="1" s="1" a="1"/>
  <c r="GE89" i="1" s="1"/>
  <c r="GE91" i="1" s="1" a="1"/>
  <c r="GE91" i="1" s="1"/>
  <c r="GE93" i="1" s="1" a="1"/>
  <c r="GE93" i="1" s="1"/>
  <c r="GE74" i="1" a="1"/>
  <c r="GE74" i="1" s="1"/>
  <c r="GE76" i="1" s="1" a="1"/>
  <c r="GE76" i="1" s="1"/>
  <c r="GE78" i="1" s="1" a="1"/>
  <c r="GE78" i="1" s="1"/>
  <c r="GE80" i="1" s="1" a="1"/>
  <c r="GE80" i="1" s="1"/>
  <c r="GE82" i="1" s="1" a="1"/>
  <c r="GE82" i="1" s="1"/>
  <c r="GE84" i="1" s="1" a="1"/>
  <c r="GE84" i="1" s="1"/>
  <c r="GE86" i="1" s="1" a="1"/>
  <c r="GE86" i="1" s="1"/>
  <c r="GE88" i="1" s="1" a="1"/>
  <c r="GE88" i="1" s="1"/>
  <c r="GE90" i="1" s="1" a="1"/>
  <c r="GE90" i="1" s="1"/>
  <c r="GE92" i="1" s="1" a="1"/>
  <c r="GE92" i="1" s="1"/>
  <c r="IY75" i="1" a="1"/>
  <c r="IY75" i="1" s="1"/>
  <c r="IY77" i="1" s="1" a="1"/>
  <c r="IY77" i="1" s="1"/>
  <c r="IY79" i="1" s="1" a="1"/>
  <c r="IY79" i="1" s="1"/>
  <c r="IY81" i="1" s="1" a="1"/>
  <c r="IY81" i="1" s="1"/>
  <c r="IY83" i="1" s="1" a="1"/>
  <c r="IY83" i="1" s="1"/>
  <c r="IY85" i="1" s="1" a="1"/>
  <c r="IY85" i="1" s="1"/>
  <c r="IY87" i="1" s="1" a="1"/>
  <c r="IY87" i="1" s="1"/>
  <c r="IY89" i="1" s="1" a="1"/>
  <c r="IY89" i="1" s="1"/>
  <c r="IY91" i="1" s="1" a="1"/>
  <c r="IY91" i="1" s="1"/>
  <c r="IY93" i="1" s="1" a="1"/>
  <c r="IY93" i="1" s="1"/>
  <c r="IY74" i="1" a="1"/>
  <c r="IY74" i="1" s="1"/>
  <c r="IY76" i="1" s="1" a="1"/>
  <c r="IY76" i="1" s="1"/>
  <c r="IY78" i="1" s="1" a="1"/>
  <c r="IY78" i="1" s="1"/>
  <c r="IY80" i="1" s="1" a="1"/>
  <c r="IY80" i="1" s="1"/>
  <c r="IY82" i="1" s="1" a="1"/>
  <c r="IY82" i="1" s="1"/>
  <c r="IY84" i="1" s="1" a="1"/>
  <c r="IY84" i="1" s="1"/>
  <c r="IY86" i="1" s="1" a="1"/>
  <c r="IY86" i="1" s="1"/>
  <c r="IY88" i="1" s="1" a="1"/>
  <c r="IY88" i="1" s="1"/>
  <c r="IY90" i="1" s="1" a="1"/>
  <c r="IY90" i="1" s="1"/>
  <c r="IY92" i="1" s="1" a="1"/>
  <c r="IY92" i="1" s="1"/>
  <c r="KT74" i="1" a="1"/>
  <c r="KT74" i="1" s="1"/>
  <c r="KT76" i="1" s="1" a="1"/>
  <c r="KT76" i="1" s="1"/>
  <c r="KT78" i="1" s="1" a="1"/>
  <c r="KT78" i="1" s="1"/>
  <c r="KT80" i="1" s="1" a="1"/>
  <c r="KT80" i="1" s="1"/>
  <c r="KT82" i="1" s="1" a="1"/>
  <c r="KT82" i="1" s="1"/>
  <c r="KT84" i="1" s="1" a="1"/>
  <c r="KT84" i="1" s="1"/>
  <c r="KT86" i="1" s="1" a="1"/>
  <c r="KT86" i="1" s="1"/>
  <c r="KT88" i="1" s="1" a="1"/>
  <c r="KT88" i="1" s="1"/>
  <c r="KT90" i="1" s="1" a="1"/>
  <c r="KT90" i="1" s="1"/>
  <c r="KT92" i="1" s="1" a="1"/>
  <c r="KT92" i="1" s="1"/>
  <c r="KV74" i="1" a="1"/>
  <c r="KV74" i="1" s="1"/>
  <c r="KV76" i="1" s="1" a="1"/>
  <c r="KV76" i="1" s="1"/>
  <c r="KV78" i="1" s="1" a="1"/>
  <c r="KV78" i="1" s="1"/>
  <c r="KV80" i="1" s="1" a="1"/>
  <c r="KV80" i="1" s="1"/>
  <c r="KV82" i="1" s="1" a="1"/>
  <c r="KV82" i="1" s="1"/>
  <c r="KV84" i="1" s="1" a="1"/>
  <c r="KV84" i="1" s="1"/>
  <c r="KV86" i="1" s="1" a="1"/>
  <c r="KV86" i="1" s="1"/>
  <c r="KV88" i="1" s="1" a="1"/>
  <c r="KV88" i="1" s="1"/>
  <c r="KV90" i="1" s="1" a="1"/>
  <c r="KV90" i="1" s="1"/>
  <c r="KV92" i="1" s="1" a="1"/>
  <c r="KV92" i="1" s="1"/>
  <c r="MO74" i="1" a="1"/>
  <c r="MO74" i="1" s="1"/>
  <c r="MO76" i="1" s="1" a="1"/>
  <c r="MO76" i="1" s="1"/>
  <c r="MO78" i="1" s="1" a="1"/>
  <c r="MO78" i="1" s="1"/>
  <c r="MO80" i="1" s="1" a="1"/>
  <c r="MO80" i="1" s="1"/>
  <c r="MO82" i="1" s="1" a="1"/>
  <c r="MO82" i="1" s="1"/>
  <c r="MO84" i="1" s="1" a="1"/>
  <c r="MO84" i="1" s="1"/>
  <c r="MO86" i="1" s="1" a="1"/>
  <c r="MO86" i="1" s="1"/>
  <c r="MO88" i="1" s="1" a="1"/>
  <c r="MO88" i="1" s="1"/>
  <c r="MO90" i="1" s="1" a="1"/>
  <c r="MO90" i="1" s="1"/>
  <c r="MO92" i="1" s="1" a="1"/>
  <c r="MO92" i="1" s="1"/>
  <c r="MO75" i="1" a="1"/>
  <c r="MO75" i="1" s="1"/>
  <c r="MO77" i="1" s="1" a="1"/>
  <c r="MO77" i="1" s="1"/>
  <c r="MO79" i="1" s="1" a="1"/>
  <c r="MO79" i="1" s="1"/>
  <c r="MO81" i="1" s="1" a="1"/>
  <c r="MO81" i="1" s="1"/>
  <c r="MO83" i="1" s="1" a="1"/>
  <c r="MO83" i="1" s="1"/>
  <c r="MO85" i="1" s="1" a="1"/>
  <c r="MO85" i="1" s="1"/>
  <c r="MO87" i="1" s="1" a="1"/>
  <c r="MO87" i="1" s="1"/>
  <c r="MO89" i="1" s="1" a="1"/>
  <c r="MO89" i="1" s="1"/>
  <c r="MO91" i="1" s="1" a="1"/>
  <c r="MO91" i="1" s="1"/>
  <c r="MO93" i="1" s="1" a="1"/>
  <c r="MO93" i="1" s="1"/>
  <c r="IM74" i="1" a="1"/>
  <c r="IM74" i="1" s="1"/>
  <c r="IM76" i="1" s="1" a="1"/>
  <c r="IM76" i="1" s="1"/>
  <c r="IM78" i="1" s="1" a="1"/>
  <c r="IM78" i="1" s="1"/>
  <c r="IM80" i="1" s="1" a="1"/>
  <c r="IM80" i="1" s="1"/>
  <c r="IM82" i="1" s="1" a="1"/>
  <c r="IM82" i="1" s="1"/>
  <c r="IM84" i="1" s="1" a="1"/>
  <c r="IM84" i="1" s="1"/>
  <c r="IM86" i="1" s="1" a="1"/>
  <c r="IM86" i="1" s="1"/>
  <c r="IM88" i="1" s="1" a="1"/>
  <c r="IM88" i="1" s="1"/>
  <c r="IM90" i="1" s="1" a="1"/>
  <c r="IM90" i="1" s="1"/>
  <c r="IM92" i="1" s="1" a="1"/>
  <c r="IM92" i="1" s="1"/>
  <c r="IM75" i="1" a="1"/>
  <c r="IM75" i="1" s="1"/>
  <c r="IM77" i="1" s="1" a="1"/>
  <c r="IM77" i="1" s="1"/>
  <c r="IM79" i="1" s="1" a="1"/>
  <c r="IM79" i="1" s="1"/>
  <c r="IM81" i="1" s="1" a="1"/>
  <c r="IM81" i="1" s="1"/>
  <c r="IM83" i="1" s="1" a="1"/>
  <c r="IM83" i="1" s="1"/>
  <c r="IM85" i="1" s="1" a="1"/>
  <c r="IM85" i="1" s="1"/>
  <c r="IM87" i="1" s="1" a="1"/>
  <c r="IM87" i="1" s="1"/>
  <c r="IM89" i="1" s="1" a="1"/>
  <c r="IM89" i="1" s="1"/>
  <c r="IM91" i="1" s="1" a="1"/>
  <c r="IM91" i="1" s="1"/>
  <c r="IM93" i="1" s="1" a="1"/>
  <c r="IM93" i="1" s="1"/>
  <c r="LW74" i="1" a="1"/>
  <c r="LW74" i="1" s="1"/>
  <c r="LW76" i="1" a="1"/>
  <c r="LW76" i="1" s="1"/>
  <c r="LW78" i="1" s="1" a="1"/>
  <c r="LW78" i="1" s="1"/>
  <c r="LW80" i="1" s="1" a="1"/>
  <c r="LW80" i="1" s="1"/>
  <c r="LW82" i="1" s="1" a="1"/>
  <c r="LW82" i="1" s="1"/>
  <c r="LW84" i="1" s="1" a="1"/>
  <c r="LW84" i="1" s="1"/>
  <c r="LW86" i="1" s="1" a="1"/>
  <c r="LW86" i="1" s="1"/>
  <c r="LW88" i="1" s="1" a="1"/>
  <c r="LW88" i="1" s="1"/>
  <c r="LW90" i="1" s="1" a="1"/>
  <c r="LW90" i="1" s="1"/>
  <c r="LW92" i="1" s="1" a="1"/>
  <c r="LW92" i="1" s="1"/>
  <c r="GK74" i="1" a="1"/>
  <c r="GK74" i="1" s="1"/>
  <c r="GK76" i="1" a="1"/>
  <c r="GK76" i="1" s="1"/>
  <c r="GK78" i="1" s="1" a="1"/>
  <c r="GK78" i="1" s="1"/>
  <c r="GK80" i="1" s="1" a="1"/>
  <c r="GK80" i="1" s="1"/>
  <c r="GK82" i="1" s="1" a="1"/>
  <c r="GK82" i="1" s="1"/>
  <c r="GK84" i="1" s="1" a="1"/>
  <c r="GK84" i="1" s="1"/>
  <c r="GK86" i="1" s="1" a="1"/>
  <c r="GK86" i="1" s="1"/>
  <c r="GK88" i="1" s="1" a="1"/>
  <c r="GK88" i="1" s="1"/>
  <c r="GK90" i="1" s="1" a="1"/>
  <c r="GK90" i="1" s="1"/>
  <c r="GK92" i="1" s="1" a="1"/>
  <c r="GK92" i="1" s="1"/>
  <c r="LE74" i="1" a="1"/>
  <c r="LE74" i="1" s="1"/>
  <c r="LE75" i="1" a="1"/>
  <c r="LE75" i="1" s="1"/>
  <c r="LE77" i="1" s="1" a="1"/>
  <c r="LE77" i="1" s="1"/>
  <c r="LE79" i="1" s="1" a="1"/>
  <c r="LE79" i="1" s="1"/>
  <c r="LE81" i="1" s="1" a="1"/>
  <c r="LE81" i="1" s="1"/>
  <c r="LE83" i="1" s="1" a="1"/>
  <c r="LE83" i="1" s="1"/>
  <c r="LE85" i="1" s="1" a="1"/>
  <c r="LE85" i="1" s="1"/>
  <c r="LE87" i="1" s="1" a="1"/>
  <c r="LE87" i="1" s="1"/>
  <c r="LE89" i="1" s="1" a="1"/>
  <c r="LE89" i="1" s="1"/>
  <c r="LE91" i="1" s="1" a="1"/>
  <c r="LE91" i="1" s="1"/>
  <c r="LE93" i="1" s="1" a="1"/>
  <c r="LE93" i="1" s="1"/>
  <c r="LE76" i="1" a="1"/>
  <c r="LE76" i="1" s="1"/>
  <c r="LE78" i="1" s="1" a="1"/>
  <c r="LE78" i="1" s="1"/>
  <c r="LE80" i="1" s="1" a="1"/>
  <c r="LE80" i="1" s="1"/>
  <c r="LE82" i="1" s="1" a="1"/>
  <c r="LE82" i="1" s="1"/>
  <c r="LE84" i="1" s="1" a="1"/>
  <c r="LE84" i="1" s="1"/>
  <c r="LE86" i="1" s="1" a="1"/>
  <c r="LE86" i="1" s="1"/>
  <c r="LE88" i="1" s="1" a="1"/>
  <c r="LE88" i="1" s="1"/>
  <c r="LE90" i="1" s="1" a="1"/>
  <c r="LE90" i="1" s="1"/>
  <c r="LE92" i="1" s="1" a="1"/>
  <c r="LE92" i="1" s="1"/>
  <c r="GH74" i="1" a="1"/>
  <c r="GH74" i="1" s="1"/>
  <c r="GH76" i="1" s="1" a="1"/>
  <c r="GH76" i="1" s="1"/>
  <c r="GH78" i="1" s="1" a="1"/>
  <c r="GH78" i="1" s="1"/>
  <c r="GH80" i="1" s="1" a="1"/>
  <c r="GH80" i="1" s="1"/>
  <c r="GH82" i="1" s="1" a="1"/>
  <c r="GH82" i="1" s="1"/>
  <c r="GH84" i="1" s="1" a="1"/>
  <c r="GH84" i="1" s="1"/>
  <c r="GH86" i="1" s="1" a="1"/>
  <c r="GH86" i="1" s="1"/>
  <c r="GH88" i="1" s="1" a="1"/>
  <c r="GH88" i="1" s="1"/>
  <c r="GH90" i="1" s="1" a="1"/>
  <c r="GH90" i="1" s="1"/>
  <c r="GH92" i="1" s="1" a="1"/>
  <c r="GH92" i="1" s="1"/>
  <c r="IV74" i="1" a="1"/>
  <c r="IV74" i="1" s="1"/>
  <c r="IV76" i="1" s="1" a="1"/>
  <c r="IV76" i="1" s="1"/>
  <c r="IV78" i="1" s="1" a="1"/>
  <c r="IV78" i="1" s="1"/>
  <c r="IV80" i="1" s="1" a="1"/>
  <c r="IV80" i="1" s="1"/>
  <c r="IV82" i="1" s="1" a="1"/>
  <c r="IV82" i="1" s="1"/>
  <c r="IV84" i="1" s="1" a="1"/>
  <c r="IV84" i="1" s="1"/>
  <c r="IV86" i="1" s="1" a="1"/>
  <c r="IV86" i="1" s="1"/>
  <c r="IV88" i="1" s="1" a="1"/>
  <c r="IV88" i="1" s="1"/>
  <c r="IV90" i="1" s="1" a="1"/>
  <c r="IV90" i="1" s="1"/>
  <c r="IV92" i="1" s="1" a="1"/>
  <c r="IV92" i="1" s="1"/>
  <c r="MA74" i="1" a="1"/>
  <c r="MA74" i="1" s="1"/>
  <c r="MA76" i="1" a="1"/>
  <c r="MA76" i="1" s="1"/>
  <c r="MA78" i="1" s="1" a="1"/>
  <c r="MA78" i="1" s="1"/>
  <c r="MA80" i="1" s="1" a="1"/>
  <c r="MA80" i="1" s="1"/>
  <c r="MA82" i="1" s="1" a="1"/>
  <c r="MA82" i="1" s="1"/>
  <c r="MA84" i="1" s="1" a="1"/>
  <c r="MA84" i="1" s="1"/>
  <c r="MA86" i="1" s="1" a="1"/>
  <c r="MA86" i="1" s="1"/>
  <c r="MA88" i="1" s="1" a="1"/>
  <c r="MA88" i="1" s="1"/>
  <c r="MA90" i="1" s="1" a="1"/>
  <c r="MA90" i="1" s="1"/>
  <c r="MA92" i="1" s="1" a="1"/>
  <c r="MA92" i="1" s="1"/>
  <c r="KL74" i="1" a="1"/>
  <c r="KL74" i="1" s="1"/>
  <c r="KL76" i="1" s="1" a="1"/>
  <c r="KL76" i="1" s="1"/>
  <c r="KL78" i="1" s="1" a="1"/>
  <c r="KL78" i="1" s="1"/>
  <c r="KL80" i="1" s="1" a="1"/>
  <c r="KL80" i="1" s="1"/>
  <c r="KL82" i="1" s="1" a="1"/>
  <c r="KL82" i="1" s="1"/>
  <c r="KL84" i="1" s="1" a="1"/>
  <c r="KL84" i="1" s="1"/>
  <c r="KL86" i="1" s="1" a="1"/>
  <c r="KL86" i="1" s="1"/>
  <c r="KL88" i="1" s="1" a="1"/>
  <c r="KL88" i="1" s="1"/>
  <c r="KL90" i="1" s="1" a="1"/>
  <c r="KL90" i="1" s="1"/>
  <c r="KL92" i="1" s="1" a="1"/>
  <c r="KL92" i="1" s="1"/>
  <c r="IW75" i="1" a="1"/>
  <c r="IW75" i="1" s="1"/>
  <c r="IW77" i="1" s="1" a="1"/>
  <c r="IW77" i="1" s="1"/>
  <c r="IW79" i="1" s="1" a="1"/>
  <c r="IW79" i="1" s="1"/>
  <c r="IW81" i="1" s="1" a="1"/>
  <c r="IW81" i="1" s="1"/>
  <c r="IW83" i="1" s="1" a="1"/>
  <c r="IW83" i="1" s="1"/>
  <c r="IW85" i="1" s="1" a="1"/>
  <c r="IW85" i="1" s="1"/>
  <c r="IW87" i="1" s="1" a="1"/>
  <c r="IW87" i="1" s="1"/>
  <c r="IW89" i="1" s="1" a="1"/>
  <c r="IW89" i="1" s="1"/>
  <c r="IW91" i="1" s="1" a="1"/>
  <c r="IW91" i="1" s="1"/>
  <c r="IW93" i="1" s="1" a="1"/>
  <c r="IW93" i="1" s="1"/>
  <c r="IW74" i="1" a="1"/>
  <c r="IW74" i="1" s="1"/>
  <c r="IW76" i="1" s="1" a="1"/>
  <c r="IW76" i="1" s="1"/>
  <c r="IW78" i="1" s="1" a="1"/>
  <c r="IW78" i="1" s="1"/>
  <c r="IW80" i="1" s="1" a="1"/>
  <c r="IW80" i="1" s="1"/>
  <c r="IW82" i="1" s="1" a="1"/>
  <c r="IW82" i="1" s="1"/>
  <c r="IW84" i="1" s="1" a="1"/>
  <c r="IW84" i="1" s="1"/>
  <c r="IW86" i="1" s="1" a="1"/>
  <c r="IW86" i="1" s="1"/>
  <c r="IW88" i="1" s="1" a="1"/>
  <c r="IW88" i="1" s="1"/>
  <c r="IW90" i="1" s="1" a="1"/>
  <c r="IW90" i="1" s="1"/>
  <c r="IW92" i="1" s="1" a="1"/>
  <c r="IW92" i="1" s="1"/>
  <c r="KW74" i="1" a="1"/>
  <c r="KW74" i="1" s="1"/>
  <c r="KW76" i="1" s="1" a="1"/>
  <c r="KW76" i="1" s="1"/>
  <c r="KW78" i="1" s="1" a="1"/>
  <c r="KW78" i="1" s="1"/>
  <c r="KW80" i="1" s="1" a="1"/>
  <c r="KW80" i="1" s="1"/>
  <c r="KW82" i="1" s="1" a="1"/>
  <c r="KW82" i="1" s="1"/>
  <c r="KW84" i="1" s="1" a="1"/>
  <c r="KW84" i="1" s="1"/>
  <c r="KW86" i="1" s="1" a="1"/>
  <c r="KW86" i="1" s="1"/>
  <c r="KW88" i="1" s="1" a="1"/>
  <c r="KW88" i="1" s="1"/>
  <c r="KW90" i="1" s="1" a="1"/>
  <c r="KW90" i="1" s="1"/>
  <c r="KW92" i="1" s="1" a="1"/>
  <c r="KW92" i="1" s="1"/>
  <c r="KN74" i="1" a="1"/>
  <c r="KN74" i="1" s="1"/>
  <c r="KN76" i="1" s="1" a="1"/>
  <c r="KN76" i="1" s="1"/>
  <c r="KN78" i="1" s="1" a="1"/>
  <c r="KN78" i="1" s="1"/>
  <c r="KN80" i="1" s="1" a="1"/>
  <c r="KN80" i="1" s="1"/>
  <c r="KN82" i="1" s="1" a="1"/>
  <c r="KN82" i="1" s="1"/>
  <c r="KN84" i="1" s="1" a="1"/>
  <c r="KN84" i="1" s="1"/>
  <c r="KN86" i="1" s="1" a="1"/>
  <c r="KN86" i="1" s="1"/>
  <c r="KN88" i="1" s="1" a="1"/>
  <c r="KN88" i="1" s="1"/>
  <c r="KN90" i="1" s="1" a="1"/>
  <c r="KN90" i="1" s="1"/>
  <c r="KN92" i="1" s="1" a="1"/>
  <c r="KN92" i="1" s="1"/>
  <c r="BG74" i="1" a="1"/>
  <c r="BG74" i="1" s="1"/>
  <c r="BG76" i="1" a="1"/>
  <c r="BG76" i="1" s="1"/>
  <c r="BG78" i="1" s="1" a="1"/>
  <c r="BG78" i="1" s="1"/>
  <c r="BG80" i="1" s="1" a="1"/>
  <c r="BG80" i="1" s="1"/>
  <c r="BG82" i="1" s="1" a="1"/>
  <c r="BG82" i="1" s="1"/>
  <c r="BG84" i="1" s="1" a="1"/>
  <c r="BG84" i="1" s="1"/>
  <c r="BG86" i="1" s="1" a="1"/>
  <c r="BG86" i="1" s="1"/>
  <c r="BG88" i="1" s="1" a="1"/>
  <c r="BG88" i="1" s="1"/>
  <c r="BG90" i="1" s="1" a="1"/>
  <c r="BG90" i="1" s="1"/>
  <c r="BG92" i="1" s="1" a="1"/>
  <c r="BG92" i="1" s="1"/>
  <c r="IR74" i="1" a="1"/>
  <c r="IR74" i="1" s="1"/>
  <c r="IR75" i="1" a="1"/>
  <c r="IR75" i="1" s="1"/>
  <c r="IR77" i="1" s="1" a="1"/>
  <c r="IR77" i="1" s="1"/>
  <c r="IR79" i="1" s="1" a="1"/>
  <c r="IR79" i="1" s="1"/>
  <c r="IR81" i="1" s="1" a="1"/>
  <c r="IR81" i="1" s="1"/>
  <c r="IR83" i="1" s="1" a="1"/>
  <c r="IR83" i="1" s="1"/>
  <c r="IR85" i="1" s="1" a="1"/>
  <c r="IR85" i="1" s="1"/>
  <c r="IR87" i="1" s="1" a="1"/>
  <c r="IR87" i="1" s="1"/>
  <c r="IR89" i="1" s="1" a="1"/>
  <c r="IR89" i="1" s="1"/>
  <c r="IR91" i="1" s="1" a="1"/>
  <c r="IR91" i="1" s="1"/>
  <c r="IR93" i="1" s="1" a="1"/>
  <c r="IR93" i="1" s="1"/>
  <c r="IR76" i="1" a="1"/>
  <c r="IR76" i="1" s="1"/>
  <c r="IR78" i="1" s="1" a="1"/>
  <c r="IR78" i="1" s="1"/>
  <c r="IR80" i="1" s="1" a="1"/>
  <c r="IR80" i="1" s="1"/>
  <c r="IR82" i="1" s="1" a="1"/>
  <c r="IR82" i="1" s="1"/>
  <c r="IR84" i="1" s="1" a="1"/>
  <c r="IR84" i="1" s="1"/>
  <c r="IR86" i="1" s="1" a="1"/>
  <c r="IR86" i="1" s="1"/>
  <c r="IR88" i="1" s="1" a="1"/>
  <c r="IR88" i="1" s="1"/>
  <c r="IR90" i="1" s="1" a="1"/>
  <c r="IR90" i="1" s="1"/>
  <c r="IR92" i="1" s="1" a="1"/>
  <c r="IR92" i="1" s="1"/>
  <c r="IK74" i="1" a="1"/>
  <c r="IK74" i="1" s="1"/>
  <c r="IK76" i="1" s="1" a="1"/>
  <c r="IK76" i="1" s="1"/>
  <c r="IK78" i="1" s="1" a="1"/>
  <c r="IK78" i="1" s="1"/>
  <c r="IK80" i="1" s="1" a="1"/>
  <c r="IK80" i="1" s="1"/>
  <c r="IK82" i="1" s="1" a="1"/>
  <c r="IK82" i="1" s="1"/>
  <c r="IK84" i="1" s="1" a="1"/>
  <c r="IK84" i="1" s="1"/>
  <c r="IK86" i="1" s="1" a="1"/>
  <c r="IK86" i="1" s="1"/>
  <c r="IK88" i="1" s="1" a="1"/>
  <c r="IK88" i="1" s="1"/>
  <c r="IK90" i="1" s="1" a="1"/>
  <c r="IK90" i="1" s="1"/>
  <c r="IK92" i="1" s="1" a="1"/>
  <c r="IK92" i="1" s="1"/>
  <c r="IK75" i="1" a="1"/>
  <c r="IK75" i="1" s="1"/>
  <c r="IK77" i="1" s="1" a="1"/>
  <c r="IK77" i="1" s="1"/>
  <c r="IK79" i="1" s="1" a="1"/>
  <c r="IK79" i="1" s="1"/>
  <c r="IK81" i="1" s="1" a="1"/>
  <c r="IK81" i="1" s="1"/>
  <c r="IK83" i="1" s="1" a="1"/>
  <c r="IK83" i="1" s="1"/>
  <c r="IK85" i="1" s="1" a="1"/>
  <c r="IK85" i="1" s="1"/>
  <c r="IK87" i="1" s="1" a="1"/>
  <c r="IK87" i="1" s="1"/>
  <c r="IK89" i="1" s="1" a="1"/>
  <c r="IK89" i="1" s="1"/>
  <c r="IK91" i="1" s="1" a="1"/>
  <c r="IK91" i="1" s="1"/>
  <c r="IK93" i="1" s="1" a="1"/>
  <c r="IK93" i="1" s="1"/>
  <c r="IU74" i="1" a="1"/>
  <c r="IU74" i="1" s="1"/>
  <c r="IU76" i="1" s="1" a="1"/>
  <c r="IU76" i="1" s="1"/>
  <c r="IU78" i="1" s="1" a="1"/>
  <c r="IU78" i="1" s="1"/>
  <c r="IU80" i="1" s="1" a="1"/>
  <c r="IU80" i="1" s="1"/>
  <c r="IU82" i="1" s="1" a="1"/>
  <c r="IU82" i="1" s="1"/>
  <c r="IU84" i="1" s="1" a="1"/>
  <c r="IU84" i="1" s="1"/>
  <c r="IU86" i="1" s="1" a="1"/>
  <c r="IU86" i="1" s="1"/>
  <c r="IU88" i="1" s="1" a="1"/>
  <c r="IU88" i="1" s="1"/>
  <c r="IU90" i="1" s="1" a="1"/>
  <c r="IU90" i="1" s="1"/>
  <c r="IU92" i="1" s="1" a="1"/>
  <c r="IU92" i="1" s="1"/>
  <c r="IU75" i="1" a="1"/>
  <c r="IU75" i="1" s="1"/>
  <c r="IU77" i="1" s="1" a="1"/>
  <c r="IU77" i="1" s="1"/>
  <c r="IU79" i="1" s="1" a="1"/>
  <c r="IU79" i="1" s="1"/>
  <c r="IU81" i="1" s="1" a="1"/>
  <c r="IU81" i="1" s="1"/>
  <c r="IU83" i="1" s="1" a="1"/>
  <c r="IU83" i="1" s="1"/>
  <c r="IU85" i="1" s="1" a="1"/>
  <c r="IU85" i="1" s="1"/>
  <c r="IU87" i="1" s="1" a="1"/>
  <c r="IU87" i="1" s="1"/>
  <c r="IU89" i="1" s="1" a="1"/>
  <c r="IU89" i="1" s="1"/>
  <c r="IU91" i="1" s="1" a="1"/>
  <c r="IU91" i="1" s="1"/>
  <c r="IU93" i="1" s="1" a="1"/>
  <c r="IU93" i="1" s="1"/>
  <c r="GZ74" i="1" a="1"/>
  <c r="GZ74" i="1" s="1"/>
  <c r="GZ76" i="1" s="1" a="1"/>
  <c r="GZ76" i="1" s="1"/>
  <c r="GZ78" i="1" s="1" a="1"/>
  <c r="GZ78" i="1" s="1"/>
  <c r="GZ80" i="1" s="1" a="1"/>
  <c r="GZ80" i="1" s="1"/>
  <c r="GZ82" i="1" s="1" a="1"/>
  <c r="GZ82" i="1" s="1"/>
  <c r="GZ84" i="1" s="1" a="1"/>
  <c r="GZ84" i="1" s="1"/>
  <c r="GZ86" i="1" s="1" a="1"/>
  <c r="GZ86" i="1" s="1"/>
  <c r="GZ88" i="1" s="1" a="1"/>
  <c r="GZ88" i="1" s="1"/>
  <c r="GZ90" i="1" s="1" a="1"/>
  <c r="GZ90" i="1" s="1"/>
  <c r="GZ92" i="1" s="1" a="1"/>
  <c r="GZ92" i="1" s="1"/>
  <c r="IP74" i="1" a="1"/>
  <c r="IP74" i="1" s="1"/>
  <c r="IP76" i="1" s="1" a="1"/>
  <c r="IP76" i="1" s="1"/>
  <c r="IP78" i="1" s="1" a="1"/>
  <c r="IP78" i="1" s="1"/>
  <c r="IP80" i="1" s="1" a="1"/>
  <c r="IP80" i="1" s="1"/>
  <c r="IP82" i="1" s="1" a="1"/>
  <c r="IP82" i="1" s="1"/>
  <c r="IP84" i="1" s="1" a="1"/>
  <c r="IP84" i="1" s="1"/>
  <c r="IP86" i="1" s="1" a="1"/>
  <c r="IP86" i="1" s="1"/>
  <c r="IP88" i="1" s="1" a="1"/>
  <c r="IP88" i="1" s="1"/>
  <c r="IP90" i="1" s="1" a="1"/>
  <c r="IP90" i="1" s="1"/>
  <c r="IP92" i="1" s="1" a="1"/>
  <c r="IP92" i="1" s="1"/>
  <c r="IP75" i="1" a="1"/>
  <c r="IP75" i="1" s="1"/>
  <c r="IP77" i="1" s="1" a="1"/>
  <c r="IP77" i="1" s="1"/>
  <c r="IP79" i="1" s="1" a="1"/>
  <c r="IP79" i="1" s="1"/>
  <c r="IP81" i="1" s="1" a="1"/>
  <c r="IP81" i="1" s="1"/>
  <c r="IP83" i="1" s="1" a="1"/>
  <c r="IP83" i="1" s="1"/>
  <c r="IP85" i="1" s="1" a="1"/>
  <c r="IP85" i="1" s="1"/>
  <c r="IP87" i="1" s="1" a="1"/>
  <c r="IP87" i="1" s="1"/>
  <c r="IP89" i="1" s="1" a="1"/>
  <c r="IP89" i="1" s="1"/>
  <c r="IP91" i="1" s="1" a="1"/>
  <c r="IP91" i="1" s="1"/>
  <c r="IP93" i="1" s="1" a="1"/>
  <c r="IP93" i="1" s="1"/>
  <c r="GJ74" i="1" a="1"/>
  <c r="GJ74" i="1" s="1"/>
  <c r="GJ76" i="1" a="1"/>
  <c r="GJ76" i="1" s="1"/>
  <c r="GJ78" i="1" s="1" a="1"/>
  <c r="GJ78" i="1" s="1"/>
  <c r="GJ80" i="1" s="1" a="1"/>
  <c r="GJ80" i="1" s="1"/>
  <c r="GJ82" i="1" s="1" a="1"/>
  <c r="GJ82" i="1" s="1"/>
  <c r="GJ84" i="1" s="1" a="1"/>
  <c r="GJ84" i="1" s="1"/>
  <c r="GJ86" i="1" s="1" a="1"/>
  <c r="GJ86" i="1" s="1"/>
  <c r="GJ88" i="1" s="1" a="1"/>
  <c r="GJ88" i="1" s="1"/>
  <c r="GJ90" i="1" s="1" a="1"/>
  <c r="GJ90" i="1" s="1"/>
  <c r="GJ92" i="1" s="1" a="1"/>
  <c r="GJ92" i="1" s="1"/>
  <c r="IT74" i="1" a="1"/>
  <c r="IT74" i="1" s="1"/>
  <c r="IT76" i="1" s="1" a="1"/>
  <c r="IT76" i="1" s="1"/>
  <c r="IT78" i="1" s="1" a="1"/>
  <c r="IT78" i="1" s="1"/>
  <c r="IT80" i="1" s="1" a="1"/>
  <c r="IT80" i="1" s="1"/>
  <c r="IT82" i="1" s="1" a="1"/>
  <c r="IT82" i="1" s="1"/>
  <c r="IT84" i="1" s="1" a="1"/>
  <c r="IT84" i="1" s="1"/>
  <c r="IT86" i="1" s="1" a="1"/>
  <c r="IT86" i="1" s="1"/>
  <c r="IT88" i="1" s="1" a="1"/>
  <c r="IT88" i="1" s="1"/>
  <c r="IT90" i="1" s="1" a="1"/>
  <c r="IT90" i="1" s="1"/>
  <c r="IT92" i="1" s="1" a="1"/>
  <c r="IT92" i="1" s="1"/>
  <c r="LJ75" i="1" a="1"/>
  <c r="LJ75" i="1" s="1"/>
  <c r="LJ77" i="1" s="1" a="1"/>
  <c r="LJ77" i="1" s="1"/>
  <c r="LJ79" i="1" s="1" a="1"/>
  <c r="LJ79" i="1" s="1"/>
  <c r="LJ81" i="1" s="1" a="1"/>
  <c r="LJ81" i="1" s="1"/>
  <c r="LJ83" i="1" s="1" a="1"/>
  <c r="LJ83" i="1" s="1"/>
  <c r="LJ85" i="1" s="1" a="1"/>
  <c r="LJ85" i="1" s="1"/>
  <c r="LJ87" i="1" s="1" a="1"/>
  <c r="LJ87" i="1" s="1"/>
  <c r="LJ89" i="1" s="1" a="1"/>
  <c r="LJ89" i="1" s="1"/>
  <c r="LJ91" i="1" s="1" a="1"/>
  <c r="LJ91" i="1" s="1"/>
  <c r="LJ93" i="1" s="1" a="1"/>
  <c r="LJ93" i="1" s="1"/>
  <c r="LJ74" i="1" a="1"/>
  <c r="LJ74" i="1" s="1"/>
  <c r="LJ76" i="1" s="1" a="1"/>
  <c r="LJ76" i="1" s="1"/>
  <c r="LJ78" i="1" s="1" a="1"/>
  <c r="LJ78" i="1" s="1"/>
  <c r="LJ80" i="1" s="1" a="1"/>
  <c r="LJ80" i="1" s="1"/>
  <c r="LJ82" i="1" s="1" a="1"/>
  <c r="LJ82" i="1" s="1"/>
  <c r="LJ84" i="1" s="1" a="1"/>
  <c r="LJ84" i="1" s="1"/>
  <c r="LJ86" i="1" s="1" a="1"/>
  <c r="LJ86" i="1" s="1"/>
  <c r="LJ88" i="1" s="1" a="1"/>
  <c r="LJ88" i="1" s="1"/>
  <c r="LJ90" i="1" s="1" a="1"/>
  <c r="LJ90" i="1" s="1"/>
  <c r="LJ92" i="1" s="1" a="1"/>
  <c r="LJ92" i="1" s="1"/>
  <c r="BH74" i="1" a="1"/>
  <c r="BH74" i="1" s="1"/>
  <c r="BH76" i="1" s="1" a="1"/>
  <c r="BH76" i="1" s="1"/>
  <c r="BH78" i="1" s="1" a="1"/>
  <c r="BH78" i="1" s="1"/>
  <c r="BH80" i="1" s="1" a="1"/>
  <c r="BH80" i="1" s="1"/>
  <c r="BH82" i="1" s="1" a="1"/>
  <c r="BH82" i="1" s="1"/>
  <c r="BH84" i="1" s="1" a="1"/>
  <c r="BH84" i="1" s="1"/>
  <c r="BH86" i="1" s="1" a="1"/>
  <c r="BH86" i="1" s="1"/>
  <c r="BH88" i="1" s="1" a="1"/>
  <c r="BH88" i="1" s="1"/>
  <c r="BH90" i="1" s="1" a="1"/>
  <c r="BH90" i="1" s="1"/>
  <c r="BH92" i="1" s="1" a="1"/>
  <c r="BH92" i="1" s="1"/>
  <c r="IZ74" i="1" a="1"/>
  <c r="IZ74" i="1" s="1"/>
  <c r="IZ76" i="1" a="1"/>
  <c r="IZ76" i="1" s="1"/>
  <c r="IZ78" i="1" s="1" a="1"/>
  <c r="IZ78" i="1" s="1"/>
  <c r="IZ80" i="1" s="1" a="1"/>
  <c r="IZ80" i="1" s="1"/>
  <c r="IZ82" i="1" s="1" a="1"/>
  <c r="IZ82" i="1" s="1"/>
  <c r="IZ84" i="1" s="1" a="1"/>
  <c r="IZ84" i="1" s="1"/>
  <c r="IZ86" i="1" s="1" a="1"/>
  <c r="IZ86" i="1" s="1"/>
  <c r="IZ88" i="1" s="1" a="1"/>
  <c r="IZ88" i="1" s="1"/>
  <c r="IZ90" i="1" s="1" a="1"/>
  <c r="IZ90" i="1" s="1"/>
  <c r="IZ92" i="1" s="1" a="1"/>
  <c r="IZ92" i="1" s="1"/>
  <c r="IN75" i="1" a="1"/>
  <c r="IN75" i="1" s="1"/>
  <c r="IN77" i="1" s="1" a="1"/>
  <c r="IN77" i="1" s="1"/>
  <c r="IN79" i="1" s="1" a="1"/>
  <c r="IN79" i="1" s="1"/>
  <c r="IN81" i="1" s="1" a="1"/>
  <c r="IN81" i="1" s="1"/>
  <c r="IN83" i="1" s="1" a="1"/>
  <c r="IN83" i="1" s="1"/>
  <c r="IN85" i="1" s="1" a="1"/>
  <c r="IN85" i="1" s="1"/>
  <c r="IN87" i="1" s="1" a="1"/>
  <c r="IN87" i="1" s="1"/>
  <c r="IN89" i="1" s="1" a="1"/>
  <c r="IN89" i="1" s="1"/>
  <c r="IN91" i="1" s="1" a="1"/>
  <c r="IN91" i="1" s="1"/>
  <c r="IN93" i="1" s="1" a="1"/>
  <c r="IN93" i="1" s="1"/>
  <c r="IN74" i="1" a="1"/>
  <c r="IN74" i="1" s="1"/>
  <c r="IN76" i="1" a="1"/>
  <c r="IN76" i="1" s="1"/>
  <c r="IN78" i="1" s="1" a="1"/>
  <c r="IN78" i="1" s="1"/>
  <c r="IN80" i="1" s="1" a="1"/>
  <c r="IN80" i="1" s="1"/>
  <c r="IN82" i="1" s="1" a="1"/>
  <c r="IN82" i="1" s="1"/>
  <c r="IN84" i="1" s="1" a="1"/>
  <c r="IN84" i="1" s="1"/>
  <c r="IN86" i="1" s="1" a="1"/>
  <c r="IN86" i="1" s="1"/>
  <c r="IN88" i="1" s="1" a="1"/>
  <c r="IN88" i="1" s="1"/>
  <c r="IN90" i="1" s="1" a="1"/>
  <c r="IN90" i="1" s="1"/>
  <c r="IN92" i="1" s="1" a="1"/>
  <c r="IN92" i="1" s="1"/>
  <c r="KX74" i="1" a="1"/>
  <c r="KX74" i="1" s="1"/>
  <c r="KX76" i="1" s="1" a="1"/>
  <c r="KX76" i="1" s="1"/>
  <c r="KX78" i="1" s="1" a="1"/>
  <c r="KX78" i="1" s="1"/>
  <c r="KX80" i="1" s="1" a="1"/>
  <c r="KX80" i="1" s="1"/>
  <c r="KX82" i="1" s="1" a="1"/>
  <c r="KX82" i="1" s="1"/>
  <c r="KX84" i="1" s="1" a="1"/>
  <c r="KX84" i="1" s="1"/>
  <c r="KX86" i="1" s="1" a="1"/>
  <c r="KX86" i="1" s="1"/>
  <c r="KX88" i="1" s="1" a="1"/>
  <c r="KX88" i="1" s="1"/>
  <c r="KX90" i="1" s="1" a="1"/>
  <c r="KX90" i="1" s="1"/>
  <c r="KX92" i="1" s="1" a="1"/>
  <c r="KX92" i="1" s="1"/>
  <c r="IO74" i="1" a="1"/>
  <c r="IO74" i="1" s="1"/>
  <c r="IO76" i="1" s="1" a="1"/>
  <c r="IO76" i="1" s="1"/>
  <c r="IO78" i="1" s="1" a="1"/>
  <c r="IO78" i="1" s="1"/>
  <c r="IO80" i="1" s="1" a="1"/>
  <c r="IO80" i="1" s="1"/>
  <c r="IO82" i="1" s="1" a="1"/>
  <c r="IO82" i="1" s="1"/>
  <c r="IO84" i="1" s="1" a="1"/>
  <c r="IO84" i="1" s="1"/>
  <c r="IO86" i="1" s="1" a="1"/>
  <c r="IO86" i="1" s="1"/>
  <c r="IO88" i="1" s="1" a="1"/>
  <c r="IO88" i="1" s="1"/>
  <c r="IO90" i="1" s="1" a="1"/>
  <c r="IO90" i="1" s="1"/>
  <c r="IO92" i="1" s="1" a="1"/>
  <c r="IO92" i="1" s="1"/>
  <c r="LX74" i="1" a="1"/>
  <c r="LX74" i="1" s="1"/>
  <c r="LX76" i="1" s="1" a="1"/>
  <c r="LX76" i="1" s="1"/>
  <c r="LX78" i="1" s="1" a="1"/>
  <c r="LX78" i="1" s="1"/>
  <c r="LX80" i="1" s="1" a="1"/>
  <c r="LX80" i="1" s="1"/>
  <c r="LX82" i="1" s="1" a="1"/>
  <c r="LX82" i="1" s="1"/>
  <c r="LX84" i="1" s="1" a="1"/>
  <c r="LX84" i="1" s="1"/>
  <c r="LX86" i="1" s="1" a="1"/>
  <c r="LX86" i="1" s="1"/>
  <c r="LX88" i="1" s="1" a="1"/>
  <c r="LX88" i="1" s="1"/>
  <c r="LX90" i="1" s="1" a="1"/>
  <c r="LX90" i="1" s="1"/>
  <c r="LX92" i="1" s="1" a="1"/>
  <c r="LX92" i="1" s="1"/>
  <c r="KY74" i="1" a="1"/>
  <c r="KY74" i="1" s="1"/>
  <c r="KY76" i="1" s="1" a="1"/>
  <c r="KY76" i="1" s="1"/>
  <c r="KY78" i="1" s="1" a="1"/>
  <c r="KY78" i="1" s="1"/>
  <c r="KY80" i="1" s="1" a="1"/>
  <c r="KY80" i="1" s="1"/>
  <c r="KY82" i="1" s="1" a="1"/>
  <c r="KY82" i="1" s="1"/>
  <c r="KY84" i="1" s="1" a="1"/>
  <c r="KY84" i="1" s="1"/>
  <c r="KY86" i="1" s="1" a="1"/>
  <c r="KY86" i="1" s="1"/>
  <c r="KY88" i="1" s="1" a="1"/>
  <c r="KY88" i="1" s="1"/>
  <c r="KY90" i="1" s="1" a="1"/>
  <c r="KY90" i="1" s="1"/>
  <c r="KY92" i="1" s="1" a="1"/>
  <c r="KY92" i="1" s="1"/>
  <c r="MN74" i="1" a="1"/>
  <c r="MN74" i="1" s="1"/>
  <c r="MN76" i="1" s="1" a="1"/>
  <c r="MN76" i="1" s="1"/>
  <c r="MN78" i="1" s="1" a="1"/>
  <c r="MN78" i="1" s="1"/>
  <c r="MN80" i="1" s="1" a="1"/>
  <c r="MN80" i="1" s="1"/>
  <c r="MN82" i="1" s="1" a="1"/>
  <c r="MN82" i="1" s="1"/>
  <c r="MN84" i="1" s="1" a="1"/>
  <c r="MN84" i="1" s="1"/>
  <c r="MN86" i="1" s="1" a="1"/>
  <c r="MN86" i="1" s="1"/>
  <c r="MN88" i="1" s="1" a="1"/>
  <c r="MN88" i="1" s="1"/>
  <c r="MN90" i="1" s="1" a="1"/>
  <c r="MN90" i="1" s="1"/>
  <c r="MN92" i="1" s="1" a="1"/>
  <c r="MN92" i="1" s="1"/>
  <c r="MN75" i="1" a="1"/>
  <c r="MN75" i="1" s="1"/>
  <c r="MN77" i="1" s="1" a="1"/>
  <c r="MN77" i="1" s="1"/>
  <c r="MN79" i="1" s="1" a="1"/>
  <c r="MN79" i="1" s="1"/>
  <c r="MN81" i="1" s="1" a="1"/>
  <c r="MN81" i="1" s="1"/>
  <c r="MN83" i="1" s="1" a="1"/>
  <c r="MN83" i="1" s="1"/>
  <c r="MN85" i="1" s="1" a="1"/>
  <c r="MN85" i="1" s="1"/>
  <c r="MN87" i="1" s="1" a="1"/>
  <c r="MN87" i="1" s="1"/>
  <c r="MN89" i="1" s="1" a="1"/>
  <c r="MN89" i="1" s="1"/>
  <c r="MN91" i="1" s="1" a="1"/>
  <c r="MN91" i="1" s="1"/>
  <c r="MN93" i="1" s="1" a="1"/>
  <c r="MN93" i="1" s="1"/>
  <c r="LY74" i="1" a="1"/>
  <c r="LY74" i="1" s="1"/>
  <c r="LY76" i="1" s="1" a="1"/>
  <c r="LY76" i="1" s="1"/>
  <c r="LY78" i="1" s="1" a="1"/>
  <c r="LY78" i="1" s="1"/>
  <c r="LY80" i="1" s="1" a="1"/>
  <c r="LY80" i="1" s="1"/>
  <c r="LY82" i="1" s="1" a="1"/>
  <c r="LY82" i="1" s="1"/>
  <c r="LY84" i="1" s="1" a="1"/>
  <c r="LY84" i="1" s="1"/>
  <c r="LY86" i="1" s="1" a="1"/>
  <c r="LY86" i="1" s="1"/>
  <c r="LY88" i="1" s="1" a="1"/>
  <c r="LY88" i="1" s="1"/>
  <c r="LY90" i="1" s="1" a="1"/>
  <c r="LY90" i="1" s="1"/>
  <c r="LY92" i="1" s="1" a="1"/>
  <c r="LY92" i="1" s="1"/>
  <c r="FT75" i="1" a="1"/>
  <c r="FT75" i="1" s="1"/>
  <c r="FT77" i="1" s="1" a="1"/>
  <c r="FT77" i="1" s="1"/>
  <c r="FT79" i="1" s="1" a="1"/>
  <c r="FT79" i="1" s="1"/>
  <c r="FT81" i="1" s="1" a="1"/>
  <c r="FT81" i="1" s="1"/>
  <c r="FT83" i="1" s="1" a="1"/>
  <c r="FT83" i="1" s="1"/>
  <c r="FT85" i="1" s="1" a="1"/>
  <c r="FT85" i="1" s="1"/>
  <c r="FT87" i="1" s="1" a="1"/>
  <c r="FT87" i="1" s="1"/>
  <c r="FT89" i="1" s="1" a="1"/>
  <c r="FT89" i="1" s="1"/>
  <c r="FT91" i="1" s="1" a="1"/>
  <c r="FT91" i="1" s="1"/>
  <c r="FT93" i="1" s="1" a="1"/>
  <c r="FT93" i="1" s="1"/>
  <c r="FT74" i="1" a="1"/>
  <c r="FT74" i="1" s="1"/>
  <c r="FT76" i="1" s="1" a="1"/>
  <c r="FT76" i="1" s="1"/>
  <c r="FT78" i="1" s="1" a="1"/>
  <c r="FT78" i="1" s="1"/>
  <c r="FT80" i="1" s="1" a="1"/>
  <c r="FT80" i="1" s="1"/>
  <c r="FT82" i="1" s="1" a="1"/>
  <c r="FT82" i="1" s="1"/>
  <c r="FT84" i="1" s="1" a="1"/>
  <c r="FT84" i="1" s="1"/>
  <c r="FT86" i="1" s="1" a="1"/>
  <c r="FT86" i="1" s="1"/>
  <c r="FT88" i="1" s="1" a="1"/>
  <c r="FT88" i="1" s="1"/>
  <c r="FT90" i="1" s="1" a="1"/>
  <c r="FT90" i="1" s="1"/>
  <c r="FT92" i="1" s="1" a="1"/>
  <c r="FT92" i="1" s="1"/>
  <c r="BI74" i="1" a="1"/>
  <c r="BI74" i="1" s="1"/>
  <c r="BI76" i="1" s="1" a="1"/>
  <c r="BI76" i="1" s="1"/>
  <c r="BI78" i="1" s="1" a="1"/>
  <c r="BI78" i="1" s="1"/>
  <c r="BI80" i="1" s="1" a="1"/>
  <c r="BI80" i="1" s="1"/>
  <c r="BI82" i="1" s="1" a="1"/>
  <c r="BI82" i="1" s="1"/>
  <c r="BI84" i="1" s="1" a="1"/>
  <c r="BI84" i="1" s="1"/>
  <c r="BI86" i="1" s="1" a="1"/>
  <c r="BI86" i="1" s="1"/>
  <c r="BI88" i="1" s="1" a="1"/>
  <c r="BI88" i="1" s="1"/>
  <c r="BI90" i="1" s="1" a="1"/>
  <c r="BI90" i="1" s="1"/>
  <c r="BI92" i="1" s="1" a="1"/>
  <c r="BI92" i="1" s="1"/>
  <c r="FO74" i="1" a="1"/>
  <c r="FO74" i="1" s="1"/>
  <c r="FO76" i="1" a="1"/>
  <c r="FO76" i="1" s="1"/>
  <c r="FO78" i="1" s="1" a="1"/>
  <c r="FO78" i="1" s="1"/>
  <c r="FO80" i="1" s="1" a="1"/>
  <c r="FO80" i="1" s="1"/>
  <c r="FO82" i="1" s="1" a="1"/>
  <c r="FO82" i="1" s="1"/>
  <c r="FO84" i="1" s="1" a="1"/>
  <c r="FO84" i="1" s="1"/>
  <c r="FO86" i="1" s="1" a="1"/>
  <c r="FO86" i="1" s="1"/>
  <c r="FO88" i="1" s="1" a="1"/>
  <c r="FO88" i="1" s="1"/>
  <c r="FO90" i="1" s="1" a="1"/>
  <c r="FO90" i="1" s="1"/>
  <c r="FO92" i="1" s="1" a="1"/>
  <c r="FO92" i="1" s="1"/>
  <c r="GO74" i="1" a="1"/>
  <c r="GO74" i="1" s="1"/>
  <c r="GO76" i="1" s="1" a="1"/>
  <c r="GO76" i="1" s="1"/>
  <c r="GO78" i="1" s="1" a="1"/>
  <c r="GO78" i="1" s="1"/>
  <c r="GO80" i="1" s="1" a="1"/>
  <c r="GO80" i="1" s="1"/>
  <c r="GO82" i="1" s="1" a="1"/>
  <c r="GO82" i="1" s="1"/>
  <c r="GO84" i="1" s="1" a="1"/>
  <c r="GO84" i="1" s="1"/>
  <c r="GO86" i="1" s="1" a="1"/>
  <c r="GO86" i="1" s="1"/>
  <c r="GO88" i="1" s="1" a="1"/>
  <c r="GO88" i="1" s="1"/>
  <c r="GO90" i="1" s="1" a="1"/>
  <c r="GO90" i="1" s="1"/>
  <c r="GO92" i="1" s="1" a="1"/>
  <c r="GO92" i="1" s="1"/>
  <c r="GO75" i="1" a="1"/>
  <c r="GO75" i="1" s="1"/>
  <c r="GO77" i="1" s="1" a="1"/>
  <c r="GO77" i="1" s="1"/>
  <c r="GO79" i="1" s="1" a="1"/>
  <c r="GO79" i="1" s="1"/>
  <c r="GO81" i="1" s="1" a="1"/>
  <c r="GO81" i="1" s="1"/>
  <c r="GO83" i="1" s="1" a="1"/>
  <c r="GO83" i="1" s="1"/>
  <c r="GO85" i="1" s="1" a="1"/>
  <c r="GO85" i="1" s="1"/>
  <c r="GO87" i="1" s="1" a="1"/>
  <c r="GO87" i="1" s="1"/>
  <c r="GO89" i="1" s="1" a="1"/>
  <c r="GO89" i="1" s="1"/>
  <c r="GO91" i="1" s="1" a="1"/>
  <c r="GO91" i="1" s="1"/>
  <c r="GO93" i="1" s="1" a="1"/>
  <c r="GO93" i="1" s="1"/>
  <c r="KM75" i="1" a="1"/>
  <c r="KM75" i="1" s="1"/>
  <c r="KM77" i="1" s="1" a="1"/>
  <c r="KM77" i="1" s="1"/>
  <c r="KM79" i="1" s="1" a="1"/>
  <c r="KM79" i="1" s="1"/>
  <c r="KM81" i="1" s="1" a="1"/>
  <c r="KM81" i="1" s="1"/>
  <c r="KM83" i="1" s="1" a="1"/>
  <c r="KM83" i="1" s="1"/>
  <c r="KM85" i="1" s="1" a="1"/>
  <c r="KM85" i="1" s="1"/>
  <c r="KM87" i="1" s="1" a="1"/>
  <c r="KM87" i="1" s="1"/>
  <c r="KM89" i="1" s="1" a="1"/>
  <c r="KM89" i="1" s="1"/>
  <c r="KM91" i="1" s="1" a="1"/>
  <c r="KM91" i="1" s="1"/>
  <c r="KM93" i="1" s="1" a="1"/>
  <c r="KM93" i="1" s="1"/>
  <c r="KM74" i="1" a="1"/>
  <c r="KM74" i="1" s="1"/>
  <c r="KM76" i="1" s="1" a="1"/>
  <c r="KM76" i="1" s="1"/>
  <c r="KM78" i="1" s="1" a="1"/>
  <c r="KM78" i="1" s="1"/>
  <c r="KM80" i="1" s="1" a="1"/>
  <c r="KM80" i="1" s="1"/>
  <c r="KM82" i="1" s="1" a="1"/>
  <c r="KM82" i="1" s="1"/>
  <c r="KM84" i="1" s="1" a="1"/>
  <c r="KM84" i="1" s="1"/>
  <c r="KM86" i="1" s="1" a="1"/>
  <c r="KM86" i="1" s="1"/>
  <c r="KM88" i="1" s="1" a="1"/>
  <c r="KM88" i="1" s="1"/>
  <c r="KM90" i="1" s="1" a="1"/>
  <c r="KM90" i="1" s="1"/>
  <c r="KM92" i="1" s="1" a="1"/>
  <c r="KM92" i="1" s="1"/>
  <c r="CC75" i="1" a="1"/>
  <c r="CC75" i="1" s="1"/>
  <c r="CC77" i="1" s="1" a="1"/>
  <c r="CC77" i="1" s="1"/>
  <c r="CC79" i="1" s="1" a="1"/>
  <c r="CC79" i="1" s="1"/>
  <c r="CC81" i="1" s="1" a="1"/>
  <c r="CC81" i="1" s="1"/>
  <c r="CC83" i="1" s="1" a="1"/>
  <c r="CC83" i="1" s="1"/>
  <c r="CC85" i="1" s="1" a="1"/>
  <c r="CC85" i="1" s="1"/>
  <c r="CC87" i="1" s="1" a="1"/>
  <c r="CC87" i="1" s="1"/>
  <c r="CC89" i="1" s="1" a="1"/>
  <c r="CC89" i="1" s="1"/>
  <c r="CC91" i="1" s="1" a="1"/>
  <c r="CC91" i="1" s="1"/>
  <c r="CC93" i="1" s="1" a="1"/>
  <c r="CC93" i="1" s="1"/>
  <c r="CC74" i="1" a="1"/>
  <c r="CC74" i="1" s="1"/>
  <c r="CC76" i="1" s="1" a="1"/>
  <c r="CC76" i="1" s="1"/>
  <c r="CC78" i="1" s="1" a="1"/>
  <c r="CC78" i="1" s="1"/>
  <c r="CC80" i="1" s="1" a="1"/>
  <c r="CC80" i="1" s="1"/>
  <c r="CC82" i="1" s="1" a="1"/>
  <c r="CC82" i="1" s="1"/>
  <c r="CC84" i="1" s="1" a="1"/>
  <c r="CC84" i="1" s="1"/>
  <c r="CC86" i="1" s="1" a="1"/>
  <c r="CC86" i="1" s="1"/>
  <c r="CC88" i="1" s="1" a="1"/>
  <c r="CC88" i="1" s="1"/>
  <c r="CC90" i="1" s="1" a="1"/>
  <c r="CC90" i="1" s="1"/>
  <c r="CC92" i="1" s="1" a="1"/>
  <c r="CC92" i="1" s="1"/>
  <c r="LG75" i="1" a="1"/>
  <c r="LG75" i="1" s="1"/>
  <c r="LG77" i="1" s="1" a="1"/>
  <c r="LG77" i="1" s="1"/>
  <c r="LG79" i="1" s="1" a="1"/>
  <c r="LG79" i="1" s="1"/>
  <c r="LG81" i="1" s="1" a="1"/>
  <c r="LG81" i="1" s="1"/>
  <c r="LG83" i="1" s="1" a="1"/>
  <c r="LG83" i="1" s="1"/>
  <c r="LG85" i="1" s="1" a="1"/>
  <c r="LG85" i="1" s="1"/>
  <c r="LG87" i="1" s="1" a="1"/>
  <c r="LG87" i="1" s="1"/>
  <c r="LG89" i="1" s="1" a="1"/>
  <c r="LG89" i="1" s="1"/>
  <c r="LG91" i="1" s="1" a="1"/>
  <c r="LG91" i="1" s="1"/>
  <c r="LG93" i="1" s="1" a="1"/>
  <c r="LG93" i="1" s="1"/>
  <c r="LG74" i="1" a="1"/>
  <c r="LG74" i="1" s="1"/>
  <c r="LG76" i="1" s="1" a="1"/>
  <c r="LG76" i="1" s="1"/>
  <c r="LG78" i="1" s="1" a="1"/>
  <c r="LG78" i="1" s="1"/>
  <c r="LG80" i="1" s="1" a="1"/>
  <c r="LG80" i="1" s="1"/>
  <c r="LG82" i="1" s="1" a="1"/>
  <c r="LG82" i="1" s="1"/>
  <c r="LG84" i="1" s="1" a="1"/>
  <c r="LG84" i="1" s="1"/>
  <c r="LG86" i="1" s="1" a="1"/>
  <c r="LG86" i="1" s="1"/>
  <c r="LG88" i="1" s="1" a="1"/>
  <c r="LG88" i="1" s="1"/>
  <c r="LG90" i="1" s="1" a="1"/>
  <c r="LG90" i="1" s="1"/>
  <c r="LG92" i="1" s="1" a="1"/>
  <c r="LG92" i="1" s="1"/>
  <c r="KR74" i="1" a="1"/>
  <c r="KR74" i="1" s="1"/>
  <c r="KR76" i="1" s="1" a="1"/>
  <c r="KR76" i="1" s="1"/>
  <c r="KR78" i="1" s="1" a="1"/>
  <c r="KR78" i="1" s="1"/>
  <c r="KR80" i="1" s="1" a="1"/>
  <c r="KR80" i="1" s="1"/>
  <c r="KR82" i="1" s="1" a="1"/>
  <c r="KR82" i="1" s="1"/>
  <c r="KR84" i="1" s="1" a="1"/>
  <c r="KR84" i="1" s="1"/>
  <c r="KR86" i="1" s="1" a="1"/>
  <c r="KR86" i="1" s="1"/>
  <c r="KR88" i="1" s="1" a="1"/>
  <c r="KR88" i="1" s="1"/>
  <c r="KR90" i="1" s="1" a="1"/>
  <c r="KR90" i="1" s="1"/>
  <c r="KR92" i="1" s="1" a="1"/>
  <c r="KR92" i="1" s="1"/>
  <c r="MM74" i="1" a="1"/>
  <c r="MM74" i="1" s="1"/>
  <c r="MM76" i="1" s="1" a="1"/>
  <c r="MM76" i="1" s="1"/>
  <c r="MM78" i="1" s="1" a="1"/>
  <c r="MM78" i="1" s="1"/>
  <c r="MM80" i="1" s="1" a="1"/>
  <c r="MM80" i="1" s="1"/>
  <c r="MM82" i="1" s="1" a="1"/>
  <c r="MM82" i="1" s="1"/>
  <c r="MM84" i="1" s="1" a="1"/>
  <c r="MM84" i="1" s="1"/>
  <c r="MM86" i="1" s="1" a="1"/>
  <c r="MM86" i="1" s="1"/>
  <c r="MM88" i="1" s="1" a="1"/>
  <c r="MM88" i="1" s="1"/>
  <c r="MM90" i="1" s="1" a="1"/>
  <c r="MM90" i="1" s="1"/>
  <c r="MM92" i="1" s="1" a="1"/>
  <c r="MM92" i="1" s="1"/>
  <c r="MM75" i="1" a="1"/>
  <c r="MM75" i="1" s="1"/>
  <c r="MM77" i="1" s="1" a="1"/>
  <c r="MM77" i="1" s="1"/>
  <c r="MM79" i="1" s="1" a="1"/>
  <c r="MM79" i="1" s="1"/>
  <c r="MM81" i="1" s="1" a="1"/>
  <c r="MM81" i="1" s="1"/>
  <c r="MM83" i="1" s="1" a="1"/>
  <c r="MM83" i="1" s="1"/>
  <c r="MM85" i="1" s="1" a="1"/>
  <c r="MM85" i="1" s="1"/>
  <c r="MM87" i="1" s="1" a="1"/>
  <c r="MM87" i="1" s="1"/>
  <c r="MM89" i="1" s="1" a="1"/>
  <c r="MM89" i="1" s="1"/>
  <c r="MM91" i="1" s="1" a="1"/>
  <c r="MM91" i="1" s="1"/>
  <c r="MM93" i="1" s="1" a="1"/>
  <c r="MM93" i="1" s="1"/>
  <c r="KP74" i="1" a="1"/>
  <c r="KP74" i="1" s="1"/>
  <c r="KP76" i="1" s="1" a="1"/>
  <c r="KP76" i="1" s="1"/>
  <c r="KP78" i="1" s="1" a="1"/>
  <c r="KP78" i="1" s="1"/>
  <c r="KP80" i="1" s="1" a="1"/>
  <c r="KP80" i="1" s="1"/>
  <c r="KP82" i="1" s="1" a="1"/>
  <c r="KP82" i="1" s="1"/>
  <c r="KP84" i="1" s="1" a="1"/>
  <c r="KP84" i="1" s="1"/>
  <c r="KP86" i="1" s="1" a="1"/>
  <c r="KP86" i="1" s="1"/>
  <c r="KP88" i="1" s="1" a="1"/>
  <c r="KP88" i="1" s="1"/>
  <c r="KP90" i="1" s="1" a="1"/>
  <c r="KP90" i="1" s="1"/>
  <c r="KP92" i="1" s="1" a="1"/>
  <c r="KP92" i="1" s="1"/>
  <c r="KQ74" i="1" a="1"/>
  <c r="KQ74" i="1" s="1"/>
  <c r="KQ76" i="1" s="1" a="1"/>
  <c r="KQ76" i="1" s="1"/>
  <c r="KQ78" i="1" s="1" a="1"/>
  <c r="KQ78" i="1" s="1"/>
  <c r="KQ80" i="1" s="1" a="1"/>
  <c r="KQ80" i="1" s="1"/>
  <c r="KQ82" i="1" s="1" a="1"/>
  <c r="KQ82" i="1" s="1"/>
  <c r="KQ84" i="1" s="1" a="1"/>
  <c r="KQ84" i="1" s="1"/>
  <c r="KQ86" i="1" s="1" a="1"/>
  <c r="KQ86" i="1" s="1"/>
  <c r="KQ88" i="1" s="1" a="1"/>
  <c r="KQ88" i="1" s="1"/>
  <c r="KQ90" i="1" s="1" a="1"/>
  <c r="KQ90" i="1" s="1"/>
  <c r="KQ92" i="1" s="1" a="1"/>
  <c r="KQ92" i="1" s="1"/>
  <c r="KQ75" i="1" a="1"/>
  <c r="KQ75" i="1" s="1"/>
  <c r="KQ77" i="1" s="1" a="1"/>
  <c r="KQ77" i="1" s="1"/>
  <c r="KQ79" i="1" s="1" a="1"/>
  <c r="KQ79" i="1" s="1"/>
  <c r="KQ81" i="1" s="1" a="1"/>
  <c r="KQ81" i="1" s="1"/>
  <c r="KQ83" i="1" s="1" a="1"/>
  <c r="KQ83" i="1" s="1"/>
  <c r="KQ85" i="1" s="1" a="1"/>
  <c r="KQ85" i="1" s="1"/>
  <c r="KQ87" i="1" s="1" a="1"/>
  <c r="KQ87" i="1" s="1"/>
  <c r="KQ89" i="1" s="1" a="1"/>
  <c r="KQ89" i="1" s="1"/>
  <c r="KQ91" i="1" s="1" a="1"/>
  <c r="KQ91" i="1" s="1"/>
  <c r="KQ93" i="1" s="1" a="1"/>
  <c r="KQ93" i="1" s="1"/>
  <c r="CF74" i="1" a="1"/>
  <c r="CF74" i="1" s="1"/>
  <c r="CF76" i="1" s="1" a="1"/>
  <c r="CF76" i="1" s="1"/>
  <c r="CF78" i="1" s="1" a="1"/>
  <c r="CF78" i="1" s="1"/>
  <c r="CF80" i="1" s="1" a="1"/>
  <c r="CF80" i="1" s="1"/>
  <c r="CF82" i="1" s="1" a="1"/>
  <c r="CF82" i="1" s="1"/>
  <c r="CF84" i="1" s="1" a="1"/>
  <c r="CF84" i="1" s="1"/>
  <c r="CF86" i="1" s="1" a="1"/>
  <c r="CF86" i="1" s="1"/>
  <c r="CF88" i="1" s="1" a="1"/>
  <c r="CF88" i="1" s="1"/>
  <c r="CF90" i="1" s="1" a="1"/>
  <c r="CF90" i="1" s="1"/>
  <c r="CF92" i="1" s="1" a="1"/>
  <c r="CF92" i="1" s="1"/>
  <c r="CF75" i="1" a="1"/>
  <c r="CF75" i="1" s="1"/>
  <c r="CF77" i="1" s="1" a="1"/>
  <c r="CF77" i="1" s="1"/>
  <c r="CF79" i="1" s="1" a="1"/>
  <c r="CF79" i="1" s="1"/>
  <c r="CF81" i="1" s="1" a="1"/>
  <c r="CF81" i="1" s="1"/>
  <c r="CF83" i="1" s="1" a="1"/>
  <c r="CF83" i="1" s="1"/>
  <c r="CF85" i="1" s="1" a="1"/>
  <c r="CF85" i="1" s="1"/>
  <c r="CF87" i="1" s="1" a="1"/>
  <c r="CF87" i="1" s="1"/>
  <c r="CF89" i="1" s="1" a="1"/>
  <c r="CF89" i="1" s="1"/>
  <c r="CF91" i="1" s="1" a="1"/>
  <c r="CF91" i="1" s="1"/>
  <c r="CF93" i="1" s="1" a="1"/>
  <c r="CF93" i="1" s="1"/>
  <c r="FV74" i="1" a="1"/>
  <c r="FV74" i="1" s="1"/>
  <c r="FV76" i="1" s="1" a="1"/>
  <c r="FV76" i="1" s="1"/>
  <c r="FV78" i="1" s="1" a="1"/>
  <c r="FV78" i="1" s="1"/>
  <c r="FV80" i="1" s="1" a="1"/>
  <c r="FV80" i="1" s="1"/>
  <c r="FV82" i="1" s="1" a="1"/>
  <c r="FV82" i="1" s="1"/>
  <c r="FV84" i="1" s="1" a="1"/>
  <c r="FV84" i="1" s="1"/>
  <c r="FV86" i="1" s="1" a="1"/>
  <c r="FV86" i="1" s="1"/>
  <c r="FV88" i="1" s="1" a="1"/>
  <c r="FV88" i="1" s="1"/>
  <c r="FV90" i="1" s="1" a="1"/>
  <c r="FV90" i="1" s="1"/>
  <c r="FV92" i="1" s="1" a="1"/>
  <c r="FV92" i="1" s="1"/>
  <c r="MC74" i="1" a="1"/>
  <c r="MC74" i="1" s="1"/>
  <c r="MC76" i="1" a="1"/>
  <c r="MC76" i="1" s="1"/>
  <c r="MC78" i="1" s="1" a="1"/>
  <c r="MC78" i="1" s="1"/>
  <c r="MC80" i="1" s="1" a="1"/>
  <c r="MC80" i="1" s="1"/>
  <c r="MC82" i="1" s="1" a="1"/>
  <c r="MC82" i="1" s="1"/>
  <c r="MC84" i="1" s="1" a="1"/>
  <c r="MC84" i="1" s="1"/>
  <c r="MC86" i="1" s="1" a="1"/>
  <c r="MC86" i="1" s="1"/>
  <c r="MC88" i="1" s="1" a="1"/>
  <c r="MC88" i="1" s="1"/>
  <c r="MC90" i="1" s="1" a="1"/>
  <c r="MC90" i="1" s="1"/>
  <c r="MC92" i="1" s="1" a="1"/>
  <c r="MC92" i="1" s="1"/>
  <c r="GL74" i="1" a="1"/>
  <c r="GL74" i="1" s="1"/>
  <c r="GL75" i="1" a="1"/>
  <c r="GL75" i="1" s="1"/>
  <c r="GL77" i="1" s="1" a="1"/>
  <c r="GL77" i="1" s="1"/>
  <c r="GL79" i="1" s="1" a="1"/>
  <c r="GL79" i="1" s="1"/>
  <c r="GL81" i="1" s="1" a="1"/>
  <c r="GL81" i="1" s="1"/>
  <c r="GL83" i="1" s="1" a="1"/>
  <c r="GL83" i="1" s="1"/>
  <c r="GL85" i="1" s="1" a="1"/>
  <c r="GL85" i="1" s="1"/>
  <c r="GL87" i="1" s="1" a="1"/>
  <c r="GL87" i="1" s="1"/>
  <c r="GL89" i="1" s="1" a="1"/>
  <c r="GL89" i="1" s="1"/>
  <c r="GL91" i="1" s="1" a="1"/>
  <c r="GL91" i="1" s="1"/>
  <c r="GL93" i="1" s="1" a="1"/>
  <c r="GL93" i="1" s="1"/>
  <c r="GL76" i="1" a="1"/>
  <c r="GL76" i="1" s="1"/>
  <c r="GL78" i="1" s="1" a="1"/>
  <c r="GL78" i="1" s="1"/>
  <c r="GL80" i="1" s="1" a="1"/>
  <c r="GL80" i="1" s="1"/>
  <c r="GL82" i="1" s="1" a="1"/>
  <c r="GL82" i="1" s="1"/>
  <c r="GL84" i="1" s="1" a="1"/>
  <c r="GL84" i="1" s="1"/>
  <c r="GL86" i="1" s="1" a="1"/>
  <c r="GL86" i="1" s="1"/>
  <c r="GL88" i="1" s="1" a="1"/>
  <c r="GL88" i="1" s="1"/>
  <c r="GL90" i="1" s="1" a="1"/>
  <c r="GL90" i="1" s="1"/>
  <c r="GL92" i="1" s="1" a="1"/>
  <c r="GL92" i="1" s="1"/>
  <c r="KO74" i="1" a="1"/>
  <c r="KO74" i="1" s="1"/>
  <c r="KO76" i="1" s="1" a="1"/>
  <c r="KO76" i="1" s="1"/>
  <c r="KO78" i="1" s="1" a="1"/>
  <c r="KO78" i="1" s="1"/>
  <c r="KO80" i="1" s="1" a="1"/>
  <c r="KO80" i="1" s="1"/>
  <c r="KO82" i="1" s="1" a="1"/>
  <c r="KO82" i="1" s="1"/>
  <c r="KO84" i="1" s="1" a="1"/>
  <c r="KO84" i="1" s="1"/>
  <c r="KO86" i="1" s="1" a="1"/>
  <c r="KO86" i="1" s="1"/>
  <c r="KO88" i="1" s="1" a="1"/>
  <c r="KO88" i="1" s="1"/>
  <c r="KO90" i="1" s="1" a="1"/>
  <c r="KO90" i="1" s="1"/>
  <c r="KO92" i="1" s="1" a="1"/>
  <c r="KO92" i="1" s="1"/>
  <c r="KO75" i="1" a="1"/>
  <c r="KO75" i="1" s="1"/>
  <c r="KO77" i="1" s="1" a="1"/>
  <c r="KO77" i="1" s="1"/>
  <c r="KO79" i="1" s="1" a="1"/>
  <c r="KO79" i="1" s="1"/>
  <c r="KO81" i="1" s="1" a="1"/>
  <c r="KO81" i="1" s="1"/>
  <c r="KO83" i="1" s="1" a="1"/>
  <c r="KO83" i="1" s="1"/>
  <c r="KO85" i="1" s="1" a="1"/>
  <c r="KO85" i="1" s="1"/>
  <c r="KO87" i="1" s="1" a="1"/>
  <c r="KO87" i="1" s="1"/>
  <c r="KO89" i="1" s="1" a="1"/>
  <c r="KO89" i="1" s="1"/>
  <c r="KO91" i="1" s="1" a="1"/>
  <c r="KO91" i="1" s="1"/>
  <c r="KO93" i="1" s="1" a="1"/>
  <c r="KO93" i="1" s="1"/>
  <c r="LZ74" i="1" a="1"/>
  <c r="LZ74" i="1" s="1"/>
  <c r="LZ76" i="1" s="1" a="1"/>
  <c r="LZ76" i="1" s="1"/>
  <c r="LZ78" i="1" s="1" a="1"/>
  <c r="LZ78" i="1" s="1"/>
  <c r="LZ80" i="1" s="1" a="1"/>
  <c r="LZ80" i="1" s="1"/>
  <c r="LZ82" i="1" s="1" a="1"/>
  <c r="LZ82" i="1" s="1"/>
  <c r="LZ84" i="1" s="1" a="1"/>
  <c r="LZ84" i="1" s="1"/>
  <c r="LZ86" i="1" s="1" a="1"/>
  <c r="LZ86" i="1" s="1"/>
  <c r="LZ88" i="1" s="1" a="1"/>
  <c r="LZ88" i="1" s="1"/>
  <c r="LZ90" i="1" s="1" a="1"/>
  <c r="LZ90" i="1" s="1"/>
  <c r="LZ92" i="1" s="1" a="1"/>
  <c r="LZ92" i="1" s="1"/>
  <c r="LZ75" i="1" a="1"/>
  <c r="LZ75" i="1" s="1"/>
  <c r="LZ77" i="1" s="1" a="1"/>
  <c r="LZ77" i="1" s="1"/>
  <c r="LZ79" i="1" s="1" a="1"/>
  <c r="LZ79" i="1" s="1"/>
  <c r="LZ81" i="1" s="1" a="1"/>
  <c r="LZ81" i="1" s="1"/>
  <c r="LZ83" i="1" s="1" a="1"/>
  <c r="LZ83" i="1" s="1"/>
  <c r="LZ85" i="1" s="1" a="1"/>
  <c r="LZ85" i="1" s="1"/>
  <c r="LZ87" i="1" s="1" a="1"/>
  <c r="LZ87" i="1" s="1"/>
  <c r="LZ89" i="1" s="1" a="1"/>
  <c r="LZ89" i="1" s="1"/>
  <c r="LZ91" i="1" s="1" a="1"/>
  <c r="LZ91" i="1" s="1"/>
  <c r="LZ93" i="1" s="1" a="1"/>
  <c r="LZ93" i="1" s="1"/>
  <c r="GM74" i="1" a="1"/>
  <c r="GM74" i="1" s="1"/>
  <c r="GM76" i="1" s="1" a="1"/>
  <c r="GM76" i="1" s="1"/>
  <c r="GM78" i="1" s="1" a="1"/>
  <c r="GM78" i="1" s="1"/>
  <c r="GM80" i="1" s="1" a="1"/>
  <c r="GM80" i="1" s="1"/>
  <c r="GM82" i="1" s="1" a="1"/>
  <c r="GM82" i="1" s="1"/>
  <c r="GM84" i="1" s="1" a="1"/>
  <c r="GM84" i="1" s="1"/>
  <c r="GM86" i="1" s="1" a="1"/>
  <c r="GM86" i="1" s="1"/>
  <c r="GM88" i="1" s="1" a="1"/>
  <c r="GM88" i="1" s="1"/>
  <c r="GM90" i="1" s="1" a="1"/>
  <c r="GM90" i="1" s="1"/>
  <c r="GM92" i="1" s="1" a="1"/>
  <c r="GM92" i="1" s="1"/>
  <c r="GM75" i="1" a="1"/>
  <c r="GM75" i="1" s="1"/>
  <c r="GM77" i="1" s="1" a="1"/>
  <c r="GM77" i="1" s="1"/>
  <c r="GM79" i="1" s="1" a="1"/>
  <c r="GM79" i="1" s="1"/>
  <c r="GM81" i="1" s="1" a="1"/>
  <c r="GM81" i="1" s="1"/>
  <c r="GM83" i="1" s="1" a="1"/>
  <c r="GM83" i="1" s="1"/>
  <c r="GM85" i="1" s="1" a="1"/>
  <c r="GM85" i="1" s="1"/>
  <c r="GM87" i="1" s="1" a="1"/>
  <c r="GM87" i="1" s="1"/>
  <c r="GM89" i="1" s="1" a="1"/>
  <c r="GM89" i="1" s="1"/>
  <c r="GM91" i="1" s="1" a="1"/>
  <c r="GM91" i="1" s="1"/>
  <c r="GM93" i="1" s="1" a="1"/>
  <c r="GM93" i="1" s="1"/>
  <c r="KF74" i="1" a="1"/>
  <c r="KF74" i="1" s="1"/>
  <c r="KF75" i="1" a="1"/>
  <c r="KF75" i="1" s="1"/>
  <c r="KF77" i="1" s="1" a="1"/>
  <c r="KF77" i="1" s="1"/>
  <c r="KF79" i="1" s="1" a="1"/>
  <c r="KF79" i="1" s="1"/>
  <c r="KF81" i="1" s="1" a="1"/>
  <c r="KF81" i="1" s="1"/>
  <c r="KF83" i="1" s="1" a="1"/>
  <c r="KF83" i="1" s="1"/>
  <c r="KF85" i="1" s="1" a="1"/>
  <c r="KF85" i="1" s="1"/>
  <c r="KF87" i="1" s="1" a="1"/>
  <c r="KF87" i="1" s="1"/>
  <c r="KF89" i="1" s="1" a="1"/>
  <c r="KF89" i="1" s="1"/>
  <c r="KF91" i="1" s="1" a="1"/>
  <c r="KF91" i="1" s="1"/>
  <c r="KF93" i="1" s="1" a="1"/>
  <c r="KF93" i="1" s="1"/>
  <c r="KF76" i="1" a="1"/>
  <c r="KF76" i="1" s="1"/>
  <c r="KF78" i="1" s="1" a="1"/>
  <c r="KF78" i="1" s="1"/>
  <c r="KF80" i="1" s="1" a="1"/>
  <c r="KF80" i="1" s="1"/>
  <c r="KF82" i="1" s="1" a="1"/>
  <c r="KF82" i="1" s="1"/>
  <c r="KF84" i="1" s="1" a="1"/>
  <c r="KF84" i="1" s="1"/>
  <c r="KF86" i="1" s="1" a="1"/>
  <c r="KF86" i="1" s="1"/>
  <c r="KF88" i="1" s="1" a="1"/>
  <c r="KF88" i="1" s="1"/>
  <c r="KF90" i="1" s="1" a="1"/>
  <c r="KF90" i="1" s="1"/>
  <c r="KF92" i="1" s="1" a="1"/>
  <c r="KF92" i="1" s="1"/>
  <c r="HA74" i="1" a="1"/>
  <c r="HA74" i="1" s="1"/>
  <c r="HA76" i="1" s="1" a="1"/>
  <c r="HA76" i="1" s="1"/>
  <c r="HA78" i="1" s="1" a="1"/>
  <c r="HA78" i="1" s="1"/>
  <c r="HA80" i="1" s="1" a="1"/>
  <c r="HA80" i="1" s="1"/>
  <c r="HA82" i="1" s="1" a="1"/>
  <c r="HA82" i="1" s="1"/>
  <c r="HA84" i="1" s="1" a="1"/>
  <c r="HA84" i="1" s="1"/>
  <c r="HA86" i="1" s="1" a="1"/>
  <c r="HA86" i="1" s="1"/>
  <c r="HA88" i="1" s="1" a="1"/>
  <c r="HA88" i="1" s="1"/>
  <c r="HA90" i="1" s="1" a="1"/>
  <c r="HA90" i="1" s="1"/>
  <c r="HA92" i="1" s="1" a="1"/>
  <c r="HA92" i="1" s="1"/>
  <c r="GG74" i="1" a="1"/>
  <c r="GG74" i="1" s="1"/>
  <c r="GG76" i="1" s="1" a="1"/>
  <c r="GG76" i="1" s="1"/>
  <c r="GG78" i="1" s="1" a="1"/>
  <c r="GG78" i="1" s="1"/>
  <c r="GG80" i="1" s="1" a="1"/>
  <c r="GG80" i="1" s="1"/>
  <c r="GG82" i="1" s="1" a="1"/>
  <c r="GG82" i="1" s="1"/>
  <c r="GG84" i="1" s="1" a="1"/>
  <c r="GG84" i="1" s="1"/>
  <c r="GG86" i="1" s="1" a="1"/>
  <c r="GG86" i="1" s="1"/>
  <c r="GG88" i="1" s="1" a="1"/>
  <c r="GG88" i="1" s="1"/>
  <c r="GG90" i="1" s="1" a="1"/>
  <c r="GG90" i="1" s="1"/>
  <c r="GG92" i="1" s="1" a="1"/>
  <c r="GG92" i="1" s="1"/>
  <c r="LD74" i="1" a="1"/>
  <c r="LD74" i="1" s="1"/>
  <c r="LD76" i="1" a="1"/>
  <c r="LD76" i="1" s="1"/>
  <c r="LD78" i="1" s="1" a="1"/>
  <c r="LD78" i="1" s="1"/>
  <c r="LD80" i="1" s="1" a="1"/>
  <c r="LD80" i="1" s="1"/>
  <c r="LD82" i="1" s="1" a="1"/>
  <c r="LD82" i="1" s="1"/>
  <c r="LD84" i="1" s="1" a="1"/>
  <c r="LD84" i="1" s="1"/>
  <c r="LD86" i="1" s="1" a="1"/>
  <c r="LD86" i="1" s="1"/>
  <c r="LD88" i="1" s="1" a="1"/>
  <c r="LD88" i="1" s="1"/>
  <c r="LD90" i="1" s="1" a="1"/>
  <c r="LD90" i="1" s="1"/>
  <c r="LD92" i="1" s="1" a="1"/>
  <c r="LD92" i="1" s="1"/>
  <c r="FU74" i="1" a="1"/>
  <c r="FU74" i="1" s="1"/>
  <c r="FU76" i="1" s="1" a="1"/>
  <c r="FU76" i="1" s="1"/>
  <c r="FU78" i="1" s="1" a="1"/>
  <c r="FU78" i="1" s="1"/>
  <c r="FU80" i="1" s="1" a="1"/>
  <c r="FU80" i="1" s="1"/>
  <c r="FU82" i="1" s="1" a="1"/>
  <c r="FU82" i="1" s="1"/>
  <c r="FU84" i="1" s="1" a="1"/>
  <c r="FU84" i="1" s="1"/>
  <c r="FU86" i="1" s="1" a="1"/>
  <c r="FU86" i="1" s="1"/>
  <c r="FU88" i="1" s="1" a="1"/>
  <c r="FU88" i="1" s="1"/>
  <c r="FU90" i="1" s="1" a="1"/>
  <c r="FU90" i="1" s="1"/>
  <c r="FU92" i="1" s="1" a="1"/>
  <c r="FU92" i="1" s="1"/>
  <c r="IL74" i="1" a="1"/>
  <c r="IL74" i="1" s="1"/>
  <c r="IL75" i="1" a="1"/>
  <c r="IL75" i="1" s="1"/>
  <c r="IL77" i="1" s="1" a="1"/>
  <c r="IL77" i="1" s="1"/>
  <c r="IL79" i="1" s="1" a="1"/>
  <c r="IL79" i="1" s="1"/>
  <c r="IL81" i="1" s="1" a="1"/>
  <c r="IL81" i="1" s="1"/>
  <c r="IL83" i="1" s="1" a="1"/>
  <c r="IL83" i="1" s="1"/>
  <c r="IL85" i="1" s="1" a="1"/>
  <c r="IL85" i="1" s="1"/>
  <c r="IL87" i="1" s="1" a="1"/>
  <c r="IL87" i="1" s="1"/>
  <c r="IL89" i="1" s="1" a="1"/>
  <c r="IL89" i="1" s="1"/>
  <c r="IL91" i="1" s="1" a="1"/>
  <c r="IL91" i="1" s="1"/>
  <c r="IL93" i="1" s="1" a="1"/>
  <c r="IL93" i="1" s="1"/>
  <c r="IL76" i="1" a="1"/>
  <c r="IL76" i="1" s="1"/>
  <c r="IL78" i="1" s="1" a="1"/>
  <c r="IL78" i="1" s="1"/>
  <c r="IL80" i="1" s="1" a="1"/>
  <c r="IL80" i="1" s="1"/>
  <c r="IL82" i="1" s="1" a="1"/>
  <c r="IL82" i="1" s="1"/>
  <c r="IL84" i="1" s="1" a="1"/>
  <c r="IL84" i="1" s="1"/>
  <c r="IL86" i="1" s="1" a="1"/>
  <c r="IL86" i="1" s="1"/>
  <c r="IL88" i="1" s="1" a="1"/>
  <c r="IL88" i="1" s="1"/>
  <c r="IL90" i="1" s="1" a="1"/>
  <c r="IL90" i="1" s="1"/>
  <c r="IL92" i="1" s="1" a="1"/>
  <c r="IL92" i="1" s="1"/>
  <c r="IQ75" i="1" a="1"/>
  <c r="IQ75" i="1" s="1"/>
  <c r="IQ77" i="1" s="1" a="1"/>
  <c r="IQ77" i="1" s="1"/>
  <c r="IQ79" i="1" s="1" a="1"/>
  <c r="IQ79" i="1" s="1"/>
  <c r="IQ81" i="1" s="1" a="1"/>
  <c r="IQ81" i="1" s="1"/>
  <c r="IQ83" i="1" s="1" a="1"/>
  <c r="IQ83" i="1" s="1"/>
  <c r="IQ85" i="1" s="1" a="1"/>
  <c r="IQ85" i="1" s="1"/>
  <c r="IQ87" i="1" s="1" a="1"/>
  <c r="IQ87" i="1" s="1"/>
  <c r="IQ89" i="1" s="1" a="1"/>
  <c r="IQ89" i="1" s="1"/>
  <c r="IQ91" i="1" s="1" a="1"/>
  <c r="IQ91" i="1" s="1"/>
  <c r="IQ93" i="1" s="1" a="1"/>
  <c r="IQ93" i="1" s="1"/>
  <c r="IQ74" i="1" a="1"/>
  <c r="IQ74" i="1" s="1"/>
  <c r="IQ76" i="1" s="1" a="1"/>
  <c r="IQ76" i="1" s="1"/>
  <c r="IQ78" i="1" s="1" a="1"/>
  <c r="IQ78" i="1" s="1"/>
  <c r="IQ80" i="1" s="1" a="1"/>
  <c r="IQ80" i="1" s="1"/>
  <c r="IQ82" i="1" s="1" a="1"/>
  <c r="IQ82" i="1" s="1"/>
  <c r="IQ84" i="1" s="1" a="1"/>
  <c r="IQ84" i="1" s="1"/>
  <c r="IQ86" i="1" s="1" a="1"/>
  <c r="IQ86" i="1" s="1"/>
  <c r="IQ88" i="1" s="1" a="1"/>
  <c r="IQ88" i="1" s="1"/>
  <c r="IQ90" i="1" s="1" a="1"/>
  <c r="IQ90" i="1" s="1"/>
  <c r="IQ92" i="1" s="1" a="1"/>
  <c r="IQ92" i="1" s="1"/>
  <c r="IS74" i="1" a="1"/>
  <c r="IS74" i="1" s="1"/>
  <c r="IS76" i="1" s="1" a="1"/>
  <c r="IS76" i="1" s="1"/>
  <c r="IS78" i="1" s="1" a="1"/>
  <c r="IS78" i="1" s="1"/>
  <c r="IS80" i="1" s="1" a="1"/>
  <c r="IS80" i="1" s="1"/>
  <c r="IS82" i="1" s="1" a="1"/>
  <c r="IS82" i="1" s="1"/>
  <c r="IS84" i="1" s="1" a="1"/>
  <c r="IS84" i="1" s="1"/>
  <c r="IS86" i="1" s="1" a="1"/>
  <c r="IS86" i="1" s="1"/>
  <c r="IS88" i="1" s="1" a="1"/>
  <c r="IS88" i="1" s="1"/>
  <c r="IS90" i="1" s="1" a="1"/>
  <c r="IS90" i="1" s="1"/>
  <c r="IS92" i="1" s="1" a="1"/>
  <c r="IS92" i="1" s="1"/>
  <c r="IS75" i="1" a="1"/>
  <c r="IS75" i="1" s="1"/>
  <c r="IS77" i="1" s="1" a="1"/>
  <c r="IS77" i="1" s="1"/>
  <c r="IS79" i="1" s="1" a="1"/>
  <c r="IS79" i="1" s="1"/>
  <c r="IS81" i="1" s="1" a="1"/>
  <c r="IS81" i="1" s="1"/>
  <c r="IS83" i="1" s="1" a="1"/>
  <c r="IS83" i="1" s="1"/>
  <c r="IS85" i="1" s="1" a="1"/>
  <c r="IS85" i="1" s="1"/>
  <c r="IS87" i="1" s="1" a="1"/>
  <c r="IS87" i="1" s="1"/>
  <c r="IS89" i="1" s="1" a="1"/>
  <c r="IS89" i="1" s="1"/>
  <c r="IS91" i="1" s="1" a="1"/>
  <c r="IS91" i="1" s="1"/>
  <c r="IS93" i="1" s="1" a="1"/>
  <c r="IS93" i="1" s="1"/>
  <c r="KS75" i="1" a="1"/>
  <c r="KS75" i="1" s="1"/>
  <c r="KS77" i="1" s="1" a="1"/>
  <c r="KS77" i="1" s="1"/>
  <c r="KS79" i="1" s="1" a="1"/>
  <c r="KS79" i="1" s="1"/>
  <c r="KS81" i="1" s="1" a="1"/>
  <c r="KS81" i="1" s="1"/>
  <c r="KS83" i="1" s="1" a="1"/>
  <c r="KS83" i="1" s="1"/>
  <c r="KS85" i="1" s="1" a="1"/>
  <c r="KS85" i="1" s="1"/>
  <c r="KS87" i="1" s="1" a="1"/>
  <c r="KS87" i="1" s="1"/>
  <c r="KS89" i="1" s="1" a="1"/>
  <c r="KS89" i="1" s="1"/>
  <c r="KS91" i="1" s="1" a="1"/>
  <c r="KS91" i="1" s="1"/>
  <c r="KS93" i="1" s="1" a="1"/>
  <c r="KS93" i="1" s="1"/>
  <c r="KS74" i="1" a="1"/>
  <c r="KS74" i="1" s="1"/>
  <c r="KS76" i="1" s="1" a="1"/>
  <c r="KS76" i="1" s="1"/>
  <c r="KS78" i="1" s="1" a="1"/>
  <c r="KS78" i="1" s="1"/>
  <c r="KS80" i="1" s="1" a="1"/>
  <c r="KS80" i="1" s="1"/>
  <c r="KS82" i="1" s="1" a="1"/>
  <c r="KS82" i="1" s="1"/>
  <c r="KS84" i="1" s="1" a="1"/>
  <c r="KS84" i="1" s="1"/>
  <c r="KS86" i="1" s="1" a="1"/>
  <c r="KS86" i="1" s="1"/>
  <c r="KS88" i="1" s="1" a="1"/>
  <c r="KS88" i="1" s="1"/>
  <c r="KS90" i="1" s="1" a="1"/>
  <c r="KS90" i="1" s="1"/>
  <c r="KS92" i="1" s="1" a="1"/>
  <c r="KS92" i="1" s="1"/>
  <c r="KU74" i="1" a="1"/>
  <c r="KU74" i="1" s="1"/>
  <c r="KU76" i="1" s="1" a="1"/>
  <c r="KU76" i="1" s="1"/>
  <c r="KU78" i="1" s="1" a="1"/>
  <c r="KU78" i="1" s="1"/>
  <c r="KU80" i="1" s="1" a="1"/>
  <c r="KU80" i="1" s="1"/>
  <c r="KU82" i="1" s="1" a="1"/>
  <c r="KU82" i="1" s="1"/>
  <c r="KU84" i="1" s="1" a="1"/>
  <c r="KU84" i="1" s="1"/>
  <c r="KU86" i="1" s="1" a="1"/>
  <c r="KU86" i="1" s="1"/>
  <c r="KU88" i="1" s="1" a="1"/>
  <c r="KU88" i="1" s="1"/>
  <c r="KU90" i="1" s="1" a="1"/>
  <c r="KU90" i="1" s="1"/>
  <c r="KU92" i="1" s="1" a="1"/>
  <c r="KU92" i="1" s="1"/>
  <c r="KZ49" i="1" a="1"/>
  <c r="KZ49" i="1" s="1"/>
  <c r="KZ50" i="1" s="1" a="1"/>
  <c r="KZ50" i="1" s="1"/>
  <c r="KZ47" i="1" a="1"/>
  <c r="KZ47" i="1" s="1"/>
  <c r="KZ48" i="1" s="1" a="1"/>
  <c r="KZ48" i="1" s="1"/>
  <c r="KZ45" i="1" a="1"/>
  <c r="KZ45" i="1" s="1"/>
  <c r="KZ46" i="1" s="1" a="1"/>
  <c r="KZ46" i="1" s="1"/>
  <c r="MF44" i="1" a="1"/>
  <c r="MF44" i="1" s="1"/>
  <c r="MF45" i="1" s="1" a="1"/>
  <c r="MF45" i="1" s="1"/>
  <c r="MF46" i="1" s="1" a="1"/>
  <c r="MF46" i="1" s="1"/>
  <c r="KQ44" i="1" a="1"/>
  <c r="KQ44" i="1" s="1"/>
  <c r="KR44" i="1" a="1"/>
  <c r="KR44" i="1" s="1"/>
  <c r="JV44" i="1" a="1"/>
  <c r="JV44" i="1" s="1"/>
  <c r="JV47" i="1" s="1" a="1"/>
  <c r="JV47" i="1" s="1"/>
  <c r="JV48" i="1" s="1" a="1"/>
  <c r="JV48" i="1" s="1"/>
  <c r="JZ44" i="1" a="1"/>
  <c r="JZ44" i="1" s="1"/>
  <c r="JZ47" i="1" s="1" a="1"/>
  <c r="JZ47" i="1" s="1"/>
  <c r="JZ48" i="1" s="1" a="1"/>
  <c r="JZ48" i="1" s="1"/>
  <c r="KC44" i="1" a="1"/>
  <c r="KC44" i="1" s="1"/>
  <c r="KC47" i="1" s="1" a="1"/>
  <c r="KC47" i="1" s="1"/>
  <c r="KC48" i="1" s="1" a="1"/>
  <c r="KC48" i="1" s="1"/>
  <c r="JR44" i="1" a="1"/>
  <c r="JR44" i="1" s="1"/>
  <c r="JR47" i="1" s="1" a="1"/>
  <c r="JR47" i="1" s="1"/>
  <c r="JR48" i="1" s="1" a="1"/>
  <c r="JR48" i="1" s="1"/>
  <c r="FB44" i="1" a="1"/>
  <c r="FB44" i="1" s="1"/>
  <c r="FB45" i="1" s="1" a="1"/>
  <c r="FB45" i="1" s="1"/>
  <c r="FB46" i="1" s="1" a="1"/>
  <c r="FB46" i="1" s="1"/>
  <c r="KI15" i="1" a="1"/>
  <c r="KI15" i="1" s="1"/>
  <c r="JI15" i="1" a="1"/>
  <c r="JI15" i="1" s="1"/>
  <c r="JI44" i="1" s="1" a="1"/>
  <c r="JI44" i="1" s="1"/>
  <c r="JI49" i="1" s="1" a="1"/>
  <c r="JI49" i="1" s="1"/>
  <c r="JI50" i="1" s="1" a="1"/>
  <c r="JI50" i="1" s="1"/>
  <c r="LI44" i="1" a="1"/>
  <c r="LI44" i="1" s="1"/>
  <c r="LI45" i="1" s="1" a="1"/>
  <c r="LI45" i="1" s="1"/>
  <c r="LI46" i="1" s="1" a="1"/>
  <c r="LI46" i="1" s="1"/>
  <c r="KB44" i="1" a="1"/>
  <c r="KB44" i="1" s="1"/>
  <c r="FA44" i="1" a="1"/>
  <c r="FA44" i="1" s="1"/>
  <c r="DQ44" i="1" a="1"/>
  <c r="DQ44" i="1" s="1"/>
  <c r="GT44" i="1" a="1"/>
  <c r="GT44" i="1" s="1"/>
  <c r="GW44" i="1" a="1"/>
  <c r="GW44" i="1" s="1"/>
  <c r="JP44" i="1" a="1"/>
  <c r="JP44" i="1" s="1"/>
  <c r="GI44" i="1" a="1"/>
  <c r="GI44" i="1" s="1"/>
  <c r="JM15" i="1" a="1"/>
  <c r="JM15" i="1" s="1"/>
  <c r="JM44" i="1" s="1" a="1"/>
  <c r="JM44" i="1" s="1"/>
  <c r="MV44" i="1" a="1"/>
  <c r="MV44" i="1" s="1"/>
  <c r="FC44" i="1" a="1"/>
  <c r="FC44" i="1" s="1"/>
  <c r="GN44" i="1" a="1"/>
  <c r="GN44" i="1" s="1"/>
  <c r="GU44" i="1" a="1"/>
  <c r="GU44" i="1" s="1"/>
  <c r="GX44" i="1" a="1"/>
  <c r="GX44" i="1" s="1"/>
  <c r="DR44" i="1" a="1"/>
  <c r="DR44" i="1" s="1"/>
  <c r="JK15" i="1" a="1"/>
  <c r="JK15" i="1" s="1"/>
  <c r="JK44" i="1" s="1" a="1"/>
  <c r="JK44" i="1" s="1"/>
  <c r="FR44" i="1" a="1"/>
  <c r="FR44" i="1" s="1"/>
  <c r="JT44" i="1" a="1"/>
  <c r="JT44" i="1" s="1"/>
  <c r="JF44" i="1" a="1"/>
  <c r="JF44" i="1" s="1"/>
  <c r="JQ44" i="1" a="1"/>
  <c r="JQ44" i="1" s="1"/>
  <c r="JW44" i="1" a="1"/>
  <c r="JW44" i="1" s="1"/>
  <c r="JY44" i="1" a="1"/>
  <c r="JY44" i="1" s="1"/>
  <c r="JH44" i="1" a="1"/>
  <c r="JH44" i="1" s="1"/>
  <c r="KA44" i="1" a="1"/>
  <c r="KA44" i="1" s="1"/>
  <c r="DZ44" i="1" a="1"/>
  <c r="DZ44" i="1" s="1"/>
  <c r="DP44" i="1" a="1"/>
  <c r="DP44" i="1" s="1"/>
  <c r="FD44" i="1" a="1"/>
  <c r="FD44" i="1" s="1"/>
  <c r="EE44" i="1" a="1"/>
  <c r="EE44" i="1" s="1"/>
  <c r="DS44" i="1" a="1"/>
  <c r="DS44" i="1" s="1"/>
  <c r="KE44" i="1" a="1"/>
  <c r="KE44" i="1" s="1"/>
  <c r="GV44" i="1" a="1"/>
  <c r="GV44" i="1" s="1"/>
  <c r="JD15" i="1" a="1"/>
  <c r="JD15" i="1" s="1"/>
  <c r="JD44" i="1" s="1" a="1"/>
  <c r="JD44" i="1" s="1"/>
  <c r="EY44" i="1" a="1"/>
  <c r="EY44" i="1" s="1"/>
  <c r="JN15" i="1" a="1"/>
  <c r="JN15" i="1" s="1"/>
  <c r="JN44" i="1" s="1" a="1"/>
  <c r="JN44" i="1" s="1"/>
  <c r="LH44" i="1" a="1"/>
  <c r="LH44" i="1" s="1"/>
  <c r="EA44" i="1" a="1"/>
  <c r="EA44" i="1" s="1"/>
  <c r="KJ44" i="1" a="1"/>
  <c r="KJ44" i="1" s="1"/>
  <c r="JJ15" i="1" a="1"/>
  <c r="JJ15" i="1" s="1"/>
  <c r="JJ44" i="1" s="1" a="1"/>
  <c r="JJ44" i="1" s="1"/>
  <c r="JU44" i="1" a="1"/>
  <c r="JU44" i="1" s="1"/>
  <c r="MT44" i="1" a="1"/>
  <c r="MT44" i="1" s="1"/>
  <c r="GQ44" i="1" a="1"/>
  <c r="GQ44" i="1" s="1"/>
  <c r="DN44" i="1" a="1"/>
  <c r="DN44" i="1" s="1"/>
  <c r="EF44" i="1" a="1"/>
  <c r="EF44" i="1" s="1"/>
  <c r="JL44" i="1" a="1"/>
  <c r="JL44" i="1" s="1"/>
  <c r="MJ44" i="1" a="1"/>
  <c r="MJ44" i="1" s="1"/>
  <c r="BT44" i="1" a="1"/>
  <c r="BT44" i="1" s="1"/>
  <c r="MI44" i="1" a="1"/>
  <c r="MI44" i="1" s="1"/>
  <c r="MH44" i="1" a="1"/>
  <c r="MH44" i="1" s="1"/>
  <c r="BS44" i="1" a="1"/>
  <c r="BS44" i="1" s="1"/>
  <c r="LS44" i="1" a="1"/>
  <c r="LS44" i="1" s="1"/>
  <c r="LR44" i="1" a="1"/>
  <c r="LR44" i="1" s="1"/>
  <c r="BR44" i="1" a="1"/>
  <c r="BR44" i="1" s="1"/>
  <c r="LQ44" i="1" a="1"/>
  <c r="LQ44" i="1" s="1"/>
  <c r="BQ44" i="1" a="1"/>
  <c r="BQ44" i="1" s="1"/>
  <c r="LP44" i="1" a="1"/>
  <c r="LP44" i="1" s="1"/>
  <c r="BP44" i="1" a="1"/>
  <c r="BP44" i="1" s="1"/>
  <c r="LO44" i="1" a="1"/>
  <c r="LO44" i="1" s="1"/>
  <c r="BO44" i="1" a="1"/>
  <c r="BO44" i="1" s="1"/>
  <c r="LN44" i="1" a="1"/>
  <c r="LN44" i="1" s="1"/>
  <c r="LM44" i="1" a="1"/>
  <c r="LM44" i="1" s="1"/>
  <c r="AD44" i="1" a="1"/>
  <c r="AD44" i="1" s="1"/>
  <c r="ID44" i="1" a="1"/>
  <c r="ID44" i="1" s="1"/>
  <c r="AC44" i="1" a="1"/>
  <c r="AC44" i="1" s="1"/>
  <c r="HX44" i="1" a="1"/>
  <c r="HX44" i="1" s="1"/>
  <c r="AB44" i="1" a="1"/>
  <c r="AB44" i="1" s="1"/>
  <c r="FE44" i="1" a="1"/>
  <c r="FE44" i="1" s="1"/>
  <c r="DT44" i="1" a="1"/>
  <c r="DT44" i="1" s="1"/>
  <c r="DG44" i="1" a="1"/>
  <c r="DG44" i="1" s="1"/>
  <c r="DF44" i="1" a="1"/>
  <c r="DF44" i="1" s="1"/>
  <c r="DE44" i="1" a="1"/>
  <c r="DE44" i="1" s="1"/>
  <c r="CD44" i="1" a="1"/>
  <c r="CD44" i="1" s="1"/>
  <c r="CA44" i="1" a="1"/>
  <c r="CA44" i="1" s="1"/>
  <c r="BU44" i="1" a="1"/>
  <c r="BU44" i="1" s="1"/>
  <c r="BY44" i="1" a="1"/>
  <c r="BY44" i="1" s="1"/>
  <c r="BX44" i="1" a="1"/>
  <c r="BX44" i="1" s="1"/>
  <c r="MK44" i="1" a="1"/>
  <c r="MK44" i="1" s="1"/>
  <c r="BW44" i="1" a="1"/>
  <c r="BW44" i="1" s="1"/>
  <c r="BV44" i="1" a="1"/>
  <c r="BV44" i="1" s="1"/>
  <c r="FU44" i="1" a="1"/>
  <c r="FU44" i="1" s="1"/>
  <c r="CC44" i="1" a="1"/>
  <c r="CC44" i="1" s="1"/>
  <c r="LX44" i="1" a="1"/>
  <c r="LX44" i="1" s="1"/>
  <c r="HS44" i="1" a="1"/>
  <c r="HS44" i="1" s="1"/>
  <c r="GK44" i="1" a="1"/>
  <c r="GK44" i="1" s="1"/>
  <c r="LF44" i="1" a="1"/>
  <c r="LF44" i="1" s="1"/>
  <c r="GG44" i="1" a="1"/>
  <c r="GG44" i="1" s="1"/>
  <c r="HP44" i="1" a="1"/>
  <c r="HP44" i="1" s="1"/>
  <c r="HQ44" i="1" a="1"/>
  <c r="HQ44" i="1" s="1"/>
  <c r="GE44" i="1" a="1"/>
  <c r="GE44" i="1" s="1"/>
  <c r="GL44" i="1" a="1"/>
  <c r="GL44" i="1" s="1"/>
  <c r="KK44" i="1" a="1"/>
  <c r="KK44" i="1" s="1"/>
  <c r="CB44" i="1" a="1"/>
  <c r="CB44" i="1" s="1"/>
  <c r="GH44" i="1" a="1"/>
  <c r="GH44" i="1" s="1"/>
  <c r="KX44" i="1" a="1"/>
  <c r="KX44" i="1" s="1"/>
  <c r="HR44" i="1" a="1"/>
  <c r="HR44" i="1" s="1"/>
  <c r="KV44" i="1" a="1"/>
  <c r="KV44" i="1" s="1"/>
  <c r="KF44" i="1" a="1"/>
  <c r="KF44" i="1" s="1"/>
  <c r="KY44" i="1" a="1"/>
  <c r="KY44" i="1" s="1"/>
  <c r="FT44" i="1" a="1"/>
  <c r="FT44" i="1" s="1"/>
  <c r="KO44" i="1" a="1"/>
  <c r="KO44" i="1" s="1"/>
  <c r="LY44" i="1" a="1"/>
  <c r="LY44" i="1" s="1"/>
  <c r="MN44" i="1" a="1"/>
  <c r="MN44" i="1" s="1"/>
  <c r="KT44" i="1" a="1"/>
  <c r="KT44" i="1" s="1"/>
  <c r="GY44" i="1" a="1"/>
  <c r="GY44" i="1" s="1"/>
  <c r="KS44" i="1" a="1"/>
  <c r="KS44" i="1" s="1"/>
  <c r="LJ44" i="1" a="1"/>
  <c r="LJ44" i="1" s="1"/>
  <c r="KU44" i="1" a="1"/>
  <c r="KU44" i="1" s="1"/>
  <c r="LA44" i="1" a="1"/>
  <c r="LA44" i="1" s="1"/>
  <c r="LE44" i="1" a="1"/>
  <c r="LE44" i="1" s="1"/>
  <c r="KN44" i="1" a="1"/>
  <c r="KN44" i="1" s="1"/>
  <c r="LZ44" i="1" a="1"/>
  <c r="LZ44" i="1" s="1"/>
  <c r="MM44" i="1" a="1"/>
  <c r="MM44" i="1" s="1"/>
  <c r="MO44" i="1" a="1"/>
  <c r="MO44" i="1" s="1"/>
  <c r="FS44" i="1" a="1"/>
  <c r="FS44" i="1" s="1"/>
  <c r="GP44" i="1" a="1"/>
  <c r="GP44" i="1" s="1"/>
  <c r="HA44" i="1" a="1"/>
  <c r="HA44" i="1" s="1"/>
  <c r="FO44" i="1" a="1"/>
  <c r="FO44" i="1" s="1"/>
  <c r="KW44" i="1" a="1"/>
  <c r="KW44" i="1" s="1"/>
  <c r="GM44" i="1" a="1"/>
  <c r="GM44" i="1" s="1"/>
  <c r="GO44" i="1" a="1"/>
  <c r="GO44" i="1" s="1"/>
  <c r="KM44" i="1" a="1"/>
  <c r="KM44" i="1" s="1"/>
  <c r="MC44" i="1" a="1"/>
  <c r="MC44" i="1" s="1"/>
  <c r="FV44" i="1" a="1"/>
  <c r="FV44" i="1" s="1"/>
  <c r="GF44" i="1" a="1"/>
  <c r="GF44" i="1" s="1"/>
  <c r="LW44" i="1" a="1"/>
  <c r="LW44" i="1" s="1"/>
  <c r="LD44" i="1" a="1"/>
  <c r="LD44" i="1" s="1"/>
  <c r="MA44" i="1" a="1"/>
  <c r="MA44" i="1" s="1"/>
  <c r="GJ44" i="1" a="1"/>
  <c r="GJ44" i="1" s="1"/>
  <c r="ML44" i="1" a="1"/>
  <c r="ML44" i="1" s="1"/>
  <c r="MW44" i="1" a="1"/>
  <c r="MW44" i="1" s="1"/>
  <c r="KL44" i="1" a="1"/>
  <c r="KL44" i="1" s="1"/>
  <c r="HU44" i="1" a="1"/>
  <c r="HU44" i="1" s="1"/>
  <c r="KP44" i="1" a="1"/>
  <c r="KP44" i="1" s="1"/>
  <c r="HT44" i="1" a="1"/>
  <c r="HT44" i="1" s="1"/>
  <c r="LG44" i="1" a="1"/>
  <c r="LG44" i="1" s="1"/>
  <c r="GZ44" i="1" a="1"/>
  <c r="GZ44" i="1" s="1"/>
  <c r="GS44" i="1" a="1"/>
  <c r="GS44" i="1" s="1"/>
  <c r="KD44" i="1" a="1"/>
  <c r="KD44" i="1" s="1"/>
  <c r="JS44" i="1" a="1"/>
  <c r="JS44" i="1" s="1"/>
  <c r="JE15" i="1" a="1"/>
  <c r="JE15" i="1" s="1"/>
  <c r="JE44" i="1" s="1" a="1"/>
  <c r="JE44" i="1" s="1"/>
  <c r="JO44" i="1" a="1"/>
  <c r="JO44" i="1" s="1"/>
  <c r="JX44" i="1" a="1"/>
  <c r="JX44" i="1" s="1"/>
  <c r="JG44" i="1" a="1"/>
  <c r="JG44" i="1" s="1"/>
  <c r="MD44" i="1" a="1"/>
  <c r="MD44" i="1" s="1"/>
  <c r="BC48" i="6"/>
  <c r="AR48" i="6" s="1"/>
  <c r="BA48" i="6"/>
  <c r="AP48" i="6" s="1"/>
  <c r="BB48" i="6"/>
  <c r="AQ48" i="6" s="1"/>
  <c r="AX51" i="7"/>
  <c r="AM51" i="7" s="1"/>
  <c r="AY51" i="7"/>
  <c r="AN51" i="7" s="1"/>
  <c r="AW53" i="7"/>
  <c r="AZ51" i="7"/>
  <c r="AO51" i="7" s="1"/>
  <c r="BA51" i="7"/>
  <c r="AP51" i="7" s="1"/>
  <c r="C51" i="7" s="1"/>
  <c r="U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JF8" i="1"/>
  <c r="E46" i="6"/>
  <c r="W46" i="6" s="1"/>
  <c r="D46" i="8"/>
  <c r="V46" i="8" s="1"/>
  <c r="C46" i="8"/>
  <c r="U46" i="8" s="1"/>
  <c r="JZ7" i="1"/>
  <c r="KE7" i="1" s="1"/>
  <c r="D46" i="7"/>
  <c r="V46" i="7" s="1"/>
  <c r="C46" i="7"/>
  <c r="U46" i="7" s="1"/>
  <c r="D51" i="7"/>
  <c r="V51" i="7" s="1"/>
  <c r="E51" i="7"/>
  <c r="W51" i="7" s="1"/>
  <c r="D46" i="6"/>
  <c r="V46" i="6" s="1"/>
  <c r="C46" i="6"/>
  <c r="U46" i="6" s="1"/>
  <c r="E46" i="8"/>
  <c r="W46" i="8" s="1"/>
  <c r="BA49" i="8"/>
  <c r="AP49" i="8" s="1"/>
  <c r="BE49" i="6"/>
  <c r="AT49" i="6" s="1"/>
  <c r="AZ49" i="8"/>
  <c r="AO49" i="8" s="1"/>
  <c r="BD49" i="6"/>
  <c r="AS49" i="6" s="1"/>
  <c r="BC49" i="6"/>
  <c r="AR49" i="6" s="1"/>
  <c r="AY49" i="6"/>
  <c r="AN49" i="6" s="1"/>
  <c r="JT17" i="1"/>
  <c r="JR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JP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BF53" i="7"/>
  <c r="AU53" i="7" s="1"/>
  <c r="BE53" i="7"/>
  <c r="AT53" i="7" s="1"/>
  <c r="BD53" i="7"/>
  <c r="AS53" i="7" s="1"/>
  <c r="BC53" i="7"/>
  <c r="AR53" i="7" s="1"/>
  <c r="BB53" i="7"/>
  <c r="AQ53" i="7" s="1"/>
  <c r="BA53" i="7"/>
  <c r="AP53" i="7" s="1"/>
  <c r="AZ53" i="7"/>
  <c r="AO53" i="7" s="1"/>
  <c r="AY53" i="7"/>
  <c r="AN53" i="7" s="1"/>
  <c r="AX53" i="7"/>
  <c r="AM53"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AY56" i="7"/>
  <c r="AN56" i="7" s="1"/>
  <c r="BF48" i="7"/>
  <c r="AU48" i="7" s="1"/>
  <c r="BE48" i="7"/>
  <c r="AT48" i="7" s="1"/>
  <c r="BD48" i="7"/>
  <c r="AS48" i="7" s="1"/>
  <c r="BC48" i="7"/>
  <c r="AR48" i="7" s="1"/>
  <c r="BB48" i="7"/>
  <c r="AQ48" i="7" s="1"/>
  <c r="BA48" i="7"/>
  <c r="AP48" i="7" s="1"/>
  <c r="AZ48" i="7"/>
  <c r="AO48" i="7" s="1"/>
  <c r="AY48" i="7"/>
  <c r="AN48" i="7" s="1"/>
  <c r="AX48" i="7"/>
  <c r="AM48" i="7" s="1"/>
  <c r="MD17" i="1"/>
  <c r="MC17" i="1"/>
  <c r="KI73" i="1" l="1" a="1"/>
  <c r="KI73" i="1" s="1"/>
  <c r="KI75" i="1" s="1" a="1"/>
  <c r="KI75" i="1" s="1"/>
  <c r="KI77" i="1" s="1" a="1"/>
  <c r="KI77" i="1" s="1"/>
  <c r="KI79" i="1" s="1" a="1"/>
  <c r="KI79" i="1" s="1"/>
  <c r="KI81" i="1" s="1" a="1"/>
  <c r="KI81" i="1" s="1"/>
  <c r="KI83" i="1" s="1" a="1"/>
  <c r="KI83" i="1" s="1"/>
  <c r="KI85" i="1" s="1" a="1"/>
  <c r="KI85" i="1" s="1"/>
  <c r="KI87" i="1" s="1" a="1"/>
  <c r="KI87" i="1" s="1"/>
  <c r="KI89" i="1" s="1" a="1"/>
  <c r="KI89" i="1" s="1"/>
  <c r="KI91" i="1" s="1" a="1"/>
  <c r="KI91" i="1" s="1"/>
  <c r="KI93" i="1" s="1" a="1"/>
  <c r="KI93" i="1" s="1"/>
  <c r="LI49" i="1" a="1"/>
  <c r="LI49" i="1" s="1"/>
  <c r="LI50" i="1" s="1" a="1"/>
  <c r="LI50" i="1" s="1"/>
  <c r="JF93" i="1"/>
  <c r="HR85" i="1" a="1"/>
  <c r="HR85" i="1" s="1"/>
  <c r="HR87" i="1" s="1" a="1"/>
  <c r="HR87" i="1" s="1"/>
  <c r="HR89" i="1" s="1" a="1"/>
  <c r="HR89" i="1" s="1"/>
  <c r="HR91" i="1" s="1" a="1"/>
  <c r="HR91" i="1" s="1"/>
  <c r="HR93" i="1" s="1" a="1"/>
  <c r="HR93" i="1" s="1"/>
  <c r="HU85" i="1" a="1"/>
  <c r="HU85" i="1" s="1"/>
  <c r="HU87" i="1" s="1" a="1"/>
  <c r="HU87" i="1" s="1"/>
  <c r="HU89" i="1" s="1" a="1"/>
  <c r="HU89" i="1" s="1"/>
  <c r="HU91" i="1" s="1" a="1"/>
  <c r="HU91" i="1" s="1"/>
  <c r="HU93" i="1" s="1" a="1"/>
  <c r="HU93" i="1" s="1"/>
  <c r="HS85" i="1" a="1"/>
  <c r="HS85" i="1" s="1"/>
  <c r="HS87" i="1" s="1" a="1"/>
  <c r="HS87" i="1" s="1"/>
  <c r="HS89" i="1" s="1" a="1"/>
  <c r="HS89" i="1" s="1"/>
  <c r="HS91" i="1" s="1" a="1"/>
  <c r="HS91" i="1" s="1"/>
  <c r="HS93" i="1" s="1" a="1"/>
  <c r="HS93" i="1" s="1"/>
  <c r="HT85" i="1" a="1"/>
  <c r="HT85" i="1" s="1"/>
  <c r="HT87" i="1" s="1" a="1"/>
  <c r="HT87" i="1" s="1"/>
  <c r="HT89" i="1" s="1" a="1"/>
  <c r="HT89" i="1" s="1"/>
  <c r="HT91" i="1" s="1" a="1"/>
  <c r="HT91" i="1" s="1"/>
  <c r="HT93" i="1" s="1" a="1"/>
  <c r="HT93" i="1" s="1"/>
  <c r="HQ85" i="1" a="1"/>
  <c r="HQ85" i="1" s="1"/>
  <c r="HQ87" i="1" s="1" a="1"/>
  <c r="HQ87" i="1" s="1"/>
  <c r="HQ89" i="1" s="1" a="1"/>
  <c r="HQ89" i="1" s="1"/>
  <c r="HQ91" i="1" s="1" a="1"/>
  <c r="HQ91" i="1" s="1"/>
  <c r="HQ93" i="1" s="1" a="1"/>
  <c r="HQ93" i="1" s="1"/>
  <c r="JD93" i="1"/>
  <c r="JD92" i="1"/>
  <c r="EL92" i="1"/>
  <c r="EK92" i="1"/>
  <c r="EG92" i="1"/>
  <c r="EO92" i="1"/>
  <c r="EQ92" i="1"/>
  <c r="EF92" i="1"/>
  <c r="EP92" i="1"/>
  <c r="EJ92" i="1"/>
  <c r="EI92" i="1"/>
  <c r="EH92" i="1"/>
  <c r="EM92" i="1"/>
  <c r="EN92" i="1"/>
  <c r="DK93" i="1"/>
  <c r="DJ93" i="1"/>
  <c r="DI93" i="1"/>
  <c r="DH93" i="1"/>
  <c r="DM93" i="1"/>
  <c r="DL93" i="1"/>
  <c r="MS93" i="1"/>
  <c r="MT93" i="1"/>
  <c r="JB93" i="1"/>
  <c r="JC93" i="1"/>
  <c r="MV93" i="1"/>
  <c r="MU93" i="1"/>
  <c r="EP93" i="1"/>
  <c r="EG93" i="1"/>
  <c r="EH93" i="1"/>
  <c r="EO93" i="1"/>
  <c r="EK93" i="1"/>
  <c r="EQ93" i="1"/>
  <c r="EN93" i="1"/>
  <c r="EL93" i="1"/>
  <c r="EJ93" i="1"/>
  <c r="EM93" i="1"/>
  <c r="EI93" i="1"/>
  <c r="EF93" i="1"/>
  <c r="JF92" i="1"/>
  <c r="DI92" i="1"/>
  <c r="DH92" i="1"/>
  <c r="DJ92" i="1"/>
  <c r="DM92" i="1"/>
  <c r="DL92" i="1"/>
  <c r="DK92" i="1"/>
  <c r="MT92" i="1"/>
  <c r="MS92" i="1"/>
  <c r="JC92" i="1"/>
  <c r="JB92" i="1"/>
  <c r="MV92" i="1"/>
  <c r="MU92" i="1"/>
  <c r="JF85" i="1"/>
  <c r="JF86" i="1"/>
  <c r="JF87" i="1"/>
  <c r="JF88" i="1"/>
  <c r="JF89" i="1"/>
  <c r="JF90" i="1"/>
  <c r="JF91" i="1"/>
  <c r="JV49" i="1" a="1"/>
  <c r="JV49" i="1" s="1"/>
  <c r="JV50" i="1" s="1" a="1"/>
  <c r="JV50" i="1" s="1"/>
  <c r="KI74" i="1" a="1"/>
  <c r="KI74" i="1" s="1"/>
  <c r="KI76" i="1" s="1" a="1"/>
  <c r="KI76" i="1" s="1"/>
  <c r="KI78" i="1" s="1" a="1"/>
  <c r="KI78" i="1" s="1"/>
  <c r="KI80" i="1" s="1" a="1"/>
  <c r="KI80" i="1" s="1"/>
  <c r="KI82" i="1" s="1" a="1"/>
  <c r="KI82" i="1" s="1"/>
  <c r="KI84" i="1" s="1" a="1"/>
  <c r="KI84" i="1" s="1"/>
  <c r="KI86" i="1" s="1" a="1"/>
  <c r="KI86" i="1" s="1"/>
  <c r="KI88" i="1" s="1" a="1"/>
  <c r="KI88" i="1" s="1"/>
  <c r="KI90" i="1" s="1" a="1"/>
  <c r="KI90" i="1" s="1"/>
  <c r="KI92" i="1" s="1" a="1"/>
  <c r="KI92" i="1" s="1"/>
  <c r="JV45" i="1" a="1"/>
  <c r="JV45" i="1" s="1"/>
  <c r="JV46" i="1" s="1" a="1"/>
  <c r="JV46" i="1" s="1"/>
  <c r="LI47" i="1" a="1"/>
  <c r="LI47" i="1" s="1"/>
  <c r="LI48" i="1" s="1" a="1"/>
  <c r="LI48" i="1" s="1"/>
  <c r="JR49" i="1" a="1"/>
  <c r="JR49" i="1" s="1"/>
  <c r="JR50" i="1" s="1" a="1"/>
  <c r="JR50" i="1" s="1"/>
  <c r="JR45" i="1" a="1"/>
  <c r="JR45" i="1" s="1"/>
  <c r="JR46" i="1" s="1" a="1"/>
  <c r="JR46" i="1" s="1"/>
  <c r="JZ49" i="1" a="1"/>
  <c r="JZ49" i="1" s="1"/>
  <c r="JZ50" i="1" s="1" a="1"/>
  <c r="JZ50" i="1" s="1"/>
  <c r="JZ45" i="1" a="1"/>
  <c r="JZ45" i="1" s="1"/>
  <c r="JZ46" i="1" s="1" a="1"/>
  <c r="JZ46" i="1" s="1"/>
  <c r="KI44" i="1" a="1"/>
  <c r="KI44" i="1" s="1"/>
  <c r="KI49" i="1" s="1" a="1"/>
  <c r="KI49" i="1" s="1"/>
  <c r="KI50" i="1" s="1" a="1"/>
  <c r="KI50" i="1" s="1"/>
  <c r="KC45" i="1" a="1"/>
  <c r="KC45" i="1" s="1"/>
  <c r="KC46" i="1" s="1" a="1"/>
  <c r="KC46" i="1" s="1"/>
  <c r="KC49" i="1" a="1"/>
  <c r="KC49" i="1" s="1"/>
  <c r="KC50" i="1" s="1" a="1"/>
  <c r="KC50" i="1" s="1"/>
  <c r="JI45" i="1" a="1"/>
  <c r="JI45" i="1" s="1"/>
  <c r="JI46" i="1" s="1" a="1"/>
  <c r="JI46" i="1" s="1"/>
  <c r="JI47" i="1" a="1"/>
  <c r="JI47" i="1" s="1"/>
  <c r="JI48" i="1" s="1" a="1"/>
  <c r="JI48" i="1" s="1"/>
  <c r="BD57" i="7"/>
  <c r="AS57" i="7" s="1"/>
  <c r="AX57" i="7"/>
  <c r="AM57" i="7" s="1"/>
  <c r="MF47" i="1" a="1"/>
  <c r="MF47" i="1" s="1"/>
  <c r="MF48" i="1" s="1" a="1"/>
  <c r="MF48" i="1" s="1"/>
  <c r="MF49" i="1" a="1"/>
  <c r="MF49" i="1" s="1"/>
  <c r="MF50" i="1" s="1" a="1"/>
  <c r="MF50" i="1" s="1"/>
  <c r="KR49" i="1" a="1"/>
  <c r="KR49" i="1" s="1"/>
  <c r="KR50" i="1" s="1" a="1"/>
  <c r="KR50" i="1" s="1"/>
  <c r="KR47" i="1" a="1"/>
  <c r="KR47" i="1" s="1"/>
  <c r="KR48" i="1" s="1" a="1"/>
  <c r="KR48" i="1" s="1"/>
  <c r="KR45" i="1" a="1"/>
  <c r="KR45" i="1" s="1"/>
  <c r="KR46" i="1" s="1" a="1"/>
  <c r="KR46" i="1" s="1"/>
  <c r="KQ49" i="1" a="1"/>
  <c r="KQ49" i="1" s="1"/>
  <c r="KQ50" i="1" s="1" a="1"/>
  <c r="KQ50" i="1" s="1"/>
  <c r="KQ47" i="1" a="1"/>
  <c r="KQ47" i="1" s="1"/>
  <c r="KQ48" i="1" s="1" a="1"/>
  <c r="KQ48" i="1" s="1"/>
  <c r="KQ45" i="1" a="1"/>
  <c r="KQ45" i="1" s="1"/>
  <c r="KQ46" i="1" s="1" a="1"/>
  <c r="KQ46" i="1" s="1"/>
  <c r="FB49" i="1" a="1"/>
  <c r="FB49" i="1" s="1"/>
  <c r="FB50" i="1" s="1" a="1"/>
  <c r="FB50" i="1" s="1"/>
  <c r="FB47" i="1" a="1"/>
  <c r="FB47" i="1" s="1"/>
  <c r="FB48" i="1" s="1" a="1"/>
  <c r="FB48" i="1" s="1"/>
  <c r="LS45" i="1" a="1"/>
  <c r="LS45" i="1" s="1"/>
  <c r="LS46" i="1" s="1" a="1"/>
  <c r="LS46" i="1" s="1"/>
  <c r="LS49" i="1" a="1"/>
  <c r="LS49" i="1" s="1"/>
  <c r="LS50" i="1" s="1" a="1"/>
  <c r="LS50" i="1" s="1"/>
  <c r="LS47" i="1" a="1"/>
  <c r="LS47" i="1" s="1"/>
  <c r="LS48" i="1" s="1" a="1"/>
  <c r="LS48" i="1" s="1"/>
  <c r="KP45" i="1" a="1"/>
  <c r="KP45" i="1" s="1"/>
  <c r="KP46" i="1" s="1" a="1"/>
  <c r="KP46" i="1" s="1"/>
  <c r="KP49" i="1" a="1"/>
  <c r="KP49" i="1" s="1"/>
  <c r="KP50" i="1" s="1" a="1"/>
  <c r="KP50" i="1" s="1"/>
  <c r="KP47" i="1" a="1"/>
  <c r="KP47" i="1" s="1"/>
  <c r="KP48" i="1" s="1" a="1"/>
  <c r="KP48" i="1" s="1"/>
  <c r="LZ45" i="1" a="1"/>
  <c r="LZ45" i="1" s="1"/>
  <c r="LZ46" i="1" s="1" a="1"/>
  <c r="LZ46" i="1" s="1"/>
  <c r="LZ47" i="1" a="1"/>
  <c r="LZ47" i="1" s="1"/>
  <c r="LZ48" i="1" s="1" a="1"/>
  <c r="LZ48" i="1" s="1"/>
  <c r="LZ49" i="1" a="1"/>
  <c r="LZ49" i="1" s="1"/>
  <c r="LZ50" i="1" s="1" a="1"/>
  <c r="LZ50" i="1" s="1"/>
  <c r="BW45" i="1" a="1"/>
  <c r="BW45" i="1" s="1"/>
  <c r="BW46" i="1" s="1" a="1"/>
  <c r="BW46" i="1" s="1"/>
  <c r="BW49" i="1" a="1"/>
  <c r="BW49" i="1" s="1"/>
  <c r="BW50" i="1" s="1" a="1"/>
  <c r="BW50" i="1" s="1"/>
  <c r="BW47" i="1" a="1"/>
  <c r="BW47" i="1" s="1"/>
  <c r="BW48" i="1" s="1" a="1"/>
  <c r="BW48" i="1" s="1"/>
  <c r="BS49" i="1" a="1"/>
  <c r="BS49" i="1" s="1"/>
  <c r="BS50" i="1" s="1" a="1"/>
  <c r="BS50" i="1" s="1"/>
  <c r="BS47" i="1" a="1"/>
  <c r="BS47" i="1" s="1"/>
  <c r="BS48" i="1" s="1" a="1"/>
  <c r="BS48" i="1" s="1"/>
  <c r="BS45" i="1" a="1"/>
  <c r="BS45" i="1" s="1"/>
  <c r="BS46" i="1" s="1" a="1"/>
  <c r="BS46" i="1" s="1"/>
  <c r="GQ49" i="1" a="1"/>
  <c r="GQ49" i="1" s="1"/>
  <c r="GQ50" i="1" s="1" a="1"/>
  <c r="GQ50" i="1" s="1"/>
  <c r="GQ45" i="1" a="1"/>
  <c r="GQ45" i="1" s="1"/>
  <c r="GQ46" i="1" s="1" a="1"/>
  <c r="GQ46" i="1" s="1"/>
  <c r="GQ47" i="1" a="1"/>
  <c r="GQ47" i="1" s="1"/>
  <c r="GQ48" i="1" s="1" a="1"/>
  <c r="GQ48" i="1" s="1"/>
  <c r="LH49" i="1" a="1"/>
  <c r="LH49" i="1" s="1"/>
  <c r="LH50" i="1" s="1" a="1"/>
  <c r="LH50" i="1" s="1"/>
  <c r="LH47" i="1" a="1"/>
  <c r="LH47" i="1" s="1"/>
  <c r="LH48" i="1" s="1" a="1"/>
  <c r="LH48" i="1" s="1"/>
  <c r="LH45" i="1" a="1"/>
  <c r="LH45" i="1" s="1"/>
  <c r="LH46" i="1" s="1" a="1"/>
  <c r="LH46" i="1" s="1"/>
  <c r="JW49" i="1" a="1"/>
  <c r="JW49" i="1" s="1"/>
  <c r="JW50" i="1" s="1" a="1"/>
  <c r="JW50" i="1" s="1"/>
  <c r="JW47" i="1" a="1"/>
  <c r="JW47" i="1" s="1"/>
  <c r="JW48" i="1" s="1" a="1"/>
  <c r="JW48" i="1" s="1"/>
  <c r="JW45" i="1" a="1"/>
  <c r="JW45" i="1" s="1"/>
  <c r="JW46" i="1" s="1" a="1"/>
  <c r="JW46" i="1" s="1"/>
  <c r="KB47" i="1" a="1"/>
  <c r="KB47" i="1" s="1"/>
  <c r="KB48" i="1" s="1" a="1"/>
  <c r="KB48" i="1" s="1"/>
  <c r="KB45" i="1" a="1"/>
  <c r="KB45" i="1" s="1"/>
  <c r="KB46" i="1" s="1" a="1"/>
  <c r="KB46" i="1" s="1"/>
  <c r="KB49" i="1" a="1"/>
  <c r="KB49" i="1" s="1"/>
  <c r="KB50" i="1" s="1" a="1"/>
  <c r="KB50" i="1" s="1"/>
  <c r="HU49" i="1" a="1"/>
  <c r="HU49" i="1" s="1"/>
  <c r="HU50" i="1" s="1" a="1"/>
  <c r="HU50" i="1" s="1"/>
  <c r="HU45" i="1" a="1"/>
  <c r="HU45" i="1" s="1"/>
  <c r="HU46" i="1" s="1" a="1"/>
  <c r="HU46" i="1" s="1"/>
  <c r="HU47" i="1" a="1"/>
  <c r="HU47" i="1" s="1"/>
  <c r="HU48" i="1" s="1" a="1"/>
  <c r="HU48" i="1" s="1"/>
  <c r="MK49" i="1" a="1"/>
  <c r="MK49" i="1" s="1"/>
  <c r="MK50" i="1" s="1" a="1"/>
  <c r="MK50" i="1" s="1"/>
  <c r="MK47" i="1" a="1"/>
  <c r="MK47" i="1" s="1"/>
  <c r="MK48" i="1" s="1" a="1"/>
  <c r="MK48" i="1" s="1"/>
  <c r="MK45" i="1" a="1"/>
  <c r="MK45" i="1" s="1"/>
  <c r="MK46" i="1" s="1" a="1"/>
  <c r="MK46" i="1" s="1"/>
  <c r="MH45" i="1" a="1"/>
  <c r="MH45" i="1" s="1"/>
  <c r="MH46" i="1" s="1" a="1"/>
  <c r="MH46" i="1" s="1"/>
  <c r="MH47" i="1" a="1"/>
  <c r="MH47" i="1" s="1"/>
  <c r="MH48" i="1" s="1" a="1"/>
  <c r="MH48" i="1" s="1"/>
  <c r="MH49" i="1" a="1"/>
  <c r="MH49" i="1" s="1"/>
  <c r="MH50" i="1" s="1" a="1"/>
  <c r="MH50" i="1" s="1"/>
  <c r="JQ49" i="1" a="1"/>
  <c r="JQ49" i="1" s="1"/>
  <c r="JQ50" i="1" s="1" a="1"/>
  <c r="JQ50" i="1" s="1"/>
  <c r="JQ47" i="1" a="1"/>
  <c r="JQ47" i="1" s="1"/>
  <c r="JQ48" i="1" s="1" a="1"/>
  <c r="JQ48" i="1" s="1"/>
  <c r="JQ45" i="1" a="1"/>
  <c r="JQ45" i="1" s="1"/>
  <c r="JQ46" i="1" s="1" a="1"/>
  <c r="JQ46" i="1" s="1"/>
  <c r="GN47" i="1" a="1"/>
  <c r="GN47" i="1" s="1"/>
  <c r="GN48" i="1" s="1" a="1"/>
  <c r="GN48" i="1" s="1"/>
  <c r="GN45" i="1" a="1"/>
  <c r="GN45" i="1" s="1"/>
  <c r="GN46" i="1" s="1" a="1"/>
  <c r="GN46" i="1" s="1"/>
  <c r="GN49" i="1" a="1"/>
  <c r="GN49" i="1" s="1"/>
  <c r="GN50" i="1" s="1" a="1"/>
  <c r="GN50" i="1" s="1"/>
  <c r="KL47" i="1" a="1"/>
  <c r="KL47" i="1" s="1"/>
  <c r="KL48" i="1" s="1" a="1"/>
  <c r="KL48" i="1" s="1"/>
  <c r="KL49" i="1" a="1"/>
  <c r="KL49" i="1" s="1"/>
  <c r="KL50" i="1" s="1" a="1"/>
  <c r="KL50" i="1" s="1"/>
  <c r="KL45" i="1" a="1"/>
  <c r="KL45" i="1" s="1"/>
  <c r="KL46" i="1" s="1" a="1"/>
  <c r="KL46" i="1" s="1"/>
  <c r="HR45" i="1" a="1"/>
  <c r="HR45" i="1" s="1"/>
  <c r="HR46" i="1" s="1" a="1"/>
  <c r="HR46" i="1" s="1"/>
  <c r="HR47" i="1" a="1"/>
  <c r="HR47" i="1" s="1"/>
  <c r="HR48" i="1" s="1" a="1"/>
  <c r="HR48" i="1" s="1"/>
  <c r="HR49" i="1" a="1"/>
  <c r="HR49" i="1" s="1"/>
  <c r="HR50" i="1" s="1" a="1"/>
  <c r="HR50" i="1" s="1"/>
  <c r="BX47" i="1" a="1"/>
  <c r="BX47" i="1" s="1"/>
  <c r="BX48" i="1" s="1" a="1"/>
  <c r="BX48" i="1" s="1"/>
  <c r="BX49" i="1" a="1"/>
  <c r="BX49" i="1" s="1"/>
  <c r="BX50" i="1" s="1" a="1"/>
  <c r="BX50" i="1" s="1"/>
  <c r="BX45" i="1" a="1"/>
  <c r="BX45" i="1" s="1"/>
  <c r="BX46" i="1" s="1" a="1"/>
  <c r="BX46" i="1" s="1"/>
  <c r="MI45" i="1" a="1"/>
  <c r="MI45" i="1" s="1"/>
  <c r="MI46" i="1" s="1" a="1"/>
  <c r="MI46" i="1" s="1"/>
  <c r="MI47" i="1" a="1"/>
  <c r="MI47" i="1" s="1"/>
  <c r="MI48" i="1" s="1" a="1"/>
  <c r="MI48" i="1" s="1"/>
  <c r="MI49" i="1" a="1"/>
  <c r="MI49" i="1" s="1"/>
  <c r="MI50" i="1" s="1" a="1"/>
  <c r="MI50" i="1" s="1"/>
  <c r="BV47" i="1" a="1"/>
  <c r="BV47" i="1" s="1"/>
  <c r="BV48" i="1" s="1" a="1"/>
  <c r="BV48" i="1" s="1"/>
  <c r="BV49" i="1" a="1"/>
  <c r="BV49" i="1" s="1"/>
  <c r="BV50" i="1" s="1" a="1"/>
  <c r="BV50" i="1" s="1"/>
  <c r="BV45" i="1" a="1"/>
  <c r="BV45" i="1" s="1"/>
  <c r="BV46" i="1" s="1" a="1"/>
  <c r="BV46" i="1" s="1"/>
  <c r="MW47" i="1" a="1"/>
  <c r="MW47" i="1" s="1"/>
  <c r="MW48" i="1" s="1" a="1"/>
  <c r="MW48" i="1" s="1"/>
  <c r="MW49" i="1" a="1"/>
  <c r="MW49" i="1" s="1"/>
  <c r="MW50" i="1" s="1" a="1"/>
  <c r="MW50" i="1" s="1"/>
  <c r="MW45" i="1" a="1"/>
  <c r="MW45" i="1" s="1"/>
  <c r="MW46" i="1" s="1" a="1"/>
  <c r="MW46" i="1" s="1"/>
  <c r="KN47" i="1" a="1"/>
  <c r="KN47" i="1" s="1"/>
  <c r="KN48" i="1" s="1" a="1"/>
  <c r="KN48" i="1" s="1"/>
  <c r="KN45" i="1" a="1"/>
  <c r="KN45" i="1" s="1"/>
  <c r="KN46" i="1" s="1" a="1"/>
  <c r="KN46" i="1" s="1"/>
  <c r="KN49" i="1" a="1"/>
  <c r="KN49" i="1" s="1"/>
  <c r="KN50" i="1" s="1" a="1"/>
  <c r="KN50" i="1" s="1"/>
  <c r="BY45" i="1" a="1"/>
  <c r="BY45" i="1" s="1"/>
  <c r="BY46" i="1" s="1" a="1"/>
  <c r="BY46" i="1" s="1"/>
  <c r="BY47" i="1" a="1"/>
  <c r="BY47" i="1" s="1"/>
  <c r="BY48" i="1" s="1" a="1"/>
  <c r="BY48" i="1" s="1"/>
  <c r="BY49" i="1" a="1"/>
  <c r="BY49" i="1" s="1"/>
  <c r="BY50" i="1" s="1" a="1"/>
  <c r="BY50" i="1" s="1"/>
  <c r="BT49" i="1" a="1"/>
  <c r="BT49" i="1" s="1"/>
  <c r="BT50" i="1" s="1" a="1"/>
  <c r="BT50" i="1" s="1"/>
  <c r="BT47" i="1" a="1"/>
  <c r="BT47" i="1" s="1"/>
  <c r="BT48" i="1" s="1" a="1"/>
  <c r="BT48" i="1" s="1"/>
  <c r="BT45" i="1" a="1"/>
  <c r="BT45" i="1" s="1"/>
  <c r="BT46" i="1" s="1" a="1"/>
  <c r="BT46" i="1" s="1"/>
  <c r="JM49" i="1" a="1"/>
  <c r="JM49" i="1" s="1"/>
  <c r="JM50" i="1" s="1" a="1"/>
  <c r="JM50" i="1" s="1"/>
  <c r="JM47" i="1" a="1"/>
  <c r="JM47" i="1" s="1"/>
  <c r="JM48" i="1" s="1" a="1"/>
  <c r="JM48" i="1" s="1"/>
  <c r="JM45" i="1" a="1"/>
  <c r="JM45" i="1" s="1"/>
  <c r="JM46" i="1" s="1" a="1"/>
  <c r="JM46" i="1" s="1"/>
  <c r="HT47" i="1" a="1"/>
  <c r="HT47" i="1" s="1"/>
  <c r="HT48" i="1" s="1" a="1"/>
  <c r="HT48" i="1" s="1"/>
  <c r="HT49" i="1" a="1"/>
  <c r="HT49" i="1" s="1"/>
  <c r="HT50" i="1" s="1" a="1"/>
  <c r="HT50" i="1" s="1"/>
  <c r="HT45" i="1" a="1"/>
  <c r="HT45" i="1" s="1"/>
  <c r="HT46" i="1" s="1" a="1"/>
  <c r="HT46" i="1" s="1"/>
  <c r="JE45" i="1" a="1"/>
  <c r="JE45" i="1" s="1"/>
  <c r="JE46" i="1" s="1" a="1"/>
  <c r="JE46" i="1" s="1"/>
  <c r="JE47" i="1" a="1"/>
  <c r="JE47" i="1" s="1"/>
  <c r="JE48" i="1" s="1" a="1"/>
  <c r="JE48" i="1" s="1"/>
  <c r="JE49" i="1" a="1"/>
  <c r="JE49" i="1" s="1"/>
  <c r="JE50" i="1" s="1" a="1"/>
  <c r="JE50" i="1" s="1"/>
  <c r="ML47" i="1" a="1"/>
  <c r="ML47" i="1" s="1"/>
  <c r="ML48" i="1" s="1" a="1"/>
  <c r="ML48" i="1" s="1"/>
  <c r="ML49" i="1" a="1"/>
  <c r="ML49" i="1" s="1"/>
  <c r="ML50" i="1" s="1" a="1"/>
  <c r="ML50" i="1" s="1"/>
  <c r="ML45" i="1" a="1"/>
  <c r="ML45" i="1" s="1"/>
  <c r="ML46" i="1" s="1" a="1"/>
  <c r="ML46" i="1" s="1"/>
  <c r="MJ47" i="1" a="1"/>
  <c r="MJ47" i="1" s="1"/>
  <c r="MJ48" i="1" s="1" a="1"/>
  <c r="MJ48" i="1" s="1"/>
  <c r="MJ49" i="1" a="1"/>
  <c r="MJ49" i="1" s="1"/>
  <c r="MJ50" i="1" s="1" a="1"/>
  <c r="MJ50" i="1" s="1"/>
  <c r="MJ45" i="1" a="1"/>
  <c r="MJ45" i="1" s="1"/>
  <c r="MJ46" i="1" s="1" a="1"/>
  <c r="MJ46" i="1" s="1"/>
  <c r="JS47" i="1" a="1"/>
  <c r="JS47" i="1" s="1"/>
  <c r="JS48" i="1" s="1" a="1"/>
  <c r="JS48" i="1" s="1"/>
  <c r="JS45" i="1" a="1"/>
  <c r="JS45" i="1" s="1"/>
  <c r="JS46" i="1" s="1" a="1"/>
  <c r="JS46" i="1" s="1"/>
  <c r="JS49" i="1" a="1"/>
  <c r="JS49" i="1" s="1"/>
  <c r="JS50" i="1" s="1" a="1"/>
  <c r="JS50" i="1" s="1"/>
  <c r="GJ45" i="1" a="1"/>
  <c r="GJ45" i="1" s="1"/>
  <c r="GJ46" i="1" s="1" a="1"/>
  <c r="GJ46" i="1" s="1"/>
  <c r="GJ49" i="1" a="1"/>
  <c r="GJ49" i="1" s="1"/>
  <c r="GJ50" i="1" s="1" a="1"/>
  <c r="GJ50" i="1" s="1"/>
  <c r="GJ47" i="1" a="1"/>
  <c r="GJ47" i="1" s="1"/>
  <c r="GJ48" i="1" s="1" a="1"/>
  <c r="GJ48" i="1" s="1"/>
  <c r="LE47" i="1" a="1"/>
  <c r="LE47" i="1" s="1"/>
  <c r="LE48" i="1" s="1" a="1"/>
  <c r="LE48" i="1" s="1"/>
  <c r="LE45" i="1" a="1"/>
  <c r="LE45" i="1" s="1"/>
  <c r="LE46" i="1" s="1" a="1"/>
  <c r="LE46" i="1" s="1"/>
  <c r="LE49" i="1" a="1"/>
  <c r="LE49" i="1" s="1"/>
  <c r="LE50" i="1" s="1" a="1"/>
  <c r="LE50" i="1" s="1"/>
  <c r="KX47" i="1" a="1"/>
  <c r="KX47" i="1" s="1"/>
  <c r="KX48" i="1" s="1" a="1"/>
  <c r="KX48" i="1" s="1"/>
  <c r="KX45" i="1" a="1"/>
  <c r="KX45" i="1" s="1"/>
  <c r="KX46" i="1" s="1" a="1"/>
  <c r="KX46" i="1" s="1"/>
  <c r="KX49" i="1" a="1"/>
  <c r="KX49" i="1" s="1"/>
  <c r="KX50" i="1" s="1" a="1"/>
  <c r="KX50" i="1" s="1"/>
  <c r="BU47" i="1" a="1"/>
  <c r="BU47" i="1" s="1"/>
  <c r="BU48" i="1" s="1" a="1"/>
  <c r="BU48" i="1" s="1"/>
  <c r="BU45" i="1" a="1"/>
  <c r="BU45" i="1" s="1"/>
  <c r="BU46" i="1" s="1" a="1"/>
  <c r="BU46" i="1" s="1"/>
  <c r="BU49" i="1" a="1"/>
  <c r="BU49" i="1" s="1"/>
  <c r="BU50" i="1" s="1" a="1"/>
  <c r="BU50" i="1" s="1"/>
  <c r="KD47" i="1" a="1"/>
  <c r="KD47" i="1" s="1"/>
  <c r="KD48" i="1" s="1" a="1"/>
  <c r="KD48" i="1" s="1"/>
  <c r="KD49" i="1" a="1"/>
  <c r="KD49" i="1" s="1"/>
  <c r="KD50" i="1" s="1" a="1"/>
  <c r="KD50" i="1" s="1"/>
  <c r="KD45" i="1" a="1"/>
  <c r="KD45" i="1" s="1"/>
  <c r="KD46" i="1" s="1" a="1"/>
  <c r="KD46" i="1" s="1"/>
  <c r="MA45" i="1" a="1"/>
  <c r="MA45" i="1" s="1"/>
  <c r="MA46" i="1" s="1" a="1"/>
  <c r="MA46" i="1" s="1"/>
  <c r="MA47" i="1" a="1"/>
  <c r="MA47" i="1" s="1"/>
  <c r="MA48" i="1" s="1" a="1"/>
  <c r="MA48" i="1" s="1"/>
  <c r="MA49" i="1" a="1"/>
  <c r="MA49" i="1" s="1"/>
  <c r="MA50" i="1" s="1" a="1"/>
  <c r="MA50" i="1" s="1"/>
  <c r="LA47" i="1" a="1"/>
  <c r="LA47" i="1" s="1"/>
  <c r="LA48" i="1" s="1" a="1"/>
  <c r="LA48" i="1" s="1"/>
  <c r="LA45" i="1" a="1"/>
  <c r="LA45" i="1" s="1"/>
  <c r="LA46" i="1" s="1" a="1"/>
  <c r="LA46" i="1" s="1"/>
  <c r="LA49" i="1" a="1"/>
  <c r="LA49" i="1" s="1"/>
  <c r="LA50" i="1" s="1" a="1"/>
  <c r="LA50" i="1" s="1"/>
  <c r="CA47" i="1" a="1"/>
  <c r="CA47" i="1" s="1"/>
  <c r="CA48" i="1" s="1" a="1"/>
  <c r="CA48" i="1" s="1"/>
  <c r="CA49" i="1" a="1"/>
  <c r="CA49" i="1" s="1"/>
  <c r="CA50" i="1" s="1" a="1"/>
  <c r="CA50" i="1" s="1"/>
  <c r="CA45" i="1" a="1"/>
  <c r="CA45" i="1" s="1"/>
  <c r="CA46" i="1" s="1" a="1"/>
  <c r="CA46" i="1" s="1"/>
  <c r="LD49" i="1" a="1"/>
  <c r="LD49" i="1" s="1"/>
  <c r="LD50" i="1" s="1" a="1"/>
  <c r="LD50" i="1" s="1"/>
  <c r="LD47" i="1" a="1"/>
  <c r="LD47" i="1" s="1"/>
  <c r="LD48" i="1" s="1" a="1"/>
  <c r="LD48" i="1" s="1"/>
  <c r="LD45" i="1" a="1"/>
  <c r="LD45" i="1" s="1"/>
  <c r="LD46" i="1" s="1" a="1"/>
  <c r="LD46" i="1" s="1"/>
  <c r="GH45" i="1" a="1"/>
  <c r="GH45" i="1" s="1"/>
  <c r="GH46" i="1" s="1" a="1"/>
  <c r="GH46" i="1" s="1"/>
  <c r="GH49" i="1" a="1"/>
  <c r="GH49" i="1" s="1"/>
  <c r="GH50" i="1" s="1" a="1"/>
  <c r="GH50" i="1" s="1"/>
  <c r="GH47" i="1" a="1"/>
  <c r="GH47" i="1" s="1"/>
  <c r="GH48" i="1" s="1" a="1"/>
  <c r="GH48" i="1" s="1"/>
  <c r="CD45" i="1" a="1"/>
  <c r="CD45" i="1" s="1"/>
  <c r="CD46" i="1" s="1" a="1"/>
  <c r="CD46" i="1" s="1"/>
  <c r="CD47" i="1" a="1"/>
  <c r="CD47" i="1" s="1"/>
  <c r="CD48" i="1" s="1" a="1"/>
  <c r="CD48" i="1" s="1"/>
  <c r="CD49" i="1" a="1"/>
  <c r="CD49" i="1" s="1"/>
  <c r="CD50" i="1" s="1" a="1"/>
  <c r="CD50" i="1" s="1"/>
  <c r="MT47" i="1" a="1"/>
  <c r="MT47" i="1" s="1"/>
  <c r="MT48" i="1" s="1" a="1"/>
  <c r="MT48" i="1" s="1"/>
  <c r="MT45" i="1" a="1"/>
  <c r="MT45" i="1" s="1"/>
  <c r="MT46" i="1" s="1" a="1"/>
  <c r="MT46" i="1" s="1"/>
  <c r="MT49" i="1" a="1"/>
  <c r="MT49" i="1" s="1"/>
  <c r="MT50" i="1" s="1" a="1"/>
  <c r="MT50" i="1" s="1"/>
  <c r="LW49" i="1" a="1"/>
  <c r="LW49" i="1" s="1"/>
  <c r="LW50" i="1" s="1" a="1"/>
  <c r="LW50" i="1" s="1"/>
  <c r="LW47" i="1" a="1"/>
  <c r="LW47" i="1" s="1"/>
  <c r="LW48" i="1" s="1" a="1"/>
  <c r="LW48" i="1" s="1"/>
  <c r="LW45" i="1" a="1"/>
  <c r="LW45" i="1" s="1"/>
  <c r="LW46" i="1" s="1" a="1"/>
  <c r="LW46" i="1" s="1"/>
  <c r="KU47" i="1" a="1"/>
  <c r="KU47" i="1" s="1"/>
  <c r="KU48" i="1" s="1" a="1"/>
  <c r="KU48" i="1" s="1"/>
  <c r="KU45" i="1" a="1"/>
  <c r="KU45" i="1" s="1"/>
  <c r="KU46" i="1" s="1" a="1"/>
  <c r="KU46" i="1" s="1"/>
  <c r="KU49" i="1" a="1"/>
  <c r="KU49" i="1" s="1"/>
  <c r="KU50" i="1" s="1" a="1"/>
  <c r="KU50" i="1" s="1"/>
  <c r="CB47" i="1" a="1"/>
  <c r="CB47" i="1" s="1"/>
  <c r="CB48" i="1" s="1" a="1"/>
  <c r="CB48" i="1" s="1"/>
  <c r="CB49" i="1" a="1"/>
  <c r="CB49" i="1" s="1"/>
  <c r="CB50" i="1" s="1" a="1"/>
  <c r="CB50" i="1" s="1"/>
  <c r="CB45" i="1" a="1"/>
  <c r="CB45" i="1" s="1"/>
  <c r="CB46" i="1" s="1" a="1"/>
  <c r="CB46" i="1" s="1"/>
  <c r="JU49" i="1" a="1"/>
  <c r="JU49" i="1" s="1"/>
  <c r="JU50" i="1" s="1" a="1"/>
  <c r="JU50" i="1" s="1"/>
  <c r="JU47" i="1" a="1"/>
  <c r="JU47" i="1" s="1"/>
  <c r="JU48" i="1" s="1" a="1"/>
  <c r="JU48" i="1" s="1"/>
  <c r="JU45" i="1" a="1"/>
  <c r="JU45" i="1" s="1"/>
  <c r="JU46" i="1" s="1" a="1"/>
  <c r="JU46" i="1" s="1"/>
  <c r="JF45" i="1" a="1"/>
  <c r="JF45" i="1" s="1"/>
  <c r="JF46" i="1" s="1" a="1"/>
  <c r="JF46" i="1" s="1"/>
  <c r="JF49" i="1" a="1"/>
  <c r="JF49" i="1" s="1"/>
  <c r="JF50" i="1" s="1" a="1"/>
  <c r="JF50" i="1" s="1"/>
  <c r="JF47" i="1" a="1"/>
  <c r="JF47" i="1" s="1"/>
  <c r="JF48" i="1" s="1" a="1"/>
  <c r="JF48" i="1" s="1"/>
  <c r="KK47" i="1" a="1"/>
  <c r="KK47" i="1" s="1"/>
  <c r="KK48" i="1" s="1" a="1"/>
  <c r="KK48" i="1" s="1"/>
  <c r="KK45" i="1" a="1"/>
  <c r="KK45" i="1" s="1"/>
  <c r="KK46" i="1" s="1" a="1"/>
  <c r="KK46" i="1" s="1"/>
  <c r="KK49" i="1" a="1"/>
  <c r="KK49" i="1" s="1"/>
  <c r="KK50" i="1" s="1" a="1"/>
  <c r="KK50" i="1" s="1"/>
  <c r="DF49" i="1" a="1"/>
  <c r="DF49" i="1" s="1"/>
  <c r="DF50" i="1" s="1" a="1"/>
  <c r="DF50" i="1" s="1"/>
  <c r="DF47" i="1" a="1"/>
  <c r="DF47" i="1" s="1"/>
  <c r="DF48" i="1" s="1" a="1"/>
  <c r="DF48" i="1" s="1"/>
  <c r="DF45" i="1" a="1"/>
  <c r="DF45" i="1" s="1"/>
  <c r="DF46" i="1" s="1" a="1"/>
  <c r="DF46" i="1" s="1"/>
  <c r="DS47" i="1" a="1"/>
  <c r="DS47" i="1" s="1"/>
  <c r="DS48" i="1" s="1" a="1"/>
  <c r="DS48" i="1" s="1"/>
  <c r="DS45" i="1" a="1"/>
  <c r="DS45" i="1" s="1"/>
  <c r="DS46" i="1" s="1" a="1"/>
  <c r="DS46" i="1" s="1"/>
  <c r="DS49" i="1" a="1"/>
  <c r="DS49" i="1" s="1"/>
  <c r="DS50" i="1" s="1" a="1"/>
  <c r="DS50" i="1" s="1"/>
  <c r="JT49" i="1" a="1"/>
  <c r="JT49" i="1" s="1"/>
  <c r="JT50" i="1" s="1" a="1"/>
  <c r="JT50" i="1" s="1"/>
  <c r="JT47" i="1" a="1"/>
  <c r="JT47" i="1" s="1"/>
  <c r="JT48" i="1" s="1" a="1"/>
  <c r="JT48" i="1" s="1"/>
  <c r="JT45" i="1" a="1"/>
  <c r="JT45" i="1" s="1"/>
  <c r="JT46" i="1" s="1" a="1"/>
  <c r="JT46" i="1" s="1"/>
  <c r="GL47" i="1" a="1"/>
  <c r="GL47" i="1" s="1"/>
  <c r="GL48" i="1" s="1" a="1"/>
  <c r="GL48" i="1" s="1"/>
  <c r="GL45" i="1" a="1"/>
  <c r="GL45" i="1" s="1"/>
  <c r="GL46" i="1" s="1" a="1"/>
  <c r="GL46" i="1" s="1"/>
  <c r="GL49" i="1" a="1"/>
  <c r="GL49" i="1" s="1"/>
  <c r="GL50" i="1" s="1" a="1"/>
  <c r="GL50" i="1" s="1"/>
  <c r="KA49" i="1" a="1"/>
  <c r="KA49" i="1" s="1"/>
  <c r="KA50" i="1" s="1" a="1"/>
  <c r="KA50" i="1" s="1"/>
  <c r="KA47" i="1" a="1"/>
  <c r="KA47" i="1" s="1"/>
  <c r="KA48" i="1" s="1" a="1"/>
  <c r="KA48" i="1" s="1"/>
  <c r="KA45" i="1" a="1"/>
  <c r="KA45" i="1" s="1"/>
  <c r="KA46" i="1" s="1" a="1"/>
  <c r="KA46" i="1" s="1"/>
  <c r="FR49" i="1" a="1"/>
  <c r="FR49" i="1" s="1"/>
  <c r="FR50" i="1" s="1" a="1"/>
  <c r="FR50" i="1" s="1"/>
  <c r="FR45" i="1" a="1"/>
  <c r="FR45" i="1" s="1"/>
  <c r="FR46" i="1" s="1" a="1"/>
  <c r="FR46" i="1" s="1"/>
  <c r="FR47" i="1" a="1"/>
  <c r="FR47" i="1" s="1"/>
  <c r="FR48" i="1" s="1" a="1"/>
  <c r="FR48" i="1" s="1"/>
  <c r="DR45" i="1" a="1"/>
  <c r="DR45" i="1" s="1"/>
  <c r="DR46" i="1" s="1" a="1"/>
  <c r="DR46" i="1" s="1"/>
  <c r="DR47" i="1" a="1"/>
  <c r="DR47" i="1" s="1"/>
  <c r="DR48" i="1" s="1" a="1"/>
  <c r="DR48" i="1" s="1"/>
  <c r="DR49" i="1" a="1"/>
  <c r="DR49" i="1" s="1"/>
  <c r="DR50" i="1" s="1" a="1"/>
  <c r="DR50" i="1" s="1"/>
  <c r="GX49" i="1" a="1"/>
  <c r="GX49" i="1" s="1"/>
  <c r="GX50" i="1" s="1" a="1"/>
  <c r="GX50" i="1" s="1"/>
  <c r="GX47" i="1" a="1"/>
  <c r="GX47" i="1" s="1"/>
  <c r="GX48" i="1" s="1" a="1"/>
  <c r="GX48" i="1" s="1"/>
  <c r="GX45" i="1" a="1"/>
  <c r="GX45" i="1" s="1"/>
  <c r="GX46" i="1" s="1" a="1"/>
  <c r="GX46" i="1" s="1"/>
  <c r="GU47" i="1" a="1"/>
  <c r="GU47" i="1" s="1"/>
  <c r="GU48" i="1" s="1" a="1"/>
  <c r="GU48" i="1" s="1"/>
  <c r="GU49" i="1" a="1"/>
  <c r="GU49" i="1" s="1"/>
  <c r="GU50" i="1" s="1" a="1"/>
  <c r="GU50" i="1" s="1"/>
  <c r="GU45" i="1" a="1"/>
  <c r="GU45" i="1" s="1"/>
  <c r="GU46" i="1" s="1" a="1"/>
  <c r="GU46" i="1" s="1"/>
  <c r="DQ45" i="1" a="1"/>
  <c r="DQ45" i="1" s="1"/>
  <c r="DQ46" i="1" s="1" a="1"/>
  <c r="DQ46" i="1" s="1"/>
  <c r="DQ47" i="1" a="1"/>
  <c r="DQ47" i="1" s="1"/>
  <c r="DQ48" i="1" s="1" a="1"/>
  <c r="DQ48" i="1" s="1"/>
  <c r="DQ49" i="1" a="1"/>
  <c r="DQ49" i="1" s="1"/>
  <c r="DQ50" i="1" s="1" a="1"/>
  <c r="DQ50" i="1" s="1"/>
  <c r="MV47" i="1" a="1"/>
  <c r="MV47" i="1" s="1"/>
  <c r="MV48" i="1" s="1" a="1"/>
  <c r="MV48" i="1" s="1"/>
  <c r="MV45" i="1" a="1"/>
  <c r="MV45" i="1" s="1"/>
  <c r="MV46" i="1" s="1" a="1"/>
  <c r="MV46" i="1" s="1"/>
  <c r="MV49" i="1" a="1"/>
  <c r="MV49" i="1" s="1"/>
  <c r="MV50" i="1" s="1" a="1"/>
  <c r="MV50" i="1" s="1"/>
  <c r="DT49" i="1" a="1"/>
  <c r="DT49" i="1" s="1"/>
  <c r="DT50" i="1" s="1" a="1"/>
  <c r="DT50" i="1" s="1"/>
  <c r="DT45" i="1" a="1"/>
  <c r="DT45" i="1" s="1"/>
  <c r="DT46" i="1" s="1" a="1"/>
  <c r="DT46" i="1" s="1"/>
  <c r="DT47" i="1" a="1"/>
  <c r="DT47" i="1" s="1"/>
  <c r="DT48" i="1" s="1" a="1"/>
  <c r="DT48" i="1" s="1"/>
  <c r="AC49" i="1" a="1"/>
  <c r="AC49" i="1" s="1"/>
  <c r="AC50" i="1" s="1" a="1"/>
  <c r="AC50" i="1" s="1"/>
  <c r="AC45" i="1" a="1"/>
  <c r="AC45" i="1" s="1"/>
  <c r="AC46" i="1" s="1" a="1"/>
  <c r="AC46" i="1" s="1"/>
  <c r="AC47" i="1" a="1"/>
  <c r="AC47" i="1" s="1"/>
  <c r="AC48" i="1" s="1" a="1"/>
  <c r="AC48" i="1" s="1"/>
  <c r="JK47" i="1" a="1"/>
  <c r="JK47" i="1" s="1"/>
  <c r="JK48" i="1" s="1" a="1"/>
  <c r="JK48" i="1" s="1"/>
  <c r="JK49" i="1" a="1"/>
  <c r="JK49" i="1" s="1"/>
  <c r="JK50" i="1" s="1" a="1"/>
  <c r="JK50" i="1" s="1"/>
  <c r="JK45" i="1" a="1"/>
  <c r="JK45" i="1" s="1"/>
  <c r="JK46" i="1" s="1" a="1"/>
  <c r="JK46" i="1" s="1"/>
  <c r="JP45" i="1" a="1"/>
  <c r="JP45" i="1" s="1"/>
  <c r="JP46" i="1" s="1" a="1"/>
  <c r="JP46" i="1" s="1"/>
  <c r="JP49" i="1" a="1"/>
  <c r="JP49" i="1" s="1"/>
  <c r="JP50" i="1" s="1" a="1"/>
  <c r="JP50" i="1" s="1"/>
  <c r="JP47" i="1" a="1"/>
  <c r="JP47" i="1" s="1"/>
  <c r="JP48" i="1" s="1" a="1"/>
  <c r="JP48" i="1" s="1"/>
  <c r="MC45" i="1" a="1"/>
  <c r="MC45" i="1" s="1"/>
  <c r="MC46" i="1" s="1" a="1"/>
  <c r="MC46" i="1" s="1"/>
  <c r="MC47" i="1" a="1"/>
  <c r="MC47" i="1" s="1"/>
  <c r="MC48" i="1" s="1" a="1"/>
  <c r="MC48" i="1" s="1"/>
  <c r="MC49" i="1" a="1"/>
  <c r="MC49" i="1" s="1"/>
  <c r="MC50" i="1" s="1" a="1"/>
  <c r="MC50" i="1" s="1"/>
  <c r="GO45" i="1" a="1"/>
  <c r="GO45" i="1" s="1"/>
  <c r="GO46" i="1" s="1" a="1"/>
  <c r="GO46" i="1" s="1"/>
  <c r="GO47" i="1" a="1"/>
  <c r="GO47" i="1" s="1"/>
  <c r="GO48" i="1" s="1" a="1"/>
  <c r="GO48" i="1" s="1"/>
  <c r="GO49" i="1" a="1"/>
  <c r="GO49" i="1" s="1"/>
  <c r="GO50" i="1" s="1" a="1"/>
  <c r="GO50" i="1" s="1"/>
  <c r="GY47" i="1" a="1"/>
  <c r="GY47" i="1" s="1"/>
  <c r="GY48" i="1" s="1" a="1"/>
  <c r="GY48" i="1" s="1"/>
  <c r="GY45" i="1" a="1"/>
  <c r="GY45" i="1" s="1"/>
  <c r="GY46" i="1" s="1" a="1"/>
  <c r="GY46" i="1" s="1"/>
  <c r="GY49" i="1" a="1"/>
  <c r="GY49" i="1" s="1"/>
  <c r="GY50" i="1" s="1" a="1"/>
  <c r="GY50" i="1" s="1"/>
  <c r="ID47" i="1" a="1"/>
  <c r="ID47" i="1" s="1"/>
  <c r="ID48" i="1" s="1" a="1"/>
  <c r="ID48" i="1" s="1"/>
  <c r="ID45" i="1" a="1"/>
  <c r="ID45" i="1" s="1"/>
  <c r="ID46" i="1" s="1" a="1"/>
  <c r="ID46" i="1" s="1"/>
  <c r="ID49" i="1" a="1"/>
  <c r="ID49" i="1" s="1"/>
  <c r="ID50" i="1" s="1" a="1"/>
  <c r="ID50" i="1" s="1"/>
  <c r="EE47" i="1" a="1"/>
  <c r="EE47" i="1" s="1"/>
  <c r="EE48" i="1" s="1" a="1"/>
  <c r="EE48" i="1" s="1"/>
  <c r="EE49" i="1" a="1"/>
  <c r="EE49" i="1" s="1"/>
  <c r="EE50" i="1" s="1" a="1"/>
  <c r="EE50" i="1" s="1"/>
  <c r="EE45" i="1" a="1"/>
  <c r="EE45" i="1" s="1"/>
  <c r="EE46" i="1" s="1" a="1"/>
  <c r="EE46" i="1" s="1"/>
  <c r="KS45" i="1" a="1"/>
  <c r="KS45" i="1" s="1"/>
  <c r="KS46" i="1" s="1" a="1"/>
  <c r="KS46" i="1" s="1"/>
  <c r="KS47" i="1" a="1"/>
  <c r="KS47" i="1" s="1"/>
  <c r="KS48" i="1" s="1" a="1"/>
  <c r="KS48" i="1" s="1"/>
  <c r="KS49" i="1" a="1"/>
  <c r="KS49" i="1" s="1"/>
  <c r="KS50" i="1" s="1" a="1"/>
  <c r="KS50" i="1" s="1"/>
  <c r="JG47" i="1" a="1"/>
  <c r="JG47" i="1" s="1"/>
  <c r="JG48" i="1" s="1" a="1"/>
  <c r="JG48" i="1" s="1"/>
  <c r="JG45" i="1" a="1"/>
  <c r="JG45" i="1" s="1"/>
  <c r="JG46" i="1" s="1" a="1"/>
  <c r="JG46" i="1" s="1"/>
  <c r="JG49" i="1" a="1"/>
  <c r="JG49" i="1" s="1"/>
  <c r="JG50" i="1" s="1" a="1"/>
  <c r="JG50" i="1" s="1"/>
  <c r="KT45" i="1" a="1"/>
  <c r="KT45" i="1" s="1"/>
  <c r="KT46" i="1" s="1" a="1"/>
  <c r="KT46" i="1" s="1"/>
  <c r="KT47" i="1" a="1"/>
  <c r="KT47" i="1" s="1"/>
  <c r="KT48" i="1" s="1" a="1"/>
  <c r="KT48" i="1" s="1"/>
  <c r="KT49" i="1" a="1"/>
  <c r="KT49" i="1" s="1"/>
  <c r="KT50" i="1" s="1" a="1"/>
  <c r="KT50" i="1" s="1"/>
  <c r="GG45" i="1" a="1"/>
  <c r="GG45" i="1" s="1"/>
  <c r="GG46" i="1" s="1" a="1"/>
  <c r="GG46" i="1" s="1"/>
  <c r="GG49" i="1" a="1"/>
  <c r="GG49" i="1" s="1"/>
  <c r="GG50" i="1" s="1" a="1"/>
  <c r="GG50" i="1" s="1"/>
  <c r="GG47" i="1" a="1"/>
  <c r="GG47" i="1" s="1"/>
  <c r="GG48" i="1" s="1" a="1"/>
  <c r="GG48" i="1" s="1"/>
  <c r="AD49" i="1" a="1"/>
  <c r="AD49" i="1" s="1"/>
  <c r="AD50" i="1" s="1" a="1"/>
  <c r="AD50" i="1" s="1"/>
  <c r="AD45" i="1" a="1"/>
  <c r="AD45" i="1" s="1"/>
  <c r="AD46" i="1" s="1" a="1"/>
  <c r="AD46" i="1" s="1"/>
  <c r="AD47" i="1" a="1"/>
  <c r="AD47" i="1" s="1"/>
  <c r="AD48" i="1" s="1" a="1"/>
  <c r="AD48" i="1" s="1"/>
  <c r="FD47" i="1" a="1"/>
  <c r="FD47" i="1" s="1"/>
  <c r="FD48" i="1" s="1" a="1"/>
  <c r="FD48" i="1" s="1"/>
  <c r="FD49" i="1" a="1"/>
  <c r="FD49" i="1" s="1"/>
  <c r="FD50" i="1" s="1" a="1"/>
  <c r="FD50" i="1" s="1"/>
  <c r="FD45" i="1" a="1"/>
  <c r="FD45" i="1" s="1"/>
  <c r="FD46" i="1" s="1" a="1"/>
  <c r="FD46" i="1" s="1"/>
  <c r="GE49" i="1" a="1"/>
  <c r="GE49" i="1" s="1"/>
  <c r="GE50" i="1" s="1" a="1"/>
  <c r="GE50" i="1" s="1"/>
  <c r="GE47" i="1" a="1"/>
  <c r="GE47" i="1" s="1"/>
  <c r="GE48" i="1" s="1" a="1"/>
  <c r="GE48" i="1" s="1"/>
  <c r="GE45" i="1" a="1"/>
  <c r="GE45" i="1" s="1"/>
  <c r="GE46" i="1" s="1" a="1"/>
  <c r="GE46" i="1" s="1"/>
  <c r="JX45" i="1" a="1"/>
  <c r="JX45" i="1" s="1"/>
  <c r="JX46" i="1" s="1" a="1"/>
  <c r="JX46" i="1" s="1"/>
  <c r="JX49" i="1" a="1"/>
  <c r="JX49" i="1" s="1"/>
  <c r="JX50" i="1" s="1" a="1"/>
  <c r="JX50" i="1" s="1"/>
  <c r="JX47" i="1" a="1"/>
  <c r="JX47" i="1" s="1"/>
  <c r="JX48" i="1" s="1" a="1"/>
  <c r="JX48" i="1" s="1"/>
  <c r="GM49" i="1" a="1"/>
  <c r="GM49" i="1" s="1"/>
  <c r="GM50" i="1" s="1" a="1"/>
  <c r="GM50" i="1" s="1"/>
  <c r="GM47" i="1" a="1"/>
  <c r="GM47" i="1" s="1"/>
  <c r="GM48" i="1" s="1" a="1"/>
  <c r="GM48" i="1" s="1"/>
  <c r="GM45" i="1" a="1"/>
  <c r="GM45" i="1" s="1"/>
  <c r="GM46" i="1" s="1" a="1"/>
  <c r="GM46" i="1" s="1"/>
  <c r="MN49" i="1" a="1"/>
  <c r="MN49" i="1" s="1"/>
  <c r="MN50" i="1" s="1" a="1"/>
  <c r="MN50" i="1" s="1"/>
  <c r="MN47" i="1" a="1"/>
  <c r="MN47" i="1" s="1"/>
  <c r="MN48" i="1" s="1" a="1"/>
  <c r="MN48" i="1" s="1"/>
  <c r="MN45" i="1" a="1"/>
  <c r="MN45" i="1" s="1"/>
  <c r="MN46" i="1" s="1" a="1"/>
  <c r="MN46" i="1" s="1"/>
  <c r="LM45" i="1" a="1"/>
  <c r="LM45" i="1" s="1"/>
  <c r="LM46" i="1" s="1" a="1"/>
  <c r="LM46" i="1" s="1"/>
  <c r="LM47" i="1" a="1"/>
  <c r="LM47" i="1" s="1"/>
  <c r="LM48" i="1" s="1" a="1"/>
  <c r="LM48" i="1" s="1"/>
  <c r="LM49" i="1" a="1"/>
  <c r="LM49" i="1" s="1"/>
  <c r="LM50" i="1" s="1" a="1"/>
  <c r="LM50" i="1" s="1"/>
  <c r="JN45" i="1" a="1"/>
  <c r="JN45" i="1" s="1"/>
  <c r="JN46" i="1" s="1" a="1"/>
  <c r="JN46" i="1" s="1"/>
  <c r="JN47" i="1" a="1"/>
  <c r="JN47" i="1" s="1"/>
  <c r="JN48" i="1" s="1" a="1"/>
  <c r="JN48" i="1" s="1"/>
  <c r="JN49" i="1" a="1"/>
  <c r="JN49" i="1" s="1"/>
  <c r="JN50" i="1" s="1" a="1"/>
  <c r="JN50" i="1" s="1"/>
  <c r="HQ47" i="1" a="1"/>
  <c r="HQ47" i="1" s="1"/>
  <c r="HQ48" i="1" s="1" a="1"/>
  <c r="HQ48" i="1" s="1"/>
  <c r="HQ45" i="1" a="1"/>
  <c r="HQ45" i="1" s="1"/>
  <c r="HQ46" i="1" s="1" a="1"/>
  <c r="HQ46" i="1" s="1"/>
  <c r="HQ49" i="1" a="1"/>
  <c r="HQ49" i="1" s="1"/>
  <c r="HQ50" i="1" s="1" a="1"/>
  <c r="HQ50" i="1" s="1"/>
  <c r="GS47" i="1" a="1"/>
  <c r="GS47" i="1" s="1"/>
  <c r="GS48" i="1" s="1" a="1"/>
  <c r="GS48" i="1" s="1"/>
  <c r="GS45" i="1" a="1"/>
  <c r="GS45" i="1" s="1"/>
  <c r="GS46" i="1" s="1" a="1"/>
  <c r="GS46" i="1" s="1"/>
  <c r="GS49" i="1" a="1"/>
  <c r="GS49" i="1" s="1"/>
  <c r="GS50" i="1" s="1" a="1"/>
  <c r="GS50" i="1" s="1"/>
  <c r="LY47" i="1" a="1"/>
  <c r="LY47" i="1" s="1"/>
  <c r="LY48" i="1" s="1" a="1"/>
  <c r="LY48" i="1" s="1"/>
  <c r="LY49" i="1" a="1"/>
  <c r="LY49" i="1" s="1"/>
  <c r="LY50" i="1" s="1" a="1"/>
  <c r="LY50" i="1" s="1"/>
  <c r="LY45" i="1" a="1"/>
  <c r="LY45" i="1" s="1"/>
  <c r="LY46" i="1" s="1" a="1"/>
  <c r="LY46" i="1" s="1"/>
  <c r="LF47" i="1" a="1"/>
  <c r="LF47" i="1" s="1"/>
  <c r="LF48" i="1" s="1" a="1"/>
  <c r="LF48" i="1" s="1"/>
  <c r="LF45" i="1" a="1"/>
  <c r="LF45" i="1" s="1"/>
  <c r="LF46" i="1" s="1" a="1"/>
  <c r="LF46" i="1" s="1"/>
  <c r="LF49" i="1" a="1"/>
  <c r="LF49" i="1" s="1"/>
  <c r="LF50" i="1" s="1" a="1"/>
  <c r="LF50" i="1" s="1"/>
  <c r="DN47" i="1" a="1"/>
  <c r="DN47" i="1" s="1"/>
  <c r="DN48" i="1" s="1" a="1"/>
  <c r="DN48" i="1" s="1"/>
  <c r="DN45" i="1" a="1"/>
  <c r="DN45" i="1" s="1"/>
  <c r="DN46" i="1" s="1" a="1"/>
  <c r="DN46" i="1" s="1"/>
  <c r="DN49" i="1" a="1"/>
  <c r="DN49" i="1" s="1"/>
  <c r="DN50" i="1" s="1" a="1"/>
  <c r="DN50" i="1" s="1"/>
  <c r="FE47" i="1" a="1"/>
  <c r="FE47" i="1" s="1"/>
  <c r="FE48" i="1" s="1" a="1"/>
  <c r="FE48" i="1" s="1"/>
  <c r="FE49" i="1" a="1"/>
  <c r="FE49" i="1" s="1"/>
  <c r="FE50" i="1" s="1" a="1"/>
  <c r="FE50" i="1" s="1"/>
  <c r="FE45" i="1" a="1"/>
  <c r="FE45" i="1" s="1"/>
  <c r="FE46" i="1" s="1" a="1"/>
  <c r="FE46" i="1" s="1"/>
  <c r="JO49" i="1" a="1"/>
  <c r="JO49" i="1" s="1"/>
  <c r="JO50" i="1" s="1" a="1"/>
  <c r="JO50" i="1" s="1"/>
  <c r="JO47" i="1" a="1"/>
  <c r="JO47" i="1" s="1"/>
  <c r="JO48" i="1" s="1" a="1"/>
  <c r="JO48" i="1" s="1"/>
  <c r="JO45" i="1" a="1"/>
  <c r="JO45" i="1" s="1"/>
  <c r="JO46" i="1" s="1" a="1"/>
  <c r="JO46" i="1" s="1"/>
  <c r="KW47" i="1" a="1"/>
  <c r="KW47" i="1" s="1"/>
  <c r="KW48" i="1" s="1" a="1"/>
  <c r="KW48" i="1" s="1"/>
  <c r="KW45" i="1" a="1"/>
  <c r="KW45" i="1" s="1"/>
  <c r="KW46" i="1" s="1" a="1"/>
  <c r="KW46" i="1" s="1"/>
  <c r="KW49" i="1" a="1"/>
  <c r="KW49" i="1" s="1"/>
  <c r="KW50" i="1" s="1" a="1"/>
  <c r="KW50" i="1" s="1"/>
  <c r="KO47" i="1" a="1"/>
  <c r="KO47" i="1" s="1"/>
  <c r="KO48" i="1" s="1" a="1"/>
  <c r="KO48" i="1" s="1"/>
  <c r="KO45" i="1" a="1"/>
  <c r="KO45" i="1" s="1"/>
  <c r="KO46" i="1" s="1" a="1"/>
  <c r="KO46" i="1" s="1"/>
  <c r="KO49" i="1" a="1"/>
  <c r="KO49" i="1" s="1"/>
  <c r="KO50" i="1" s="1" a="1"/>
  <c r="KO50" i="1" s="1"/>
  <c r="GK45" i="1" a="1"/>
  <c r="GK45" i="1" s="1"/>
  <c r="GK46" i="1" s="1" a="1"/>
  <c r="GK46" i="1" s="1"/>
  <c r="GK47" i="1" a="1"/>
  <c r="GK47" i="1" s="1"/>
  <c r="GK48" i="1" s="1" a="1"/>
  <c r="GK48" i="1" s="1"/>
  <c r="GK49" i="1" a="1"/>
  <c r="GK49" i="1" s="1"/>
  <c r="GK50" i="1" s="1" a="1"/>
  <c r="GK50" i="1" s="1"/>
  <c r="LN47" i="1" a="1"/>
  <c r="LN47" i="1" s="1"/>
  <c r="LN48" i="1" s="1" a="1"/>
  <c r="LN48" i="1" s="1"/>
  <c r="LN45" i="1" a="1"/>
  <c r="LN45" i="1" s="1"/>
  <c r="LN46" i="1" s="1" a="1"/>
  <c r="LN46" i="1" s="1"/>
  <c r="LN49" i="1" a="1"/>
  <c r="LN49" i="1" s="1"/>
  <c r="LN50" i="1" s="1" a="1"/>
  <c r="LN50" i="1" s="1"/>
  <c r="EF47" i="1" a="1"/>
  <c r="EF47" i="1" s="1"/>
  <c r="EF48" i="1" s="1" a="1"/>
  <c r="EF48" i="1" s="1"/>
  <c r="EF49" i="1" a="1"/>
  <c r="EF49" i="1" s="1"/>
  <c r="EF50" i="1" s="1" a="1"/>
  <c r="EF50" i="1" s="1"/>
  <c r="EF45" i="1" a="1"/>
  <c r="EF45" i="1" s="1"/>
  <c r="EF46" i="1" s="1" a="1"/>
  <c r="EF46" i="1" s="1"/>
  <c r="GF49" i="1" a="1"/>
  <c r="GF49" i="1" s="1"/>
  <c r="GF50" i="1" s="1" a="1"/>
  <c r="GF50" i="1" s="1"/>
  <c r="GF47" i="1" a="1"/>
  <c r="GF47" i="1" s="1"/>
  <c r="GF48" i="1" s="1" a="1"/>
  <c r="GF48" i="1" s="1"/>
  <c r="GF45" i="1" a="1"/>
  <c r="GF45" i="1" s="1"/>
  <c r="GF46" i="1" s="1" a="1"/>
  <c r="GF46" i="1" s="1"/>
  <c r="FO47" i="1" a="1"/>
  <c r="FO47" i="1" s="1"/>
  <c r="FO48" i="1" s="1" a="1"/>
  <c r="FO48" i="1" s="1"/>
  <c r="FO45" i="1" a="1"/>
  <c r="FO45" i="1" s="1"/>
  <c r="FO46" i="1" s="1" a="1"/>
  <c r="FO46" i="1" s="1"/>
  <c r="FO49" i="1" a="1"/>
  <c r="FO49" i="1" s="1"/>
  <c r="FO50" i="1" s="1" a="1"/>
  <c r="FO50" i="1" s="1"/>
  <c r="FT47" i="1" a="1"/>
  <c r="FT47" i="1" s="1"/>
  <c r="FT48" i="1" s="1" a="1"/>
  <c r="FT48" i="1" s="1"/>
  <c r="FT49" i="1" a="1"/>
  <c r="FT49" i="1" s="1"/>
  <c r="FT50" i="1" s="1" a="1"/>
  <c r="FT50" i="1" s="1"/>
  <c r="FT45" i="1" a="1"/>
  <c r="FT45" i="1" s="1"/>
  <c r="FT46" i="1" s="1" a="1"/>
  <c r="FT46" i="1" s="1"/>
  <c r="HS49" i="1" a="1"/>
  <c r="HS49" i="1" s="1"/>
  <c r="HS50" i="1" s="1" a="1"/>
  <c r="HS50" i="1" s="1"/>
  <c r="HS47" i="1" a="1"/>
  <c r="HS47" i="1" s="1"/>
  <c r="HS48" i="1" s="1" a="1"/>
  <c r="HS48" i="1" s="1"/>
  <c r="HS45" i="1" a="1"/>
  <c r="HS45" i="1" s="1"/>
  <c r="HS46" i="1" s="1" a="1"/>
  <c r="HS46" i="1" s="1"/>
  <c r="BO47" i="1" a="1"/>
  <c r="BO47" i="1" s="1"/>
  <c r="BO48" i="1" s="1" a="1"/>
  <c r="BO48" i="1" s="1"/>
  <c r="BO45" i="1" a="1"/>
  <c r="BO45" i="1" s="1"/>
  <c r="BO46" i="1" s="1" a="1"/>
  <c r="BO46" i="1" s="1"/>
  <c r="BO49" i="1" a="1"/>
  <c r="BO49" i="1" s="1"/>
  <c r="BO50" i="1" s="1" a="1"/>
  <c r="BO50" i="1" s="1"/>
  <c r="HA47" i="1" a="1"/>
  <c r="HA47" i="1" s="1"/>
  <c r="HA48" i="1" s="1" a="1"/>
  <c r="HA48" i="1" s="1"/>
  <c r="HA49" i="1" a="1"/>
  <c r="HA49" i="1" s="1"/>
  <c r="HA50" i="1" s="1" a="1"/>
  <c r="HA50" i="1" s="1"/>
  <c r="HA45" i="1" a="1"/>
  <c r="HA45" i="1" s="1"/>
  <c r="HA46" i="1" s="1" a="1"/>
  <c r="HA46" i="1" s="1"/>
  <c r="KY45" i="1" a="1"/>
  <c r="KY45" i="1" s="1"/>
  <c r="KY46" i="1" s="1" a="1"/>
  <c r="KY46" i="1" s="1"/>
  <c r="KY47" i="1" a="1"/>
  <c r="KY47" i="1" s="1"/>
  <c r="KY48" i="1" s="1" a="1"/>
  <c r="KY48" i="1" s="1"/>
  <c r="KY49" i="1" a="1"/>
  <c r="KY49" i="1" s="1"/>
  <c r="KY50" i="1" s="1" a="1"/>
  <c r="KY50" i="1" s="1"/>
  <c r="LX47" i="1" a="1"/>
  <c r="LX47" i="1" s="1"/>
  <c r="LX48" i="1" s="1" a="1"/>
  <c r="LX48" i="1" s="1"/>
  <c r="LX49" i="1" a="1"/>
  <c r="LX49" i="1" s="1"/>
  <c r="LX50" i="1" s="1" a="1"/>
  <c r="LX50" i="1" s="1"/>
  <c r="LX45" i="1" a="1"/>
  <c r="LX45" i="1" s="1"/>
  <c r="LX46" i="1" s="1" a="1"/>
  <c r="LX46" i="1" s="1"/>
  <c r="LO45" i="1" a="1"/>
  <c r="LO45" i="1" s="1"/>
  <c r="LO46" i="1" s="1" a="1"/>
  <c r="LO46" i="1" s="1"/>
  <c r="LO47" i="1" a="1"/>
  <c r="LO47" i="1" s="1"/>
  <c r="LO48" i="1" s="1" a="1"/>
  <c r="LO48" i="1" s="1"/>
  <c r="LO49" i="1" a="1"/>
  <c r="LO49" i="1" s="1"/>
  <c r="LO50" i="1" s="1" a="1"/>
  <c r="LO50" i="1" s="1"/>
  <c r="JL47" i="1" a="1"/>
  <c r="JL47" i="1" s="1"/>
  <c r="JL48" i="1" s="1" a="1"/>
  <c r="JL48" i="1" s="1"/>
  <c r="JL45" i="1" a="1"/>
  <c r="JL45" i="1" s="1"/>
  <c r="JL46" i="1" s="1" a="1"/>
  <c r="JL46" i="1" s="1"/>
  <c r="JL49" i="1" a="1"/>
  <c r="JL49" i="1" s="1"/>
  <c r="JL50" i="1" s="1" a="1"/>
  <c r="JL50" i="1" s="1"/>
  <c r="GW47" i="1" a="1"/>
  <c r="GW47" i="1" s="1"/>
  <c r="GW48" i="1" s="1" a="1"/>
  <c r="GW48" i="1" s="1"/>
  <c r="GW49" i="1" a="1"/>
  <c r="GW49" i="1" s="1"/>
  <c r="GW50" i="1" s="1" a="1"/>
  <c r="GW50" i="1" s="1"/>
  <c r="GW45" i="1" a="1"/>
  <c r="GW45" i="1" s="1"/>
  <c r="GW46" i="1" s="1" a="1"/>
  <c r="GW46" i="1" s="1"/>
  <c r="DG49" i="1" a="1"/>
  <c r="DG49" i="1" s="1"/>
  <c r="DG50" i="1" s="1" a="1"/>
  <c r="DG50" i="1" s="1"/>
  <c r="DG47" i="1" a="1"/>
  <c r="DG47" i="1" s="1"/>
  <c r="DG48" i="1" s="1" a="1"/>
  <c r="DG48" i="1" s="1"/>
  <c r="DG45" i="1" a="1"/>
  <c r="DG45" i="1" s="1"/>
  <c r="DG46" i="1" s="1" a="1"/>
  <c r="DG46" i="1" s="1"/>
  <c r="HX47" i="1" a="1"/>
  <c r="HX47" i="1" s="1"/>
  <c r="HX48" i="1" s="1" a="1"/>
  <c r="HX48" i="1" s="1"/>
  <c r="HX45" i="1" a="1"/>
  <c r="HX45" i="1" s="1"/>
  <c r="HX46" i="1" s="1" a="1"/>
  <c r="HX46" i="1" s="1"/>
  <c r="HX49" i="1" a="1"/>
  <c r="HX49" i="1" s="1"/>
  <c r="HX50" i="1" s="1" a="1"/>
  <c r="HX50" i="1" s="1"/>
  <c r="CC47" i="1" a="1"/>
  <c r="CC47" i="1" s="1"/>
  <c r="CC48" i="1" s="1" a="1"/>
  <c r="CC48" i="1" s="1"/>
  <c r="CC49" i="1" a="1"/>
  <c r="CC49" i="1" s="1"/>
  <c r="CC50" i="1" s="1" a="1"/>
  <c r="CC50" i="1" s="1"/>
  <c r="CC45" i="1" a="1"/>
  <c r="CC45" i="1" s="1"/>
  <c r="CC46" i="1" s="1" a="1"/>
  <c r="CC46" i="1" s="1"/>
  <c r="BP45" i="1" a="1"/>
  <c r="BP45" i="1" s="1"/>
  <c r="BP46" i="1" s="1" a="1"/>
  <c r="BP46" i="1" s="1"/>
  <c r="BP47" i="1" a="1"/>
  <c r="BP47" i="1" s="1"/>
  <c r="BP48" i="1" s="1" a="1"/>
  <c r="BP48" i="1" s="1"/>
  <c r="BP49" i="1" a="1"/>
  <c r="BP49" i="1" s="1"/>
  <c r="BP50" i="1" s="1" a="1"/>
  <c r="BP50" i="1" s="1"/>
  <c r="GT45" i="1" a="1"/>
  <c r="GT45" i="1" s="1"/>
  <c r="GT46" i="1" s="1" a="1"/>
  <c r="GT46" i="1" s="1"/>
  <c r="GT47" i="1" a="1"/>
  <c r="GT47" i="1" s="1"/>
  <c r="GT48" i="1" s="1" a="1"/>
  <c r="GT48" i="1" s="1"/>
  <c r="GT49" i="1" a="1"/>
  <c r="GT49" i="1" s="1"/>
  <c r="GT50" i="1" s="1" a="1"/>
  <c r="GT50" i="1" s="1"/>
  <c r="FA45" i="1" a="1"/>
  <c r="FA45" i="1" s="1"/>
  <c r="FA46" i="1" s="1" a="1"/>
  <c r="FA46" i="1" s="1"/>
  <c r="FA47" i="1" a="1"/>
  <c r="FA47" i="1" s="1"/>
  <c r="FA48" i="1" s="1" a="1"/>
  <c r="FA48" i="1" s="1"/>
  <c r="FA49" i="1" a="1"/>
  <c r="FA49" i="1" s="1"/>
  <c r="FA50" i="1" s="1" a="1"/>
  <c r="FA50" i="1" s="1"/>
  <c r="KM45" i="1" a="1"/>
  <c r="KM45" i="1" s="1"/>
  <c r="KM46" i="1" s="1" a="1"/>
  <c r="KM46" i="1" s="1"/>
  <c r="KM49" i="1" a="1"/>
  <c r="KM49" i="1" s="1"/>
  <c r="KM50" i="1" s="1" a="1"/>
  <c r="KM50" i="1" s="1"/>
  <c r="KM47" i="1" a="1"/>
  <c r="KM47" i="1" s="1"/>
  <c r="KM48" i="1" s="1" a="1"/>
  <c r="KM48" i="1" s="1"/>
  <c r="GP45" i="1" a="1"/>
  <c r="GP45" i="1" s="1"/>
  <c r="GP46" i="1" s="1" a="1"/>
  <c r="GP46" i="1" s="1"/>
  <c r="GP47" i="1" a="1"/>
  <c r="GP47" i="1" s="1"/>
  <c r="GP48" i="1" s="1" a="1"/>
  <c r="GP48" i="1" s="1"/>
  <c r="GP49" i="1" a="1"/>
  <c r="GP49" i="1" s="1"/>
  <c r="GP50" i="1" s="1" a="1"/>
  <c r="GP50" i="1" s="1"/>
  <c r="KF49" i="1" a="1"/>
  <c r="KF49" i="1" s="1"/>
  <c r="KF50" i="1" s="1" a="1"/>
  <c r="KF50" i="1" s="1"/>
  <c r="KF45" i="1" a="1"/>
  <c r="KF45" i="1" s="1"/>
  <c r="KF46" i="1" s="1" a="1"/>
  <c r="KF46" i="1" s="1"/>
  <c r="KF47" i="1" a="1"/>
  <c r="KF47" i="1" s="1"/>
  <c r="KF48" i="1" s="1" a="1"/>
  <c r="KF48" i="1" s="1"/>
  <c r="LP45" i="1" a="1"/>
  <c r="LP45" i="1" s="1"/>
  <c r="LP46" i="1" s="1" a="1"/>
  <c r="LP46" i="1" s="1"/>
  <c r="LP47" i="1" a="1"/>
  <c r="LP47" i="1" s="1"/>
  <c r="LP48" i="1" s="1" a="1"/>
  <c r="LP48" i="1" s="1"/>
  <c r="LP49" i="1" a="1"/>
  <c r="LP49" i="1" s="1"/>
  <c r="LP50" i="1" s="1" a="1"/>
  <c r="LP50" i="1" s="1"/>
  <c r="DP49" i="1" a="1"/>
  <c r="DP49" i="1" s="1"/>
  <c r="DP50" i="1" s="1" a="1"/>
  <c r="DP50" i="1" s="1"/>
  <c r="DP47" i="1" a="1"/>
  <c r="DP47" i="1" s="1"/>
  <c r="DP48" i="1" s="1" a="1"/>
  <c r="DP48" i="1" s="1"/>
  <c r="DP45" i="1" a="1"/>
  <c r="DP45" i="1" s="1"/>
  <c r="DP46" i="1" s="1" a="1"/>
  <c r="DP46" i="1" s="1"/>
  <c r="JY49" i="1" a="1"/>
  <c r="JY49" i="1" s="1"/>
  <c r="JY50" i="1" s="1" a="1"/>
  <c r="JY50" i="1" s="1"/>
  <c r="JY47" i="1" a="1"/>
  <c r="JY47" i="1" s="1"/>
  <c r="JY48" i="1" s="1" a="1"/>
  <c r="JY48" i="1" s="1"/>
  <c r="JY45" i="1" a="1"/>
  <c r="JY45" i="1" s="1"/>
  <c r="JY46" i="1" s="1" a="1"/>
  <c r="JY46" i="1" s="1"/>
  <c r="KV47" i="1" a="1"/>
  <c r="KV47" i="1" s="1"/>
  <c r="KV48" i="1" s="1" a="1"/>
  <c r="KV48" i="1" s="1"/>
  <c r="KV45" i="1" a="1"/>
  <c r="KV45" i="1" s="1"/>
  <c r="KV46" i="1" s="1" a="1"/>
  <c r="KV46" i="1" s="1"/>
  <c r="KV49" i="1" a="1"/>
  <c r="KV49" i="1" s="1"/>
  <c r="KV50" i="1" s="1" a="1"/>
  <c r="KV50" i="1" s="1"/>
  <c r="BQ49" i="1" a="1"/>
  <c r="BQ49" i="1" s="1"/>
  <c r="BQ50" i="1" s="1" a="1"/>
  <c r="BQ50" i="1" s="1"/>
  <c r="BQ47" i="1" a="1"/>
  <c r="BQ47" i="1" s="1"/>
  <c r="BQ48" i="1" s="1" a="1"/>
  <c r="BQ48" i="1" s="1"/>
  <c r="BQ45" i="1" a="1"/>
  <c r="BQ45" i="1" s="1"/>
  <c r="BQ46" i="1" s="1" a="1"/>
  <c r="BQ46" i="1" s="1"/>
  <c r="EY45" i="1" a="1"/>
  <c r="EY45" i="1" s="1"/>
  <c r="EY46" i="1" s="1" a="1"/>
  <c r="EY46" i="1" s="1"/>
  <c r="EY49" i="1" a="1"/>
  <c r="EY49" i="1" s="1"/>
  <c r="EY50" i="1" s="1" a="1"/>
  <c r="EY50" i="1" s="1"/>
  <c r="EY47" i="1" a="1"/>
  <c r="EY47" i="1" s="1"/>
  <c r="EY48" i="1" s="1" a="1"/>
  <c r="EY48" i="1" s="1"/>
  <c r="DZ49" i="1" a="1"/>
  <c r="DZ49" i="1" s="1"/>
  <c r="DZ50" i="1" s="1" a="1"/>
  <c r="DZ50" i="1" s="1"/>
  <c r="DZ45" i="1" a="1"/>
  <c r="DZ45" i="1" s="1"/>
  <c r="DZ46" i="1" s="1" a="1"/>
  <c r="DZ46" i="1" s="1"/>
  <c r="DZ47" i="1" a="1"/>
  <c r="DZ47" i="1" s="1"/>
  <c r="DZ48" i="1" s="1" a="1"/>
  <c r="DZ48" i="1" s="1"/>
  <c r="FC49" i="1" a="1"/>
  <c r="FC49" i="1" s="1"/>
  <c r="FC50" i="1" s="1" a="1"/>
  <c r="FC50" i="1" s="1"/>
  <c r="FC47" i="1" a="1"/>
  <c r="FC47" i="1" s="1"/>
  <c r="FC48" i="1" s="1" a="1"/>
  <c r="FC48" i="1" s="1"/>
  <c r="FC45" i="1" a="1"/>
  <c r="FC45" i="1" s="1"/>
  <c r="FC46" i="1" s="1" a="1"/>
  <c r="FC46" i="1" s="1"/>
  <c r="FV49" i="1" a="1"/>
  <c r="FV49" i="1" s="1"/>
  <c r="FV50" i="1" s="1" a="1"/>
  <c r="FV50" i="1" s="1"/>
  <c r="FV47" i="1" a="1"/>
  <c r="FV47" i="1" s="1"/>
  <c r="FV48" i="1" s="1" a="1"/>
  <c r="FV48" i="1" s="1"/>
  <c r="FV45" i="1" a="1"/>
  <c r="FV45" i="1" s="1"/>
  <c r="FV46" i="1" s="1" a="1"/>
  <c r="FV46" i="1" s="1"/>
  <c r="AB49" i="1" a="1"/>
  <c r="AB49" i="1" s="1"/>
  <c r="AB50" i="1" s="1" a="1"/>
  <c r="AB50" i="1" s="1"/>
  <c r="AB45" i="1" a="1"/>
  <c r="AB45" i="1" s="1"/>
  <c r="AB46" i="1" s="1" a="1"/>
  <c r="AB46" i="1" s="1"/>
  <c r="AB47" i="1" a="1"/>
  <c r="AB47" i="1" s="1"/>
  <c r="AB48" i="1" s="1" a="1"/>
  <c r="AB48" i="1" s="1"/>
  <c r="GI47" i="1" a="1"/>
  <c r="GI47" i="1" s="1"/>
  <c r="GI48" i="1" s="1" a="1"/>
  <c r="GI48" i="1" s="1"/>
  <c r="GI45" i="1" a="1"/>
  <c r="GI45" i="1" s="1"/>
  <c r="GI46" i="1" s="1" a="1"/>
  <c r="GI46" i="1" s="1"/>
  <c r="GI49" i="1" a="1"/>
  <c r="GI49" i="1" s="1"/>
  <c r="GI50" i="1" s="1" a="1"/>
  <c r="GI50" i="1" s="1"/>
  <c r="GZ47" i="1" a="1"/>
  <c r="GZ47" i="1" s="1"/>
  <c r="GZ48" i="1" s="1" a="1"/>
  <c r="GZ48" i="1" s="1"/>
  <c r="GZ45" i="1" a="1"/>
  <c r="GZ45" i="1" s="1"/>
  <c r="GZ46" i="1" s="1" a="1"/>
  <c r="GZ46" i="1" s="1"/>
  <c r="GZ49" i="1" a="1"/>
  <c r="GZ49" i="1" s="1"/>
  <c r="GZ50" i="1" s="1" a="1"/>
  <c r="GZ50" i="1" s="1"/>
  <c r="FS45" i="1" a="1"/>
  <c r="FS45" i="1" s="1"/>
  <c r="FS46" i="1" s="1" a="1"/>
  <c r="FS46" i="1" s="1"/>
  <c r="FS47" i="1" a="1"/>
  <c r="FS47" i="1" s="1"/>
  <c r="FS48" i="1" s="1" a="1"/>
  <c r="FS48" i="1" s="1"/>
  <c r="FS49" i="1" a="1"/>
  <c r="FS49" i="1" s="1"/>
  <c r="FS50" i="1" s="1" a="1"/>
  <c r="FS50" i="1" s="1"/>
  <c r="FU45" i="1" a="1"/>
  <c r="FU45" i="1" s="1"/>
  <c r="FU46" i="1" s="1" a="1"/>
  <c r="FU46" i="1" s="1"/>
  <c r="FU47" i="1" a="1"/>
  <c r="FU47" i="1" s="1"/>
  <c r="FU48" i="1" s="1" a="1"/>
  <c r="FU48" i="1" s="1"/>
  <c r="FU49" i="1" a="1"/>
  <c r="FU49" i="1" s="1"/>
  <c r="FU50" i="1" s="1" a="1"/>
  <c r="FU50" i="1" s="1"/>
  <c r="LQ49" i="1" a="1"/>
  <c r="LQ49" i="1" s="1"/>
  <c r="LQ50" i="1" s="1" a="1"/>
  <c r="LQ50" i="1" s="1"/>
  <c r="LQ47" i="1" a="1"/>
  <c r="LQ47" i="1" s="1"/>
  <c r="LQ48" i="1" s="1" a="1"/>
  <c r="LQ48" i="1" s="1"/>
  <c r="LQ45" i="1" a="1"/>
  <c r="LQ45" i="1" s="1"/>
  <c r="LQ46" i="1" s="1" a="1"/>
  <c r="LQ46" i="1" s="1"/>
  <c r="JJ45" i="1" a="1"/>
  <c r="JJ45" i="1" s="1"/>
  <c r="JJ46" i="1" s="1" a="1"/>
  <c r="JJ46" i="1" s="1"/>
  <c r="JJ47" i="1" a="1"/>
  <c r="JJ47" i="1" s="1"/>
  <c r="JJ48" i="1" s="1" a="1"/>
  <c r="JJ48" i="1" s="1"/>
  <c r="JJ49" i="1" a="1"/>
  <c r="JJ49" i="1" s="1"/>
  <c r="JJ50" i="1" s="1" a="1"/>
  <c r="JJ50" i="1" s="1"/>
  <c r="JD45" i="1" a="1"/>
  <c r="JD45" i="1" s="1"/>
  <c r="JD46" i="1" s="1" a="1"/>
  <c r="JD46" i="1" s="1"/>
  <c r="JD47" i="1" a="1"/>
  <c r="JD47" i="1" s="1"/>
  <c r="JD48" i="1" s="1" a="1"/>
  <c r="JD48" i="1" s="1"/>
  <c r="JD49" i="1" a="1"/>
  <c r="JD49" i="1" s="1"/>
  <c r="JD50" i="1" s="1" a="1"/>
  <c r="JD50" i="1" s="1"/>
  <c r="LJ49" i="1" a="1"/>
  <c r="LJ49" i="1" s="1"/>
  <c r="LJ50" i="1" s="1" a="1"/>
  <c r="LJ50" i="1" s="1"/>
  <c r="LJ47" i="1" a="1"/>
  <c r="LJ47" i="1" s="1"/>
  <c r="LJ48" i="1" s="1" a="1"/>
  <c r="LJ48" i="1" s="1"/>
  <c r="LJ45" i="1" a="1"/>
  <c r="LJ45" i="1" s="1"/>
  <c r="LJ46" i="1" s="1" a="1"/>
  <c r="LJ46" i="1" s="1"/>
  <c r="HP45" i="1" a="1"/>
  <c r="HP45" i="1" s="1"/>
  <c r="HP46" i="1" s="1" a="1"/>
  <c r="HP46" i="1" s="1"/>
  <c r="HP47" i="1" a="1"/>
  <c r="HP47" i="1" s="1"/>
  <c r="HP48" i="1" s="1" a="1"/>
  <c r="HP48" i="1" s="1"/>
  <c r="HP49" i="1" a="1"/>
  <c r="HP49" i="1" s="1"/>
  <c r="HP50" i="1" s="1" a="1"/>
  <c r="HP50" i="1" s="1"/>
  <c r="LG49" i="1" a="1"/>
  <c r="LG49" i="1" s="1"/>
  <c r="LG50" i="1" s="1" a="1"/>
  <c r="LG50" i="1" s="1"/>
  <c r="LG47" i="1" a="1"/>
  <c r="LG47" i="1" s="1"/>
  <c r="LG48" i="1" s="1" a="1"/>
  <c r="LG48" i="1" s="1"/>
  <c r="LG45" i="1" a="1"/>
  <c r="LG45" i="1" s="1"/>
  <c r="LG46" i="1" s="1" a="1"/>
  <c r="LG46" i="1" s="1"/>
  <c r="MO45" i="1" a="1"/>
  <c r="MO45" i="1" s="1"/>
  <c r="MO46" i="1" s="1" a="1"/>
  <c r="MO46" i="1" s="1"/>
  <c r="MO49" i="1" a="1"/>
  <c r="MO49" i="1" s="1"/>
  <c r="MO50" i="1" s="1" a="1"/>
  <c r="MO50" i="1" s="1"/>
  <c r="MO47" i="1" a="1"/>
  <c r="MO47" i="1" s="1"/>
  <c r="MO48" i="1" s="1" a="1"/>
  <c r="MO48" i="1" s="1"/>
  <c r="BR47" i="1" a="1"/>
  <c r="BR47" i="1" s="1"/>
  <c r="BR48" i="1" s="1" a="1"/>
  <c r="BR48" i="1" s="1"/>
  <c r="BR49" i="1" a="1"/>
  <c r="BR49" i="1" s="1"/>
  <c r="BR50" i="1" s="1" a="1"/>
  <c r="BR50" i="1" s="1"/>
  <c r="BR45" i="1" a="1"/>
  <c r="BR45" i="1" s="1"/>
  <c r="BR46" i="1" s="1" a="1"/>
  <c r="BR46" i="1" s="1"/>
  <c r="KJ47" i="1" a="1"/>
  <c r="KJ47" i="1" s="1"/>
  <c r="KJ48" i="1" s="1" a="1"/>
  <c r="KJ48" i="1" s="1"/>
  <c r="KJ45" i="1" a="1"/>
  <c r="KJ45" i="1" s="1"/>
  <c r="KJ46" i="1" s="1" a="1"/>
  <c r="KJ46" i="1" s="1"/>
  <c r="KJ49" i="1" a="1"/>
  <c r="KJ49" i="1" s="1"/>
  <c r="KJ50" i="1" s="1" a="1"/>
  <c r="KJ50" i="1" s="1"/>
  <c r="GV47" i="1" a="1"/>
  <c r="GV47" i="1" s="1"/>
  <c r="GV48" i="1" s="1" a="1"/>
  <c r="GV48" i="1" s="1"/>
  <c r="GV49" i="1" a="1"/>
  <c r="GV49" i="1" s="1"/>
  <c r="GV50" i="1" s="1" a="1"/>
  <c r="GV50" i="1" s="1"/>
  <c r="GV45" i="1" a="1"/>
  <c r="GV45" i="1" s="1"/>
  <c r="GV46" i="1" s="1" a="1"/>
  <c r="GV46" i="1" s="1"/>
  <c r="MM45" i="1" a="1"/>
  <c r="MM45" i="1" s="1"/>
  <c r="MM46" i="1" s="1" a="1"/>
  <c r="MM46" i="1" s="1"/>
  <c r="MM47" i="1" a="1"/>
  <c r="MM47" i="1" s="1"/>
  <c r="MM48" i="1" s="1" a="1"/>
  <c r="MM48" i="1" s="1"/>
  <c r="MM49" i="1" a="1"/>
  <c r="MM49" i="1" s="1"/>
  <c r="MM50" i="1" s="1" a="1"/>
  <c r="MM50" i="1" s="1"/>
  <c r="LR49" i="1" a="1"/>
  <c r="LR49" i="1" s="1"/>
  <c r="LR50" i="1" s="1" a="1"/>
  <c r="LR50" i="1" s="1"/>
  <c r="LR45" i="1" a="1"/>
  <c r="LR45" i="1" s="1"/>
  <c r="LR46" i="1" s="1" a="1"/>
  <c r="LR46" i="1" s="1"/>
  <c r="LR47" i="1" a="1"/>
  <c r="LR47" i="1" s="1"/>
  <c r="LR48" i="1" s="1" a="1"/>
  <c r="LR48" i="1" s="1"/>
  <c r="EA47" i="1" a="1"/>
  <c r="EA47" i="1" s="1"/>
  <c r="EA48" i="1" s="1" a="1"/>
  <c r="EA48" i="1" s="1"/>
  <c r="EA45" i="1" a="1"/>
  <c r="EA45" i="1" s="1"/>
  <c r="EA46" i="1" s="1" a="1"/>
  <c r="EA46" i="1" s="1"/>
  <c r="EA49" i="1" a="1"/>
  <c r="EA49" i="1" s="1"/>
  <c r="EA50" i="1" s="1" a="1"/>
  <c r="EA50" i="1" s="1"/>
  <c r="KE45" i="1" a="1"/>
  <c r="KE45" i="1" s="1"/>
  <c r="KE46" i="1" s="1" a="1"/>
  <c r="KE46" i="1" s="1"/>
  <c r="KE47" i="1" a="1"/>
  <c r="KE47" i="1" s="1"/>
  <c r="KE48" i="1" s="1" a="1"/>
  <c r="KE48" i="1" s="1"/>
  <c r="KE49" i="1" a="1"/>
  <c r="KE49" i="1" s="1"/>
  <c r="KE50" i="1" s="1" a="1"/>
  <c r="KE50" i="1" s="1"/>
  <c r="JH49" i="1" a="1"/>
  <c r="JH49" i="1" s="1"/>
  <c r="JH50" i="1" s="1" a="1"/>
  <c r="JH50" i="1" s="1"/>
  <c r="JH45" i="1" a="1"/>
  <c r="JH45" i="1" s="1"/>
  <c r="JH46" i="1" s="1" a="1"/>
  <c r="JH46" i="1" s="1"/>
  <c r="JH47" i="1" a="1"/>
  <c r="JH47" i="1" s="1"/>
  <c r="JH48" i="1" s="1" a="1"/>
  <c r="JH48" i="1" s="1"/>
  <c r="MD47" i="1" a="1"/>
  <c r="MD47" i="1" s="1"/>
  <c r="MD48" i="1" s="1" a="1"/>
  <c r="MD48" i="1" s="1"/>
  <c r="MD45" i="1" a="1"/>
  <c r="MD45" i="1" s="1"/>
  <c r="MD46" i="1" s="1" a="1"/>
  <c r="MD46" i="1" s="1"/>
  <c r="MD49" i="1" a="1"/>
  <c r="MD49" i="1" s="1"/>
  <c r="MD50" i="1" s="1" a="1"/>
  <c r="MD50" i="1" s="1"/>
  <c r="BC57" i="7"/>
  <c r="AR57" i="7" s="1"/>
  <c r="AY57" i="7"/>
  <c r="AN57" i="7" s="1"/>
  <c r="BA57" i="7"/>
  <c r="AP57" i="7" s="1"/>
  <c r="BB57" i="7"/>
  <c r="AQ57" i="7" s="1"/>
  <c r="BE57" i="7"/>
  <c r="AT57" i="7" s="1"/>
  <c r="BF57" i="7"/>
  <c r="AU57" i="7" s="1"/>
  <c r="AZ56" i="7"/>
  <c r="AO56" i="7" s="1"/>
  <c r="BB56" i="7"/>
  <c r="AQ56" i="7" s="1"/>
  <c r="D56" i="7" s="1"/>
  <c r="V56" i="7" s="1"/>
  <c r="BE56" i="7"/>
  <c r="AT56" i="7" s="1"/>
  <c r="BA56" i="7"/>
  <c r="AP56" i="7" s="1"/>
  <c r="C56" i="7" s="1"/>
  <c r="U56" i="7" s="1"/>
  <c r="BC56" i="7"/>
  <c r="AR56" i="7" s="1"/>
  <c r="E56" i="7" s="1"/>
  <c r="W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C56" i="6" s="1"/>
  <c r="U56" i="6" s="1"/>
  <c r="AX56" i="6"/>
  <c r="AM56" i="6" s="1"/>
  <c r="AX54" i="6"/>
  <c r="AM54" i="6" s="1"/>
  <c r="BA54" i="6"/>
  <c r="AP54" i="6" s="1"/>
  <c r="BB54" i="6"/>
  <c r="AQ54" i="6" s="1"/>
  <c r="AY54" i="6"/>
  <c r="AN54" i="6" s="1"/>
  <c r="AZ54" i="6"/>
  <c r="AO54" i="6" s="1"/>
  <c r="BC54" i="6"/>
  <c r="AR54" i="6" s="1"/>
  <c r="BD54" i="6"/>
  <c r="AS54" i="6" s="1"/>
  <c r="BE54" i="6"/>
  <c r="AT54" i="6" s="1"/>
  <c r="JG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E56" i="6" s="1"/>
  <c r="W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JG85" i="1" l="1"/>
  <c r="JG86" i="1"/>
  <c r="JG87" i="1"/>
  <c r="JG88" i="1"/>
  <c r="JG89" i="1"/>
  <c r="JG91" i="1"/>
  <c r="JG90" i="1"/>
  <c r="JG93" i="1"/>
  <c r="JG92" i="1"/>
  <c r="KI47" i="1" a="1"/>
  <c r="KI47" i="1" s="1"/>
  <c r="KI48" i="1" s="1" a="1"/>
  <c r="KI48" i="1" s="1"/>
  <c r="KI45" i="1" a="1"/>
  <c r="KI45" i="1" s="1"/>
  <c r="KI46" i="1" s="1" a="1"/>
  <c r="KI46" i="1" s="1"/>
  <c r="AW63" i="7"/>
  <c r="AX61" i="7"/>
  <c r="AM61" i="7" s="1"/>
  <c r="AY61" i="7"/>
  <c r="AN61" i="7" s="1"/>
  <c r="AZ61" i="7"/>
  <c r="AO61" i="7" s="1"/>
  <c r="BB61" i="7"/>
  <c r="AQ61" i="7" s="1"/>
  <c r="BE61" i="7"/>
  <c r="AT61" i="7" s="1"/>
  <c r="BD62" i="7"/>
  <c r="AS62" i="7" s="1"/>
  <c r="BE62" i="7"/>
  <c r="AT62" i="7" s="1"/>
  <c r="BC61" i="7"/>
  <c r="AR61" i="7" s="1"/>
  <c r="BF61" i="7"/>
  <c r="AU61" i="7" s="1"/>
  <c r="BA61" i="7"/>
  <c r="AP61" i="7" s="1"/>
  <c r="AW66" i="7"/>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C61" i="6" s="1"/>
  <c r="U61" i="6" s="1"/>
  <c r="BE61" i="6"/>
  <c r="AT61" i="6" s="1"/>
  <c r="AY62" i="6"/>
  <c r="AN62" i="6" s="1"/>
  <c r="BB61" i="6"/>
  <c r="AQ61" i="6" s="1"/>
  <c r="D61" i="6" s="1"/>
  <c r="V61" i="6" s="1"/>
  <c r="AY61" i="6"/>
  <c r="AN61" i="6" s="1"/>
  <c r="BD61" i="6"/>
  <c r="AS61" i="6" s="1"/>
  <c r="AZ61" i="6"/>
  <c r="AO61" i="6" s="1"/>
  <c r="E61" i="6"/>
  <c r="W61" i="6" s="1"/>
  <c r="JH8" i="1"/>
  <c r="D56" i="6"/>
  <c r="V56" i="6" s="1"/>
  <c r="C56" i="8"/>
  <c r="U56" i="8" s="1"/>
  <c r="E56" i="8"/>
  <c r="W56" i="8" s="1"/>
  <c r="D61" i="7"/>
  <c r="V61" i="7" s="1"/>
  <c r="D56" i="8"/>
  <c r="V56" i="8" s="1"/>
  <c r="C61" i="7"/>
  <c r="U61" i="7" s="1"/>
  <c r="E61" i="7"/>
  <c r="W61" i="7"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63" i="7"/>
  <c r="AU63" i="7" s="1"/>
  <c r="BE63" i="7"/>
  <c r="AT63" i="7" s="1"/>
  <c r="BD63" i="7"/>
  <c r="AS63" i="7" s="1"/>
  <c r="BC63" i="7"/>
  <c r="AR63" i="7" s="1"/>
  <c r="BB63" i="7"/>
  <c r="AQ63" i="7" s="1"/>
  <c r="BA63" i="7"/>
  <c r="AP63" i="7" s="1"/>
  <c r="AZ63" i="7"/>
  <c r="AO63" i="7" s="1"/>
  <c r="AY63" i="7"/>
  <c r="AN63" i="7" s="1"/>
  <c r="AX63" i="7"/>
  <c r="AM63" i="7" s="1"/>
  <c r="BF66" i="7"/>
  <c r="AU66" i="7" s="1"/>
  <c r="BE66" i="7"/>
  <c r="AT66" i="7" s="1"/>
  <c r="BD66" i="7"/>
  <c r="AS66" i="7" s="1"/>
  <c r="BC66" i="7"/>
  <c r="AR66" i="7" s="1"/>
  <c r="BB66" i="7"/>
  <c r="AQ66" i="7" s="1"/>
  <c r="BA66" i="7"/>
  <c r="AP66" i="7" s="1"/>
  <c r="AZ66" i="7"/>
  <c r="AO66" i="7" s="1"/>
  <c r="AY66" i="7"/>
  <c r="AN66" i="7" s="1"/>
  <c r="AX66" i="7"/>
  <c r="AM66" i="7"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JH85" i="1" l="1"/>
  <c r="JH86" i="1"/>
  <c r="JH87" i="1"/>
  <c r="JH89" i="1"/>
  <c r="JH88" i="1"/>
  <c r="JH91" i="1"/>
  <c r="JH90" i="1"/>
  <c r="JH93" i="1"/>
  <c r="JH92" i="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E66" i="6" s="1"/>
  <c r="W66" i="6" s="1"/>
  <c r="AX66" i="6"/>
  <c r="AM66" i="6" s="1"/>
  <c r="BB66" i="6"/>
  <c r="AQ66" i="6" s="1"/>
  <c r="D66" i="6" s="1"/>
  <c r="V66" i="6" s="1"/>
  <c r="BA66" i="6"/>
  <c r="AP66" i="6" s="1"/>
  <c r="C66" i="6" s="1"/>
  <c r="U66" i="6" s="1"/>
  <c r="AZ66" i="6"/>
  <c r="AO66" i="6" s="1"/>
  <c r="AY66" i="6"/>
  <c r="AN66" i="6" s="1"/>
  <c r="JI8" i="1"/>
  <c r="C61" i="8"/>
  <c r="U61" i="8" s="1"/>
  <c r="E61" i="8"/>
  <c r="W61" i="8" s="1"/>
  <c r="C66" i="7"/>
  <c r="U66" i="7" s="1"/>
  <c r="D66" i="7"/>
  <c r="V66" i="7" s="1"/>
  <c r="E66" i="7"/>
  <c r="W66" i="7"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JI85" i="1" l="1"/>
  <c r="JI87" i="1"/>
  <c r="JI86" i="1"/>
  <c r="JI89" i="1"/>
  <c r="JI88" i="1"/>
  <c r="JI90" i="1"/>
  <c r="JI91" i="1"/>
  <c r="JI93" i="1"/>
  <c r="JI92" i="1"/>
  <c r="JJ8" i="1"/>
  <c r="D66" i="8"/>
  <c r="V66" i="8" s="1"/>
  <c r="C66" i="8"/>
  <c r="U66" i="8" s="1"/>
  <c r="E66" i="8"/>
  <c r="W66" i="8" s="1"/>
  <c r="JJ85" i="1" l="1"/>
  <c r="JJ86" i="1"/>
  <c r="JJ87" i="1"/>
  <c r="JJ88" i="1"/>
  <c r="JJ89" i="1"/>
  <c r="JJ91" i="1"/>
  <c r="JJ90" i="1"/>
  <c r="JJ93" i="1"/>
  <c r="JJ92" i="1"/>
  <c r="JK8" i="1"/>
  <c r="JK85" i="1" l="1"/>
  <c r="JK86" i="1"/>
  <c r="JK87" i="1"/>
  <c r="JK89" i="1"/>
  <c r="JK88" i="1"/>
  <c r="JK91" i="1"/>
  <c r="JK90" i="1"/>
  <c r="JK92" i="1"/>
  <c r="JK93" i="1"/>
  <c r="JL8" i="1"/>
  <c r="JL85" i="1" l="1"/>
  <c r="JL86" i="1"/>
  <c r="JL87" i="1"/>
  <c r="JL89" i="1"/>
  <c r="JL88" i="1"/>
  <c r="JL91" i="1"/>
  <c r="JL90" i="1"/>
  <c r="JL92" i="1"/>
  <c r="JL93" i="1"/>
  <c r="JM8" i="1"/>
  <c r="JM85" i="1" l="1"/>
  <c r="JM87" i="1"/>
  <c r="JM86" i="1"/>
  <c r="JM89" i="1"/>
  <c r="JM88" i="1"/>
  <c r="JM90" i="1"/>
  <c r="JM91" i="1"/>
  <c r="JM92" i="1"/>
  <c r="JM93" i="1"/>
  <c r="JN8" i="1"/>
  <c r="JN85" i="1" l="1"/>
  <c r="JN87" i="1"/>
  <c r="JN86" i="1"/>
  <c r="JN89" i="1"/>
  <c r="JN88" i="1"/>
  <c r="JN90" i="1"/>
  <c r="JN91" i="1"/>
  <c r="JN92" i="1"/>
  <c r="JN93" i="1"/>
  <c r="JO8" i="1"/>
  <c r="JP10" i="1"/>
  <c r="JQ10" i="1" s="1"/>
  <c r="JR10" i="1" s="1"/>
  <c r="JS10" i="1" s="1"/>
  <c r="JT10" i="1" s="1"/>
  <c r="JU10" i="1" s="1"/>
  <c r="JV10" i="1" s="1"/>
  <c r="JW10" i="1" s="1"/>
  <c r="JX10" i="1" s="1"/>
  <c r="JY10" i="1" s="1"/>
  <c r="JZ10" i="1" s="1"/>
  <c r="KA10" i="1" s="1"/>
  <c r="KB10" i="1" s="1"/>
  <c r="KC10" i="1" s="1"/>
  <c r="KD10" i="1" s="1"/>
  <c r="KE10" i="1" s="1"/>
  <c r="KF10" i="1" s="1"/>
  <c r="JO85" i="1" l="1"/>
  <c r="JO86" i="1"/>
  <c r="JO87" i="1"/>
  <c r="JO88" i="1"/>
  <c r="JO89" i="1"/>
  <c r="JO91" i="1"/>
  <c r="JO90" i="1"/>
  <c r="JO92" i="1"/>
  <c r="JO93" i="1"/>
  <c r="JP8" i="1"/>
  <c r="JP85" i="1" l="1"/>
  <c r="JP86" i="1"/>
  <c r="JP87" i="1"/>
  <c r="JP88" i="1"/>
  <c r="JP89" i="1"/>
  <c r="JP90" i="1"/>
  <c r="JP91" i="1"/>
  <c r="JP92" i="1"/>
  <c r="JP93" i="1"/>
  <c r="JQ8" i="1"/>
  <c r="JQ85" i="1" l="1"/>
  <c r="JQ87" i="1"/>
  <c r="JQ86" i="1"/>
  <c r="JQ88" i="1"/>
  <c r="JQ89" i="1"/>
  <c r="JQ90" i="1"/>
  <c r="JQ91" i="1"/>
  <c r="JQ92" i="1"/>
  <c r="JQ93" i="1"/>
  <c r="JR8" i="1"/>
  <c r="JR85" i="1" l="1"/>
  <c r="JR86" i="1"/>
  <c r="JR87" i="1"/>
  <c r="JR88" i="1"/>
  <c r="JR89" i="1"/>
  <c r="JR91" i="1"/>
  <c r="JR90" i="1"/>
  <c r="JR93" i="1"/>
  <c r="JR92" i="1"/>
  <c r="JS8" i="1"/>
  <c r="JS85" i="1" l="1"/>
  <c r="JS86" i="1"/>
  <c r="JS87" i="1"/>
  <c r="JS89" i="1"/>
  <c r="JS88" i="1"/>
  <c r="JS91" i="1"/>
  <c r="JS90" i="1"/>
  <c r="JS92" i="1"/>
  <c r="JS93" i="1"/>
  <c r="JT8" i="1"/>
  <c r="JT85" i="1" l="1"/>
  <c r="JT87" i="1"/>
  <c r="JT86" i="1"/>
  <c r="JT88" i="1"/>
  <c r="JT89" i="1"/>
  <c r="JT90" i="1"/>
  <c r="JT91" i="1"/>
  <c r="JT93" i="1"/>
  <c r="JT92" i="1"/>
  <c r="JU8" i="1"/>
  <c r="JU85" i="1" l="1"/>
  <c r="JU87" i="1"/>
  <c r="JU86" i="1"/>
  <c r="JU89" i="1"/>
  <c r="JU88" i="1"/>
  <c r="JU91" i="1"/>
  <c r="JU90" i="1"/>
  <c r="JU93" i="1"/>
  <c r="JU92" i="1"/>
  <c r="JV8" i="1"/>
  <c r="JV85" i="1" l="1"/>
  <c r="JV86" i="1"/>
  <c r="JV87" i="1"/>
  <c r="JV88" i="1"/>
  <c r="JV89" i="1"/>
  <c r="JV91" i="1"/>
  <c r="JV90" i="1"/>
  <c r="JV93" i="1"/>
  <c r="JV92" i="1"/>
  <c r="JW8" i="1"/>
  <c r="JW85" i="1" l="1"/>
  <c r="JW87" i="1"/>
  <c r="JW86" i="1"/>
  <c r="JW89" i="1"/>
  <c r="JW88" i="1"/>
  <c r="JW91" i="1"/>
  <c r="JW90" i="1"/>
  <c r="JW93" i="1"/>
  <c r="JW92" i="1"/>
  <c r="JX8" i="1"/>
  <c r="JX85" i="1" l="1"/>
  <c r="JX87" i="1"/>
  <c r="JX86" i="1"/>
  <c r="JX88" i="1"/>
  <c r="JX89" i="1"/>
  <c r="JX90" i="1"/>
  <c r="JX91" i="1"/>
  <c r="JX93" i="1"/>
  <c r="JX92" i="1"/>
  <c r="JY8" i="1"/>
  <c r="JY85" i="1" l="1"/>
  <c r="JY86" i="1"/>
  <c r="JY87" i="1"/>
  <c r="JY88" i="1"/>
  <c r="JY89" i="1"/>
  <c r="JY91" i="1"/>
  <c r="JY90" i="1"/>
  <c r="JY92" i="1"/>
  <c r="JY93" i="1"/>
  <c r="JZ8" i="1"/>
  <c r="JZ85" i="1" l="1"/>
  <c r="JZ86" i="1"/>
  <c r="JZ87" i="1"/>
  <c r="JZ88" i="1"/>
  <c r="JZ89" i="1"/>
  <c r="JZ90" i="1"/>
  <c r="JZ91" i="1"/>
  <c r="JZ93" i="1"/>
  <c r="JZ92" i="1"/>
  <c r="KA8" i="1"/>
  <c r="KA85" i="1" l="1"/>
  <c r="KA86" i="1"/>
  <c r="KA87" i="1"/>
  <c r="KA88" i="1"/>
  <c r="KA89" i="1"/>
  <c r="KA91" i="1"/>
  <c r="KA90" i="1"/>
  <c r="KA93" i="1"/>
  <c r="KA92" i="1"/>
  <c r="KB8" i="1"/>
  <c r="KB85" i="1" l="1"/>
  <c r="KB87" i="1"/>
  <c r="KB86" i="1"/>
  <c r="KB89" i="1"/>
  <c r="KB88" i="1"/>
  <c r="KB90" i="1"/>
  <c r="KB91" i="1"/>
  <c r="KB93" i="1"/>
  <c r="KB92" i="1"/>
  <c r="KC8" i="1"/>
  <c r="KC85" i="1" l="1"/>
  <c r="KC87" i="1"/>
  <c r="KC86" i="1"/>
  <c r="KC89" i="1"/>
  <c r="KC88" i="1"/>
  <c r="KC91" i="1"/>
  <c r="KC90" i="1"/>
  <c r="KC92" i="1"/>
  <c r="KC93" i="1"/>
  <c r="KD8" i="1"/>
  <c r="KD85" i="1" l="1"/>
  <c r="KD87" i="1"/>
  <c r="KD86" i="1"/>
  <c r="KD89" i="1"/>
  <c r="KD88" i="1"/>
  <c r="KD91" i="1"/>
  <c r="KD90" i="1"/>
  <c r="KD92" i="1"/>
  <c r="KD93" i="1"/>
  <c r="KE8" i="1"/>
  <c r="KE85" i="1" l="1"/>
  <c r="KE86" i="1"/>
  <c r="KE87" i="1"/>
  <c r="KE88" i="1"/>
  <c r="KE89" i="1"/>
  <c r="KE91" i="1"/>
  <c r="KE90" i="1"/>
  <c r="KE92" i="1"/>
  <c r="KE93" i="1"/>
  <c r="KF8" i="1"/>
  <c r="LC15" i="1" l="1"/>
  <c r="JC101" i="1"/>
  <c r="Y14" i="1"/>
  <c r="AA14" i="1"/>
  <c r="Z14" i="1"/>
  <c r="V14" i="1"/>
  <c r="U14" i="1"/>
  <c r="O14" i="1"/>
  <c r="M14" i="1"/>
  <c r="X14" i="1"/>
  <c r="AB14" i="1"/>
  <c r="J14" i="1"/>
  <c r="I14" i="1"/>
  <c r="FN101" i="1"/>
  <c r="GD101" i="1"/>
  <c r="GC101" i="1"/>
  <c r="GB101" i="1"/>
  <c r="GA101" i="1"/>
  <c r="FZ101" i="1"/>
  <c r="FY101" i="1"/>
  <c r="FP101" i="1"/>
  <c r="A39" i="5"/>
  <c r="A72" i="5"/>
  <c r="A167" i="5"/>
  <c r="A166" i="5"/>
  <c r="A252" i="5"/>
  <c r="A161" i="5"/>
  <c r="A91" i="5"/>
  <c r="A175" i="5"/>
  <c r="A92" i="5"/>
  <c r="A742" i="5"/>
  <c r="A743" i="5"/>
  <c r="A744" i="5"/>
  <c r="A745" i="5"/>
  <c r="A746" i="5"/>
  <c r="A747" i="5"/>
  <c r="A748" i="5"/>
  <c r="A6" i="5"/>
  <c r="A7" i="5"/>
  <c r="A8" i="5"/>
  <c r="A9" i="5"/>
  <c r="A10" i="5"/>
  <c r="A11" i="5"/>
  <c r="A12" i="5"/>
  <c r="A13" i="5"/>
  <c r="A14" i="5"/>
  <c r="A19" i="5"/>
  <c r="A23" i="5"/>
  <c r="A27" i="5"/>
  <c r="A24" i="5"/>
  <c r="A28" i="5"/>
  <c r="A29" i="5"/>
  <c r="A30" i="5"/>
  <c r="A31" i="5"/>
  <c r="A32" i="5"/>
  <c r="A59" i="5"/>
  <c r="A60" i="5"/>
  <c r="A61" i="5"/>
  <c r="A62" i="5"/>
  <c r="A63" i="5"/>
  <c r="A64" i="5"/>
  <c r="A66" i="5"/>
  <c r="A68" i="5"/>
  <c r="A69" i="5"/>
  <c r="A87" i="5"/>
  <c r="A88" i="5"/>
  <c r="A89" i="5"/>
  <c r="A93" i="5"/>
  <c r="A33" i="5"/>
  <c r="A34" i="5"/>
  <c r="A35" i="5"/>
  <c r="A36" i="5"/>
  <c r="A37" i="5"/>
  <c r="A38" i="5"/>
  <c r="A41" i="5"/>
  <c r="A42" i="5"/>
  <c r="A46" i="5"/>
  <c r="A90" i="5"/>
  <c r="A70" i="5"/>
  <c r="A71" i="5"/>
  <c r="A73" i="5"/>
  <c r="A74" i="5"/>
  <c r="A75" i="5"/>
  <c r="A76" i="5"/>
  <c r="A77" i="5"/>
  <c r="A78" i="5"/>
  <c r="A79" i="5"/>
  <c r="A80" i="5"/>
  <c r="A94" i="5"/>
  <c r="A95" i="5"/>
  <c r="A96" i="5"/>
  <c r="A97" i="5"/>
  <c r="A98" i="5"/>
  <c r="A99" i="5"/>
  <c r="A81" i="5"/>
  <c r="A82" i="5"/>
  <c r="A83" i="5"/>
  <c r="A84" i="5"/>
  <c r="A85" i="5"/>
  <c r="A86" i="5"/>
  <c r="A101" i="5"/>
  <c r="A102" i="5"/>
  <c r="A104" i="5"/>
  <c r="A105" i="5"/>
  <c r="A106" i="5"/>
  <c r="A107" i="5"/>
  <c r="A108" i="5"/>
  <c r="A109" i="5"/>
  <c r="A110" i="5"/>
  <c r="A111" i="5"/>
  <c r="A112" i="5"/>
  <c r="A113" i="5"/>
  <c r="A114" i="5"/>
  <c r="A115" i="5"/>
  <c r="A116" i="5"/>
  <c r="A118" i="5"/>
  <c r="A119" i="5"/>
  <c r="A120" i="5"/>
  <c r="A122" i="5"/>
  <c r="A124" i="5"/>
  <c r="A126" i="5"/>
  <c r="A128" i="5"/>
  <c r="A129" i="5"/>
  <c r="A130" i="5"/>
  <c r="A131" i="5"/>
  <c r="A132" i="5"/>
  <c r="A134" i="5"/>
  <c r="A135" i="5"/>
  <c r="A136" i="5"/>
  <c r="A137" i="5"/>
  <c r="A138" i="5"/>
  <c r="A139" i="5"/>
  <c r="A140" i="5"/>
  <c r="A141" i="5"/>
  <c r="A142" i="5"/>
  <c r="A157" i="5"/>
  <c r="A158" i="5"/>
  <c r="A159" i="5"/>
  <c r="A163" i="5"/>
  <c r="A164" i="5"/>
  <c r="A165" i="5"/>
  <c r="A168" i="5"/>
  <c r="A169" i="5"/>
  <c r="A170" i="5"/>
  <c r="A172" i="5"/>
  <c r="A173" i="5"/>
  <c r="A179" i="5"/>
  <c r="A180" i="5"/>
  <c r="A181" i="5"/>
  <c r="A182" i="5"/>
  <c r="A183" i="5"/>
  <c r="A184" i="5"/>
  <c r="A185" i="5"/>
  <c r="A186" i="5"/>
  <c r="A189" i="5"/>
  <c r="A190" i="5"/>
  <c r="A191" i="5"/>
  <c r="A192" i="5"/>
  <c r="A193" i="5"/>
  <c r="A194" i="5"/>
  <c r="A199"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41" i="5"/>
  <c r="A244" i="5"/>
  <c r="A245" i="5"/>
  <c r="A246" i="5"/>
  <c r="A174" i="5"/>
  <c r="A249" i="5"/>
  <c r="A253" i="5"/>
  <c r="A254" i="5"/>
  <c r="A255" i="5"/>
  <c r="A256" i="5"/>
  <c r="A257" i="5"/>
  <c r="A258" i="5"/>
  <c r="A259" i="5"/>
  <c r="A260" i="5"/>
  <c r="A261" i="5"/>
  <c r="A262" i="5"/>
  <c r="A265" i="5"/>
  <c r="A266" i="5"/>
  <c r="A267" i="5"/>
  <c r="A268" i="5"/>
  <c r="A269" i="5"/>
  <c r="A270" i="5"/>
  <c r="A271" i="5"/>
  <c r="A272" i="5"/>
  <c r="A273" i="5"/>
  <c r="A274" i="5"/>
  <c r="A275" i="5"/>
  <c r="A276" i="5"/>
  <c r="A277" i="5"/>
  <c r="A278" i="5"/>
  <c r="A279" i="5"/>
  <c r="A280" i="5"/>
  <c r="A281" i="5"/>
  <c r="A282" i="5"/>
  <c r="A283" i="5"/>
  <c r="A284" i="5"/>
  <c r="A285" i="5"/>
  <c r="A286" i="5"/>
  <c r="A287" i="5"/>
  <c r="A288" i="5"/>
  <c r="A289" i="5"/>
  <c r="A290" i="5"/>
  <c r="A291" i="5"/>
  <c r="A292" i="5"/>
  <c r="A293" i="5"/>
  <c r="A294" i="5"/>
  <c r="A295" i="5"/>
  <c r="A296" i="5"/>
  <c r="A297" i="5"/>
  <c r="A298" i="5"/>
  <c r="A299" i="5"/>
  <c r="A300" i="5"/>
  <c r="A301" i="5"/>
  <c r="A302" i="5"/>
  <c r="A303" i="5"/>
  <c r="A304" i="5"/>
  <c r="A305" i="5"/>
  <c r="A306" i="5"/>
  <c r="A307" i="5"/>
  <c r="A308" i="5"/>
  <c r="A309" i="5"/>
  <c r="A310" i="5"/>
  <c r="A311" i="5"/>
  <c r="A312" i="5"/>
  <c r="A313" i="5"/>
  <c r="A314" i="5"/>
  <c r="A315" i="5"/>
  <c r="A316" i="5"/>
  <c r="A317" i="5"/>
  <c r="A318" i="5"/>
  <c r="A319" i="5"/>
  <c r="A320" i="5"/>
  <c r="A321" i="5"/>
  <c r="A322" i="5"/>
  <c r="A323" i="5"/>
  <c r="A324" i="5"/>
  <c r="A325" i="5"/>
  <c r="A326" i="5"/>
  <c r="A327" i="5"/>
  <c r="A328" i="5"/>
  <c r="A329" i="5"/>
  <c r="A330" i="5"/>
  <c r="A331" i="5"/>
  <c r="A332" i="5"/>
  <c r="A333" i="5"/>
  <c r="A334" i="5"/>
  <c r="A335" i="5"/>
  <c r="A336" i="5"/>
  <c r="A337" i="5"/>
  <c r="A338" i="5"/>
  <c r="A339" i="5"/>
  <c r="A340" i="5"/>
  <c r="A341" i="5"/>
  <c r="A342" i="5"/>
  <c r="A343" i="5"/>
  <c r="A344" i="5"/>
  <c r="A345" i="5"/>
  <c r="A346" i="5"/>
  <c r="A347" i="5"/>
  <c r="A348" i="5"/>
  <c r="A349" i="5"/>
  <c r="A350" i="5"/>
  <c r="A351" i="5"/>
  <c r="A352" i="5"/>
  <c r="A353" i="5"/>
  <c r="A354" i="5"/>
  <c r="A355" i="5"/>
  <c r="A356" i="5"/>
  <c r="A357" i="5"/>
  <c r="A358" i="5"/>
  <c r="A359" i="5"/>
  <c r="A360" i="5"/>
  <c r="A361" i="5"/>
  <c r="A362" i="5"/>
  <c r="A363" i="5"/>
  <c r="A364" i="5"/>
  <c r="A365" i="5"/>
  <c r="A366" i="5"/>
  <c r="A367" i="5"/>
  <c r="A368" i="5"/>
  <c r="A369" i="5"/>
  <c r="A370" i="5"/>
  <c r="A371" i="5"/>
  <c r="A372" i="5"/>
  <c r="A373" i="5"/>
  <c r="A374" i="5"/>
  <c r="A375" i="5"/>
  <c r="A376" i="5"/>
  <c r="A377" i="5"/>
  <c r="A378" i="5"/>
  <c r="A379" i="5"/>
  <c r="A380" i="5"/>
  <c r="A381" i="5"/>
  <c r="A382" i="5"/>
  <c r="A383" i="5"/>
  <c r="A384" i="5"/>
  <c r="A385" i="5"/>
  <c r="A386" i="5"/>
  <c r="A387" i="5"/>
  <c r="A388" i="5"/>
  <c r="A389" i="5"/>
  <c r="A390" i="5"/>
  <c r="A391" i="5"/>
  <c r="A392" i="5"/>
  <c r="A393" i="5"/>
  <c r="A394" i="5"/>
  <c r="A395" i="5"/>
  <c r="A396" i="5"/>
  <c r="A397" i="5"/>
  <c r="A398" i="5"/>
  <c r="A399" i="5"/>
  <c r="A400" i="5"/>
  <c r="A401" i="5"/>
  <c r="A402" i="5"/>
  <c r="A403" i="5"/>
  <c r="A404" i="5"/>
  <c r="A405" i="5"/>
  <c r="A406" i="5"/>
  <c r="A407" i="5"/>
  <c r="A408" i="5"/>
  <c r="A409" i="5"/>
  <c r="A410" i="5"/>
  <c r="A411" i="5"/>
  <c r="A412" i="5"/>
  <c r="A413" i="5"/>
  <c r="A414" i="5"/>
  <c r="A415" i="5"/>
  <c r="A416" i="5"/>
  <c r="A417" i="5"/>
  <c r="A418" i="5"/>
  <c r="A419" i="5"/>
  <c r="A420" i="5"/>
  <c r="A421" i="5"/>
  <c r="A422" i="5"/>
  <c r="A423" i="5"/>
  <c r="A424" i="5"/>
  <c r="A425" i="5"/>
  <c r="A426" i="5"/>
  <c r="A427" i="5"/>
  <c r="A428" i="5"/>
  <c r="A429" i="5"/>
  <c r="A430" i="5"/>
  <c r="A431" i="5"/>
  <c r="A432" i="5"/>
  <c r="A433" i="5"/>
  <c r="A434" i="5"/>
  <c r="A435" i="5"/>
  <c r="A436" i="5"/>
  <c r="A437" i="5"/>
  <c r="A438" i="5"/>
  <c r="A439" i="5"/>
  <c r="A440" i="5"/>
  <c r="A441" i="5"/>
  <c r="A442" i="5"/>
  <c r="A443" i="5"/>
  <c r="A444" i="5"/>
  <c r="A445" i="5"/>
  <c r="A446" i="5"/>
  <c r="A447" i="5"/>
  <c r="A448" i="5"/>
  <c r="A449" i="5"/>
  <c r="A450" i="5"/>
  <c r="A451" i="5"/>
  <c r="A452" i="5"/>
  <c r="A453" i="5"/>
  <c r="A454" i="5"/>
  <c r="A455" i="5"/>
  <c r="A456" i="5"/>
  <c r="A457" i="5"/>
  <c r="A458" i="5"/>
  <c r="A459" i="5"/>
  <c r="A460" i="5"/>
  <c r="A461" i="5"/>
  <c r="A462" i="5"/>
  <c r="A463" i="5"/>
  <c r="A464" i="5"/>
  <c r="A465" i="5"/>
  <c r="A466" i="5"/>
  <c r="A467" i="5"/>
  <c r="A468" i="5"/>
  <c r="A469" i="5"/>
  <c r="A470" i="5"/>
  <c r="A471" i="5"/>
  <c r="A472" i="5"/>
  <c r="A473" i="5"/>
  <c r="A474" i="5"/>
  <c r="A475" i="5"/>
  <c r="A476" i="5"/>
  <c r="A477" i="5"/>
  <c r="A478" i="5"/>
  <c r="A479" i="5"/>
  <c r="A480" i="5"/>
  <c r="A481" i="5"/>
  <c r="A482" i="5"/>
  <c r="A483" i="5"/>
  <c r="A484" i="5"/>
  <c r="A485" i="5"/>
  <c r="A486" i="5"/>
  <c r="A487" i="5"/>
  <c r="A488" i="5"/>
  <c r="A489" i="5"/>
  <c r="A490" i="5"/>
  <c r="A491" i="5"/>
  <c r="A492" i="5"/>
  <c r="A493" i="5"/>
  <c r="A494" i="5"/>
  <c r="A495" i="5"/>
  <c r="A496" i="5"/>
  <c r="A497" i="5"/>
  <c r="A498" i="5"/>
  <c r="A499" i="5"/>
  <c r="A500" i="5"/>
  <c r="A501" i="5"/>
  <c r="A502" i="5"/>
  <c r="A503" i="5"/>
  <c r="A504" i="5"/>
  <c r="A505" i="5"/>
  <c r="A506" i="5"/>
  <c r="A507" i="5"/>
  <c r="A508" i="5"/>
  <c r="A509" i="5"/>
  <c r="A510" i="5"/>
  <c r="A511" i="5"/>
  <c r="A512" i="5"/>
  <c r="A513" i="5"/>
  <c r="A514" i="5"/>
  <c r="A515" i="5"/>
  <c r="A516" i="5"/>
  <c r="A517" i="5"/>
  <c r="A518" i="5"/>
  <c r="A519" i="5"/>
  <c r="A520" i="5"/>
  <c r="A521" i="5"/>
  <c r="A522" i="5"/>
  <c r="A523" i="5"/>
  <c r="A524" i="5"/>
  <c r="A525" i="5"/>
  <c r="A526" i="5"/>
  <c r="A527" i="5"/>
  <c r="A528" i="5"/>
  <c r="A529" i="5"/>
  <c r="A530" i="5"/>
  <c r="A531" i="5"/>
  <c r="A532" i="5"/>
  <c r="A533" i="5"/>
  <c r="A534" i="5"/>
  <c r="A535" i="5"/>
  <c r="A536" i="5"/>
  <c r="A537" i="5"/>
  <c r="A538" i="5"/>
  <c r="A539" i="5"/>
  <c r="A540" i="5"/>
  <c r="A541" i="5"/>
  <c r="A542" i="5"/>
  <c r="A543" i="5"/>
  <c r="A544" i="5"/>
  <c r="A545" i="5"/>
  <c r="A546" i="5"/>
  <c r="A547" i="5"/>
  <c r="A548" i="5"/>
  <c r="A549" i="5"/>
  <c r="A550" i="5"/>
  <c r="A551" i="5"/>
  <c r="A552" i="5"/>
  <c r="A553" i="5"/>
  <c r="A554" i="5"/>
  <c r="A555" i="5"/>
  <c r="A556" i="5"/>
  <c r="A557" i="5"/>
  <c r="A558" i="5"/>
  <c r="A559" i="5"/>
  <c r="A560" i="5"/>
  <c r="A561" i="5"/>
  <c r="A562" i="5"/>
  <c r="A563" i="5"/>
  <c r="A564" i="5"/>
  <c r="A565" i="5"/>
  <c r="A566" i="5"/>
  <c r="A567" i="5"/>
  <c r="A568" i="5"/>
  <c r="A569" i="5"/>
  <c r="A570" i="5"/>
  <c r="A571" i="5"/>
  <c r="A572" i="5"/>
  <c r="A573" i="5"/>
  <c r="A574" i="5"/>
  <c r="A575" i="5"/>
  <c r="A576" i="5"/>
  <c r="A577" i="5"/>
  <c r="A578" i="5"/>
  <c r="A579" i="5"/>
  <c r="A580" i="5"/>
  <c r="A581" i="5"/>
  <c r="A582" i="5"/>
  <c r="A583" i="5"/>
  <c r="A584" i="5"/>
  <c r="A585" i="5"/>
  <c r="A586" i="5"/>
  <c r="A587" i="5"/>
  <c r="A588" i="5"/>
  <c r="A589" i="5"/>
  <c r="A590" i="5"/>
  <c r="A591" i="5"/>
  <c r="A592" i="5"/>
  <c r="A593" i="5"/>
  <c r="A594" i="5"/>
  <c r="A595" i="5"/>
  <c r="A596" i="5"/>
  <c r="A597" i="5"/>
  <c r="A598" i="5"/>
  <c r="A599" i="5"/>
  <c r="A600" i="5"/>
  <c r="A601" i="5"/>
  <c r="A602" i="5"/>
  <c r="A603" i="5"/>
  <c r="A604" i="5"/>
  <c r="A605" i="5"/>
  <c r="A606" i="5"/>
  <c r="A607" i="5"/>
  <c r="A608" i="5"/>
  <c r="A609" i="5"/>
  <c r="A610" i="5"/>
  <c r="A611" i="5"/>
  <c r="A612" i="5"/>
  <c r="A613" i="5"/>
  <c r="A614" i="5"/>
  <c r="A615" i="5"/>
  <c r="A616" i="5"/>
  <c r="A617" i="5"/>
  <c r="A618" i="5"/>
  <c r="A619" i="5"/>
  <c r="A620" i="5"/>
  <c r="A621" i="5"/>
  <c r="A622" i="5"/>
  <c r="A623" i="5"/>
  <c r="A624" i="5"/>
  <c r="A625" i="5"/>
  <c r="A626" i="5"/>
  <c r="A627" i="5"/>
  <c r="A628" i="5"/>
  <c r="A629" i="5"/>
  <c r="A630" i="5"/>
  <c r="A631" i="5"/>
  <c r="A632" i="5"/>
  <c r="A633" i="5"/>
  <c r="A634" i="5"/>
  <c r="A635" i="5"/>
  <c r="A636" i="5"/>
  <c r="A637" i="5"/>
  <c r="A638" i="5"/>
  <c r="A639" i="5"/>
  <c r="A640" i="5"/>
  <c r="A641" i="5"/>
  <c r="A642" i="5"/>
  <c r="A643" i="5"/>
  <c r="A644" i="5"/>
  <c r="A645" i="5"/>
  <c r="A646" i="5"/>
  <c r="A647" i="5"/>
  <c r="A648" i="5"/>
  <c r="A649" i="5"/>
  <c r="A650" i="5"/>
  <c r="A651" i="5"/>
  <c r="A652" i="5"/>
  <c r="A653" i="5"/>
  <c r="A654" i="5"/>
  <c r="A655" i="5"/>
  <c r="A656" i="5"/>
  <c r="A657" i="5"/>
  <c r="A658" i="5"/>
  <c r="A659" i="5"/>
  <c r="A660" i="5"/>
  <c r="A661" i="5"/>
  <c r="A662" i="5"/>
  <c r="A663" i="5"/>
  <c r="A664" i="5"/>
  <c r="A665" i="5"/>
  <c r="A666" i="5"/>
  <c r="A667" i="5"/>
  <c r="A668" i="5"/>
  <c r="A669" i="5"/>
  <c r="A670" i="5"/>
  <c r="A671" i="5"/>
  <c r="A672" i="5"/>
  <c r="A673" i="5"/>
  <c r="A674" i="5"/>
  <c r="A675" i="5"/>
  <c r="A676" i="5"/>
  <c r="A677" i="5"/>
  <c r="A678" i="5"/>
  <c r="A679" i="5"/>
  <c r="A680" i="5"/>
  <c r="A681" i="5"/>
  <c r="A682" i="5"/>
  <c r="A683" i="5"/>
  <c r="A684" i="5"/>
  <c r="A685" i="5"/>
  <c r="A686" i="5"/>
  <c r="A687" i="5"/>
  <c r="A688" i="5"/>
  <c r="A689" i="5"/>
  <c r="A690" i="5"/>
  <c r="A691" i="5"/>
  <c r="A692" i="5"/>
  <c r="A693" i="5"/>
  <c r="A694" i="5"/>
  <c r="A695" i="5"/>
  <c r="A696" i="5"/>
  <c r="A697" i="5"/>
  <c r="A698" i="5"/>
  <c r="A699" i="5"/>
  <c r="A700" i="5"/>
  <c r="A701" i="5"/>
  <c r="A702" i="5"/>
  <c r="A703" i="5"/>
  <c r="A704" i="5"/>
  <c r="A705" i="5"/>
  <c r="A706" i="5"/>
  <c r="A707" i="5"/>
  <c r="A708" i="5"/>
  <c r="A709" i="5"/>
  <c r="A710" i="5"/>
  <c r="A711" i="5"/>
  <c r="A712" i="5"/>
  <c r="A713" i="5"/>
  <c r="A714" i="5"/>
  <c r="A715" i="5"/>
  <c r="A716" i="5"/>
  <c r="A717" i="5"/>
  <c r="A718" i="5"/>
  <c r="A719" i="5"/>
  <c r="A720" i="5"/>
  <c r="A721" i="5"/>
  <c r="A722" i="5"/>
  <c r="A723" i="5"/>
  <c r="A724" i="5"/>
  <c r="A725" i="5"/>
  <c r="A726" i="5"/>
  <c r="A727" i="5"/>
  <c r="A728" i="5"/>
  <c r="A729" i="5"/>
  <c r="A730" i="5"/>
  <c r="A731" i="5"/>
  <c r="A732" i="5"/>
  <c r="A733" i="5"/>
  <c r="A734" i="5"/>
  <c r="A735" i="5"/>
  <c r="A736" i="5"/>
  <c r="A737" i="5"/>
  <c r="A738" i="5"/>
  <c r="A739" i="5"/>
  <c r="A740" i="5"/>
  <c r="A741" i="5"/>
  <c r="A749" i="5"/>
  <c r="A750" i="5"/>
  <c r="A751" i="5"/>
  <c r="A752" i="5"/>
  <c r="A753" i="5"/>
  <c r="A754" i="5"/>
  <c r="A755" i="5"/>
  <c r="A756" i="5"/>
  <c r="A757" i="5"/>
  <c r="A758" i="5"/>
  <c r="A759" i="5"/>
  <c r="A760" i="5"/>
  <c r="A761" i="5"/>
  <c r="A762" i="5"/>
  <c r="A763" i="5"/>
  <c r="A764" i="5"/>
  <c r="A765" i="5"/>
  <c r="A766" i="5"/>
  <c r="A767" i="5"/>
  <c r="A768" i="5"/>
  <c r="A769" i="5"/>
  <c r="A770" i="5"/>
  <c r="A771" i="5"/>
  <c r="A772" i="5"/>
  <c r="A773" i="5"/>
  <c r="A774" i="5"/>
  <c r="A775" i="5"/>
  <c r="A776" i="5"/>
  <c r="A777" i="5"/>
  <c r="A778" i="5"/>
  <c r="A779" i="5"/>
  <c r="A780" i="5"/>
  <c r="A781" i="5"/>
  <c r="A782" i="5"/>
  <c r="A783" i="5"/>
  <c r="A784" i="5"/>
  <c r="A785" i="5"/>
  <c r="A786" i="5"/>
  <c r="A787" i="5"/>
  <c r="A788" i="5"/>
  <c r="A789" i="5"/>
  <c r="A790" i="5"/>
  <c r="A791" i="5"/>
  <c r="A792" i="5"/>
  <c r="A793" i="5"/>
  <c r="A794" i="5"/>
  <c r="A795" i="5"/>
  <c r="A796" i="5"/>
  <c r="A797" i="5"/>
  <c r="A798" i="5"/>
  <c r="A799" i="5"/>
  <c r="A800" i="5"/>
  <c r="A801" i="5"/>
  <c r="A802" i="5"/>
  <c r="A803" i="5"/>
  <c r="A804" i="5"/>
  <c r="A805" i="5"/>
  <c r="A806" i="5"/>
  <c r="A807" i="5"/>
  <c r="A808" i="5"/>
  <c r="A809" i="5"/>
  <c r="A810" i="5"/>
  <c r="A811" i="5"/>
  <c r="A812" i="5"/>
  <c r="A813" i="5"/>
  <c r="A814" i="5"/>
  <c r="A815" i="5"/>
  <c r="A816" i="5"/>
  <c r="A817" i="5"/>
  <c r="A818" i="5"/>
  <c r="A819" i="5"/>
  <c r="A820" i="5"/>
  <c r="A821" i="5"/>
  <c r="A822" i="5"/>
  <c r="A823" i="5"/>
  <c r="A824" i="5"/>
  <c r="A825" i="5"/>
  <c r="A826" i="5"/>
  <c r="A827" i="5"/>
  <c r="A828" i="5"/>
  <c r="A829" i="5"/>
  <c r="A830" i="5"/>
  <c r="A831" i="5"/>
  <c r="A832" i="5"/>
  <c r="A833" i="5"/>
  <c r="A834" i="5"/>
  <c r="A835" i="5"/>
  <c r="A836" i="5"/>
  <c r="A837" i="5"/>
  <c r="A838" i="5"/>
  <c r="A839" i="5"/>
  <c r="A840" i="5"/>
  <c r="A841" i="5"/>
  <c r="A842" i="5"/>
  <c r="A843" i="5"/>
  <c r="A844" i="5"/>
  <c r="GR101" i="1"/>
  <c r="Q14" i="1" l="1"/>
  <c r="P14" i="1"/>
  <c r="R14" i="1"/>
  <c r="MU14" i="1"/>
  <c r="MS14" i="1"/>
  <c r="FF14" i="1"/>
  <c r="FM14" i="1"/>
  <c r="FL14" i="1"/>
  <c r="FK14" i="1"/>
  <c r="FJ14" i="1"/>
  <c r="FI14" i="1"/>
  <c r="FH14" i="1"/>
  <c r="FG14" i="1"/>
  <c r="JC14" i="1"/>
  <c r="JC15" i="1" s="1" a="1"/>
  <c r="JC15" i="1" s="1"/>
  <c r="JC44" i="1" s="1" a="1"/>
  <c r="JC44" i="1" s="1"/>
  <c r="FQ101" i="1"/>
  <c r="FQ14" i="1"/>
  <c r="FQ15" i="1" s="1" a="1"/>
  <c r="FQ15" i="1" s="1"/>
  <c r="FW101" i="1"/>
  <c r="FW14" i="1"/>
  <c r="FW15" i="1" s="1" a="1"/>
  <c r="FW15" i="1" s="1"/>
  <c r="FX101" i="1"/>
  <c r="FX14" i="1"/>
  <c r="FX15" i="1" s="1" a="1"/>
  <c r="FX15" i="1" s="1"/>
  <c r="FP14" i="1"/>
  <c r="FP15" i="1" s="1" a="1"/>
  <c r="FP15" i="1" s="1"/>
  <c r="GA14" i="1"/>
  <c r="GA15" i="1" s="1" a="1"/>
  <c r="GA15" i="1" s="1"/>
  <c r="GB14" i="1"/>
  <c r="GB15" i="1" s="1" a="1"/>
  <c r="GB15" i="1" s="1"/>
  <c r="GC14" i="1"/>
  <c r="GC15" i="1" s="1" a="1"/>
  <c r="GC15" i="1" s="1"/>
  <c r="FY14" i="1"/>
  <c r="FY15" i="1" s="1" a="1"/>
  <c r="FY15" i="1" s="1"/>
  <c r="FZ14" i="1"/>
  <c r="FZ15" i="1" s="1" a="1"/>
  <c r="FZ15" i="1" s="1"/>
  <c r="GD14" i="1"/>
  <c r="GD15" i="1" s="1" a="1"/>
  <c r="GD15" i="1" s="1"/>
  <c r="GR14" i="1"/>
  <c r="GR15" i="1" s="1" a="1"/>
  <c r="GR15" i="1" s="1"/>
  <c r="FW73" i="1" l="1" a="1"/>
  <c r="FW73" i="1" s="1"/>
  <c r="FX73" i="1" a="1"/>
  <c r="FX73" i="1" s="1"/>
  <c r="GR73" i="1" a="1"/>
  <c r="GR73" i="1" s="1"/>
  <c r="FY73" i="1" a="1"/>
  <c r="FY73" i="1" s="1"/>
  <c r="FY75" i="1" s="1" a="1"/>
  <c r="FY75" i="1" s="1"/>
  <c r="FY77" i="1" s="1" a="1"/>
  <c r="FY77" i="1" s="1"/>
  <c r="FY79" i="1" s="1" a="1"/>
  <c r="FY79" i="1" s="1"/>
  <c r="FY81" i="1" s="1" a="1"/>
  <c r="FY81" i="1" s="1"/>
  <c r="FY83" i="1" s="1" a="1"/>
  <c r="FY83" i="1" s="1"/>
  <c r="FY85" i="1" s="1" a="1"/>
  <c r="FY85" i="1" s="1"/>
  <c r="FY87" i="1" s="1" a="1"/>
  <c r="FY87" i="1" s="1"/>
  <c r="FY89" i="1" s="1" a="1"/>
  <c r="FY89" i="1" s="1"/>
  <c r="FY91" i="1" s="1" a="1"/>
  <c r="FY91" i="1" s="1"/>
  <c r="FY93" i="1" s="1" a="1"/>
  <c r="FY93" i="1" s="1"/>
  <c r="FQ73" i="1" a="1"/>
  <c r="FQ73" i="1" s="1"/>
  <c r="FQ75" i="1" s="1" a="1"/>
  <c r="FQ75" i="1" s="1"/>
  <c r="FQ77" i="1" s="1" a="1"/>
  <c r="FQ77" i="1" s="1"/>
  <c r="FQ79" i="1" s="1" a="1"/>
  <c r="FQ79" i="1" s="1"/>
  <c r="FQ81" i="1" s="1" a="1"/>
  <c r="FQ81" i="1" s="1"/>
  <c r="FQ83" i="1" s="1" a="1"/>
  <c r="FQ83" i="1" s="1"/>
  <c r="FQ85" i="1" s="1" a="1"/>
  <c r="FQ85" i="1" s="1"/>
  <c r="FQ87" i="1" s="1" a="1"/>
  <c r="FQ87" i="1" s="1"/>
  <c r="FQ89" i="1" s="1" a="1"/>
  <c r="FQ89" i="1" s="1"/>
  <c r="FQ91" i="1" s="1" a="1"/>
  <c r="FQ91" i="1" s="1"/>
  <c r="FQ93" i="1" s="1" a="1"/>
  <c r="FQ93" i="1" s="1"/>
  <c r="GD73" i="1" a="1"/>
  <c r="GD73" i="1" s="1"/>
  <c r="GD75" i="1" s="1" a="1"/>
  <c r="GD75" i="1" s="1"/>
  <c r="GD77" i="1" s="1" a="1"/>
  <c r="GD77" i="1" s="1"/>
  <c r="GD79" i="1" s="1" a="1"/>
  <c r="GD79" i="1" s="1"/>
  <c r="GD81" i="1" s="1" a="1"/>
  <c r="GD81" i="1" s="1"/>
  <c r="GD83" i="1" s="1" a="1"/>
  <c r="GD83" i="1" s="1"/>
  <c r="GD85" i="1" s="1" a="1"/>
  <c r="GD85" i="1" s="1"/>
  <c r="GD87" i="1" s="1" a="1"/>
  <c r="GD87" i="1" s="1"/>
  <c r="GD89" i="1" s="1" a="1"/>
  <c r="GD89" i="1" s="1"/>
  <c r="GD91" i="1" s="1" a="1"/>
  <c r="GD91" i="1" s="1"/>
  <c r="GD93" i="1" s="1" a="1"/>
  <c r="GD93" i="1" s="1"/>
  <c r="FZ73" i="1" a="1"/>
  <c r="FZ73" i="1" s="1"/>
  <c r="FZ75" i="1" s="1" a="1"/>
  <c r="FZ75" i="1" s="1"/>
  <c r="FZ77" i="1" s="1" a="1"/>
  <c r="FZ77" i="1" s="1"/>
  <c r="FZ79" i="1" s="1" a="1"/>
  <c r="FZ79" i="1" s="1"/>
  <c r="FZ81" i="1" s="1" a="1"/>
  <c r="FZ81" i="1" s="1"/>
  <c r="FZ83" i="1" s="1" a="1"/>
  <c r="FZ83" i="1" s="1"/>
  <c r="FZ85" i="1" s="1" a="1"/>
  <c r="FZ85" i="1" s="1"/>
  <c r="FZ87" i="1" s="1" a="1"/>
  <c r="FZ87" i="1" s="1"/>
  <c r="FZ89" i="1" s="1" a="1"/>
  <c r="FZ89" i="1" s="1"/>
  <c r="FZ91" i="1" s="1" a="1"/>
  <c r="FZ91" i="1" s="1"/>
  <c r="FZ93" i="1" s="1" a="1"/>
  <c r="FZ93" i="1" s="1"/>
  <c r="GA73" i="1" a="1"/>
  <c r="GA73" i="1" s="1"/>
  <c r="GA75" i="1" s="1" a="1"/>
  <c r="GA75" i="1" s="1"/>
  <c r="GA77" i="1" s="1" a="1"/>
  <c r="GA77" i="1" s="1"/>
  <c r="GA79" i="1" s="1" a="1"/>
  <c r="GA79" i="1" s="1"/>
  <c r="GA81" i="1" s="1" a="1"/>
  <c r="GA81" i="1" s="1"/>
  <c r="GA83" i="1" s="1" a="1"/>
  <c r="GA83" i="1" s="1"/>
  <c r="GA85" i="1" s="1" a="1"/>
  <c r="GA85" i="1" s="1"/>
  <c r="GA87" i="1" s="1" a="1"/>
  <c r="GA87" i="1" s="1"/>
  <c r="GA89" i="1" s="1" a="1"/>
  <c r="GA89" i="1" s="1"/>
  <c r="GA91" i="1" s="1" a="1"/>
  <c r="GA91" i="1" s="1"/>
  <c r="GA93" i="1" s="1" a="1"/>
  <c r="GA93" i="1" s="1"/>
  <c r="GC73" i="1" a="1"/>
  <c r="GC73" i="1" s="1"/>
  <c r="GB73" i="1" a="1"/>
  <c r="GB73" i="1" s="1"/>
  <c r="FP73" i="1" a="1"/>
  <c r="FP73" i="1" s="1"/>
  <c r="GR75" i="1" a="1"/>
  <c r="GR75" i="1" s="1"/>
  <c r="GR77" i="1" s="1" a="1"/>
  <c r="GR77" i="1" s="1"/>
  <c r="GR79" i="1" s="1" a="1"/>
  <c r="GR79" i="1" s="1"/>
  <c r="GR81" i="1" s="1" a="1"/>
  <c r="GR81" i="1" s="1"/>
  <c r="GR83" i="1" s="1" a="1"/>
  <c r="GR83" i="1" s="1"/>
  <c r="GR85" i="1" s="1" a="1"/>
  <c r="GR85" i="1" s="1"/>
  <c r="GR87" i="1" s="1" a="1"/>
  <c r="GR87" i="1" s="1"/>
  <c r="GR89" i="1" s="1" a="1"/>
  <c r="GR89" i="1" s="1"/>
  <c r="GR91" i="1" s="1" a="1"/>
  <c r="GR91" i="1" s="1"/>
  <c r="GR93" i="1" s="1" a="1"/>
  <c r="GR93" i="1" s="1"/>
  <c r="GR74" i="1" a="1"/>
  <c r="GR74" i="1" s="1"/>
  <c r="GR76" i="1" a="1"/>
  <c r="GR76" i="1" s="1"/>
  <c r="GR78" i="1" s="1" a="1"/>
  <c r="GR78" i="1" s="1"/>
  <c r="GR80" i="1" s="1" a="1"/>
  <c r="GR80" i="1" s="1"/>
  <c r="GR82" i="1" s="1" a="1"/>
  <c r="GR82" i="1" s="1"/>
  <c r="GR84" i="1" s="1" a="1"/>
  <c r="GR84" i="1" s="1"/>
  <c r="GR86" i="1" s="1" a="1"/>
  <c r="GR86" i="1" s="1"/>
  <c r="GR88" i="1" s="1" a="1"/>
  <c r="GR88" i="1" s="1"/>
  <c r="GR90" i="1" s="1" a="1"/>
  <c r="GR90" i="1" s="1"/>
  <c r="GR92" i="1" s="1" a="1"/>
  <c r="GR92" i="1" s="1"/>
  <c r="FZ74" i="1" a="1"/>
  <c r="FZ74" i="1" s="1"/>
  <c r="FZ76" i="1" a="1"/>
  <c r="FZ76" i="1" s="1"/>
  <c r="FZ78" i="1" s="1" a="1"/>
  <c r="FZ78" i="1" s="1"/>
  <c r="FZ80" i="1" s="1" a="1"/>
  <c r="FZ80" i="1" s="1"/>
  <c r="FZ82" i="1" s="1" a="1"/>
  <c r="FZ82" i="1" s="1"/>
  <c r="FZ84" i="1" s="1" a="1"/>
  <c r="FZ84" i="1" s="1"/>
  <c r="FZ86" i="1" s="1" a="1"/>
  <c r="FZ86" i="1" s="1"/>
  <c r="FZ88" i="1" s="1" a="1"/>
  <c r="FZ88" i="1" s="1"/>
  <c r="FZ90" i="1" s="1" a="1"/>
  <c r="FZ90" i="1" s="1"/>
  <c r="FZ92" i="1" s="1" a="1"/>
  <c r="FZ92" i="1" s="1"/>
  <c r="GB75" i="1" a="1"/>
  <c r="GB75" i="1" s="1"/>
  <c r="GB77" i="1" s="1" a="1"/>
  <c r="GB77" i="1" s="1"/>
  <c r="GB79" i="1" s="1" a="1"/>
  <c r="GB79" i="1" s="1"/>
  <c r="GB81" i="1" s="1" a="1"/>
  <c r="GB81" i="1" s="1"/>
  <c r="GB83" i="1" s="1" a="1"/>
  <c r="GB83" i="1" s="1"/>
  <c r="GB85" i="1" s="1" a="1"/>
  <c r="GB85" i="1" s="1"/>
  <c r="GB87" i="1" s="1" a="1"/>
  <c r="GB87" i="1" s="1"/>
  <c r="GB89" i="1" s="1" a="1"/>
  <c r="GB89" i="1" s="1"/>
  <c r="GB91" i="1" s="1" a="1"/>
  <c r="GB91" i="1" s="1"/>
  <c r="GB93" i="1" s="1" a="1"/>
  <c r="GB93" i="1" s="1"/>
  <c r="GB74" i="1" a="1"/>
  <c r="GB74" i="1" s="1"/>
  <c r="GB76" i="1" s="1" a="1"/>
  <c r="GB76" i="1" s="1"/>
  <c r="GB78" i="1" s="1" a="1"/>
  <c r="GB78" i="1" s="1"/>
  <c r="GB80" i="1" s="1" a="1"/>
  <c r="GB80" i="1" s="1"/>
  <c r="GB82" i="1" s="1" a="1"/>
  <c r="GB82" i="1" s="1"/>
  <c r="GB84" i="1" s="1" a="1"/>
  <c r="GB84" i="1" s="1"/>
  <c r="GB86" i="1" s="1" a="1"/>
  <c r="GB86" i="1" s="1"/>
  <c r="GB88" i="1" s="1" a="1"/>
  <c r="GB88" i="1" s="1"/>
  <c r="GB90" i="1" s="1" a="1"/>
  <c r="GB90" i="1" s="1"/>
  <c r="GB92" i="1" s="1" a="1"/>
  <c r="GB92" i="1" s="1"/>
  <c r="FX75" i="1" a="1"/>
  <c r="FX75" i="1" s="1"/>
  <c r="FX77" i="1" s="1" a="1"/>
  <c r="FX77" i="1" s="1"/>
  <c r="FX79" i="1" s="1" a="1"/>
  <c r="FX79" i="1" s="1"/>
  <c r="FX81" i="1" s="1" a="1"/>
  <c r="FX81" i="1" s="1"/>
  <c r="FX83" i="1" s="1" a="1"/>
  <c r="FX83" i="1" s="1"/>
  <c r="FX85" i="1" s="1" a="1"/>
  <c r="FX85" i="1" s="1"/>
  <c r="FX87" i="1" s="1" a="1"/>
  <c r="FX87" i="1" s="1"/>
  <c r="FX89" i="1" s="1" a="1"/>
  <c r="FX89" i="1" s="1"/>
  <c r="FX91" i="1" s="1" a="1"/>
  <c r="FX91" i="1" s="1"/>
  <c r="FX93" i="1" s="1" a="1"/>
  <c r="FX93" i="1" s="1"/>
  <c r="FX74" i="1" a="1"/>
  <c r="FX74" i="1" s="1"/>
  <c r="FX76" i="1" s="1" a="1"/>
  <c r="FX76" i="1" s="1"/>
  <c r="FX78" i="1" s="1" a="1"/>
  <c r="FX78" i="1" s="1"/>
  <c r="FX80" i="1" s="1" a="1"/>
  <c r="FX80" i="1" s="1"/>
  <c r="FX82" i="1" s="1" a="1"/>
  <c r="FX82" i="1" s="1"/>
  <c r="FX84" i="1" s="1" a="1"/>
  <c r="FX84" i="1" s="1"/>
  <c r="FX86" i="1" s="1" a="1"/>
  <c r="FX86" i="1" s="1"/>
  <c r="FX88" i="1" s="1" a="1"/>
  <c r="FX88" i="1" s="1"/>
  <c r="FX90" i="1" s="1" a="1"/>
  <c r="FX90" i="1" s="1"/>
  <c r="FX92" i="1" s="1" a="1"/>
  <c r="FX92" i="1" s="1"/>
  <c r="FQ74" i="1" a="1"/>
  <c r="FQ74" i="1" s="1"/>
  <c r="FQ76" i="1" s="1" a="1"/>
  <c r="FQ76" i="1" s="1"/>
  <c r="FQ78" i="1" s="1" a="1"/>
  <c r="FQ78" i="1" s="1"/>
  <c r="FQ80" i="1" s="1" a="1"/>
  <c r="FQ80" i="1" s="1"/>
  <c r="FQ82" i="1" s="1" a="1"/>
  <c r="FQ82" i="1" s="1"/>
  <c r="FQ84" i="1" s="1" a="1"/>
  <c r="FQ84" i="1" s="1"/>
  <c r="FQ86" i="1" s="1" a="1"/>
  <c r="FQ86" i="1" s="1"/>
  <c r="FQ88" i="1" s="1" a="1"/>
  <c r="FQ88" i="1" s="1"/>
  <c r="FQ90" i="1" s="1" a="1"/>
  <c r="FQ90" i="1" s="1"/>
  <c r="FQ92" i="1" s="1" a="1"/>
  <c r="FQ92" i="1" s="1"/>
  <c r="FY74" i="1" a="1"/>
  <c r="FY74" i="1" s="1"/>
  <c r="FY76" i="1" a="1"/>
  <c r="FY76" i="1" s="1"/>
  <c r="FY78" i="1" s="1" a="1"/>
  <c r="FY78" i="1" s="1"/>
  <c r="FY80" i="1" s="1" a="1"/>
  <c r="FY80" i="1" s="1"/>
  <c r="FY82" i="1" s="1" a="1"/>
  <c r="FY82" i="1" s="1"/>
  <c r="FY84" i="1" s="1" a="1"/>
  <c r="FY84" i="1" s="1"/>
  <c r="FY86" i="1" s="1" a="1"/>
  <c r="FY86" i="1" s="1"/>
  <c r="FY88" i="1" s="1" a="1"/>
  <c r="FY88" i="1" s="1"/>
  <c r="FY90" i="1" s="1" a="1"/>
  <c r="FY90" i="1" s="1"/>
  <c r="FY92" i="1" s="1" a="1"/>
  <c r="FY92" i="1" s="1"/>
  <c r="GA74" i="1" a="1"/>
  <c r="GA74" i="1" s="1"/>
  <c r="GA76" i="1" s="1" a="1"/>
  <c r="GA76" i="1" s="1"/>
  <c r="GA78" i="1" s="1" a="1"/>
  <c r="GA78" i="1" s="1"/>
  <c r="GA80" i="1" s="1" a="1"/>
  <c r="GA80" i="1" s="1"/>
  <c r="GA82" i="1" s="1" a="1"/>
  <c r="GA82" i="1" s="1"/>
  <c r="GA84" i="1" s="1" a="1"/>
  <c r="GA84" i="1" s="1"/>
  <c r="GA86" i="1" s="1" a="1"/>
  <c r="GA86" i="1" s="1"/>
  <c r="GA88" i="1" s="1" a="1"/>
  <c r="GA88" i="1" s="1"/>
  <c r="GA90" i="1" s="1" a="1"/>
  <c r="GA90" i="1" s="1"/>
  <c r="GA92" i="1" s="1" a="1"/>
  <c r="GA92" i="1" s="1"/>
  <c r="FW75" i="1" a="1"/>
  <c r="FW75" i="1" s="1"/>
  <c r="FW77" i="1" s="1" a="1"/>
  <c r="FW77" i="1" s="1"/>
  <c r="FW79" i="1" s="1" a="1"/>
  <c r="FW79" i="1" s="1"/>
  <c r="FW81" i="1" s="1" a="1"/>
  <c r="FW81" i="1" s="1"/>
  <c r="FW83" i="1" s="1" a="1"/>
  <c r="FW83" i="1" s="1"/>
  <c r="FW85" i="1" s="1" a="1"/>
  <c r="FW85" i="1" s="1"/>
  <c r="FW87" i="1" s="1" a="1"/>
  <c r="FW87" i="1" s="1"/>
  <c r="FW89" i="1" s="1" a="1"/>
  <c r="FW89" i="1" s="1"/>
  <c r="FW91" i="1" s="1" a="1"/>
  <c r="FW91" i="1" s="1"/>
  <c r="FW93" i="1" s="1" a="1"/>
  <c r="FW93" i="1" s="1"/>
  <c r="FW74" i="1" a="1"/>
  <c r="FW74" i="1" s="1"/>
  <c r="FW76" i="1" s="1" a="1"/>
  <c r="FW76" i="1" s="1"/>
  <c r="FW78" i="1" s="1" a="1"/>
  <c r="FW78" i="1" s="1"/>
  <c r="FW80" i="1" s="1" a="1"/>
  <c r="FW80" i="1" s="1"/>
  <c r="FW82" i="1" s="1" a="1"/>
  <c r="FW82" i="1" s="1"/>
  <c r="FW84" i="1" s="1" a="1"/>
  <c r="FW84" i="1" s="1"/>
  <c r="FW86" i="1" s="1" a="1"/>
  <c r="FW86" i="1" s="1"/>
  <c r="FW88" i="1" s="1" a="1"/>
  <c r="FW88" i="1" s="1"/>
  <c r="FW90" i="1" s="1" a="1"/>
  <c r="FW90" i="1" s="1"/>
  <c r="FW92" i="1" s="1" a="1"/>
  <c r="FW92" i="1" s="1"/>
  <c r="GD74" i="1" a="1"/>
  <c r="GD74" i="1" s="1"/>
  <c r="GD76" i="1" a="1"/>
  <c r="GD76" i="1" s="1"/>
  <c r="GD78" i="1" s="1" a="1"/>
  <c r="GD78" i="1" s="1"/>
  <c r="GD80" i="1" s="1" a="1"/>
  <c r="GD80" i="1" s="1"/>
  <c r="GD82" i="1" s="1" a="1"/>
  <c r="GD82" i="1" s="1"/>
  <c r="GD84" i="1" s="1" a="1"/>
  <c r="GD84" i="1" s="1"/>
  <c r="GD86" i="1" s="1" a="1"/>
  <c r="GD86" i="1" s="1"/>
  <c r="GD88" i="1" s="1" a="1"/>
  <c r="GD88" i="1" s="1"/>
  <c r="GD90" i="1" s="1" a="1"/>
  <c r="GD90" i="1" s="1"/>
  <c r="GD92" i="1" s="1" a="1"/>
  <c r="GD92" i="1" s="1"/>
  <c r="GC75" i="1" a="1"/>
  <c r="GC75" i="1" s="1"/>
  <c r="GC77" i="1" s="1" a="1"/>
  <c r="GC77" i="1" s="1"/>
  <c r="GC79" i="1" s="1" a="1"/>
  <c r="GC79" i="1" s="1"/>
  <c r="GC81" i="1" s="1" a="1"/>
  <c r="GC81" i="1" s="1"/>
  <c r="GC83" i="1" s="1" a="1"/>
  <c r="GC83" i="1" s="1"/>
  <c r="GC85" i="1" s="1" a="1"/>
  <c r="GC85" i="1" s="1"/>
  <c r="GC87" i="1" s="1" a="1"/>
  <c r="GC87" i="1" s="1"/>
  <c r="GC89" i="1" s="1" a="1"/>
  <c r="GC89" i="1" s="1"/>
  <c r="GC91" i="1" s="1" a="1"/>
  <c r="GC91" i="1" s="1"/>
  <c r="GC93" i="1" s="1" a="1"/>
  <c r="GC93" i="1" s="1"/>
  <c r="GC74" i="1" a="1"/>
  <c r="GC74" i="1" s="1"/>
  <c r="GC76" i="1" s="1" a="1"/>
  <c r="GC76" i="1" s="1"/>
  <c r="GC78" i="1" s="1" a="1"/>
  <c r="GC78" i="1" s="1"/>
  <c r="GC80" i="1" s="1" a="1"/>
  <c r="GC80" i="1" s="1"/>
  <c r="GC82" i="1" s="1" a="1"/>
  <c r="GC82" i="1" s="1"/>
  <c r="GC84" i="1" s="1" a="1"/>
  <c r="GC84" i="1" s="1"/>
  <c r="GC86" i="1" s="1" a="1"/>
  <c r="GC86" i="1" s="1"/>
  <c r="GC88" i="1" s="1" a="1"/>
  <c r="GC88" i="1" s="1"/>
  <c r="GC90" i="1" s="1" a="1"/>
  <c r="GC90" i="1" s="1"/>
  <c r="GC92" i="1" s="1" a="1"/>
  <c r="GC92" i="1" s="1"/>
  <c r="FP75" i="1" a="1"/>
  <c r="FP75" i="1" s="1"/>
  <c r="FP77" i="1" s="1" a="1"/>
  <c r="FP77" i="1" s="1"/>
  <c r="FP79" i="1" s="1" a="1"/>
  <c r="FP79" i="1" s="1"/>
  <c r="FP81" i="1" s="1" a="1"/>
  <c r="FP81" i="1" s="1"/>
  <c r="FP83" i="1" s="1" a="1"/>
  <c r="FP83" i="1" s="1"/>
  <c r="FP85" i="1" s="1" a="1"/>
  <c r="FP85" i="1" s="1"/>
  <c r="FP87" i="1" s="1" a="1"/>
  <c r="FP87" i="1" s="1"/>
  <c r="FP89" i="1" s="1" a="1"/>
  <c r="FP89" i="1" s="1"/>
  <c r="FP91" i="1" s="1" a="1"/>
  <c r="FP91" i="1" s="1"/>
  <c r="FP93" i="1" s="1" a="1"/>
  <c r="FP93" i="1" s="1"/>
  <c r="FP74" i="1" a="1"/>
  <c r="FP74" i="1" s="1"/>
  <c r="FP76" i="1" s="1" a="1"/>
  <c r="FP76" i="1" s="1"/>
  <c r="FP78" i="1" s="1" a="1"/>
  <c r="FP78" i="1" s="1"/>
  <c r="FP80" i="1" s="1" a="1"/>
  <c r="FP80" i="1" s="1"/>
  <c r="FP82" i="1" s="1" a="1"/>
  <c r="FP82" i="1" s="1"/>
  <c r="FP84" i="1" s="1" a="1"/>
  <c r="FP84" i="1" s="1"/>
  <c r="FP86" i="1" s="1" a="1"/>
  <c r="FP86" i="1" s="1"/>
  <c r="FP88" i="1" s="1" a="1"/>
  <c r="FP88" i="1" s="1"/>
  <c r="FP90" i="1" s="1" a="1"/>
  <c r="FP90" i="1" s="1"/>
  <c r="FP92" i="1" s="1" a="1"/>
  <c r="FP92" i="1" s="1"/>
  <c r="GD44" i="1" a="1"/>
  <c r="GD44" i="1" s="1"/>
  <c r="FP44" i="1" a="1"/>
  <c r="FP44" i="1" s="1"/>
  <c r="JC45" i="1" a="1"/>
  <c r="JC45" i="1" s="1"/>
  <c r="JC46" i="1" s="1" a="1"/>
  <c r="JC46" i="1" s="1"/>
  <c r="JC47" i="1" a="1"/>
  <c r="JC47" i="1" s="1"/>
  <c r="JC48" i="1" s="1" a="1"/>
  <c r="JC48" i="1" s="1"/>
  <c r="JC49" i="1" a="1"/>
  <c r="JC49" i="1" s="1"/>
  <c r="JC50" i="1" s="1" a="1"/>
  <c r="JC50" i="1" s="1"/>
  <c r="GC44" i="1" a="1"/>
  <c r="GC44" i="1" s="1"/>
  <c r="GA44" i="1" a="1"/>
  <c r="GA44" i="1" s="1"/>
  <c r="FY44" i="1" a="1"/>
  <c r="FY44" i="1" s="1"/>
  <c r="FQ44" i="1" a="1"/>
  <c r="FQ44" i="1" s="1"/>
  <c r="GR44" i="1" a="1"/>
  <c r="GR44" i="1" s="1"/>
  <c r="GB44" i="1" a="1"/>
  <c r="GB44" i="1" s="1"/>
  <c r="FX44" i="1" a="1"/>
  <c r="FX44" i="1" s="1"/>
  <c r="FZ44" i="1" a="1"/>
  <c r="FZ44" i="1" s="1"/>
  <c r="FW44" i="1" a="1"/>
  <c r="FW44" i="1" s="1"/>
  <c r="FQ17" i="1"/>
  <c r="FP17" i="1"/>
  <c r="GR17" i="1"/>
  <c r="JC17" i="1"/>
  <c r="GD17" i="1"/>
  <c r="FZ17" i="1"/>
  <c r="GB17" i="1"/>
  <c r="GA17" i="1"/>
  <c r="FX17" i="1"/>
  <c r="FW17" i="1"/>
  <c r="FY17" i="1"/>
  <c r="GC17" i="1"/>
  <c r="GR47" i="1" l="1" a="1"/>
  <c r="GR47" i="1" s="1"/>
  <c r="GR48" i="1" s="1" a="1"/>
  <c r="GR48" i="1" s="1"/>
  <c r="GR49" i="1" a="1"/>
  <c r="GR49" i="1" s="1"/>
  <c r="GR50" i="1" s="1" a="1"/>
  <c r="GR50" i="1" s="1"/>
  <c r="GR45" i="1" a="1"/>
  <c r="GR45" i="1" s="1"/>
  <c r="GR46" i="1" s="1" a="1"/>
  <c r="GR46" i="1" s="1"/>
  <c r="FQ45" i="1" a="1"/>
  <c r="FQ45" i="1" s="1"/>
  <c r="FQ46" i="1" s="1" a="1"/>
  <c r="FQ46" i="1" s="1"/>
  <c r="FQ47" i="1" a="1"/>
  <c r="FQ47" i="1" s="1"/>
  <c r="FQ48" i="1" s="1" a="1"/>
  <c r="FQ48" i="1" s="1"/>
  <c r="FQ49" i="1" a="1"/>
  <c r="FQ49" i="1" s="1"/>
  <c r="FQ50" i="1" s="1" a="1"/>
  <c r="FQ50" i="1" s="1"/>
  <c r="FY47" i="1" a="1"/>
  <c r="FY47" i="1" s="1"/>
  <c r="FY48" i="1" s="1" a="1"/>
  <c r="FY48" i="1" s="1"/>
  <c r="FY45" i="1" a="1"/>
  <c r="FY45" i="1" s="1"/>
  <c r="FY46" i="1" s="1" a="1"/>
  <c r="FY46" i="1" s="1"/>
  <c r="FY49" i="1" a="1"/>
  <c r="FY49" i="1" s="1"/>
  <c r="FY50" i="1" s="1" a="1"/>
  <c r="FY50" i="1" s="1"/>
  <c r="GA45" i="1" a="1"/>
  <c r="GA45" i="1" s="1"/>
  <c r="GA46" i="1" s="1" a="1"/>
  <c r="GA46" i="1" s="1"/>
  <c r="GA49" i="1" a="1"/>
  <c r="GA49" i="1" s="1"/>
  <c r="GA50" i="1" s="1" a="1"/>
  <c r="GA50" i="1" s="1"/>
  <c r="GA47" i="1" a="1"/>
  <c r="GA47" i="1" s="1"/>
  <c r="GA48" i="1" s="1" a="1"/>
  <c r="GA48" i="1" s="1"/>
  <c r="GC49" i="1" a="1"/>
  <c r="GC49" i="1" s="1"/>
  <c r="GC50" i="1" s="1" a="1"/>
  <c r="GC50" i="1" s="1"/>
  <c r="GC47" i="1" a="1"/>
  <c r="GC47" i="1" s="1"/>
  <c r="GC48" i="1" s="1" a="1"/>
  <c r="GC48" i="1" s="1"/>
  <c r="GC45" i="1" a="1"/>
  <c r="GC45" i="1" s="1"/>
  <c r="GC46" i="1" s="1" a="1"/>
  <c r="GC46" i="1" s="1"/>
  <c r="FZ47" i="1" a="1"/>
  <c r="FZ47" i="1" s="1"/>
  <c r="FZ48" i="1" s="1" a="1"/>
  <c r="FZ48" i="1" s="1"/>
  <c r="FZ49" i="1" a="1"/>
  <c r="FZ49" i="1" s="1"/>
  <c r="FZ50" i="1" s="1" a="1"/>
  <c r="FZ50" i="1" s="1"/>
  <c r="FZ45" i="1" a="1"/>
  <c r="FZ45" i="1" s="1"/>
  <c r="FZ46" i="1" s="1" a="1"/>
  <c r="FZ46" i="1" s="1"/>
  <c r="FX49" i="1" a="1"/>
  <c r="FX49" i="1" s="1"/>
  <c r="FX50" i="1" s="1" a="1"/>
  <c r="FX50" i="1" s="1"/>
  <c r="FX45" i="1" a="1"/>
  <c r="FX45" i="1" s="1"/>
  <c r="FX46" i="1" s="1" a="1"/>
  <c r="FX46" i="1" s="1"/>
  <c r="FX47" i="1" a="1"/>
  <c r="FX47" i="1" s="1"/>
  <c r="FX48" i="1" s="1" a="1"/>
  <c r="FX48" i="1" s="1"/>
  <c r="FP49" i="1" a="1"/>
  <c r="FP49" i="1" s="1"/>
  <c r="FP50" i="1" s="1" a="1"/>
  <c r="FP50" i="1" s="1"/>
  <c r="FP47" i="1" a="1"/>
  <c r="FP47" i="1" s="1"/>
  <c r="FP48" i="1" s="1" a="1"/>
  <c r="FP48" i="1" s="1"/>
  <c r="FP45" i="1" a="1"/>
  <c r="FP45" i="1" s="1"/>
  <c r="FP46" i="1" s="1" a="1"/>
  <c r="FP46" i="1" s="1"/>
  <c r="FW45" i="1" a="1"/>
  <c r="FW45" i="1" s="1"/>
  <c r="FW46" i="1" s="1" a="1"/>
  <c r="FW46" i="1" s="1"/>
  <c r="FW49" i="1" a="1"/>
  <c r="FW49" i="1" s="1"/>
  <c r="FW50" i="1" s="1" a="1"/>
  <c r="FW50" i="1" s="1"/>
  <c r="FW47" i="1" a="1"/>
  <c r="FW47" i="1" s="1"/>
  <c r="FW48" i="1" s="1" a="1"/>
  <c r="FW48" i="1" s="1"/>
  <c r="GB45" i="1" a="1"/>
  <c r="GB45" i="1" s="1"/>
  <c r="GB46" i="1" s="1" a="1"/>
  <c r="GB46" i="1" s="1"/>
  <c r="GB49" i="1" a="1"/>
  <c r="GB49" i="1" s="1"/>
  <c r="GB50" i="1" s="1" a="1"/>
  <c r="GB50" i="1" s="1"/>
  <c r="GB47" i="1" a="1"/>
  <c r="GB47" i="1" s="1"/>
  <c r="GB48" i="1" s="1" a="1"/>
  <c r="GB48" i="1" s="1"/>
  <c r="GD45" i="1" a="1"/>
  <c r="GD45" i="1" s="1"/>
  <c r="GD46" i="1" s="1" a="1"/>
  <c r="GD46" i="1" s="1"/>
  <c r="GD47" i="1" a="1"/>
  <c r="GD47" i="1" s="1"/>
  <c r="GD48" i="1" s="1" a="1"/>
  <c r="GD48" i="1" s="1"/>
  <c r="GD49" i="1" a="1"/>
  <c r="GD49" i="1" s="1"/>
  <c r="GD50" i="1" s="1" a="1"/>
  <c r="GD50" i="1" s="1"/>
  <c r="AJ211" i="4"/>
  <c r="AI211" i="4"/>
  <c r="AH211" i="4"/>
  <c r="AG211" i="4"/>
  <c r="LV101" i="1" l="1"/>
  <c r="LV14" i="1" l="1"/>
  <c r="LV15" i="1" s="1" a="1"/>
  <c r="LV15" i="1" s="1"/>
  <c r="LV73" i="1" l="1" a="1"/>
  <c r="LV73" i="1" s="1"/>
  <c r="LV75" i="1" a="1"/>
  <c r="LV75" i="1" s="1"/>
  <c r="LV77" i="1" s="1" a="1"/>
  <c r="LV77" i="1" s="1"/>
  <c r="LV79" i="1" s="1" a="1"/>
  <c r="LV79" i="1" s="1"/>
  <c r="LV81" i="1" s="1" a="1"/>
  <c r="LV81" i="1" s="1"/>
  <c r="LV83" i="1" s="1" a="1"/>
  <c r="LV83" i="1" s="1"/>
  <c r="LV85" i="1" s="1" a="1"/>
  <c r="LV85" i="1" s="1"/>
  <c r="LV87" i="1" s="1" a="1"/>
  <c r="LV87" i="1" s="1"/>
  <c r="LV89" i="1" s="1" a="1"/>
  <c r="LV89" i="1" s="1"/>
  <c r="LV91" i="1" s="1" a="1"/>
  <c r="LV91" i="1" s="1"/>
  <c r="LV93" i="1" s="1" a="1"/>
  <c r="LV93" i="1" s="1"/>
  <c r="LV74" i="1" a="1"/>
  <c r="LV74" i="1" s="1"/>
  <c r="LV76" i="1" s="1" a="1"/>
  <c r="LV76" i="1" s="1"/>
  <c r="LV78" i="1" s="1" a="1"/>
  <c r="LV78" i="1" s="1"/>
  <c r="LV80" i="1" s="1" a="1"/>
  <c r="LV80" i="1" s="1"/>
  <c r="LV82" i="1" s="1" a="1"/>
  <c r="LV82" i="1" s="1"/>
  <c r="LV84" i="1" s="1" a="1"/>
  <c r="LV84" i="1" s="1"/>
  <c r="LV86" i="1" s="1" a="1"/>
  <c r="LV86" i="1" s="1"/>
  <c r="LV88" i="1" s="1" a="1"/>
  <c r="LV88" i="1" s="1"/>
  <c r="LV90" i="1" s="1" a="1"/>
  <c r="LV90" i="1" s="1"/>
  <c r="LV92" i="1" s="1" a="1"/>
  <c r="LV92" i="1" s="1"/>
  <c r="LV44" i="1" a="1"/>
  <c r="LV44" i="1" s="1"/>
  <c r="LV17" i="1"/>
  <c r="LV45" i="1" l="1" a="1"/>
  <c r="LV45" i="1" s="1"/>
  <c r="LV46" i="1" s="1" a="1"/>
  <c r="LV46" i="1" s="1"/>
  <c r="LV47" i="1" a="1"/>
  <c r="LV47" i="1" s="1"/>
  <c r="LV48" i="1" s="1" a="1"/>
  <c r="LV48" i="1" s="1"/>
  <c r="LV49" i="1" a="1"/>
  <c r="LV49" i="1" s="1"/>
  <c r="LV50" i="1" s="1" a="1"/>
  <c r="LV50" i="1" s="1"/>
  <c r="T740" i="4" l="1"/>
  <c r="S740" i="4"/>
  <c r="R740" i="4"/>
  <c r="Q740" i="4"/>
  <c r="P740" i="4"/>
  <c r="T739" i="4"/>
  <c r="S739" i="4"/>
  <c r="R739" i="4"/>
  <c r="Q739" i="4"/>
  <c r="P739" i="4"/>
  <c r="T738" i="4"/>
  <c r="S738" i="4"/>
  <c r="R738" i="4"/>
  <c r="Q738" i="4"/>
  <c r="P738" i="4"/>
  <c r="S737" i="4"/>
  <c r="R737" i="4"/>
  <c r="Q737" i="4"/>
  <c r="P737" i="4"/>
  <c r="T737" i="4"/>
  <c r="V740" i="4"/>
  <c r="U740" i="4"/>
  <c r="V739" i="4"/>
  <c r="U739" i="4"/>
  <c r="V738" i="4"/>
  <c r="U738" i="4"/>
  <c r="V737" i="4"/>
  <c r="U737" i="4"/>
  <c r="I817" i="4" l="1"/>
  <c r="I793" i="4"/>
  <c r="AX68" i="4"/>
  <c r="AW68" i="4"/>
  <c r="AR68" i="4"/>
  <c r="AQ68" i="4"/>
  <c r="AO68" i="4"/>
  <c r="AN68" i="4"/>
  <c r="F127" i="8" l="1"/>
  <c r="F126" i="8"/>
  <c r="F127" i="7"/>
  <c r="F126" i="7"/>
  <c r="F127" i="6"/>
  <c r="F126" i="6"/>
  <c r="F125" i="8"/>
  <c r="F125" i="7"/>
  <c r="F125" i="6"/>
  <c r="BT36" i="4" l="1"/>
  <c r="BS36" i="4"/>
  <c r="BR36" i="4"/>
  <c r="BL33" i="4"/>
  <c r="BK33" i="4"/>
  <c r="BJ33" i="4"/>
  <c r="BE33" i="4"/>
  <c r="BD33" i="4"/>
  <c r="AZ40" i="4"/>
  <c r="AZ35" i="4"/>
  <c r="BC33" i="4"/>
  <c r="BB33" i="4"/>
  <c r="BA33" i="4"/>
  <c r="N188" i="4"/>
  <c r="M188" i="4"/>
  <c r="L188" i="4"/>
  <c r="K187" i="4"/>
  <c r="J187" i="4"/>
  <c r="J188" i="4"/>
  <c r="I187" i="4"/>
  <c r="H186" i="4"/>
  <c r="G186" i="4"/>
  <c r="F186" i="4"/>
  <c r="E184" i="4"/>
  <c r="D184" i="4"/>
  <c r="C184" i="4"/>
  <c r="N189" i="4"/>
  <c r="M189" i="4"/>
  <c r="L189" i="4"/>
  <c r="N187" i="4"/>
  <c r="M187" i="4"/>
  <c r="L187" i="4"/>
  <c r="N186" i="4"/>
  <c r="M186" i="4"/>
  <c r="L186" i="4"/>
  <c r="N185" i="4"/>
  <c r="N190" i="4" s="1"/>
  <c r="M185" i="4"/>
  <c r="M190" i="4" s="1"/>
  <c r="L185" i="4"/>
  <c r="L190" i="4" s="1"/>
  <c r="K189" i="4"/>
  <c r="J189" i="4"/>
  <c r="I189" i="4"/>
  <c r="K188" i="4"/>
  <c r="I188" i="4"/>
  <c r="K186" i="4"/>
  <c r="J186" i="4"/>
  <c r="I186" i="4"/>
  <c r="K185" i="4"/>
  <c r="K190" i="4" s="1"/>
  <c r="J185" i="4"/>
  <c r="J190" i="4" s="1"/>
  <c r="I185" i="4"/>
  <c r="I190" i="4" s="1"/>
  <c r="H189" i="4"/>
  <c r="G189" i="4"/>
  <c r="F189" i="4"/>
  <c r="H188" i="4"/>
  <c r="G188" i="4"/>
  <c r="F188" i="4"/>
  <c r="H187" i="4"/>
  <c r="G187" i="4"/>
  <c r="F187" i="4"/>
  <c r="H185" i="4"/>
  <c r="H190" i="4" s="1"/>
  <c r="G185" i="4"/>
  <c r="G190" i="4" s="1"/>
  <c r="F185" i="4"/>
  <c r="F190" i="4" s="1"/>
  <c r="Q34" i="8"/>
  <c r="AI34" i="8" s="1"/>
  <c r="Q34" i="7"/>
  <c r="AI34" i="7" s="1"/>
  <c r="Q34" i="6"/>
  <c r="AI34" i="6" s="1"/>
  <c r="P34" i="8"/>
  <c r="AH34" i="8" s="1"/>
  <c r="P34" i="7"/>
  <c r="AH34" i="7" s="1"/>
  <c r="P34" i="6"/>
  <c r="AH34" i="6" s="1"/>
  <c r="O34" i="8"/>
  <c r="AG34" i="8" s="1"/>
  <c r="O34" i="7"/>
  <c r="AG34" i="7" s="1"/>
  <c r="O34" i="6"/>
  <c r="AG34" i="6" s="1"/>
  <c r="AR391" i="8"/>
  <c r="AR391" i="7"/>
  <c r="AR391" i="6"/>
  <c r="AR391" i="4"/>
  <c r="AG366" i="4"/>
  <c r="BN386" i="8"/>
  <c r="BM386" i="8"/>
  <c r="BL386" i="8"/>
  <c r="BK386" i="8"/>
  <c r="BJ386" i="8"/>
  <c r="BI386" i="8"/>
  <c r="BH386" i="8"/>
  <c r="BG386" i="8"/>
  <c r="BF386" i="8"/>
  <c r="BE386" i="8"/>
  <c r="BD386" i="8"/>
  <c r="BC386" i="8"/>
  <c r="BB386" i="8"/>
  <c r="BA386" i="8"/>
  <c r="AZ386" i="8"/>
  <c r="AY386" i="8"/>
  <c r="AX386" i="8"/>
  <c r="AW386" i="8"/>
  <c r="AV386" i="8"/>
  <c r="AU386" i="8"/>
  <c r="AT386" i="8"/>
  <c r="AS386" i="8"/>
  <c r="AR386" i="8"/>
  <c r="AQ386" i="8"/>
  <c r="AP386" i="8"/>
  <c r="AO386" i="8"/>
  <c r="AN386" i="8"/>
  <c r="AM386" i="8"/>
  <c r="AL386" i="8"/>
  <c r="AK386" i="8"/>
  <c r="AJ386" i="8"/>
  <c r="AI386" i="8"/>
  <c r="AH386" i="8"/>
  <c r="AG386" i="8"/>
  <c r="AF386" i="8"/>
  <c r="AE386" i="8"/>
  <c r="AD386" i="8"/>
  <c r="AC386" i="8"/>
  <c r="AB386" i="8"/>
  <c r="AA386" i="8"/>
  <c r="Z386" i="8"/>
  <c r="Y386" i="8"/>
  <c r="X386" i="8"/>
  <c r="W386" i="8"/>
  <c r="V386" i="8"/>
  <c r="U386" i="8"/>
  <c r="T386" i="8"/>
  <c r="S386" i="8"/>
  <c r="BN385" i="8"/>
  <c r="BM385" i="8"/>
  <c r="BL385" i="8"/>
  <c r="BK385" i="8"/>
  <c r="BJ385" i="8"/>
  <c r="BI385" i="8"/>
  <c r="BH385" i="8"/>
  <c r="BG385" i="8"/>
  <c r="BF385" i="8"/>
  <c r="BE385" i="8"/>
  <c r="BD385" i="8"/>
  <c r="BC385" i="8"/>
  <c r="BB385" i="8"/>
  <c r="BA385" i="8"/>
  <c r="AZ385" i="8"/>
  <c r="AY385" i="8"/>
  <c r="AX385" i="8"/>
  <c r="AW385" i="8"/>
  <c r="AV385" i="8"/>
  <c r="AU385" i="8"/>
  <c r="AT385" i="8"/>
  <c r="AS385" i="8"/>
  <c r="AR385" i="8"/>
  <c r="AQ385" i="8"/>
  <c r="AP385" i="8"/>
  <c r="AO385" i="8"/>
  <c r="AN385" i="8"/>
  <c r="AM385" i="8"/>
  <c r="AL385" i="8"/>
  <c r="AK385" i="8"/>
  <c r="AJ385" i="8"/>
  <c r="AI385" i="8"/>
  <c r="AH385" i="8"/>
  <c r="AG385" i="8"/>
  <c r="AF385" i="8"/>
  <c r="AE385" i="8"/>
  <c r="AD385" i="8"/>
  <c r="AC385" i="8"/>
  <c r="AB385" i="8"/>
  <c r="AA385" i="8"/>
  <c r="Z385" i="8"/>
  <c r="Y385" i="8"/>
  <c r="X385" i="8"/>
  <c r="W385" i="8"/>
  <c r="V385" i="8"/>
  <c r="U385" i="8"/>
  <c r="T385" i="8"/>
  <c r="S385" i="8"/>
  <c r="BN384" i="8"/>
  <c r="BM384" i="8"/>
  <c r="BL384" i="8"/>
  <c r="BK384" i="8"/>
  <c r="BJ384" i="8"/>
  <c r="BI384" i="8"/>
  <c r="BH384" i="8"/>
  <c r="BG384" i="8"/>
  <c r="BF384" i="8"/>
  <c r="BE384" i="8"/>
  <c r="BD384" i="8"/>
  <c r="BC384" i="8"/>
  <c r="BB384" i="8"/>
  <c r="BA384" i="8"/>
  <c r="AZ384" i="8"/>
  <c r="AY384" i="8"/>
  <c r="AX384" i="8"/>
  <c r="AW384" i="8"/>
  <c r="AV384" i="8"/>
  <c r="AU384" i="8"/>
  <c r="AT384" i="8"/>
  <c r="AS384" i="8"/>
  <c r="AR384" i="8"/>
  <c r="AQ384" i="8"/>
  <c r="AP384" i="8"/>
  <c r="AO384" i="8"/>
  <c r="AN384" i="8"/>
  <c r="AM384" i="8"/>
  <c r="AL384" i="8"/>
  <c r="AK384" i="8"/>
  <c r="AJ384" i="8"/>
  <c r="AI384" i="8"/>
  <c r="AH384" i="8"/>
  <c r="AG384" i="8"/>
  <c r="AF384" i="8"/>
  <c r="AE384" i="8"/>
  <c r="AD384" i="8"/>
  <c r="AC384" i="8"/>
  <c r="AB384" i="8"/>
  <c r="AA384" i="8"/>
  <c r="Z384" i="8"/>
  <c r="Y384" i="8"/>
  <c r="X384" i="8"/>
  <c r="W384" i="8"/>
  <c r="V384" i="8"/>
  <c r="U384" i="8"/>
  <c r="T384" i="8"/>
  <c r="S384" i="8"/>
  <c r="BN386" i="7"/>
  <c r="BM386" i="7"/>
  <c r="BL386" i="7"/>
  <c r="BK386" i="7"/>
  <c r="BJ386" i="7"/>
  <c r="BI386" i="7"/>
  <c r="BH386" i="7"/>
  <c r="BG386" i="7"/>
  <c r="BF386" i="7"/>
  <c r="BE386" i="7"/>
  <c r="BD386" i="7"/>
  <c r="BC386" i="7"/>
  <c r="BB386" i="7"/>
  <c r="BA386" i="7"/>
  <c r="AZ386" i="7"/>
  <c r="AY386" i="7"/>
  <c r="AX386" i="7"/>
  <c r="AW386" i="7"/>
  <c r="AV386" i="7"/>
  <c r="AU386" i="7"/>
  <c r="AT386" i="7"/>
  <c r="AS386" i="7"/>
  <c r="AR386" i="7"/>
  <c r="AQ386" i="7"/>
  <c r="AP386" i="7"/>
  <c r="AO386" i="7"/>
  <c r="AN386" i="7"/>
  <c r="AM386" i="7"/>
  <c r="AL386" i="7"/>
  <c r="AK386" i="7"/>
  <c r="AJ386" i="7"/>
  <c r="AI386" i="7"/>
  <c r="AH386" i="7"/>
  <c r="AG386" i="7"/>
  <c r="AF386" i="7"/>
  <c r="AE386" i="7"/>
  <c r="AD386" i="7"/>
  <c r="AC386" i="7"/>
  <c r="AB386" i="7"/>
  <c r="AA386" i="7"/>
  <c r="Z386" i="7"/>
  <c r="Y386" i="7"/>
  <c r="X386" i="7"/>
  <c r="W386" i="7"/>
  <c r="V386" i="7"/>
  <c r="U386" i="7"/>
  <c r="T386" i="7"/>
  <c r="S386" i="7"/>
  <c r="BN385" i="7"/>
  <c r="BM385" i="7"/>
  <c r="BL385" i="7"/>
  <c r="BK385" i="7"/>
  <c r="BJ385" i="7"/>
  <c r="BI385" i="7"/>
  <c r="BH385" i="7"/>
  <c r="BG385" i="7"/>
  <c r="BF385" i="7"/>
  <c r="BE385" i="7"/>
  <c r="BD385" i="7"/>
  <c r="BC385" i="7"/>
  <c r="BB385" i="7"/>
  <c r="BA385" i="7"/>
  <c r="AZ385" i="7"/>
  <c r="AY385" i="7"/>
  <c r="AX385" i="7"/>
  <c r="AW385" i="7"/>
  <c r="AV385" i="7"/>
  <c r="AU385" i="7"/>
  <c r="AT385" i="7"/>
  <c r="AS385" i="7"/>
  <c r="AR385" i="7"/>
  <c r="AQ385" i="7"/>
  <c r="AP385" i="7"/>
  <c r="AO385" i="7"/>
  <c r="AN385" i="7"/>
  <c r="AM385" i="7"/>
  <c r="AL385" i="7"/>
  <c r="AK385" i="7"/>
  <c r="AJ385" i="7"/>
  <c r="AI385" i="7"/>
  <c r="AH385" i="7"/>
  <c r="AG385" i="7"/>
  <c r="AF385" i="7"/>
  <c r="AE385" i="7"/>
  <c r="AD385" i="7"/>
  <c r="AC385" i="7"/>
  <c r="AB385" i="7"/>
  <c r="AA385" i="7"/>
  <c r="Z385" i="7"/>
  <c r="Y385" i="7"/>
  <c r="X385" i="7"/>
  <c r="W385" i="7"/>
  <c r="V385" i="7"/>
  <c r="U385" i="7"/>
  <c r="T385" i="7"/>
  <c r="S385" i="7"/>
  <c r="BN384" i="7"/>
  <c r="BM384" i="7"/>
  <c r="BL384" i="7"/>
  <c r="BK384" i="7"/>
  <c r="BJ384" i="7"/>
  <c r="BI384" i="7"/>
  <c r="BH384" i="7"/>
  <c r="BG384" i="7"/>
  <c r="BF384" i="7"/>
  <c r="BE384" i="7"/>
  <c r="BD384" i="7"/>
  <c r="BC384" i="7"/>
  <c r="BB384" i="7"/>
  <c r="BA384" i="7"/>
  <c r="AZ384" i="7"/>
  <c r="AY384" i="7"/>
  <c r="AX384" i="7"/>
  <c r="AW384" i="7"/>
  <c r="AV384" i="7"/>
  <c r="AU384" i="7"/>
  <c r="AT384" i="7"/>
  <c r="AS384" i="7"/>
  <c r="AR384" i="7"/>
  <c r="AQ384" i="7"/>
  <c r="AP384" i="7"/>
  <c r="AO384" i="7"/>
  <c r="AN384" i="7"/>
  <c r="AM384" i="7"/>
  <c r="AL384" i="7"/>
  <c r="AK384" i="7"/>
  <c r="AJ384" i="7"/>
  <c r="AI384" i="7"/>
  <c r="AH384" i="7"/>
  <c r="AG384" i="7"/>
  <c r="AF384" i="7"/>
  <c r="AE384" i="7"/>
  <c r="AD384" i="7"/>
  <c r="AC384" i="7"/>
  <c r="AB384" i="7"/>
  <c r="AA384" i="7"/>
  <c r="Z384" i="7"/>
  <c r="Y384" i="7"/>
  <c r="X384" i="7"/>
  <c r="W384" i="7"/>
  <c r="V384" i="7"/>
  <c r="U384" i="7"/>
  <c r="T384" i="7"/>
  <c r="S384" i="7"/>
  <c r="BN386" i="6"/>
  <c r="BM386" i="6"/>
  <c r="BL386" i="6"/>
  <c r="BK386" i="6"/>
  <c r="BJ386" i="6"/>
  <c r="BI386" i="6"/>
  <c r="BH386" i="6"/>
  <c r="BG386" i="6"/>
  <c r="BF386" i="6"/>
  <c r="BE386" i="6"/>
  <c r="BD386" i="6"/>
  <c r="BC386" i="6"/>
  <c r="BB386" i="6"/>
  <c r="BA386" i="6"/>
  <c r="AZ386" i="6"/>
  <c r="AY386" i="6"/>
  <c r="AX386" i="6"/>
  <c r="AW386" i="6"/>
  <c r="AV386" i="6"/>
  <c r="AU386" i="6"/>
  <c r="AT386" i="6"/>
  <c r="AS386" i="6"/>
  <c r="AR386" i="6"/>
  <c r="AQ386" i="6"/>
  <c r="AP386" i="6"/>
  <c r="AO386" i="6"/>
  <c r="AN386" i="6"/>
  <c r="AM386" i="6"/>
  <c r="AL386" i="6"/>
  <c r="AK386" i="6"/>
  <c r="AJ386" i="6"/>
  <c r="AI386" i="6"/>
  <c r="AH386" i="6"/>
  <c r="AG386" i="6"/>
  <c r="AF386" i="6"/>
  <c r="AE386" i="6"/>
  <c r="AD386" i="6"/>
  <c r="AC386" i="6"/>
  <c r="AB386" i="6"/>
  <c r="AA386" i="6"/>
  <c r="Z386" i="6"/>
  <c r="Y386" i="6"/>
  <c r="X386" i="6"/>
  <c r="W386" i="6"/>
  <c r="V386" i="6"/>
  <c r="U386" i="6"/>
  <c r="T386" i="6"/>
  <c r="S386" i="6"/>
  <c r="BN385" i="6"/>
  <c r="BM385" i="6"/>
  <c r="BL385" i="6"/>
  <c r="BK385" i="6"/>
  <c r="BJ385" i="6"/>
  <c r="BI385" i="6"/>
  <c r="BH385" i="6"/>
  <c r="BG385" i="6"/>
  <c r="BF385" i="6"/>
  <c r="BE385" i="6"/>
  <c r="BD385" i="6"/>
  <c r="BC385" i="6"/>
  <c r="BB385" i="6"/>
  <c r="BA385" i="6"/>
  <c r="AZ385" i="6"/>
  <c r="AY385" i="6"/>
  <c r="AX385" i="6"/>
  <c r="AW385" i="6"/>
  <c r="AV385" i="6"/>
  <c r="AU385" i="6"/>
  <c r="AT385" i="6"/>
  <c r="AS385" i="6"/>
  <c r="AR385" i="6"/>
  <c r="AQ385" i="6"/>
  <c r="AP385" i="6"/>
  <c r="AO385" i="6"/>
  <c r="AN385" i="6"/>
  <c r="AM385" i="6"/>
  <c r="AL385" i="6"/>
  <c r="AK385" i="6"/>
  <c r="AJ385" i="6"/>
  <c r="AI385" i="6"/>
  <c r="AH385" i="6"/>
  <c r="AG385" i="6"/>
  <c r="AF385" i="6"/>
  <c r="AE385" i="6"/>
  <c r="AD385" i="6"/>
  <c r="AC385" i="6"/>
  <c r="AB385" i="6"/>
  <c r="AA385" i="6"/>
  <c r="Z385" i="6"/>
  <c r="Y385" i="6"/>
  <c r="X385" i="6"/>
  <c r="W385" i="6"/>
  <c r="V385" i="6"/>
  <c r="U385" i="6"/>
  <c r="T385" i="6"/>
  <c r="S385" i="6"/>
  <c r="BN384" i="6"/>
  <c r="BM384" i="6"/>
  <c r="BL384" i="6"/>
  <c r="BK384" i="6"/>
  <c r="BJ384" i="6"/>
  <c r="BI384" i="6"/>
  <c r="BH384" i="6"/>
  <c r="BG384" i="6"/>
  <c r="BF384" i="6"/>
  <c r="BE384" i="6"/>
  <c r="BD384" i="6"/>
  <c r="BC384" i="6"/>
  <c r="BB384" i="6"/>
  <c r="BA384" i="6"/>
  <c r="AZ384" i="6"/>
  <c r="AY384" i="6"/>
  <c r="AX384" i="6"/>
  <c r="AW384" i="6"/>
  <c r="AV384" i="6"/>
  <c r="AU384" i="6"/>
  <c r="AT384" i="6"/>
  <c r="AS384" i="6"/>
  <c r="AR384" i="6"/>
  <c r="AQ384" i="6"/>
  <c r="AP384" i="6"/>
  <c r="AO384" i="6"/>
  <c r="AN384" i="6"/>
  <c r="AM384" i="6"/>
  <c r="AL384" i="6"/>
  <c r="AK384" i="6"/>
  <c r="AJ384" i="6"/>
  <c r="AI384" i="6"/>
  <c r="AH384" i="6"/>
  <c r="AG384" i="6"/>
  <c r="AF384" i="6"/>
  <c r="AE384" i="6"/>
  <c r="AD384" i="6"/>
  <c r="AC384" i="6"/>
  <c r="AB384" i="6"/>
  <c r="AA384" i="6"/>
  <c r="Z384" i="6"/>
  <c r="Y384" i="6"/>
  <c r="X384" i="6"/>
  <c r="W384" i="6"/>
  <c r="V384" i="6"/>
  <c r="U384" i="6"/>
  <c r="T384" i="6"/>
  <c r="S384" i="6"/>
  <c r="BM386" i="4"/>
  <c r="BL386" i="4"/>
  <c r="BK386" i="4"/>
  <c r="BJ386" i="4"/>
  <c r="BI386" i="4"/>
  <c r="BH386" i="4"/>
  <c r="BG386" i="4"/>
  <c r="BF386" i="4"/>
  <c r="BE386" i="4"/>
  <c r="BD386" i="4"/>
  <c r="BC386" i="4"/>
  <c r="BA386" i="4"/>
  <c r="AZ386" i="4"/>
  <c r="AY386" i="4"/>
  <c r="AW386" i="4"/>
  <c r="AV386" i="4"/>
  <c r="AU386" i="4"/>
  <c r="AT386" i="4"/>
  <c r="AS386" i="4"/>
  <c r="AR386" i="4"/>
  <c r="AQ386" i="4"/>
  <c r="AP386" i="4"/>
  <c r="AO386" i="4"/>
  <c r="AN386" i="4"/>
  <c r="AM386" i="4"/>
  <c r="AK386" i="4"/>
  <c r="AJ386" i="4"/>
  <c r="AI386" i="4"/>
  <c r="AG386" i="4"/>
  <c r="AF386" i="4"/>
  <c r="AE386" i="4"/>
  <c r="AD386" i="4"/>
  <c r="AC386" i="4"/>
  <c r="AB386" i="4"/>
  <c r="AA386" i="4"/>
  <c r="Z386" i="4"/>
  <c r="Y386" i="4"/>
  <c r="X386" i="4"/>
  <c r="W386" i="4"/>
  <c r="U386" i="4"/>
  <c r="T386" i="4"/>
  <c r="S386" i="4"/>
  <c r="BM385" i="4"/>
  <c r="BL385" i="4"/>
  <c r="BK385" i="4"/>
  <c r="BJ385" i="4"/>
  <c r="BI385" i="4"/>
  <c r="BH385" i="4"/>
  <c r="BG385" i="4"/>
  <c r="BF385" i="4"/>
  <c r="BE385" i="4"/>
  <c r="BD385" i="4"/>
  <c r="BC385" i="4"/>
  <c r="BA385" i="4"/>
  <c r="AZ385" i="4"/>
  <c r="AY385" i="4"/>
  <c r="AW385" i="4"/>
  <c r="AV385" i="4"/>
  <c r="AU385" i="4"/>
  <c r="AT385" i="4"/>
  <c r="AS385" i="4"/>
  <c r="AR385" i="4"/>
  <c r="AQ385" i="4"/>
  <c r="AP385" i="4"/>
  <c r="AO385" i="4"/>
  <c r="AN385" i="4"/>
  <c r="AM385" i="4"/>
  <c r="AK385" i="4"/>
  <c r="AJ385" i="4"/>
  <c r="AI385" i="4"/>
  <c r="AG385" i="4"/>
  <c r="AF385" i="4"/>
  <c r="AE385" i="4"/>
  <c r="AD385" i="4"/>
  <c r="AC385" i="4"/>
  <c r="AB385" i="4"/>
  <c r="AA385" i="4"/>
  <c r="Z385" i="4"/>
  <c r="Y385" i="4"/>
  <c r="X385" i="4"/>
  <c r="W385" i="4"/>
  <c r="U385" i="4"/>
  <c r="T385" i="4"/>
  <c r="S385" i="4"/>
  <c r="BM384" i="4"/>
  <c r="BL384" i="4"/>
  <c r="BK384" i="4"/>
  <c r="BJ384" i="4"/>
  <c r="BI384" i="4"/>
  <c r="BH384" i="4"/>
  <c r="BG384" i="4"/>
  <c r="BF384" i="4"/>
  <c r="BE384" i="4"/>
  <c r="BD384" i="4"/>
  <c r="BC384" i="4"/>
  <c r="BA384" i="4"/>
  <c r="AZ384" i="4"/>
  <c r="AY384" i="4"/>
  <c r="AW384" i="4"/>
  <c r="AV384" i="4"/>
  <c r="AU384" i="4"/>
  <c r="AT384" i="4"/>
  <c r="AS384" i="4"/>
  <c r="AR384" i="4"/>
  <c r="AQ384" i="4"/>
  <c r="AP384" i="4"/>
  <c r="AO384" i="4"/>
  <c r="AN384" i="4"/>
  <c r="AM384" i="4"/>
  <c r="AK384" i="4"/>
  <c r="AJ384" i="4"/>
  <c r="AI384" i="4"/>
  <c r="AG384" i="4"/>
  <c r="AF384" i="4"/>
  <c r="AE384" i="4"/>
  <c r="AD384" i="4"/>
  <c r="AC384" i="4"/>
  <c r="AB384" i="4"/>
  <c r="AA384" i="4"/>
  <c r="Z384" i="4"/>
  <c r="Y384" i="4"/>
  <c r="X384" i="4"/>
  <c r="W384" i="4"/>
  <c r="U384" i="4"/>
  <c r="T384" i="4"/>
  <c r="S384" i="4"/>
  <c r="BM368" i="4"/>
  <c r="BL368" i="4"/>
  <c r="BK368" i="4"/>
  <c r="BJ368" i="4"/>
  <c r="BI368" i="4"/>
  <c r="BH368" i="4"/>
  <c r="BG368" i="4"/>
  <c r="BF368" i="4"/>
  <c r="BE368" i="4"/>
  <c r="BD368" i="4"/>
  <c r="BC368" i="4"/>
  <c r="BA368" i="4"/>
  <c r="AZ368" i="4"/>
  <c r="AY368" i="4"/>
  <c r="AW368" i="4"/>
  <c r="AV368" i="4"/>
  <c r="AU368" i="4"/>
  <c r="AT368" i="4"/>
  <c r="AS368" i="4"/>
  <c r="AR368" i="4"/>
  <c r="AQ368" i="4"/>
  <c r="AP368" i="4"/>
  <c r="AO368" i="4"/>
  <c r="AN368" i="4"/>
  <c r="AM368" i="4"/>
  <c r="AK368" i="4"/>
  <c r="AJ368" i="4"/>
  <c r="AI368" i="4"/>
  <c r="AG368" i="4"/>
  <c r="AF368" i="4"/>
  <c r="AE368" i="4"/>
  <c r="AD368" i="4"/>
  <c r="AC368" i="4"/>
  <c r="AB368" i="4"/>
  <c r="AA368" i="4"/>
  <c r="Z368" i="4"/>
  <c r="Y368" i="4"/>
  <c r="X368" i="4"/>
  <c r="W368" i="4"/>
  <c r="U368" i="4"/>
  <c r="T368" i="4"/>
  <c r="S368" i="4"/>
  <c r="BM367" i="4"/>
  <c r="BL367" i="4"/>
  <c r="BK367" i="4"/>
  <c r="BJ367" i="4"/>
  <c r="BI367" i="4"/>
  <c r="BH367" i="4"/>
  <c r="BG367" i="4"/>
  <c r="BF367" i="4"/>
  <c r="BE367" i="4"/>
  <c r="BD367" i="4"/>
  <c r="BC367" i="4"/>
  <c r="BA367" i="4"/>
  <c r="AZ367" i="4"/>
  <c r="AY367" i="4"/>
  <c r="AW367" i="4"/>
  <c r="AV367" i="4"/>
  <c r="AU367" i="4"/>
  <c r="AT367" i="4"/>
  <c r="AS367" i="4"/>
  <c r="AR367" i="4"/>
  <c r="AQ367" i="4"/>
  <c r="AP367" i="4"/>
  <c r="AO367" i="4"/>
  <c r="AN367" i="4"/>
  <c r="AM367" i="4"/>
  <c r="AK367" i="4"/>
  <c r="AJ367" i="4"/>
  <c r="AI367" i="4"/>
  <c r="AG367" i="4"/>
  <c r="AF367" i="4"/>
  <c r="AE367" i="4"/>
  <c r="AD367" i="4"/>
  <c r="AC367" i="4"/>
  <c r="AB367" i="4"/>
  <c r="AA367" i="4"/>
  <c r="Z367" i="4"/>
  <c r="Y367" i="4"/>
  <c r="X367" i="4"/>
  <c r="W367" i="4"/>
  <c r="U367" i="4"/>
  <c r="T367" i="4"/>
  <c r="S367" i="4"/>
  <c r="BM366" i="4"/>
  <c r="BL366" i="4"/>
  <c r="BK366" i="4"/>
  <c r="BJ366" i="4"/>
  <c r="BI366" i="4"/>
  <c r="BH366" i="4"/>
  <c r="BG366" i="4"/>
  <c r="BF366" i="4"/>
  <c r="BE366" i="4"/>
  <c r="BD366" i="4"/>
  <c r="BC366" i="4"/>
  <c r="BA366" i="4"/>
  <c r="AZ366" i="4"/>
  <c r="AY366" i="4"/>
  <c r="AW366" i="4"/>
  <c r="AV366" i="4"/>
  <c r="AU366" i="4"/>
  <c r="AT366" i="4"/>
  <c r="AS366" i="4"/>
  <c r="AR366" i="4"/>
  <c r="AQ366" i="4"/>
  <c r="AP366" i="4"/>
  <c r="AO366" i="4"/>
  <c r="AN366" i="4"/>
  <c r="AM366" i="4"/>
  <c r="AK366" i="4"/>
  <c r="AJ366" i="4"/>
  <c r="AI366" i="4"/>
  <c r="AF366" i="4"/>
  <c r="AE366" i="4"/>
  <c r="AD366" i="4"/>
  <c r="AC366" i="4"/>
  <c r="AB366" i="4"/>
  <c r="AA366" i="4"/>
  <c r="Z366" i="4"/>
  <c r="Y366" i="4"/>
  <c r="X366" i="4"/>
  <c r="W366" i="4"/>
  <c r="U366" i="4"/>
  <c r="T366" i="4"/>
  <c r="S366" i="4"/>
  <c r="B381" i="8"/>
  <c r="B381" i="7"/>
  <c r="B381" i="6"/>
  <c r="B381" i="4"/>
  <c r="B363" i="8"/>
  <c r="B363" i="7"/>
  <c r="B363" i="6"/>
  <c r="B363" i="4"/>
  <c r="R383" i="8"/>
  <c r="Q383" i="8"/>
  <c r="P383" i="8"/>
  <c r="O383" i="8"/>
  <c r="N383" i="8"/>
  <c r="M383" i="8"/>
  <c r="L383" i="8"/>
  <c r="K383" i="8"/>
  <c r="J383" i="8"/>
  <c r="I383" i="8"/>
  <c r="H383" i="8"/>
  <c r="G383" i="8"/>
  <c r="F383" i="8"/>
  <c r="E383" i="8"/>
  <c r="D383" i="8"/>
  <c r="C383" i="8"/>
  <c r="R382" i="8"/>
  <c r="Q382" i="8"/>
  <c r="P382" i="8"/>
  <c r="O382" i="8"/>
  <c r="N382" i="8"/>
  <c r="M382" i="8"/>
  <c r="L382" i="8"/>
  <c r="K382" i="8"/>
  <c r="J382" i="8"/>
  <c r="I382" i="8"/>
  <c r="H382" i="8"/>
  <c r="G382" i="8"/>
  <c r="F382" i="8"/>
  <c r="E382" i="8"/>
  <c r="D382" i="8"/>
  <c r="C382" i="8"/>
  <c r="R381" i="8"/>
  <c r="Q381" i="8"/>
  <c r="P381" i="8"/>
  <c r="O381" i="8"/>
  <c r="N381" i="8"/>
  <c r="M381" i="8"/>
  <c r="L381" i="8"/>
  <c r="K381" i="8"/>
  <c r="J381" i="8"/>
  <c r="I381" i="8"/>
  <c r="H381" i="8"/>
  <c r="G381" i="8"/>
  <c r="F381" i="8"/>
  <c r="E381" i="8"/>
  <c r="D381" i="8"/>
  <c r="C381" i="8"/>
  <c r="R383" i="7"/>
  <c r="Q383" i="7"/>
  <c r="P383" i="7"/>
  <c r="O383" i="7"/>
  <c r="N383" i="7"/>
  <c r="M383" i="7"/>
  <c r="L383" i="7"/>
  <c r="K383" i="7"/>
  <c r="J383" i="7"/>
  <c r="I383" i="7"/>
  <c r="H383" i="7"/>
  <c r="G383" i="7"/>
  <c r="F383" i="7"/>
  <c r="E383" i="7"/>
  <c r="D383" i="7"/>
  <c r="C383" i="7"/>
  <c r="R382" i="7"/>
  <c r="Q382" i="7"/>
  <c r="P382" i="7"/>
  <c r="O382" i="7"/>
  <c r="N382" i="7"/>
  <c r="M382" i="7"/>
  <c r="L382" i="7"/>
  <c r="K382" i="7"/>
  <c r="J382" i="7"/>
  <c r="I382" i="7"/>
  <c r="H382" i="7"/>
  <c r="G382" i="7"/>
  <c r="F382" i="7"/>
  <c r="E382" i="7"/>
  <c r="D382" i="7"/>
  <c r="C382" i="7"/>
  <c r="R381" i="7"/>
  <c r="Q381" i="7"/>
  <c r="P381" i="7"/>
  <c r="O381" i="7"/>
  <c r="N381" i="7"/>
  <c r="M381" i="7"/>
  <c r="L381" i="7"/>
  <c r="K381" i="7"/>
  <c r="J381" i="7"/>
  <c r="I381" i="7"/>
  <c r="H381" i="7"/>
  <c r="G381" i="7"/>
  <c r="F381" i="7"/>
  <c r="E381" i="7"/>
  <c r="D381" i="7"/>
  <c r="C381" i="7"/>
  <c r="R383" i="6"/>
  <c r="Q383" i="6"/>
  <c r="P383" i="6"/>
  <c r="O383" i="6"/>
  <c r="N383" i="6"/>
  <c r="M383" i="6"/>
  <c r="L383" i="6"/>
  <c r="K383" i="6"/>
  <c r="J383" i="6"/>
  <c r="I383" i="6"/>
  <c r="H383" i="6"/>
  <c r="G383" i="6"/>
  <c r="F383" i="6"/>
  <c r="E383" i="6"/>
  <c r="D383" i="6"/>
  <c r="C383" i="6"/>
  <c r="R382" i="6"/>
  <c r="Q382" i="6"/>
  <c r="P382" i="6"/>
  <c r="O382" i="6"/>
  <c r="N382" i="6"/>
  <c r="M382" i="6"/>
  <c r="L382" i="6"/>
  <c r="K382" i="6"/>
  <c r="J382" i="6"/>
  <c r="I382" i="6"/>
  <c r="H382" i="6"/>
  <c r="G382" i="6"/>
  <c r="F382" i="6"/>
  <c r="E382" i="6"/>
  <c r="D382" i="6"/>
  <c r="C382" i="6"/>
  <c r="R381" i="6"/>
  <c r="Q381" i="6"/>
  <c r="P381" i="6"/>
  <c r="O381" i="6"/>
  <c r="N381" i="6"/>
  <c r="M381" i="6"/>
  <c r="L381" i="6"/>
  <c r="K381" i="6"/>
  <c r="J381" i="6"/>
  <c r="I381" i="6"/>
  <c r="H381" i="6"/>
  <c r="G381" i="6"/>
  <c r="F381" i="6"/>
  <c r="E381" i="6"/>
  <c r="D381" i="6"/>
  <c r="C381" i="6"/>
  <c r="Q383" i="4"/>
  <c r="P383" i="4"/>
  <c r="O383" i="4"/>
  <c r="N383" i="4"/>
  <c r="M383" i="4"/>
  <c r="L383" i="4"/>
  <c r="K383" i="4"/>
  <c r="J383" i="4"/>
  <c r="I383" i="4"/>
  <c r="H383" i="4"/>
  <c r="G383" i="4"/>
  <c r="E383" i="4"/>
  <c r="D383" i="4"/>
  <c r="C383" i="4"/>
  <c r="Q382" i="4"/>
  <c r="P382" i="4"/>
  <c r="O382" i="4"/>
  <c r="N382" i="4"/>
  <c r="M382" i="4"/>
  <c r="L382" i="4"/>
  <c r="K382" i="4"/>
  <c r="J382" i="4"/>
  <c r="I382" i="4"/>
  <c r="H382" i="4"/>
  <c r="G382" i="4"/>
  <c r="E382" i="4"/>
  <c r="D382" i="4"/>
  <c r="C382" i="4"/>
  <c r="Q381" i="4"/>
  <c r="P381" i="4"/>
  <c r="O381" i="4"/>
  <c r="N381" i="4"/>
  <c r="M381" i="4"/>
  <c r="L381" i="4"/>
  <c r="K381" i="4"/>
  <c r="J381" i="4"/>
  <c r="I381" i="4"/>
  <c r="H381" i="4"/>
  <c r="G381" i="4"/>
  <c r="E381" i="4"/>
  <c r="D381" i="4"/>
  <c r="C381" i="4"/>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Q365" i="4"/>
  <c r="P365" i="4"/>
  <c r="O365" i="4"/>
  <c r="N365" i="4"/>
  <c r="M365" i="4"/>
  <c r="L365" i="4"/>
  <c r="K365" i="4"/>
  <c r="J365" i="4"/>
  <c r="I365" i="4"/>
  <c r="H365" i="4"/>
  <c r="G365" i="4"/>
  <c r="E365" i="4"/>
  <c r="D365" i="4"/>
  <c r="C365" i="4"/>
  <c r="Q364" i="4"/>
  <c r="P364" i="4"/>
  <c r="O364" i="4"/>
  <c r="N364" i="4"/>
  <c r="M364" i="4"/>
  <c r="L364" i="4"/>
  <c r="K364" i="4"/>
  <c r="J364" i="4"/>
  <c r="I364" i="4"/>
  <c r="H364" i="4"/>
  <c r="G364" i="4"/>
  <c r="E364" i="4"/>
  <c r="D364" i="4"/>
  <c r="C364" i="4"/>
  <c r="Q363" i="4"/>
  <c r="P363" i="4"/>
  <c r="O363" i="4"/>
  <c r="N363" i="4"/>
  <c r="M363" i="4"/>
  <c r="L363" i="4"/>
  <c r="K363" i="4"/>
  <c r="J363" i="4"/>
  <c r="I363" i="4"/>
  <c r="H363" i="4"/>
  <c r="G363" i="4"/>
  <c r="E363" i="4"/>
  <c r="D363" i="4"/>
  <c r="C363" i="4"/>
  <c r="BN350" i="8"/>
  <c r="BM350" i="8"/>
  <c r="BL350" i="8"/>
  <c r="BK350" i="8"/>
  <c r="BJ350" i="8"/>
  <c r="BI350" i="8"/>
  <c r="BH350" i="8"/>
  <c r="BG350" i="8"/>
  <c r="BF350" i="8"/>
  <c r="BE350" i="8"/>
  <c r="BD350" i="8"/>
  <c r="BC350" i="8"/>
  <c r="BB350" i="8"/>
  <c r="BA350" i="8"/>
  <c r="AZ350" i="8"/>
  <c r="AY350" i="8"/>
  <c r="AX350" i="8"/>
  <c r="AW350" i="8"/>
  <c r="AV350" i="8"/>
  <c r="AU350" i="8"/>
  <c r="AT350" i="8"/>
  <c r="AS350" i="8"/>
  <c r="AR350" i="8"/>
  <c r="AQ350" i="8"/>
  <c r="AP350" i="8"/>
  <c r="AO350" i="8"/>
  <c r="AN350" i="8"/>
  <c r="AM350" i="8"/>
  <c r="AL350" i="8"/>
  <c r="AK350" i="8"/>
  <c r="AJ350" i="8"/>
  <c r="AI350" i="8"/>
  <c r="AH350" i="8"/>
  <c r="AG350" i="8"/>
  <c r="AF350" i="8"/>
  <c r="AE350" i="8"/>
  <c r="AD350" i="8"/>
  <c r="AC350" i="8"/>
  <c r="AB350" i="8"/>
  <c r="AA350" i="8"/>
  <c r="V350" i="8"/>
  <c r="U350" i="8"/>
  <c r="T350" i="8"/>
  <c r="S350" i="8"/>
  <c r="BN349" i="8"/>
  <c r="BM349" i="8"/>
  <c r="BL349" i="8"/>
  <c r="BK349" i="8"/>
  <c r="BJ349" i="8"/>
  <c r="BI349" i="8"/>
  <c r="BH349" i="8"/>
  <c r="BG349" i="8"/>
  <c r="BF349" i="8"/>
  <c r="BE349" i="8"/>
  <c r="BD349" i="8"/>
  <c r="BC349" i="8"/>
  <c r="BB349" i="8"/>
  <c r="BA349" i="8"/>
  <c r="AZ349" i="8"/>
  <c r="AY349" i="8"/>
  <c r="AX349" i="8"/>
  <c r="AW349" i="8"/>
  <c r="AV349" i="8"/>
  <c r="AU349" i="8"/>
  <c r="AT349" i="8"/>
  <c r="AS349" i="8"/>
  <c r="AR349" i="8"/>
  <c r="AQ349" i="8"/>
  <c r="AP349" i="8"/>
  <c r="AO349" i="8"/>
  <c r="AN349" i="8"/>
  <c r="AM349" i="8"/>
  <c r="AL349" i="8"/>
  <c r="AK349" i="8"/>
  <c r="AJ349" i="8"/>
  <c r="AI349" i="8"/>
  <c r="AH349" i="8"/>
  <c r="AG349" i="8"/>
  <c r="AF349" i="8"/>
  <c r="AE349" i="8"/>
  <c r="AD349" i="8"/>
  <c r="AC349" i="8"/>
  <c r="AB349" i="8"/>
  <c r="AA349" i="8"/>
  <c r="V349" i="8"/>
  <c r="U349" i="8"/>
  <c r="T349" i="8"/>
  <c r="S349" i="8"/>
  <c r="BN348" i="8"/>
  <c r="BM348" i="8"/>
  <c r="BL348" i="8"/>
  <c r="BK348" i="8"/>
  <c r="BJ348" i="8"/>
  <c r="BI348" i="8"/>
  <c r="BH348" i="8"/>
  <c r="BG348" i="8"/>
  <c r="BF348" i="8"/>
  <c r="BE348" i="8"/>
  <c r="BD348" i="8"/>
  <c r="BC348" i="8"/>
  <c r="BB348" i="8"/>
  <c r="BA348" i="8"/>
  <c r="AZ348" i="8"/>
  <c r="AY348" i="8"/>
  <c r="AX348" i="8"/>
  <c r="AW348" i="8"/>
  <c r="AV348" i="8"/>
  <c r="AU348" i="8"/>
  <c r="AT348" i="8"/>
  <c r="AS348" i="8"/>
  <c r="AR348" i="8"/>
  <c r="AQ348" i="8"/>
  <c r="AP348" i="8"/>
  <c r="AO348" i="8"/>
  <c r="AN348" i="8"/>
  <c r="AM348" i="8"/>
  <c r="AL348" i="8"/>
  <c r="AK348" i="8"/>
  <c r="AJ348" i="8"/>
  <c r="AI348" i="8"/>
  <c r="AH348" i="8"/>
  <c r="AG348" i="8"/>
  <c r="AF348" i="8"/>
  <c r="AE348" i="8"/>
  <c r="AD348" i="8"/>
  <c r="AC348" i="8"/>
  <c r="AB348" i="8"/>
  <c r="AA348" i="8"/>
  <c r="V348" i="8"/>
  <c r="U348" i="8"/>
  <c r="T348" i="8"/>
  <c r="BN350" i="7"/>
  <c r="BM350" i="7"/>
  <c r="BL350" i="7"/>
  <c r="BK350" i="7"/>
  <c r="BJ350" i="7"/>
  <c r="BI350" i="7"/>
  <c r="BH350" i="7"/>
  <c r="BG350" i="7"/>
  <c r="BF350" i="7"/>
  <c r="BE350" i="7"/>
  <c r="BD350" i="7"/>
  <c r="BC350" i="7"/>
  <c r="BB350" i="7"/>
  <c r="BA350" i="7"/>
  <c r="AZ350" i="7"/>
  <c r="AY350" i="7"/>
  <c r="AX350" i="7"/>
  <c r="AW350" i="7"/>
  <c r="AV350" i="7"/>
  <c r="AU350" i="7"/>
  <c r="AT350" i="7"/>
  <c r="AS350" i="7"/>
  <c r="AR350" i="7"/>
  <c r="AQ350" i="7"/>
  <c r="AP350" i="7"/>
  <c r="AO350" i="7"/>
  <c r="AN350" i="7"/>
  <c r="AM350" i="7"/>
  <c r="AL350" i="7"/>
  <c r="AK350" i="7"/>
  <c r="AJ350" i="7"/>
  <c r="AI350" i="7"/>
  <c r="AH350" i="7"/>
  <c r="AG350" i="7"/>
  <c r="AF350" i="7"/>
  <c r="AE350" i="7"/>
  <c r="AD350" i="7"/>
  <c r="AC350" i="7"/>
  <c r="AB350" i="7"/>
  <c r="AA350" i="7"/>
  <c r="Z350" i="7"/>
  <c r="Y350" i="7"/>
  <c r="X350" i="7"/>
  <c r="W350" i="7"/>
  <c r="V350" i="7"/>
  <c r="U350" i="7"/>
  <c r="T350" i="7"/>
  <c r="S350" i="7"/>
  <c r="BN349" i="7"/>
  <c r="BM349" i="7"/>
  <c r="BL349" i="7"/>
  <c r="BK349" i="7"/>
  <c r="BJ349" i="7"/>
  <c r="BI349" i="7"/>
  <c r="BH349" i="7"/>
  <c r="BG349" i="7"/>
  <c r="BF349" i="7"/>
  <c r="BE349" i="7"/>
  <c r="BD349" i="7"/>
  <c r="BC349" i="7"/>
  <c r="BB349" i="7"/>
  <c r="BA349" i="7"/>
  <c r="AZ349" i="7"/>
  <c r="AY349" i="7"/>
  <c r="AX349" i="7"/>
  <c r="AW349" i="7"/>
  <c r="AV349" i="7"/>
  <c r="AU349" i="7"/>
  <c r="AT349" i="7"/>
  <c r="AS349" i="7"/>
  <c r="AR349" i="7"/>
  <c r="AQ349" i="7"/>
  <c r="AP349" i="7"/>
  <c r="AO349" i="7"/>
  <c r="AN349" i="7"/>
  <c r="AM349" i="7"/>
  <c r="AL349" i="7"/>
  <c r="AK349" i="7"/>
  <c r="AJ349" i="7"/>
  <c r="AI349" i="7"/>
  <c r="AH349" i="7"/>
  <c r="AG349" i="7"/>
  <c r="AF349" i="7"/>
  <c r="AE349" i="7"/>
  <c r="AD349" i="7"/>
  <c r="AC349" i="7"/>
  <c r="AB349" i="7"/>
  <c r="AA349" i="7"/>
  <c r="Z349" i="7"/>
  <c r="Y349" i="7"/>
  <c r="X349" i="7"/>
  <c r="W349" i="7"/>
  <c r="V349" i="7"/>
  <c r="U349" i="7"/>
  <c r="T349" i="7"/>
  <c r="S349" i="7"/>
  <c r="BN348" i="7"/>
  <c r="BM348" i="7"/>
  <c r="BL348" i="7"/>
  <c r="BK348" i="7"/>
  <c r="BJ348" i="7"/>
  <c r="BI348" i="7"/>
  <c r="BH348" i="7"/>
  <c r="BG348" i="7"/>
  <c r="BF348" i="7"/>
  <c r="BE348" i="7"/>
  <c r="BD348" i="7"/>
  <c r="BC348" i="7"/>
  <c r="BB348" i="7"/>
  <c r="BA348" i="7"/>
  <c r="AZ348" i="7"/>
  <c r="AY348" i="7"/>
  <c r="AX348" i="7"/>
  <c r="AW348" i="7"/>
  <c r="AV348" i="7"/>
  <c r="AU348" i="7"/>
  <c r="AT348" i="7"/>
  <c r="AS348" i="7"/>
  <c r="AR348" i="7"/>
  <c r="AQ348" i="7"/>
  <c r="AP348" i="7"/>
  <c r="AO348" i="7"/>
  <c r="AN348" i="7"/>
  <c r="AM348" i="7"/>
  <c r="AL348" i="7"/>
  <c r="AK348" i="7"/>
  <c r="AJ348" i="7"/>
  <c r="AI348" i="7"/>
  <c r="AH348" i="7"/>
  <c r="AG348" i="7"/>
  <c r="AF348" i="7"/>
  <c r="AE348" i="7"/>
  <c r="AD348" i="7"/>
  <c r="AC348" i="7"/>
  <c r="AB348" i="7"/>
  <c r="AA348" i="7"/>
  <c r="Z348" i="7"/>
  <c r="Y348" i="7"/>
  <c r="X348" i="7"/>
  <c r="W348" i="7"/>
  <c r="V348" i="7"/>
  <c r="U348" i="7"/>
  <c r="T348" i="7"/>
  <c r="BN350" i="6"/>
  <c r="BM350" i="6"/>
  <c r="BL350" i="6"/>
  <c r="BK350" i="6"/>
  <c r="BJ350" i="6"/>
  <c r="BI350" i="6"/>
  <c r="BH350" i="6"/>
  <c r="BG350" i="6"/>
  <c r="BF350" i="6"/>
  <c r="BE350" i="6"/>
  <c r="BD350" i="6"/>
  <c r="BC350" i="6"/>
  <c r="BB350" i="6"/>
  <c r="BA350" i="6"/>
  <c r="AZ350" i="6"/>
  <c r="AY350" i="6"/>
  <c r="AX350" i="6"/>
  <c r="AW350" i="6"/>
  <c r="AV350" i="6"/>
  <c r="AU350" i="6"/>
  <c r="AT350" i="6"/>
  <c r="AS350" i="6"/>
  <c r="AR350" i="6"/>
  <c r="AQ350" i="6"/>
  <c r="AP350" i="6"/>
  <c r="AO350" i="6"/>
  <c r="AN350" i="6"/>
  <c r="AM350" i="6"/>
  <c r="AL350" i="6"/>
  <c r="AK350" i="6"/>
  <c r="AJ350" i="6"/>
  <c r="AI350" i="6"/>
  <c r="AH350" i="6"/>
  <c r="AG350" i="6"/>
  <c r="AF350" i="6"/>
  <c r="AE350" i="6"/>
  <c r="AD350" i="6"/>
  <c r="AC350" i="6"/>
  <c r="AB350" i="6"/>
  <c r="AA350" i="6"/>
  <c r="Z350" i="6"/>
  <c r="Y350" i="6"/>
  <c r="X350" i="6"/>
  <c r="W350" i="6"/>
  <c r="V350" i="6"/>
  <c r="U350" i="6"/>
  <c r="T350" i="6"/>
  <c r="S350" i="6"/>
  <c r="BN349" i="6"/>
  <c r="BM349" i="6"/>
  <c r="BL349" i="6"/>
  <c r="BK349" i="6"/>
  <c r="BJ349" i="6"/>
  <c r="BI349" i="6"/>
  <c r="BH349" i="6"/>
  <c r="BG349" i="6"/>
  <c r="BF349" i="6"/>
  <c r="BE349" i="6"/>
  <c r="BD349" i="6"/>
  <c r="BC349" i="6"/>
  <c r="BB349" i="6"/>
  <c r="BA349" i="6"/>
  <c r="AZ349" i="6"/>
  <c r="AY349" i="6"/>
  <c r="AX349" i="6"/>
  <c r="AW349" i="6"/>
  <c r="AV349" i="6"/>
  <c r="AU349" i="6"/>
  <c r="AT349" i="6"/>
  <c r="AS349" i="6"/>
  <c r="AR349" i="6"/>
  <c r="AQ349" i="6"/>
  <c r="AP349" i="6"/>
  <c r="AO349" i="6"/>
  <c r="AN349" i="6"/>
  <c r="AM349" i="6"/>
  <c r="AL349" i="6"/>
  <c r="AK349" i="6"/>
  <c r="AJ349" i="6"/>
  <c r="AI349" i="6"/>
  <c r="AH349" i="6"/>
  <c r="AG349" i="6"/>
  <c r="AF349" i="6"/>
  <c r="AE349" i="6"/>
  <c r="AD349" i="6"/>
  <c r="AC349" i="6"/>
  <c r="AB349" i="6"/>
  <c r="AA349" i="6"/>
  <c r="Z349" i="6"/>
  <c r="Y349" i="6"/>
  <c r="X349" i="6"/>
  <c r="W349" i="6"/>
  <c r="V349" i="6"/>
  <c r="U349" i="6"/>
  <c r="T349" i="6"/>
  <c r="S349" i="6"/>
  <c r="BN348" i="6"/>
  <c r="BM348" i="6"/>
  <c r="BL348" i="6"/>
  <c r="BK348" i="6"/>
  <c r="BJ348" i="6"/>
  <c r="BI348" i="6"/>
  <c r="BH348" i="6"/>
  <c r="BG348" i="6"/>
  <c r="BF348" i="6"/>
  <c r="BE348" i="6"/>
  <c r="BD348" i="6"/>
  <c r="BC348" i="6"/>
  <c r="BB348" i="6"/>
  <c r="BA348" i="6"/>
  <c r="AZ348" i="6"/>
  <c r="AY348" i="6"/>
  <c r="AX348" i="6"/>
  <c r="AW348" i="6"/>
  <c r="AV348" i="6"/>
  <c r="AU348" i="6"/>
  <c r="AT348" i="6"/>
  <c r="AS348" i="6"/>
  <c r="AR348" i="6"/>
  <c r="AQ348" i="6"/>
  <c r="AP348" i="6"/>
  <c r="AO348" i="6"/>
  <c r="AN348" i="6"/>
  <c r="AM348" i="6"/>
  <c r="AL348" i="6"/>
  <c r="AK348" i="6"/>
  <c r="AJ348" i="6"/>
  <c r="AI348" i="6"/>
  <c r="AH348" i="6"/>
  <c r="AG348" i="6"/>
  <c r="AF348" i="6"/>
  <c r="AE348" i="6"/>
  <c r="AD348" i="6"/>
  <c r="AC348" i="6"/>
  <c r="AB348" i="6"/>
  <c r="AA348" i="6"/>
  <c r="Z348" i="6"/>
  <c r="Y348" i="6"/>
  <c r="X348" i="6"/>
  <c r="W348" i="6"/>
  <c r="V348" i="6"/>
  <c r="U348" i="6"/>
  <c r="T348" i="6"/>
  <c r="BM350" i="4"/>
  <c r="BL350" i="4"/>
  <c r="BK350" i="4"/>
  <c r="BJ350" i="4"/>
  <c r="BI350" i="4"/>
  <c r="BH350" i="4"/>
  <c r="BG350" i="4"/>
  <c r="BF350" i="4"/>
  <c r="BE350" i="4"/>
  <c r="BD350" i="4"/>
  <c r="BC350" i="4"/>
  <c r="BA350" i="4"/>
  <c r="AZ350" i="4"/>
  <c r="AY350" i="4"/>
  <c r="AW350" i="4"/>
  <c r="AV350" i="4"/>
  <c r="AU350" i="4"/>
  <c r="AT350" i="4"/>
  <c r="AS350" i="4"/>
  <c r="AR350" i="4"/>
  <c r="AQ350" i="4"/>
  <c r="AP350" i="4"/>
  <c r="AO350" i="4"/>
  <c r="AN350" i="4"/>
  <c r="AM350" i="4"/>
  <c r="AK350" i="4"/>
  <c r="AJ350" i="4"/>
  <c r="AI350" i="4"/>
  <c r="AG350" i="4"/>
  <c r="AF350" i="4"/>
  <c r="AE350" i="4"/>
  <c r="AD350" i="4"/>
  <c r="AC350" i="4"/>
  <c r="AB350" i="4"/>
  <c r="AA350" i="4"/>
  <c r="Z350" i="4"/>
  <c r="Y350" i="4"/>
  <c r="X350" i="4"/>
  <c r="W350" i="4"/>
  <c r="U350" i="4"/>
  <c r="T350" i="4"/>
  <c r="S350" i="4"/>
  <c r="BM349" i="4"/>
  <c r="BL349" i="4"/>
  <c r="BK349" i="4"/>
  <c r="BJ349" i="4"/>
  <c r="BI349" i="4"/>
  <c r="BH349" i="4"/>
  <c r="BG349" i="4"/>
  <c r="BF349" i="4"/>
  <c r="BE349" i="4"/>
  <c r="BD349" i="4"/>
  <c r="BC349" i="4"/>
  <c r="BA349" i="4"/>
  <c r="AZ349" i="4"/>
  <c r="AY349" i="4"/>
  <c r="AW349" i="4"/>
  <c r="AV349" i="4"/>
  <c r="AU349" i="4"/>
  <c r="AT349" i="4"/>
  <c r="AS349" i="4"/>
  <c r="AR349" i="4"/>
  <c r="AQ349" i="4"/>
  <c r="AP349" i="4"/>
  <c r="AO349" i="4"/>
  <c r="AN349" i="4"/>
  <c r="AM349" i="4"/>
  <c r="AK349" i="4"/>
  <c r="AJ349" i="4"/>
  <c r="AI349" i="4"/>
  <c r="AG349" i="4"/>
  <c r="AF349" i="4"/>
  <c r="AE349" i="4"/>
  <c r="AD349" i="4"/>
  <c r="AC349" i="4"/>
  <c r="AB349" i="4"/>
  <c r="AA349" i="4"/>
  <c r="Z349" i="4"/>
  <c r="Y349" i="4"/>
  <c r="X349" i="4"/>
  <c r="W349" i="4"/>
  <c r="U349" i="4"/>
  <c r="T349" i="4"/>
  <c r="S349" i="4"/>
  <c r="BM348" i="4"/>
  <c r="BL348" i="4"/>
  <c r="BK348" i="4"/>
  <c r="BJ348" i="4"/>
  <c r="BI348" i="4"/>
  <c r="BH348" i="4"/>
  <c r="BG348" i="4"/>
  <c r="BF348" i="4"/>
  <c r="BE348" i="4"/>
  <c r="BD348" i="4"/>
  <c r="BC348" i="4"/>
  <c r="BA348" i="4"/>
  <c r="AZ348" i="4"/>
  <c r="AY348" i="4"/>
  <c r="AW348" i="4"/>
  <c r="AV348" i="4"/>
  <c r="AU348" i="4"/>
  <c r="AT348" i="4"/>
  <c r="AS348" i="4"/>
  <c r="AR348" i="4"/>
  <c r="AQ348" i="4"/>
  <c r="AP348" i="4"/>
  <c r="AO348" i="4"/>
  <c r="AN348" i="4"/>
  <c r="AM348" i="4"/>
  <c r="AK348" i="4"/>
  <c r="AJ348" i="4"/>
  <c r="AI348" i="4"/>
  <c r="AG348" i="4"/>
  <c r="AF348" i="4"/>
  <c r="AE348" i="4"/>
  <c r="AD348" i="4"/>
  <c r="AC348" i="4"/>
  <c r="AB348" i="4"/>
  <c r="AA348" i="4"/>
  <c r="Z348" i="4"/>
  <c r="Y348" i="4"/>
  <c r="X348" i="4"/>
  <c r="W348" i="4"/>
  <c r="U348" i="4"/>
  <c r="T348" i="4"/>
  <c r="S348" i="8"/>
  <c r="S348" i="7"/>
  <c r="S348" i="6"/>
  <c r="S348" i="4"/>
  <c r="B345" i="8"/>
  <c r="B345" i="7"/>
  <c r="B345" i="6"/>
  <c r="B345" i="4"/>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Q347" i="4"/>
  <c r="P347" i="4"/>
  <c r="O347" i="4"/>
  <c r="N347" i="4"/>
  <c r="M347" i="4"/>
  <c r="L347" i="4"/>
  <c r="K347" i="4"/>
  <c r="J347" i="4"/>
  <c r="I347" i="4"/>
  <c r="H347" i="4"/>
  <c r="G347" i="4"/>
  <c r="E347" i="4"/>
  <c r="D347" i="4"/>
  <c r="C347" i="4"/>
  <c r="Q346" i="4"/>
  <c r="P346" i="4"/>
  <c r="O346" i="4"/>
  <c r="N346" i="4"/>
  <c r="M346" i="4"/>
  <c r="L346" i="4"/>
  <c r="K346" i="4"/>
  <c r="J346" i="4"/>
  <c r="I346" i="4"/>
  <c r="H346" i="4"/>
  <c r="G346" i="4"/>
  <c r="E346" i="4"/>
  <c r="D346" i="4"/>
  <c r="C346" i="4"/>
  <c r="Q345" i="4"/>
  <c r="P345" i="4"/>
  <c r="O345" i="4"/>
  <c r="N345" i="4"/>
  <c r="M345" i="4"/>
  <c r="L345" i="4"/>
  <c r="K345" i="4"/>
  <c r="J345" i="4"/>
  <c r="I345" i="4"/>
  <c r="H345" i="4"/>
  <c r="G345" i="4"/>
  <c r="E345" i="4"/>
  <c r="D345" i="4"/>
  <c r="C345" i="4"/>
  <c r="R299" i="8"/>
  <c r="Q299" i="8"/>
  <c r="P299" i="8"/>
  <c r="O299" i="8"/>
  <c r="N299" i="8"/>
  <c r="M299" i="8"/>
  <c r="L299" i="8"/>
  <c r="K299" i="8"/>
  <c r="J299" i="8"/>
  <c r="I299" i="8"/>
  <c r="H299" i="8"/>
  <c r="G299" i="8"/>
  <c r="F299" i="8"/>
  <c r="E299" i="8"/>
  <c r="D299" i="8"/>
  <c r="C299" i="8"/>
  <c r="R299" i="7"/>
  <c r="Q299" i="7"/>
  <c r="P299" i="7"/>
  <c r="O299" i="7"/>
  <c r="N299" i="7"/>
  <c r="M299" i="7"/>
  <c r="L299" i="7"/>
  <c r="K299" i="7"/>
  <c r="J299" i="7"/>
  <c r="I299" i="7"/>
  <c r="H299" i="7"/>
  <c r="G299" i="7"/>
  <c r="F299" i="7"/>
  <c r="E299" i="7"/>
  <c r="D299" i="7"/>
  <c r="C299" i="7"/>
  <c r="R299" i="6"/>
  <c r="Q299" i="6"/>
  <c r="P299" i="6"/>
  <c r="O299" i="6"/>
  <c r="N299" i="6"/>
  <c r="M299" i="6"/>
  <c r="L299" i="6"/>
  <c r="K299" i="6"/>
  <c r="J299" i="6"/>
  <c r="I299" i="6"/>
  <c r="H299" i="6"/>
  <c r="G299" i="6"/>
  <c r="F299" i="6"/>
  <c r="E299" i="6"/>
  <c r="D299" i="6"/>
  <c r="C299" i="6"/>
  <c r="R299" i="4"/>
  <c r="Q299" i="4"/>
  <c r="P299" i="4"/>
  <c r="O299" i="4"/>
  <c r="N299" i="4"/>
  <c r="M299" i="4"/>
  <c r="L299" i="4"/>
  <c r="K299" i="4"/>
  <c r="J299" i="4"/>
  <c r="I299" i="4"/>
  <c r="H299" i="4"/>
  <c r="G299" i="4"/>
  <c r="F299" i="4"/>
  <c r="E299" i="4"/>
  <c r="D299" i="4"/>
  <c r="C299" i="4"/>
  <c r="R291" i="8"/>
  <c r="Q291" i="8"/>
  <c r="P291" i="8"/>
  <c r="O291" i="8"/>
  <c r="N291" i="8"/>
  <c r="M291" i="8"/>
  <c r="L291" i="8"/>
  <c r="K291" i="8"/>
  <c r="J291" i="8"/>
  <c r="I291" i="8"/>
  <c r="H291" i="8"/>
  <c r="G291" i="8"/>
  <c r="F291" i="8"/>
  <c r="E291" i="8"/>
  <c r="D291" i="8"/>
  <c r="C291" i="8"/>
  <c r="R291" i="7"/>
  <c r="Q291" i="7"/>
  <c r="P291" i="7"/>
  <c r="O291" i="7"/>
  <c r="N291" i="7"/>
  <c r="M291" i="7"/>
  <c r="L291" i="7"/>
  <c r="K291" i="7"/>
  <c r="J291" i="7"/>
  <c r="I291" i="7"/>
  <c r="H291" i="7"/>
  <c r="G291" i="7"/>
  <c r="F291" i="7"/>
  <c r="E291" i="7"/>
  <c r="D291" i="7"/>
  <c r="C291" i="7"/>
  <c r="R291" i="6"/>
  <c r="Q291" i="6"/>
  <c r="P291" i="6"/>
  <c r="O291" i="6"/>
  <c r="N291" i="6"/>
  <c r="M291" i="6"/>
  <c r="L291" i="6"/>
  <c r="K291" i="6"/>
  <c r="J291" i="6"/>
  <c r="I291" i="6"/>
  <c r="H291" i="6"/>
  <c r="G291" i="6"/>
  <c r="F291" i="6"/>
  <c r="E291" i="6"/>
  <c r="D291" i="6"/>
  <c r="C291" i="6"/>
  <c r="R291" i="4"/>
  <c r="Q291" i="4"/>
  <c r="P291" i="4"/>
  <c r="O291" i="4"/>
  <c r="N291" i="4"/>
  <c r="M291" i="4"/>
  <c r="L291" i="4"/>
  <c r="K291" i="4"/>
  <c r="J291" i="4"/>
  <c r="I291" i="4"/>
  <c r="H291" i="4"/>
  <c r="G291" i="4"/>
  <c r="F291" i="4"/>
  <c r="E291" i="4"/>
  <c r="D291" i="4"/>
  <c r="C291" i="4"/>
  <c r="R283" i="8"/>
  <c r="Q283" i="8"/>
  <c r="P283" i="8"/>
  <c r="O283" i="8"/>
  <c r="N283" i="8"/>
  <c r="M283" i="8"/>
  <c r="L283" i="8"/>
  <c r="K283" i="8"/>
  <c r="J283" i="8"/>
  <c r="I283" i="8"/>
  <c r="H283" i="8"/>
  <c r="G283" i="8"/>
  <c r="F283" i="8"/>
  <c r="E283" i="8"/>
  <c r="D283" i="8"/>
  <c r="C283" i="8"/>
  <c r="R283" i="7"/>
  <c r="Q283" i="7"/>
  <c r="P283" i="7"/>
  <c r="O283" i="7"/>
  <c r="N283" i="7"/>
  <c r="M283" i="7"/>
  <c r="L283" i="7"/>
  <c r="K283" i="7"/>
  <c r="J283" i="7"/>
  <c r="I283" i="7"/>
  <c r="H283" i="7"/>
  <c r="G283" i="7"/>
  <c r="F283" i="7"/>
  <c r="E283" i="7"/>
  <c r="D283" i="7"/>
  <c r="C283" i="7"/>
  <c r="R283" i="6"/>
  <c r="Q283" i="6"/>
  <c r="P283" i="6"/>
  <c r="O283" i="6"/>
  <c r="N283" i="6"/>
  <c r="M283" i="6"/>
  <c r="L283" i="6"/>
  <c r="K283" i="6"/>
  <c r="J283" i="6"/>
  <c r="I283" i="6"/>
  <c r="H283" i="6"/>
  <c r="G283" i="6"/>
  <c r="F283" i="6"/>
  <c r="E283" i="6"/>
  <c r="D283" i="6"/>
  <c r="C283" i="6"/>
  <c r="R283" i="4"/>
  <c r="Q283" i="4"/>
  <c r="P283" i="4"/>
  <c r="O283" i="4"/>
  <c r="N283" i="4"/>
  <c r="M283" i="4"/>
  <c r="L283" i="4"/>
  <c r="K283" i="4"/>
  <c r="J283" i="4"/>
  <c r="I283" i="4"/>
  <c r="H283" i="4"/>
  <c r="G283" i="4"/>
  <c r="F283" i="4"/>
  <c r="E283" i="4"/>
  <c r="D283" i="4"/>
  <c r="C283" i="4"/>
  <c r="F170" i="4"/>
  <c r="E170" i="4"/>
  <c r="D170" i="4"/>
  <c r="N190" i="8"/>
  <c r="M190" i="8"/>
  <c r="L190" i="8"/>
  <c r="K190" i="8"/>
  <c r="J190" i="8"/>
  <c r="I190" i="8"/>
  <c r="H190" i="8"/>
  <c r="G190" i="8"/>
  <c r="N190" i="7"/>
  <c r="M190" i="7"/>
  <c r="L190" i="7"/>
  <c r="K190" i="7"/>
  <c r="J190" i="7"/>
  <c r="I190" i="7"/>
  <c r="H190" i="7"/>
  <c r="G190" i="7"/>
  <c r="N190" i="6"/>
  <c r="M190" i="6"/>
  <c r="L190" i="6"/>
  <c r="K190" i="6"/>
  <c r="J190" i="6"/>
  <c r="I190" i="6"/>
  <c r="H190" i="6"/>
  <c r="G190" i="6"/>
  <c r="F190" i="8"/>
  <c r="F190" i="7"/>
  <c r="F190" i="6"/>
  <c r="MB101" i="1"/>
  <c r="M766" i="6"/>
  <c r="L766" i="6"/>
  <c r="M765" i="6"/>
  <c r="L765" i="6"/>
  <c r="M764" i="6"/>
  <c r="L764" i="6"/>
  <c r="H764" i="6"/>
  <c r="AB763" i="6"/>
  <c r="AD763" i="6" s="1"/>
  <c r="AA763" i="6"/>
  <c r="AC763" i="6" s="1"/>
  <c r="S763" i="6"/>
  <c r="R763" i="6"/>
  <c r="M762" i="6"/>
  <c r="L762" i="6"/>
  <c r="M761" i="6"/>
  <c r="L761" i="6"/>
  <c r="M760" i="6"/>
  <c r="L760" i="6"/>
  <c r="K760" i="6"/>
  <c r="K761" i="6" s="1"/>
  <c r="J760" i="6"/>
  <c r="J761" i="6" s="1"/>
  <c r="J762" i="6" s="1"/>
  <c r="J763" i="6" s="1"/>
  <c r="J764" i="6" s="1"/>
  <c r="J765" i="6" s="1"/>
  <c r="J766" i="6" s="1"/>
  <c r="I760" i="6"/>
  <c r="I761" i="6" s="1"/>
  <c r="I762" i="6" s="1"/>
  <c r="I763" i="6" s="1"/>
  <c r="I764" i="6" s="1"/>
  <c r="I765" i="6" s="1"/>
  <c r="I766" i="6" s="1"/>
  <c r="H760" i="6"/>
  <c r="H761" i="6" s="1"/>
  <c r="H762" i="6" s="1"/>
  <c r="AB759" i="6"/>
  <c r="AD759" i="6" s="1"/>
  <c r="M759" i="6" s="1"/>
  <c r="AA759" i="6"/>
  <c r="AC759" i="6" s="1"/>
  <c r="S759" i="6"/>
  <c r="R759" i="6"/>
  <c r="AC756" i="6"/>
  <c r="AA756" i="6"/>
  <c r="Y756" i="6"/>
  <c r="M766" i="7"/>
  <c r="L766" i="7"/>
  <c r="M765" i="7"/>
  <c r="L765" i="7"/>
  <c r="M764" i="7"/>
  <c r="L764" i="7"/>
  <c r="H764" i="7"/>
  <c r="H765" i="7" s="1"/>
  <c r="AB763" i="7"/>
  <c r="AD763" i="7" s="1"/>
  <c r="AA763" i="7"/>
  <c r="AC763" i="7" s="1"/>
  <c r="S763" i="7"/>
  <c r="R763" i="7"/>
  <c r="M762" i="7"/>
  <c r="L762" i="7"/>
  <c r="M761" i="7"/>
  <c r="L761" i="7"/>
  <c r="M760" i="7"/>
  <c r="L760" i="7"/>
  <c r="K760" i="7"/>
  <c r="K761" i="7" s="1"/>
  <c r="K762" i="7" s="1"/>
  <c r="K763" i="7" s="1"/>
  <c r="K764" i="7" s="1"/>
  <c r="J760" i="7"/>
  <c r="J761" i="7" s="1"/>
  <c r="J762" i="7" s="1"/>
  <c r="J763" i="7" s="1"/>
  <c r="J764" i="7" s="1"/>
  <c r="J765" i="7" s="1"/>
  <c r="J766" i="7" s="1"/>
  <c r="I760" i="7"/>
  <c r="I761" i="7" s="1"/>
  <c r="I762" i="7" s="1"/>
  <c r="I763" i="7" s="1"/>
  <c r="I764" i="7" s="1"/>
  <c r="I765" i="7" s="1"/>
  <c r="I766" i="7" s="1"/>
  <c r="H760" i="7"/>
  <c r="H761" i="7" s="1"/>
  <c r="AB759" i="7"/>
  <c r="AD759" i="7" s="1"/>
  <c r="M759" i="7" s="1"/>
  <c r="AA759" i="7"/>
  <c r="AC759" i="7" s="1"/>
  <c r="L759" i="7" s="1"/>
  <c r="S759" i="7"/>
  <c r="R759" i="7"/>
  <c r="AC756" i="7"/>
  <c r="AA756" i="7"/>
  <c r="Y756" i="7"/>
  <c r="M766" i="8"/>
  <c r="L766" i="8"/>
  <c r="M765" i="8"/>
  <c r="L765" i="8"/>
  <c r="M764" i="8"/>
  <c r="L764" i="8"/>
  <c r="H764" i="8"/>
  <c r="H765" i="8" s="1"/>
  <c r="AB763" i="8"/>
  <c r="AD763" i="8" s="1"/>
  <c r="AA763" i="8"/>
  <c r="AC763" i="8" s="1"/>
  <c r="S763" i="8"/>
  <c r="R763" i="8"/>
  <c r="M762" i="8"/>
  <c r="L762" i="8"/>
  <c r="M761" i="8"/>
  <c r="L761" i="8"/>
  <c r="M760" i="8"/>
  <c r="L760" i="8"/>
  <c r="K760" i="8"/>
  <c r="K761" i="8" s="1"/>
  <c r="K762" i="8" s="1"/>
  <c r="K763" i="8" s="1"/>
  <c r="K764" i="8" s="1"/>
  <c r="K765" i="8" s="1"/>
  <c r="K766" i="8" s="1"/>
  <c r="J760" i="8"/>
  <c r="J761" i="8" s="1"/>
  <c r="J762" i="8" s="1"/>
  <c r="J763" i="8" s="1"/>
  <c r="J764" i="8" s="1"/>
  <c r="J765" i="8" s="1"/>
  <c r="J766" i="8" s="1"/>
  <c r="I760" i="8"/>
  <c r="I761" i="8" s="1"/>
  <c r="I762" i="8" s="1"/>
  <c r="I763" i="8" s="1"/>
  <c r="I764" i="8" s="1"/>
  <c r="I765" i="8" s="1"/>
  <c r="I766" i="8" s="1"/>
  <c r="H760" i="8"/>
  <c r="AB759" i="8"/>
  <c r="AD759" i="8" s="1"/>
  <c r="M759" i="8" s="1"/>
  <c r="AA759" i="8"/>
  <c r="AC759" i="8" s="1"/>
  <c r="S759" i="8"/>
  <c r="R759" i="8"/>
  <c r="AC756" i="8"/>
  <c r="AA756" i="8"/>
  <c r="Y756" i="8"/>
  <c r="N806" i="6"/>
  <c r="I806" i="6"/>
  <c r="H806" i="6"/>
  <c r="N805" i="6"/>
  <c r="I805" i="6"/>
  <c r="H805" i="6"/>
  <c r="N804" i="6"/>
  <c r="I804" i="6"/>
  <c r="H804" i="6"/>
  <c r="N800" i="6"/>
  <c r="I800" i="6"/>
  <c r="H800" i="6"/>
  <c r="N799" i="6"/>
  <c r="I799" i="6"/>
  <c r="H799" i="6"/>
  <c r="N798" i="6"/>
  <c r="I798" i="6"/>
  <c r="H798" i="6"/>
  <c r="N797" i="6"/>
  <c r="I797" i="6"/>
  <c r="H797" i="6"/>
  <c r="N796" i="6"/>
  <c r="I796" i="6"/>
  <c r="H796" i="6"/>
  <c r="N795" i="6"/>
  <c r="I795" i="6"/>
  <c r="H795" i="6"/>
  <c r="N794" i="6"/>
  <c r="I794" i="6"/>
  <c r="H794" i="6"/>
  <c r="N793" i="6"/>
  <c r="I793" i="6"/>
  <c r="H793" i="6"/>
  <c r="N792" i="6"/>
  <c r="I792" i="6"/>
  <c r="H792" i="6"/>
  <c r="N788" i="6"/>
  <c r="I788" i="6"/>
  <c r="H788" i="6"/>
  <c r="N787" i="6"/>
  <c r="I787" i="6"/>
  <c r="H787" i="6"/>
  <c r="N786" i="6"/>
  <c r="I786" i="6"/>
  <c r="H786" i="6"/>
  <c r="N785" i="6"/>
  <c r="I785" i="6"/>
  <c r="H785" i="6"/>
  <c r="N784" i="6"/>
  <c r="I784" i="6"/>
  <c r="H784" i="6"/>
  <c r="N783" i="6"/>
  <c r="I783" i="6"/>
  <c r="H783" i="6"/>
  <c r="N782" i="6"/>
  <c r="I782" i="6"/>
  <c r="H782" i="6"/>
  <c r="N781" i="6"/>
  <c r="I781" i="6"/>
  <c r="H781" i="6"/>
  <c r="N780" i="6"/>
  <c r="I780" i="6"/>
  <c r="H780" i="6"/>
  <c r="N776" i="6"/>
  <c r="I776" i="6"/>
  <c r="H776" i="6"/>
  <c r="N775" i="6"/>
  <c r="I775" i="6"/>
  <c r="H775" i="6"/>
  <c r="N774" i="6"/>
  <c r="I774" i="6"/>
  <c r="H774" i="6"/>
  <c r="N773" i="6"/>
  <c r="I773" i="6"/>
  <c r="H773" i="6"/>
  <c r="N772" i="6"/>
  <c r="I772" i="6"/>
  <c r="H772" i="6"/>
  <c r="N771" i="6"/>
  <c r="I771" i="6"/>
  <c r="H771" i="6"/>
  <c r="N806" i="7"/>
  <c r="I806" i="7"/>
  <c r="H806" i="7"/>
  <c r="N805" i="7"/>
  <c r="I805" i="7"/>
  <c r="H805" i="7"/>
  <c r="N804" i="7"/>
  <c r="I804" i="7"/>
  <c r="H804" i="7"/>
  <c r="N800" i="7"/>
  <c r="I800" i="7"/>
  <c r="H800" i="7"/>
  <c r="N799" i="7"/>
  <c r="I799" i="7"/>
  <c r="H799" i="7"/>
  <c r="N798" i="7"/>
  <c r="I798" i="7"/>
  <c r="H798" i="7"/>
  <c r="N797" i="7"/>
  <c r="I797" i="7"/>
  <c r="H797" i="7"/>
  <c r="N796" i="7"/>
  <c r="I796" i="7"/>
  <c r="H796" i="7"/>
  <c r="N795" i="7"/>
  <c r="I795" i="7"/>
  <c r="H795" i="7"/>
  <c r="N794" i="7"/>
  <c r="I794" i="7"/>
  <c r="H794" i="7"/>
  <c r="N793" i="7"/>
  <c r="I793" i="7"/>
  <c r="H793" i="7"/>
  <c r="N792" i="7"/>
  <c r="I792" i="7"/>
  <c r="H792" i="7"/>
  <c r="N788" i="7"/>
  <c r="I788" i="7"/>
  <c r="H788" i="7"/>
  <c r="N787" i="7"/>
  <c r="I787" i="7"/>
  <c r="H787" i="7"/>
  <c r="N786" i="7"/>
  <c r="I786" i="7"/>
  <c r="H786" i="7"/>
  <c r="N785" i="7"/>
  <c r="I785" i="7"/>
  <c r="H785" i="7"/>
  <c r="N784" i="7"/>
  <c r="I784" i="7"/>
  <c r="H784" i="7"/>
  <c r="N783" i="7"/>
  <c r="I783" i="7"/>
  <c r="H783" i="7"/>
  <c r="N782" i="7"/>
  <c r="I782" i="7"/>
  <c r="H782" i="7"/>
  <c r="N781" i="7"/>
  <c r="I781" i="7"/>
  <c r="H781" i="7"/>
  <c r="N780" i="7"/>
  <c r="I780" i="7"/>
  <c r="H780" i="7"/>
  <c r="N776" i="7"/>
  <c r="I776" i="7"/>
  <c r="H776" i="7"/>
  <c r="N775" i="7"/>
  <c r="I775" i="7"/>
  <c r="H775" i="7"/>
  <c r="N774" i="7"/>
  <c r="I774" i="7"/>
  <c r="H774" i="7"/>
  <c r="N773" i="7"/>
  <c r="I773" i="7"/>
  <c r="H773" i="7"/>
  <c r="N772" i="7"/>
  <c r="I772" i="7"/>
  <c r="H772" i="7"/>
  <c r="N771" i="7"/>
  <c r="I771" i="7"/>
  <c r="H771" i="7"/>
  <c r="N806" i="8"/>
  <c r="I806" i="8"/>
  <c r="H806" i="8"/>
  <c r="N805" i="8"/>
  <c r="I805" i="8"/>
  <c r="H805" i="8"/>
  <c r="N804" i="8"/>
  <c r="I804" i="8"/>
  <c r="H804" i="8"/>
  <c r="N800" i="8"/>
  <c r="I800" i="8"/>
  <c r="H800" i="8"/>
  <c r="N799" i="8"/>
  <c r="I799" i="8"/>
  <c r="H799" i="8"/>
  <c r="N798" i="8"/>
  <c r="I798" i="8"/>
  <c r="H798" i="8"/>
  <c r="N797" i="8"/>
  <c r="I797" i="8"/>
  <c r="H797" i="8"/>
  <c r="N796" i="8"/>
  <c r="I796" i="8"/>
  <c r="H796" i="8"/>
  <c r="N795" i="8"/>
  <c r="I795" i="8"/>
  <c r="H795" i="8"/>
  <c r="N794" i="8"/>
  <c r="I794" i="8"/>
  <c r="H794" i="8"/>
  <c r="N793" i="8"/>
  <c r="I793" i="8"/>
  <c r="H793" i="8"/>
  <c r="N792" i="8"/>
  <c r="I792" i="8"/>
  <c r="H792" i="8"/>
  <c r="N788" i="8"/>
  <c r="I788" i="8"/>
  <c r="H788" i="8"/>
  <c r="N787" i="8"/>
  <c r="I787" i="8"/>
  <c r="H787" i="8"/>
  <c r="N786" i="8"/>
  <c r="I786" i="8"/>
  <c r="H786" i="8"/>
  <c r="N785" i="8"/>
  <c r="I785" i="8"/>
  <c r="H785" i="8"/>
  <c r="N784" i="8"/>
  <c r="I784" i="8"/>
  <c r="H784" i="8"/>
  <c r="N783" i="8"/>
  <c r="I783" i="8"/>
  <c r="H783" i="8"/>
  <c r="N782" i="8"/>
  <c r="I782" i="8"/>
  <c r="H782" i="8"/>
  <c r="N781" i="8"/>
  <c r="I781" i="8"/>
  <c r="H781" i="8"/>
  <c r="N780" i="8"/>
  <c r="I780" i="8"/>
  <c r="H780" i="8"/>
  <c r="N776" i="8"/>
  <c r="I776" i="8"/>
  <c r="H776" i="8"/>
  <c r="N775" i="8"/>
  <c r="I775" i="8"/>
  <c r="H775" i="8"/>
  <c r="N774" i="8"/>
  <c r="I774" i="8"/>
  <c r="H774" i="8"/>
  <c r="N773" i="8"/>
  <c r="I773" i="8"/>
  <c r="H773" i="8"/>
  <c r="N772" i="8"/>
  <c r="I772" i="8"/>
  <c r="H772" i="8"/>
  <c r="N771" i="8"/>
  <c r="I771" i="8"/>
  <c r="H771" i="8"/>
  <c r="CK101" i="1"/>
  <c r="H771" i="4"/>
  <c r="N771" i="4"/>
  <c r="H772" i="4"/>
  <c r="N772" i="4"/>
  <c r="H773" i="4"/>
  <c r="N773" i="4"/>
  <c r="H774" i="4"/>
  <c r="N774" i="4"/>
  <c r="H775" i="4"/>
  <c r="N775" i="4"/>
  <c r="H776" i="4"/>
  <c r="N776" i="4"/>
  <c r="H780" i="4"/>
  <c r="N780" i="4"/>
  <c r="H781" i="4"/>
  <c r="N781" i="4"/>
  <c r="H782" i="4"/>
  <c r="N782" i="4"/>
  <c r="H783" i="4"/>
  <c r="N783" i="4"/>
  <c r="H784" i="4"/>
  <c r="N784" i="4"/>
  <c r="H785" i="4"/>
  <c r="N785" i="4"/>
  <c r="H786" i="4"/>
  <c r="N786" i="4"/>
  <c r="H787" i="4"/>
  <c r="N787" i="4"/>
  <c r="H788" i="4"/>
  <c r="N788" i="4"/>
  <c r="H792" i="4"/>
  <c r="N792" i="4"/>
  <c r="H793" i="4"/>
  <c r="N793" i="4"/>
  <c r="H794" i="4"/>
  <c r="N794" i="4"/>
  <c r="H807" i="4"/>
  <c r="N807" i="4"/>
  <c r="H808" i="4"/>
  <c r="N808" i="4"/>
  <c r="H809" i="4"/>
  <c r="N809" i="4"/>
  <c r="H810" i="4"/>
  <c r="N810" i="4"/>
  <c r="H811" i="4"/>
  <c r="N811" i="4"/>
  <c r="H812" i="4"/>
  <c r="N812" i="4"/>
  <c r="H816" i="4"/>
  <c r="N816" i="4"/>
  <c r="H817" i="4"/>
  <c r="N817" i="4"/>
  <c r="H818" i="4"/>
  <c r="N818" i="4"/>
  <c r="BZ15" i="1"/>
  <c r="BZ44" i="1" s="1" a="1"/>
  <c r="BZ44" i="1" s="1"/>
  <c r="BN15" i="1"/>
  <c r="BN44" i="1" s="1" a="1"/>
  <c r="BN44" i="1" s="1"/>
  <c r="LC14" i="1"/>
  <c r="LC17" i="1" s="1"/>
  <c r="C188" i="4" l="1"/>
  <c r="C187" i="4"/>
  <c r="C186" i="4"/>
  <c r="C190" i="4"/>
  <c r="C185" i="4"/>
  <c r="C189" i="4"/>
  <c r="D188" i="4"/>
  <c r="D187" i="4"/>
  <c r="D186" i="4"/>
  <c r="D185" i="4"/>
  <c r="D190" i="4"/>
  <c r="D189" i="4"/>
  <c r="E188" i="4"/>
  <c r="E187" i="4"/>
  <c r="E186" i="4"/>
  <c r="E185" i="4"/>
  <c r="E189" i="4"/>
  <c r="E190" i="4"/>
  <c r="BN45" i="1" a="1"/>
  <c r="BN45" i="1" s="1"/>
  <c r="BN46" i="1" s="1" a="1"/>
  <c r="BN46" i="1" s="1"/>
  <c r="BN47" i="1" a="1"/>
  <c r="BN47" i="1" s="1"/>
  <c r="BN48" i="1" s="1" a="1"/>
  <c r="BN48" i="1" s="1"/>
  <c r="BN49" i="1" a="1"/>
  <c r="BN49" i="1" s="1"/>
  <c r="BN50" i="1" s="1" a="1"/>
  <c r="BN50" i="1" s="1"/>
  <c r="BZ47" i="1" a="1"/>
  <c r="BZ47" i="1" s="1"/>
  <c r="BZ48" i="1" s="1" a="1"/>
  <c r="BZ48" i="1" s="1"/>
  <c r="BZ45" i="1" a="1"/>
  <c r="BZ45" i="1" s="1"/>
  <c r="BZ46" i="1" s="1" a="1"/>
  <c r="BZ46" i="1" s="1"/>
  <c r="BZ49" i="1" a="1"/>
  <c r="BZ49" i="1" s="1"/>
  <c r="BZ50" i="1" s="1" a="1"/>
  <c r="BZ50" i="1" s="1"/>
  <c r="S15" i="1"/>
  <c r="S44" i="1" s="1" a="1"/>
  <c r="S44" i="1" s="1"/>
  <c r="S14" i="1"/>
  <c r="L759" i="6"/>
  <c r="T759" i="6" s="1"/>
  <c r="C759" i="6" s="1"/>
  <c r="AZ41" i="4"/>
  <c r="AZ42" i="4" s="1"/>
  <c r="BI35" i="4"/>
  <c r="AU35" i="4" s="1"/>
  <c r="BG35" i="4"/>
  <c r="AS35" i="4" s="1"/>
  <c r="BH35" i="4"/>
  <c r="AT35" i="4" s="1"/>
  <c r="AZ45" i="4"/>
  <c r="BB45" i="4" s="1"/>
  <c r="AN45" i="4" s="1"/>
  <c r="BI40" i="4"/>
  <c r="AU40" i="4" s="1"/>
  <c r="BH40" i="4"/>
  <c r="AT40" i="4" s="1"/>
  <c r="BG40" i="4"/>
  <c r="AS40" i="4" s="1"/>
  <c r="R382" i="4"/>
  <c r="AZ37" i="4"/>
  <c r="AZ38" i="4"/>
  <c r="P38" i="7"/>
  <c r="AH38" i="7" s="1"/>
  <c r="P38" i="8"/>
  <c r="AH38" i="8" s="1"/>
  <c r="Q38" i="6"/>
  <c r="AI38" i="6" s="1"/>
  <c r="Q38" i="7"/>
  <c r="AI38" i="7" s="1"/>
  <c r="Q38" i="8"/>
  <c r="AI38" i="8" s="1"/>
  <c r="O38" i="6"/>
  <c r="AG38" i="6" s="1"/>
  <c r="O38" i="8"/>
  <c r="AG38" i="8" s="1"/>
  <c r="O38" i="7"/>
  <c r="AG38" i="7" s="1"/>
  <c r="P38" i="6"/>
  <c r="AH38" i="6" s="1"/>
  <c r="BL44" i="4"/>
  <c r="AX44" i="4" s="1"/>
  <c r="BL64" i="4"/>
  <c r="AX64" i="4" s="1"/>
  <c r="BL59" i="4"/>
  <c r="AX59" i="4" s="1"/>
  <c r="BL54" i="4"/>
  <c r="AX54" i="4" s="1"/>
  <c r="BL49" i="4"/>
  <c r="AX49" i="4" s="1"/>
  <c r="BA54" i="4"/>
  <c r="AM54" i="4" s="1"/>
  <c r="BA49" i="4"/>
  <c r="AM49" i="4" s="1"/>
  <c r="BA44" i="4"/>
  <c r="AM44" i="4" s="1"/>
  <c r="BA64" i="4"/>
  <c r="AM64" i="4" s="1"/>
  <c r="BA59" i="4"/>
  <c r="AM59" i="4" s="1"/>
  <c r="BB54" i="4"/>
  <c r="AN54" i="4" s="1"/>
  <c r="BB49" i="4"/>
  <c r="AN49" i="4" s="1"/>
  <c r="BB44" i="4"/>
  <c r="AN44" i="4" s="1"/>
  <c r="BB64" i="4"/>
  <c r="AN64" i="4" s="1"/>
  <c r="BB59" i="4"/>
  <c r="AN59" i="4" s="1"/>
  <c r="BC54" i="4"/>
  <c r="AO54" i="4" s="1"/>
  <c r="BC49" i="4"/>
  <c r="AO49" i="4" s="1"/>
  <c r="BC44" i="4"/>
  <c r="AO44" i="4" s="1"/>
  <c r="BC64" i="4"/>
  <c r="AO64" i="4" s="1"/>
  <c r="BC59" i="4"/>
  <c r="AO59" i="4" s="1"/>
  <c r="BD49" i="4"/>
  <c r="AP49" i="4" s="1"/>
  <c r="BD44" i="4"/>
  <c r="AP44" i="4" s="1"/>
  <c r="BD59" i="4"/>
  <c r="AP59" i="4" s="1"/>
  <c r="BD64" i="4"/>
  <c r="AP64" i="4" s="1"/>
  <c r="BD54" i="4"/>
  <c r="AP54" i="4" s="1"/>
  <c r="BE49" i="4"/>
  <c r="AQ49" i="4" s="1"/>
  <c r="BE44" i="4"/>
  <c r="AQ44" i="4" s="1"/>
  <c r="BE64" i="4"/>
  <c r="AQ64" i="4" s="1"/>
  <c r="BE59" i="4"/>
  <c r="AQ59" i="4" s="1"/>
  <c r="BE54" i="4"/>
  <c r="AQ54" i="4" s="1"/>
  <c r="BF49" i="4"/>
  <c r="AR49" i="4" s="1"/>
  <c r="BF44" i="4"/>
  <c r="AR44" i="4" s="1"/>
  <c r="BF64" i="4"/>
  <c r="AR64" i="4" s="1"/>
  <c r="BF59" i="4"/>
  <c r="AR59" i="4" s="1"/>
  <c r="BF54" i="4"/>
  <c r="AR54" i="4" s="1"/>
  <c r="BJ49" i="4"/>
  <c r="AV49" i="4" s="1"/>
  <c r="BJ44" i="4"/>
  <c r="AV44" i="4" s="1"/>
  <c r="BJ64" i="4"/>
  <c r="AV64" i="4" s="1"/>
  <c r="BJ59" i="4"/>
  <c r="AV59" i="4" s="1"/>
  <c r="BJ54" i="4"/>
  <c r="AV54" i="4" s="1"/>
  <c r="BK44" i="4"/>
  <c r="AW44" i="4" s="1"/>
  <c r="BK64" i="4"/>
  <c r="AW64" i="4" s="1"/>
  <c r="BK59" i="4"/>
  <c r="AW59" i="4" s="1"/>
  <c r="BK54" i="4"/>
  <c r="AW54" i="4" s="1"/>
  <c r="BK49" i="4"/>
  <c r="AW49" i="4" s="1"/>
  <c r="F383" i="4"/>
  <c r="R346" i="4"/>
  <c r="L759" i="8"/>
  <c r="T759" i="8" s="1"/>
  <c r="C759" i="8" s="1"/>
  <c r="F364" i="4"/>
  <c r="R381" i="4"/>
  <c r="F363" i="4"/>
  <c r="R363" i="4"/>
  <c r="F382" i="4"/>
  <c r="AZ36" i="4"/>
  <c r="R345" i="4"/>
  <c r="BA35" i="4"/>
  <c r="AM35" i="4" s="1"/>
  <c r="BA39" i="4"/>
  <c r="AM39" i="4" s="1"/>
  <c r="BA40" i="4"/>
  <c r="AM40" i="4" s="1"/>
  <c r="BB35" i="4"/>
  <c r="AN35" i="4" s="1"/>
  <c r="F365" i="4"/>
  <c r="BB39" i="4"/>
  <c r="AN39" i="4" s="1"/>
  <c r="R364" i="4"/>
  <c r="F346" i="4"/>
  <c r="R383" i="4"/>
  <c r="BD40" i="4"/>
  <c r="AP40" i="4" s="1"/>
  <c r="F347" i="4"/>
  <c r="R365" i="4"/>
  <c r="R347" i="4"/>
  <c r="F381" i="4"/>
  <c r="BD35" i="4"/>
  <c r="AP35" i="4" s="1"/>
  <c r="F345" i="4"/>
  <c r="L763" i="8"/>
  <c r="T763" i="8" s="1"/>
  <c r="C763" i="8" s="1"/>
  <c r="L763" i="7"/>
  <c r="T763" i="7" s="1"/>
  <c r="C763" i="7" s="1"/>
  <c r="L763" i="6"/>
  <c r="T763" i="6" s="1"/>
  <c r="C763" i="6" s="1"/>
  <c r="M763" i="8"/>
  <c r="U763" i="8" s="1"/>
  <c r="D763" i="8" s="1"/>
  <c r="M763" i="7"/>
  <c r="U763" i="7" s="1"/>
  <c r="D763" i="7" s="1"/>
  <c r="M763" i="6"/>
  <c r="U763" i="6" s="1"/>
  <c r="BD39" i="4"/>
  <c r="AP39" i="4" s="1"/>
  <c r="BB40" i="4"/>
  <c r="AN40" i="4" s="1"/>
  <c r="BC35" i="4"/>
  <c r="AO35" i="4" s="1"/>
  <c r="BC39" i="4"/>
  <c r="AO39" i="4" s="1"/>
  <c r="BC40" i="4"/>
  <c r="AO40" i="4" s="1"/>
  <c r="K169" i="4"/>
  <c r="Q37" i="8"/>
  <c r="Q37" i="7"/>
  <c r="Q37" i="6"/>
  <c r="P37" i="8"/>
  <c r="P37" i="7"/>
  <c r="P37" i="6"/>
  <c r="O37" i="8"/>
  <c r="O37" i="7"/>
  <c r="O37" i="6"/>
  <c r="U759" i="7"/>
  <c r="D759" i="7" s="1"/>
  <c r="T759" i="7"/>
  <c r="C759" i="7" s="1"/>
  <c r="U759" i="6"/>
  <c r="D759" i="6" s="1"/>
  <c r="O760" i="6"/>
  <c r="Q760" i="6" s="1"/>
  <c r="U760" i="6" s="1"/>
  <c r="D760" i="6" s="1"/>
  <c r="O760" i="7"/>
  <c r="U759" i="8"/>
  <c r="D759" i="8" s="1"/>
  <c r="J169" i="4"/>
  <c r="MB14" i="1"/>
  <c r="MB15" i="1" s="1" a="1"/>
  <c r="MB15" i="1" s="1"/>
  <c r="CK14" i="1"/>
  <c r="CK15" i="1" s="1" a="1"/>
  <c r="CK15" i="1" s="1"/>
  <c r="K765" i="7"/>
  <c r="K766" i="7" s="1"/>
  <c r="O764" i="7"/>
  <c r="K762" i="6"/>
  <c r="K763" i="6" s="1"/>
  <c r="K764" i="6" s="1"/>
  <c r="K765" i="6" s="1"/>
  <c r="K766" i="6" s="1"/>
  <c r="O761" i="6"/>
  <c r="H761" i="8"/>
  <c r="O760" i="8"/>
  <c r="H762" i="7"/>
  <c r="O761" i="7"/>
  <c r="O765" i="8"/>
  <c r="H766" i="7"/>
  <c r="O764" i="8"/>
  <c r="H766" i="8"/>
  <c r="H765" i="6"/>
  <c r="CK73" i="1" l="1" a="1"/>
  <c r="CK73" i="1" s="1"/>
  <c r="CK75" i="1" s="1" a="1"/>
  <c r="CK75" i="1" s="1"/>
  <c r="CK77" i="1" s="1" a="1"/>
  <c r="CK77" i="1" s="1"/>
  <c r="CK79" i="1" s="1" a="1"/>
  <c r="CK79" i="1" s="1"/>
  <c r="CK81" i="1" s="1" a="1"/>
  <c r="CK81" i="1" s="1"/>
  <c r="CK83" i="1" s="1" a="1"/>
  <c r="CK83" i="1" s="1"/>
  <c r="CK85" i="1" s="1" a="1"/>
  <c r="CK85" i="1" s="1"/>
  <c r="CK87" i="1" s="1" a="1"/>
  <c r="CK87" i="1" s="1"/>
  <c r="CK89" i="1" s="1" a="1"/>
  <c r="CK89" i="1" s="1"/>
  <c r="CK91" i="1" s="1" a="1"/>
  <c r="CK91" i="1" s="1"/>
  <c r="CK93" i="1" s="1" a="1"/>
  <c r="CK93" i="1" s="1"/>
  <c r="MB73" i="1" a="1"/>
  <c r="MB73" i="1" s="1"/>
  <c r="CK74" i="1" a="1"/>
  <c r="CK74" i="1" s="1"/>
  <c r="CK76" i="1" a="1"/>
  <c r="CK76" i="1" s="1"/>
  <c r="CK78" i="1" s="1" a="1"/>
  <c r="CK78" i="1" s="1"/>
  <c r="CK80" i="1" s="1" a="1"/>
  <c r="CK80" i="1" s="1"/>
  <c r="CK82" i="1" s="1" a="1"/>
  <c r="CK82" i="1" s="1"/>
  <c r="CK84" i="1" s="1" a="1"/>
  <c r="CK84" i="1" s="1"/>
  <c r="CK86" i="1" s="1" a="1"/>
  <c r="CK86" i="1" s="1"/>
  <c r="CK88" i="1" s="1" a="1"/>
  <c r="CK88" i="1" s="1"/>
  <c r="CK90" i="1" s="1" a="1"/>
  <c r="CK90" i="1" s="1"/>
  <c r="CK92" i="1" s="1" a="1"/>
  <c r="CK92" i="1" s="1"/>
  <c r="MB75" i="1" a="1"/>
  <c r="MB75" i="1" s="1"/>
  <c r="MB77" i="1" s="1" a="1"/>
  <c r="MB77" i="1" s="1"/>
  <c r="MB79" i="1" s="1" a="1"/>
  <c r="MB79" i="1" s="1"/>
  <c r="MB81" i="1" s="1" a="1"/>
  <c r="MB81" i="1" s="1"/>
  <c r="MB83" i="1" s="1" a="1"/>
  <c r="MB83" i="1" s="1"/>
  <c r="MB85" i="1" s="1" a="1"/>
  <c r="MB85" i="1" s="1"/>
  <c r="MB87" i="1" s="1" a="1"/>
  <c r="MB87" i="1" s="1"/>
  <c r="MB89" i="1" s="1" a="1"/>
  <c r="MB89" i="1" s="1"/>
  <c r="MB91" i="1" s="1" a="1"/>
  <c r="MB91" i="1" s="1"/>
  <c r="MB93" i="1" s="1" a="1"/>
  <c r="MB93" i="1" s="1"/>
  <c r="MB74" i="1" a="1"/>
  <c r="MB74" i="1" s="1"/>
  <c r="MB76" i="1" s="1" a="1"/>
  <c r="MB76" i="1" s="1"/>
  <c r="MB78" i="1" s="1" a="1"/>
  <c r="MB78" i="1" s="1"/>
  <c r="MB80" i="1" s="1" a="1"/>
  <c r="MB80" i="1" s="1"/>
  <c r="MB82" i="1" s="1" a="1"/>
  <c r="MB82" i="1" s="1"/>
  <c r="MB84" i="1" s="1" a="1"/>
  <c r="MB84" i="1" s="1"/>
  <c r="MB86" i="1" s="1" a="1"/>
  <c r="MB86" i="1" s="1"/>
  <c r="MB88" i="1" s="1" a="1"/>
  <c r="MB88" i="1" s="1"/>
  <c r="MB90" i="1" s="1" a="1"/>
  <c r="MB90" i="1" s="1"/>
  <c r="MB92" i="1" s="1" a="1"/>
  <c r="MB92" i="1" s="1"/>
  <c r="S45" i="1" a="1"/>
  <c r="S45" i="1" s="1"/>
  <c r="S46" i="1" s="1" a="1"/>
  <c r="S46" i="1" s="1"/>
  <c r="S47" i="1" a="1"/>
  <c r="S47" i="1" s="1"/>
  <c r="S48" i="1" s="1" a="1"/>
  <c r="S48" i="1" s="1"/>
  <c r="S49" i="1" a="1"/>
  <c r="S49" i="1" s="1"/>
  <c r="S50" i="1" s="1" a="1"/>
  <c r="S50" i="1" s="1"/>
  <c r="CK44" i="1" a="1"/>
  <c r="CK44" i="1" s="1"/>
  <c r="MB44" i="1" a="1"/>
  <c r="MB44" i="1" s="1"/>
  <c r="BL45" i="4"/>
  <c r="AX45" i="4" s="1"/>
  <c r="BA45" i="4"/>
  <c r="AM45" i="4" s="1"/>
  <c r="BF45" i="4"/>
  <c r="AR45" i="4" s="1"/>
  <c r="BE45" i="4"/>
  <c r="AQ45" i="4" s="1"/>
  <c r="BD45" i="4"/>
  <c r="AP45" i="4" s="1"/>
  <c r="BK45" i="4"/>
  <c r="AW45" i="4" s="1"/>
  <c r="BC45" i="4"/>
  <c r="AO45" i="4" s="1"/>
  <c r="BJ45" i="4"/>
  <c r="AV45" i="4" s="1"/>
  <c r="MB17" i="1"/>
  <c r="BB36" i="4"/>
  <c r="AN36" i="4" s="1"/>
  <c r="BI36" i="4"/>
  <c r="AU36" i="4" s="1"/>
  <c r="BG36" i="4"/>
  <c r="AS36" i="4" s="1"/>
  <c r="BH36" i="4"/>
  <c r="AT36" i="4" s="1"/>
  <c r="BD42" i="4"/>
  <c r="AP42" i="4" s="1"/>
  <c r="BG42" i="4"/>
  <c r="AS42" i="4" s="1"/>
  <c r="BI42" i="4"/>
  <c r="AU42" i="4" s="1"/>
  <c r="BH42" i="4"/>
  <c r="AT42" i="4" s="1"/>
  <c r="BD38" i="4"/>
  <c r="AP38" i="4" s="1"/>
  <c r="BH38" i="4"/>
  <c r="AT38" i="4" s="1"/>
  <c r="BI38" i="4"/>
  <c r="AU38" i="4" s="1"/>
  <c r="BG38" i="4"/>
  <c r="AS38" i="4" s="1"/>
  <c r="AZ50" i="4"/>
  <c r="BI45" i="4"/>
  <c r="AU45" i="4" s="1"/>
  <c r="BG45" i="4"/>
  <c r="AS45" i="4" s="1"/>
  <c r="BH45" i="4"/>
  <c r="AT45" i="4" s="1"/>
  <c r="BB37" i="4"/>
  <c r="AN37" i="4" s="1"/>
  <c r="BG37" i="4"/>
  <c r="AS37" i="4" s="1"/>
  <c r="BI37" i="4"/>
  <c r="AU37" i="4" s="1"/>
  <c r="BH37" i="4"/>
  <c r="AT37" i="4" s="1"/>
  <c r="AZ46" i="4"/>
  <c r="AZ47" i="4" s="1"/>
  <c r="BG41" i="4"/>
  <c r="AS41" i="4" s="1"/>
  <c r="BI41" i="4"/>
  <c r="AU41" i="4" s="1"/>
  <c r="BH41" i="4"/>
  <c r="AT41" i="4" s="1"/>
  <c r="BD37" i="4"/>
  <c r="AP37" i="4" s="1"/>
  <c r="BC37" i="4"/>
  <c r="AO37" i="4" s="1"/>
  <c r="BA37" i="4"/>
  <c r="AM37" i="4" s="1"/>
  <c r="BC38" i="4"/>
  <c r="AO38" i="4" s="1"/>
  <c r="BB38" i="4"/>
  <c r="AN38" i="4" s="1"/>
  <c r="BA38" i="4"/>
  <c r="AM38" i="4" s="1"/>
  <c r="BL38" i="4"/>
  <c r="AX38" i="4" s="1"/>
  <c r="BK38" i="4"/>
  <c r="AW38" i="4" s="1"/>
  <c r="BJ38" i="4"/>
  <c r="AV38" i="4" s="1"/>
  <c r="BF38" i="4"/>
  <c r="AR38" i="4" s="1"/>
  <c r="Q38" i="4" s="1"/>
  <c r="AI38" i="4" s="1"/>
  <c r="BE38" i="4"/>
  <c r="AQ38" i="4" s="1"/>
  <c r="BA42" i="4"/>
  <c r="AM42" i="4" s="1"/>
  <c r="BL42" i="4"/>
  <c r="AX42" i="4" s="1"/>
  <c r="BK42" i="4"/>
  <c r="AW42" i="4" s="1"/>
  <c r="BJ42" i="4"/>
  <c r="AV42" i="4" s="1"/>
  <c r="BF42" i="4"/>
  <c r="AR42" i="4" s="1"/>
  <c r="BC42" i="4"/>
  <c r="AO42" i="4" s="1"/>
  <c r="BE42" i="4"/>
  <c r="AQ42" i="4" s="1"/>
  <c r="BB42" i="4"/>
  <c r="AN42" i="4" s="1"/>
  <c r="AZ43" i="4"/>
  <c r="BD41" i="4"/>
  <c r="AP41" i="4" s="1"/>
  <c r="BC41" i="4"/>
  <c r="AO41" i="4" s="1"/>
  <c r="BB41" i="4"/>
  <c r="AN41" i="4" s="1"/>
  <c r="BA36" i="4"/>
  <c r="AM36" i="4" s="1"/>
  <c r="BD36" i="4"/>
  <c r="AP36" i="4" s="1"/>
  <c r="BC36" i="4"/>
  <c r="AO36" i="4" s="1"/>
  <c r="BA41" i="4"/>
  <c r="AM41" i="4" s="1"/>
  <c r="D763" i="6"/>
  <c r="V763" i="6"/>
  <c r="P760" i="6"/>
  <c r="T760" i="6" s="1"/>
  <c r="C760" i="6" s="1"/>
  <c r="V763" i="8"/>
  <c r="V759" i="7"/>
  <c r="V759" i="6"/>
  <c r="V759" i="8"/>
  <c r="Q760" i="7"/>
  <c r="U760" i="7" s="1"/>
  <c r="D760" i="7" s="1"/>
  <c r="P760" i="7"/>
  <c r="T760" i="7" s="1"/>
  <c r="O764" i="6"/>
  <c r="Q764" i="6" s="1"/>
  <c r="U764" i="6" s="1"/>
  <c r="D764" i="6" s="1"/>
  <c r="O765" i="7"/>
  <c r="Q765" i="7" s="1"/>
  <c r="U765" i="7" s="1"/>
  <c r="D765" i="7" s="1"/>
  <c r="O762" i="6"/>
  <c r="Q762" i="6" s="1"/>
  <c r="U762" i="6" s="1"/>
  <c r="D762" i="6" s="1"/>
  <c r="V763" i="7"/>
  <c r="Q764" i="7"/>
  <c r="U764" i="7" s="1"/>
  <c r="D764" i="7" s="1"/>
  <c r="P764" i="7"/>
  <c r="T764" i="7" s="1"/>
  <c r="H766" i="6"/>
  <c r="O765" i="6"/>
  <c r="O766" i="8"/>
  <c r="Q764" i="8"/>
  <c r="U764" i="8" s="1"/>
  <c r="D764" i="8" s="1"/>
  <c r="P764" i="8"/>
  <c r="T764" i="8" s="1"/>
  <c r="O766" i="7"/>
  <c r="Q765" i="8"/>
  <c r="U765" i="8" s="1"/>
  <c r="D765" i="8" s="1"/>
  <c r="P765" i="8"/>
  <c r="T765" i="8" s="1"/>
  <c r="Q761" i="7"/>
  <c r="U761" i="7" s="1"/>
  <c r="D761" i="7" s="1"/>
  <c r="P761" i="7"/>
  <c r="T761" i="7" s="1"/>
  <c r="O762" i="7"/>
  <c r="Q760" i="8"/>
  <c r="U760" i="8" s="1"/>
  <c r="D760" i="8" s="1"/>
  <c r="P760" i="8"/>
  <c r="T760" i="8" s="1"/>
  <c r="H762" i="8"/>
  <c r="O761" i="8"/>
  <c r="Q761" i="6"/>
  <c r="U761" i="6" s="1"/>
  <c r="D761" i="6" s="1"/>
  <c r="P761" i="6"/>
  <c r="T761" i="6" s="1"/>
  <c r="P38" i="4" l="1"/>
  <c r="AH38" i="4" s="1"/>
  <c r="O38" i="4"/>
  <c r="AG38" i="4" s="1"/>
  <c r="CK49" i="1" a="1"/>
  <c r="CK49" i="1" s="1"/>
  <c r="CK50" i="1" s="1" a="1"/>
  <c r="CK50" i="1" s="1"/>
  <c r="CK45" i="1" a="1"/>
  <c r="CK45" i="1" s="1"/>
  <c r="CK46" i="1" s="1" a="1"/>
  <c r="CK46" i="1" s="1"/>
  <c r="CK47" i="1" a="1"/>
  <c r="CK47" i="1" s="1"/>
  <c r="CK48" i="1" s="1" a="1"/>
  <c r="CK48" i="1" s="1"/>
  <c r="MB45" i="1" a="1"/>
  <c r="MB45" i="1" s="1"/>
  <c r="MB46" i="1" s="1" a="1"/>
  <c r="MB46" i="1" s="1"/>
  <c r="MB47" i="1" a="1"/>
  <c r="MB47" i="1" s="1"/>
  <c r="MB48" i="1" s="1" a="1"/>
  <c r="MB48" i="1" s="1"/>
  <c r="MB49" i="1" a="1"/>
  <c r="MB49" i="1" s="1"/>
  <c r="MB50" i="1" s="1" a="1"/>
  <c r="MB50" i="1" s="1"/>
  <c r="AZ51" i="4"/>
  <c r="AZ52" i="4" s="1"/>
  <c r="BG46" i="4"/>
  <c r="AS46" i="4" s="1"/>
  <c r="BH46" i="4"/>
  <c r="AT46" i="4" s="1"/>
  <c r="BI46" i="4"/>
  <c r="AU46" i="4" s="1"/>
  <c r="AZ55" i="4"/>
  <c r="BI50" i="4"/>
  <c r="AU50" i="4" s="1"/>
  <c r="BH50" i="4"/>
  <c r="AT50" i="4" s="1"/>
  <c r="BG50" i="4"/>
  <c r="AS50" i="4" s="1"/>
  <c r="BJ50" i="4"/>
  <c r="AV50" i="4" s="1"/>
  <c r="BD50" i="4"/>
  <c r="AP50" i="4" s="1"/>
  <c r="BA50" i="4"/>
  <c r="AM50" i="4" s="1"/>
  <c r="BE50" i="4"/>
  <c r="AQ50" i="4" s="1"/>
  <c r="BK50" i="4"/>
  <c r="AW50" i="4" s="1"/>
  <c r="BB50" i="4"/>
  <c r="AN50" i="4" s="1"/>
  <c r="BC50" i="4"/>
  <c r="AO50" i="4" s="1"/>
  <c r="BF50" i="4"/>
  <c r="AR50" i="4" s="1"/>
  <c r="BL50" i="4"/>
  <c r="AX50" i="4" s="1"/>
  <c r="BH43" i="4"/>
  <c r="AT43" i="4" s="1"/>
  <c r="BG43" i="4"/>
  <c r="AS43" i="4" s="1"/>
  <c r="BI43" i="4"/>
  <c r="AU43" i="4" s="1"/>
  <c r="BG47" i="4"/>
  <c r="AS47" i="4" s="1"/>
  <c r="BI47" i="4"/>
  <c r="AU47" i="4" s="1"/>
  <c r="BH47" i="4"/>
  <c r="AT47" i="4" s="1"/>
  <c r="BD47" i="4"/>
  <c r="AP47" i="4" s="1"/>
  <c r="BB47" i="4"/>
  <c r="AN47" i="4" s="1"/>
  <c r="BE47" i="4"/>
  <c r="AQ47" i="4" s="1"/>
  <c r="BC47" i="4"/>
  <c r="AO47" i="4" s="1"/>
  <c r="BF47" i="4"/>
  <c r="AR47" i="4" s="1"/>
  <c r="BJ47" i="4"/>
  <c r="AV47" i="4" s="1"/>
  <c r="BK47" i="4"/>
  <c r="AW47" i="4" s="1"/>
  <c r="BL47" i="4"/>
  <c r="AX47" i="4" s="1"/>
  <c r="BA47" i="4"/>
  <c r="AM47" i="4" s="1"/>
  <c r="AZ48" i="4"/>
  <c r="BA46" i="4"/>
  <c r="AM46" i="4" s="1"/>
  <c r="BK46" i="4"/>
  <c r="AW46" i="4" s="1"/>
  <c r="BC46" i="4"/>
  <c r="AO46" i="4" s="1"/>
  <c r="BL46" i="4"/>
  <c r="AX46" i="4" s="1"/>
  <c r="BB46" i="4"/>
  <c r="AN46" i="4" s="1"/>
  <c r="BD46" i="4"/>
  <c r="AP46" i="4" s="1"/>
  <c r="BE46" i="4"/>
  <c r="AQ46" i="4" s="1"/>
  <c r="D46" i="4" s="1"/>
  <c r="AQ253" i="7" s="1"/>
  <c r="BJ46" i="4"/>
  <c r="AV46" i="4" s="1"/>
  <c r="BF46" i="4"/>
  <c r="AR46" i="4" s="1"/>
  <c r="BA43" i="4"/>
  <c r="AM43" i="4" s="1"/>
  <c r="BF43" i="4"/>
  <c r="AR43" i="4" s="1"/>
  <c r="BL43" i="4"/>
  <c r="AX43" i="4" s="1"/>
  <c r="BC43" i="4"/>
  <c r="AO43" i="4" s="1"/>
  <c r="BK43" i="4"/>
  <c r="AW43" i="4" s="1"/>
  <c r="BB43" i="4"/>
  <c r="AN43" i="4" s="1"/>
  <c r="BE43" i="4"/>
  <c r="AQ43" i="4" s="1"/>
  <c r="BJ43" i="4"/>
  <c r="AV43" i="4" s="1"/>
  <c r="BD43" i="4"/>
  <c r="AP43" i="4" s="1"/>
  <c r="V760" i="6"/>
  <c r="P764" i="6"/>
  <c r="T764" i="6" s="1"/>
  <c r="V764" i="6" s="1"/>
  <c r="P762" i="6"/>
  <c r="T762" i="6" s="1"/>
  <c r="C762" i="6" s="1"/>
  <c r="P765" i="7"/>
  <c r="T765" i="7" s="1"/>
  <c r="V765" i="7" s="1"/>
  <c r="C760" i="7"/>
  <c r="V760" i="7"/>
  <c r="C761" i="6"/>
  <c r="V761" i="6"/>
  <c r="P766" i="7"/>
  <c r="T766" i="7" s="1"/>
  <c r="Q766" i="7"/>
  <c r="U766" i="7" s="1"/>
  <c r="D766" i="7" s="1"/>
  <c r="C764" i="8"/>
  <c r="V764" i="8"/>
  <c r="C761" i="7"/>
  <c r="V761" i="7"/>
  <c r="C764" i="7"/>
  <c r="V764" i="7"/>
  <c r="C760" i="8"/>
  <c r="V760" i="8"/>
  <c r="Q762" i="7"/>
  <c r="U762" i="7" s="1"/>
  <c r="D762" i="7" s="1"/>
  <c r="P762" i="7"/>
  <c r="T762" i="7" s="1"/>
  <c r="Q761" i="8"/>
  <c r="U761" i="8" s="1"/>
  <c r="D761" i="8" s="1"/>
  <c r="P761" i="8"/>
  <c r="T761" i="8" s="1"/>
  <c r="Q766" i="8"/>
  <c r="U766" i="8" s="1"/>
  <c r="D766" i="8" s="1"/>
  <c r="P766" i="8"/>
  <c r="T766" i="8" s="1"/>
  <c r="O762" i="8"/>
  <c r="Q765" i="6"/>
  <c r="U765" i="6" s="1"/>
  <c r="D765" i="6" s="1"/>
  <c r="P765" i="6"/>
  <c r="T765" i="6" s="1"/>
  <c r="C765" i="8"/>
  <c r="V765" i="8"/>
  <c r="O766" i="6"/>
  <c r="AZ60" i="4" l="1"/>
  <c r="BI55" i="4"/>
  <c r="AU55" i="4" s="1"/>
  <c r="BH55" i="4"/>
  <c r="AT55" i="4" s="1"/>
  <c r="BG55" i="4"/>
  <c r="AS55" i="4" s="1"/>
  <c r="BJ55" i="4"/>
  <c r="AV55" i="4" s="1"/>
  <c r="BD55" i="4"/>
  <c r="AP55" i="4" s="1"/>
  <c r="BA55" i="4"/>
  <c r="AM55" i="4" s="1"/>
  <c r="BK55" i="4"/>
  <c r="AW55" i="4" s="1"/>
  <c r="BB55" i="4"/>
  <c r="AN55" i="4" s="1"/>
  <c r="BF55" i="4"/>
  <c r="AR55" i="4" s="1"/>
  <c r="BE55" i="4"/>
  <c r="AQ55" i="4" s="1"/>
  <c r="BL55" i="4"/>
  <c r="AX55" i="4" s="1"/>
  <c r="BC55" i="4"/>
  <c r="AO55" i="4" s="1"/>
  <c r="BG52" i="4"/>
  <c r="AS52" i="4" s="1"/>
  <c r="BI52" i="4"/>
  <c r="AU52" i="4" s="1"/>
  <c r="BH52" i="4"/>
  <c r="AT52" i="4" s="1"/>
  <c r="BI48" i="4"/>
  <c r="AU48" i="4" s="1"/>
  <c r="BH48" i="4"/>
  <c r="AT48" i="4" s="1"/>
  <c r="BG48" i="4"/>
  <c r="AS48" i="4" s="1"/>
  <c r="AZ56" i="4"/>
  <c r="AZ57" i="4" s="1"/>
  <c r="BG51" i="4"/>
  <c r="AS51" i="4" s="1"/>
  <c r="BI51" i="4"/>
  <c r="AU51" i="4" s="1"/>
  <c r="BH51" i="4"/>
  <c r="AT51" i="4" s="1"/>
  <c r="E46" i="4"/>
  <c r="AQ253" i="6" s="1"/>
  <c r="C46" i="4"/>
  <c r="AQ253" i="8" s="1"/>
  <c r="BA52" i="4"/>
  <c r="AM52" i="4" s="1"/>
  <c r="BD52" i="4"/>
  <c r="AP52" i="4" s="1"/>
  <c r="BB52" i="4"/>
  <c r="AN52" i="4" s="1"/>
  <c r="BE52" i="4"/>
  <c r="AQ52" i="4" s="1"/>
  <c r="BC52" i="4"/>
  <c r="AO52" i="4" s="1"/>
  <c r="BF52" i="4"/>
  <c r="AR52" i="4" s="1"/>
  <c r="BJ52" i="4"/>
  <c r="AV52" i="4" s="1"/>
  <c r="BK52" i="4"/>
  <c r="AW52" i="4" s="1"/>
  <c r="BL52" i="4"/>
  <c r="AX52" i="4" s="1"/>
  <c r="V46" i="4"/>
  <c r="AZ53" i="4"/>
  <c r="BK51" i="4"/>
  <c r="AW51" i="4" s="1"/>
  <c r="BC51" i="4"/>
  <c r="AO51" i="4" s="1"/>
  <c r="BL51" i="4"/>
  <c r="AX51" i="4" s="1"/>
  <c r="BE51" i="4"/>
  <c r="AQ51" i="4" s="1"/>
  <c r="BA51" i="4"/>
  <c r="AM51" i="4" s="1"/>
  <c r="BJ51" i="4"/>
  <c r="AV51" i="4" s="1"/>
  <c r="BB51" i="4"/>
  <c r="AN51" i="4" s="1"/>
  <c r="BD51" i="4"/>
  <c r="AP51" i="4" s="1"/>
  <c r="BF51" i="4"/>
  <c r="AR51" i="4" s="1"/>
  <c r="BC48" i="4"/>
  <c r="AO48" i="4" s="1"/>
  <c r="BK48" i="4"/>
  <c r="AW48" i="4" s="1"/>
  <c r="BL48" i="4"/>
  <c r="AX48" i="4" s="1"/>
  <c r="BD48" i="4"/>
  <c r="AP48" i="4" s="1"/>
  <c r="BE48" i="4"/>
  <c r="AQ48" i="4" s="1"/>
  <c r="BA48" i="4"/>
  <c r="AM48" i="4" s="1"/>
  <c r="BJ48" i="4"/>
  <c r="AV48" i="4" s="1"/>
  <c r="BB48" i="4"/>
  <c r="AN48" i="4" s="1"/>
  <c r="BF48" i="4"/>
  <c r="AR48" i="4" s="1"/>
  <c r="C764" i="6"/>
  <c r="C765" i="7"/>
  <c r="V762" i="6"/>
  <c r="Q766" i="6"/>
  <c r="U766" i="6" s="1"/>
  <c r="D766" i="6" s="1"/>
  <c r="P766" i="6"/>
  <c r="T766" i="6" s="1"/>
  <c r="C766" i="8"/>
  <c r="V766" i="8"/>
  <c r="C766" i="7"/>
  <c r="V766" i="7"/>
  <c r="C762" i="7"/>
  <c r="V762" i="7"/>
  <c r="C765" i="6"/>
  <c r="V765" i="6"/>
  <c r="C761" i="8"/>
  <c r="V761" i="8"/>
  <c r="Q762" i="8"/>
  <c r="U762" i="8" s="1"/>
  <c r="D762" i="8" s="1"/>
  <c r="P762" i="8"/>
  <c r="T762" i="8" s="1"/>
  <c r="C51" i="4" l="1"/>
  <c r="AZ61" i="4"/>
  <c r="AZ62" i="4" s="1"/>
  <c r="BI56" i="4"/>
  <c r="AU56" i="4" s="1"/>
  <c r="BH56" i="4"/>
  <c r="AT56" i="4" s="1"/>
  <c r="BG56" i="4"/>
  <c r="AS56" i="4" s="1"/>
  <c r="BG57" i="4"/>
  <c r="AS57" i="4" s="1"/>
  <c r="BI57" i="4"/>
  <c r="AU57" i="4" s="1"/>
  <c r="BH57" i="4"/>
  <c r="AT57" i="4" s="1"/>
  <c r="BG53" i="4"/>
  <c r="AS53" i="4" s="1"/>
  <c r="BI53" i="4"/>
  <c r="AU53" i="4" s="1"/>
  <c r="BH53" i="4"/>
  <c r="AT53" i="4" s="1"/>
  <c r="AZ65" i="4"/>
  <c r="BI60" i="4"/>
  <c r="AU60" i="4" s="1"/>
  <c r="BG60" i="4"/>
  <c r="AS60" i="4" s="1"/>
  <c r="BH60" i="4"/>
  <c r="AT60" i="4" s="1"/>
  <c r="BJ60" i="4"/>
  <c r="AV60" i="4" s="1"/>
  <c r="BL60" i="4"/>
  <c r="AX60" i="4" s="1"/>
  <c r="BD60" i="4"/>
  <c r="AP60" i="4" s="1"/>
  <c r="BA60" i="4"/>
  <c r="AM60" i="4" s="1"/>
  <c r="BF60" i="4"/>
  <c r="AR60" i="4" s="1"/>
  <c r="BK60" i="4"/>
  <c r="AW60" i="4" s="1"/>
  <c r="BB60" i="4"/>
  <c r="AN60" i="4" s="1"/>
  <c r="BE60" i="4"/>
  <c r="AQ60" i="4" s="1"/>
  <c r="BC60" i="4"/>
  <c r="AO60" i="4" s="1"/>
  <c r="W46" i="4"/>
  <c r="U46" i="4"/>
  <c r="AQ253" i="4"/>
  <c r="D51" i="4"/>
  <c r="V51" i="4" s="1"/>
  <c r="E51" i="4"/>
  <c r="W51" i="4" s="1"/>
  <c r="BA57" i="4"/>
  <c r="AM57" i="4" s="1"/>
  <c r="BD57" i="4"/>
  <c r="AP57" i="4" s="1"/>
  <c r="BB57" i="4"/>
  <c r="AN57" i="4" s="1"/>
  <c r="BE57" i="4"/>
  <c r="AQ57" i="4" s="1"/>
  <c r="BC57" i="4"/>
  <c r="AO57" i="4" s="1"/>
  <c r="BF57" i="4"/>
  <c r="AR57" i="4" s="1"/>
  <c r="BJ57" i="4"/>
  <c r="AV57" i="4" s="1"/>
  <c r="BK57" i="4"/>
  <c r="AW57" i="4" s="1"/>
  <c r="BL57" i="4"/>
  <c r="AX57" i="4" s="1"/>
  <c r="U51" i="4"/>
  <c r="AZ58" i="4"/>
  <c r="BF56" i="4"/>
  <c r="AR56" i="4" s="1"/>
  <c r="BC56" i="4"/>
  <c r="AO56" i="4" s="1"/>
  <c r="BL56" i="4"/>
  <c r="AX56" i="4" s="1"/>
  <c r="BD56" i="4"/>
  <c r="AP56" i="4" s="1"/>
  <c r="BE56" i="4"/>
  <c r="AQ56" i="4" s="1"/>
  <c r="BA56" i="4"/>
  <c r="AM56" i="4" s="1"/>
  <c r="BJ56" i="4"/>
  <c r="AV56" i="4" s="1"/>
  <c r="BB56" i="4"/>
  <c r="AN56" i="4" s="1"/>
  <c r="BK56" i="4"/>
  <c r="AW56" i="4" s="1"/>
  <c r="BL53" i="4"/>
  <c r="AX53" i="4" s="1"/>
  <c r="BC53" i="4"/>
  <c r="AO53" i="4" s="1"/>
  <c r="BE53" i="4"/>
  <c r="AQ53" i="4" s="1"/>
  <c r="BJ53" i="4"/>
  <c r="AV53" i="4" s="1"/>
  <c r="BK53" i="4"/>
  <c r="AW53" i="4" s="1"/>
  <c r="BF53" i="4"/>
  <c r="AR53" i="4" s="1"/>
  <c r="BB53" i="4"/>
  <c r="AN53" i="4" s="1"/>
  <c r="BD53" i="4"/>
  <c r="AP53" i="4" s="1"/>
  <c r="BA53" i="4"/>
  <c r="AM53" i="4" s="1"/>
  <c r="C762" i="8"/>
  <c r="V762" i="8"/>
  <c r="C766" i="6"/>
  <c r="V766" i="6"/>
  <c r="BG65" i="4" l="1"/>
  <c r="AS65" i="4" s="1"/>
  <c r="BH65" i="4"/>
  <c r="AT65" i="4" s="1"/>
  <c r="BI65" i="4"/>
  <c r="AU65" i="4" s="1"/>
  <c r="BB65" i="4"/>
  <c r="AN65" i="4" s="1"/>
  <c r="BD65" i="4"/>
  <c r="AP65" i="4" s="1"/>
  <c r="BJ65" i="4"/>
  <c r="AV65" i="4" s="1"/>
  <c r="BA65" i="4"/>
  <c r="AM65" i="4" s="1"/>
  <c r="BC65" i="4"/>
  <c r="AO65" i="4" s="1"/>
  <c r="BF65" i="4"/>
  <c r="AR65" i="4" s="1"/>
  <c r="BK65" i="4"/>
  <c r="AW65" i="4" s="1"/>
  <c r="BE65" i="4"/>
  <c r="AQ65" i="4" s="1"/>
  <c r="BL65" i="4"/>
  <c r="AX65" i="4" s="1"/>
  <c r="BI62" i="4"/>
  <c r="AU62" i="4" s="1"/>
  <c r="BG62" i="4"/>
  <c r="AS62" i="4" s="1"/>
  <c r="BH62" i="4"/>
  <c r="AT62" i="4" s="1"/>
  <c r="BH58" i="4"/>
  <c r="AT58" i="4" s="1"/>
  <c r="BG58" i="4"/>
  <c r="AS58" i="4" s="1"/>
  <c r="BI58" i="4"/>
  <c r="AU58" i="4" s="1"/>
  <c r="AZ66" i="4"/>
  <c r="BH61" i="4"/>
  <c r="AT61" i="4" s="1"/>
  <c r="BI61" i="4"/>
  <c r="AU61" i="4" s="1"/>
  <c r="BG61" i="4"/>
  <c r="AS61" i="4" s="1"/>
  <c r="C56" i="4"/>
  <c r="U56" i="4" s="1"/>
  <c r="D56" i="4"/>
  <c r="V56" i="4" s="1"/>
  <c r="E56" i="4"/>
  <c r="W56" i="4" s="1"/>
  <c r="BA62" i="4"/>
  <c r="AM62" i="4" s="1"/>
  <c r="BD62" i="4"/>
  <c r="AP62" i="4" s="1"/>
  <c r="BE62" i="4"/>
  <c r="AQ62" i="4" s="1"/>
  <c r="BB62" i="4"/>
  <c r="AN62" i="4" s="1"/>
  <c r="BC62" i="4"/>
  <c r="AO62" i="4" s="1"/>
  <c r="BF62" i="4"/>
  <c r="AR62" i="4" s="1"/>
  <c r="BJ62" i="4"/>
  <c r="AV62" i="4" s="1"/>
  <c r="BK62" i="4"/>
  <c r="AW62" i="4" s="1"/>
  <c r="BL62" i="4"/>
  <c r="AX62" i="4" s="1"/>
  <c r="AZ63" i="4"/>
  <c r="BC61" i="4"/>
  <c r="AO61" i="4" s="1"/>
  <c r="BL61" i="4"/>
  <c r="AX61" i="4" s="1"/>
  <c r="BK61" i="4"/>
  <c r="AW61" i="4" s="1"/>
  <c r="BE61" i="4"/>
  <c r="AQ61" i="4" s="1"/>
  <c r="BF61" i="4"/>
  <c r="AR61" i="4" s="1"/>
  <c r="BJ61" i="4"/>
  <c r="AV61" i="4" s="1"/>
  <c r="BB61" i="4"/>
  <c r="AN61" i="4" s="1"/>
  <c r="BD61" i="4"/>
  <c r="AP61" i="4" s="1"/>
  <c r="BA61" i="4"/>
  <c r="AM61" i="4" s="1"/>
  <c r="BE58" i="4"/>
  <c r="AQ58" i="4" s="1"/>
  <c r="BF58" i="4"/>
  <c r="AR58" i="4" s="1"/>
  <c r="BJ58" i="4"/>
  <c r="AV58" i="4" s="1"/>
  <c r="BC58" i="4"/>
  <c r="AO58" i="4" s="1"/>
  <c r="BB58" i="4"/>
  <c r="AN58" i="4" s="1"/>
  <c r="BK58" i="4"/>
  <c r="AW58" i="4" s="1"/>
  <c r="BD58" i="4"/>
  <c r="AP58" i="4" s="1"/>
  <c r="BL58" i="4"/>
  <c r="AX58" i="4" s="1"/>
  <c r="BA58" i="4"/>
  <c r="AM58" i="4" s="1"/>
  <c r="BI63" i="4" l="1"/>
  <c r="AU63" i="4" s="1"/>
  <c r="BG63" i="4"/>
  <c r="AS63" i="4" s="1"/>
  <c r="BH63" i="4"/>
  <c r="AT63" i="4" s="1"/>
  <c r="BG66" i="4"/>
  <c r="AS66" i="4" s="1"/>
  <c r="BI66" i="4"/>
  <c r="AU66" i="4" s="1"/>
  <c r="BH66" i="4"/>
  <c r="AT66" i="4" s="1"/>
  <c r="C61" i="4"/>
  <c r="U61" i="4" s="1"/>
  <c r="D61" i="4"/>
  <c r="V61" i="4" s="1"/>
  <c r="E61" i="4"/>
  <c r="W61" i="4" s="1"/>
  <c r="BL66" i="4"/>
  <c r="AX66" i="4" s="1"/>
  <c r="BE66" i="4"/>
  <c r="AQ66" i="4" s="1"/>
  <c r="BF66" i="4"/>
  <c r="AR66" i="4" s="1"/>
  <c r="BJ66" i="4"/>
  <c r="AV66" i="4" s="1"/>
  <c r="BK66" i="4"/>
  <c r="AW66" i="4" s="1"/>
  <c r="BB66" i="4"/>
  <c r="AN66" i="4" s="1"/>
  <c r="BD66" i="4"/>
  <c r="AP66" i="4" s="1"/>
  <c r="BA66" i="4"/>
  <c r="AM66" i="4" s="1"/>
  <c r="BC66" i="4"/>
  <c r="AO66" i="4" s="1"/>
  <c r="BA63" i="4"/>
  <c r="AM63" i="4" s="1"/>
  <c r="BF63" i="4"/>
  <c r="AR63" i="4" s="1"/>
  <c r="BB63" i="4"/>
  <c r="AN63" i="4" s="1"/>
  <c r="BK63" i="4"/>
  <c r="AW63" i="4" s="1"/>
  <c r="BD63" i="4"/>
  <c r="AP63" i="4" s="1"/>
  <c r="BJ63" i="4"/>
  <c r="AV63" i="4" s="1"/>
  <c r="BL63" i="4"/>
  <c r="AX63" i="4" s="1"/>
  <c r="BE63" i="4"/>
  <c r="AQ63" i="4" s="1"/>
  <c r="BC63" i="4"/>
  <c r="AO63" i="4" s="1"/>
  <c r="D66" i="4" l="1"/>
  <c r="V66" i="4" s="1"/>
  <c r="E66" i="4"/>
  <c r="W66" i="4" s="1"/>
  <c r="C66" i="4"/>
  <c r="U66" i="4" s="1"/>
  <c r="BK253" i="8" l="1"/>
  <c r="BK253" i="6"/>
  <c r="BK253" i="7"/>
  <c r="LC101" i="1" l="1"/>
  <c r="D98" i="4" l="1"/>
  <c r="D102" i="4" s="1"/>
  <c r="D97" i="4"/>
  <c r="D101" i="4" s="1"/>
  <c r="D96" i="4"/>
  <c r="D95" i="4"/>
  <c r="G356" i="6"/>
  <c r="F356" i="6"/>
  <c r="E356" i="6"/>
  <c r="D356" i="6"/>
  <c r="C356" i="6"/>
  <c r="F351" i="6"/>
  <c r="E351" i="6"/>
  <c r="D351" i="6"/>
  <c r="C351" i="6"/>
  <c r="R302" i="6"/>
  <c r="Q302" i="6"/>
  <c r="P302" i="6"/>
  <c r="O302" i="6"/>
  <c r="N302" i="6"/>
  <c r="M302" i="6"/>
  <c r="L302" i="6"/>
  <c r="K302" i="6"/>
  <c r="J302" i="6"/>
  <c r="I302" i="6"/>
  <c r="H302" i="6"/>
  <c r="G302" i="6"/>
  <c r="F302" i="6"/>
  <c r="E302" i="6"/>
  <c r="D302" i="6"/>
  <c r="C302" i="6"/>
  <c r="R298" i="6"/>
  <c r="Q298" i="6"/>
  <c r="P298" i="6"/>
  <c r="O298" i="6"/>
  <c r="N298" i="6"/>
  <c r="M298" i="6"/>
  <c r="L298" i="6"/>
  <c r="K298" i="6"/>
  <c r="J298" i="6"/>
  <c r="I298" i="6"/>
  <c r="H298" i="6"/>
  <c r="G298" i="6"/>
  <c r="F298" i="6"/>
  <c r="E298" i="6"/>
  <c r="D298" i="6"/>
  <c r="C298" i="6"/>
  <c r="B298" i="6"/>
  <c r="R297" i="6"/>
  <c r="Q297" i="6"/>
  <c r="P297" i="6"/>
  <c r="O297" i="6"/>
  <c r="N297" i="6"/>
  <c r="M297" i="6"/>
  <c r="L297" i="6"/>
  <c r="K297" i="6"/>
  <c r="J297" i="6"/>
  <c r="I297" i="6"/>
  <c r="H297" i="6"/>
  <c r="G297" i="6"/>
  <c r="F297" i="6"/>
  <c r="E297" i="6"/>
  <c r="D297" i="6"/>
  <c r="C297" i="6"/>
  <c r="B297" i="6"/>
  <c r="R296" i="6"/>
  <c r="Q296" i="6"/>
  <c r="P296" i="6"/>
  <c r="O296" i="6"/>
  <c r="N296" i="6"/>
  <c r="M296" i="6"/>
  <c r="L296" i="6"/>
  <c r="K296" i="6"/>
  <c r="J296" i="6"/>
  <c r="I296" i="6"/>
  <c r="H296" i="6"/>
  <c r="G296" i="6"/>
  <c r="F296" i="6"/>
  <c r="E296" i="6"/>
  <c r="D296" i="6"/>
  <c r="C296" i="6"/>
  <c r="B296" i="6"/>
  <c r="R295" i="6"/>
  <c r="Q295" i="6"/>
  <c r="P295" i="6"/>
  <c r="O295" i="6"/>
  <c r="N295" i="6"/>
  <c r="M295" i="6"/>
  <c r="L295" i="6"/>
  <c r="K295" i="6"/>
  <c r="J295" i="6"/>
  <c r="I295" i="6"/>
  <c r="H295" i="6"/>
  <c r="G295" i="6"/>
  <c r="F295" i="6"/>
  <c r="E295" i="6"/>
  <c r="D295" i="6"/>
  <c r="C295" i="6"/>
  <c r="R294" i="6"/>
  <c r="Q294" i="6"/>
  <c r="P294" i="6"/>
  <c r="O294" i="6"/>
  <c r="N294" i="6"/>
  <c r="M294" i="6"/>
  <c r="L294" i="6"/>
  <c r="K294" i="6"/>
  <c r="J294" i="6"/>
  <c r="I294" i="6"/>
  <c r="H294" i="6"/>
  <c r="G294" i="6"/>
  <c r="F294" i="6"/>
  <c r="E294" i="6"/>
  <c r="D294" i="6"/>
  <c r="C294" i="6"/>
  <c r="R290" i="6"/>
  <c r="Q290" i="6"/>
  <c r="P290" i="6"/>
  <c r="O290" i="6"/>
  <c r="N290" i="6"/>
  <c r="M290" i="6"/>
  <c r="L290" i="6"/>
  <c r="K290" i="6"/>
  <c r="J290" i="6"/>
  <c r="I290" i="6"/>
  <c r="H290" i="6"/>
  <c r="G290" i="6"/>
  <c r="F290" i="6"/>
  <c r="E290" i="6"/>
  <c r="D290" i="6"/>
  <c r="C290" i="6"/>
  <c r="B290" i="6"/>
  <c r="R289" i="6"/>
  <c r="Q289" i="6"/>
  <c r="P289" i="6"/>
  <c r="O289" i="6"/>
  <c r="N289" i="6"/>
  <c r="M289" i="6"/>
  <c r="L289" i="6"/>
  <c r="K289" i="6"/>
  <c r="J289" i="6"/>
  <c r="I289" i="6"/>
  <c r="H289" i="6"/>
  <c r="G289" i="6"/>
  <c r="F289" i="6"/>
  <c r="E289" i="6"/>
  <c r="D289" i="6"/>
  <c r="C289" i="6"/>
  <c r="B289" i="6"/>
  <c r="R288" i="6"/>
  <c r="Q288" i="6"/>
  <c r="P288" i="6"/>
  <c r="O288" i="6"/>
  <c r="N288" i="6"/>
  <c r="M288" i="6"/>
  <c r="L288" i="6"/>
  <c r="K288" i="6"/>
  <c r="J288" i="6"/>
  <c r="I288" i="6"/>
  <c r="H288" i="6"/>
  <c r="G288" i="6"/>
  <c r="F288" i="6"/>
  <c r="E288" i="6"/>
  <c r="D288" i="6"/>
  <c r="C288" i="6"/>
  <c r="B288" i="6"/>
  <c r="R287" i="6"/>
  <c r="Q287" i="6"/>
  <c r="P287" i="6"/>
  <c r="O287" i="6"/>
  <c r="N287" i="6"/>
  <c r="M287" i="6"/>
  <c r="L287" i="6"/>
  <c r="K287" i="6"/>
  <c r="J287" i="6"/>
  <c r="I287" i="6"/>
  <c r="H287" i="6"/>
  <c r="G287" i="6"/>
  <c r="F287" i="6"/>
  <c r="E287" i="6"/>
  <c r="D287" i="6"/>
  <c r="C287" i="6"/>
  <c r="R286" i="6"/>
  <c r="Q286" i="6"/>
  <c r="P286" i="6"/>
  <c r="O286" i="6"/>
  <c r="N286" i="6"/>
  <c r="M286" i="6"/>
  <c r="L286" i="6"/>
  <c r="K286" i="6"/>
  <c r="J286" i="6"/>
  <c r="I286" i="6"/>
  <c r="H286" i="6"/>
  <c r="G286" i="6"/>
  <c r="F286" i="6"/>
  <c r="E286" i="6"/>
  <c r="D286" i="6"/>
  <c r="C286" i="6"/>
  <c r="R282" i="6"/>
  <c r="Q282" i="6"/>
  <c r="P282" i="6"/>
  <c r="O282" i="6"/>
  <c r="N282" i="6"/>
  <c r="M282" i="6"/>
  <c r="L282" i="6"/>
  <c r="K282" i="6"/>
  <c r="J282" i="6"/>
  <c r="I282" i="6"/>
  <c r="H282" i="6"/>
  <c r="G282" i="6"/>
  <c r="F282" i="6"/>
  <c r="E282" i="6"/>
  <c r="D282" i="6"/>
  <c r="C282" i="6"/>
  <c r="B282" i="6"/>
  <c r="R281" i="6"/>
  <c r="Q281" i="6"/>
  <c r="P281" i="6"/>
  <c r="O281" i="6"/>
  <c r="N281" i="6"/>
  <c r="M281" i="6"/>
  <c r="L281" i="6"/>
  <c r="K281" i="6"/>
  <c r="J281" i="6"/>
  <c r="I281" i="6"/>
  <c r="H281" i="6"/>
  <c r="G281" i="6"/>
  <c r="F281" i="6"/>
  <c r="E281" i="6"/>
  <c r="D281" i="6"/>
  <c r="C281" i="6"/>
  <c r="B281" i="6"/>
  <c r="R280" i="6"/>
  <c r="Q280" i="6"/>
  <c r="P280" i="6"/>
  <c r="O280" i="6"/>
  <c r="N280" i="6"/>
  <c r="M280" i="6"/>
  <c r="L280" i="6"/>
  <c r="K280" i="6"/>
  <c r="J280" i="6"/>
  <c r="I280" i="6"/>
  <c r="H280" i="6"/>
  <c r="G280" i="6"/>
  <c r="F280" i="6"/>
  <c r="E280" i="6"/>
  <c r="D280" i="6"/>
  <c r="C280" i="6"/>
  <c r="B280" i="6"/>
  <c r="R279" i="6"/>
  <c r="Q279" i="6"/>
  <c r="P279" i="6"/>
  <c r="O279" i="6"/>
  <c r="N279" i="6"/>
  <c r="M279" i="6"/>
  <c r="L279" i="6"/>
  <c r="K279" i="6"/>
  <c r="J279" i="6"/>
  <c r="I279" i="6"/>
  <c r="H279" i="6"/>
  <c r="G279" i="6"/>
  <c r="F279" i="6"/>
  <c r="E279" i="6"/>
  <c r="D279" i="6"/>
  <c r="C279" i="6"/>
  <c r="R302" i="7"/>
  <c r="Q302" i="7"/>
  <c r="P302" i="7"/>
  <c r="O302" i="7"/>
  <c r="N302" i="7"/>
  <c r="M302" i="7"/>
  <c r="L302" i="7"/>
  <c r="K302" i="7"/>
  <c r="J302" i="7"/>
  <c r="I302" i="7"/>
  <c r="H302" i="7"/>
  <c r="G302" i="7"/>
  <c r="F302" i="7"/>
  <c r="E302" i="7"/>
  <c r="D302" i="7"/>
  <c r="C302" i="7"/>
  <c r="R298" i="7"/>
  <c r="Q298" i="7"/>
  <c r="P298" i="7"/>
  <c r="O298" i="7"/>
  <c r="N298" i="7"/>
  <c r="M298" i="7"/>
  <c r="L298" i="7"/>
  <c r="K298" i="7"/>
  <c r="J298" i="7"/>
  <c r="I298" i="7"/>
  <c r="H298" i="7"/>
  <c r="G298" i="7"/>
  <c r="F298" i="7"/>
  <c r="E298" i="7"/>
  <c r="D298" i="7"/>
  <c r="C298" i="7"/>
  <c r="B298" i="7"/>
  <c r="R297" i="7"/>
  <c r="Q297" i="7"/>
  <c r="P297" i="7"/>
  <c r="O297" i="7"/>
  <c r="N297" i="7"/>
  <c r="M297" i="7"/>
  <c r="L297" i="7"/>
  <c r="K297" i="7"/>
  <c r="J297" i="7"/>
  <c r="I297" i="7"/>
  <c r="H297" i="7"/>
  <c r="G297" i="7"/>
  <c r="F297" i="7"/>
  <c r="E297" i="7"/>
  <c r="D297" i="7"/>
  <c r="C297" i="7"/>
  <c r="B297" i="7"/>
  <c r="R296" i="7"/>
  <c r="Q296" i="7"/>
  <c r="P296" i="7"/>
  <c r="O296" i="7"/>
  <c r="N296" i="7"/>
  <c r="M296" i="7"/>
  <c r="L296" i="7"/>
  <c r="K296" i="7"/>
  <c r="J296" i="7"/>
  <c r="I296" i="7"/>
  <c r="H296" i="7"/>
  <c r="G296" i="7"/>
  <c r="F296" i="7"/>
  <c r="E296" i="7"/>
  <c r="D296" i="7"/>
  <c r="C296" i="7"/>
  <c r="B296" i="7"/>
  <c r="R295" i="7"/>
  <c r="Q295" i="7"/>
  <c r="P295" i="7"/>
  <c r="O295" i="7"/>
  <c r="N295" i="7"/>
  <c r="M295" i="7"/>
  <c r="L295" i="7"/>
  <c r="K295" i="7"/>
  <c r="J295" i="7"/>
  <c r="I295" i="7"/>
  <c r="H295" i="7"/>
  <c r="G295" i="7"/>
  <c r="F295" i="7"/>
  <c r="E295" i="7"/>
  <c r="D295" i="7"/>
  <c r="C295" i="7"/>
  <c r="R294" i="7"/>
  <c r="Q294" i="7"/>
  <c r="P294" i="7"/>
  <c r="O294" i="7"/>
  <c r="N294" i="7"/>
  <c r="M294" i="7"/>
  <c r="L294" i="7"/>
  <c r="K294" i="7"/>
  <c r="J294" i="7"/>
  <c r="I294" i="7"/>
  <c r="H294" i="7"/>
  <c r="G294" i="7"/>
  <c r="F294" i="7"/>
  <c r="E294" i="7"/>
  <c r="D294" i="7"/>
  <c r="C294" i="7"/>
  <c r="R290" i="7"/>
  <c r="Q290" i="7"/>
  <c r="P290" i="7"/>
  <c r="O290" i="7"/>
  <c r="N290" i="7"/>
  <c r="M290" i="7"/>
  <c r="L290" i="7"/>
  <c r="K290" i="7"/>
  <c r="J290" i="7"/>
  <c r="I290" i="7"/>
  <c r="H290" i="7"/>
  <c r="G290" i="7"/>
  <c r="F290" i="7"/>
  <c r="E290" i="7"/>
  <c r="D290" i="7"/>
  <c r="C290" i="7"/>
  <c r="B290" i="7"/>
  <c r="R289" i="7"/>
  <c r="Q289" i="7"/>
  <c r="P289" i="7"/>
  <c r="O289" i="7"/>
  <c r="N289" i="7"/>
  <c r="M289" i="7"/>
  <c r="L289" i="7"/>
  <c r="K289" i="7"/>
  <c r="J289" i="7"/>
  <c r="I289" i="7"/>
  <c r="H289" i="7"/>
  <c r="G289" i="7"/>
  <c r="F289" i="7"/>
  <c r="E289" i="7"/>
  <c r="D289" i="7"/>
  <c r="C289" i="7"/>
  <c r="B289" i="7"/>
  <c r="R288" i="7"/>
  <c r="Q288" i="7"/>
  <c r="P288" i="7"/>
  <c r="O288" i="7"/>
  <c r="N288" i="7"/>
  <c r="M288" i="7"/>
  <c r="L288" i="7"/>
  <c r="K288" i="7"/>
  <c r="J288" i="7"/>
  <c r="I288" i="7"/>
  <c r="H288" i="7"/>
  <c r="G288" i="7"/>
  <c r="F288" i="7"/>
  <c r="E288" i="7"/>
  <c r="D288" i="7"/>
  <c r="C288" i="7"/>
  <c r="B288" i="7"/>
  <c r="R287" i="7"/>
  <c r="Q287" i="7"/>
  <c r="P287" i="7"/>
  <c r="O287" i="7"/>
  <c r="N287" i="7"/>
  <c r="M287" i="7"/>
  <c r="L287" i="7"/>
  <c r="K287" i="7"/>
  <c r="J287" i="7"/>
  <c r="I287" i="7"/>
  <c r="H287" i="7"/>
  <c r="G287" i="7"/>
  <c r="F287" i="7"/>
  <c r="E287" i="7"/>
  <c r="D287" i="7"/>
  <c r="C287" i="7"/>
  <c r="R286" i="7"/>
  <c r="Q286" i="7"/>
  <c r="P286" i="7"/>
  <c r="O286" i="7"/>
  <c r="N286" i="7"/>
  <c r="M286" i="7"/>
  <c r="L286" i="7"/>
  <c r="K286" i="7"/>
  <c r="J286" i="7"/>
  <c r="I286" i="7"/>
  <c r="H286" i="7"/>
  <c r="G286" i="7"/>
  <c r="F286" i="7"/>
  <c r="E286" i="7"/>
  <c r="D286" i="7"/>
  <c r="C286" i="7"/>
  <c r="R282" i="7"/>
  <c r="Q282" i="7"/>
  <c r="P282" i="7"/>
  <c r="O282" i="7"/>
  <c r="N282" i="7"/>
  <c r="M282" i="7"/>
  <c r="L282" i="7"/>
  <c r="K282" i="7"/>
  <c r="J282" i="7"/>
  <c r="I282" i="7"/>
  <c r="H282" i="7"/>
  <c r="G282" i="7"/>
  <c r="F282" i="7"/>
  <c r="E282" i="7"/>
  <c r="D282" i="7"/>
  <c r="C282" i="7"/>
  <c r="B282" i="7"/>
  <c r="R281" i="7"/>
  <c r="Q281" i="7"/>
  <c r="P281" i="7"/>
  <c r="O281" i="7"/>
  <c r="N281" i="7"/>
  <c r="M281" i="7"/>
  <c r="L281" i="7"/>
  <c r="K281" i="7"/>
  <c r="J281" i="7"/>
  <c r="I281" i="7"/>
  <c r="H281" i="7"/>
  <c r="G281" i="7"/>
  <c r="F281" i="7"/>
  <c r="E281" i="7"/>
  <c r="D281" i="7"/>
  <c r="C281" i="7"/>
  <c r="B281" i="7"/>
  <c r="R280" i="7"/>
  <c r="Q280" i="7"/>
  <c r="P280" i="7"/>
  <c r="O280" i="7"/>
  <c r="N280" i="7"/>
  <c r="M280" i="7"/>
  <c r="L280" i="7"/>
  <c r="K280" i="7"/>
  <c r="J280" i="7"/>
  <c r="I280" i="7"/>
  <c r="H280" i="7"/>
  <c r="G280" i="7"/>
  <c r="F280" i="7"/>
  <c r="E280" i="7"/>
  <c r="D280" i="7"/>
  <c r="C280" i="7"/>
  <c r="B280" i="7"/>
  <c r="R279" i="7"/>
  <c r="Q279" i="7"/>
  <c r="P279" i="7"/>
  <c r="O279" i="7"/>
  <c r="N279" i="7"/>
  <c r="M279" i="7"/>
  <c r="L279" i="7"/>
  <c r="K279" i="7"/>
  <c r="J279" i="7"/>
  <c r="I279" i="7"/>
  <c r="H279" i="7"/>
  <c r="G279" i="7"/>
  <c r="F279" i="7"/>
  <c r="E279" i="7"/>
  <c r="D279" i="7"/>
  <c r="C279" i="7"/>
  <c r="R302" i="8"/>
  <c r="Q302" i="8"/>
  <c r="P302" i="8"/>
  <c r="O302" i="8"/>
  <c r="N302" i="8"/>
  <c r="M302" i="8"/>
  <c r="L302" i="8"/>
  <c r="K302" i="8"/>
  <c r="J302" i="8"/>
  <c r="I302" i="8"/>
  <c r="H302" i="8"/>
  <c r="G302" i="8"/>
  <c r="F302" i="8"/>
  <c r="E302" i="8"/>
  <c r="D302" i="8"/>
  <c r="C302" i="8"/>
  <c r="R298" i="8"/>
  <c r="Q298" i="8"/>
  <c r="P298" i="8"/>
  <c r="O298" i="8"/>
  <c r="N298" i="8"/>
  <c r="M298" i="8"/>
  <c r="L298" i="8"/>
  <c r="K298" i="8"/>
  <c r="J298" i="8"/>
  <c r="I298" i="8"/>
  <c r="H298" i="8"/>
  <c r="G298" i="8"/>
  <c r="F298" i="8"/>
  <c r="E298" i="8"/>
  <c r="D298" i="8"/>
  <c r="C298" i="8"/>
  <c r="B298" i="8"/>
  <c r="R297" i="8"/>
  <c r="Q297" i="8"/>
  <c r="P297" i="8"/>
  <c r="O297" i="8"/>
  <c r="N297" i="8"/>
  <c r="M297" i="8"/>
  <c r="L297" i="8"/>
  <c r="K297" i="8"/>
  <c r="J297" i="8"/>
  <c r="I297" i="8"/>
  <c r="H297" i="8"/>
  <c r="G297" i="8"/>
  <c r="F297" i="8"/>
  <c r="E297" i="8"/>
  <c r="D297" i="8"/>
  <c r="C297" i="8"/>
  <c r="B297" i="8"/>
  <c r="R296" i="8"/>
  <c r="Q296" i="8"/>
  <c r="P296" i="8"/>
  <c r="O296" i="8"/>
  <c r="N296" i="8"/>
  <c r="M296" i="8"/>
  <c r="L296" i="8"/>
  <c r="K296" i="8"/>
  <c r="J296" i="8"/>
  <c r="I296" i="8"/>
  <c r="H296" i="8"/>
  <c r="G296" i="8"/>
  <c r="F296" i="8"/>
  <c r="E296" i="8"/>
  <c r="D296" i="8"/>
  <c r="C296" i="8"/>
  <c r="B296" i="8"/>
  <c r="R295" i="8"/>
  <c r="Q295" i="8"/>
  <c r="P295" i="8"/>
  <c r="O295" i="8"/>
  <c r="N295" i="8"/>
  <c r="M295" i="8"/>
  <c r="L295" i="8"/>
  <c r="K295" i="8"/>
  <c r="J295" i="8"/>
  <c r="I295" i="8"/>
  <c r="H295" i="8"/>
  <c r="G295" i="8"/>
  <c r="F295" i="8"/>
  <c r="E295" i="8"/>
  <c r="D295" i="8"/>
  <c r="C295" i="8"/>
  <c r="R294" i="8"/>
  <c r="Q294" i="8"/>
  <c r="P294" i="8"/>
  <c r="O294" i="8"/>
  <c r="N294" i="8"/>
  <c r="M294" i="8"/>
  <c r="L294" i="8"/>
  <c r="K294" i="8"/>
  <c r="J294" i="8"/>
  <c r="I294" i="8"/>
  <c r="H294" i="8"/>
  <c r="G294" i="8"/>
  <c r="F294" i="8"/>
  <c r="E294" i="8"/>
  <c r="D294" i="8"/>
  <c r="C294" i="8"/>
  <c r="R290" i="8"/>
  <c r="Q290" i="8"/>
  <c r="P290" i="8"/>
  <c r="O290" i="8"/>
  <c r="N290" i="8"/>
  <c r="M290" i="8"/>
  <c r="L290" i="8"/>
  <c r="K290" i="8"/>
  <c r="J290" i="8"/>
  <c r="I290" i="8"/>
  <c r="H290" i="8"/>
  <c r="G290" i="8"/>
  <c r="F290" i="8"/>
  <c r="E290" i="8"/>
  <c r="D290" i="8"/>
  <c r="C290" i="8"/>
  <c r="B290" i="8"/>
  <c r="R289" i="8"/>
  <c r="Q289" i="8"/>
  <c r="P289" i="8"/>
  <c r="O289" i="8"/>
  <c r="N289" i="8"/>
  <c r="M289" i="8"/>
  <c r="L289" i="8"/>
  <c r="K289" i="8"/>
  <c r="J289" i="8"/>
  <c r="I289" i="8"/>
  <c r="H289" i="8"/>
  <c r="G289" i="8"/>
  <c r="F289" i="8"/>
  <c r="E289" i="8"/>
  <c r="D289" i="8"/>
  <c r="C289" i="8"/>
  <c r="B289" i="8"/>
  <c r="R288" i="8"/>
  <c r="Q288" i="8"/>
  <c r="P288" i="8"/>
  <c r="O288" i="8"/>
  <c r="N288" i="8"/>
  <c r="M288" i="8"/>
  <c r="L288" i="8"/>
  <c r="K288" i="8"/>
  <c r="J288" i="8"/>
  <c r="I288" i="8"/>
  <c r="H288" i="8"/>
  <c r="G288" i="8"/>
  <c r="F288" i="8"/>
  <c r="E288" i="8"/>
  <c r="D288" i="8"/>
  <c r="C288" i="8"/>
  <c r="B288" i="8"/>
  <c r="R287" i="8"/>
  <c r="Q287" i="8"/>
  <c r="P287" i="8"/>
  <c r="O287" i="8"/>
  <c r="N287" i="8"/>
  <c r="M287" i="8"/>
  <c r="L287" i="8"/>
  <c r="K287" i="8"/>
  <c r="J287" i="8"/>
  <c r="I287" i="8"/>
  <c r="H287" i="8"/>
  <c r="G287" i="8"/>
  <c r="F287" i="8"/>
  <c r="E287" i="8"/>
  <c r="D287" i="8"/>
  <c r="C287" i="8"/>
  <c r="R286" i="8"/>
  <c r="Q286" i="8"/>
  <c r="P286" i="8"/>
  <c r="O286" i="8"/>
  <c r="N286" i="8"/>
  <c r="M286" i="8"/>
  <c r="L286" i="8"/>
  <c r="K286" i="8"/>
  <c r="J286" i="8"/>
  <c r="I286" i="8"/>
  <c r="H286" i="8"/>
  <c r="G286" i="8"/>
  <c r="F286" i="8"/>
  <c r="E286" i="8"/>
  <c r="D286" i="8"/>
  <c r="C286" i="8"/>
  <c r="R282" i="8"/>
  <c r="Q282" i="8"/>
  <c r="P282" i="8"/>
  <c r="O282" i="8"/>
  <c r="N282" i="8"/>
  <c r="M282" i="8"/>
  <c r="L282" i="8"/>
  <c r="K282" i="8"/>
  <c r="J282" i="8"/>
  <c r="I282" i="8"/>
  <c r="H282" i="8"/>
  <c r="G282" i="8"/>
  <c r="F282" i="8"/>
  <c r="E282" i="8"/>
  <c r="D282" i="8"/>
  <c r="C282" i="8"/>
  <c r="B282" i="8"/>
  <c r="R281" i="8"/>
  <c r="Q281" i="8"/>
  <c r="P281" i="8"/>
  <c r="O281" i="8"/>
  <c r="N281" i="8"/>
  <c r="M281" i="8"/>
  <c r="L281" i="8"/>
  <c r="K281" i="8"/>
  <c r="J281" i="8"/>
  <c r="I281" i="8"/>
  <c r="H281" i="8"/>
  <c r="G281" i="8"/>
  <c r="F281" i="8"/>
  <c r="E281" i="8"/>
  <c r="D281" i="8"/>
  <c r="C281" i="8"/>
  <c r="B281" i="8"/>
  <c r="R280" i="8"/>
  <c r="Q280" i="8"/>
  <c r="P280" i="8"/>
  <c r="O280" i="8"/>
  <c r="N280" i="8"/>
  <c r="M280" i="8"/>
  <c r="L280" i="8"/>
  <c r="K280" i="8"/>
  <c r="J280" i="8"/>
  <c r="I280" i="8"/>
  <c r="H280" i="8"/>
  <c r="G280" i="8"/>
  <c r="F280" i="8"/>
  <c r="E280" i="8"/>
  <c r="D280" i="8"/>
  <c r="C280" i="8"/>
  <c r="B280" i="8"/>
  <c r="R279" i="8"/>
  <c r="Q279" i="8"/>
  <c r="P279" i="8"/>
  <c r="O279" i="8"/>
  <c r="N279" i="8"/>
  <c r="M279" i="8"/>
  <c r="L279" i="8"/>
  <c r="K279" i="8"/>
  <c r="J279" i="8"/>
  <c r="I279" i="8"/>
  <c r="H279" i="8"/>
  <c r="G279" i="8"/>
  <c r="F279" i="8"/>
  <c r="E279" i="8"/>
  <c r="D279" i="8"/>
  <c r="C279" i="8"/>
  <c r="R298" i="4"/>
  <c r="Q298" i="4"/>
  <c r="P298" i="4"/>
  <c r="O298" i="4"/>
  <c r="N298" i="4"/>
  <c r="M298" i="4"/>
  <c r="L298" i="4"/>
  <c r="K298" i="4"/>
  <c r="J298" i="4"/>
  <c r="I298" i="4"/>
  <c r="H298" i="4"/>
  <c r="G298" i="4"/>
  <c r="F298" i="4"/>
  <c r="E298" i="4"/>
  <c r="D298" i="4"/>
  <c r="C298" i="4"/>
  <c r="R297" i="4"/>
  <c r="Q297" i="4"/>
  <c r="P297" i="4"/>
  <c r="O297" i="4"/>
  <c r="N297" i="4"/>
  <c r="M297" i="4"/>
  <c r="L297" i="4"/>
  <c r="K297" i="4"/>
  <c r="J297" i="4"/>
  <c r="I297" i="4"/>
  <c r="H297" i="4"/>
  <c r="G297" i="4"/>
  <c r="F297" i="4"/>
  <c r="E297" i="4"/>
  <c r="D297" i="4"/>
  <c r="C297" i="4"/>
  <c r="R296" i="4"/>
  <c r="Q296" i="4"/>
  <c r="P296" i="4"/>
  <c r="O296" i="4"/>
  <c r="N296" i="4"/>
  <c r="M296" i="4"/>
  <c r="L296" i="4"/>
  <c r="K296" i="4"/>
  <c r="J296" i="4"/>
  <c r="I296" i="4"/>
  <c r="H296" i="4"/>
  <c r="G296" i="4"/>
  <c r="F296" i="4"/>
  <c r="E296" i="4"/>
  <c r="D296" i="4"/>
  <c r="C296" i="4"/>
  <c r="R290" i="4"/>
  <c r="Q290" i="4"/>
  <c r="P290" i="4"/>
  <c r="O290" i="4"/>
  <c r="N290" i="4"/>
  <c r="M290" i="4"/>
  <c r="L290" i="4"/>
  <c r="K290" i="4"/>
  <c r="J290" i="4"/>
  <c r="I290" i="4"/>
  <c r="H290" i="4"/>
  <c r="G290" i="4"/>
  <c r="F290" i="4"/>
  <c r="E290" i="4"/>
  <c r="D290" i="4"/>
  <c r="C290" i="4"/>
  <c r="R289" i="4"/>
  <c r="Q289" i="4"/>
  <c r="P289" i="4"/>
  <c r="O289" i="4"/>
  <c r="N289" i="4"/>
  <c r="M289" i="4"/>
  <c r="L289" i="4"/>
  <c r="K289" i="4"/>
  <c r="J289" i="4"/>
  <c r="I289" i="4"/>
  <c r="H289" i="4"/>
  <c r="G289" i="4"/>
  <c r="F289" i="4"/>
  <c r="E289" i="4"/>
  <c r="D289" i="4"/>
  <c r="C289" i="4"/>
  <c r="R288" i="4"/>
  <c r="Q288" i="4"/>
  <c r="P288" i="4"/>
  <c r="O288" i="4"/>
  <c r="N288" i="4"/>
  <c r="M288" i="4"/>
  <c r="L288" i="4"/>
  <c r="K288" i="4"/>
  <c r="J288" i="4"/>
  <c r="I288" i="4"/>
  <c r="H288" i="4"/>
  <c r="G288" i="4"/>
  <c r="F288" i="4"/>
  <c r="E288" i="4"/>
  <c r="D288" i="4"/>
  <c r="C288" i="4"/>
  <c r="R282" i="4"/>
  <c r="Q282" i="4"/>
  <c r="P282" i="4"/>
  <c r="O282" i="4"/>
  <c r="N282" i="4"/>
  <c r="M282" i="4"/>
  <c r="L282" i="4"/>
  <c r="K282" i="4"/>
  <c r="J282" i="4"/>
  <c r="I282" i="4"/>
  <c r="H282" i="4"/>
  <c r="G282" i="4"/>
  <c r="F282" i="4"/>
  <c r="E282" i="4"/>
  <c r="D282" i="4"/>
  <c r="C282" i="4"/>
  <c r="R281" i="4"/>
  <c r="Q281" i="4"/>
  <c r="P281" i="4"/>
  <c r="O281" i="4"/>
  <c r="N281" i="4"/>
  <c r="M281" i="4"/>
  <c r="L281" i="4"/>
  <c r="K281" i="4"/>
  <c r="J281" i="4"/>
  <c r="I281" i="4"/>
  <c r="H281" i="4"/>
  <c r="G281" i="4"/>
  <c r="F281" i="4"/>
  <c r="E281" i="4"/>
  <c r="D281" i="4"/>
  <c r="C281" i="4"/>
  <c r="R280" i="4"/>
  <c r="Q280" i="4"/>
  <c r="P280" i="4"/>
  <c r="O280" i="4"/>
  <c r="N280" i="4"/>
  <c r="M280" i="4"/>
  <c r="L280" i="4"/>
  <c r="K280" i="4"/>
  <c r="J280" i="4"/>
  <c r="I280" i="4"/>
  <c r="H280" i="4"/>
  <c r="G280" i="4"/>
  <c r="F280" i="4"/>
  <c r="E280" i="4"/>
  <c r="D280" i="4"/>
  <c r="C280" i="4"/>
  <c r="R302" i="4"/>
  <c r="Q302" i="4"/>
  <c r="P302" i="4"/>
  <c r="O302" i="4"/>
  <c r="N302" i="4"/>
  <c r="M302" i="4"/>
  <c r="L302" i="4"/>
  <c r="K302" i="4"/>
  <c r="J302" i="4"/>
  <c r="I302" i="4"/>
  <c r="H302" i="4"/>
  <c r="G302" i="4"/>
  <c r="F302" i="4"/>
  <c r="E302" i="4"/>
  <c r="D302" i="4"/>
  <c r="C302" i="4"/>
  <c r="R295" i="4"/>
  <c r="Q295" i="4"/>
  <c r="P295" i="4"/>
  <c r="O295" i="4"/>
  <c r="N295" i="4"/>
  <c r="M295" i="4"/>
  <c r="L295" i="4"/>
  <c r="K295" i="4"/>
  <c r="J295" i="4"/>
  <c r="I295" i="4"/>
  <c r="H295" i="4"/>
  <c r="G295" i="4"/>
  <c r="F295" i="4"/>
  <c r="E295" i="4"/>
  <c r="D295" i="4"/>
  <c r="C295" i="4"/>
  <c r="R294" i="4"/>
  <c r="Q294" i="4"/>
  <c r="P294" i="4"/>
  <c r="O294" i="4"/>
  <c r="N294" i="4"/>
  <c r="M294" i="4"/>
  <c r="L294" i="4"/>
  <c r="K294" i="4"/>
  <c r="J294" i="4"/>
  <c r="I294" i="4"/>
  <c r="H294" i="4"/>
  <c r="G294" i="4"/>
  <c r="F294" i="4"/>
  <c r="E294" i="4"/>
  <c r="D294" i="4"/>
  <c r="C294" i="4"/>
  <c r="R287" i="4"/>
  <c r="Q287" i="4"/>
  <c r="P287" i="4"/>
  <c r="O287" i="4"/>
  <c r="N287" i="4"/>
  <c r="M287" i="4"/>
  <c r="L287" i="4"/>
  <c r="K287" i="4"/>
  <c r="J287" i="4"/>
  <c r="I287" i="4"/>
  <c r="H287" i="4"/>
  <c r="G287" i="4"/>
  <c r="F287" i="4"/>
  <c r="E287" i="4"/>
  <c r="D287" i="4"/>
  <c r="C287" i="4"/>
  <c r="R286" i="4"/>
  <c r="Q286" i="4"/>
  <c r="P286" i="4"/>
  <c r="O286" i="4"/>
  <c r="N286" i="4"/>
  <c r="M286" i="4"/>
  <c r="L286" i="4"/>
  <c r="K286" i="4"/>
  <c r="J286" i="4"/>
  <c r="I286" i="4"/>
  <c r="H286" i="4"/>
  <c r="G286" i="4"/>
  <c r="F286" i="4"/>
  <c r="E286" i="4"/>
  <c r="D286" i="4"/>
  <c r="C286" i="4"/>
  <c r="R279" i="4"/>
  <c r="Q279" i="4"/>
  <c r="P279" i="4"/>
  <c r="O279" i="4"/>
  <c r="N279" i="4"/>
  <c r="M279" i="4"/>
  <c r="L279" i="4"/>
  <c r="K279" i="4"/>
  <c r="J279" i="4"/>
  <c r="I279" i="4"/>
  <c r="H279" i="4"/>
  <c r="G279" i="4"/>
  <c r="F279" i="4"/>
  <c r="E279" i="4"/>
  <c r="D279" i="4"/>
  <c r="C279" i="4"/>
  <c r="AD83" i="4"/>
  <c r="AC83" i="4"/>
  <c r="W83" i="4"/>
  <c r="I70" i="3"/>
  <c r="I66" i="3"/>
  <c r="I64" i="3"/>
  <c r="I58" i="3"/>
  <c r="I55" i="3"/>
  <c r="C85" i="7"/>
  <c r="C85" i="6"/>
  <c r="AC756" i="4"/>
  <c r="AA756" i="4"/>
  <c r="Y756" i="4"/>
  <c r="M766" i="4"/>
  <c r="L766" i="4"/>
  <c r="M765" i="4"/>
  <c r="L765" i="4"/>
  <c r="M764" i="4"/>
  <c r="L764" i="4"/>
  <c r="H764" i="4"/>
  <c r="AB763" i="4"/>
  <c r="AA763" i="4"/>
  <c r="S763" i="4"/>
  <c r="R763" i="4"/>
  <c r="M762" i="4"/>
  <c r="L762" i="4"/>
  <c r="M761" i="4"/>
  <c r="L761" i="4"/>
  <c r="M760" i="4"/>
  <c r="L760" i="4"/>
  <c r="K760" i="4"/>
  <c r="K761" i="4" s="1"/>
  <c r="K762" i="4" s="1"/>
  <c r="K763" i="4" s="1"/>
  <c r="K764" i="4" s="1"/>
  <c r="K765" i="4" s="1"/>
  <c r="K766" i="4" s="1"/>
  <c r="J760" i="4"/>
  <c r="J761" i="4" s="1"/>
  <c r="J762" i="4" s="1"/>
  <c r="J763" i="4" s="1"/>
  <c r="J764" i="4" s="1"/>
  <c r="J765" i="4" s="1"/>
  <c r="J766" i="4" s="1"/>
  <c r="I760" i="4"/>
  <c r="I761" i="4" s="1"/>
  <c r="I762" i="4" s="1"/>
  <c r="I763" i="4" s="1"/>
  <c r="I764" i="4" s="1"/>
  <c r="I765" i="4" s="1"/>
  <c r="I766" i="4" s="1"/>
  <c r="H760" i="4"/>
  <c r="AB759" i="4"/>
  <c r="AD759" i="4" s="1"/>
  <c r="AA759" i="4"/>
  <c r="AC759" i="4" s="1"/>
  <c r="L759" i="4" s="1"/>
  <c r="S759" i="4"/>
  <c r="R759" i="4"/>
  <c r="M759" i="4" l="1"/>
  <c r="U759" i="4" s="1"/>
  <c r="D759" i="4" s="1"/>
  <c r="T759" i="4"/>
  <c r="DH14" i="1"/>
  <c r="DH15" i="1" s="1" a="1"/>
  <c r="DH15" i="1" s="1"/>
  <c r="DH44" i="1" s="1" a="1"/>
  <c r="DH44" i="1" s="1"/>
  <c r="DI14" i="1"/>
  <c r="DI15" i="1" s="1" a="1"/>
  <c r="DI15" i="1" s="1"/>
  <c r="DI44" i="1" s="1" a="1"/>
  <c r="DI44" i="1" s="1"/>
  <c r="DH101" i="1"/>
  <c r="DJ14" i="1"/>
  <c r="DJ15" i="1" s="1" a="1"/>
  <c r="DJ15" i="1" s="1"/>
  <c r="DJ44" i="1" s="1" a="1"/>
  <c r="DJ44" i="1" s="1"/>
  <c r="DI101" i="1"/>
  <c r="DJ101" i="1"/>
  <c r="O764" i="4"/>
  <c r="AC763" i="4"/>
  <c r="L763" i="4" s="1"/>
  <c r="T763" i="4" s="1"/>
  <c r="AD763" i="4"/>
  <c r="M763" i="4" s="1"/>
  <c r="U763" i="4" s="1"/>
  <c r="D763" i="4" s="1"/>
  <c r="O760" i="4"/>
  <c r="H765" i="4"/>
  <c r="H761" i="4"/>
  <c r="DI49" i="1" l="1" a="1"/>
  <c r="DI49" i="1" s="1"/>
  <c r="DI50" i="1" s="1" a="1"/>
  <c r="DI50" i="1" s="1"/>
  <c r="DI47" i="1" a="1"/>
  <c r="DI47" i="1" s="1"/>
  <c r="DI48" i="1" s="1" a="1"/>
  <c r="DI48" i="1" s="1"/>
  <c r="DI45" i="1" a="1"/>
  <c r="DI45" i="1" s="1"/>
  <c r="DI46" i="1" s="1" a="1"/>
  <c r="DI46" i="1" s="1"/>
  <c r="DH49" i="1" a="1"/>
  <c r="DH49" i="1" s="1"/>
  <c r="DH50" i="1" s="1" a="1"/>
  <c r="DH50" i="1" s="1"/>
  <c r="DH47" i="1" a="1"/>
  <c r="DH47" i="1" s="1"/>
  <c r="DH48" i="1" s="1" a="1"/>
  <c r="DH48" i="1" s="1"/>
  <c r="DH45" i="1" a="1"/>
  <c r="DH45" i="1" s="1"/>
  <c r="DH46" i="1" s="1" a="1"/>
  <c r="DH46" i="1" s="1"/>
  <c r="DJ49" i="1" a="1"/>
  <c r="DJ49" i="1" s="1"/>
  <c r="DJ50" i="1" s="1" a="1"/>
  <c r="DJ50" i="1" s="1"/>
  <c r="DJ47" i="1" a="1"/>
  <c r="DJ47" i="1" s="1"/>
  <c r="DJ48" i="1" s="1" a="1"/>
  <c r="DJ48" i="1" s="1"/>
  <c r="DJ45" i="1" a="1"/>
  <c r="DJ45" i="1" s="1"/>
  <c r="DJ46" i="1" s="1" a="1"/>
  <c r="DJ46" i="1" s="1"/>
  <c r="V759" i="4"/>
  <c r="C759" i="4"/>
  <c r="C763" i="4"/>
  <c r="V763" i="4"/>
  <c r="P760" i="4"/>
  <c r="T760" i="4" s="1"/>
  <c r="Q760" i="4"/>
  <c r="U760" i="4" s="1"/>
  <c r="D760" i="4" s="1"/>
  <c r="H762" i="4"/>
  <c r="O761" i="4"/>
  <c r="O765" i="4"/>
  <c r="H766" i="4"/>
  <c r="P764" i="4"/>
  <c r="T764" i="4" s="1"/>
  <c r="Q764" i="4"/>
  <c r="U764" i="4" s="1"/>
  <c r="D764" i="4" s="1"/>
  <c r="C760" i="4" l="1"/>
  <c r="V760" i="4"/>
  <c r="C764" i="4"/>
  <c r="V764" i="4"/>
  <c r="O766" i="4"/>
  <c r="Q765" i="4"/>
  <c r="U765" i="4" s="1"/>
  <c r="D765" i="4" s="1"/>
  <c r="P765" i="4"/>
  <c r="T765" i="4" s="1"/>
  <c r="O762" i="4"/>
  <c r="Q761" i="4"/>
  <c r="U761" i="4" s="1"/>
  <c r="D761" i="4" s="1"/>
  <c r="P761" i="4"/>
  <c r="T761" i="4" s="1"/>
  <c r="L103" i="4"/>
  <c r="K103" i="4"/>
  <c r="HO101" i="1"/>
  <c r="HN101" i="1"/>
  <c r="DM101" i="1"/>
  <c r="DL101" i="1"/>
  <c r="AF212" i="4"/>
  <c r="AF213" i="4" s="1"/>
  <c r="AF214" i="4" s="1"/>
  <c r="AE212" i="4"/>
  <c r="AE213" i="4" s="1"/>
  <c r="AE214" i="4" s="1"/>
  <c r="AD212" i="4"/>
  <c r="AD213" i="4" s="1"/>
  <c r="AD214" i="4" s="1"/>
  <c r="AC212" i="4"/>
  <c r="AC213" i="4" s="1"/>
  <c r="AB212" i="4"/>
  <c r="AB213" i="4" s="1"/>
  <c r="AB214" i="4" s="1"/>
  <c r="AA212" i="4"/>
  <c r="AA213" i="4" s="1"/>
  <c r="AA214" i="4" s="1"/>
  <c r="Z212" i="4"/>
  <c r="Z213" i="4" s="1"/>
  <c r="Y212" i="4"/>
  <c r="Y213" i="4" s="1"/>
  <c r="Y214" i="4" s="1"/>
  <c r="X212" i="4"/>
  <c r="X213" i="4" s="1"/>
  <c r="X214" i="4" s="1"/>
  <c r="W212" i="4"/>
  <c r="W213" i="4" s="1"/>
  <c r="W214" i="4" s="1"/>
  <c r="V212" i="4"/>
  <c r="V213" i="4" s="1"/>
  <c r="U212" i="4"/>
  <c r="U213" i="4" s="1"/>
  <c r="T212" i="4"/>
  <c r="T213" i="4" s="1"/>
  <c r="S212" i="4"/>
  <c r="S213" i="4" s="1"/>
  <c r="S214" i="4" s="1"/>
  <c r="R212" i="4"/>
  <c r="R213" i="4" s="1"/>
  <c r="AF207" i="4"/>
  <c r="AF208" i="4" s="1"/>
  <c r="AF209" i="4" s="1"/>
  <c r="AE207" i="4"/>
  <c r="AE208" i="4" s="1"/>
  <c r="AD207" i="4"/>
  <c r="AD208" i="4" s="1"/>
  <c r="AC207" i="4"/>
  <c r="AC208" i="4" s="1"/>
  <c r="AB207" i="4"/>
  <c r="AB208" i="4" s="1"/>
  <c r="AB209" i="4" s="1"/>
  <c r="AA207" i="4"/>
  <c r="AA208" i="4" s="1"/>
  <c r="AA209" i="4" s="1"/>
  <c r="Z207" i="4"/>
  <c r="Z208" i="4" s="1"/>
  <c r="Z209" i="4" s="1"/>
  <c r="Y207" i="4"/>
  <c r="Y208" i="4" s="1"/>
  <c r="Y209" i="4" s="1"/>
  <c r="X207" i="4"/>
  <c r="X208" i="4" s="1"/>
  <c r="X209" i="4" s="1"/>
  <c r="W207" i="4"/>
  <c r="W208" i="4" s="1"/>
  <c r="V207" i="4"/>
  <c r="V208" i="4" s="1"/>
  <c r="V209" i="4" s="1"/>
  <c r="U207" i="4"/>
  <c r="U208" i="4" s="1"/>
  <c r="U209" i="4" s="1"/>
  <c r="T207" i="4"/>
  <c r="T208" i="4" s="1"/>
  <c r="T209" i="4" s="1"/>
  <c r="S207" i="4"/>
  <c r="S208" i="4" s="1"/>
  <c r="S209" i="4" s="1"/>
  <c r="R207" i="4"/>
  <c r="R208" i="4" s="1"/>
  <c r="R209" i="4" s="1"/>
  <c r="D401" i="4"/>
  <c r="EP101" i="1"/>
  <c r="L104" i="4"/>
  <c r="K104" i="4"/>
  <c r="K99" i="4"/>
  <c r="O98" i="4"/>
  <c r="O102" i="4" s="1"/>
  <c r="O106" i="4" s="1"/>
  <c r="V752" i="4"/>
  <c r="U752" i="4"/>
  <c r="S752" i="4"/>
  <c r="Q752" i="4"/>
  <c r="V751" i="4"/>
  <c r="U751" i="4"/>
  <c r="S751" i="4"/>
  <c r="Q751" i="4"/>
  <c r="V750" i="4"/>
  <c r="U750" i="4"/>
  <c r="S750" i="4"/>
  <c r="Q750" i="4"/>
  <c r="V749" i="4"/>
  <c r="U749" i="4"/>
  <c r="S749" i="4"/>
  <c r="Q749" i="4"/>
  <c r="V748" i="4"/>
  <c r="U748" i="4"/>
  <c r="S748" i="4"/>
  <c r="Q748" i="4"/>
  <c r="V747" i="4"/>
  <c r="U747" i="4"/>
  <c r="S747" i="4"/>
  <c r="Q747" i="4"/>
  <c r="V746" i="4"/>
  <c r="U746" i="4"/>
  <c r="S746" i="4"/>
  <c r="Q746" i="4"/>
  <c r="V745" i="4"/>
  <c r="U745" i="4"/>
  <c r="S745" i="4"/>
  <c r="Q745" i="4"/>
  <c r="V744" i="4"/>
  <c r="U744" i="4"/>
  <c r="S744" i="4"/>
  <c r="Q744" i="4"/>
  <c r="V743" i="4"/>
  <c r="U743" i="4"/>
  <c r="S743" i="4"/>
  <c r="Q743" i="4"/>
  <c r="V742" i="4"/>
  <c r="U742" i="4"/>
  <c r="S742" i="4"/>
  <c r="Q742" i="4"/>
  <c r="V741" i="4"/>
  <c r="U741" i="4"/>
  <c r="O737" i="4"/>
  <c r="O738" i="4" s="1"/>
  <c r="O739" i="4" s="1"/>
  <c r="O740" i="4" s="1"/>
  <c r="O741" i="4" s="1"/>
  <c r="O742" i="4" s="1"/>
  <c r="O743" i="4" s="1"/>
  <c r="O744" i="4" s="1"/>
  <c r="O745" i="4" s="1"/>
  <c r="O746" i="4" s="1"/>
  <c r="O747" i="4" s="1"/>
  <c r="O748" i="4" s="1"/>
  <c r="O749" i="4" s="1"/>
  <c r="O750" i="4" s="1"/>
  <c r="O751" i="4" s="1"/>
  <c r="O752" i="4" s="1"/>
  <c r="M106" i="4"/>
  <c r="N106" i="4" s="1"/>
  <c r="M105" i="4"/>
  <c r="N105" i="4" s="1"/>
  <c r="N104" i="4"/>
  <c r="N103" i="4"/>
  <c r="M100" i="4"/>
  <c r="N100" i="4" s="1"/>
  <c r="M99" i="4"/>
  <c r="N99" i="4" s="1"/>
  <c r="K93" i="4"/>
  <c r="K97" i="4" s="1"/>
  <c r="R98" i="4"/>
  <c r="R102" i="4" s="1"/>
  <c r="R106" i="4" s="1"/>
  <c r="Q98" i="4"/>
  <c r="Q102" i="4" s="1"/>
  <c r="Q106" i="4" s="1"/>
  <c r="P98" i="4"/>
  <c r="P102" i="4" s="1"/>
  <c r="P106" i="4" s="1"/>
  <c r="R97" i="4"/>
  <c r="R101" i="4" s="1"/>
  <c r="Q97" i="4"/>
  <c r="Q101" i="4" s="1"/>
  <c r="Q105" i="4" s="1"/>
  <c r="P97" i="4"/>
  <c r="P101" i="4" s="1"/>
  <c r="P105" i="4" s="1"/>
  <c r="O97" i="4"/>
  <c r="O101" i="4" s="1"/>
  <c r="O105" i="4" s="1"/>
  <c r="R96" i="4"/>
  <c r="R100" i="4" s="1"/>
  <c r="R104" i="4" s="1"/>
  <c r="Q96" i="4"/>
  <c r="Q100" i="4" s="1"/>
  <c r="Q104" i="4" s="1"/>
  <c r="P96" i="4"/>
  <c r="O96" i="4"/>
  <c r="O100" i="4" s="1"/>
  <c r="O104" i="4" s="1"/>
  <c r="R95" i="4"/>
  <c r="R99" i="4" s="1"/>
  <c r="R103" i="4" s="1"/>
  <c r="Q95" i="4"/>
  <c r="Q99" i="4" s="1"/>
  <c r="Q103" i="4" s="1"/>
  <c r="P95" i="4"/>
  <c r="P99" i="4" s="1"/>
  <c r="P103" i="4" s="1"/>
  <c r="O95" i="4"/>
  <c r="O99" i="4" s="1"/>
  <c r="O103" i="4" s="1"/>
  <c r="F98" i="8"/>
  <c r="F102" i="8" s="1"/>
  <c r="F106" i="8" s="1"/>
  <c r="E98" i="8"/>
  <c r="E102" i="8" s="1"/>
  <c r="E106" i="8" s="1"/>
  <c r="F97" i="8"/>
  <c r="F101" i="8" s="1"/>
  <c r="F105" i="8" s="1"/>
  <c r="E97" i="8"/>
  <c r="E101" i="8" s="1"/>
  <c r="E105" i="8" s="1"/>
  <c r="F96" i="8"/>
  <c r="F100" i="8" s="1"/>
  <c r="F104" i="8" s="1"/>
  <c r="E96" i="8"/>
  <c r="E100" i="8" s="1"/>
  <c r="E104" i="8" s="1"/>
  <c r="F95" i="8"/>
  <c r="F99" i="8" s="1"/>
  <c r="F103" i="8" s="1"/>
  <c r="E95" i="8"/>
  <c r="E99" i="8" s="1"/>
  <c r="E103" i="8" s="1"/>
  <c r="F98" i="7"/>
  <c r="F102" i="7" s="1"/>
  <c r="F106" i="7" s="1"/>
  <c r="E98" i="7"/>
  <c r="E102" i="7" s="1"/>
  <c r="E106" i="7" s="1"/>
  <c r="F97" i="7"/>
  <c r="F101" i="7" s="1"/>
  <c r="F105" i="7" s="1"/>
  <c r="E97" i="7"/>
  <c r="E101" i="7" s="1"/>
  <c r="E105" i="7" s="1"/>
  <c r="F96" i="7"/>
  <c r="F100" i="7" s="1"/>
  <c r="F104" i="7" s="1"/>
  <c r="E96" i="7"/>
  <c r="E100" i="7" s="1"/>
  <c r="E104" i="7" s="1"/>
  <c r="F95" i="7"/>
  <c r="F99" i="7" s="1"/>
  <c r="F103" i="7" s="1"/>
  <c r="E95" i="7"/>
  <c r="E99" i="7" s="1"/>
  <c r="E103" i="7" s="1"/>
  <c r="F98" i="6"/>
  <c r="F102" i="6" s="1"/>
  <c r="F106" i="6" s="1"/>
  <c r="E98" i="6"/>
  <c r="E102" i="6" s="1"/>
  <c r="E106" i="6" s="1"/>
  <c r="F97" i="6"/>
  <c r="F101" i="6" s="1"/>
  <c r="F105" i="6" s="1"/>
  <c r="E97" i="6"/>
  <c r="E101" i="6" s="1"/>
  <c r="E105" i="6" s="1"/>
  <c r="F96" i="6"/>
  <c r="F100" i="6" s="1"/>
  <c r="F104" i="6" s="1"/>
  <c r="E96" i="6"/>
  <c r="E100" i="6" s="1"/>
  <c r="E104" i="6" s="1"/>
  <c r="F95" i="6"/>
  <c r="F99" i="6" s="1"/>
  <c r="F103" i="6" s="1"/>
  <c r="E95" i="6"/>
  <c r="E99" i="6" s="1"/>
  <c r="E103" i="6" s="1"/>
  <c r="K102" i="4"/>
  <c r="MA101" i="1"/>
  <c r="LY101" i="1"/>
  <c r="FE101" i="1"/>
  <c r="HC14" i="1"/>
  <c r="BK40" i="4"/>
  <c r="AW40" i="4" s="1"/>
  <c r="AZ34" i="4"/>
  <c r="MQ101" i="1"/>
  <c r="MP101" i="1"/>
  <c r="MG101" i="1"/>
  <c r="LB101" i="1"/>
  <c r="KH101" i="1"/>
  <c r="IJ101" i="1"/>
  <c r="CE101" i="1"/>
  <c r="HB101" i="1"/>
  <c r="BM101" i="1"/>
  <c r="BC101" i="1"/>
  <c r="J135" i="7"/>
  <c r="I135" i="7"/>
  <c r="H135" i="7"/>
  <c r="G135" i="7"/>
  <c r="F135" i="7"/>
  <c r="E135" i="7"/>
  <c r="J134" i="7"/>
  <c r="I134" i="7"/>
  <c r="H134" i="7"/>
  <c r="G134" i="7"/>
  <c r="F134" i="7"/>
  <c r="E134" i="7"/>
  <c r="J133" i="7"/>
  <c r="I133" i="7"/>
  <c r="H133" i="7"/>
  <c r="G133" i="7"/>
  <c r="F133" i="7"/>
  <c r="E133" i="7"/>
  <c r="J135" i="6"/>
  <c r="I135" i="6"/>
  <c r="H135" i="6"/>
  <c r="G135" i="6"/>
  <c r="F135" i="6"/>
  <c r="E135" i="6"/>
  <c r="J134" i="6"/>
  <c r="I134" i="6"/>
  <c r="H134" i="6"/>
  <c r="G134" i="6"/>
  <c r="F134" i="6"/>
  <c r="E134" i="6"/>
  <c r="J133" i="6"/>
  <c r="I133" i="6"/>
  <c r="H133" i="6"/>
  <c r="G133" i="6"/>
  <c r="F133" i="6"/>
  <c r="E133" i="6"/>
  <c r="J135" i="8"/>
  <c r="I135" i="8"/>
  <c r="H135" i="8"/>
  <c r="G135" i="8"/>
  <c r="F135" i="8"/>
  <c r="E135" i="8"/>
  <c r="J134" i="8"/>
  <c r="I134" i="8"/>
  <c r="H134" i="8"/>
  <c r="G134" i="8"/>
  <c r="F134" i="8"/>
  <c r="E134" i="8"/>
  <c r="J133" i="8"/>
  <c r="I133" i="8"/>
  <c r="H133" i="8"/>
  <c r="G133" i="8"/>
  <c r="F133" i="8"/>
  <c r="E133" i="8"/>
  <c r="CD101" i="1"/>
  <c r="CA101" i="1"/>
  <c r="MQ30" i="1" l="1"/>
  <c r="BG34" i="4"/>
  <c r="AS34" i="4" s="1"/>
  <c r="BI34" i="4"/>
  <c r="AU34" i="4" s="1"/>
  <c r="BH34" i="4"/>
  <c r="AT34" i="4" s="1"/>
  <c r="P100" i="4"/>
  <c r="P104" i="4" s="1"/>
  <c r="R105" i="4"/>
  <c r="BA34" i="4"/>
  <c r="AM34" i="4" s="1"/>
  <c r="BB34" i="4"/>
  <c r="AN34" i="4" s="1"/>
  <c r="BC34" i="4"/>
  <c r="AO34" i="4" s="1"/>
  <c r="BD34" i="4"/>
  <c r="AP34" i="4" s="1"/>
  <c r="BE34" i="4"/>
  <c r="AQ34" i="4" s="1"/>
  <c r="BF34" i="4"/>
  <c r="AR34" i="4" s="1"/>
  <c r="BJ34" i="4"/>
  <c r="AV34" i="4" s="1"/>
  <c r="BK34" i="4"/>
  <c r="AW34" i="4" s="1"/>
  <c r="BL34" i="4"/>
  <c r="AX34" i="4" s="1"/>
  <c r="K101" i="4"/>
  <c r="C761" i="4"/>
  <c r="V761" i="4"/>
  <c r="P762" i="4"/>
  <c r="T762" i="4" s="1"/>
  <c r="Q762" i="4"/>
  <c r="U762" i="4" s="1"/>
  <c r="D762" i="4" s="1"/>
  <c r="C765" i="4"/>
  <c r="V765" i="4"/>
  <c r="P766" i="4"/>
  <c r="T766" i="4" s="1"/>
  <c r="Q766" i="4"/>
  <c r="U766" i="4" s="1"/>
  <c r="D766" i="4" s="1"/>
  <c r="AC214" i="4"/>
  <c r="HN14" i="1"/>
  <c r="HN15" i="1" s="1" a="1"/>
  <c r="HN15" i="1" s="1"/>
  <c r="HO14" i="1"/>
  <c r="HO15" i="1" s="1" a="1"/>
  <c r="HO15" i="1" s="1"/>
  <c r="DL14" i="1"/>
  <c r="DL15" i="1" s="1" a="1"/>
  <c r="DL15" i="1" s="1"/>
  <c r="DL44" i="1" s="1" a="1"/>
  <c r="DL44" i="1" s="1"/>
  <c r="DM14" i="1"/>
  <c r="DM15" i="1" s="1" a="1"/>
  <c r="DM15" i="1" s="1"/>
  <c r="DM44" i="1" s="1" a="1"/>
  <c r="DM44" i="1" s="1"/>
  <c r="DK101" i="1"/>
  <c r="HK101" i="1"/>
  <c r="HK14" i="1"/>
  <c r="HK15" i="1" s="1" a="1"/>
  <c r="HK15" i="1" s="1"/>
  <c r="DK14" i="1"/>
  <c r="DK15" i="1" s="1" a="1"/>
  <c r="DK15" i="1" s="1"/>
  <c r="DK44" i="1" s="1" a="1"/>
  <c r="DK44" i="1" s="1"/>
  <c r="AD209" i="4"/>
  <c r="R214" i="4"/>
  <c r="T214" i="4"/>
  <c r="U214" i="4"/>
  <c r="V214" i="4"/>
  <c r="Z214" i="4"/>
  <c r="W209" i="4"/>
  <c r="AE209" i="4"/>
  <c r="AC209" i="4"/>
  <c r="EP14" i="1"/>
  <c r="EP15" i="1" s="1" a="1"/>
  <c r="EP15" i="1" s="1"/>
  <c r="BJ41" i="4"/>
  <c r="AV41" i="4" s="1"/>
  <c r="BF41" i="4"/>
  <c r="AR41" i="4" s="1"/>
  <c r="BL41" i="4"/>
  <c r="AX41" i="4" s="1"/>
  <c r="BL40" i="4"/>
  <c r="AX40" i="4" s="1"/>
  <c r="BJ40" i="4"/>
  <c r="AV40" i="4" s="1"/>
  <c r="O40" i="4" s="1"/>
  <c r="BF40" i="4"/>
  <c r="AR40" i="4" s="1"/>
  <c r="BF35" i="4"/>
  <c r="AR35" i="4" s="1"/>
  <c r="FE14" i="1"/>
  <c r="FE17" i="1" s="1"/>
  <c r="BK41" i="4"/>
  <c r="AW41" i="4" s="1"/>
  <c r="BE40" i="4"/>
  <c r="AQ40" i="4" s="1"/>
  <c r="P40" i="4" s="1"/>
  <c r="BL35" i="4"/>
  <c r="AX35" i="4" s="1"/>
  <c r="BJ35" i="4"/>
  <c r="AV35" i="4" s="1"/>
  <c r="O35" i="4" s="1"/>
  <c r="BE35" i="4"/>
  <c r="AQ35" i="4" s="1"/>
  <c r="BL36" i="4"/>
  <c r="AX36" i="4" s="1"/>
  <c r="BL37" i="4"/>
  <c r="AX37" i="4" s="1"/>
  <c r="BK37" i="4"/>
  <c r="AW37" i="4" s="1"/>
  <c r="BJ37" i="4"/>
  <c r="AV37" i="4" s="1"/>
  <c r="O37" i="4" s="1"/>
  <c r="BF37" i="4"/>
  <c r="AR37" i="4" s="1"/>
  <c r="BE37" i="4"/>
  <c r="AQ37" i="4" s="1"/>
  <c r="HC101" i="1"/>
  <c r="BE39" i="4"/>
  <c r="AQ39" i="4" s="1"/>
  <c r="BF39" i="4"/>
  <c r="AR39" i="4" s="1"/>
  <c r="BJ39" i="4"/>
  <c r="AV39" i="4" s="1"/>
  <c r="O39" i="4" s="1"/>
  <c r="BK39" i="4"/>
  <c r="AW39" i="4" s="1"/>
  <c r="BL39" i="4"/>
  <c r="AX39" i="4" s="1"/>
  <c r="BK35" i="4"/>
  <c r="AW35" i="4" s="1"/>
  <c r="BE41" i="4"/>
  <c r="AQ41" i="4" s="1"/>
  <c r="BK36" i="4"/>
  <c r="AW36" i="4" s="1"/>
  <c r="BJ36" i="4"/>
  <c r="AV36" i="4" s="1"/>
  <c r="O36" i="4" s="1"/>
  <c r="BF36" i="4"/>
  <c r="AR36" i="4" s="1"/>
  <c r="BE36" i="4"/>
  <c r="AQ36" i="4" s="1"/>
  <c r="MQ14" i="1"/>
  <c r="MQ15" i="1" s="1" a="1"/>
  <c r="MQ15" i="1" s="1"/>
  <c r="MQ44" i="1" s="1" a="1"/>
  <c r="MQ44" i="1" s="1"/>
  <c r="CD14" i="1"/>
  <c r="CA14" i="1"/>
  <c r="CA17" i="1" s="1"/>
  <c r="HK73" i="1" l="1" a="1"/>
  <c r="HK73" i="1" s="1"/>
  <c r="HO74" i="1" a="1"/>
  <c r="HO74" i="1" s="1"/>
  <c r="HO76" i="1" s="1" a="1"/>
  <c r="HO76" i="1" s="1"/>
  <c r="HO78" i="1" s="1" a="1"/>
  <c r="HO78" i="1" s="1"/>
  <c r="HO80" i="1" s="1" a="1"/>
  <c r="HO80" i="1" s="1"/>
  <c r="HO82" i="1" s="1" a="1"/>
  <c r="HO82" i="1" s="1"/>
  <c r="HO73" i="1" a="1"/>
  <c r="HO73" i="1" s="1"/>
  <c r="HO75" i="1" s="1" a="1"/>
  <c r="HO75" i="1" s="1"/>
  <c r="HO77" i="1" s="1" a="1"/>
  <c r="HO77" i="1" s="1"/>
  <c r="HO79" i="1" s="1" a="1"/>
  <c r="HO79" i="1" s="1"/>
  <c r="HO81" i="1" s="1" a="1"/>
  <c r="HO81" i="1" s="1"/>
  <c r="HO83" i="1" s="1" a="1"/>
  <c r="HO83" i="1" s="1"/>
  <c r="HO85" i="1" s="1" a="1"/>
  <c r="HO85" i="1" s="1"/>
  <c r="HO87" i="1" s="1" a="1"/>
  <c r="HO87" i="1" s="1"/>
  <c r="HO89" i="1" s="1" a="1"/>
  <c r="HO89" i="1" s="1"/>
  <c r="HO91" i="1" s="1" a="1"/>
  <c r="HO91" i="1" s="1"/>
  <c r="HO93" i="1" s="1" a="1"/>
  <c r="HO93" i="1" s="1"/>
  <c r="HN74" i="1" a="1"/>
  <c r="HN74" i="1" s="1"/>
  <c r="HN76" i="1" s="1" a="1"/>
  <c r="HN76" i="1" s="1"/>
  <c r="HN78" i="1" s="1" a="1"/>
  <c r="HN78" i="1" s="1"/>
  <c r="HN80" i="1" s="1" a="1"/>
  <c r="HN80" i="1" s="1"/>
  <c r="HN82" i="1" s="1" a="1"/>
  <c r="HN82" i="1" s="1"/>
  <c r="HN73" i="1" a="1"/>
  <c r="HN73" i="1" s="1"/>
  <c r="HN75" i="1" s="1" a="1"/>
  <c r="HN75" i="1" s="1"/>
  <c r="HN77" i="1" s="1" a="1"/>
  <c r="HN77" i="1" s="1"/>
  <c r="HN79" i="1" s="1" a="1"/>
  <c r="HN79" i="1" s="1"/>
  <c r="HN81" i="1" s="1" a="1"/>
  <c r="HN81" i="1" s="1"/>
  <c r="HN83" i="1" s="1" a="1"/>
  <c r="HN83" i="1" s="1"/>
  <c r="HN85" i="1" s="1" a="1"/>
  <c r="HN85" i="1" s="1"/>
  <c r="HN87" i="1" s="1" a="1"/>
  <c r="HN87" i="1" s="1"/>
  <c r="HN89" i="1" s="1" a="1"/>
  <c r="HN89" i="1" s="1"/>
  <c r="HN91" i="1" s="1" a="1"/>
  <c r="HN91" i="1" s="1"/>
  <c r="HN93" i="1" s="1" a="1"/>
  <c r="HN93" i="1" s="1"/>
  <c r="HK74" i="1" a="1"/>
  <c r="HK74" i="1" s="1"/>
  <c r="HK76" i="1" s="1" a="1"/>
  <c r="HK76" i="1" s="1"/>
  <c r="HK78" i="1" s="1" a="1"/>
  <c r="HK78" i="1" s="1"/>
  <c r="HK80" i="1" s="1" a="1"/>
  <c r="HK80" i="1" s="1"/>
  <c r="HK82" i="1" s="1" a="1"/>
  <c r="HK82" i="1" s="1"/>
  <c r="HK84" i="1" s="1" a="1"/>
  <c r="HK84" i="1" s="1"/>
  <c r="HK86" i="1" s="1" a="1"/>
  <c r="HK86" i="1" s="1"/>
  <c r="HK88" i="1" s="1" a="1"/>
  <c r="HK88" i="1" s="1"/>
  <c r="HK90" i="1" s="1" a="1"/>
  <c r="HK90" i="1" s="1"/>
  <c r="HK92" i="1" s="1" a="1"/>
  <c r="HK92" i="1" s="1"/>
  <c r="HK75" i="1" a="1"/>
  <c r="HK75" i="1" s="1"/>
  <c r="HK77" i="1" s="1" a="1"/>
  <c r="HK77" i="1" s="1"/>
  <c r="HK79" i="1" s="1" a="1"/>
  <c r="HK79" i="1" s="1"/>
  <c r="HK81" i="1" s="1" a="1"/>
  <c r="HK81" i="1" s="1"/>
  <c r="HK83" i="1" s="1" a="1"/>
  <c r="HK83" i="1" s="1"/>
  <c r="HK85" i="1" s="1" a="1"/>
  <c r="HK85" i="1" s="1"/>
  <c r="HK87" i="1" s="1" a="1"/>
  <c r="HK87" i="1" s="1"/>
  <c r="HK89" i="1" s="1" a="1"/>
  <c r="HK89" i="1" s="1"/>
  <c r="HK91" i="1" s="1" a="1"/>
  <c r="HK91" i="1" s="1"/>
  <c r="HK93" i="1" s="1" a="1"/>
  <c r="HK93" i="1" s="1"/>
  <c r="DK45" i="1" a="1"/>
  <c r="DK45" i="1" s="1"/>
  <c r="DK46" i="1" s="1" a="1"/>
  <c r="DK46" i="1" s="1"/>
  <c r="DK47" i="1" a="1"/>
  <c r="DK47" i="1" s="1"/>
  <c r="DK48" i="1" s="1" a="1"/>
  <c r="DK48" i="1" s="1"/>
  <c r="DK49" i="1" a="1"/>
  <c r="DK49" i="1" s="1"/>
  <c r="DK50" i="1" s="1" a="1"/>
  <c r="DK50" i="1" s="1"/>
  <c r="HK44" i="1" a="1"/>
  <c r="HK44" i="1" s="1"/>
  <c r="MQ45" i="1" a="1"/>
  <c r="MQ45" i="1" s="1"/>
  <c r="MQ46" i="1" s="1" a="1"/>
  <c r="MQ46" i="1" s="1"/>
  <c r="MQ47" i="1" a="1"/>
  <c r="MQ47" i="1" s="1"/>
  <c r="MQ48" i="1" s="1" a="1"/>
  <c r="MQ48" i="1" s="1"/>
  <c r="MQ49" i="1" a="1"/>
  <c r="MQ49" i="1" s="1"/>
  <c r="MQ50" i="1" s="1" a="1"/>
  <c r="MQ50" i="1" s="1"/>
  <c r="DL47" i="1" a="1"/>
  <c r="DL47" i="1" s="1"/>
  <c r="DL48" i="1" s="1" a="1"/>
  <c r="DL48" i="1" s="1"/>
  <c r="DL45" i="1" a="1"/>
  <c r="DL45" i="1" s="1"/>
  <c r="DL46" i="1" s="1" a="1"/>
  <c r="DL46" i="1" s="1"/>
  <c r="DL49" i="1" a="1"/>
  <c r="DL49" i="1" s="1"/>
  <c r="DL50" i="1" s="1" a="1"/>
  <c r="DL50" i="1" s="1"/>
  <c r="DM47" i="1" a="1"/>
  <c r="DM47" i="1" s="1"/>
  <c r="DM48" i="1" s="1" a="1"/>
  <c r="DM48" i="1" s="1"/>
  <c r="DM49" i="1" a="1"/>
  <c r="DM49" i="1" s="1"/>
  <c r="DM50" i="1" s="1" a="1"/>
  <c r="DM50" i="1" s="1"/>
  <c r="DM45" i="1" a="1"/>
  <c r="DM45" i="1" s="1"/>
  <c r="DM46" i="1" s="1" a="1"/>
  <c r="DM46" i="1" s="1"/>
  <c r="HN44" i="1" a="1"/>
  <c r="HN44" i="1" s="1"/>
  <c r="HO44" i="1" a="1"/>
  <c r="HO44" i="1" s="1"/>
  <c r="HN17" i="1"/>
  <c r="MQ17" i="1"/>
  <c r="EP17" i="1"/>
  <c r="HO17" i="1"/>
  <c r="AH40" i="4"/>
  <c r="AF252" i="7"/>
  <c r="AG40" i="4"/>
  <c r="AF252" i="8"/>
  <c r="Q39" i="4"/>
  <c r="AU394" i="6" s="1"/>
  <c r="P39" i="4"/>
  <c r="AH39" i="4" s="1"/>
  <c r="LY17" i="1"/>
  <c r="MA17" i="1"/>
  <c r="P36" i="4"/>
  <c r="Q36" i="4"/>
  <c r="P37" i="4"/>
  <c r="AT394" i="7" s="1"/>
  <c r="P35" i="4"/>
  <c r="AH35" i="4" s="1"/>
  <c r="Q35" i="4"/>
  <c r="AR394" i="4" s="1"/>
  <c r="Q37" i="4"/>
  <c r="AI37" i="4" s="1"/>
  <c r="Q40" i="4"/>
  <c r="T41" i="4"/>
  <c r="Q41" i="4"/>
  <c r="E41" i="4"/>
  <c r="H41" i="4"/>
  <c r="K41" i="4"/>
  <c r="N41" i="4"/>
  <c r="AT394" i="8"/>
  <c r="AG37" i="4"/>
  <c r="AG36" i="4"/>
  <c r="AS394" i="8"/>
  <c r="AG35" i="4"/>
  <c r="AR394" i="8"/>
  <c r="R41" i="4"/>
  <c r="AL253" i="8" s="1"/>
  <c r="O41" i="4"/>
  <c r="C41" i="4"/>
  <c r="F41" i="4"/>
  <c r="I41" i="4"/>
  <c r="L41" i="4"/>
  <c r="H34" i="4"/>
  <c r="E34" i="4"/>
  <c r="Q34" i="4"/>
  <c r="AI34" i="4" s="1"/>
  <c r="T34" i="4"/>
  <c r="N34" i="4"/>
  <c r="K34" i="4"/>
  <c r="G34" i="4"/>
  <c r="D34" i="4"/>
  <c r="C252" i="7" s="1"/>
  <c r="P34" i="4"/>
  <c r="AH34" i="4" s="1"/>
  <c r="S34" i="4"/>
  <c r="M34" i="4"/>
  <c r="J34" i="4"/>
  <c r="F34" i="4"/>
  <c r="C34" i="4"/>
  <c r="C252" i="8" s="1"/>
  <c r="O34" i="4"/>
  <c r="AG34" i="4" s="1"/>
  <c r="R34" i="4"/>
  <c r="L34" i="4"/>
  <c r="I34" i="4"/>
  <c r="AU394" i="7"/>
  <c r="AU394" i="8"/>
  <c r="AG39" i="4"/>
  <c r="S41" i="4"/>
  <c r="AL253" i="7" s="1"/>
  <c r="P41" i="4"/>
  <c r="D41" i="4"/>
  <c r="G41" i="4"/>
  <c r="J41" i="4"/>
  <c r="M41" i="4"/>
  <c r="C766" i="4"/>
  <c r="V766" i="4"/>
  <c r="C762" i="4"/>
  <c r="V762" i="4"/>
  <c r="HO45" i="1" l="1" a="1"/>
  <c r="HO45" i="1" s="1"/>
  <c r="HO46" i="1" s="1" a="1"/>
  <c r="HO46" i="1" s="1"/>
  <c r="HO47" i="1" a="1"/>
  <c r="HO47" i="1" s="1"/>
  <c r="HO48" i="1" s="1" a="1"/>
  <c r="HO48" i="1" s="1"/>
  <c r="HO49" i="1" a="1"/>
  <c r="HO49" i="1" s="1"/>
  <c r="HO50" i="1" s="1" a="1"/>
  <c r="HO50" i="1" s="1"/>
  <c r="HN49" i="1" a="1"/>
  <c r="HN49" i="1" s="1"/>
  <c r="HN50" i="1" s="1" a="1"/>
  <c r="HN50" i="1" s="1"/>
  <c r="HN47" i="1" a="1"/>
  <c r="HN47" i="1" s="1"/>
  <c r="HN48" i="1" s="1" a="1"/>
  <c r="HN48" i="1" s="1"/>
  <c r="HN45" i="1" a="1"/>
  <c r="HN45" i="1" s="1"/>
  <c r="HN46" i="1" s="1" a="1"/>
  <c r="HN46" i="1" s="1"/>
  <c r="HK45" i="1" a="1"/>
  <c r="HK45" i="1" s="1"/>
  <c r="HK46" i="1" s="1" a="1"/>
  <c r="HK46" i="1" s="1"/>
  <c r="HK49" i="1" a="1"/>
  <c r="HK49" i="1" s="1"/>
  <c r="HK50" i="1" s="1" a="1"/>
  <c r="HK50" i="1" s="1"/>
  <c r="HK47" i="1" a="1"/>
  <c r="HK47" i="1" s="1"/>
  <c r="HK48" i="1" s="1" a="1"/>
  <c r="HK48" i="1" s="1"/>
  <c r="C252" i="4"/>
  <c r="C252" i="6"/>
  <c r="AL253" i="6"/>
  <c r="AL253" i="4"/>
  <c r="AM252" i="8"/>
  <c r="H253" i="8"/>
  <c r="H253" i="4"/>
  <c r="H253" i="6"/>
  <c r="AM252" i="6"/>
  <c r="AM252" i="4"/>
  <c r="H253" i="7"/>
  <c r="AM252" i="7"/>
  <c r="AU394" i="4"/>
  <c r="AI39" i="4"/>
  <c r="AA41" i="4"/>
  <c r="T253" i="8"/>
  <c r="AB41" i="4"/>
  <c r="T253" i="7"/>
  <c r="Y41" i="4"/>
  <c r="N253" i="7"/>
  <c r="AE41" i="4"/>
  <c r="Z253" i="7"/>
  <c r="AF41" i="4"/>
  <c r="Z253" i="6"/>
  <c r="Z253" i="4"/>
  <c r="AC41" i="4"/>
  <c r="T253" i="6"/>
  <c r="T253" i="4"/>
  <c r="Z41" i="4"/>
  <c r="N253" i="4"/>
  <c r="N253" i="6"/>
  <c r="AJ41" i="4"/>
  <c r="AH41" i="4"/>
  <c r="AF253" i="7"/>
  <c r="AI41" i="4"/>
  <c r="AF253" i="6"/>
  <c r="AF253" i="4"/>
  <c r="X41" i="4"/>
  <c r="N253" i="8"/>
  <c r="AL41" i="4"/>
  <c r="AI40" i="4"/>
  <c r="AF252" i="4"/>
  <c r="AF252" i="6"/>
  <c r="AD41" i="4"/>
  <c r="Z253" i="8"/>
  <c r="AK41" i="4"/>
  <c r="AG41" i="4"/>
  <c r="AF253" i="8"/>
  <c r="AF263" i="8" s="1"/>
  <c r="AS394" i="6"/>
  <c r="AS394" i="7"/>
  <c r="AR395" i="7" s="1"/>
  <c r="AH36" i="4"/>
  <c r="AR394" i="6"/>
  <c r="AI36" i="4"/>
  <c r="W41" i="4"/>
  <c r="BK253" i="4"/>
  <c r="V41" i="4"/>
  <c r="U41" i="4"/>
  <c r="AT394" i="6"/>
  <c r="AS395" i="6" s="1"/>
  <c r="AT395" i="6" s="1"/>
  <c r="AU395" i="6" s="1"/>
  <c r="AV395" i="6" s="1"/>
  <c r="AW395" i="6" s="1"/>
  <c r="AX395" i="6" s="1"/>
  <c r="AS394" i="4"/>
  <c r="AI35" i="4"/>
  <c r="AH37" i="4"/>
  <c r="AT394" i="4"/>
  <c r="AR394" i="7"/>
  <c r="AS395" i="8"/>
  <c r="AT395" i="8" s="1"/>
  <c r="AU395" i="8" s="1"/>
  <c r="AV395" i="8" s="1"/>
  <c r="AW395" i="8" s="1"/>
  <c r="AX395" i="8" s="1"/>
  <c r="AS395" i="7"/>
  <c r="AT395" i="7" s="1"/>
  <c r="AU395" i="7" s="1"/>
  <c r="AV395" i="7" s="1"/>
  <c r="AW395" i="7" s="1"/>
  <c r="AX395" i="7" s="1"/>
  <c r="AR395" i="8"/>
  <c r="BL101" i="1"/>
  <c r="AF262" i="8" l="1"/>
  <c r="AF261" i="8"/>
  <c r="AF260" i="8"/>
  <c r="AF259" i="8"/>
  <c r="AF258" i="8"/>
  <c r="AF257" i="8"/>
  <c r="AF256" i="8"/>
  <c r="AS395" i="4"/>
  <c r="AT395" i="4" s="1"/>
  <c r="AU395" i="4" s="1"/>
  <c r="AV395" i="4" s="1"/>
  <c r="AW395" i="4" s="1"/>
  <c r="AX395" i="4" s="1"/>
  <c r="AF255" i="8"/>
  <c r="AR395" i="6"/>
  <c r="AR395" i="4"/>
  <c r="BL14" i="1"/>
  <c r="BL15" i="1" s="1" a="1"/>
  <c r="BL15" i="1" s="1"/>
  <c r="BL73" i="1" l="1" a="1"/>
  <c r="BL73" i="1" s="1"/>
  <c r="BL75" i="1" s="1" a="1"/>
  <c r="BL75" i="1" s="1"/>
  <c r="BL77" i="1" s="1" a="1"/>
  <c r="BL77" i="1" s="1"/>
  <c r="BL79" i="1" s="1" a="1"/>
  <c r="BL79" i="1" s="1"/>
  <c r="BL81" i="1" s="1" a="1"/>
  <c r="BL81" i="1" s="1"/>
  <c r="BL83" i="1" s="1" a="1"/>
  <c r="BL83" i="1" s="1"/>
  <c r="BL85" i="1" s="1" a="1"/>
  <c r="BL85" i="1" s="1"/>
  <c r="BL87" i="1" s="1" a="1"/>
  <c r="BL87" i="1" s="1"/>
  <c r="BL89" i="1" s="1" a="1"/>
  <c r="BL89" i="1" s="1"/>
  <c r="BL91" i="1" s="1" a="1"/>
  <c r="BL91" i="1" s="1"/>
  <c r="BL93" i="1" s="1" a="1"/>
  <c r="BL93" i="1" s="1"/>
  <c r="BL74" i="1" a="1"/>
  <c r="BL74" i="1" s="1"/>
  <c r="BL76" i="1" s="1" a="1"/>
  <c r="BL76" i="1" s="1"/>
  <c r="BL78" i="1" s="1" a="1"/>
  <c r="BL78" i="1" s="1"/>
  <c r="BL80" i="1" s="1" a="1"/>
  <c r="BL80" i="1" s="1"/>
  <c r="BL82" i="1" s="1" a="1"/>
  <c r="BL82" i="1" s="1"/>
  <c r="BL84" i="1" s="1" a="1"/>
  <c r="BL84" i="1" s="1"/>
  <c r="BL86" i="1" s="1" a="1"/>
  <c r="BL86" i="1" s="1"/>
  <c r="BL88" i="1" s="1" a="1"/>
  <c r="BL88" i="1" s="1"/>
  <c r="BL90" i="1" s="1" a="1"/>
  <c r="BL90" i="1" s="1"/>
  <c r="BL92" i="1" s="1" a="1"/>
  <c r="BL92" i="1" s="1"/>
  <c r="B298" i="4"/>
  <c r="B297" i="4"/>
  <c r="B296" i="4"/>
  <c r="B290" i="4"/>
  <c r="B289" i="4"/>
  <c r="B288" i="4"/>
  <c r="B282" i="4"/>
  <c r="B281" i="4"/>
  <c r="B280" i="4"/>
  <c r="B351" i="7"/>
  <c r="B333" i="7"/>
  <c r="B351" i="6"/>
  <c r="B333" i="6"/>
  <c r="B351" i="4"/>
  <c r="B333" i="4"/>
  <c r="B351" i="8"/>
  <c r="B333" i="8"/>
  <c r="C401" i="4"/>
  <c r="P401" i="4" s="1"/>
  <c r="F481" i="4"/>
  <c r="S481" i="4" s="1"/>
  <c r="E481" i="4"/>
  <c r="R481" i="4" s="1"/>
  <c r="D481" i="4"/>
  <c r="Q481" i="4" s="1"/>
  <c r="I417" i="4"/>
  <c r="V417" i="4" s="1"/>
  <c r="H417" i="4"/>
  <c r="U417" i="4" s="1"/>
  <c r="G417" i="4"/>
  <c r="T417" i="4" s="1"/>
  <c r="D417" i="4"/>
  <c r="I401" i="4"/>
  <c r="V401" i="4" s="1"/>
  <c r="H401" i="4"/>
  <c r="U401" i="4" s="1"/>
  <c r="G401" i="4"/>
  <c r="T401" i="4" s="1"/>
  <c r="F401" i="4"/>
  <c r="S401" i="4" s="1"/>
  <c r="E401" i="4"/>
  <c r="R401" i="4" s="1"/>
  <c r="Q401" i="4"/>
  <c r="H394" i="4"/>
  <c r="G394" i="4"/>
  <c r="H393" i="4"/>
  <c r="G393" i="4"/>
  <c r="H392" i="4"/>
  <c r="G392" i="4"/>
  <c r="H391" i="4"/>
  <c r="G391" i="4"/>
  <c r="E339" i="8"/>
  <c r="V396" i="6"/>
  <c r="U396" i="6"/>
  <c r="AB396" i="6" s="1"/>
  <c r="AI396" i="6" s="1"/>
  <c r="T396" i="6"/>
  <c r="AA396" i="6" s="1"/>
  <c r="AH396" i="6" s="1"/>
  <c r="AV396" i="6" s="1"/>
  <c r="AV397" i="6" s="1"/>
  <c r="S396" i="6"/>
  <c r="Z396" i="6" s="1"/>
  <c r="AG396" i="6" s="1"/>
  <c r="AU396" i="6" s="1"/>
  <c r="AU397" i="6" s="1"/>
  <c r="R396" i="6"/>
  <c r="Y396" i="6" s="1"/>
  <c r="AF396" i="6" s="1"/>
  <c r="P396" i="6"/>
  <c r="W396" i="6" s="1"/>
  <c r="AD396" i="6" s="1"/>
  <c r="AR396" i="6" s="1"/>
  <c r="AR397" i="6" s="1"/>
  <c r="D396" i="6"/>
  <c r="Q396" i="6" s="1"/>
  <c r="AY391" i="6"/>
  <c r="AK391" i="6"/>
  <c r="AD391" i="6"/>
  <c r="W391" i="6"/>
  <c r="P391" i="6"/>
  <c r="V396" i="7"/>
  <c r="AC396" i="7" s="1"/>
  <c r="AJ396" i="7" s="1"/>
  <c r="AX396" i="7" s="1"/>
  <c r="AX397" i="7" s="1"/>
  <c r="U396" i="7"/>
  <c r="AB396" i="7" s="1"/>
  <c r="AI396" i="7" s="1"/>
  <c r="AW396" i="7" s="1"/>
  <c r="AW397" i="7" s="1"/>
  <c r="T396" i="7"/>
  <c r="AA396" i="7" s="1"/>
  <c r="AH396" i="7" s="1"/>
  <c r="AV396" i="7" s="1"/>
  <c r="AV397" i="7" s="1"/>
  <c r="S396" i="7"/>
  <c r="Z396" i="7" s="1"/>
  <c r="AG396" i="7" s="1"/>
  <c r="AU396" i="7" s="1"/>
  <c r="AU397" i="7" s="1"/>
  <c r="R396" i="7"/>
  <c r="Y396" i="7" s="1"/>
  <c r="AF396" i="7" s="1"/>
  <c r="AT396" i="7" s="1"/>
  <c r="AT397" i="7" s="1"/>
  <c r="P396" i="7"/>
  <c r="P398" i="7" s="1"/>
  <c r="W398" i="7" s="1"/>
  <c r="D396" i="7"/>
  <c r="Q396" i="7" s="1"/>
  <c r="AY391" i="7"/>
  <c r="AK391" i="7"/>
  <c r="AD391" i="7"/>
  <c r="W391" i="7"/>
  <c r="P391" i="7"/>
  <c r="V396" i="8"/>
  <c r="U396" i="8"/>
  <c r="T396" i="8"/>
  <c r="S396" i="8"/>
  <c r="R396" i="8"/>
  <c r="P396" i="8"/>
  <c r="P398" i="8" s="1"/>
  <c r="D396" i="8"/>
  <c r="Q396" i="8" s="1"/>
  <c r="AY391" i="8"/>
  <c r="AK391" i="8"/>
  <c r="AD391" i="8"/>
  <c r="W391" i="8"/>
  <c r="P391" i="8"/>
  <c r="G68" i="7"/>
  <c r="F68" i="7"/>
  <c r="G68" i="6"/>
  <c r="F68" i="6"/>
  <c r="G68" i="8"/>
  <c r="F68" i="8"/>
  <c r="V396" i="4"/>
  <c r="AC396" i="4" s="1"/>
  <c r="AJ396" i="4" s="1"/>
  <c r="U396" i="4"/>
  <c r="AB396" i="4" s="1"/>
  <c r="AI396" i="4" s="1"/>
  <c r="T396" i="4"/>
  <c r="AA396" i="4" s="1"/>
  <c r="AH396" i="4" s="1"/>
  <c r="S396" i="4"/>
  <c r="Z396" i="4" s="1"/>
  <c r="AG396" i="4" s="1"/>
  <c r="R396" i="4"/>
  <c r="Y396" i="4" s="1"/>
  <c r="AF396" i="4" s="1"/>
  <c r="P396" i="4"/>
  <c r="W396" i="4" s="1"/>
  <c r="AD396" i="4" s="1"/>
  <c r="D126" i="4"/>
  <c r="JB101" i="1"/>
  <c r="AY391" i="4"/>
  <c r="AK391" i="4"/>
  <c r="AD391" i="4"/>
  <c r="W391" i="4"/>
  <c r="P391" i="4"/>
  <c r="B369" i="4"/>
  <c r="B369" i="7"/>
  <c r="B369" i="6"/>
  <c r="B369" i="8"/>
  <c r="Q386" i="4"/>
  <c r="P386" i="4"/>
  <c r="O386" i="4"/>
  <c r="N386" i="4"/>
  <c r="M386" i="4"/>
  <c r="L386" i="4"/>
  <c r="K386" i="4"/>
  <c r="J386" i="4"/>
  <c r="I386" i="4"/>
  <c r="H386" i="4"/>
  <c r="G386" i="4"/>
  <c r="E386" i="4"/>
  <c r="D386" i="4"/>
  <c r="C386" i="4"/>
  <c r="Q385" i="4"/>
  <c r="P385" i="4"/>
  <c r="O385" i="4"/>
  <c r="N385" i="4"/>
  <c r="M385" i="4"/>
  <c r="L385" i="4"/>
  <c r="K385" i="4"/>
  <c r="J385" i="4"/>
  <c r="I385" i="4"/>
  <c r="H385" i="4"/>
  <c r="G385" i="4"/>
  <c r="E385" i="4"/>
  <c r="D385" i="4"/>
  <c r="C385" i="4"/>
  <c r="Q384" i="4"/>
  <c r="P384" i="4"/>
  <c r="O384" i="4"/>
  <c r="N384" i="4"/>
  <c r="M384" i="4"/>
  <c r="L384" i="4"/>
  <c r="K384" i="4"/>
  <c r="J384" i="4"/>
  <c r="I384" i="4"/>
  <c r="H384" i="4"/>
  <c r="G384" i="4"/>
  <c r="E384" i="4"/>
  <c r="D384" i="4"/>
  <c r="C384" i="4"/>
  <c r="B384" i="4"/>
  <c r="Q380" i="4"/>
  <c r="P380" i="4"/>
  <c r="O380" i="4"/>
  <c r="N380" i="4"/>
  <c r="M380" i="4"/>
  <c r="L380" i="4"/>
  <c r="K380" i="4"/>
  <c r="J380" i="4"/>
  <c r="I380" i="4"/>
  <c r="H380" i="4"/>
  <c r="G380" i="4"/>
  <c r="E380" i="4"/>
  <c r="D380" i="4"/>
  <c r="C380" i="4"/>
  <c r="Q379" i="4"/>
  <c r="P379" i="4"/>
  <c r="O379" i="4"/>
  <c r="N379" i="4"/>
  <c r="M379" i="4"/>
  <c r="L379" i="4"/>
  <c r="K379" i="4"/>
  <c r="J379" i="4"/>
  <c r="I379" i="4"/>
  <c r="H379" i="4"/>
  <c r="G379" i="4"/>
  <c r="E379" i="4"/>
  <c r="D379" i="4"/>
  <c r="C379" i="4"/>
  <c r="Q378" i="4"/>
  <c r="P378" i="4"/>
  <c r="O378" i="4"/>
  <c r="N378" i="4"/>
  <c r="M378" i="4"/>
  <c r="L378" i="4"/>
  <c r="K378" i="4"/>
  <c r="J378" i="4"/>
  <c r="I378" i="4"/>
  <c r="H378" i="4"/>
  <c r="G378" i="4"/>
  <c r="E378" i="4"/>
  <c r="D378" i="4"/>
  <c r="C378" i="4"/>
  <c r="B378" i="4"/>
  <c r="Q377" i="4"/>
  <c r="P377" i="4"/>
  <c r="O377" i="4"/>
  <c r="N377" i="4"/>
  <c r="M377" i="4"/>
  <c r="L377" i="4"/>
  <c r="K377" i="4"/>
  <c r="J377" i="4"/>
  <c r="I377" i="4"/>
  <c r="H377" i="4"/>
  <c r="G377" i="4"/>
  <c r="E377" i="4"/>
  <c r="D377" i="4"/>
  <c r="C377" i="4"/>
  <c r="Q376" i="4"/>
  <c r="P376" i="4"/>
  <c r="O376" i="4"/>
  <c r="N376" i="4"/>
  <c r="M376" i="4"/>
  <c r="L376" i="4"/>
  <c r="K376" i="4"/>
  <c r="J376" i="4"/>
  <c r="I376" i="4"/>
  <c r="H376" i="4"/>
  <c r="G376" i="4"/>
  <c r="E376" i="4"/>
  <c r="D376" i="4"/>
  <c r="C376" i="4"/>
  <c r="Q375" i="4"/>
  <c r="P375" i="4"/>
  <c r="O375" i="4"/>
  <c r="N375" i="4"/>
  <c r="M375" i="4"/>
  <c r="L375" i="4"/>
  <c r="K375" i="4"/>
  <c r="J375" i="4"/>
  <c r="I375" i="4"/>
  <c r="H375" i="4"/>
  <c r="G375" i="4"/>
  <c r="E375" i="4"/>
  <c r="D375" i="4"/>
  <c r="C375" i="4"/>
  <c r="B375" i="4"/>
  <c r="Q374" i="4"/>
  <c r="P374" i="4"/>
  <c r="O374" i="4"/>
  <c r="N374" i="4"/>
  <c r="M374" i="4"/>
  <c r="L374" i="4"/>
  <c r="K374" i="4"/>
  <c r="J374" i="4"/>
  <c r="I374" i="4"/>
  <c r="H374" i="4"/>
  <c r="G374" i="4"/>
  <c r="E374" i="4"/>
  <c r="D374" i="4"/>
  <c r="C374" i="4"/>
  <c r="Q373" i="4"/>
  <c r="P373" i="4"/>
  <c r="O373" i="4"/>
  <c r="N373" i="4"/>
  <c r="M373" i="4"/>
  <c r="L373" i="4"/>
  <c r="K373" i="4"/>
  <c r="J373" i="4"/>
  <c r="I373" i="4"/>
  <c r="H373" i="4"/>
  <c r="G373" i="4"/>
  <c r="E373" i="4"/>
  <c r="D373" i="4"/>
  <c r="C373" i="4"/>
  <c r="Q372" i="4"/>
  <c r="P372" i="4"/>
  <c r="O372" i="4"/>
  <c r="N372" i="4"/>
  <c r="M372" i="4"/>
  <c r="L372" i="4"/>
  <c r="K372" i="4"/>
  <c r="J372" i="4"/>
  <c r="I372" i="4"/>
  <c r="H372" i="4"/>
  <c r="G372" i="4"/>
  <c r="E372" i="4"/>
  <c r="D372" i="4"/>
  <c r="C372" i="4"/>
  <c r="B372" i="4"/>
  <c r="BN386" i="4"/>
  <c r="BB386" i="4"/>
  <c r="AX386" i="4"/>
  <c r="AL386" i="4"/>
  <c r="AH386" i="4"/>
  <c r="V386" i="4"/>
  <c r="Q371" i="4"/>
  <c r="P371" i="4"/>
  <c r="O371" i="4"/>
  <c r="N371" i="4"/>
  <c r="M371" i="4"/>
  <c r="L371" i="4"/>
  <c r="K371" i="4"/>
  <c r="J371" i="4"/>
  <c r="I371" i="4"/>
  <c r="H371" i="4"/>
  <c r="G371" i="4"/>
  <c r="E371" i="4"/>
  <c r="D371" i="4"/>
  <c r="C371" i="4"/>
  <c r="BN385" i="4"/>
  <c r="BB385" i="4"/>
  <c r="AX385" i="4"/>
  <c r="AL385" i="4"/>
  <c r="AH385" i="4"/>
  <c r="V385" i="4"/>
  <c r="Q370" i="4"/>
  <c r="P370" i="4"/>
  <c r="O370" i="4"/>
  <c r="N370" i="4"/>
  <c r="M370" i="4"/>
  <c r="L370" i="4"/>
  <c r="K370" i="4"/>
  <c r="J370" i="4"/>
  <c r="I370" i="4"/>
  <c r="H370" i="4"/>
  <c r="G370" i="4"/>
  <c r="E370" i="4"/>
  <c r="D370" i="4"/>
  <c r="C370" i="4"/>
  <c r="BN384" i="4"/>
  <c r="BB384" i="4"/>
  <c r="AX384" i="4"/>
  <c r="AL384" i="4"/>
  <c r="AH384" i="4"/>
  <c r="V384" i="4"/>
  <c r="Q369" i="4"/>
  <c r="P369" i="4"/>
  <c r="O369" i="4"/>
  <c r="N369" i="4"/>
  <c r="M369" i="4"/>
  <c r="L369" i="4"/>
  <c r="K369" i="4"/>
  <c r="J369" i="4"/>
  <c r="I369" i="4"/>
  <c r="H369" i="4"/>
  <c r="G369" i="4"/>
  <c r="E369" i="4"/>
  <c r="D369" i="4"/>
  <c r="C369" i="4"/>
  <c r="Q368" i="4"/>
  <c r="P368" i="4"/>
  <c r="O368" i="4"/>
  <c r="N368" i="4"/>
  <c r="M368" i="4"/>
  <c r="L368" i="4"/>
  <c r="K368" i="4"/>
  <c r="J368" i="4"/>
  <c r="I368" i="4"/>
  <c r="H368" i="4"/>
  <c r="G368" i="4"/>
  <c r="E368" i="4"/>
  <c r="D368" i="4"/>
  <c r="C368" i="4"/>
  <c r="Q367" i="4"/>
  <c r="P367" i="4"/>
  <c r="O367" i="4"/>
  <c r="N367" i="4"/>
  <c r="M367" i="4"/>
  <c r="L367" i="4"/>
  <c r="K367" i="4"/>
  <c r="J367" i="4"/>
  <c r="I367" i="4"/>
  <c r="H367" i="4"/>
  <c r="G367" i="4"/>
  <c r="E367" i="4"/>
  <c r="D367" i="4"/>
  <c r="C367" i="4"/>
  <c r="Q366" i="4"/>
  <c r="P366" i="4"/>
  <c r="O366" i="4"/>
  <c r="N366" i="4"/>
  <c r="M366" i="4"/>
  <c r="L366" i="4"/>
  <c r="K366" i="4"/>
  <c r="J366" i="4"/>
  <c r="I366" i="4"/>
  <c r="H366" i="4"/>
  <c r="G366" i="4"/>
  <c r="E366" i="4"/>
  <c r="D366" i="4"/>
  <c r="C366" i="4"/>
  <c r="B366" i="4"/>
  <c r="Q362" i="4"/>
  <c r="P362" i="4"/>
  <c r="O362" i="4"/>
  <c r="N362" i="4"/>
  <c r="M362" i="4"/>
  <c r="L362" i="4"/>
  <c r="K362" i="4"/>
  <c r="J362" i="4"/>
  <c r="I362" i="4"/>
  <c r="H362" i="4"/>
  <c r="G362" i="4"/>
  <c r="E362" i="4"/>
  <c r="D362" i="4"/>
  <c r="C362" i="4"/>
  <c r="Q361" i="4"/>
  <c r="P361" i="4"/>
  <c r="O361" i="4"/>
  <c r="N361" i="4"/>
  <c r="M361" i="4"/>
  <c r="L361" i="4"/>
  <c r="K361" i="4"/>
  <c r="J361" i="4"/>
  <c r="I361" i="4"/>
  <c r="H361" i="4"/>
  <c r="G361" i="4"/>
  <c r="E361" i="4"/>
  <c r="D361" i="4"/>
  <c r="C361" i="4"/>
  <c r="Q360" i="4"/>
  <c r="P360" i="4"/>
  <c r="O360" i="4"/>
  <c r="N360" i="4"/>
  <c r="M360" i="4"/>
  <c r="L360" i="4"/>
  <c r="K360" i="4"/>
  <c r="J360" i="4"/>
  <c r="I360" i="4"/>
  <c r="H360" i="4"/>
  <c r="G360" i="4"/>
  <c r="E360" i="4"/>
  <c r="D360" i="4"/>
  <c r="C360" i="4"/>
  <c r="B360" i="4"/>
  <c r="Q359" i="4"/>
  <c r="P359" i="4"/>
  <c r="O359" i="4"/>
  <c r="N359" i="4"/>
  <c r="M359" i="4"/>
  <c r="L359" i="4"/>
  <c r="K359" i="4"/>
  <c r="J359" i="4"/>
  <c r="I359" i="4"/>
  <c r="H359" i="4"/>
  <c r="G359" i="4"/>
  <c r="E359" i="4"/>
  <c r="D359" i="4"/>
  <c r="C359" i="4"/>
  <c r="Q358" i="4"/>
  <c r="P358" i="4"/>
  <c r="O358" i="4"/>
  <c r="N358" i="4"/>
  <c r="M358" i="4"/>
  <c r="L358" i="4"/>
  <c r="K358" i="4"/>
  <c r="J358" i="4"/>
  <c r="I358" i="4"/>
  <c r="H358" i="4"/>
  <c r="G358" i="4"/>
  <c r="E358" i="4"/>
  <c r="D358" i="4"/>
  <c r="C358" i="4"/>
  <c r="Q357" i="4"/>
  <c r="P357" i="4"/>
  <c r="O357" i="4"/>
  <c r="N357" i="4"/>
  <c r="M357" i="4"/>
  <c r="L357" i="4"/>
  <c r="K357" i="4"/>
  <c r="J357" i="4"/>
  <c r="I357" i="4"/>
  <c r="H357" i="4"/>
  <c r="G357" i="4"/>
  <c r="E357" i="4"/>
  <c r="D357" i="4"/>
  <c r="C357" i="4"/>
  <c r="B357" i="4"/>
  <c r="Q356" i="4"/>
  <c r="P356" i="4"/>
  <c r="O356" i="4"/>
  <c r="N356" i="4"/>
  <c r="M356" i="4"/>
  <c r="L356" i="4"/>
  <c r="K356" i="4"/>
  <c r="J356" i="4"/>
  <c r="I356" i="4"/>
  <c r="H356" i="4"/>
  <c r="G356" i="4"/>
  <c r="E356" i="4"/>
  <c r="D356" i="4"/>
  <c r="C356" i="4"/>
  <c r="Q355" i="4"/>
  <c r="P355" i="4"/>
  <c r="O355" i="4"/>
  <c r="N355" i="4"/>
  <c r="M355" i="4"/>
  <c r="L355" i="4"/>
  <c r="K355" i="4"/>
  <c r="J355" i="4"/>
  <c r="I355" i="4"/>
  <c r="H355" i="4"/>
  <c r="G355" i="4"/>
  <c r="E355" i="4"/>
  <c r="D355" i="4"/>
  <c r="C355" i="4"/>
  <c r="Q354" i="4"/>
  <c r="P354" i="4"/>
  <c r="O354" i="4"/>
  <c r="N354" i="4"/>
  <c r="M354" i="4"/>
  <c r="L354" i="4"/>
  <c r="K354" i="4"/>
  <c r="J354" i="4"/>
  <c r="I354" i="4"/>
  <c r="H354" i="4"/>
  <c r="G354" i="4"/>
  <c r="E354" i="4"/>
  <c r="D354" i="4"/>
  <c r="C354" i="4"/>
  <c r="B354" i="4"/>
  <c r="BN368" i="4"/>
  <c r="BB368" i="4"/>
  <c r="AX368" i="4"/>
  <c r="AL368" i="4"/>
  <c r="AH368" i="4"/>
  <c r="V368" i="4"/>
  <c r="Q353" i="4"/>
  <c r="P353" i="4"/>
  <c r="O353" i="4"/>
  <c r="N353" i="4"/>
  <c r="M353" i="4"/>
  <c r="L353" i="4"/>
  <c r="K353" i="4"/>
  <c r="J353" i="4"/>
  <c r="I353" i="4"/>
  <c r="H353" i="4"/>
  <c r="G353" i="4"/>
  <c r="E353" i="4"/>
  <c r="D353" i="4"/>
  <c r="C353" i="4"/>
  <c r="BN367" i="4"/>
  <c r="BB367" i="4"/>
  <c r="AL367" i="4"/>
  <c r="AH367" i="4"/>
  <c r="V367" i="4"/>
  <c r="Q352" i="4"/>
  <c r="P352" i="4"/>
  <c r="O352" i="4"/>
  <c r="N352" i="4"/>
  <c r="M352" i="4"/>
  <c r="L352" i="4"/>
  <c r="K352" i="4"/>
  <c r="J352" i="4"/>
  <c r="I352" i="4"/>
  <c r="H352" i="4"/>
  <c r="G352" i="4"/>
  <c r="E352" i="4"/>
  <c r="D352" i="4"/>
  <c r="C352" i="4"/>
  <c r="BN366" i="4"/>
  <c r="BB366" i="4"/>
  <c r="AX366" i="4"/>
  <c r="AL366" i="4"/>
  <c r="AH366" i="4"/>
  <c r="V366" i="4"/>
  <c r="Q351" i="4"/>
  <c r="P351" i="4"/>
  <c r="O351" i="4"/>
  <c r="N351" i="4"/>
  <c r="M351" i="4"/>
  <c r="L351" i="4"/>
  <c r="K351" i="4"/>
  <c r="J351" i="4"/>
  <c r="I351" i="4"/>
  <c r="H351" i="4"/>
  <c r="G351" i="4"/>
  <c r="E351" i="4"/>
  <c r="D351" i="4"/>
  <c r="C351" i="4"/>
  <c r="R386" i="7"/>
  <c r="F386" i="7"/>
  <c r="Q386" i="7"/>
  <c r="P386" i="7"/>
  <c r="O386" i="7"/>
  <c r="N386" i="7"/>
  <c r="M386" i="7"/>
  <c r="L386" i="7"/>
  <c r="K386" i="7"/>
  <c r="J386" i="7"/>
  <c r="I386" i="7"/>
  <c r="H386" i="7"/>
  <c r="G386" i="7"/>
  <c r="E386" i="7"/>
  <c r="D386" i="7"/>
  <c r="C386" i="7"/>
  <c r="F385" i="7"/>
  <c r="R385" i="7"/>
  <c r="Q385" i="7"/>
  <c r="P385" i="7"/>
  <c r="O385" i="7"/>
  <c r="N385" i="7"/>
  <c r="M385" i="7"/>
  <c r="L385" i="7"/>
  <c r="K385" i="7"/>
  <c r="J385" i="7"/>
  <c r="I385" i="7"/>
  <c r="H385" i="7"/>
  <c r="G385" i="7"/>
  <c r="E385" i="7"/>
  <c r="D385" i="7"/>
  <c r="C385" i="7"/>
  <c r="F384" i="7"/>
  <c r="R384" i="7"/>
  <c r="Q384" i="7"/>
  <c r="P384" i="7"/>
  <c r="O384" i="7"/>
  <c r="N384" i="7"/>
  <c r="M384" i="7"/>
  <c r="L384" i="7"/>
  <c r="K384" i="7"/>
  <c r="J384" i="7"/>
  <c r="I384" i="7"/>
  <c r="H384" i="7"/>
  <c r="G384" i="7"/>
  <c r="E384" i="7"/>
  <c r="D384" i="7"/>
  <c r="C384" i="7"/>
  <c r="B384" i="7"/>
  <c r="R380" i="7"/>
  <c r="F380" i="7"/>
  <c r="Q380" i="7"/>
  <c r="P380" i="7"/>
  <c r="O380" i="7"/>
  <c r="N380" i="7"/>
  <c r="M380" i="7"/>
  <c r="L380" i="7"/>
  <c r="K380" i="7"/>
  <c r="J380" i="7"/>
  <c r="I380" i="7"/>
  <c r="H380" i="7"/>
  <c r="G380" i="7"/>
  <c r="E380" i="7"/>
  <c r="D380" i="7"/>
  <c r="C380" i="7"/>
  <c r="F379" i="7"/>
  <c r="R379" i="7"/>
  <c r="Q379" i="7"/>
  <c r="P379" i="7"/>
  <c r="O379" i="7"/>
  <c r="N379" i="7"/>
  <c r="M379" i="7"/>
  <c r="L379" i="7"/>
  <c r="K379" i="7"/>
  <c r="J379" i="7"/>
  <c r="I379" i="7"/>
  <c r="H379" i="7"/>
  <c r="G379" i="7"/>
  <c r="E379" i="7"/>
  <c r="D379" i="7"/>
  <c r="C379" i="7"/>
  <c r="R378" i="7"/>
  <c r="F378" i="7"/>
  <c r="Q378" i="7"/>
  <c r="P378" i="7"/>
  <c r="O378" i="7"/>
  <c r="N378" i="7"/>
  <c r="M378" i="7"/>
  <c r="L378" i="7"/>
  <c r="K378" i="7"/>
  <c r="J378" i="7"/>
  <c r="I378" i="7"/>
  <c r="H378" i="7"/>
  <c r="G378" i="7"/>
  <c r="E378" i="7"/>
  <c r="D378" i="7"/>
  <c r="C378" i="7"/>
  <c r="B378" i="7"/>
  <c r="R377" i="7"/>
  <c r="F377" i="7"/>
  <c r="Q377" i="7"/>
  <c r="P377" i="7"/>
  <c r="O377" i="7"/>
  <c r="N377" i="7"/>
  <c r="M377" i="7"/>
  <c r="L377" i="7"/>
  <c r="K377" i="7"/>
  <c r="J377" i="7"/>
  <c r="I377" i="7"/>
  <c r="H377" i="7"/>
  <c r="G377" i="7"/>
  <c r="E377" i="7"/>
  <c r="D377" i="7"/>
  <c r="C377" i="7"/>
  <c r="F376" i="7"/>
  <c r="R376" i="7"/>
  <c r="Q376" i="7"/>
  <c r="P376" i="7"/>
  <c r="O376" i="7"/>
  <c r="N376" i="7"/>
  <c r="M376" i="7"/>
  <c r="L376" i="7"/>
  <c r="K376" i="7"/>
  <c r="J376" i="7"/>
  <c r="I376" i="7"/>
  <c r="H376" i="7"/>
  <c r="G376" i="7"/>
  <c r="E376" i="7"/>
  <c r="D376" i="7"/>
  <c r="C376" i="7"/>
  <c r="R375" i="7"/>
  <c r="F375" i="7"/>
  <c r="Q375" i="7"/>
  <c r="P375" i="7"/>
  <c r="O375" i="7"/>
  <c r="N375" i="7"/>
  <c r="M375" i="7"/>
  <c r="L375" i="7"/>
  <c r="K375" i="7"/>
  <c r="J375" i="7"/>
  <c r="I375" i="7"/>
  <c r="H375" i="7"/>
  <c r="G375" i="7"/>
  <c r="E375" i="7"/>
  <c r="D375" i="7"/>
  <c r="C375" i="7"/>
  <c r="B375" i="7"/>
  <c r="R374" i="7"/>
  <c r="F374" i="7"/>
  <c r="Q374" i="7"/>
  <c r="P374" i="7"/>
  <c r="O374" i="7"/>
  <c r="N374" i="7"/>
  <c r="M374" i="7"/>
  <c r="L374" i="7"/>
  <c r="K374" i="7"/>
  <c r="J374" i="7"/>
  <c r="I374" i="7"/>
  <c r="H374" i="7"/>
  <c r="G374" i="7"/>
  <c r="E374" i="7"/>
  <c r="D374" i="7"/>
  <c r="C374" i="7"/>
  <c r="R373" i="7"/>
  <c r="F373" i="7"/>
  <c r="Q373" i="7"/>
  <c r="P373" i="7"/>
  <c r="O373" i="7"/>
  <c r="N373" i="7"/>
  <c r="M373" i="7"/>
  <c r="L373" i="7"/>
  <c r="K373" i="7"/>
  <c r="J373" i="7"/>
  <c r="I373" i="7"/>
  <c r="H373" i="7"/>
  <c r="G373" i="7"/>
  <c r="E373" i="7"/>
  <c r="D373" i="7"/>
  <c r="C373" i="7"/>
  <c r="F372" i="7"/>
  <c r="R372" i="7"/>
  <c r="Q372" i="7"/>
  <c r="P372" i="7"/>
  <c r="O372" i="7"/>
  <c r="N372" i="7"/>
  <c r="M372" i="7"/>
  <c r="L372" i="7"/>
  <c r="K372" i="7"/>
  <c r="J372" i="7"/>
  <c r="I372" i="7"/>
  <c r="H372" i="7"/>
  <c r="G372" i="7"/>
  <c r="E372" i="7"/>
  <c r="D372" i="7"/>
  <c r="C372" i="7"/>
  <c r="B372" i="7"/>
  <c r="F371" i="7"/>
  <c r="R371" i="7"/>
  <c r="Q371" i="7"/>
  <c r="P371" i="7"/>
  <c r="O371" i="7"/>
  <c r="N371" i="7"/>
  <c r="M371" i="7"/>
  <c r="L371" i="7"/>
  <c r="K371" i="7"/>
  <c r="J371" i="7"/>
  <c r="I371" i="7"/>
  <c r="H371" i="7"/>
  <c r="G371" i="7"/>
  <c r="E371" i="7"/>
  <c r="D371" i="7"/>
  <c r="C371" i="7"/>
  <c r="R370" i="7"/>
  <c r="F370" i="7"/>
  <c r="Q370" i="7"/>
  <c r="P370" i="7"/>
  <c r="O370" i="7"/>
  <c r="N370" i="7"/>
  <c r="M370" i="7"/>
  <c r="L370" i="7"/>
  <c r="K370" i="7"/>
  <c r="J370" i="7"/>
  <c r="I370" i="7"/>
  <c r="H370" i="7"/>
  <c r="G370" i="7"/>
  <c r="E370" i="7"/>
  <c r="D370" i="7"/>
  <c r="C370" i="7"/>
  <c r="F369" i="7"/>
  <c r="R369" i="7"/>
  <c r="Q369" i="7"/>
  <c r="P369" i="7"/>
  <c r="O369" i="7"/>
  <c r="N369" i="7"/>
  <c r="M369" i="7"/>
  <c r="L369" i="7"/>
  <c r="K369" i="7"/>
  <c r="J369" i="7"/>
  <c r="I369" i="7"/>
  <c r="H369" i="7"/>
  <c r="G369" i="7"/>
  <c r="E369" i="7"/>
  <c r="D369" i="7"/>
  <c r="C369" i="7"/>
  <c r="F368" i="7"/>
  <c r="R368" i="7"/>
  <c r="Q368" i="7"/>
  <c r="P368" i="7"/>
  <c r="O368" i="7"/>
  <c r="N368" i="7"/>
  <c r="M368" i="7"/>
  <c r="L368" i="7"/>
  <c r="K368" i="7"/>
  <c r="J368" i="7"/>
  <c r="I368" i="7"/>
  <c r="H368" i="7"/>
  <c r="G368" i="7"/>
  <c r="E368" i="7"/>
  <c r="D368" i="7"/>
  <c r="C368" i="7"/>
  <c r="F367" i="7"/>
  <c r="R367" i="7"/>
  <c r="Q367" i="7"/>
  <c r="P367" i="7"/>
  <c r="O367" i="7"/>
  <c r="N367" i="7"/>
  <c r="M367" i="7"/>
  <c r="L367" i="7"/>
  <c r="K367" i="7"/>
  <c r="J367" i="7"/>
  <c r="I367" i="7"/>
  <c r="H367" i="7"/>
  <c r="G367" i="7"/>
  <c r="E367" i="7"/>
  <c r="D367" i="7"/>
  <c r="C367" i="7"/>
  <c r="R366" i="7"/>
  <c r="F366" i="7"/>
  <c r="Q366" i="7"/>
  <c r="P366" i="7"/>
  <c r="O366" i="7"/>
  <c r="N366" i="7"/>
  <c r="M366" i="7"/>
  <c r="L366" i="7"/>
  <c r="K366" i="7"/>
  <c r="J366" i="7"/>
  <c r="I366" i="7"/>
  <c r="H366" i="7"/>
  <c r="G366" i="7"/>
  <c r="E366" i="7"/>
  <c r="D366" i="7"/>
  <c r="C366" i="7"/>
  <c r="B366" i="7"/>
  <c r="R362" i="7"/>
  <c r="F362" i="7"/>
  <c r="Q362" i="7"/>
  <c r="P362" i="7"/>
  <c r="O362" i="7"/>
  <c r="N362" i="7"/>
  <c r="M362" i="7"/>
  <c r="L362" i="7"/>
  <c r="K362" i="7"/>
  <c r="J362" i="7"/>
  <c r="I362" i="7"/>
  <c r="H362" i="7"/>
  <c r="G362" i="7"/>
  <c r="E362" i="7"/>
  <c r="D362" i="7"/>
  <c r="C362" i="7"/>
  <c r="F361" i="7"/>
  <c r="R361" i="7"/>
  <c r="Q361" i="7"/>
  <c r="P361" i="7"/>
  <c r="O361" i="7"/>
  <c r="N361" i="7"/>
  <c r="M361" i="7"/>
  <c r="L361" i="7"/>
  <c r="K361" i="7"/>
  <c r="J361" i="7"/>
  <c r="I361" i="7"/>
  <c r="H361" i="7"/>
  <c r="G361" i="7"/>
  <c r="E361" i="7"/>
  <c r="D361" i="7"/>
  <c r="C361" i="7"/>
  <c r="R360" i="7"/>
  <c r="F360" i="7"/>
  <c r="Q360" i="7"/>
  <c r="P360" i="7"/>
  <c r="O360" i="7"/>
  <c r="N360" i="7"/>
  <c r="M360" i="7"/>
  <c r="L360" i="7"/>
  <c r="K360" i="7"/>
  <c r="J360" i="7"/>
  <c r="I360" i="7"/>
  <c r="H360" i="7"/>
  <c r="G360" i="7"/>
  <c r="E360" i="7"/>
  <c r="D360" i="7"/>
  <c r="C360" i="7"/>
  <c r="B360" i="7"/>
  <c r="R359" i="7"/>
  <c r="F359" i="7"/>
  <c r="Q359" i="7"/>
  <c r="P359" i="7"/>
  <c r="O359" i="7"/>
  <c r="N359" i="7"/>
  <c r="M359" i="7"/>
  <c r="L359" i="7"/>
  <c r="K359" i="7"/>
  <c r="J359" i="7"/>
  <c r="I359" i="7"/>
  <c r="H359" i="7"/>
  <c r="G359" i="7"/>
  <c r="E359" i="7"/>
  <c r="D359" i="7"/>
  <c r="C359" i="7"/>
  <c r="F358" i="7"/>
  <c r="R358" i="7"/>
  <c r="Q358" i="7"/>
  <c r="P358" i="7"/>
  <c r="O358" i="7"/>
  <c r="N358" i="7"/>
  <c r="M358" i="7"/>
  <c r="L358" i="7"/>
  <c r="K358" i="7"/>
  <c r="J358" i="7"/>
  <c r="I358" i="7"/>
  <c r="H358" i="7"/>
  <c r="G358" i="7"/>
  <c r="E358" i="7"/>
  <c r="D358" i="7"/>
  <c r="C358" i="7"/>
  <c r="R357" i="7"/>
  <c r="F357" i="7"/>
  <c r="Q357" i="7"/>
  <c r="P357" i="7"/>
  <c r="O357" i="7"/>
  <c r="N357" i="7"/>
  <c r="M357" i="7"/>
  <c r="L357" i="7"/>
  <c r="K357" i="7"/>
  <c r="J357" i="7"/>
  <c r="I357" i="7"/>
  <c r="H357" i="7"/>
  <c r="G357" i="7"/>
  <c r="E357" i="7"/>
  <c r="D357" i="7"/>
  <c r="C357" i="7"/>
  <c r="B357" i="7"/>
  <c r="R356" i="7"/>
  <c r="F356" i="7"/>
  <c r="Q356" i="7"/>
  <c r="P356" i="7"/>
  <c r="O356" i="7"/>
  <c r="N356" i="7"/>
  <c r="M356" i="7"/>
  <c r="L356" i="7"/>
  <c r="K356" i="7"/>
  <c r="J356" i="7"/>
  <c r="I356" i="7"/>
  <c r="H356" i="7"/>
  <c r="G356" i="7"/>
  <c r="E356" i="7"/>
  <c r="D356" i="7"/>
  <c r="C356" i="7"/>
  <c r="R355" i="7"/>
  <c r="F355" i="7"/>
  <c r="Q355" i="7"/>
  <c r="P355" i="7"/>
  <c r="O355" i="7"/>
  <c r="N355" i="7"/>
  <c r="M355" i="7"/>
  <c r="L355" i="7"/>
  <c r="K355" i="7"/>
  <c r="J355" i="7"/>
  <c r="I355" i="7"/>
  <c r="H355" i="7"/>
  <c r="G355" i="7"/>
  <c r="E355" i="7"/>
  <c r="D355" i="7"/>
  <c r="C355" i="7"/>
  <c r="R354" i="7"/>
  <c r="F354" i="7"/>
  <c r="Q354" i="7"/>
  <c r="P354" i="7"/>
  <c r="O354" i="7"/>
  <c r="N354" i="7"/>
  <c r="M354" i="7"/>
  <c r="L354" i="7"/>
  <c r="K354" i="7"/>
  <c r="J354" i="7"/>
  <c r="I354" i="7"/>
  <c r="H354" i="7"/>
  <c r="G354" i="7"/>
  <c r="E354" i="7"/>
  <c r="D354" i="7"/>
  <c r="C354" i="7"/>
  <c r="B354" i="7"/>
  <c r="R353" i="7"/>
  <c r="F353" i="7"/>
  <c r="Q353" i="7"/>
  <c r="P353" i="7"/>
  <c r="O353" i="7"/>
  <c r="N353" i="7"/>
  <c r="M353" i="7"/>
  <c r="L353" i="7"/>
  <c r="K353" i="7"/>
  <c r="J353" i="7"/>
  <c r="I353" i="7"/>
  <c r="H353" i="7"/>
  <c r="G353" i="7"/>
  <c r="E353" i="7"/>
  <c r="D353" i="7"/>
  <c r="C353" i="7"/>
  <c r="R352" i="7"/>
  <c r="F352" i="7"/>
  <c r="Q352" i="7"/>
  <c r="P352" i="7"/>
  <c r="O352" i="7"/>
  <c r="N352" i="7"/>
  <c r="M352" i="7"/>
  <c r="L352" i="7"/>
  <c r="K352" i="7"/>
  <c r="J352" i="7"/>
  <c r="I352" i="7"/>
  <c r="H352" i="7"/>
  <c r="G352" i="7"/>
  <c r="E352" i="7"/>
  <c r="D352" i="7"/>
  <c r="C352" i="7"/>
  <c r="F351" i="7"/>
  <c r="R351" i="7"/>
  <c r="Q351" i="7"/>
  <c r="P351" i="7"/>
  <c r="O351" i="7"/>
  <c r="N351" i="7"/>
  <c r="M351" i="7"/>
  <c r="L351" i="7"/>
  <c r="K351" i="7"/>
  <c r="J351" i="7"/>
  <c r="I351" i="7"/>
  <c r="H351" i="7"/>
  <c r="G351" i="7"/>
  <c r="E351" i="7"/>
  <c r="D351" i="7"/>
  <c r="C351" i="7"/>
  <c r="R386" i="6"/>
  <c r="F386" i="6"/>
  <c r="Q386" i="6"/>
  <c r="P386" i="6"/>
  <c r="O386" i="6"/>
  <c r="N386" i="6"/>
  <c r="M386" i="6"/>
  <c r="L386" i="6"/>
  <c r="K386" i="6"/>
  <c r="J386" i="6"/>
  <c r="I386" i="6"/>
  <c r="H386" i="6"/>
  <c r="G386" i="6"/>
  <c r="E386" i="6"/>
  <c r="D386" i="6"/>
  <c r="C386" i="6"/>
  <c r="R385" i="6"/>
  <c r="F385" i="6"/>
  <c r="Q385" i="6"/>
  <c r="P385" i="6"/>
  <c r="O385" i="6"/>
  <c r="N385" i="6"/>
  <c r="M385" i="6"/>
  <c r="L385" i="6"/>
  <c r="K385" i="6"/>
  <c r="J385" i="6"/>
  <c r="I385" i="6"/>
  <c r="H385" i="6"/>
  <c r="G385" i="6"/>
  <c r="E385" i="6"/>
  <c r="D385" i="6"/>
  <c r="C385" i="6"/>
  <c r="R384" i="6"/>
  <c r="F384" i="6"/>
  <c r="Q384" i="6"/>
  <c r="P384" i="6"/>
  <c r="O384" i="6"/>
  <c r="N384" i="6"/>
  <c r="M384" i="6"/>
  <c r="L384" i="6"/>
  <c r="K384" i="6"/>
  <c r="J384" i="6"/>
  <c r="I384" i="6"/>
  <c r="H384" i="6"/>
  <c r="G384" i="6"/>
  <c r="E384" i="6"/>
  <c r="D384" i="6"/>
  <c r="C384" i="6"/>
  <c r="B384" i="6"/>
  <c r="R380" i="6"/>
  <c r="F380" i="6"/>
  <c r="Q380" i="6"/>
  <c r="P380" i="6"/>
  <c r="O380" i="6"/>
  <c r="N380" i="6"/>
  <c r="M380" i="6"/>
  <c r="L380" i="6"/>
  <c r="K380" i="6"/>
  <c r="J380" i="6"/>
  <c r="I380" i="6"/>
  <c r="H380" i="6"/>
  <c r="G380" i="6"/>
  <c r="E380" i="6"/>
  <c r="D380" i="6"/>
  <c r="C380" i="6"/>
  <c r="R379" i="6"/>
  <c r="F379" i="6"/>
  <c r="Q379" i="6"/>
  <c r="P379" i="6"/>
  <c r="O379" i="6"/>
  <c r="N379" i="6"/>
  <c r="M379" i="6"/>
  <c r="L379" i="6"/>
  <c r="K379" i="6"/>
  <c r="J379" i="6"/>
  <c r="I379" i="6"/>
  <c r="H379" i="6"/>
  <c r="G379" i="6"/>
  <c r="E379" i="6"/>
  <c r="D379" i="6"/>
  <c r="C379" i="6"/>
  <c r="R378" i="6"/>
  <c r="F378" i="6"/>
  <c r="Q378" i="6"/>
  <c r="P378" i="6"/>
  <c r="O378" i="6"/>
  <c r="N378" i="6"/>
  <c r="M378" i="6"/>
  <c r="L378" i="6"/>
  <c r="K378" i="6"/>
  <c r="J378" i="6"/>
  <c r="I378" i="6"/>
  <c r="H378" i="6"/>
  <c r="G378" i="6"/>
  <c r="E378" i="6"/>
  <c r="D378" i="6"/>
  <c r="C378" i="6"/>
  <c r="B378" i="6"/>
  <c r="R377" i="6"/>
  <c r="F377" i="6"/>
  <c r="Q377" i="6"/>
  <c r="P377" i="6"/>
  <c r="O377" i="6"/>
  <c r="N377" i="6"/>
  <c r="M377" i="6"/>
  <c r="L377" i="6"/>
  <c r="K377" i="6"/>
  <c r="J377" i="6"/>
  <c r="I377" i="6"/>
  <c r="H377" i="6"/>
  <c r="G377" i="6"/>
  <c r="E377" i="6"/>
  <c r="D377" i="6"/>
  <c r="C377" i="6"/>
  <c r="R376" i="6"/>
  <c r="F376" i="6"/>
  <c r="Q376" i="6"/>
  <c r="P376" i="6"/>
  <c r="O376" i="6"/>
  <c r="N376" i="6"/>
  <c r="M376" i="6"/>
  <c r="L376" i="6"/>
  <c r="K376" i="6"/>
  <c r="J376" i="6"/>
  <c r="I376" i="6"/>
  <c r="H376" i="6"/>
  <c r="G376" i="6"/>
  <c r="E376" i="6"/>
  <c r="D376" i="6"/>
  <c r="C376" i="6"/>
  <c r="F375" i="6"/>
  <c r="R375" i="6"/>
  <c r="Q375" i="6"/>
  <c r="P375" i="6"/>
  <c r="O375" i="6"/>
  <c r="N375" i="6"/>
  <c r="M375" i="6"/>
  <c r="L375" i="6"/>
  <c r="K375" i="6"/>
  <c r="J375" i="6"/>
  <c r="I375" i="6"/>
  <c r="H375" i="6"/>
  <c r="G375" i="6"/>
  <c r="E375" i="6"/>
  <c r="D375" i="6"/>
  <c r="C375" i="6"/>
  <c r="B375" i="6"/>
  <c r="R374" i="6"/>
  <c r="F374" i="6"/>
  <c r="Q374" i="6"/>
  <c r="P374" i="6"/>
  <c r="O374" i="6"/>
  <c r="N374" i="6"/>
  <c r="M374" i="6"/>
  <c r="L374" i="6"/>
  <c r="K374" i="6"/>
  <c r="J374" i="6"/>
  <c r="I374" i="6"/>
  <c r="H374" i="6"/>
  <c r="G374" i="6"/>
  <c r="E374" i="6"/>
  <c r="D374" i="6"/>
  <c r="C374" i="6"/>
  <c r="R373" i="6"/>
  <c r="F373" i="6"/>
  <c r="Q373" i="6"/>
  <c r="P373" i="6"/>
  <c r="O373" i="6"/>
  <c r="N373" i="6"/>
  <c r="M373" i="6"/>
  <c r="L373" i="6"/>
  <c r="K373" i="6"/>
  <c r="J373" i="6"/>
  <c r="I373" i="6"/>
  <c r="H373" i="6"/>
  <c r="G373" i="6"/>
  <c r="E373" i="6"/>
  <c r="D373" i="6"/>
  <c r="C373" i="6"/>
  <c r="F372" i="6"/>
  <c r="R372" i="6"/>
  <c r="Q372" i="6"/>
  <c r="P372" i="6"/>
  <c r="O372" i="6"/>
  <c r="N372" i="6"/>
  <c r="M372" i="6"/>
  <c r="L372" i="6"/>
  <c r="K372" i="6"/>
  <c r="J372" i="6"/>
  <c r="I372" i="6"/>
  <c r="H372" i="6"/>
  <c r="G372" i="6"/>
  <c r="E372" i="6"/>
  <c r="D372" i="6"/>
  <c r="C372" i="6"/>
  <c r="B372" i="6"/>
  <c r="R371" i="6"/>
  <c r="F371" i="6"/>
  <c r="Q371" i="6"/>
  <c r="P371" i="6"/>
  <c r="O371" i="6"/>
  <c r="N371" i="6"/>
  <c r="M371" i="6"/>
  <c r="L371" i="6"/>
  <c r="K371" i="6"/>
  <c r="J371" i="6"/>
  <c r="I371" i="6"/>
  <c r="H371" i="6"/>
  <c r="G371" i="6"/>
  <c r="E371" i="6"/>
  <c r="D371" i="6"/>
  <c r="C371" i="6"/>
  <c r="R370" i="6"/>
  <c r="F370" i="6"/>
  <c r="Q370" i="6"/>
  <c r="P370" i="6"/>
  <c r="O370" i="6"/>
  <c r="N370" i="6"/>
  <c r="M370" i="6"/>
  <c r="L370" i="6"/>
  <c r="K370" i="6"/>
  <c r="J370" i="6"/>
  <c r="I370" i="6"/>
  <c r="H370" i="6"/>
  <c r="G370" i="6"/>
  <c r="E370" i="6"/>
  <c r="D370" i="6"/>
  <c r="C370" i="6"/>
  <c r="F369" i="6"/>
  <c r="R369" i="6"/>
  <c r="Q369" i="6"/>
  <c r="P369" i="6"/>
  <c r="O369" i="6"/>
  <c r="N369" i="6"/>
  <c r="M369" i="6"/>
  <c r="L369" i="6"/>
  <c r="K369" i="6"/>
  <c r="J369" i="6"/>
  <c r="I369" i="6"/>
  <c r="H369" i="6"/>
  <c r="G369" i="6"/>
  <c r="E369" i="6"/>
  <c r="D369" i="6"/>
  <c r="C369" i="6"/>
  <c r="R368" i="6"/>
  <c r="F368" i="6"/>
  <c r="Q368" i="6"/>
  <c r="P368" i="6"/>
  <c r="O368" i="6"/>
  <c r="N368" i="6"/>
  <c r="M368" i="6"/>
  <c r="L368" i="6"/>
  <c r="K368" i="6"/>
  <c r="J368" i="6"/>
  <c r="I368" i="6"/>
  <c r="H368" i="6"/>
  <c r="G368" i="6"/>
  <c r="E368" i="6"/>
  <c r="D368" i="6"/>
  <c r="C368" i="6"/>
  <c r="R367" i="6"/>
  <c r="F367" i="6"/>
  <c r="Q367" i="6"/>
  <c r="P367" i="6"/>
  <c r="O367" i="6"/>
  <c r="N367" i="6"/>
  <c r="M367" i="6"/>
  <c r="L367" i="6"/>
  <c r="K367" i="6"/>
  <c r="J367" i="6"/>
  <c r="I367" i="6"/>
  <c r="H367" i="6"/>
  <c r="G367" i="6"/>
  <c r="E367" i="6"/>
  <c r="D367" i="6"/>
  <c r="C367" i="6"/>
  <c r="F366" i="6"/>
  <c r="R366" i="6"/>
  <c r="Q366" i="6"/>
  <c r="P366" i="6"/>
  <c r="O366" i="6"/>
  <c r="N366" i="6"/>
  <c r="M366" i="6"/>
  <c r="L366" i="6"/>
  <c r="K366" i="6"/>
  <c r="J366" i="6"/>
  <c r="I366" i="6"/>
  <c r="H366" i="6"/>
  <c r="G366" i="6"/>
  <c r="E366" i="6"/>
  <c r="D366" i="6"/>
  <c r="C366" i="6"/>
  <c r="B366" i="6"/>
  <c r="R362" i="6"/>
  <c r="F362" i="6"/>
  <c r="Q362" i="6"/>
  <c r="P362" i="6"/>
  <c r="O362" i="6"/>
  <c r="N362" i="6"/>
  <c r="M362" i="6"/>
  <c r="L362" i="6"/>
  <c r="K362" i="6"/>
  <c r="J362" i="6"/>
  <c r="I362" i="6"/>
  <c r="H362" i="6"/>
  <c r="G362" i="6"/>
  <c r="E362" i="6"/>
  <c r="D362" i="6"/>
  <c r="C362" i="6"/>
  <c r="R361" i="6"/>
  <c r="F361" i="6"/>
  <c r="Q361" i="6"/>
  <c r="P361" i="6"/>
  <c r="O361" i="6"/>
  <c r="N361" i="6"/>
  <c r="M361" i="6"/>
  <c r="L361" i="6"/>
  <c r="K361" i="6"/>
  <c r="J361" i="6"/>
  <c r="I361" i="6"/>
  <c r="H361" i="6"/>
  <c r="G361" i="6"/>
  <c r="E361" i="6"/>
  <c r="D361" i="6"/>
  <c r="C361" i="6"/>
  <c r="R360" i="6"/>
  <c r="F360" i="6"/>
  <c r="Q360" i="6"/>
  <c r="P360" i="6"/>
  <c r="O360" i="6"/>
  <c r="N360" i="6"/>
  <c r="M360" i="6"/>
  <c r="L360" i="6"/>
  <c r="K360" i="6"/>
  <c r="J360" i="6"/>
  <c r="I360" i="6"/>
  <c r="H360" i="6"/>
  <c r="G360" i="6"/>
  <c r="E360" i="6"/>
  <c r="D360" i="6"/>
  <c r="C360" i="6"/>
  <c r="B360" i="6"/>
  <c r="R359" i="6"/>
  <c r="F359" i="6"/>
  <c r="Q359" i="6"/>
  <c r="P359" i="6"/>
  <c r="O359" i="6"/>
  <c r="N359" i="6"/>
  <c r="M359" i="6"/>
  <c r="L359" i="6"/>
  <c r="K359" i="6"/>
  <c r="J359" i="6"/>
  <c r="I359" i="6"/>
  <c r="H359" i="6"/>
  <c r="G359" i="6"/>
  <c r="E359" i="6"/>
  <c r="D359" i="6"/>
  <c r="C359" i="6"/>
  <c r="R358" i="6"/>
  <c r="F358" i="6"/>
  <c r="Q358" i="6"/>
  <c r="P358" i="6"/>
  <c r="O358" i="6"/>
  <c r="N358" i="6"/>
  <c r="M358" i="6"/>
  <c r="L358" i="6"/>
  <c r="K358" i="6"/>
  <c r="J358" i="6"/>
  <c r="I358" i="6"/>
  <c r="H358" i="6"/>
  <c r="G358" i="6"/>
  <c r="E358" i="6"/>
  <c r="D358" i="6"/>
  <c r="C358" i="6"/>
  <c r="R357" i="6"/>
  <c r="F357" i="6"/>
  <c r="Q357" i="6"/>
  <c r="P357" i="6"/>
  <c r="O357" i="6"/>
  <c r="N357" i="6"/>
  <c r="M357" i="6"/>
  <c r="L357" i="6"/>
  <c r="K357" i="6"/>
  <c r="J357" i="6"/>
  <c r="I357" i="6"/>
  <c r="H357" i="6"/>
  <c r="G357" i="6"/>
  <c r="E357" i="6"/>
  <c r="D357" i="6"/>
  <c r="C357" i="6"/>
  <c r="B357" i="6"/>
  <c r="R356" i="6"/>
  <c r="Q356" i="6"/>
  <c r="P356" i="6"/>
  <c r="O356" i="6"/>
  <c r="N356" i="6"/>
  <c r="M356" i="6"/>
  <c r="L356" i="6"/>
  <c r="K356" i="6"/>
  <c r="J356" i="6"/>
  <c r="I356" i="6"/>
  <c r="H356" i="6"/>
  <c r="R355" i="6"/>
  <c r="F355" i="6"/>
  <c r="Q355" i="6"/>
  <c r="P355" i="6"/>
  <c r="O355" i="6"/>
  <c r="N355" i="6"/>
  <c r="M355" i="6"/>
  <c r="L355" i="6"/>
  <c r="K355" i="6"/>
  <c r="J355" i="6"/>
  <c r="I355" i="6"/>
  <c r="H355" i="6"/>
  <c r="G355" i="6"/>
  <c r="E355" i="6"/>
  <c r="D355" i="6"/>
  <c r="C355" i="6"/>
  <c r="F354" i="6"/>
  <c r="R354" i="6"/>
  <c r="Q354" i="6"/>
  <c r="P354" i="6"/>
  <c r="O354" i="6"/>
  <c r="N354" i="6"/>
  <c r="M354" i="6"/>
  <c r="L354" i="6"/>
  <c r="K354" i="6"/>
  <c r="J354" i="6"/>
  <c r="I354" i="6"/>
  <c r="H354" i="6"/>
  <c r="G354" i="6"/>
  <c r="E354" i="6"/>
  <c r="D354" i="6"/>
  <c r="C354" i="6"/>
  <c r="B354" i="6"/>
  <c r="R353" i="6"/>
  <c r="F353" i="6"/>
  <c r="Q353" i="6"/>
  <c r="P353" i="6"/>
  <c r="O353" i="6"/>
  <c r="N353" i="6"/>
  <c r="M353" i="6"/>
  <c r="L353" i="6"/>
  <c r="K353" i="6"/>
  <c r="J353" i="6"/>
  <c r="I353" i="6"/>
  <c r="H353" i="6"/>
  <c r="G353" i="6"/>
  <c r="E353" i="6"/>
  <c r="D353" i="6"/>
  <c r="C353" i="6"/>
  <c r="R352" i="6"/>
  <c r="F352" i="6"/>
  <c r="Q352" i="6"/>
  <c r="P352" i="6"/>
  <c r="O352" i="6"/>
  <c r="N352" i="6"/>
  <c r="M352" i="6"/>
  <c r="L352" i="6"/>
  <c r="K352" i="6"/>
  <c r="J352" i="6"/>
  <c r="I352" i="6"/>
  <c r="H352" i="6"/>
  <c r="G352" i="6"/>
  <c r="E352" i="6"/>
  <c r="D352" i="6"/>
  <c r="C352" i="6"/>
  <c r="R351" i="6"/>
  <c r="Q351" i="6"/>
  <c r="P351" i="6"/>
  <c r="O351" i="6"/>
  <c r="N351" i="6"/>
  <c r="M351" i="6"/>
  <c r="L351" i="6"/>
  <c r="K351" i="6"/>
  <c r="J351" i="6"/>
  <c r="I351" i="6"/>
  <c r="H351" i="6"/>
  <c r="G351" i="6"/>
  <c r="P386" i="8"/>
  <c r="O386" i="8"/>
  <c r="N386" i="8"/>
  <c r="M386" i="8"/>
  <c r="L386" i="8"/>
  <c r="K386" i="8"/>
  <c r="J386" i="8"/>
  <c r="I386" i="8"/>
  <c r="H386" i="8"/>
  <c r="G386" i="8"/>
  <c r="D386" i="8"/>
  <c r="C386" i="8"/>
  <c r="P385" i="8"/>
  <c r="O385" i="8"/>
  <c r="N385" i="8"/>
  <c r="M385" i="8"/>
  <c r="L385" i="8"/>
  <c r="K385" i="8"/>
  <c r="J385" i="8"/>
  <c r="I385" i="8"/>
  <c r="H385" i="8"/>
  <c r="G385" i="8"/>
  <c r="D385" i="8"/>
  <c r="C385" i="8"/>
  <c r="P384" i="8"/>
  <c r="O384" i="8"/>
  <c r="N384" i="8"/>
  <c r="M384" i="8"/>
  <c r="L384" i="8"/>
  <c r="K384" i="8"/>
  <c r="J384" i="8"/>
  <c r="I384" i="8"/>
  <c r="H384" i="8"/>
  <c r="G384" i="8"/>
  <c r="D384" i="8"/>
  <c r="C384" i="8"/>
  <c r="B384" i="8"/>
  <c r="P380" i="8"/>
  <c r="O380" i="8"/>
  <c r="N380" i="8"/>
  <c r="M380" i="8"/>
  <c r="L380" i="8"/>
  <c r="K380" i="8"/>
  <c r="J380" i="8"/>
  <c r="I380" i="8"/>
  <c r="H380" i="8"/>
  <c r="G380" i="8"/>
  <c r="D380" i="8"/>
  <c r="C380" i="8"/>
  <c r="P379" i="8"/>
  <c r="O379" i="8"/>
  <c r="N379" i="8"/>
  <c r="M379" i="8"/>
  <c r="L379" i="8"/>
  <c r="K379" i="8"/>
  <c r="J379" i="8"/>
  <c r="I379" i="8"/>
  <c r="H379" i="8"/>
  <c r="G379" i="8"/>
  <c r="D379" i="8"/>
  <c r="C379" i="8"/>
  <c r="P378" i="8"/>
  <c r="O378" i="8"/>
  <c r="N378" i="8"/>
  <c r="M378" i="8"/>
  <c r="L378" i="8"/>
  <c r="K378" i="8"/>
  <c r="J378" i="8"/>
  <c r="I378" i="8"/>
  <c r="H378" i="8"/>
  <c r="G378" i="8"/>
  <c r="D378" i="8"/>
  <c r="C378" i="8"/>
  <c r="B378" i="8"/>
  <c r="P377" i="8"/>
  <c r="O377" i="8"/>
  <c r="N377" i="8"/>
  <c r="M377" i="8"/>
  <c r="L377" i="8"/>
  <c r="K377" i="8"/>
  <c r="J377" i="8"/>
  <c r="I377" i="8"/>
  <c r="H377" i="8"/>
  <c r="G377" i="8"/>
  <c r="D377" i="8"/>
  <c r="C377" i="8"/>
  <c r="P376" i="8"/>
  <c r="O376" i="8"/>
  <c r="N376" i="8"/>
  <c r="M376" i="8"/>
  <c r="L376" i="8"/>
  <c r="K376" i="8"/>
  <c r="J376" i="8"/>
  <c r="I376" i="8"/>
  <c r="H376" i="8"/>
  <c r="G376" i="8"/>
  <c r="D376" i="8"/>
  <c r="C376" i="8"/>
  <c r="P375" i="8"/>
  <c r="O375" i="8"/>
  <c r="N375" i="8"/>
  <c r="M375" i="8"/>
  <c r="L375" i="8"/>
  <c r="K375" i="8"/>
  <c r="J375" i="8"/>
  <c r="I375" i="8"/>
  <c r="H375" i="8"/>
  <c r="G375" i="8"/>
  <c r="D375" i="8"/>
  <c r="C375" i="8"/>
  <c r="B375" i="8"/>
  <c r="P374" i="8"/>
  <c r="O374" i="8"/>
  <c r="N374" i="8"/>
  <c r="M374" i="8"/>
  <c r="L374" i="8"/>
  <c r="K374" i="8"/>
  <c r="J374" i="8"/>
  <c r="I374" i="8"/>
  <c r="H374" i="8"/>
  <c r="G374" i="8"/>
  <c r="D374" i="8"/>
  <c r="C374" i="8"/>
  <c r="P373" i="8"/>
  <c r="O373" i="8"/>
  <c r="N373" i="8"/>
  <c r="M373" i="8"/>
  <c r="L373" i="8"/>
  <c r="K373" i="8"/>
  <c r="J373" i="8"/>
  <c r="I373" i="8"/>
  <c r="H373" i="8"/>
  <c r="G373" i="8"/>
  <c r="D373" i="8"/>
  <c r="C373" i="8"/>
  <c r="P372" i="8"/>
  <c r="O372" i="8"/>
  <c r="N372" i="8"/>
  <c r="M372" i="8"/>
  <c r="L372" i="8"/>
  <c r="K372" i="8"/>
  <c r="J372" i="8"/>
  <c r="I372" i="8"/>
  <c r="H372" i="8"/>
  <c r="G372" i="8"/>
  <c r="D372" i="8"/>
  <c r="C372" i="8"/>
  <c r="B372" i="8"/>
  <c r="P371" i="8"/>
  <c r="O371" i="8"/>
  <c r="N371" i="8"/>
  <c r="M371" i="8"/>
  <c r="L371" i="8"/>
  <c r="K371" i="8"/>
  <c r="J371" i="8"/>
  <c r="I371" i="8"/>
  <c r="H371" i="8"/>
  <c r="G371" i="8"/>
  <c r="D371" i="8"/>
  <c r="C371" i="8"/>
  <c r="P370" i="8"/>
  <c r="O370" i="8"/>
  <c r="N370" i="8"/>
  <c r="M370" i="8"/>
  <c r="L370" i="8"/>
  <c r="K370" i="8"/>
  <c r="J370" i="8"/>
  <c r="I370" i="8"/>
  <c r="H370" i="8"/>
  <c r="G370" i="8"/>
  <c r="D370" i="8"/>
  <c r="C370" i="8"/>
  <c r="P369" i="8"/>
  <c r="O369" i="8"/>
  <c r="N369" i="8"/>
  <c r="M369" i="8"/>
  <c r="L369" i="8"/>
  <c r="K369" i="8"/>
  <c r="J369" i="8"/>
  <c r="I369" i="8"/>
  <c r="H369" i="8"/>
  <c r="G369" i="8"/>
  <c r="D369" i="8"/>
  <c r="C369" i="8"/>
  <c r="P368" i="8"/>
  <c r="O368" i="8"/>
  <c r="N368" i="8"/>
  <c r="M368" i="8"/>
  <c r="L368" i="8"/>
  <c r="K368" i="8"/>
  <c r="J368" i="8"/>
  <c r="I368" i="8"/>
  <c r="H368" i="8"/>
  <c r="G368" i="8"/>
  <c r="D368" i="8"/>
  <c r="C368" i="8"/>
  <c r="P367" i="8"/>
  <c r="O367" i="8"/>
  <c r="N367" i="8"/>
  <c r="M367" i="8"/>
  <c r="L367" i="8"/>
  <c r="K367" i="8"/>
  <c r="J367" i="8"/>
  <c r="I367" i="8"/>
  <c r="H367" i="8"/>
  <c r="G367" i="8"/>
  <c r="D367" i="8"/>
  <c r="C367" i="8"/>
  <c r="P366" i="8"/>
  <c r="O366" i="8"/>
  <c r="N366" i="8"/>
  <c r="M366" i="8"/>
  <c r="L366" i="8"/>
  <c r="K366" i="8"/>
  <c r="J366" i="8"/>
  <c r="I366" i="8"/>
  <c r="H366" i="8"/>
  <c r="G366" i="8"/>
  <c r="D366" i="8"/>
  <c r="C366" i="8"/>
  <c r="B366" i="8"/>
  <c r="P362" i="8"/>
  <c r="O362" i="8"/>
  <c r="N362" i="8"/>
  <c r="M362" i="8"/>
  <c r="L362" i="8"/>
  <c r="K362" i="8"/>
  <c r="J362" i="8"/>
  <c r="I362" i="8"/>
  <c r="H362" i="8"/>
  <c r="G362" i="8"/>
  <c r="D362" i="8"/>
  <c r="C362" i="8"/>
  <c r="P361" i="8"/>
  <c r="O361" i="8"/>
  <c r="N361" i="8"/>
  <c r="M361" i="8"/>
  <c r="L361" i="8"/>
  <c r="K361" i="8"/>
  <c r="J361" i="8"/>
  <c r="I361" i="8"/>
  <c r="H361" i="8"/>
  <c r="G361" i="8"/>
  <c r="D361" i="8"/>
  <c r="C361" i="8"/>
  <c r="P360" i="8"/>
  <c r="O360" i="8"/>
  <c r="N360" i="8"/>
  <c r="M360" i="8"/>
  <c r="L360" i="8"/>
  <c r="K360" i="8"/>
  <c r="J360" i="8"/>
  <c r="I360" i="8"/>
  <c r="H360" i="8"/>
  <c r="G360" i="8"/>
  <c r="D360" i="8"/>
  <c r="C360" i="8"/>
  <c r="B360" i="8"/>
  <c r="P359" i="8"/>
  <c r="O359" i="8"/>
  <c r="N359" i="8"/>
  <c r="M359" i="8"/>
  <c r="L359" i="8"/>
  <c r="K359" i="8"/>
  <c r="J359" i="8"/>
  <c r="I359" i="8"/>
  <c r="H359" i="8"/>
  <c r="G359" i="8"/>
  <c r="D359" i="8"/>
  <c r="C359" i="8"/>
  <c r="P358" i="8"/>
  <c r="O358" i="8"/>
  <c r="N358" i="8"/>
  <c r="M358" i="8"/>
  <c r="L358" i="8"/>
  <c r="K358" i="8"/>
  <c r="J358" i="8"/>
  <c r="I358" i="8"/>
  <c r="H358" i="8"/>
  <c r="G358" i="8"/>
  <c r="D358" i="8"/>
  <c r="C358" i="8"/>
  <c r="P357" i="8"/>
  <c r="O357" i="8"/>
  <c r="N357" i="8"/>
  <c r="M357" i="8"/>
  <c r="L357" i="8"/>
  <c r="K357" i="8"/>
  <c r="J357" i="8"/>
  <c r="I357" i="8"/>
  <c r="H357" i="8"/>
  <c r="G357" i="8"/>
  <c r="D357" i="8"/>
  <c r="C357" i="8"/>
  <c r="B357" i="8"/>
  <c r="P356" i="8"/>
  <c r="O356" i="8"/>
  <c r="N356" i="8"/>
  <c r="M356" i="8"/>
  <c r="L356" i="8"/>
  <c r="K356" i="8"/>
  <c r="J356" i="8"/>
  <c r="I356" i="8"/>
  <c r="H356" i="8"/>
  <c r="G356" i="8"/>
  <c r="D356" i="8"/>
  <c r="C356" i="8"/>
  <c r="P355" i="8"/>
  <c r="O355" i="8"/>
  <c r="N355" i="8"/>
  <c r="M355" i="8"/>
  <c r="L355" i="8"/>
  <c r="K355" i="8"/>
  <c r="J355" i="8"/>
  <c r="I355" i="8"/>
  <c r="H355" i="8"/>
  <c r="G355" i="8"/>
  <c r="D355" i="8"/>
  <c r="C355" i="8"/>
  <c r="P354" i="8"/>
  <c r="O354" i="8"/>
  <c r="N354" i="8"/>
  <c r="M354" i="8"/>
  <c r="L354" i="8"/>
  <c r="K354" i="8"/>
  <c r="J354" i="8"/>
  <c r="I354" i="8"/>
  <c r="H354" i="8"/>
  <c r="G354" i="8"/>
  <c r="D354" i="8"/>
  <c r="C354" i="8"/>
  <c r="B354" i="8"/>
  <c r="P353" i="8"/>
  <c r="O353" i="8"/>
  <c r="N353" i="8"/>
  <c r="M353" i="8"/>
  <c r="L353" i="8"/>
  <c r="K353" i="8"/>
  <c r="J353" i="8"/>
  <c r="I353" i="8"/>
  <c r="H353" i="8"/>
  <c r="G353" i="8"/>
  <c r="D353" i="8"/>
  <c r="C353" i="8"/>
  <c r="P352" i="8"/>
  <c r="O352" i="8"/>
  <c r="N352" i="8"/>
  <c r="M352" i="8"/>
  <c r="L352" i="8"/>
  <c r="K352" i="8"/>
  <c r="J352" i="8"/>
  <c r="I352" i="8"/>
  <c r="H352" i="8"/>
  <c r="G352" i="8"/>
  <c r="D352" i="8"/>
  <c r="C352" i="8"/>
  <c r="P351" i="8"/>
  <c r="O351" i="8"/>
  <c r="N351" i="8"/>
  <c r="M351" i="8"/>
  <c r="L351" i="8"/>
  <c r="K351" i="8"/>
  <c r="J351" i="8"/>
  <c r="I351" i="8"/>
  <c r="H351" i="8"/>
  <c r="G351" i="8"/>
  <c r="D351" i="8"/>
  <c r="C351" i="8"/>
  <c r="R350" i="7"/>
  <c r="F350" i="7"/>
  <c r="Q350" i="7"/>
  <c r="P350" i="7"/>
  <c r="O350" i="7"/>
  <c r="N350" i="7"/>
  <c r="M350" i="7"/>
  <c r="L350" i="7"/>
  <c r="K350" i="7"/>
  <c r="J350" i="7"/>
  <c r="I350" i="7"/>
  <c r="H350" i="7"/>
  <c r="G350" i="7"/>
  <c r="E350" i="7"/>
  <c r="D350" i="7"/>
  <c r="C350" i="7"/>
  <c r="R349" i="7"/>
  <c r="F349" i="7"/>
  <c r="Q349" i="7"/>
  <c r="P349" i="7"/>
  <c r="O349" i="7"/>
  <c r="N349" i="7"/>
  <c r="M349" i="7"/>
  <c r="L349" i="7"/>
  <c r="K349" i="7"/>
  <c r="J349" i="7"/>
  <c r="I349" i="7"/>
  <c r="H349" i="7"/>
  <c r="G349" i="7"/>
  <c r="E349" i="7"/>
  <c r="D349" i="7"/>
  <c r="C349" i="7"/>
  <c r="R348" i="7"/>
  <c r="F348" i="7"/>
  <c r="Q348" i="7"/>
  <c r="P348" i="7"/>
  <c r="O348" i="7"/>
  <c r="N348" i="7"/>
  <c r="M348" i="7"/>
  <c r="L348" i="7"/>
  <c r="K348" i="7"/>
  <c r="J348" i="7"/>
  <c r="I348" i="7"/>
  <c r="H348" i="7"/>
  <c r="G348" i="7"/>
  <c r="E348" i="7"/>
  <c r="D348" i="7"/>
  <c r="C348" i="7"/>
  <c r="B348" i="7"/>
  <c r="F344" i="7"/>
  <c r="R344" i="7"/>
  <c r="Q344" i="7"/>
  <c r="P344" i="7"/>
  <c r="O344" i="7"/>
  <c r="N344" i="7"/>
  <c r="M344" i="7"/>
  <c r="L344" i="7"/>
  <c r="K344" i="7"/>
  <c r="J344" i="7"/>
  <c r="I344" i="7"/>
  <c r="H344" i="7"/>
  <c r="G344" i="7"/>
  <c r="E344" i="7"/>
  <c r="D344" i="7"/>
  <c r="C344" i="7"/>
  <c r="R343" i="7"/>
  <c r="F343" i="7"/>
  <c r="Q343" i="7"/>
  <c r="P343" i="7"/>
  <c r="O343" i="7"/>
  <c r="N343" i="7"/>
  <c r="M343" i="7"/>
  <c r="L343" i="7"/>
  <c r="K343" i="7"/>
  <c r="J343" i="7"/>
  <c r="I343" i="7"/>
  <c r="H343" i="7"/>
  <c r="G343" i="7"/>
  <c r="E343" i="7"/>
  <c r="D343" i="7"/>
  <c r="C343" i="7"/>
  <c r="R342" i="7"/>
  <c r="F342" i="7"/>
  <c r="Q342" i="7"/>
  <c r="P342" i="7"/>
  <c r="O342" i="7"/>
  <c r="N342" i="7"/>
  <c r="M342" i="7"/>
  <c r="L342" i="7"/>
  <c r="K342" i="7"/>
  <c r="J342" i="7"/>
  <c r="I342" i="7"/>
  <c r="H342" i="7"/>
  <c r="G342" i="7"/>
  <c r="E342" i="7"/>
  <c r="D342" i="7"/>
  <c r="C342" i="7"/>
  <c r="B342" i="7"/>
  <c r="F341" i="7"/>
  <c r="R341" i="7"/>
  <c r="Q341" i="7"/>
  <c r="P341" i="7"/>
  <c r="O341" i="7"/>
  <c r="N341" i="7"/>
  <c r="M341" i="7"/>
  <c r="L341" i="7"/>
  <c r="K341" i="7"/>
  <c r="J341" i="7"/>
  <c r="I341" i="7"/>
  <c r="H341" i="7"/>
  <c r="G341" i="7"/>
  <c r="E341" i="7"/>
  <c r="D341" i="7"/>
  <c r="C341" i="7"/>
  <c r="R340" i="7"/>
  <c r="F340" i="7"/>
  <c r="Q340" i="7"/>
  <c r="P340" i="7"/>
  <c r="O340" i="7"/>
  <c r="N340" i="7"/>
  <c r="M340" i="7"/>
  <c r="L340" i="7"/>
  <c r="K340" i="7"/>
  <c r="J340" i="7"/>
  <c r="I340" i="7"/>
  <c r="H340" i="7"/>
  <c r="G340" i="7"/>
  <c r="E340" i="7"/>
  <c r="D340" i="7"/>
  <c r="C340" i="7"/>
  <c r="F339" i="7"/>
  <c r="R339" i="7"/>
  <c r="Q339" i="7"/>
  <c r="P339" i="7"/>
  <c r="O339" i="7"/>
  <c r="N339" i="7"/>
  <c r="M339" i="7"/>
  <c r="L339" i="7"/>
  <c r="K339" i="7"/>
  <c r="J339" i="7"/>
  <c r="I339" i="7"/>
  <c r="H339" i="7"/>
  <c r="G339" i="7"/>
  <c r="E339" i="7"/>
  <c r="D339" i="7"/>
  <c r="C339" i="7"/>
  <c r="B339" i="7"/>
  <c r="R338" i="7"/>
  <c r="F338" i="7"/>
  <c r="Q338" i="7"/>
  <c r="P338" i="7"/>
  <c r="O338" i="7"/>
  <c r="N338" i="7"/>
  <c r="M338" i="7"/>
  <c r="L338" i="7"/>
  <c r="K338" i="7"/>
  <c r="J338" i="7"/>
  <c r="I338" i="7"/>
  <c r="H338" i="7"/>
  <c r="G338" i="7"/>
  <c r="E338" i="7"/>
  <c r="D338" i="7"/>
  <c r="C338" i="7"/>
  <c r="R337" i="7"/>
  <c r="F337" i="7"/>
  <c r="Q337" i="7"/>
  <c r="P337" i="7"/>
  <c r="O337" i="7"/>
  <c r="N337" i="7"/>
  <c r="M337" i="7"/>
  <c r="L337" i="7"/>
  <c r="K337" i="7"/>
  <c r="J337" i="7"/>
  <c r="I337" i="7"/>
  <c r="H337" i="7"/>
  <c r="G337" i="7"/>
  <c r="E337" i="7"/>
  <c r="D337" i="7"/>
  <c r="C337" i="7"/>
  <c r="R336" i="7"/>
  <c r="F336" i="7"/>
  <c r="Q336" i="7"/>
  <c r="P336" i="7"/>
  <c r="O336" i="7"/>
  <c r="N336" i="7"/>
  <c r="M336" i="7"/>
  <c r="L336" i="7"/>
  <c r="K336" i="7"/>
  <c r="J336" i="7"/>
  <c r="I336" i="7"/>
  <c r="H336" i="7"/>
  <c r="G336" i="7"/>
  <c r="E336" i="7"/>
  <c r="D336" i="7"/>
  <c r="C336" i="7"/>
  <c r="B336" i="7"/>
  <c r="R335" i="7"/>
  <c r="F335" i="7"/>
  <c r="Q335" i="7"/>
  <c r="P335" i="7"/>
  <c r="O335" i="7"/>
  <c r="N335" i="7"/>
  <c r="M335" i="7"/>
  <c r="L335" i="7"/>
  <c r="K335" i="7"/>
  <c r="J335" i="7"/>
  <c r="I335" i="7"/>
  <c r="H335" i="7"/>
  <c r="G335" i="7"/>
  <c r="E335" i="7"/>
  <c r="D335" i="7"/>
  <c r="C335" i="7"/>
  <c r="R334" i="7"/>
  <c r="F334" i="7"/>
  <c r="Q334" i="7"/>
  <c r="P334" i="7"/>
  <c r="O334" i="7"/>
  <c r="N334" i="7"/>
  <c r="M334" i="7"/>
  <c r="L334" i="7"/>
  <c r="K334" i="7"/>
  <c r="J334" i="7"/>
  <c r="I334" i="7"/>
  <c r="H334" i="7"/>
  <c r="G334" i="7"/>
  <c r="E334" i="7"/>
  <c r="D334" i="7"/>
  <c r="C334" i="7"/>
  <c r="R333" i="7"/>
  <c r="F333" i="7"/>
  <c r="Q333" i="7"/>
  <c r="P333" i="7"/>
  <c r="O333" i="7"/>
  <c r="N333" i="7"/>
  <c r="M333" i="7"/>
  <c r="L333" i="7"/>
  <c r="K333" i="7"/>
  <c r="J333" i="7"/>
  <c r="I333" i="7"/>
  <c r="H333" i="7"/>
  <c r="G333" i="7"/>
  <c r="E333" i="7"/>
  <c r="D333" i="7"/>
  <c r="C333" i="7"/>
  <c r="R350" i="6"/>
  <c r="F350" i="6"/>
  <c r="Q350" i="6"/>
  <c r="P350" i="6"/>
  <c r="O350" i="6"/>
  <c r="N350" i="6"/>
  <c r="M350" i="6"/>
  <c r="L350" i="6"/>
  <c r="K350" i="6"/>
  <c r="J350" i="6"/>
  <c r="I350" i="6"/>
  <c r="H350" i="6"/>
  <c r="G350" i="6"/>
  <c r="E350" i="6"/>
  <c r="D350" i="6"/>
  <c r="C350" i="6"/>
  <c r="R349" i="6"/>
  <c r="F349" i="6"/>
  <c r="Q349" i="6"/>
  <c r="P349" i="6"/>
  <c r="O349" i="6"/>
  <c r="N349" i="6"/>
  <c r="M349" i="6"/>
  <c r="L349" i="6"/>
  <c r="K349" i="6"/>
  <c r="J349" i="6"/>
  <c r="I349" i="6"/>
  <c r="H349" i="6"/>
  <c r="G349" i="6"/>
  <c r="E349" i="6"/>
  <c r="D349" i="6"/>
  <c r="C349" i="6"/>
  <c r="R348" i="6"/>
  <c r="F348" i="6"/>
  <c r="Q348" i="6"/>
  <c r="P348" i="6"/>
  <c r="O348" i="6"/>
  <c r="N348" i="6"/>
  <c r="M348" i="6"/>
  <c r="L348" i="6"/>
  <c r="K348" i="6"/>
  <c r="J348" i="6"/>
  <c r="I348" i="6"/>
  <c r="H348" i="6"/>
  <c r="G348" i="6"/>
  <c r="E348" i="6"/>
  <c r="D348" i="6"/>
  <c r="C348" i="6"/>
  <c r="B348" i="6"/>
  <c r="R344" i="6"/>
  <c r="F344" i="6"/>
  <c r="Q344" i="6"/>
  <c r="P344" i="6"/>
  <c r="O344" i="6"/>
  <c r="N344" i="6"/>
  <c r="M344" i="6"/>
  <c r="L344" i="6"/>
  <c r="K344" i="6"/>
  <c r="J344" i="6"/>
  <c r="I344" i="6"/>
  <c r="H344" i="6"/>
  <c r="G344" i="6"/>
  <c r="E344" i="6"/>
  <c r="D344" i="6"/>
  <c r="C344" i="6"/>
  <c r="R343" i="6"/>
  <c r="F343" i="6"/>
  <c r="Q343" i="6"/>
  <c r="P343" i="6"/>
  <c r="O343" i="6"/>
  <c r="N343" i="6"/>
  <c r="M343" i="6"/>
  <c r="L343" i="6"/>
  <c r="K343" i="6"/>
  <c r="J343" i="6"/>
  <c r="I343" i="6"/>
  <c r="H343" i="6"/>
  <c r="G343" i="6"/>
  <c r="E343" i="6"/>
  <c r="D343" i="6"/>
  <c r="C343" i="6"/>
  <c r="R342" i="6"/>
  <c r="F342" i="6"/>
  <c r="Q342" i="6"/>
  <c r="P342" i="6"/>
  <c r="O342" i="6"/>
  <c r="N342" i="6"/>
  <c r="M342" i="6"/>
  <c r="L342" i="6"/>
  <c r="K342" i="6"/>
  <c r="J342" i="6"/>
  <c r="I342" i="6"/>
  <c r="H342" i="6"/>
  <c r="G342" i="6"/>
  <c r="E342" i="6"/>
  <c r="D342" i="6"/>
  <c r="C342" i="6"/>
  <c r="B342" i="6"/>
  <c r="R341" i="6"/>
  <c r="F341" i="6"/>
  <c r="Q341" i="6"/>
  <c r="P341" i="6"/>
  <c r="O341" i="6"/>
  <c r="N341" i="6"/>
  <c r="M341" i="6"/>
  <c r="L341" i="6"/>
  <c r="K341" i="6"/>
  <c r="J341" i="6"/>
  <c r="I341" i="6"/>
  <c r="H341" i="6"/>
  <c r="G341" i="6"/>
  <c r="E341" i="6"/>
  <c r="D341" i="6"/>
  <c r="C341" i="6"/>
  <c r="R340" i="6"/>
  <c r="F340" i="6"/>
  <c r="Q340" i="6"/>
  <c r="P340" i="6"/>
  <c r="O340" i="6"/>
  <c r="N340" i="6"/>
  <c r="M340" i="6"/>
  <c r="L340" i="6"/>
  <c r="K340" i="6"/>
  <c r="J340" i="6"/>
  <c r="I340" i="6"/>
  <c r="H340" i="6"/>
  <c r="G340" i="6"/>
  <c r="E340" i="6"/>
  <c r="D340" i="6"/>
  <c r="C340" i="6"/>
  <c r="R339" i="6"/>
  <c r="F339" i="6"/>
  <c r="Q339" i="6"/>
  <c r="P339" i="6"/>
  <c r="O339" i="6"/>
  <c r="N339" i="6"/>
  <c r="M339" i="6"/>
  <c r="L339" i="6"/>
  <c r="K339" i="6"/>
  <c r="J339" i="6"/>
  <c r="I339" i="6"/>
  <c r="H339" i="6"/>
  <c r="G339" i="6"/>
  <c r="E339" i="6"/>
  <c r="D339" i="6"/>
  <c r="C339" i="6"/>
  <c r="B339" i="6"/>
  <c r="R338" i="6"/>
  <c r="F338" i="6"/>
  <c r="Q338" i="6"/>
  <c r="P338" i="6"/>
  <c r="O338" i="6"/>
  <c r="N338" i="6"/>
  <c r="M338" i="6"/>
  <c r="L338" i="6"/>
  <c r="K338" i="6"/>
  <c r="J338" i="6"/>
  <c r="I338" i="6"/>
  <c r="H338" i="6"/>
  <c r="G338" i="6"/>
  <c r="E338" i="6"/>
  <c r="D338" i="6"/>
  <c r="C338" i="6"/>
  <c r="R337" i="6"/>
  <c r="F337" i="6"/>
  <c r="Q337" i="6"/>
  <c r="P337" i="6"/>
  <c r="O337" i="6"/>
  <c r="N337" i="6"/>
  <c r="M337" i="6"/>
  <c r="L337" i="6"/>
  <c r="K337" i="6"/>
  <c r="J337" i="6"/>
  <c r="I337" i="6"/>
  <c r="H337" i="6"/>
  <c r="G337" i="6"/>
  <c r="E337" i="6"/>
  <c r="D337" i="6"/>
  <c r="C337" i="6"/>
  <c r="R336" i="6"/>
  <c r="F336" i="6"/>
  <c r="Q336" i="6"/>
  <c r="P336" i="6"/>
  <c r="O336" i="6"/>
  <c r="N336" i="6"/>
  <c r="M336" i="6"/>
  <c r="L336" i="6"/>
  <c r="K336" i="6"/>
  <c r="J336" i="6"/>
  <c r="I336" i="6"/>
  <c r="H336" i="6"/>
  <c r="G336" i="6"/>
  <c r="E336" i="6"/>
  <c r="D336" i="6"/>
  <c r="C336" i="6"/>
  <c r="B336" i="6"/>
  <c r="F335" i="6"/>
  <c r="R335" i="6"/>
  <c r="Q335" i="6"/>
  <c r="P335" i="6"/>
  <c r="O335" i="6"/>
  <c r="N335" i="6"/>
  <c r="M335" i="6"/>
  <c r="L335" i="6"/>
  <c r="K335" i="6"/>
  <c r="J335" i="6"/>
  <c r="I335" i="6"/>
  <c r="H335" i="6"/>
  <c r="G335" i="6"/>
  <c r="E335" i="6"/>
  <c r="D335" i="6"/>
  <c r="C335" i="6"/>
  <c r="R334" i="6"/>
  <c r="F334" i="6"/>
  <c r="Q334" i="6"/>
  <c r="P334" i="6"/>
  <c r="O334" i="6"/>
  <c r="N334" i="6"/>
  <c r="M334" i="6"/>
  <c r="L334" i="6"/>
  <c r="K334" i="6"/>
  <c r="J334" i="6"/>
  <c r="I334" i="6"/>
  <c r="H334" i="6"/>
  <c r="G334" i="6"/>
  <c r="E334" i="6"/>
  <c r="D334" i="6"/>
  <c r="C334" i="6"/>
  <c r="F333" i="6"/>
  <c r="R333" i="6"/>
  <c r="Q333" i="6"/>
  <c r="P333" i="6"/>
  <c r="O333" i="6"/>
  <c r="N333" i="6"/>
  <c r="M333" i="6"/>
  <c r="L333" i="6"/>
  <c r="K333" i="6"/>
  <c r="J333" i="6"/>
  <c r="I333" i="6"/>
  <c r="H333" i="6"/>
  <c r="G333" i="6"/>
  <c r="E333" i="6"/>
  <c r="D333" i="6"/>
  <c r="C333" i="6"/>
  <c r="P350" i="8"/>
  <c r="O350" i="8"/>
  <c r="N350" i="8"/>
  <c r="M350" i="8"/>
  <c r="L350" i="8"/>
  <c r="K350" i="8"/>
  <c r="J350" i="8"/>
  <c r="I350" i="8"/>
  <c r="H350" i="8"/>
  <c r="G350" i="8"/>
  <c r="D350" i="8"/>
  <c r="C350" i="8"/>
  <c r="P349" i="8"/>
  <c r="O349" i="8"/>
  <c r="N349" i="8"/>
  <c r="M349" i="8"/>
  <c r="L349" i="8"/>
  <c r="K349" i="8"/>
  <c r="J349" i="8"/>
  <c r="I349" i="8"/>
  <c r="H349" i="8"/>
  <c r="G349" i="8"/>
  <c r="D349" i="8"/>
  <c r="C349" i="8"/>
  <c r="P348" i="8"/>
  <c r="O348" i="8"/>
  <c r="N348" i="8"/>
  <c r="M348" i="8"/>
  <c r="L348" i="8"/>
  <c r="K348" i="8"/>
  <c r="J348" i="8"/>
  <c r="I348" i="8"/>
  <c r="H348" i="8"/>
  <c r="G348" i="8"/>
  <c r="D348" i="8"/>
  <c r="C348" i="8"/>
  <c r="B348" i="8"/>
  <c r="P344" i="8"/>
  <c r="O344" i="8"/>
  <c r="N344" i="8"/>
  <c r="M344" i="8"/>
  <c r="L344" i="8"/>
  <c r="K344" i="8"/>
  <c r="J344" i="8"/>
  <c r="I344" i="8"/>
  <c r="H344" i="8"/>
  <c r="G344" i="8"/>
  <c r="D344" i="8"/>
  <c r="C344" i="8"/>
  <c r="P343" i="8"/>
  <c r="O343" i="8"/>
  <c r="N343" i="8"/>
  <c r="M343" i="8"/>
  <c r="L343" i="8"/>
  <c r="K343" i="8"/>
  <c r="J343" i="8"/>
  <c r="I343" i="8"/>
  <c r="H343" i="8"/>
  <c r="G343" i="8"/>
  <c r="D343" i="8"/>
  <c r="C343" i="8"/>
  <c r="P342" i="8"/>
  <c r="O342" i="8"/>
  <c r="N342" i="8"/>
  <c r="M342" i="8"/>
  <c r="L342" i="8"/>
  <c r="K342" i="8"/>
  <c r="J342" i="8"/>
  <c r="I342" i="8"/>
  <c r="H342" i="8"/>
  <c r="G342" i="8"/>
  <c r="D342" i="8"/>
  <c r="C342" i="8"/>
  <c r="B342" i="8"/>
  <c r="P341" i="8"/>
  <c r="O341" i="8"/>
  <c r="N341" i="8"/>
  <c r="M341" i="8"/>
  <c r="L341" i="8"/>
  <c r="K341" i="8"/>
  <c r="J341" i="8"/>
  <c r="I341" i="8"/>
  <c r="H341" i="8"/>
  <c r="G341" i="8"/>
  <c r="D341" i="8"/>
  <c r="C341" i="8"/>
  <c r="P340" i="8"/>
  <c r="O340" i="8"/>
  <c r="N340" i="8"/>
  <c r="M340" i="8"/>
  <c r="L340" i="8"/>
  <c r="K340" i="8"/>
  <c r="J340" i="8"/>
  <c r="I340" i="8"/>
  <c r="H340" i="8"/>
  <c r="G340" i="8"/>
  <c r="D340" i="8"/>
  <c r="C340" i="8"/>
  <c r="R339" i="8"/>
  <c r="Q339" i="8"/>
  <c r="P339" i="8"/>
  <c r="O339" i="8"/>
  <c r="N339" i="8"/>
  <c r="M339" i="8"/>
  <c r="L339" i="8"/>
  <c r="K339" i="8"/>
  <c r="J339" i="8"/>
  <c r="I339" i="8"/>
  <c r="H339" i="8"/>
  <c r="G339" i="8"/>
  <c r="D339" i="8"/>
  <c r="C339" i="8"/>
  <c r="B339" i="8"/>
  <c r="R338" i="8"/>
  <c r="F338" i="8"/>
  <c r="Q338" i="8"/>
  <c r="P338" i="8"/>
  <c r="O338" i="8"/>
  <c r="N338" i="8"/>
  <c r="M338" i="8"/>
  <c r="L338" i="8"/>
  <c r="K338" i="8"/>
  <c r="J338" i="8"/>
  <c r="I338" i="8"/>
  <c r="H338" i="8"/>
  <c r="G338" i="8"/>
  <c r="E338" i="8"/>
  <c r="D338" i="8"/>
  <c r="C338" i="8"/>
  <c r="R337" i="8"/>
  <c r="F337" i="8"/>
  <c r="Q337" i="8"/>
  <c r="P337" i="8"/>
  <c r="O337" i="8"/>
  <c r="N337" i="8"/>
  <c r="M337" i="8"/>
  <c r="L337" i="8"/>
  <c r="K337" i="8"/>
  <c r="J337" i="8"/>
  <c r="I337" i="8"/>
  <c r="H337" i="8"/>
  <c r="G337" i="8"/>
  <c r="E337" i="8"/>
  <c r="D337" i="8"/>
  <c r="C337" i="8"/>
  <c r="R336" i="8"/>
  <c r="F336" i="8"/>
  <c r="Q336" i="8"/>
  <c r="P336" i="8"/>
  <c r="O336" i="8"/>
  <c r="N336" i="8"/>
  <c r="M336" i="8"/>
  <c r="L336" i="8"/>
  <c r="K336" i="8"/>
  <c r="J336" i="8"/>
  <c r="I336" i="8"/>
  <c r="H336" i="8"/>
  <c r="G336" i="8"/>
  <c r="E336" i="8"/>
  <c r="D336" i="8"/>
  <c r="C336" i="8"/>
  <c r="B336" i="8"/>
  <c r="R335" i="8"/>
  <c r="F335" i="8"/>
  <c r="Q335" i="8"/>
  <c r="P335" i="8"/>
  <c r="O335" i="8"/>
  <c r="N335" i="8"/>
  <c r="M335" i="8"/>
  <c r="L335" i="8"/>
  <c r="K335" i="8"/>
  <c r="J335" i="8"/>
  <c r="I335" i="8"/>
  <c r="H335" i="8"/>
  <c r="G335" i="8"/>
  <c r="E335" i="8"/>
  <c r="D335" i="8"/>
  <c r="C335" i="8"/>
  <c r="R334" i="8"/>
  <c r="F334" i="8"/>
  <c r="Q334" i="8"/>
  <c r="P334" i="8"/>
  <c r="O334" i="8"/>
  <c r="N334" i="8"/>
  <c r="M334" i="8"/>
  <c r="L334" i="8"/>
  <c r="K334" i="8"/>
  <c r="J334" i="8"/>
  <c r="I334" i="8"/>
  <c r="H334" i="8"/>
  <c r="G334" i="8"/>
  <c r="E334" i="8"/>
  <c r="D334" i="8"/>
  <c r="C334" i="8"/>
  <c r="R333" i="8"/>
  <c r="F333" i="8"/>
  <c r="Q333" i="8"/>
  <c r="P333" i="8"/>
  <c r="O333" i="8"/>
  <c r="N333" i="8"/>
  <c r="M333" i="8"/>
  <c r="L333" i="8"/>
  <c r="K333" i="8"/>
  <c r="J333" i="8"/>
  <c r="I333" i="8"/>
  <c r="H333" i="8"/>
  <c r="G333" i="8"/>
  <c r="E333" i="8"/>
  <c r="D333" i="8"/>
  <c r="C333" i="8"/>
  <c r="B348" i="4"/>
  <c r="B342" i="4"/>
  <c r="B339" i="4"/>
  <c r="B336" i="4"/>
  <c r="Q344" i="4"/>
  <c r="P344" i="4"/>
  <c r="O344" i="4"/>
  <c r="N344" i="4"/>
  <c r="M344" i="4"/>
  <c r="L344" i="4"/>
  <c r="K344" i="4"/>
  <c r="J344" i="4"/>
  <c r="I344" i="4"/>
  <c r="H344" i="4"/>
  <c r="G344" i="4"/>
  <c r="E344" i="4"/>
  <c r="D344" i="4"/>
  <c r="C344" i="4"/>
  <c r="Q343" i="4"/>
  <c r="P343" i="4"/>
  <c r="O343" i="4"/>
  <c r="N343" i="4"/>
  <c r="M343" i="4"/>
  <c r="L343" i="4"/>
  <c r="K343" i="4"/>
  <c r="J343" i="4"/>
  <c r="I343" i="4"/>
  <c r="H343" i="4"/>
  <c r="G343" i="4"/>
  <c r="E343" i="4"/>
  <c r="D343" i="4"/>
  <c r="C343" i="4"/>
  <c r="Q342" i="4"/>
  <c r="P342" i="4"/>
  <c r="O342" i="4"/>
  <c r="N342" i="4"/>
  <c r="M342" i="4"/>
  <c r="L342" i="4"/>
  <c r="K342" i="4"/>
  <c r="J342" i="4"/>
  <c r="I342" i="4"/>
  <c r="H342" i="4"/>
  <c r="G342" i="4"/>
  <c r="E342" i="4"/>
  <c r="D342" i="4"/>
  <c r="C342" i="4"/>
  <c r="Q341" i="4"/>
  <c r="P341" i="4"/>
  <c r="O341" i="4"/>
  <c r="N341" i="4"/>
  <c r="M341" i="4"/>
  <c r="L341" i="4"/>
  <c r="K341" i="4"/>
  <c r="J341" i="4"/>
  <c r="I341" i="4"/>
  <c r="H341" i="4"/>
  <c r="G341" i="4"/>
  <c r="E341" i="4"/>
  <c r="D341" i="4"/>
  <c r="C341" i="4"/>
  <c r="Q340" i="4"/>
  <c r="P340" i="4"/>
  <c r="O340" i="4"/>
  <c r="N340" i="4"/>
  <c r="M340" i="4"/>
  <c r="L340" i="4"/>
  <c r="K340" i="4"/>
  <c r="J340" i="4"/>
  <c r="I340" i="4"/>
  <c r="H340" i="4"/>
  <c r="G340" i="4"/>
  <c r="E340" i="4"/>
  <c r="D340" i="4"/>
  <c r="C340" i="4"/>
  <c r="Q339" i="4"/>
  <c r="P339" i="4"/>
  <c r="O339" i="4"/>
  <c r="N339" i="4"/>
  <c r="M339" i="4"/>
  <c r="L339" i="4"/>
  <c r="K339" i="4"/>
  <c r="J339" i="4"/>
  <c r="I339" i="4"/>
  <c r="H339" i="4"/>
  <c r="G339" i="4"/>
  <c r="E339" i="4"/>
  <c r="D339" i="4"/>
  <c r="C339" i="4"/>
  <c r="Q338" i="4"/>
  <c r="P338" i="4"/>
  <c r="O338" i="4"/>
  <c r="N338" i="4"/>
  <c r="M338" i="4"/>
  <c r="L338" i="4"/>
  <c r="K338" i="4"/>
  <c r="J338" i="4"/>
  <c r="I338" i="4"/>
  <c r="H338" i="4"/>
  <c r="G338" i="4"/>
  <c r="E338" i="4"/>
  <c r="D338" i="4"/>
  <c r="C338" i="4"/>
  <c r="Q337" i="4"/>
  <c r="P337" i="4"/>
  <c r="O337" i="4"/>
  <c r="N337" i="4"/>
  <c r="M337" i="4"/>
  <c r="L337" i="4"/>
  <c r="K337" i="4"/>
  <c r="J337" i="4"/>
  <c r="I337" i="4"/>
  <c r="H337" i="4"/>
  <c r="G337" i="4"/>
  <c r="E337" i="4"/>
  <c r="D337" i="4"/>
  <c r="C337" i="4"/>
  <c r="Q336" i="4"/>
  <c r="P336" i="4"/>
  <c r="O336" i="4"/>
  <c r="N336" i="4"/>
  <c r="M336" i="4"/>
  <c r="L336" i="4"/>
  <c r="K336" i="4"/>
  <c r="J336" i="4"/>
  <c r="I336" i="4"/>
  <c r="H336" i="4"/>
  <c r="G336" i="4"/>
  <c r="E336" i="4"/>
  <c r="D336" i="4"/>
  <c r="C336" i="4"/>
  <c r="BN350" i="4"/>
  <c r="BB350" i="4"/>
  <c r="AX350" i="4"/>
  <c r="AL350" i="4"/>
  <c r="AH350" i="4"/>
  <c r="V350" i="4"/>
  <c r="Q335" i="4"/>
  <c r="P335" i="4"/>
  <c r="O335" i="4"/>
  <c r="N335" i="4"/>
  <c r="M335" i="4"/>
  <c r="L335" i="4"/>
  <c r="K335" i="4"/>
  <c r="J335" i="4"/>
  <c r="I335" i="4"/>
  <c r="H335" i="4"/>
  <c r="G335" i="4"/>
  <c r="E335" i="4"/>
  <c r="D335" i="4"/>
  <c r="C335" i="4"/>
  <c r="BN349" i="4"/>
  <c r="BB349" i="4"/>
  <c r="AX349" i="4"/>
  <c r="AL349" i="4"/>
  <c r="AH349" i="4"/>
  <c r="V349" i="4"/>
  <c r="Q334" i="4"/>
  <c r="P334" i="4"/>
  <c r="O334" i="4"/>
  <c r="N334" i="4"/>
  <c r="M334" i="4"/>
  <c r="L334" i="4"/>
  <c r="K334" i="4"/>
  <c r="J334" i="4"/>
  <c r="I334" i="4"/>
  <c r="H334" i="4"/>
  <c r="G334" i="4"/>
  <c r="E334" i="4"/>
  <c r="D334" i="4"/>
  <c r="C334" i="4"/>
  <c r="BN348" i="4"/>
  <c r="BB348" i="4"/>
  <c r="AX348" i="4"/>
  <c r="AL348" i="4"/>
  <c r="AH348" i="4"/>
  <c r="V348" i="4"/>
  <c r="Q333" i="4"/>
  <c r="P333" i="4"/>
  <c r="O333" i="4"/>
  <c r="N333" i="4"/>
  <c r="M333" i="4"/>
  <c r="L333" i="4"/>
  <c r="K333" i="4"/>
  <c r="J333" i="4"/>
  <c r="I333" i="4"/>
  <c r="H333" i="4"/>
  <c r="G333" i="4"/>
  <c r="E333" i="4"/>
  <c r="D333" i="4"/>
  <c r="C333" i="4"/>
  <c r="N350" i="4"/>
  <c r="M350" i="4"/>
  <c r="L350" i="4"/>
  <c r="K350" i="4"/>
  <c r="N349" i="4"/>
  <c r="M349" i="4"/>
  <c r="L349" i="4"/>
  <c r="K349" i="4"/>
  <c r="N348" i="4"/>
  <c r="M348" i="4"/>
  <c r="L348" i="4"/>
  <c r="K348" i="4"/>
  <c r="J350" i="4"/>
  <c r="I350" i="4"/>
  <c r="H350" i="4"/>
  <c r="G350" i="4"/>
  <c r="J349" i="4"/>
  <c r="I349" i="4"/>
  <c r="H349" i="4"/>
  <c r="G349" i="4"/>
  <c r="J348" i="4"/>
  <c r="I348" i="4"/>
  <c r="H348" i="4"/>
  <c r="G348" i="4"/>
  <c r="M38" i="7" l="1"/>
  <c r="M38" i="8"/>
  <c r="N38" i="6"/>
  <c r="N38" i="7"/>
  <c r="N38" i="8"/>
  <c r="L38" i="8"/>
  <c r="L38" i="6"/>
  <c r="L38" i="7"/>
  <c r="M38" i="6"/>
  <c r="N38" i="4"/>
  <c r="AF38" i="4" s="1"/>
  <c r="M38" i="4"/>
  <c r="AE38" i="4" s="1"/>
  <c r="L38" i="4"/>
  <c r="AD38" i="4" s="1"/>
  <c r="H126" i="4"/>
  <c r="G126" i="4"/>
  <c r="F126" i="4"/>
  <c r="R384" i="4"/>
  <c r="AK396" i="4"/>
  <c r="AY396" i="4" s="1"/>
  <c r="BF396" i="4" s="1"/>
  <c r="BM396" i="4" s="1"/>
  <c r="BT396" i="4" s="1"/>
  <c r="CA396" i="4" s="1"/>
  <c r="CH396" i="4" s="1"/>
  <c r="AR396" i="4"/>
  <c r="AR397" i="4" s="1"/>
  <c r="AM396" i="4"/>
  <c r="BA396" i="4" s="1"/>
  <c r="BH396" i="4" s="1"/>
  <c r="BO396" i="4" s="1"/>
  <c r="BV396" i="4" s="1"/>
  <c r="CC396" i="4" s="1"/>
  <c r="CJ396" i="4" s="1"/>
  <c r="AT396" i="4"/>
  <c r="AT397" i="4" s="1"/>
  <c r="AN396" i="4"/>
  <c r="BB396" i="4" s="1"/>
  <c r="BI396" i="4" s="1"/>
  <c r="BP396" i="4" s="1"/>
  <c r="BW396" i="4" s="1"/>
  <c r="CD396" i="4" s="1"/>
  <c r="CK396" i="4" s="1"/>
  <c r="AU396" i="4"/>
  <c r="AU397" i="4" s="1"/>
  <c r="AO396" i="4"/>
  <c r="BC396" i="4" s="1"/>
  <c r="BJ396" i="4" s="1"/>
  <c r="BQ396" i="4" s="1"/>
  <c r="BX396" i="4" s="1"/>
  <c r="CE396" i="4" s="1"/>
  <c r="CL396" i="4" s="1"/>
  <c r="AV396" i="4"/>
  <c r="AV397" i="4" s="1"/>
  <c r="AP396" i="4"/>
  <c r="BD396" i="4" s="1"/>
  <c r="BK396" i="4" s="1"/>
  <c r="BR396" i="4" s="1"/>
  <c r="BY396" i="4" s="1"/>
  <c r="CF396" i="4" s="1"/>
  <c r="CM396" i="4" s="1"/>
  <c r="AW396" i="4"/>
  <c r="AW397" i="4" s="1"/>
  <c r="AQ396" i="4"/>
  <c r="BE396" i="4" s="1"/>
  <c r="BL396" i="4" s="1"/>
  <c r="BS396" i="4" s="1"/>
  <c r="BZ396" i="4" s="1"/>
  <c r="CG396" i="4" s="1"/>
  <c r="CN396" i="4" s="1"/>
  <c r="AX396" i="4"/>
  <c r="AX397" i="4" s="1"/>
  <c r="AM396" i="6"/>
  <c r="BA396" i="6" s="1"/>
  <c r="BH396" i="6" s="1"/>
  <c r="AT396" i="6"/>
  <c r="AT397" i="6" s="1"/>
  <c r="AP396" i="6"/>
  <c r="BD396" i="6" s="1"/>
  <c r="AW396" i="6"/>
  <c r="AW397" i="6" s="1"/>
  <c r="R352" i="4"/>
  <c r="AX367" i="4"/>
  <c r="R367" i="4" s="1"/>
  <c r="F339" i="4"/>
  <c r="F334" i="4"/>
  <c r="R334" i="4"/>
  <c r="F386" i="4"/>
  <c r="R361" i="4"/>
  <c r="F336" i="4"/>
  <c r="R368" i="4"/>
  <c r="F356" i="4"/>
  <c r="F351" i="4"/>
  <c r="R362" i="4"/>
  <c r="R338" i="4"/>
  <c r="F368" i="4"/>
  <c r="R379" i="4"/>
  <c r="F335" i="4"/>
  <c r="F343" i="4"/>
  <c r="R359" i="4"/>
  <c r="R370" i="4"/>
  <c r="R366" i="4"/>
  <c r="F338" i="4"/>
  <c r="F341" i="4"/>
  <c r="F384" i="4"/>
  <c r="R373" i="4"/>
  <c r="F337" i="4"/>
  <c r="F372" i="4"/>
  <c r="R386" i="4"/>
  <c r="R374" i="4"/>
  <c r="R333" i="4"/>
  <c r="R341" i="4"/>
  <c r="F354" i="4"/>
  <c r="F357" i="4"/>
  <c r="R343" i="4"/>
  <c r="R357" i="4"/>
  <c r="F379" i="4"/>
  <c r="R354" i="4"/>
  <c r="F376" i="4"/>
  <c r="R351" i="4"/>
  <c r="F373" i="4"/>
  <c r="F359" i="4"/>
  <c r="F342" i="4"/>
  <c r="F333" i="4"/>
  <c r="F344" i="4"/>
  <c r="R372" i="4"/>
  <c r="R358" i="4"/>
  <c r="F380" i="4"/>
  <c r="R380" i="4"/>
  <c r="R369" i="4"/>
  <c r="R355" i="4"/>
  <c r="R377" i="4"/>
  <c r="F352" i="4"/>
  <c r="F366" i="4"/>
  <c r="F340" i="4"/>
  <c r="R356" i="4"/>
  <c r="F378" i="4"/>
  <c r="F353" i="4"/>
  <c r="F367" i="4"/>
  <c r="R378" i="4"/>
  <c r="R353" i="4"/>
  <c r="R336" i="4"/>
  <c r="R339" i="4"/>
  <c r="R375" i="4"/>
  <c r="D127" i="4"/>
  <c r="R342" i="4"/>
  <c r="F375" i="4"/>
  <c r="F361" i="4"/>
  <c r="F358" i="4"/>
  <c r="R344" i="4"/>
  <c r="F369" i="4"/>
  <c r="F355" i="4"/>
  <c r="F377" i="4"/>
  <c r="F374" i="4"/>
  <c r="F360" i="4"/>
  <c r="R360" i="4"/>
  <c r="F371" i="4"/>
  <c r="F385" i="4"/>
  <c r="R371" i="4"/>
  <c r="R385" i="4"/>
  <c r="R335" i="4"/>
  <c r="R337" i="4"/>
  <c r="R340" i="4"/>
  <c r="F362" i="4"/>
  <c r="R376" i="4"/>
  <c r="F370" i="4"/>
  <c r="AD34" i="4"/>
  <c r="AE34" i="4"/>
  <c r="AF34" i="4"/>
  <c r="J168" i="4"/>
  <c r="M36" i="4"/>
  <c r="L37" i="4"/>
  <c r="AD37" i="4" s="1"/>
  <c r="N39" i="4"/>
  <c r="L35" i="4"/>
  <c r="AD35" i="4" s="1"/>
  <c r="N36" i="4"/>
  <c r="M37" i="4"/>
  <c r="AE37" i="4" s="1"/>
  <c r="M35" i="4"/>
  <c r="AE35" i="4" s="1"/>
  <c r="N37" i="4"/>
  <c r="AF37" i="4" s="1"/>
  <c r="N35" i="4"/>
  <c r="AF35" i="4" s="1"/>
  <c r="L40" i="4"/>
  <c r="L39" i="4"/>
  <c r="N40" i="4"/>
  <c r="L36" i="4"/>
  <c r="M39" i="4"/>
  <c r="M40" i="4"/>
  <c r="W396" i="7"/>
  <c r="AD396" i="7" s="1"/>
  <c r="P398" i="6"/>
  <c r="W398" i="6" s="1"/>
  <c r="AD398" i="6" s="1"/>
  <c r="X396" i="6"/>
  <c r="AE396" i="6" s="1"/>
  <c r="Q398" i="6"/>
  <c r="X398" i="6" s="1"/>
  <c r="AE398" i="6" s="1"/>
  <c r="R340" i="8"/>
  <c r="Q340" i="8"/>
  <c r="F339" i="8"/>
  <c r="AO396" i="7"/>
  <c r="AP396" i="7"/>
  <c r="AQ396" i="7"/>
  <c r="AD398" i="7"/>
  <c r="AR398" i="7" s="1"/>
  <c r="AR399" i="7" s="1"/>
  <c r="AK396" i="6"/>
  <c r="Q398" i="7"/>
  <c r="X396" i="7"/>
  <c r="AN396" i="6"/>
  <c r="AO396" i="6"/>
  <c r="AM396" i="7"/>
  <c r="AN396" i="7"/>
  <c r="AC396" i="6"/>
  <c r="Q398" i="8"/>
  <c r="X396" i="8"/>
  <c r="W398" i="8"/>
  <c r="W396" i="8"/>
  <c r="Y396" i="8"/>
  <c r="Z396" i="8"/>
  <c r="AA396" i="8"/>
  <c r="AB396" i="8"/>
  <c r="AC396" i="8"/>
  <c r="M37" i="6"/>
  <c r="N37" i="6"/>
  <c r="L34" i="8"/>
  <c r="M34" i="8"/>
  <c r="N34" i="8"/>
  <c r="L34" i="7"/>
  <c r="M34" i="7"/>
  <c r="N34" i="7"/>
  <c r="L37" i="8"/>
  <c r="L34" i="6"/>
  <c r="M37" i="8"/>
  <c r="M34" i="6"/>
  <c r="N37" i="8"/>
  <c r="N34" i="6"/>
  <c r="L37" i="7"/>
  <c r="M37" i="7"/>
  <c r="N37" i="7"/>
  <c r="L37" i="6"/>
  <c r="JB14" i="1"/>
  <c r="JB15" i="1" s="1" a="1"/>
  <c r="JB15" i="1" s="1"/>
  <c r="JB44" i="1" s="1" a="1"/>
  <c r="JB44" i="1" s="1"/>
  <c r="K168" i="4"/>
  <c r="HF101" i="1"/>
  <c r="JB49" i="1" l="1" a="1"/>
  <c r="JB49" i="1" s="1"/>
  <c r="JB50" i="1" s="1" a="1"/>
  <c r="JB50" i="1" s="1"/>
  <c r="JB47" i="1" a="1"/>
  <c r="JB47" i="1" s="1"/>
  <c r="JB48" i="1" s="1" a="1"/>
  <c r="JB48" i="1" s="1"/>
  <c r="JB45" i="1" a="1"/>
  <c r="JB45" i="1" s="1"/>
  <c r="JB46" i="1" s="1" a="1"/>
  <c r="JB46" i="1" s="1"/>
  <c r="AF259" i="7"/>
  <c r="AF260" i="7"/>
  <c r="AF257" i="7"/>
  <c r="AF256" i="7"/>
  <c r="AF262" i="7"/>
  <c r="AF261" i="7"/>
  <c r="AF258" i="7"/>
  <c r="JB17" i="1"/>
  <c r="AE40" i="4"/>
  <c r="Z252" i="7"/>
  <c r="AF40" i="4"/>
  <c r="Z252" i="6"/>
  <c r="Z252" i="4"/>
  <c r="AF255" i="7"/>
  <c r="AF263" i="7"/>
  <c r="AD40" i="4"/>
  <c r="Z252" i="8"/>
  <c r="H127" i="4"/>
  <c r="G127" i="4"/>
  <c r="F127" i="4"/>
  <c r="AL398" i="6"/>
  <c r="AZ398" i="6" s="1"/>
  <c r="AS398" i="6"/>
  <c r="AS399" i="6" s="1"/>
  <c r="AL396" i="6"/>
  <c r="AZ396" i="6" s="1"/>
  <c r="AS396" i="6"/>
  <c r="AS397" i="6" s="1"/>
  <c r="AK398" i="6"/>
  <c r="AY398" i="6" s="1"/>
  <c r="AR398" i="6"/>
  <c r="AR399" i="6" s="1"/>
  <c r="AK396" i="7"/>
  <c r="AY396" i="7" s="1"/>
  <c r="BF396" i="7" s="1"/>
  <c r="BM396" i="7" s="1"/>
  <c r="AR396" i="7"/>
  <c r="AR397" i="7" s="1"/>
  <c r="AF36" i="4"/>
  <c r="AE36" i="4"/>
  <c r="AD36" i="4"/>
  <c r="AM394" i="8"/>
  <c r="AE39" i="4"/>
  <c r="AN394" i="7"/>
  <c r="AD39" i="4"/>
  <c r="AN394" i="8"/>
  <c r="AF39" i="4"/>
  <c r="AN394" i="6"/>
  <c r="AN394" i="4"/>
  <c r="AK394" i="6"/>
  <c r="AL394" i="6"/>
  <c r="AM394" i="7"/>
  <c r="HH14" i="1"/>
  <c r="HH101" i="1"/>
  <c r="F340" i="8"/>
  <c r="E340" i="8"/>
  <c r="R341" i="8"/>
  <c r="Q341" i="8"/>
  <c r="AL394" i="7"/>
  <c r="BA396" i="7"/>
  <c r="BO396" i="6"/>
  <c r="BK396" i="6"/>
  <c r="BC396" i="6"/>
  <c r="AM394" i="4"/>
  <c r="AM394" i="6"/>
  <c r="BB396" i="6"/>
  <c r="AE396" i="7"/>
  <c r="AS396" i="7" s="1"/>
  <c r="AS397" i="7" s="1"/>
  <c r="X398" i="7"/>
  <c r="AJ396" i="6"/>
  <c r="AX396" i="6" s="1"/>
  <c r="AX397" i="6" s="1"/>
  <c r="AY396" i="6"/>
  <c r="AK398" i="7"/>
  <c r="AK394" i="7"/>
  <c r="BE396" i="7"/>
  <c r="BD396" i="7"/>
  <c r="BB396" i="7"/>
  <c r="BC396" i="7"/>
  <c r="AK394" i="8"/>
  <c r="AL394" i="8"/>
  <c r="AJ396" i="8"/>
  <c r="AX396" i="8" s="1"/>
  <c r="AX397" i="8" s="1"/>
  <c r="AI396" i="8"/>
  <c r="AW396" i="8" s="1"/>
  <c r="AW397" i="8" s="1"/>
  <c r="AH396" i="8"/>
  <c r="AV396" i="8" s="1"/>
  <c r="AV397" i="8" s="1"/>
  <c r="AG396" i="8"/>
  <c r="AU396" i="8" s="1"/>
  <c r="AU397" i="8" s="1"/>
  <c r="AF396" i="8"/>
  <c r="AT396" i="8" s="1"/>
  <c r="AT397" i="8" s="1"/>
  <c r="AD396" i="8"/>
  <c r="AR396" i="8" s="1"/>
  <c r="AR397" i="8" s="1"/>
  <c r="AD398" i="8"/>
  <c r="AR398" i="8" s="1"/>
  <c r="AR399" i="8" s="1"/>
  <c r="AE396" i="8"/>
  <c r="AS396" i="8" s="1"/>
  <c r="AS397" i="8" s="1"/>
  <c r="X398" i="8"/>
  <c r="AK394" i="4"/>
  <c r="AL394" i="4"/>
  <c r="HF14" i="1"/>
  <c r="IG101" i="1"/>
  <c r="C348" i="4"/>
  <c r="D348" i="4"/>
  <c r="E348" i="4"/>
  <c r="O348" i="4"/>
  <c r="P348" i="4"/>
  <c r="Q348" i="4"/>
  <c r="C349" i="4"/>
  <c r="D349" i="4"/>
  <c r="E349" i="4"/>
  <c r="O349" i="4"/>
  <c r="P349" i="4"/>
  <c r="Q349" i="4"/>
  <c r="C350" i="4"/>
  <c r="D350" i="4"/>
  <c r="E350" i="4"/>
  <c r="O350" i="4"/>
  <c r="P350" i="4"/>
  <c r="Q350" i="4"/>
  <c r="D396" i="4"/>
  <c r="Q396" i="4" s="1"/>
  <c r="X396" i="4" s="1"/>
  <c r="AE396" i="4" s="1"/>
  <c r="B401" i="4"/>
  <c r="A402" i="4"/>
  <c r="A418" i="4"/>
  <c r="A482" i="4"/>
  <c r="F68" i="4"/>
  <c r="G68" i="4"/>
  <c r="HJ101" i="1"/>
  <c r="M143" i="8"/>
  <c r="M143" i="7"/>
  <c r="M143" i="6"/>
  <c r="M142" i="8"/>
  <c r="M142" i="7"/>
  <c r="M142" i="6"/>
  <c r="ED101" i="1"/>
  <c r="G144" i="7"/>
  <c r="G143" i="7"/>
  <c r="G142" i="7"/>
  <c r="G144" i="6"/>
  <c r="G143" i="6"/>
  <c r="G142" i="6"/>
  <c r="G144" i="8"/>
  <c r="G143" i="8"/>
  <c r="G142" i="8"/>
  <c r="G70" i="3"/>
  <c r="G66" i="3"/>
  <c r="G64" i="3"/>
  <c r="G58" i="3"/>
  <c r="G55" i="3"/>
  <c r="I272" i="8"/>
  <c r="U272" i="8" s="1"/>
  <c r="AA272" i="8" s="1"/>
  <c r="AG272" i="8" s="1"/>
  <c r="I269" i="8"/>
  <c r="U269" i="8" s="1"/>
  <c r="AA269" i="8" s="1"/>
  <c r="AG269" i="8" s="1"/>
  <c r="M268" i="8"/>
  <c r="S268" i="8" s="1"/>
  <c r="Y268" i="8" s="1"/>
  <c r="AE268" i="8" s="1"/>
  <c r="L268" i="8"/>
  <c r="R268" i="8" s="1"/>
  <c r="X268" i="8" s="1"/>
  <c r="AD268" i="8" s="1"/>
  <c r="AJ268" i="8" s="1"/>
  <c r="AQ268" i="8" s="1"/>
  <c r="AW268" i="8" s="1"/>
  <c r="J268" i="8"/>
  <c r="P268" i="8" s="1"/>
  <c r="V268" i="8" s="1"/>
  <c r="AB268" i="8" s="1"/>
  <c r="AH268" i="8" s="1"/>
  <c r="I268" i="8"/>
  <c r="M267" i="8"/>
  <c r="S267" i="8" s="1"/>
  <c r="Y267" i="8" s="1"/>
  <c r="AE267" i="8" s="1"/>
  <c r="L267" i="8"/>
  <c r="R267" i="8" s="1"/>
  <c r="X267" i="8" s="1"/>
  <c r="AD267" i="8" s="1"/>
  <c r="AJ267" i="8" s="1"/>
  <c r="AQ267" i="8" s="1"/>
  <c r="AW267" i="8" s="1"/>
  <c r="J267" i="8"/>
  <c r="P267" i="8" s="1"/>
  <c r="V267" i="8" s="1"/>
  <c r="AB267" i="8" s="1"/>
  <c r="AH267" i="8" s="1"/>
  <c r="I267" i="8"/>
  <c r="M266" i="8"/>
  <c r="S266" i="8" s="1"/>
  <c r="Y266" i="8" s="1"/>
  <c r="AE266" i="8" s="1"/>
  <c r="L266" i="8"/>
  <c r="R266" i="8" s="1"/>
  <c r="X266" i="8" s="1"/>
  <c r="AD266" i="8" s="1"/>
  <c r="AJ266" i="8" s="1"/>
  <c r="AQ266" i="8" s="1"/>
  <c r="AW266" i="8" s="1"/>
  <c r="J266" i="8"/>
  <c r="P266" i="8" s="1"/>
  <c r="V266" i="8" s="1"/>
  <c r="AB266" i="8" s="1"/>
  <c r="AH266" i="8" s="1"/>
  <c r="I266" i="8"/>
  <c r="M265" i="8"/>
  <c r="S265" i="8" s="1"/>
  <c r="Y265" i="8" s="1"/>
  <c r="AE265" i="8" s="1"/>
  <c r="L265" i="8"/>
  <c r="R265" i="8" s="1"/>
  <c r="X265" i="8" s="1"/>
  <c r="AD265" i="8" s="1"/>
  <c r="AJ265" i="8" s="1"/>
  <c r="AQ265" i="8" s="1"/>
  <c r="AW265" i="8" s="1"/>
  <c r="J265" i="8"/>
  <c r="P265" i="8" s="1"/>
  <c r="V265" i="8" s="1"/>
  <c r="AB265" i="8" s="1"/>
  <c r="AH265" i="8" s="1"/>
  <c r="I265" i="8"/>
  <c r="I248" i="8"/>
  <c r="D248" i="8"/>
  <c r="AU242" i="8"/>
  <c r="AU243" i="8" s="1"/>
  <c r="AU244" i="8" s="1"/>
  <c r="AT242" i="8"/>
  <c r="AT243" i="8" s="1"/>
  <c r="AT244" i="8" s="1"/>
  <c r="AS242" i="8"/>
  <c r="AS243" i="8" s="1"/>
  <c r="AS244" i="8" s="1"/>
  <c r="AR242" i="8"/>
  <c r="AR243" i="8" s="1"/>
  <c r="AR244" i="8" s="1"/>
  <c r="AQ242" i="8"/>
  <c r="AQ243" i="8" s="1"/>
  <c r="AQ244" i="8" s="1"/>
  <c r="AP242" i="8"/>
  <c r="AP243" i="8" s="1"/>
  <c r="AP244" i="8" s="1"/>
  <c r="AO242" i="8"/>
  <c r="AO243" i="8" s="1"/>
  <c r="AO244" i="8" s="1"/>
  <c r="AN242" i="8"/>
  <c r="AN243" i="8" s="1"/>
  <c r="AN244" i="8" s="1"/>
  <c r="AM242" i="8"/>
  <c r="AM243" i="8" s="1"/>
  <c r="AM244" i="8" s="1"/>
  <c r="AL242" i="8"/>
  <c r="AL243" i="8" s="1"/>
  <c r="AL244" i="8" s="1"/>
  <c r="AK242" i="8"/>
  <c r="AK243" i="8" s="1"/>
  <c r="AK244" i="8" s="1"/>
  <c r="AJ242" i="8"/>
  <c r="AJ243" i="8" s="1"/>
  <c r="AJ244" i="8" s="1"/>
  <c r="AI242" i="8"/>
  <c r="AI243" i="8" s="1"/>
  <c r="AI244" i="8" s="1"/>
  <c r="AH242" i="8"/>
  <c r="AH243" i="8" s="1"/>
  <c r="AH244" i="8" s="1"/>
  <c r="AG242" i="8"/>
  <c r="AG243" i="8" s="1"/>
  <c r="AG244" i="8" s="1"/>
  <c r="AF242" i="8"/>
  <c r="AF243" i="8" s="1"/>
  <c r="AF244" i="8" s="1"/>
  <c r="AE242" i="8"/>
  <c r="AE243" i="8" s="1"/>
  <c r="AE244" i="8" s="1"/>
  <c r="AD242" i="8"/>
  <c r="AD243" i="8" s="1"/>
  <c r="AD244" i="8" s="1"/>
  <c r="AC242" i="8"/>
  <c r="AC243" i="8" s="1"/>
  <c r="AC244" i="8" s="1"/>
  <c r="AB242" i="8"/>
  <c r="AB243" i="8" s="1"/>
  <c r="AB244" i="8" s="1"/>
  <c r="AA242" i="8"/>
  <c r="AA243" i="8" s="1"/>
  <c r="AA244" i="8" s="1"/>
  <c r="Z242" i="8"/>
  <c r="Z243" i="8" s="1"/>
  <c r="Z244" i="8" s="1"/>
  <c r="Y242" i="8"/>
  <c r="Y243" i="8" s="1"/>
  <c r="Y244" i="8" s="1"/>
  <c r="X242" i="8"/>
  <c r="X243" i="8" s="1"/>
  <c r="X244" i="8" s="1"/>
  <c r="W242" i="8"/>
  <c r="W243" i="8" s="1"/>
  <c r="W244" i="8" s="1"/>
  <c r="V242" i="8"/>
  <c r="V243" i="8" s="1"/>
  <c r="V244" i="8" s="1"/>
  <c r="U242" i="8"/>
  <c r="U243" i="8" s="1"/>
  <c r="U244" i="8" s="1"/>
  <c r="T242" i="8"/>
  <c r="T243" i="8" s="1"/>
  <c r="T244" i="8" s="1"/>
  <c r="S242" i="8"/>
  <c r="S243" i="8" s="1"/>
  <c r="S244" i="8" s="1"/>
  <c r="R242" i="8"/>
  <c r="R243" i="8" s="1"/>
  <c r="R244" i="8" s="1"/>
  <c r="Q242" i="8"/>
  <c r="Q243" i="8" s="1"/>
  <c r="Q244" i="8" s="1"/>
  <c r="P242" i="8"/>
  <c r="P243" i="8" s="1"/>
  <c r="P244" i="8" s="1"/>
  <c r="O242" i="8"/>
  <c r="O243" i="8" s="1"/>
  <c r="O244" i="8" s="1"/>
  <c r="N242" i="8"/>
  <c r="N243" i="8" s="1"/>
  <c r="N244" i="8" s="1"/>
  <c r="M242" i="8"/>
  <c r="M243" i="8" s="1"/>
  <c r="M244" i="8" s="1"/>
  <c r="L242" i="8"/>
  <c r="L243" i="8" s="1"/>
  <c r="L244" i="8" s="1"/>
  <c r="K242" i="8"/>
  <c r="K243" i="8" s="1"/>
  <c r="K244" i="8" s="1"/>
  <c r="J242" i="8"/>
  <c r="J243" i="8" s="1"/>
  <c r="J244" i="8" s="1"/>
  <c r="I242" i="8"/>
  <c r="I243" i="8" s="1"/>
  <c r="I244" i="8" s="1"/>
  <c r="H242" i="8"/>
  <c r="H243" i="8" s="1"/>
  <c r="H244" i="8" s="1"/>
  <c r="G242" i="8"/>
  <c r="G243" i="8" s="1"/>
  <c r="G244" i="8" s="1"/>
  <c r="F242" i="8"/>
  <c r="F243" i="8" s="1"/>
  <c r="F244" i="8" s="1"/>
  <c r="E242" i="8"/>
  <c r="E243" i="8" s="1"/>
  <c r="E244" i="8" s="1"/>
  <c r="D242" i="8"/>
  <c r="D243" i="8" s="1"/>
  <c r="D244" i="8" s="1"/>
  <c r="C242" i="8"/>
  <c r="C243" i="8" s="1"/>
  <c r="C244" i="8" s="1"/>
  <c r="AU237" i="8"/>
  <c r="AU238" i="8" s="1"/>
  <c r="AU239" i="8" s="1"/>
  <c r="AT237" i="8"/>
  <c r="AT238" i="8" s="1"/>
  <c r="AT239" i="8" s="1"/>
  <c r="AS237" i="8"/>
  <c r="AS238" i="8" s="1"/>
  <c r="AS239" i="8" s="1"/>
  <c r="AR237" i="8"/>
  <c r="AR238" i="8" s="1"/>
  <c r="AR239" i="8" s="1"/>
  <c r="AQ237" i="8"/>
  <c r="AQ238" i="8" s="1"/>
  <c r="AQ239" i="8" s="1"/>
  <c r="AP237" i="8"/>
  <c r="AP238" i="8" s="1"/>
  <c r="AP239" i="8" s="1"/>
  <c r="AO237" i="8"/>
  <c r="AO238" i="8" s="1"/>
  <c r="AO239" i="8" s="1"/>
  <c r="AN237" i="8"/>
  <c r="AN238" i="8" s="1"/>
  <c r="AN239" i="8" s="1"/>
  <c r="AM237" i="8"/>
  <c r="AM238" i="8" s="1"/>
  <c r="AM239" i="8" s="1"/>
  <c r="AL237" i="8"/>
  <c r="AL238" i="8" s="1"/>
  <c r="AL239" i="8" s="1"/>
  <c r="AK237" i="8"/>
  <c r="AK238" i="8" s="1"/>
  <c r="AK239" i="8" s="1"/>
  <c r="AJ237" i="8"/>
  <c r="AJ238" i="8" s="1"/>
  <c r="AJ239" i="8" s="1"/>
  <c r="AI237" i="8"/>
  <c r="AI238" i="8" s="1"/>
  <c r="AI239" i="8" s="1"/>
  <c r="AH237" i="8"/>
  <c r="AH238" i="8" s="1"/>
  <c r="AH239" i="8" s="1"/>
  <c r="AG237" i="8"/>
  <c r="AG238" i="8" s="1"/>
  <c r="AG239" i="8" s="1"/>
  <c r="AF237" i="8"/>
  <c r="AF238" i="8" s="1"/>
  <c r="AF239" i="8" s="1"/>
  <c r="AE237" i="8"/>
  <c r="AE238" i="8" s="1"/>
  <c r="AE239" i="8" s="1"/>
  <c r="AD237" i="8"/>
  <c r="AD238" i="8" s="1"/>
  <c r="AD239" i="8" s="1"/>
  <c r="AC237" i="8"/>
  <c r="AC238" i="8" s="1"/>
  <c r="AC239" i="8" s="1"/>
  <c r="AB237" i="8"/>
  <c r="AB238" i="8" s="1"/>
  <c r="AB239" i="8" s="1"/>
  <c r="AA237" i="8"/>
  <c r="AA238" i="8" s="1"/>
  <c r="AA239" i="8" s="1"/>
  <c r="Z237" i="8"/>
  <c r="Z238" i="8" s="1"/>
  <c r="Z239" i="8" s="1"/>
  <c r="Y237" i="8"/>
  <c r="Y238" i="8" s="1"/>
  <c r="Y239" i="8" s="1"/>
  <c r="X237" i="8"/>
  <c r="X238" i="8" s="1"/>
  <c r="X239" i="8" s="1"/>
  <c r="W237" i="8"/>
  <c r="W238" i="8" s="1"/>
  <c r="W239" i="8" s="1"/>
  <c r="V237" i="8"/>
  <c r="V238" i="8" s="1"/>
  <c r="V239" i="8" s="1"/>
  <c r="U237" i="8"/>
  <c r="U238" i="8" s="1"/>
  <c r="U239" i="8" s="1"/>
  <c r="T237" i="8"/>
  <c r="T238" i="8" s="1"/>
  <c r="T239" i="8" s="1"/>
  <c r="S237" i="8"/>
  <c r="S238" i="8" s="1"/>
  <c r="S239" i="8" s="1"/>
  <c r="R237" i="8"/>
  <c r="R238" i="8" s="1"/>
  <c r="R239" i="8" s="1"/>
  <c r="Q237" i="8"/>
  <c r="Q238" i="8" s="1"/>
  <c r="Q239" i="8" s="1"/>
  <c r="P237" i="8"/>
  <c r="P238" i="8" s="1"/>
  <c r="P239" i="8" s="1"/>
  <c r="O237" i="8"/>
  <c r="O238" i="8" s="1"/>
  <c r="O239" i="8" s="1"/>
  <c r="N237" i="8"/>
  <c r="N238" i="8" s="1"/>
  <c r="N239" i="8" s="1"/>
  <c r="M237" i="8"/>
  <c r="M238" i="8" s="1"/>
  <c r="M239" i="8" s="1"/>
  <c r="L237" i="8"/>
  <c r="L238" i="8" s="1"/>
  <c r="L239" i="8" s="1"/>
  <c r="K237" i="8"/>
  <c r="K238" i="8" s="1"/>
  <c r="K239" i="8" s="1"/>
  <c r="J237" i="8"/>
  <c r="J238" i="8" s="1"/>
  <c r="J239" i="8" s="1"/>
  <c r="I237" i="8"/>
  <c r="I238" i="8" s="1"/>
  <c r="I239" i="8" s="1"/>
  <c r="H237" i="8"/>
  <c r="H238" i="8" s="1"/>
  <c r="H239" i="8" s="1"/>
  <c r="G237" i="8"/>
  <c r="G238" i="8" s="1"/>
  <c r="G239" i="8" s="1"/>
  <c r="F237" i="8"/>
  <c r="F238" i="8" s="1"/>
  <c r="F239" i="8" s="1"/>
  <c r="E237" i="8"/>
  <c r="E238" i="8" s="1"/>
  <c r="E239" i="8" s="1"/>
  <c r="D237" i="8"/>
  <c r="D238" i="8" s="1"/>
  <c r="D239" i="8" s="1"/>
  <c r="C237" i="8"/>
  <c r="C238" i="8" s="1"/>
  <c r="C239" i="8" s="1"/>
  <c r="AU232" i="8"/>
  <c r="AU233" i="8" s="1"/>
  <c r="AU234" i="8" s="1"/>
  <c r="AT232" i="8"/>
  <c r="AT233" i="8" s="1"/>
  <c r="AT234" i="8" s="1"/>
  <c r="AS232" i="8"/>
  <c r="AS233" i="8" s="1"/>
  <c r="AS234" i="8" s="1"/>
  <c r="AR232" i="8"/>
  <c r="AR233" i="8" s="1"/>
  <c r="AR234" i="8" s="1"/>
  <c r="AQ232" i="8"/>
  <c r="AQ233" i="8" s="1"/>
  <c r="AQ234" i="8" s="1"/>
  <c r="AP232" i="8"/>
  <c r="AP233" i="8" s="1"/>
  <c r="AP234" i="8" s="1"/>
  <c r="AO232" i="8"/>
  <c r="AO233" i="8" s="1"/>
  <c r="AO234" i="8" s="1"/>
  <c r="AN232" i="8"/>
  <c r="AN233" i="8" s="1"/>
  <c r="AN234" i="8" s="1"/>
  <c r="AM232" i="8"/>
  <c r="AM233" i="8" s="1"/>
  <c r="AM234" i="8" s="1"/>
  <c r="AL232" i="8"/>
  <c r="AL233" i="8" s="1"/>
  <c r="AL234" i="8" s="1"/>
  <c r="AK232" i="8"/>
  <c r="AK233" i="8" s="1"/>
  <c r="AK234" i="8" s="1"/>
  <c r="AJ232" i="8"/>
  <c r="AJ233" i="8" s="1"/>
  <c r="AJ234" i="8" s="1"/>
  <c r="AI232" i="8"/>
  <c r="AI233" i="8" s="1"/>
  <c r="AI234" i="8" s="1"/>
  <c r="AH232" i="8"/>
  <c r="AH233" i="8" s="1"/>
  <c r="AH234" i="8" s="1"/>
  <c r="AG232" i="8"/>
  <c r="AG233" i="8" s="1"/>
  <c r="AG234" i="8" s="1"/>
  <c r="AF232" i="8"/>
  <c r="AF233" i="8" s="1"/>
  <c r="AF234" i="8" s="1"/>
  <c r="AE232" i="8"/>
  <c r="AE233" i="8" s="1"/>
  <c r="AE234" i="8" s="1"/>
  <c r="AD232" i="8"/>
  <c r="AD233" i="8" s="1"/>
  <c r="AD234" i="8" s="1"/>
  <c r="AC232" i="8"/>
  <c r="AC233" i="8" s="1"/>
  <c r="AC234" i="8" s="1"/>
  <c r="AB232" i="8"/>
  <c r="AB233" i="8" s="1"/>
  <c r="AB234" i="8" s="1"/>
  <c r="AA232" i="8"/>
  <c r="AA233" i="8" s="1"/>
  <c r="AA234" i="8" s="1"/>
  <c r="Z232" i="8"/>
  <c r="Z233" i="8" s="1"/>
  <c r="Z234" i="8" s="1"/>
  <c r="Y232" i="8"/>
  <c r="Y233" i="8" s="1"/>
  <c r="Y234" i="8" s="1"/>
  <c r="X232" i="8"/>
  <c r="X233" i="8" s="1"/>
  <c r="X234" i="8" s="1"/>
  <c r="W232" i="8"/>
  <c r="W233" i="8" s="1"/>
  <c r="W234" i="8" s="1"/>
  <c r="V232" i="8"/>
  <c r="V233" i="8" s="1"/>
  <c r="V234" i="8" s="1"/>
  <c r="U232" i="8"/>
  <c r="U233" i="8" s="1"/>
  <c r="U234" i="8" s="1"/>
  <c r="T232" i="8"/>
  <c r="T233" i="8" s="1"/>
  <c r="T234" i="8" s="1"/>
  <c r="S232" i="8"/>
  <c r="S233" i="8" s="1"/>
  <c r="S234" i="8" s="1"/>
  <c r="R232" i="8"/>
  <c r="R233" i="8" s="1"/>
  <c r="R234" i="8" s="1"/>
  <c r="Q232" i="8"/>
  <c r="Q233" i="8" s="1"/>
  <c r="Q234" i="8" s="1"/>
  <c r="P232" i="8"/>
  <c r="P233" i="8" s="1"/>
  <c r="P234" i="8" s="1"/>
  <c r="O232" i="8"/>
  <c r="O233" i="8" s="1"/>
  <c r="O234" i="8" s="1"/>
  <c r="N232" i="8"/>
  <c r="N233" i="8" s="1"/>
  <c r="N234" i="8" s="1"/>
  <c r="M232" i="8"/>
  <c r="M233" i="8" s="1"/>
  <c r="M234" i="8" s="1"/>
  <c r="L232" i="8"/>
  <c r="L233" i="8" s="1"/>
  <c r="L234" i="8" s="1"/>
  <c r="K232" i="8"/>
  <c r="K233" i="8" s="1"/>
  <c r="K234" i="8" s="1"/>
  <c r="J232" i="8"/>
  <c r="J233" i="8" s="1"/>
  <c r="J234" i="8" s="1"/>
  <c r="I232" i="8"/>
  <c r="I233" i="8" s="1"/>
  <c r="I234" i="8" s="1"/>
  <c r="H232" i="8"/>
  <c r="H233" i="8" s="1"/>
  <c r="H234" i="8" s="1"/>
  <c r="G232" i="8"/>
  <c r="G233" i="8" s="1"/>
  <c r="G234" i="8" s="1"/>
  <c r="F232" i="8"/>
  <c r="F233" i="8" s="1"/>
  <c r="F234" i="8" s="1"/>
  <c r="E232" i="8"/>
  <c r="E233" i="8" s="1"/>
  <c r="E234" i="8" s="1"/>
  <c r="D232" i="8"/>
  <c r="D233" i="8" s="1"/>
  <c r="D234" i="8" s="1"/>
  <c r="C232" i="8"/>
  <c r="C233" i="8" s="1"/>
  <c r="C234" i="8" s="1"/>
  <c r="AU227" i="8"/>
  <c r="AU228" i="8" s="1"/>
  <c r="AU229" i="8" s="1"/>
  <c r="AT227" i="8"/>
  <c r="AT228" i="8" s="1"/>
  <c r="AT229" i="8" s="1"/>
  <c r="AS227" i="8"/>
  <c r="AS228" i="8" s="1"/>
  <c r="AS229" i="8" s="1"/>
  <c r="AR227" i="8"/>
  <c r="AR228" i="8" s="1"/>
  <c r="AR229" i="8" s="1"/>
  <c r="AQ227" i="8"/>
  <c r="AQ228" i="8" s="1"/>
  <c r="AQ229" i="8" s="1"/>
  <c r="AP227" i="8"/>
  <c r="AP228" i="8" s="1"/>
  <c r="AP229" i="8" s="1"/>
  <c r="AO227" i="8"/>
  <c r="AO228" i="8" s="1"/>
  <c r="AO229" i="8" s="1"/>
  <c r="AN227" i="8"/>
  <c r="AN228" i="8" s="1"/>
  <c r="AN229" i="8" s="1"/>
  <c r="AM227" i="8"/>
  <c r="AM228" i="8" s="1"/>
  <c r="AM229" i="8" s="1"/>
  <c r="AL227" i="8"/>
  <c r="AL228" i="8" s="1"/>
  <c r="AL229" i="8" s="1"/>
  <c r="AK227" i="8"/>
  <c r="AK228" i="8" s="1"/>
  <c r="AK229" i="8" s="1"/>
  <c r="AJ227" i="8"/>
  <c r="AJ228" i="8" s="1"/>
  <c r="AJ229" i="8" s="1"/>
  <c r="AI227" i="8"/>
  <c r="AI228" i="8" s="1"/>
  <c r="AI229" i="8" s="1"/>
  <c r="AH227" i="8"/>
  <c r="AH228" i="8" s="1"/>
  <c r="AH229" i="8" s="1"/>
  <c r="AG227" i="8"/>
  <c r="AG228" i="8" s="1"/>
  <c r="AG229" i="8" s="1"/>
  <c r="AF227" i="8"/>
  <c r="AF228" i="8" s="1"/>
  <c r="AF229" i="8" s="1"/>
  <c r="AE227" i="8"/>
  <c r="AE228" i="8" s="1"/>
  <c r="AE229" i="8" s="1"/>
  <c r="AD227" i="8"/>
  <c r="AD228" i="8" s="1"/>
  <c r="AD229" i="8" s="1"/>
  <c r="AC227" i="8"/>
  <c r="AC228" i="8" s="1"/>
  <c r="AC229" i="8" s="1"/>
  <c r="AB227" i="8"/>
  <c r="AB228" i="8" s="1"/>
  <c r="AB229" i="8" s="1"/>
  <c r="AA227" i="8"/>
  <c r="AA228" i="8" s="1"/>
  <c r="AA229" i="8" s="1"/>
  <c r="Z227" i="8"/>
  <c r="Z228" i="8" s="1"/>
  <c r="Z229" i="8" s="1"/>
  <c r="Y227" i="8"/>
  <c r="Y228" i="8" s="1"/>
  <c r="Y229" i="8" s="1"/>
  <c r="X227" i="8"/>
  <c r="X228" i="8" s="1"/>
  <c r="X229" i="8" s="1"/>
  <c r="W227" i="8"/>
  <c r="W228" i="8" s="1"/>
  <c r="W229" i="8" s="1"/>
  <c r="V227" i="8"/>
  <c r="V228" i="8" s="1"/>
  <c r="V229" i="8" s="1"/>
  <c r="U227" i="8"/>
  <c r="U228" i="8" s="1"/>
  <c r="U229" i="8" s="1"/>
  <c r="T227" i="8"/>
  <c r="T228" i="8" s="1"/>
  <c r="T229" i="8" s="1"/>
  <c r="S227" i="8"/>
  <c r="S228" i="8" s="1"/>
  <c r="S229" i="8" s="1"/>
  <c r="R227" i="8"/>
  <c r="R228" i="8" s="1"/>
  <c r="R229" i="8" s="1"/>
  <c r="Q227" i="8"/>
  <c r="Q228" i="8" s="1"/>
  <c r="Q229" i="8" s="1"/>
  <c r="P227" i="8"/>
  <c r="P228" i="8" s="1"/>
  <c r="P229" i="8" s="1"/>
  <c r="O227" i="8"/>
  <c r="O228" i="8" s="1"/>
  <c r="O229" i="8" s="1"/>
  <c r="N227" i="8"/>
  <c r="N228" i="8" s="1"/>
  <c r="N229" i="8" s="1"/>
  <c r="M227" i="8"/>
  <c r="M228" i="8" s="1"/>
  <c r="M229" i="8" s="1"/>
  <c r="L227" i="8"/>
  <c r="L228" i="8" s="1"/>
  <c r="L229" i="8" s="1"/>
  <c r="K227" i="8"/>
  <c r="K228" i="8" s="1"/>
  <c r="K229" i="8" s="1"/>
  <c r="J227" i="8"/>
  <c r="J228" i="8" s="1"/>
  <c r="J229" i="8" s="1"/>
  <c r="I227" i="8"/>
  <c r="I228" i="8" s="1"/>
  <c r="I229" i="8" s="1"/>
  <c r="H227" i="8"/>
  <c r="H228" i="8" s="1"/>
  <c r="H229" i="8" s="1"/>
  <c r="G227" i="8"/>
  <c r="G228" i="8" s="1"/>
  <c r="G229" i="8" s="1"/>
  <c r="F227" i="8"/>
  <c r="F228" i="8" s="1"/>
  <c r="F229" i="8" s="1"/>
  <c r="E227" i="8"/>
  <c r="E228" i="8" s="1"/>
  <c r="E229" i="8" s="1"/>
  <c r="D227" i="8"/>
  <c r="D228" i="8" s="1"/>
  <c r="D229" i="8" s="1"/>
  <c r="C227" i="8"/>
  <c r="C228" i="8" s="1"/>
  <c r="C229" i="8" s="1"/>
  <c r="AU222" i="8"/>
  <c r="AU223" i="8" s="1"/>
  <c r="AU224" i="8" s="1"/>
  <c r="AT222" i="8"/>
  <c r="AT223" i="8" s="1"/>
  <c r="AT224" i="8" s="1"/>
  <c r="AS222" i="8"/>
  <c r="AS223" i="8" s="1"/>
  <c r="AS224" i="8" s="1"/>
  <c r="AR222" i="8"/>
  <c r="AR223" i="8" s="1"/>
  <c r="AR224" i="8" s="1"/>
  <c r="AQ222" i="8"/>
  <c r="AQ223" i="8" s="1"/>
  <c r="AQ224" i="8" s="1"/>
  <c r="AP222" i="8"/>
  <c r="AP223" i="8" s="1"/>
  <c r="AP224" i="8" s="1"/>
  <c r="AO222" i="8"/>
  <c r="AO223" i="8" s="1"/>
  <c r="AO224" i="8" s="1"/>
  <c r="AN222" i="8"/>
  <c r="AN223" i="8" s="1"/>
  <c r="AN224" i="8" s="1"/>
  <c r="AM222" i="8"/>
  <c r="AM223" i="8" s="1"/>
  <c r="AM224" i="8" s="1"/>
  <c r="AL222" i="8"/>
  <c r="AL223" i="8" s="1"/>
  <c r="AL224" i="8" s="1"/>
  <c r="AK222" i="8"/>
  <c r="AK223" i="8" s="1"/>
  <c r="AK224" i="8" s="1"/>
  <c r="AJ222" i="8"/>
  <c r="AJ223" i="8" s="1"/>
  <c r="AJ224" i="8" s="1"/>
  <c r="AI222" i="8"/>
  <c r="AI223" i="8" s="1"/>
  <c r="AI224" i="8" s="1"/>
  <c r="AH222" i="8"/>
  <c r="AH223" i="8" s="1"/>
  <c r="AH224" i="8" s="1"/>
  <c r="AG222" i="8"/>
  <c r="AG223" i="8" s="1"/>
  <c r="AG224" i="8" s="1"/>
  <c r="AF222" i="8"/>
  <c r="AF223" i="8" s="1"/>
  <c r="AF224" i="8" s="1"/>
  <c r="AE222" i="8"/>
  <c r="AE223" i="8" s="1"/>
  <c r="AE224" i="8" s="1"/>
  <c r="AD222" i="8"/>
  <c r="AD223" i="8" s="1"/>
  <c r="AD224" i="8" s="1"/>
  <c r="AC222" i="8"/>
  <c r="AC223" i="8" s="1"/>
  <c r="AC224" i="8" s="1"/>
  <c r="AB222" i="8"/>
  <c r="AB223" i="8" s="1"/>
  <c r="AB224" i="8" s="1"/>
  <c r="AA222" i="8"/>
  <c r="AA223" i="8" s="1"/>
  <c r="AA224" i="8" s="1"/>
  <c r="Z222" i="8"/>
  <c r="Z223" i="8" s="1"/>
  <c r="Z224" i="8" s="1"/>
  <c r="Y222" i="8"/>
  <c r="Y223" i="8" s="1"/>
  <c r="Y224" i="8" s="1"/>
  <c r="X222" i="8"/>
  <c r="X223" i="8" s="1"/>
  <c r="X224" i="8" s="1"/>
  <c r="W222" i="8"/>
  <c r="W223" i="8" s="1"/>
  <c r="W224" i="8" s="1"/>
  <c r="V222" i="8"/>
  <c r="V223" i="8" s="1"/>
  <c r="V224" i="8" s="1"/>
  <c r="U222" i="8"/>
  <c r="U223" i="8" s="1"/>
  <c r="U224" i="8" s="1"/>
  <c r="T222" i="8"/>
  <c r="T223" i="8" s="1"/>
  <c r="T224" i="8" s="1"/>
  <c r="S222" i="8"/>
  <c r="S223" i="8" s="1"/>
  <c r="S224" i="8" s="1"/>
  <c r="R222" i="8"/>
  <c r="R223" i="8" s="1"/>
  <c r="R224" i="8" s="1"/>
  <c r="Q222" i="8"/>
  <c r="Q223" i="8" s="1"/>
  <c r="Q224" i="8" s="1"/>
  <c r="P222" i="8"/>
  <c r="P223" i="8" s="1"/>
  <c r="P224" i="8" s="1"/>
  <c r="O222" i="8"/>
  <c r="O223" i="8" s="1"/>
  <c r="O224" i="8" s="1"/>
  <c r="N222" i="8"/>
  <c r="N223" i="8" s="1"/>
  <c r="N224" i="8" s="1"/>
  <c r="M222" i="8"/>
  <c r="M223" i="8" s="1"/>
  <c r="M224" i="8" s="1"/>
  <c r="L222" i="8"/>
  <c r="L223" i="8" s="1"/>
  <c r="L224" i="8" s="1"/>
  <c r="K222" i="8"/>
  <c r="K223" i="8" s="1"/>
  <c r="K224" i="8" s="1"/>
  <c r="J222" i="8"/>
  <c r="J223" i="8" s="1"/>
  <c r="J224" i="8" s="1"/>
  <c r="I222" i="8"/>
  <c r="I223" i="8" s="1"/>
  <c r="I224" i="8" s="1"/>
  <c r="H222" i="8"/>
  <c r="H223" i="8" s="1"/>
  <c r="H224" i="8" s="1"/>
  <c r="G222" i="8"/>
  <c r="G223" i="8" s="1"/>
  <c r="G224" i="8" s="1"/>
  <c r="F222" i="8"/>
  <c r="F223" i="8" s="1"/>
  <c r="F224" i="8" s="1"/>
  <c r="E222" i="8"/>
  <c r="E223" i="8" s="1"/>
  <c r="E224" i="8" s="1"/>
  <c r="D222" i="8"/>
  <c r="D223" i="8" s="1"/>
  <c r="D224" i="8" s="1"/>
  <c r="C222" i="8"/>
  <c r="C223" i="8" s="1"/>
  <c r="C224" i="8" s="1"/>
  <c r="AU217" i="8"/>
  <c r="AU218" i="8" s="1"/>
  <c r="AU219" i="8" s="1"/>
  <c r="AT217" i="8"/>
  <c r="AT218" i="8" s="1"/>
  <c r="AT219" i="8" s="1"/>
  <c r="AS217" i="8"/>
  <c r="AS218" i="8" s="1"/>
  <c r="AS219" i="8" s="1"/>
  <c r="AR217" i="8"/>
  <c r="AR218" i="8" s="1"/>
  <c r="AR219" i="8" s="1"/>
  <c r="AQ217" i="8"/>
  <c r="AQ218" i="8" s="1"/>
  <c r="AQ219" i="8" s="1"/>
  <c r="AP217" i="8"/>
  <c r="AP218" i="8" s="1"/>
  <c r="AP219" i="8" s="1"/>
  <c r="AO217" i="8"/>
  <c r="AO218" i="8" s="1"/>
  <c r="AO219" i="8" s="1"/>
  <c r="AN217" i="8"/>
  <c r="AN218" i="8" s="1"/>
  <c r="AN219" i="8" s="1"/>
  <c r="AM217" i="8"/>
  <c r="AM218" i="8" s="1"/>
  <c r="AM219" i="8" s="1"/>
  <c r="AL217" i="8"/>
  <c r="AL218" i="8" s="1"/>
  <c r="AL219" i="8" s="1"/>
  <c r="AK217" i="8"/>
  <c r="AK218" i="8" s="1"/>
  <c r="AK219" i="8" s="1"/>
  <c r="AJ217" i="8"/>
  <c r="AJ218" i="8" s="1"/>
  <c r="AJ219" i="8" s="1"/>
  <c r="AI217" i="8"/>
  <c r="AI218" i="8" s="1"/>
  <c r="AI219" i="8" s="1"/>
  <c r="AH217" i="8"/>
  <c r="AH218" i="8" s="1"/>
  <c r="AH219" i="8" s="1"/>
  <c r="AG217" i="8"/>
  <c r="AG218" i="8" s="1"/>
  <c r="AG219" i="8" s="1"/>
  <c r="AF217" i="8"/>
  <c r="AF218" i="8" s="1"/>
  <c r="AF219" i="8" s="1"/>
  <c r="AE217" i="8"/>
  <c r="AE218" i="8" s="1"/>
  <c r="AE219" i="8" s="1"/>
  <c r="AD217" i="8"/>
  <c r="AD218" i="8" s="1"/>
  <c r="AD219" i="8" s="1"/>
  <c r="AC217" i="8"/>
  <c r="AC218" i="8" s="1"/>
  <c r="AC219" i="8" s="1"/>
  <c r="AB217" i="8"/>
  <c r="AB218" i="8" s="1"/>
  <c r="AB219" i="8" s="1"/>
  <c r="AA217" i="8"/>
  <c r="AA218" i="8" s="1"/>
  <c r="AA219" i="8" s="1"/>
  <c r="Z217" i="8"/>
  <c r="Z218" i="8" s="1"/>
  <c r="Z219" i="8" s="1"/>
  <c r="Y217" i="8"/>
  <c r="Y218" i="8" s="1"/>
  <c r="Y219" i="8" s="1"/>
  <c r="X217" i="8"/>
  <c r="X218" i="8" s="1"/>
  <c r="X219" i="8" s="1"/>
  <c r="W217" i="8"/>
  <c r="W218" i="8" s="1"/>
  <c r="W219" i="8" s="1"/>
  <c r="V217" i="8"/>
  <c r="V218" i="8" s="1"/>
  <c r="V219" i="8" s="1"/>
  <c r="U217" i="8"/>
  <c r="U218" i="8" s="1"/>
  <c r="U219" i="8" s="1"/>
  <c r="T217" i="8"/>
  <c r="T218" i="8" s="1"/>
  <c r="T219" i="8" s="1"/>
  <c r="S217" i="8"/>
  <c r="S218" i="8" s="1"/>
  <c r="S219" i="8" s="1"/>
  <c r="R217" i="8"/>
  <c r="R218" i="8" s="1"/>
  <c r="R219" i="8" s="1"/>
  <c r="Q217" i="8"/>
  <c r="Q218" i="8" s="1"/>
  <c r="Q219" i="8" s="1"/>
  <c r="P217" i="8"/>
  <c r="P218" i="8" s="1"/>
  <c r="P219" i="8" s="1"/>
  <c r="O217" i="8"/>
  <c r="O218" i="8" s="1"/>
  <c r="O219" i="8" s="1"/>
  <c r="N217" i="8"/>
  <c r="N218" i="8" s="1"/>
  <c r="N219" i="8" s="1"/>
  <c r="M217" i="8"/>
  <c r="M218" i="8" s="1"/>
  <c r="M219" i="8" s="1"/>
  <c r="L217" i="8"/>
  <c r="L218" i="8" s="1"/>
  <c r="L219" i="8" s="1"/>
  <c r="K217" i="8"/>
  <c r="K218" i="8" s="1"/>
  <c r="K219" i="8" s="1"/>
  <c r="J217" i="8"/>
  <c r="J218" i="8" s="1"/>
  <c r="J219" i="8" s="1"/>
  <c r="I217" i="8"/>
  <c r="I218" i="8" s="1"/>
  <c r="I219" i="8" s="1"/>
  <c r="H217" i="8"/>
  <c r="H218" i="8" s="1"/>
  <c r="H219" i="8" s="1"/>
  <c r="G217" i="8"/>
  <c r="G218" i="8" s="1"/>
  <c r="G219" i="8" s="1"/>
  <c r="F217" i="8"/>
  <c r="F218" i="8" s="1"/>
  <c r="F219" i="8" s="1"/>
  <c r="E217" i="8"/>
  <c r="E218" i="8" s="1"/>
  <c r="E219" i="8" s="1"/>
  <c r="D217" i="8"/>
  <c r="D218" i="8" s="1"/>
  <c r="D219" i="8" s="1"/>
  <c r="C217" i="8"/>
  <c r="C218" i="8" s="1"/>
  <c r="C219" i="8" s="1"/>
  <c r="AU212" i="8"/>
  <c r="AU213" i="8" s="1"/>
  <c r="AU214" i="8" s="1"/>
  <c r="AT212" i="8"/>
  <c r="AT213" i="8" s="1"/>
  <c r="AT214" i="8" s="1"/>
  <c r="AS212" i="8"/>
  <c r="AS213" i="8" s="1"/>
  <c r="AS214" i="8" s="1"/>
  <c r="AR212" i="8"/>
  <c r="AR213" i="8" s="1"/>
  <c r="AR214" i="8" s="1"/>
  <c r="AQ212" i="8"/>
  <c r="AQ213" i="8" s="1"/>
  <c r="AQ214" i="8" s="1"/>
  <c r="AP212" i="8"/>
  <c r="AP213" i="8" s="1"/>
  <c r="AP214" i="8" s="1"/>
  <c r="AO212" i="8"/>
  <c r="AO213" i="8" s="1"/>
  <c r="AO214" i="8" s="1"/>
  <c r="AN212" i="8"/>
  <c r="AN213" i="8" s="1"/>
  <c r="AN214" i="8" s="1"/>
  <c r="AM212" i="8"/>
  <c r="AM213" i="8" s="1"/>
  <c r="AM214" i="8" s="1"/>
  <c r="AL212" i="8"/>
  <c r="AL213" i="8" s="1"/>
  <c r="AL214" i="8" s="1"/>
  <c r="AK212" i="8"/>
  <c r="AK213" i="8" s="1"/>
  <c r="AK214" i="8" s="1"/>
  <c r="AJ212" i="8"/>
  <c r="AJ213" i="8" s="1"/>
  <c r="AJ214" i="8" s="1"/>
  <c r="AI212" i="8"/>
  <c r="AI213" i="8" s="1"/>
  <c r="AI214" i="8" s="1"/>
  <c r="AH212" i="8"/>
  <c r="AH213" i="8" s="1"/>
  <c r="AH214" i="8" s="1"/>
  <c r="AG212" i="8"/>
  <c r="AG213" i="8" s="1"/>
  <c r="AG214" i="8" s="1"/>
  <c r="AF212" i="8"/>
  <c r="AF213" i="8" s="1"/>
  <c r="AF214" i="8" s="1"/>
  <c r="AE212" i="8"/>
  <c r="AE213" i="8" s="1"/>
  <c r="AE214" i="8" s="1"/>
  <c r="AD212" i="8"/>
  <c r="AD213" i="8" s="1"/>
  <c r="AD214" i="8" s="1"/>
  <c r="AC212" i="8"/>
  <c r="AC213" i="8" s="1"/>
  <c r="AC214" i="8" s="1"/>
  <c r="AB212" i="8"/>
  <c r="AB213" i="8" s="1"/>
  <c r="AB214" i="8" s="1"/>
  <c r="AA212" i="8"/>
  <c r="AA213" i="8" s="1"/>
  <c r="AA214" i="8" s="1"/>
  <c r="Z212" i="8"/>
  <c r="Z213" i="8" s="1"/>
  <c r="Z214" i="8" s="1"/>
  <c r="Y212" i="8"/>
  <c r="Y213" i="8" s="1"/>
  <c r="Y214" i="8" s="1"/>
  <c r="X212" i="8"/>
  <c r="X213" i="8" s="1"/>
  <c r="X214" i="8" s="1"/>
  <c r="W212" i="8"/>
  <c r="W213" i="8" s="1"/>
  <c r="W214" i="8" s="1"/>
  <c r="V212" i="8"/>
  <c r="V213" i="8" s="1"/>
  <c r="V214" i="8" s="1"/>
  <c r="U212" i="8"/>
  <c r="U213" i="8" s="1"/>
  <c r="U214" i="8" s="1"/>
  <c r="T212" i="8"/>
  <c r="T213" i="8" s="1"/>
  <c r="T214" i="8" s="1"/>
  <c r="S212" i="8"/>
  <c r="S213" i="8" s="1"/>
  <c r="S214" i="8" s="1"/>
  <c r="R212" i="8"/>
  <c r="R213" i="8" s="1"/>
  <c r="R214" i="8" s="1"/>
  <c r="Q212" i="8"/>
  <c r="Q213" i="8" s="1"/>
  <c r="Q214" i="8" s="1"/>
  <c r="P212" i="8"/>
  <c r="P213" i="8" s="1"/>
  <c r="P214" i="8" s="1"/>
  <c r="O212" i="8"/>
  <c r="O213" i="8" s="1"/>
  <c r="O214" i="8" s="1"/>
  <c r="N212" i="8"/>
  <c r="N213" i="8" s="1"/>
  <c r="N214" i="8" s="1"/>
  <c r="M212" i="8"/>
  <c r="M213" i="8" s="1"/>
  <c r="M214" i="8" s="1"/>
  <c r="L212" i="8"/>
  <c r="L213" i="8" s="1"/>
  <c r="L214" i="8" s="1"/>
  <c r="K212" i="8"/>
  <c r="K213" i="8" s="1"/>
  <c r="K214" i="8" s="1"/>
  <c r="J212" i="8"/>
  <c r="J213" i="8" s="1"/>
  <c r="J214" i="8" s="1"/>
  <c r="I212" i="8"/>
  <c r="I213" i="8" s="1"/>
  <c r="I214" i="8" s="1"/>
  <c r="H212" i="8"/>
  <c r="H213" i="8" s="1"/>
  <c r="H214" i="8" s="1"/>
  <c r="G212" i="8"/>
  <c r="G213" i="8" s="1"/>
  <c r="G214" i="8" s="1"/>
  <c r="F212" i="8"/>
  <c r="F213" i="8" s="1"/>
  <c r="F214" i="8" s="1"/>
  <c r="E212" i="8"/>
  <c r="E213" i="8" s="1"/>
  <c r="E214" i="8" s="1"/>
  <c r="D212" i="8"/>
  <c r="D213" i="8" s="1"/>
  <c r="D214" i="8" s="1"/>
  <c r="C212" i="8"/>
  <c r="C213" i="8" s="1"/>
  <c r="C214" i="8" s="1"/>
  <c r="AU207" i="8"/>
  <c r="AU208" i="8" s="1"/>
  <c r="AU209" i="8" s="1"/>
  <c r="AT207" i="8"/>
  <c r="AT208" i="8" s="1"/>
  <c r="AT209" i="8" s="1"/>
  <c r="AS207" i="8"/>
  <c r="AS208" i="8" s="1"/>
  <c r="AS209" i="8" s="1"/>
  <c r="AR207" i="8"/>
  <c r="AR208" i="8" s="1"/>
  <c r="AR209" i="8" s="1"/>
  <c r="AQ207" i="8"/>
  <c r="AQ208" i="8" s="1"/>
  <c r="AQ209" i="8" s="1"/>
  <c r="AP207" i="8"/>
  <c r="AP208" i="8" s="1"/>
  <c r="AP209" i="8" s="1"/>
  <c r="AO207" i="8"/>
  <c r="AO208" i="8" s="1"/>
  <c r="AO209" i="8" s="1"/>
  <c r="AN207" i="8"/>
  <c r="AN208" i="8" s="1"/>
  <c r="AN209" i="8" s="1"/>
  <c r="AM207" i="8"/>
  <c r="AM208" i="8" s="1"/>
  <c r="AM209" i="8" s="1"/>
  <c r="AL207" i="8"/>
  <c r="AL208" i="8" s="1"/>
  <c r="AL209" i="8" s="1"/>
  <c r="AK207" i="8"/>
  <c r="AK208" i="8" s="1"/>
  <c r="AK209" i="8" s="1"/>
  <c r="AJ207" i="8"/>
  <c r="AJ208" i="8" s="1"/>
  <c r="AJ209" i="8" s="1"/>
  <c r="AI207" i="8"/>
  <c r="AI208" i="8" s="1"/>
  <c r="AI209" i="8" s="1"/>
  <c r="AH207" i="8"/>
  <c r="AH208" i="8" s="1"/>
  <c r="AH209" i="8" s="1"/>
  <c r="AG207" i="8"/>
  <c r="AG208" i="8" s="1"/>
  <c r="AG209" i="8" s="1"/>
  <c r="AF207" i="8"/>
  <c r="AF208" i="8" s="1"/>
  <c r="AF209" i="8" s="1"/>
  <c r="AE207" i="8"/>
  <c r="AE208" i="8" s="1"/>
  <c r="AE209" i="8" s="1"/>
  <c r="AD207" i="8"/>
  <c r="AD208" i="8" s="1"/>
  <c r="AD209" i="8" s="1"/>
  <c r="AC207" i="8"/>
  <c r="AC208" i="8" s="1"/>
  <c r="AC209" i="8" s="1"/>
  <c r="AB207" i="8"/>
  <c r="AB208" i="8" s="1"/>
  <c r="AB209" i="8" s="1"/>
  <c r="AA207" i="8"/>
  <c r="AA208" i="8" s="1"/>
  <c r="AA209" i="8" s="1"/>
  <c r="Z207" i="8"/>
  <c r="Z208" i="8" s="1"/>
  <c r="Z209" i="8" s="1"/>
  <c r="Y207" i="8"/>
  <c r="Y208" i="8" s="1"/>
  <c r="Y209" i="8" s="1"/>
  <c r="X207" i="8"/>
  <c r="X208" i="8" s="1"/>
  <c r="X209" i="8" s="1"/>
  <c r="W207" i="8"/>
  <c r="W208" i="8" s="1"/>
  <c r="W209" i="8" s="1"/>
  <c r="V207" i="8"/>
  <c r="V208" i="8" s="1"/>
  <c r="V209" i="8" s="1"/>
  <c r="U207" i="8"/>
  <c r="U208" i="8" s="1"/>
  <c r="U209" i="8" s="1"/>
  <c r="T207" i="8"/>
  <c r="T208" i="8" s="1"/>
  <c r="T209" i="8" s="1"/>
  <c r="S207" i="8"/>
  <c r="S208" i="8" s="1"/>
  <c r="S209" i="8" s="1"/>
  <c r="R207" i="8"/>
  <c r="R208" i="8" s="1"/>
  <c r="R209" i="8" s="1"/>
  <c r="Q207" i="8"/>
  <c r="Q208" i="8" s="1"/>
  <c r="Q209" i="8" s="1"/>
  <c r="P207" i="8"/>
  <c r="P208" i="8" s="1"/>
  <c r="P209" i="8" s="1"/>
  <c r="O207" i="8"/>
  <c r="O208" i="8" s="1"/>
  <c r="O209" i="8" s="1"/>
  <c r="N207" i="8"/>
  <c r="N208" i="8" s="1"/>
  <c r="N209" i="8" s="1"/>
  <c r="M207" i="8"/>
  <c r="M208" i="8" s="1"/>
  <c r="M209" i="8" s="1"/>
  <c r="L207" i="8"/>
  <c r="L208" i="8" s="1"/>
  <c r="L209" i="8" s="1"/>
  <c r="K207" i="8"/>
  <c r="K208" i="8" s="1"/>
  <c r="K209" i="8" s="1"/>
  <c r="J207" i="8"/>
  <c r="J208" i="8" s="1"/>
  <c r="J209" i="8" s="1"/>
  <c r="I207" i="8"/>
  <c r="I208" i="8" s="1"/>
  <c r="I209" i="8" s="1"/>
  <c r="H207" i="8"/>
  <c r="H208" i="8" s="1"/>
  <c r="H209" i="8" s="1"/>
  <c r="G207" i="8"/>
  <c r="G208" i="8" s="1"/>
  <c r="G209" i="8" s="1"/>
  <c r="F207" i="8"/>
  <c r="F208" i="8" s="1"/>
  <c r="F209" i="8" s="1"/>
  <c r="E207" i="8"/>
  <c r="E208" i="8" s="1"/>
  <c r="E209" i="8" s="1"/>
  <c r="D207" i="8"/>
  <c r="D208" i="8" s="1"/>
  <c r="D209" i="8" s="1"/>
  <c r="C207" i="8"/>
  <c r="C208" i="8" s="1"/>
  <c r="C209" i="8" s="1"/>
  <c r="DE196" i="8"/>
  <c r="DF196" i="8" s="1"/>
  <c r="CP196" i="8"/>
  <c r="CA196" i="8"/>
  <c r="BL196" i="8"/>
  <c r="AW196" i="8"/>
  <c r="AH196" i="8"/>
  <c r="S196" i="8"/>
  <c r="D196" i="8"/>
  <c r="A196" i="8"/>
  <c r="AT145" i="8"/>
  <c r="AU145" i="8" s="1"/>
  <c r="AV145" i="8" s="1"/>
  <c r="AW145" i="8" s="1"/>
  <c r="AX145" i="8" s="1"/>
  <c r="AY145" i="8" s="1"/>
  <c r="Y145" i="8"/>
  <c r="X144" i="8"/>
  <c r="AS143" i="8"/>
  <c r="Y143" i="8"/>
  <c r="Z143" i="8" s="1"/>
  <c r="AT142" i="8"/>
  <c r="AU142" i="8" s="1"/>
  <c r="AV142" i="8" s="1"/>
  <c r="AW142" i="8" s="1"/>
  <c r="AX142" i="8" s="1"/>
  <c r="AY142" i="8" s="1"/>
  <c r="Y142" i="8"/>
  <c r="Z142" i="8" s="1"/>
  <c r="E127" i="8"/>
  <c r="E126" i="8"/>
  <c r="E125" i="8"/>
  <c r="M106" i="8"/>
  <c r="N106" i="8" s="1"/>
  <c r="L106" i="8"/>
  <c r="J106" i="8"/>
  <c r="L104" i="8"/>
  <c r="J104" i="8"/>
  <c r="I104" i="8"/>
  <c r="I105" i="8" s="1"/>
  <c r="I106" i="8" s="1"/>
  <c r="L103" i="8"/>
  <c r="I100" i="8"/>
  <c r="I101" i="8" s="1"/>
  <c r="I102" i="8" s="1"/>
  <c r="M98" i="8"/>
  <c r="M102" i="8" s="1"/>
  <c r="L98" i="8"/>
  <c r="L102" i="8" s="1"/>
  <c r="J98" i="8"/>
  <c r="J102" i="8" s="1"/>
  <c r="H98" i="8"/>
  <c r="H102" i="8" s="1"/>
  <c r="H106" i="8" s="1"/>
  <c r="G98" i="8"/>
  <c r="G102" i="8" s="1"/>
  <c r="G106" i="8" s="1"/>
  <c r="D98" i="8"/>
  <c r="D102" i="8" s="1"/>
  <c r="D106" i="8" s="1"/>
  <c r="C98" i="8"/>
  <c r="C102" i="8" s="1"/>
  <c r="C106" i="8" s="1"/>
  <c r="H97" i="8"/>
  <c r="H101" i="8" s="1"/>
  <c r="H105" i="8" s="1"/>
  <c r="G97" i="8"/>
  <c r="G101" i="8" s="1"/>
  <c r="G105" i="8" s="1"/>
  <c r="D97" i="8"/>
  <c r="D101" i="8" s="1"/>
  <c r="D105" i="8" s="1"/>
  <c r="C97" i="8"/>
  <c r="C101" i="8" s="1"/>
  <c r="C105" i="8" s="1"/>
  <c r="L96" i="8"/>
  <c r="L100" i="8" s="1"/>
  <c r="J96" i="8"/>
  <c r="J100" i="8" s="1"/>
  <c r="I96" i="8"/>
  <c r="I97" i="8" s="1"/>
  <c r="I98" i="8" s="1"/>
  <c r="H96" i="8"/>
  <c r="H100" i="8" s="1"/>
  <c r="H104" i="8" s="1"/>
  <c r="G96" i="8"/>
  <c r="G100" i="8" s="1"/>
  <c r="G104" i="8" s="1"/>
  <c r="D96" i="8"/>
  <c r="D100" i="8" s="1"/>
  <c r="D104" i="8" s="1"/>
  <c r="C96" i="8"/>
  <c r="C100" i="8" s="1"/>
  <c r="C104" i="8" s="1"/>
  <c r="L95" i="8"/>
  <c r="L99" i="8" s="1"/>
  <c r="J95" i="8"/>
  <c r="J99" i="8" s="1"/>
  <c r="H95" i="8"/>
  <c r="H99" i="8" s="1"/>
  <c r="H103" i="8" s="1"/>
  <c r="G95" i="8"/>
  <c r="G99" i="8" s="1"/>
  <c r="G103" i="8" s="1"/>
  <c r="D95" i="8"/>
  <c r="D99" i="8" s="1"/>
  <c r="D103" i="8" s="1"/>
  <c r="C95" i="8"/>
  <c r="C99" i="8" s="1"/>
  <c r="C103" i="8" s="1"/>
  <c r="N94" i="8"/>
  <c r="N98" i="8" s="1"/>
  <c r="N102" i="8" s="1"/>
  <c r="L93" i="8"/>
  <c r="M93" i="8" s="1"/>
  <c r="M105" i="8" s="1"/>
  <c r="N105" i="8" s="1"/>
  <c r="J93" i="8"/>
  <c r="J105" i="8" s="1"/>
  <c r="R92" i="8"/>
  <c r="R93" i="8" s="1"/>
  <c r="R94" i="8" s="1"/>
  <c r="Q92" i="8"/>
  <c r="Q93" i="8" s="1"/>
  <c r="Q94" i="8" s="1"/>
  <c r="P92" i="8"/>
  <c r="P93" i="8" s="1"/>
  <c r="P94" i="8" s="1"/>
  <c r="O92" i="8"/>
  <c r="O93" i="8" s="1"/>
  <c r="O94" i="8" s="1"/>
  <c r="M92" i="8"/>
  <c r="N92" i="8" s="1"/>
  <c r="N96" i="8" s="1"/>
  <c r="N100" i="8" s="1"/>
  <c r="I92" i="8"/>
  <c r="I93" i="8" s="1"/>
  <c r="I94" i="8" s="1"/>
  <c r="M91" i="8"/>
  <c r="M95" i="8" s="1"/>
  <c r="M99" i="8" s="1"/>
  <c r="AU39" i="8"/>
  <c r="AT39" i="8"/>
  <c r="AS39" i="8"/>
  <c r="AS41" i="8" s="1"/>
  <c r="AR39" i="8"/>
  <c r="AQ39" i="8"/>
  <c r="AP39" i="8"/>
  <c r="AO39" i="8"/>
  <c r="AN39" i="8"/>
  <c r="AM39" i="8"/>
  <c r="FP139" i="8"/>
  <c r="I272" i="7"/>
  <c r="U272" i="7" s="1"/>
  <c r="AA272" i="7" s="1"/>
  <c r="AG272" i="7" s="1"/>
  <c r="I269" i="7"/>
  <c r="U269" i="7" s="1"/>
  <c r="AA269" i="7" s="1"/>
  <c r="AG269" i="7" s="1"/>
  <c r="M268" i="7"/>
  <c r="S268" i="7" s="1"/>
  <c r="Y268" i="7" s="1"/>
  <c r="AE268" i="7" s="1"/>
  <c r="L268" i="7"/>
  <c r="R268" i="7" s="1"/>
  <c r="X268" i="7" s="1"/>
  <c r="AD268" i="7" s="1"/>
  <c r="AJ268" i="7" s="1"/>
  <c r="AQ268" i="7" s="1"/>
  <c r="AW268" i="7" s="1"/>
  <c r="J268" i="7"/>
  <c r="P268" i="7" s="1"/>
  <c r="V268" i="7" s="1"/>
  <c r="AB268" i="7" s="1"/>
  <c r="AH268" i="7" s="1"/>
  <c r="I268" i="7"/>
  <c r="M267" i="7"/>
  <c r="S267" i="7" s="1"/>
  <c r="Y267" i="7" s="1"/>
  <c r="AE267" i="7" s="1"/>
  <c r="L267" i="7"/>
  <c r="R267" i="7" s="1"/>
  <c r="X267" i="7" s="1"/>
  <c r="AD267" i="7" s="1"/>
  <c r="AJ267" i="7" s="1"/>
  <c r="AQ267" i="7" s="1"/>
  <c r="AW267" i="7" s="1"/>
  <c r="J267" i="7"/>
  <c r="P267" i="7" s="1"/>
  <c r="V267" i="7" s="1"/>
  <c r="AB267" i="7" s="1"/>
  <c r="AH267" i="7" s="1"/>
  <c r="I267" i="7"/>
  <c r="M266" i="7"/>
  <c r="S266" i="7" s="1"/>
  <c r="Y266" i="7" s="1"/>
  <c r="AE266" i="7" s="1"/>
  <c r="L266" i="7"/>
  <c r="R266" i="7" s="1"/>
  <c r="X266" i="7" s="1"/>
  <c r="AD266" i="7" s="1"/>
  <c r="AJ266" i="7" s="1"/>
  <c r="AQ266" i="7" s="1"/>
  <c r="AW266" i="7" s="1"/>
  <c r="J266" i="7"/>
  <c r="P266" i="7" s="1"/>
  <c r="V266" i="7" s="1"/>
  <c r="AB266" i="7" s="1"/>
  <c r="AH266" i="7" s="1"/>
  <c r="I266" i="7"/>
  <c r="M265" i="7"/>
  <c r="S265" i="7" s="1"/>
  <c r="Y265" i="7" s="1"/>
  <c r="AE265" i="7" s="1"/>
  <c r="L265" i="7"/>
  <c r="R265" i="7" s="1"/>
  <c r="X265" i="7" s="1"/>
  <c r="AD265" i="7" s="1"/>
  <c r="AJ265" i="7" s="1"/>
  <c r="AQ265" i="7" s="1"/>
  <c r="AW265" i="7" s="1"/>
  <c r="J265" i="7"/>
  <c r="P265" i="7" s="1"/>
  <c r="V265" i="7" s="1"/>
  <c r="AB265" i="7" s="1"/>
  <c r="AH265" i="7" s="1"/>
  <c r="I265" i="7"/>
  <c r="I248" i="7"/>
  <c r="D248" i="7"/>
  <c r="AU242" i="7"/>
  <c r="AU243" i="7" s="1"/>
  <c r="AU244" i="7" s="1"/>
  <c r="AT242" i="7"/>
  <c r="AT243" i="7" s="1"/>
  <c r="AT244" i="7" s="1"/>
  <c r="AS242" i="7"/>
  <c r="AS243" i="7" s="1"/>
  <c r="AS244" i="7" s="1"/>
  <c r="AR242" i="7"/>
  <c r="AR243" i="7" s="1"/>
  <c r="AR244" i="7" s="1"/>
  <c r="AQ242" i="7"/>
  <c r="AQ243" i="7" s="1"/>
  <c r="AQ244" i="7" s="1"/>
  <c r="AP242" i="7"/>
  <c r="AP243" i="7" s="1"/>
  <c r="AP244" i="7" s="1"/>
  <c r="AO242" i="7"/>
  <c r="AO243" i="7" s="1"/>
  <c r="AO244" i="7" s="1"/>
  <c r="AN242" i="7"/>
  <c r="AN243" i="7" s="1"/>
  <c r="AN244" i="7" s="1"/>
  <c r="AM242" i="7"/>
  <c r="AM243" i="7" s="1"/>
  <c r="AM244" i="7" s="1"/>
  <c r="AL242" i="7"/>
  <c r="AL243" i="7" s="1"/>
  <c r="AL244" i="7" s="1"/>
  <c r="AK242" i="7"/>
  <c r="AK243" i="7" s="1"/>
  <c r="AK244" i="7" s="1"/>
  <c r="AJ242" i="7"/>
  <c r="AJ243" i="7" s="1"/>
  <c r="AJ244" i="7" s="1"/>
  <c r="AI242" i="7"/>
  <c r="AI243" i="7" s="1"/>
  <c r="AI244" i="7" s="1"/>
  <c r="AH242" i="7"/>
  <c r="AH243" i="7" s="1"/>
  <c r="AH244" i="7" s="1"/>
  <c r="AG242" i="7"/>
  <c r="AG243" i="7" s="1"/>
  <c r="AG244" i="7" s="1"/>
  <c r="AF242" i="7"/>
  <c r="AF243" i="7" s="1"/>
  <c r="AF244" i="7" s="1"/>
  <c r="AE242" i="7"/>
  <c r="AE243" i="7" s="1"/>
  <c r="AE244" i="7" s="1"/>
  <c r="AD242" i="7"/>
  <c r="AD243" i="7" s="1"/>
  <c r="AD244" i="7" s="1"/>
  <c r="AC242" i="7"/>
  <c r="AC243" i="7" s="1"/>
  <c r="AC244" i="7" s="1"/>
  <c r="AB242" i="7"/>
  <c r="AB243" i="7" s="1"/>
  <c r="AB244" i="7" s="1"/>
  <c r="AA242" i="7"/>
  <c r="AA243" i="7" s="1"/>
  <c r="AA244" i="7" s="1"/>
  <c r="Z242" i="7"/>
  <c r="Z243" i="7" s="1"/>
  <c r="Z244" i="7" s="1"/>
  <c r="Y242" i="7"/>
  <c r="Y243" i="7" s="1"/>
  <c r="Y244" i="7" s="1"/>
  <c r="X242" i="7"/>
  <c r="X243" i="7" s="1"/>
  <c r="X244" i="7" s="1"/>
  <c r="W242" i="7"/>
  <c r="W243" i="7" s="1"/>
  <c r="W244" i="7" s="1"/>
  <c r="V242" i="7"/>
  <c r="V243" i="7" s="1"/>
  <c r="V244" i="7" s="1"/>
  <c r="U242" i="7"/>
  <c r="U243" i="7" s="1"/>
  <c r="U244" i="7" s="1"/>
  <c r="T242" i="7"/>
  <c r="T243" i="7" s="1"/>
  <c r="T244" i="7" s="1"/>
  <c r="S242" i="7"/>
  <c r="S243" i="7" s="1"/>
  <c r="S244" i="7" s="1"/>
  <c r="R242" i="7"/>
  <c r="R243" i="7" s="1"/>
  <c r="R244" i="7" s="1"/>
  <c r="Q242" i="7"/>
  <c r="Q243" i="7" s="1"/>
  <c r="Q244" i="7" s="1"/>
  <c r="P242" i="7"/>
  <c r="P243" i="7" s="1"/>
  <c r="P244" i="7" s="1"/>
  <c r="O242" i="7"/>
  <c r="O243" i="7" s="1"/>
  <c r="O244" i="7" s="1"/>
  <c r="N242" i="7"/>
  <c r="N243" i="7" s="1"/>
  <c r="N244" i="7" s="1"/>
  <c r="M242" i="7"/>
  <c r="M243" i="7" s="1"/>
  <c r="M244" i="7" s="1"/>
  <c r="L242" i="7"/>
  <c r="L243" i="7" s="1"/>
  <c r="L244" i="7" s="1"/>
  <c r="K242" i="7"/>
  <c r="K243" i="7" s="1"/>
  <c r="K244" i="7" s="1"/>
  <c r="J242" i="7"/>
  <c r="J243" i="7" s="1"/>
  <c r="J244" i="7" s="1"/>
  <c r="I242" i="7"/>
  <c r="I243" i="7" s="1"/>
  <c r="I244" i="7" s="1"/>
  <c r="H242" i="7"/>
  <c r="H243" i="7" s="1"/>
  <c r="H244" i="7" s="1"/>
  <c r="G242" i="7"/>
  <c r="G243" i="7" s="1"/>
  <c r="G244" i="7" s="1"/>
  <c r="F242" i="7"/>
  <c r="F243" i="7" s="1"/>
  <c r="F244" i="7" s="1"/>
  <c r="E242" i="7"/>
  <c r="E243" i="7" s="1"/>
  <c r="E244" i="7" s="1"/>
  <c r="D242" i="7"/>
  <c r="D243" i="7" s="1"/>
  <c r="D244" i="7" s="1"/>
  <c r="C242" i="7"/>
  <c r="C243" i="7" s="1"/>
  <c r="C244" i="7" s="1"/>
  <c r="AU237" i="7"/>
  <c r="AU238" i="7" s="1"/>
  <c r="AU239" i="7" s="1"/>
  <c r="AT237" i="7"/>
  <c r="AT238" i="7" s="1"/>
  <c r="AT239" i="7" s="1"/>
  <c r="AS237" i="7"/>
  <c r="AS238" i="7" s="1"/>
  <c r="AS239" i="7" s="1"/>
  <c r="AR237" i="7"/>
  <c r="AR238" i="7" s="1"/>
  <c r="AR239" i="7" s="1"/>
  <c r="AQ237" i="7"/>
  <c r="AQ238" i="7" s="1"/>
  <c r="AQ239" i="7" s="1"/>
  <c r="AP237" i="7"/>
  <c r="AP238" i="7" s="1"/>
  <c r="AP239" i="7" s="1"/>
  <c r="AO237" i="7"/>
  <c r="AO238" i="7" s="1"/>
  <c r="AO239" i="7" s="1"/>
  <c r="AN237" i="7"/>
  <c r="AN238" i="7" s="1"/>
  <c r="AN239" i="7" s="1"/>
  <c r="AM237" i="7"/>
  <c r="AM238" i="7" s="1"/>
  <c r="AM239" i="7" s="1"/>
  <c r="AL237" i="7"/>
  <c r="AL238" i="7" s="1"/>
  <c r="AL239" i="7" s="1"/>
  <c r="AK237" i="7"/>
  <c r="AK238" i="7" s="1"/>
  <c r="AK239" i="7" s="1"/>
  <c r="AJ237" i="7"/>
  <c r="AJ238" i="7" s="1"/>
  <c r="AJ239" i="7" s="1"/>
  <c r="AI237" i="7"/>
  <c r="AI238" i="7" s="1"/>
  <c r="AI239" i="7" s="1"/>
  <c r="AH237" i="7"/>
  <c r="AH238" i="7" s="1"/>
  <c r="AH239" i="7" s="1"/>
  <c r="AG237" i="7"/>
  <c r="AG238" i="7" s="1"/>
  <c r="AG239" i="7" s="1"/>
  <c r="AF237" i="7"/>
  <c r="AF238" i="7" s="1"/>
  <c r="AF239" i="7" s="1"/>
  <c r="AE237" i="7"/>
  <c r="AE238" i="7" s="1"/>
  <c r="AE239" i="7" s="1"/>
  <c r="AD237" i="7"/>
  <c r="AD238" i="7" s="1"/>
  <c r="AD239" i="7" s="1"/>
  <c r="AC237" i="7"/>
  <c r="AC238" i="7" s="1"/>
  <c r="AC239" i="7" s="1"/>
  <c r="AB237" i="7"/>
  <c r="AB238" i="7" s="1"/>
  <c r="AB239" i="7" s="1"/>
  <c r="AA237" i="7"/>
  <c r="AA238" i="7" s="1"/>
  <c r="AA239" i="7" s="1"/>
  <c r="Z237" i="7"/>
  <c r="Z238" i="7" s="1"/>
  <c r="Z239" i="7" s="1"/>
  <c r="Y237" i="7"/>
  <c r="Y238" i="7" s="1"/>
  <c r="Y239" i="7" s="1"/>
  <c r="X237" i="7"/>
  <c r="X238" i="7" s="1"/>
  <c r="X239" i="7" s="1"/>
  <c r="W237" i="7"/>
  <c r="W238" i="7" s="1"/>
  <c r="W239" i="7" s="1"/>
  <c r="V237" i="7"/>
  <c r="V238" i="7" s="1"/>
  <c r="V239" i="7" s="1"/>
  <c r="U237" i="7"/>
  <c r="U238" i="7" s="1"/>
  <c r="U239" i="7" s="1"/>
  <c r="T237" i="7"/>
  <c r="T238" i="7" s="1"/>
  <c r="T239" i="7" s="1"/>
  <c r="S237" i="7"/>
  <c r="S238" i="7" s="1"/>
  <c r="S239" i="7" s="1"/>
  <c r="R237" i="7"/>
  <c r="R238" i="7" s="1"/>
  <c r="R239" i="7" s="1"/>
  <c r="Q237" i="7"/>
  <c r="Q238" i="7" s="1"/>
  <c r="Q239" i="7" s="1"/>
  <c r="P237" i="7"/>
  <c r="P238" i="7" s="1"/>
  <c r="P239" i="7" s="1"/>
  <c r="O237" i="7"/>
  <c r="O238" i="7" s="1"/>
  <c r="O239" i="7" s="1"/>
  <c r="N237" i="7"/>
  <c r="N238" i="7" s="1"/>
  <c r="N239" i="7" s="1"/>
  <c r="M237" i="7"/>
  <c r="M238" i="7" s="1"/>
  <c r="M239" i="7" s="1"/>
  <c r="L237" i="7"/>
  <c r="L238" i="7" s="1"/>
  <c r="L239" i="7" s="1"/>
  <c r="K237" i="7"/>
  <c r="K238" i="7" s="1"/>
  <c r="K239" i="7" s="1"/>
  <c r="J237" i="7"/>
  <c r="J238" i="7" s="1"/>
  <c r="J239" i="7" s="1"/>
  <c r="I237" i="7"/>
  <c r="I238" i="7" s="1"/>
  <c r="I239" i="7" s="1"/>
  <c r="H237" i="7"/>
  <c r="H238" i="7" s="1"/>
  <c r="H239" i="7" s="1"/>
  <c r="G237" i="7"/>
  <c r="G238" i="7" s="1"/>
  <c r="G239" i="7" s="1"/>
  <c r="F237" i="7"/>
  <c r="F238" i="7" s="1"/>
  <c r="F239" i="7" s="1"/>
  <c r="E237" i="7"/>
  <c r="E238" i="7" s="1"/>
  <c r="E239" i="7" s="1"/>
  <c r="D237" i="7"/>
  <c r="D238" i="7" s="1"/>
  <c r="D239" i="7" s="1"/>
  <c r="C237" i="7"/>
  <c r="C238" i="7" s="1"/>
  <c r="C239" i="7" s="1"/>
  <c r="AU232" i="7"/>
  <c r="AU233" i="7" s="1"/>
  <c r="AU234" i="7" s="1"/>
  <c r="AT232" i="7"/>
  <c r="AT233" i="7" s="1"/>
  <c r="AT234" i="7" s="1"/>
  <c r="AS232" i="7"/>
  <c r="AS233" i="7" s="1"/>
  <c r="AS234" i="7" s="1"/>
  <c r="AR232" i="7"/>
  <c r="AR233" i="7" s="1"/>
  <c r="AR234" i="7" s="1"/>
  <c r="AQ232" i="7"/>
  <c r="AQ233" i="7" s="1"/>
  <c r="AQ234" i="7" s="1"/>
  <c r="AP232" i="7"/>
  <c r="AP233" i="7" s="1"/>
  <c r="AP234" i="7" s="1"/>
  <c r="AO232" i="7"/>
  <c r="AO233" i="7" s="1"/>
  <c r="AO234" i="7" s="1"/>
  <c r="AN232" i="7"/>
  <c r="AN233" i="7" s="1"/>
  <c r="AN234" i="7" s="1"/>
  <c r="AM232" i="7"/>
  <c r="AM233" i="7" s="1"/>
  <c r="AM234" i="7" s="1"/>
  <c r="AL232" i="7"/>
  <c r="AL233" i="7" s="1"/>
  <c r="AL234" i="7" s="1"/>
  <c r="AK232" i="7"/>
  <c r="AK233" i="7" s="1"/>
  <c r="AK234" i="7" s="1"/>
  <c r="AJ232" i="7"/>
  <c r="AJ233" i="7" s="1"/>
  <c r="AJ234" i="7" s="1"/>
  <c r="AI232" i="7"/>
  <c r="AI233" i="7" s="1"/>
  <c r="AI234" i="7" s="1"/>
  <c r="AH232" i="7"/>
  <c r="AH233" i="7" s="1"/>
  <c r="AH234" i="7" s="1"/>
  <c r="AG232" i="7"/>
  <c r="AG233" i="7" s="1"/>
  <c r="AG234" i="7" s="1"/>
  <c r="AF232" i="7"/>
  <c r="AF233" i="7" s="1"/>
  <c r="AF234" i="7" s="1"/>
  <c r="AE232" i="7"/>
  <c r="AE233" i="7" s="1"/>
  <c r="AE234" i="7" s="1"/>
  <c r="AD232" i="7"/>
  <c r="AD233" i="7" s="1"/>
  <c r="AD234" i="7" s="1"/>
  <c r="AC232" i="7"/>
  <c r="AC233" i="7" s="1"/>
  <c r="AC234" i="7" s="1"/>
  <c r="AB232" i="7"/>
  <c r="AB233" i="7" s="1"/>
  <c r="AB234" i="7" s="1"/>
  <c r="AA232" i="7"/>
  <c r="AA233" i="7" s="1"/>
  <c r="AA234" i="7" s="1"/>
  <c r="Z232" i="7"/>
  <c r="Z233" i="7" s="1"/>
  <c r="Z234" i="7" s="1"/>
  <c r="Y232" i="7"/>
  <c r="Y233" i="7" s="1"/>
  <c r="Y234" i="7" s="1"/>
  <c r="X232" i="7"/>
  <c r="X233" i="7" s="1"/>
  <c r="X234" i="7" s="1"/>
  <c r="W232" i="7"/>
  <c r="W233" i="7" s="1"/>
  <c r="W234" i="7" s="1"/>
  <c r="V232" i="7"/>
  <c r="V233" i="7" s="1"/>
  <c r="V234" i="7" s="1"/>
  <c r="U232" i="7"/>
  <c r="U233" i="7" s="1"/>
  <c r="U234" i="7" s="1"/>
  <c r="T232" i="7"/>
  <c r="T233" i="7" s="1"/>
  <c r="T234" i="7" s="1"/>
  <c r="S232" i="7"/>
  <c r="S233" i="7" s="1"/>
  <c r="S234" i="7" s="1"/>
  <c r="R232" i="7"/>
  <c r="R233" i="7" s="1"/>
  <c r="R234" i="7" s="1"/>
  <c r="Q232" i="7"/>
  <c r="Q233" i="7" s="1"/>
  <c r="Q234" i="7" s="1"/>
  <c r="P232" i="7"/>
  <c r="P233" i="7" s="1"/>
  <c r="P234" i="7" s="1"/>
  <c r="O232" i="7"/>
  <c r="O233" i="7" s="1"/>
  <c r="O234" i="7" s="1"/>
  <c r="N232" i="7"/>
  <c r="N233" i="7" s="1"/>
  <c r="N234" i="7" s="1"/>
  <c r="M232" i="7"/>
  <c r="M233" i="7" s="1"/>
  <c r="M234" i="7" s="1"/>
  <c r="L232" i="7"/>
  <c r="L233" i="7" s="1"/>
  <c r="L234" i="7" s="1"/>
  <c r="K232" i="7"/>
  <c r="K233" i="7" s="1"/>
  <c r="K234" i="7" s="1"/>
  <c r="J232" i="7"/>
  <c r="J233" i="7" s="1"/>
  <c r="J234" i="7" s="1"/>
  <c r="I232" i="7"/>
  <c r="I233" i="7" s="1"/>
  <c r="I234" i="7" s="1"/>
  <c r="H232" i="7"/>
  <c r="H233" i="7" s="1"/>
  <c r="H234" i="7" s="1"/>
  <c r="G232" i="7"/>
  <c r="G233" i="7" s="1"/>
  <c r="G234" i="7" s="1"/>
  <c r="F232" i="7"/>
  <c r="F233" i="7" s="1"/>
  <c r="F234" i="7" s="1"/>
  <c r="E232" i="7"/>
  <c r="E233" i="7" s="1"/>
  <c r="E234" i="7" s="1"/>
  <c r="D232" i="7"/>
  <c r="D233" i="7" s="1"/>
  <c r="D234" i="7" s="1"/>
  <c r="C232" i="7"/>
  <c r="C233" i="7" s="1"/>
  <c r="C234" i="7" s="1"/>
  <c r="AU227" i="7"/>
  <c r="AU228" i="7" s="1"/>
  <c r="AU229" i="7" s="1"/>
  <c r="AT227" i="7"/>
  <c r="AT228" i="7" s="1"/>
  <c r="AT229" i="7" s="1"/>
  <c r="AS227" i="7"/>
  <c r="AS228" i="7" s="1"/>
  <c r="AS229" i="7" s="1"/>
  <c r="AR227" i="7"/>
  <c r="AR228" i="7" s="1"/>
  <c r="AR229" i="7" s="1"/>
  <c r="AQ227" i="7"/>
  <c r="AQ228" i="7" s="1"/>
  <c r="AQ229" i="7" s="1"/>
  <c r="AP227" i="7"/>
  <c r="AP228" i="7" s="1"/>
  <c r="AP229" i="7" s="1"/>
  <c r="AO227" i="7"/>
  <c r="AO228" i="7" s="1"/>
  <c r="AO229" i="7" s="1"/>
  <c r="AN227" i="7"/>
  <c r="AN228" i="7" s="1"/>
  <c r="AN229" i="7" s="1"/>
  <c r="AM227" i="7"/>
  <c r="AM228" i="7" s="1"/>
  <c r="AM229" i="7" s="1"/>
  <c r="AL227" i="7"/>
  <c r="AL228" i="7" s="1"/>
  <c r="AL229" i="7" s="1"/>
  <c r="AK227" i="7"/>
  <c r="AK228" i="7" s="1"/>
  <c r="AK229" i="7" s="1"/>
  <c r="AJ227" i="7"/>
  <c r="AJ228" i="7" s="1"/>
  <c r="AJ229" i="7" s="1"/>
  <c r="AI227" i="7"/>
  <c r="AI228" i="7" s="1"/>
  <c r="AI229" i="7" s="1"/>
  <c r="AH227" i="7"/>
  <c r="AH228" i="7" s="1"/>
  <c r="AH229" i="7" s="1"/>
  <c r="AG227" i="7"/>
  <c r="AG228" i="7" s="1"/>
  <c r="AG229" i="7" s="1"/>
  <c r="AF227" i="7"/>
  <c r="AF228" i="7" s="1"/>
  <c r="AF229" i="7" s="1"/>
  <c r="AE227" i="7"/>
  <c r="AE228" i="7" s="1"/>
  <c r="AE229" i="7" s="1"/>
  <c r="AD227" i="7"/>
  <c r="AD228" i="7" s="1"/>
  <c r="AD229" i="7" s="1"/>
  <c r="AC227" i="7"/>
  <c r="AC228" i="7" s="1"/>
  <c r="AC229" i="7" s="1"/>
  <c r="AB227" i="7"/>
  <c r="AB228" i="7" s="1"/>
  <c r="AB229" i="7" s="1"/>
  <c r="AA227" i="7"/>
  <c r="AA228" i="7" s="1"/>
  <c r="AA229" i="7" s="1"/>
  <c r="Z227" i="7"/>
  <c r="Z228" i="7" s="1"/>
  <c r="Z229" i="7" s="1"/>
  <c r="Y227" i="7"/>
  <c r="Y228" i="7" s="1"/>
  <c r="Y229" i="7" s="1"/>
  <c r="X227" i="7"/>
  <c r="X228" i="7" s="1"/>
  <c r="X229" i="7" s="1"/>
  <c r="W227" i="7"/>
  <c r="W228" i="7" s="1"/>
  <c r="W229" i="7" s="1"/>
  <c r="V227" i="7"/>
  <c r="V228" i="7" s="1"/>
  <c r="V229" i="7" s="1"/>
  <c r="U227" i="7"/>
  <c r="U228" i="7" s="1"/>
  <c r="U229" i="7" s="1"/>
  <c r="T227" i="7"/>
  <c r="T228" i="7" s="1"/>
  <c r="T229" i="7" s="1"/>
  <c r="S227" i="7"/>
  <c r="S228" i="7" s="1"/>
  <c r="S229" i="7" s="1"/>
  <c r="R227" i="7"/>
  <c r="R228" i="7" s="1"/>
  <c r="R229" i="7" s="1"/>
  <c r="Q227" i="7"/>
  <c r="Q228" i="7" s="1"/>
  <c r="Q229" i="7" s="1"/>
  <c r="P227" i="7"/>
  <c r="P228" i="7" s="1"/>
  <c r="P229" i="7" s="1"/>
  <c r="O227" i="7"/>
  <c r="O228" i="7" s="1"/>
  <c r="O229" i="7" s="1"/>
  <c r="N227" i="7"/>
  <c r="N228" i="7" s="1"/>
  <c r="N229" i="7" s="1"/>
  <c r="M227" i="7"/>
  <c r="M228" i="7" s="1"/>
  <c r="M229" i="7" s="1"/>
  <c r="L227" i="7"/>
  <c r="L228" i="7" s="1"/>
  <c r="L229" i="7" s="1"/>
  <c r="K227" i="7"/>
  <c r="K228" i="7" s="1"/>
  <c r="K229" i="7" s="1"/>
  <c r="J227" i="7"/>
  <c r="J228" i="7" s="1"/>
  <c r="J229" i="7" s="1"/>
  <c r="I227" i="7"/>
  <c r="I228" i="7" s="1"/>
  <c r="I229" i="7" s="1"/>
  <c r="H227" i="7"/>
  <c r="H228" i="7" s="1"/>
  <c r="H229" i="7" s="1"/>
  <c r="G227" i="7"/>
  <c r="G228" i="7" s="1"/>
  <c r="G229" i="7" s="1"/>
  <c r="F227" i="7"/>
  <c r="F228" i="7" s="1"/>
  <c r="F229" i="7" s="1"/>
  <c r="E227" i="7"/>
  <c r="E228" i="7" s="1"/>
  <c r="E229" i="7" s="1"/>
  <c r="D227" i="7"/>
  <c r="D228" i="7" s="1"/>
  <c r="D229" i="7" s="1"/>
  <c r="C227" i="7"/>
  <c r="C228" i="7" s="1"/>
  <c r="C229" i="7" s="1"/>
  <c r="AU222" i="7"/>
  <c r="AU223" i="7" s="1"/>
  <c r="AU224" i="7" s="1"/>
  <c r="AT222" i="7"/>
  <c r="AT223" i="7" s="1"/>
  <c r="AT224" i="7" s="1"/>
  <c r="AS222" i="7"/>
  <c r="AS223" i="7" s="1"/>
  <c r="AS224" i="7" s="1"/>
  <c r="AR222" i="7"/>
  <c r="AR223" i="7" s="1"/>
  <c r="AR224" i="7" s="1"/>
  <c r="AQ222" i="7"/>
  <c r="AQ223" i="7" s="1"/>
  <c r="AQ224" i="7" s="1"/>
  <c r="AP222" i="7"/>
  <c r="AP223" i="7" s="1"/>
  <c r="AP224" i="7" s="1"/>
  <c r="AO222" i="7"/>
  <c r="AO223" i="7" s="1"/>
  <c r="AO224" i="7" s="1"/>
  <c r="AN222" i="7"/>
  <c r="AN223" i="7" s="1"/>
  <c r="AN224" i="7" s="1"/>
  <c r="AM222" i="7"/>
  <c r="AM223" i="7" s="1"/>
  <c r="AM224" i="7" s="1"/>
  <c r="AL222" i="7"/>
  <c r="AL223" i="7" s="1"/>
  <c r="AL224" i="7" s="1"/>
  <c r="AK222" i="7"/>
  <c r="AK223" i="7" s="1"/>
  <c r="AK224" i="7" s="1"/>
  <c r="AJ222" i="7"/>
  <c r="AJ223" i="7" s="1"/>
  <c r="AJ224" i="7" s="1"/>
  <c r="AI222" i="7"/>
  <c r="AI223" i="7" s="1"/>
  <c r="AI224" i="7" s="1"/>
  <c r="AH222" i="7"/>
  <c r="AH223" i="7" s="1"/>
  <c r="AH224" i="7" s="1"/>
  <c r="AG222" i="7"/>
  <c r="AG223" i="7" s="1"/>
  <c r="AG224" i="7" s="1"/>
  <c r="AF222" i="7"/>
  <c r="AF223" i="7" s="1"/>
  <c r="AF224" i="7" s="1"/>
  <c r="AE222" i="7"/>
  <c r="AE223" i="7" s="1"/>
  <c r="AE224" i="7" s="1"/>
  <c r="AD222" i="7"/>
  <c r="AD223" i="7" s="1"/>
  <c r="AD224" i="7" s="1"/>
  <c r="AC222" i="7"/>
  <c r="AC223" i="7" s="1"/>
  <c r="AC224" i="7" s="1"/>
  <c r="AB222" i="7"/>
  <c r="AB223" i="7" s="1"/>
  <c r="AB224" i="7" s="1"/>
  <c r="AA222" i="7"/>
  <c r="AA223" i="7" s="1"/>
  <c r="AA224" i="7" s="1"/>
  <c r="Z222" i="7"/>
  <c r="Z223" i="7" s="1"/>
  <c r="Z224" i="7" s="1"/>
  <c r="Y222" i="7"/>
  <c r="Y223" i="7" s="1"/>
  <c r="Y224" i="7" s="1"/>
  <c r="X222" i="7"/>
  <c r="X223" i="7" s="1"/>
  <c r="X224" i="7" s="1"/>
  <c r="W222" i="7"/>
  <c r="W223" i="7" s="1"/>
  <c r="W224" i="7" s="1"/>
  <c r="V222" i="7"/>
  <c r="V223" i="7" s="1"/>
  <c r="V224" i="7" s="1"/>
  <c r="U222" i="7"/>
  <c r="U223" i="7" s="1"/>
  <c r="U224" i="7" s="1"/>
  <c r="T222" i="7"/>
  <c r="T223" i="7" s="1"/>
  <c r="T224" i="7" s="1"/>
  <c r="S222" i="7"/>
  <c r="S223" i="7" s="1"/>
  <c r="S224" i="7" s="1"/>
  <c r="R222" i="7"/>
  <c r="R223" i="7" s="1"/>
  <c r="R224" i="7" s="1"/>
  <c r="Q222" i="7"/>
  <c r="Q223" i="7" s="1"/>
  <c r="Q224" i="7" s="1"/>
  <c r="P222" i="7"/>
  <c r="P223" i="7" s="1"/>
  <c r="P224" i="7" s="1"/>
  <c r="O222" i="7"/>
  <c r="O223" i="7" s="1"/>
  <c r="O224" i="7" s="1"/>
  <c r="N222" i="7"/>
  <c r="N223" i="7" s="1"/>
  <c r="N224" i="7" s="1"/>
  <c r="M222" i="7"/>
  <c r="M223" i="7" s="1"/>
  <c r="M224" i="7" s="1"/>
  <c r="L222" i="7"/>
  <c r="L223" i="7" s="1"/>
  <c r="L224" i="7" s="1"/>
  <c r="K222" i="7"/>
  <c r="K223" i="7" s="1"/>
  <c r="K224" i="7" s="1"/>
  <c r="J222" i="7"/>
  <c r="J223" i="7" s="1"/>
  <c r="J224" i="7" s="1"/>
  <c r="I222" i="7"/>
  <c r="I223" i="7" s="1"/>
  <c r="I224" i="7" s="1"/>
  <c r="H222" i="7"/>
  <c r="H223" i="7" s="1"/>
  <c r="H224" i="7" s="1"/>
  <c r="G222" i="7"/>
  <c r="G223" i="7" s="1"/>
  <c r="G224" i="7" s="1"/>
  <c r="F222" i="7"/>
  <c r="F223" i="7" s="1"/>
  <c r="F224" i="7" s="1"/>
  <c r="E222" i="7"/>
  <c r="E223" i="7" s="1"/>
  <c r="E224" i="7" s="1"/>
  <c r="D222" i="7"/>
  <c r="D223" i="7" s="1"/>
  <c r="D224" i="7" s="1"/>
  <c r="C222" i="7"/>
  <c r="C223" i="7" s="1"/>
  <c r="C224" i="7" s="1"/>
  <c r="AU217" i="7"/>
  <c r="AU218" i="7" s="1"/>
  <c r="AU219" i="7" s="1"/>
  <c r="AT217" i="7"/>
  <c r="AT218" i="7" s="1"/>
  <c r="AT219" i="7" s="1"/>
  <c r="AS217" i="7"/>
  <c r="AS218" i="7" s="1"/>
  <c r="AS219" i="7" s="1"/>
  <c r="AR217" i="7"/>
  <c r="AR218" i="7" s="1"/>
  <c r="AR219" i="7" s="1"/>
  <c r="AQ217" i="7"/>
  <c r="AQ218" i="7" s="1"/>
  <c r="AQ219" i="7" s="1"/>
  <c r="AP217" i="7"/>
  <c r="AP218" i="7" s="1"/>
  <c r="AP219" i="7" s="1"/>
  <c r="AO217" i="7"/>
  <c r="AO218" i="7" s="1"/>
  <c r="AO219" i="7" s="1"/>
  <c r="AN217" i="7"/>
  <c r="AN218" i="7" s="1"/>
  <c r="AN219" i="7" s="1"/>
  <c r="AM217" i="7"/>
  <c r="AM218" i="7" s="1"/>
  <c r="AM219" i="7" s="1"/>
  <c r="AL217" i="7"/>
  <c r="AL218" i="7" s="1"/>
  <c r="AL219" i="7" s="1"/>
  <c r="AK217" i="7"/>
  <c r="AK218" i="7" s="1"/>
  <c r="AK219" i="7" s="1"/>
  <c r="AJ217" i="7"/>
  <c r="AJ218" i="7" s="1"/>
  <c r="AJ219" i="7" s="1"/>
  <c r="AI217" i="7"/>
  <c r="AI218" i="7" s="1"/>
  <c r="AI219" i="7" s="1"/>
  <c r="AH217" i="7"/>
  <c r="AH218" i="7" s="1"/>
  <c r="AH219" i="7" s="1"/>
  <c r="AG217" i="7"/>
  <c r="AG218" i="7" s="1"/>
  <c r="AG219" i="7" s="1"/>
  <c r="AF217" i="7"/>
  <c r="AF218" i="7" s="1"/>
  <c r="AF219" i="7" s="1"/>
  <c r="AE217" i="7"/>
  <c r="AE218" i="7" s="1"/>
  <c r="AE219" i="7" s="1"/>
  <c r="AD217" i="7"/>
  <c r="AD218" i="7" s="1"/>
  <c r="AD219" i="7" s="1"/>
  <c r="AC217" i="7"/>
  <c r="AC218" i="7" s="1"/>
  <c r="AC219" i="7" s="1"/>
  <c r="AB217" i="7"/>
  <c r="AB218" i="7" s="1"/>
  <c r="AB219" i="7" s="1"/>
  <c r="AA217" i="7"/>
  <c r="AA218" i="7" s="1"/>
  <c r="AA219" i="7" s="1"/>
  <c r="Z217" i="7"/>
  <c r="Z218" i="7" s="1"/>
  <c r="Z219" i="7" s="1"/>
  <c r="Y217" i="7"/>
  <c r="Y218" i="7" s="1"/>
  <c r="Y219" i="7" s="1"/>
  <c r="X217" i="7"/>
  <c r="X218" i="7" s="1"/>
  <c r="X219" i="7" s="1"/>
  <c r="W217" i="7"/>
  <c r="W218" i="7" s="1"/>
  <c r="W219" i="7" s="1"/>
  <c r="V217" i="7"/>
  <c r="V218" i="7" s="1"/>
  <c r="V219" i="7" s="1"/>
  <c r="U217" i="7"/>
  <c r="U218" i="7" s="1"/>
  <c r="U219" i="7" s="1"/>
  <c r="T217" i="7"/>
  <c r="T218" i="7" s="1"/>
  <c r="T219" i="7" s="1"/>
  <c r="S217" i="7"/>
  <c r="S218" i="7" s="1"/>
  <c r="S219" i="7" s="1"/>
  <c r="R217" i="7"/>
  <c r="R218" i="7" s="1"/>
  <c r="R219" i="7" s="1"/>
  <c r="Q217" i="7"/>
  <c r="Q218" i="7" s="1"/>
  <c r="Q219" i="7" s="1"/>
  <c r="P217" i="7"/>
  <c r="P218" i="7" s="1"/>
  <c r="P219" i="7" s="1"/>
  <c r="O217" i="7"/>
  <c r="O218" i="7" s="1"/>
  <c r="O219" i="7" s="1"/>
  <c r="N217" i="7"/>
  <c r="N218" i="7" s="1"/>
  <c r="N219" i="7" s="1"/>
  <c r="M217" i="7"/>
  <c r="M218" i="7" s="1"/>
  <c r="M219" i="7" s="1"/>
  <c r="L217" i="7"/>
  <c r="L218" i="7" s="1"/>
  <c r="L219" i="7" s="1"/>
  <c r="K217" i="7"/>
  <c r="K218" i="7" s="1"/>
  <c r="K219" i="7" s="1"/>
  <c r="J217" i="7"/>
  <c r="J218" i="7" s="1"/>
  <c r="J219" i="7" s="1"/>
  <c r="I217" i="7"/>
  <c r="I218" i="7" s="1"/>
  <c r="I219" i="7" s="1"/>
  <c r="H217" i="7"/>
  <c r="H218" i="7" s="1"/>
  <c r="H219" i="7" s="1"/>
  <c r="G217" i="7"/>
  <c r="G218" i="7" s="1"/>
  <c r="G219" i="7" s="1"/>
  <c r="F217" i="7"/>
  <c r="F218" i="7" s="1"/>
  <c r="F219" i="7" s="1"/>
  <c r="E217" i="7"/>
  <c r="E218" i="7" s="1"/>
  <c r="E219" i="7" s="1"/>
  <c r="D217" i="7"/>
  <c r="D218" i="7" s="1"/>
  <c r="D219" i="7" s="1"/>
  <c r="C217" i="7"/>
  <c r="C218" i="7" s="1"/>
  <c r="C219" i="7" s="1"/>
  <c r="AU212" i="7"/>
  <c r="AU213" i="7" s="1"/>
  <c r="AU214" i="7" s="1"/>
  <c r="AT212" i="7"/>
  <c r="AT213" i="7" s="1"/>
  <c r="AT214" i="7" s="1"/>
  <c r="AS212" i="7"/>
  <c r="AS213" i="7" s="1"/>
  <c r="AS214" i="7" s="1"/>
  <c r="AR212" i="7"/>
  <c r="AR213" i="7" s="1"/>
  <c r="AR214" i="7" s="1"/>
  <c r="AQ212" i="7"/>
  <c r="AQ213" i="7" s="1"/>
  <c r="AQ214" i="7" s="1"/>
  <c r="AP212" i="7"/>
  <c r="AP213" i="7" s="1"/>
  <c r="AP214" i="7" s="1"/>
  <c r="AO212" i="7"/>
  <c r="AO213" i="7" s="1"/>
  <c r="AO214" i="7" s="1"/>
  <c r="AN212" i="7"/>
  <c r="AN213" i="7" s="1"/>
  <c r="AN214" i="7" s="1"/>
  <c r="AM212" i="7"/>
  <c r="AM213" i="7" s="1"/>
  <c r="AM214" i="7" s="1"/>
  <c r="AL212" i="7"/>
  <c r="AL213" i="7" s="1"/>
  <c r="AL214" i="7" s="1"/>
  <c r="AK212" i="7"/>
  <c r="AK213" i="7" s="1"/>
  <c r="AK214" i="7" s="1"/>
  <c r="AJ212" i="7"/>
  <c r="AJ213" i="7" s="1"/>
  <c r="AJ214" i="7" s="1"/>
  <c r="AI212" i="7"/>
  <c r="AI213" i="7" s="1"/>
  <c r="AI214" i="7" s="1"/>
  <c r="AH212" i="7"/>
  <c r="AH213" i="7" s="1"/>
  <c r="AH214" i="7" s="1"/>
  <c r="AG212" i="7"/>
  <c r="AG213" i="7" s="1"/>
  <c r="AG214" i="7" s="1"/>
  <c r="AF212" i="7"/>
  <c r="AF213" i="7" s="1"/>
  <c r="AF214" i="7" s="1"/>
  <c r="AE212" i="7"/>
  <c r="AE213" i="7" s="1"/>
  <c r="AE214" i="7" s="1"/>
  <c r="AD212" i="7"/>
  <c r="AD213" i="7" s="1"/>
  <c r="AD214" i="7" s="1"/>
  <c r="AC212" i="7"/>
  <c r="AC213" i="7" s="1"/>
  <c r="AC214" i="7" s="1"/>
  <c r="AB212" i="7"/>
  <c r="AB213" i="7" s="1"/>
  <c r="AB214" i="7" s="1"/>
  <c r="AA212" i="7"/>
  <c r="AA213" i="7" s="1"/>
  <c r="AA214" i="7" s="1"/>
  <c r="Z212" i="7"/>
  <c r="Z213" i="7" s="1"/>
  <c r="Z214" i="7" s="1"/>
  <c r="Y212" i="7"/>
  <c r="Y213" i="7" s="1"/>
  <c r="Y214" i="7" s="1"/>
  <c r="X212" i="7"/>
  <c r="X213" i="7" s="1"/>
  <c r="X214" i="7" s="1"/>
  <c r="W212" i="7"/>
  <c r="W213" i="7" s="1"/>
  <c r="W214" i="7" s="1"/>
  <c r="V212" i="7"/>
  <c r="V213" i="7" s="1"/>
  <c r="V214" i="7" s="1"/>
  <c r="U212" i="7"/>
  <c r="U213" i="7" s="1"/>
  <c r="U214" i="7" s="1"/>
  <c r="T212" i="7"/>
  <c r="T213" i="7" s="1"/>
  <c r="T214" i="7" s="1"/>
  <c r="S212" i="7"/>
  <c r="S213" i="7" s="1"/>
  <c r="S214" i="7" s="1"/>
  <c r="R212" i="7"/>
  <c r="R213" i="7" s="1"/>
  <c r="R214" i="7" s="1"/>
  <c r="Q212" i="7"/>
  <c r="Q213" i="7" s="1"/>
  <c r="Q214" i="7" s="1"/>
  <c r="P212" i="7"/>
  <c r="P213" i="7" s="1"/>
  <c r="P214" i="7" s="1"/>
  <c r="O212" i="7"/>
  <c r="O213" i="7" s="1"/>
  <c r="O214" i="7" s="1"/>
  <c r="N212" i="7"/>
  <c r="N213" i="7" s="1"/>
  <c r="N214" i="7" s="1"/>
  <c r="M212" i="7"/>
  <c r="M213" i="7" s="1"/>
  <c r="M214" i="7" s="1"/>
  <c r="L212" i="7"/>
  <c r="L213" i="7" s="1"/>
  <c r="L214" i="7" s="1"/>
  <c r="K212" i="7"/>
  <c r="K213" i="7" s="1"/>
  <c r="K214" i="7" s="1"/>
  <c r="J212" i="7"/>
  <c r="J213" i="7" s="1"/>
  <c r="J214" i="7" s="1"/>
  <c r="I212" i="7"/>
  <c r="I213" i="7" s="1"/>
  <c r="I214" i="7" s="1"/>
  <c r="H212" i="7"/>
  <c r="H213" i="7" s="1"/>
  <c r="H214" i="7" s="1"/>
  <c r="G212" i="7"/>
  <c r="G213" i="7" s="1"/>
  <c r="G214" i="7" s="1"/>
  <c r="F212" i="7"/>
  <c r="F213" i="7" s="1"/>
  <c r="F214" i="7" s="1"/>
  <c r="E212" i="7"/>
  <c r="E213" i="7" s="1"/>
  <c r="E214" i="7" s="1"/>
  <c r="D212" i="7"/>
  <c r="D213" i="7" s="1"/>
  <c r="D214" i="7" s="1"/>
  <c r="C212" i="7"/>
  <c r="C213" i="7" s="1"/>
  <c r="C214" i="7" s="1"/>
  <c r="AU207" i="7"/>
  <c r="AU208" i="7" s="1"/>
  <c r="AU209" i="7" s="1"/>
  <c r="AT207" i="7"/>
  <c r="AT208" i="7" s="1"/>
  <c r="AT209" i="7" s="1"/>
  <c r="AS207" i="7"/>
  <c r="AS208" i="7" s="1"/>
  <c r="AS209" i="7" s="1"/>
  <c r="AR207" i="7"/>
  <c r="AR208" i="7" s="1"/>
  <c r="AR209" i="7" s="1"/>
  <c r="AQ207" i="7"/>
  <c r="AQ208" i="7" s="1"/>
  <c r="AQ209" i="7" s="1"/>
  <c r="AP207" i="7"/>
  <c r="AP208" i="7" s="1"/>
  <c r="AP209" i="7" s="1"/>
  <c r="AO207" i="7"/>
  <c r="AO208" i="7" s="1"/>
  <c r="AO209" i="7" s="1"/>
  <c r="AN207" i="7"/>
  <c r="AN208" i="7" s="1"/>
  <c r="AN209" i="7" s="1"/>
  <c r="AM207" i="7"/>
  <c r="AM208" i="7" s="1"/>
  <c r="AM209" i="7" s="1"/>
  <c r="AL207" i="7"/>
  <c r="AL208" i="7" s="1"/>
  <c r="AL209" i="7" s="1"/>
  <c r="AK207" i="7"/>
  <c r="AK208" i="7" s="1"/>
  <c r="AK209" i="7" s="1"/>
  <c r="AJ207" i="7"/>
  <c r="AJ208" i="7" s="1"/>
  <c r="AJ209" i="7" s="1"/>
  <c r="AI207" i="7"/>
  <c r="AI208" i="7" s="1"/>
  <c r="AI209" i="7" s="1"/>
  <c r="AH207" i="7"/>
  <c r="AH208" i="7" s="1"/>
  <c r="AH209" i="7" s="1"/>
  <c r="AG207" i="7"/>
  <c r="AG208" i="7" s="1"/>
  <c r="AG209" i="7" s="1"/>
  <c r="AF207" i="7"/>
  <c r="AF208" i="7" s="1"/>
  <c r="AF209" i="7" s="1"/>
  <c r="AE207" i="7"/>
  <c r="AE208" i="7" s="1"/>
  <c r="AE209" i="7" s="1"/>
  <c r="AD207" i="7"/>
  <c r="AD208" i="7" s="1"/>
  <c r="AD209" i="7" s="1"/>
  <c r="AC207" i="7"/>
  <c r="AC208" i="7" s="1"/>
  <c r="AC209" i="7" s="1"/>
  <c r="AB207" i="7"/>
  <c r="AB208" i="7" s="1"/>
  <c r="AB209" i="7" s="1"/>
  <c r="AA207" i="7"/>
  <c r="AA208" i="7" s="1"/>
  <c r="AA209" i="7" s="1"/>
  <c r="Z207" i="7"/>
  <c r="Z208" i="7" s="1"/>
  <c r="Z209" i="7" s="1"/>
  <c r="Y207" i="7"/>
  <c r="Y208" i="7" s="1"/>
  <c r="Y209" i="7" s="1"/>
  <c r="X207" i="7"/>
  <c r="X208" i="7" s="1"/>
  <c r="X209" i="7" s="1"/>
  <c r="W207" i="7"/>
  <c r="W208" i="7" s="1"/>
  <c r="W209" i="7" s="1"/>
  <c r="V207" i="7"/>
  <c r="V208" i="7" s="1"/>
  <c r="V209" i="7" s="1"/>
  <c r="U207" i="7"/>
  <c r="U208" i="7" s="1"/>
  <c r="U209" i="7" s="1"/>
  <c r="T207" i="7"/>
  <c r="T208" i="7" s="1"/>
  <c r="T209" i="7" s="1"/>
  <c r="S207" i="7"/>
  <c r="S208" i="7" s="1"/>
  <c r="S209" i="7" s="1"/>
  <c r="R207" i="7"/>
  <c r="R208" i="7" s="1"/>
  <c r="R209" i="7" s="1"/>
  <c r="Q207" i="7"/>
  <c r="Q208" i="7" s="1"/>
  <c r="Q209" i="7" s="1"/>
  <c r="P207" i="7"/>
  <c r="P208" i="7" s="1"/>
  <c r="P209" i="7" s="1"/>
  <c r="O207" i="7"/>
  <c r="O208" i="7" s="1"/>
  <c r="O209" i="7" s="1"/>
  <c r="N207" i="7"/>
  <c r="N208" i="7" s="1"/>
  <c r="N209" i="7" s="1"/>
  <c r="M207" i="7"/>
  <c r="M208" i="7" s="1"/>
  <c r="M209" i="7" s="1"/>
  <c r="L207" i="7"/>
  <c r="L208" i="7" s="1"/>
  <c r="L209" i="7" s="1"/>
  <c r="K207" i="7"/>
  <c r="K208" i="7" s="1"/>
  <c r="K209" i="7" s="1"/>
  <c r="J207" i="7"/>
  <c r="J208" i="7" s="1"/>
  <c r="J209" i="7" s="1"/>
  <c r="I207" i="7"/>
  <c r="I208" i="7" s="1"/>
  <c r="I209" i="7" s="1"/>
  <c r="H207" i="7"/>
  <c r="H208" i="7" s="1"/>
  <c r="H209" i="7" s="1"/>
  <c r="G207" i="7"/>
  <c r="G208" i="7" s="1"/>
  <c r="G209" i="7" s="1"/>
  <c r="F207" i="7"/>
  <c r="F208" i="7" s="1"/>
  <c r="F209" i="7" s="1"/>
  <c r="E207" i="7"/>
  <c r="E208" i="7" s="1"/>
  <c r="E209" i="7" s="1"/>
  <c r="D207" i="7"/>
  <c r="D208" i="7" s="1"/>
  <c r="D209" i="7" s="1"/>
  <c r="C207" i="7"/>
  <c r="C208" i="7" s="1"/>
  <c r="C209" i="7" s="1"/>
  <c r="DE196" i="7"/>
  <c r="DF196" i="7" s="1"/>
  <c r="CP196" i="7"/>
  <c r="CA196" i="7"/>
  <c r="CB196" i="7" s="1"/>
  <c r="BL196" i="7"/>
  <c r="AW196" i="7"/>
  <c r="AX196" i="7" s="1"/>
  <c r="AH196" i="7"/>
  <c r="S196" i="7"/>
  <c r="T196" i="7" s="1"/>
  <c r="D196" i="7"/>
  <c r="E196" i="7" s="1"/>
  <c r="A196" i="7"/>
  <c r="AT145" i="7"/>
  <c r="AU145" i="7" s="1"/>
  <c r="AV145" i="7" s="1"/>
  <c r="AW145" i="7" s="1"/>
  <c r="AX145" i="7" s="1"/>
  <c r="AY145" i="7" s="1"/>
  <c r="Y145" i="7"/>
  <c r="Z145" i="7" s="1"/>
  <c r="AA145" i="7" s="1"/>
  <c r="AB145" i="7" s="1"/>
  <c r="AC145" i="7" s="1"/>
  <c r="AD145" i="7" s="1"/>
  <c r="X144" i="7"/>
  <c r="AS143" i="7"/>
  <c r="Y143" i="7"/>
  <c r="Z143" i="7" s="1"/>
  <c r="AT142" i="7"/>
  <c r="AU142" i="7" s="1"/>
  <c r="AV142" i="7" s="1"/>
  <c r="AW142" i="7" s="1"/>
  <c r="AX142" i="7" s="1"/>
  <c r="AY142" i="7" s="1"/>
  <c r="Y142" i="7"/>
  <c r="Y144" i="7" s="1"/>
  <c r="AT144" i="7" s="1"/>
  <c r="E127" i="7"/>
  <c r="E126" i="7"/>
  <c r="E125" i="7"/>
  <c r="M106" i="7"/>
  <c r="N106" i="7" s="1"/>
  <c r="L106" i="7"/>
  <c r="J106" i="7"/>
  <c r="L104" i="7"/>
  <c r="J104" i="7"/>
  <c r="I104" i="7"/>
  <c r="I105" i="7" s="1"/>
  <c r="I106" i="7" s="1"/>
  <c r="L103" i="7"/>
  <c r="I100" i="7"/>
  <c r="I101" i="7" s="1"/>
  <c r="I102" i="7" s="1"/>
  <c r="M98" i="7"/>
  <c r="M102" i="7" s="1"/>
  <c r="L98" i="7"/>
  <c r="L102" i="7" s="1"/>
  <c r="J98" i="7"/>
  <c r="J102" i="7" s="1"/>
  <c r="H98" i="7"/>
  <c r="H102" i="7" s="1"/>
  <c r="H106" i="7" s="1"/>
  <c r="G98" i="7"/>
  <c r="G102" i="7" s="1"/>
  <c r="G106" i="7" s="1"/>
  <c r="D98" i="7"/>
  <c r="D102" i="7" s="1"/>
  <c r="D106" i="7" s="1"/>
  <c r="C98" i="7"/>
  <c r="C102" i="7" s="1"/>
  <c r="C106" i="7" s="1"/>
  <c r="H97" i="7"/>
  <c r="H101" i="7" s="1"/>
  <c r="H105" i="7" s="1"/>
  <c r="G97" i="7"/>
  <c r="G101" i="7" s="1"/>
  <c r="G105" i="7" s="1"/>
  <c r="D97" i="7"/>
  <c r="D101" i="7" s="1"/>
  <c r="D105" i="7" s="1"/>
  <c r="C97" i="7"/>
  <c r="C101" i="7" s="1"/>
  <c r="C105" i="7" s="1"/>
  <c r="L96" i="7"/>
  <c r="L100" i="7" s="1"/>
  <c r="J96" i="7"/>
  <c r="J100" i="7" s="1"/>
  <c r="I96" i="7"/>
  <c r="I97" i="7" s="1"/>
  <c r="I98" i="7" s="1"/>
  <c r="H96" i="7"/>
  <c r="H100" i="7" s="1"/>
  <c r="H104" i="7" s="1"/>
  <c r="G96" i="7"/>
  <c r="G100" i="7" s="1"/>
  <c r="G104" i="7" s="1"/>
  <c r="D96" i="7"/>
  <c r="D100" i="7" s="1"/>
  <c r="D104" i="7" s="1"/>
  <c r="C96" i="7"/>
  <c r="C100" i="7" s="1"/>
  <c r="C104" i="7" s="1"/>
  <c r="L95" i="7"/>
  <c r="L99" i="7" s="1"/>
  <c r="J95" i="7"/>
  <c r="J99" i="7" s="1"/>
  <c r="H95" i="7"/>
  <c r="H99" i="7" s="1"/>
  <c r="H103" i="7" s="1"/>
  <c r="G95" i="7"/>
  <c r="G99" i="7" s="1"/>
  <c r="G103" i="7" s="1"/>
  <c r="D95" i="7"/>
  <c r="D99" i="7" s="1"/>
  <c r="D103" i="7" s="1"/>
  <c r="C95" i="7"/>
  <c r="C99" i="7" s="1"/>
  <c r="C103" i="7" s="1"/>
  <c r="N94" i="7"/>
  <c r="N98" i="7" s="1"/>
  <c r="N102" i="7" s="1"/>
  <c r="L93" i="7"/>
  <c r="M93" i="7" s="1"/>
  <c r="J93" i="7"/>
  <c r="J105" i="7" s="1"/>
  <c r="R92" i="7"/>
  <c r="R93" i="7" s="1"/>
  <c r="R94" i="7" s="1"/>
  <c r="Q92" i="7"/>
  <c r="Q93" i="7" s="1"/>
  <c r="Q94" i="7" s="1"/>
  <c r="P92" i="7"/>
  <c r="P93" i="7" s="1"/>
  <c r="P94" i="7" s="1"/>
  <c r="O92" i="7"/>
  <c r="O93" i="7" s="1"/>
  <c r="O94" i="7" s="1"/>
  <c r="M92" i="7"/>
  <c r="M104" i="7" s="1"/>
  <c r="N104" i="7" s="1"/>
  <c r="I92" i="7"/>
  <c r="I93" i="7" s="1"/>
  <c r="I94" i="7" s="1"/>
  <c r="M91" i="7"/>
  <c r="M103" i="7" s="1"/>
  <c r="AU39" i="7"/>
  <c r="AU41" i="7" s="1"/>
  <c r="AT39" i="7"/>
  <c r="AT40" i="7" s="1"/>
  <c r="AS39" i="7"/>
  <c r="AS40" i="7" s="1"/>
  <c r="AR39" i="7"/>
  <c r="AQ39" i="7"/>
  <c r="AP39" i="7"/>
  <c r="AO39" i="7"/>
  <c r="AN39" i="7"/>
  <c r="AM39" i="7"/>
  <c r="FP139" i="7"/>
  <c r="AF259" i="4" l="1"/>
  <c r="AF262" i="4"/>
  <c r="AF256" i="6"/>
  <c r="AF256" i="4"/>
  <c r="AF257" i="6"/>
  <c r="AF260" i="4"/>
  <c r="AF258" i="6"/>
  <c r="AF259" i="6"/>
  <c r="AF257" i="4"/>
  <c r="AF260" i="6"/>
  <c r="AF258" i="4"/>
  <c r="AF261" i="6"/>
  <c r="AF261" i="4"/>
  <c r="AF262" i="6"/>
  <c r="Z261" i="8"/>
  <c r="Z262" i="8"/>
  <c r="Z256" i="8"/>
  <c r="Z257" i="8"/>
  <c r="Z258" i="8"/>
  <c r="Z259" i="8"/>
  <c r="Z260" i="8"/>
  <c r="Z260" i="4"/>
  <c r="Z261" i="4"/>
  <c r="Z262" i="4"/>
  <c r="Z256" i="4"/>
  <c r="Z257" i="4"/>
  <c r="Z258" i="4"/>
  <c r="Z259" i="4"/>
  <c r="Z256" i="6"/>
  <c r="Z257" i="6"/>
  <c r="Z258" i="6"/>
  <c r="Z259" i="6"/>
  <c r="Z260" i="6"/>
  <c r="Z261" i="6"/>
  <c r="Z262" i="6"/>
  <c r="Z263" i="7"/>
  <c r="Z257" i="7"/>
  <c r="Z258" i="7"/>
  <c r="Z259" i="7"/>
  <c r="Z260" i="7"/>
  <c r="Z261" i="7"/>
  <c r="Z262" i="7"/>
  <c r="Z256" i="7"/>
  <c r="E248" i="7"/>
  <c r="E248" i="8"/>
  <c r="Z255" i="7"/>
  <c r="I252" i="7"/>
  <c r="O265" i="7"/>
  <c r="U265" i="7" s="1"/>
  <c r="AA265" i="7" s="1"/>
  <c r="AG265" i="7" s="1"/>
  <c r="AM265" i="7" s="1"/>
  <c r="O266" i="7"/>
  <c r="U266" i="7" s="1"/>
  <c r="AA266" i="7" s="1"/>
  <c r="AG266" i="7" s="1"/>
  <c r="AM266" i="7" s="1"/>
  <c r="Z255" i="8"/>
  <c r="Z263" i="8"/>
  <c r="I252" i="8"/>
  <c r="O265" i="8"/>
  <c r="U265" i="8" s="1"/>
  <c r="AA265" i="8" s="1"/>
  <c r="AG265" i="8" s="1"/>
  <c r="AM265" i="8" s="1"/>
  <c r="O268" i="7"/>
  <c r="U268" i="7" s="1"/>
  <c r="AA268" i="7" s="1"/>
  <c r="AG268" i="7" s="1"/>
  <c r="AM268" i="7" s="1"/>
  <c r="O266" i="8"/>
  <c r="U266" i="8" s="1"/>
  <c r="AA266" i="8" s="1"/>
  <c r="AG266" i="8" s="1"/>
  <c r="AM266" i="8" s="1"/>
  <c r="O267" i="8"/>
  <c r="U267" i="8" s="1"/>
  <c r="AA267" i="8" s="1"/>
  <c r="AG267" i="8" s="1"/>
  <c r="AM267" i="8" s="1"/>
  <c r="O267" i="7"/>
  <c r="U267" i="7" s="1"/>
  <c r="AA267" i="7" s="1"/>
  <c r="AG267" i="7" s="1"/>
  <c r="AM267" i="7" s="1"/>
  <c r="O268" i="8"/>
  <c r="U268" i="8" s="1"/>
  <c r="AA268" i="8" s="1"/>
  <c r="AG268" i="8" s="1"/>
  <c r="AM268" i="8" s="1"/>
  <c r="AF255" i="6"/>
  <c r="AF255" i="4"/>
  <c r="Z255" i="4"/>
  <c r="Z255" i="6"/>
  <c r="AF263" i="6"/>
  <c r="Z263" i="6"/>
  <c r="Z263" i="4"/>
  <c r="AF263" i="4"/>
  <c r="AP265" i="7"/>
  <c r="AV265" i="7" s="1"/>
  <c r="BB265" i="7" s="1"/>
  <c r="AN265" i="7"/>
  <c r="AT265" i="7" s="1"/>
  <c r="BE265" i="7"/>
  <c r="BK265" i="7" s="1"/>
  <c r="BC265" i="7"/>
  <c r="BI265" i="7" s="1"/>
  <c r="AP266" i="7"/>
  <c r="AV266" i="7" s="1"/>
  <c r="BB266" i="7" s="1"/>
  <c r="AN266" i="7"/>
  <c r="AT266" i="7" s="1"/>
  <c r="BE266" i="7"/>
  <c r="BK266" i="7" s="1"/>
  <c r="BC266" i="7"/>
  <c r="BI266" i="7" s="1"/>
  <c r="AP265" i="8"/>
  <c r="AV265" i="8" s="1"/>
  <c r="BB265" i="8" s="1"/>
  <c r="AN265" i="8"/>
  <c r="AT265" i="8" s="1"/>
  <c r="BE265" i="8"/>
  <c r="BK265" i="8" s="1"/>
  <c r="BC265" i="8"/>
  <c r="BI265" i="8" s="1"/>
  <c r="AP268" i="7"/>
  <c r="AV268" i="7" s="1"/>
  <c r="BB268" i="7" s="1"/>
  <c r="AN268" i="7"/>
  <c r="AT268" i="7" s="1"/>
  <c r="AP267" i="8"/>
  <c r="AV267" i="8" s="1"/>
  <c r="BB267" i="8" s="1"/>
  <c r="AN267" i="8"/>
  <c r="AT267" i="8" s="1"/>
  <c r="BE267" i="8"/>
  <c r="BK267" i="8" s="1"/>
  <c r="BC267" i="8"/>
  <c r="BI267" i="8" s="1"/>
  <c r="AP266" i="8"/>
  <c r="AV266" i="8" s="1"/>
  <c r="BB266" i="8" s="1"/>
  <c r="AN266" i="8"/>
  <c r="AT266" i="8" s="1"/>
  <c r="AP268" i="8"/>
  <c r="AV268" i="8" s="1"/>
  <c r="BB268" i="8" s="1"/>
  <c r="AN268" i="8"/>
  <c r="AT268" i="8" s="1"/>
  <c r="BE268" i="8"/>
  <c r="BK268" i="8" s="1"/>
  <c r="BC268" i="8"/>
  <c r="BI268" i="8" s="1"/>
  <c r="BE268" i="7"/>
  <c r="BK268" i="7" s="1"/>
  <c r="BC268" i="7"/>
  <c r="BI268" i="7" s="1"/>
  <c r="BE267" i="7"/>
  <c r="BK267" i="7" s="1"/>
  <c r="BC267" i="7"/>
  <c r="BI267" i="7" s="1"/>
  <c r="BE266" i="8"/>
  <c r="BK266" i="8" s="1"/>
  <c r="BC266" i="8"/>
  <c r="BI266" i="8" s="1"/>
  <c r="AP267" i="7"/>
  <c r="AV267" i="7" s="1"/>
  <c r="BB267" i="7" s="1"/>
  <c r="AN267" i="7"/>
  <c r="AT267" i="7" s="1"/>
  <c r="AK265" i="7"/>
  <c r="AR265" i="7" s="1"/>
  <c r="AK265" i="8"/>
  <c r="AR265" i="8" s="1"/>
  <c r="AK268" i="7"/>
  <c r="AR268" i="7" s="1"/>
  <c r="AK266" i="8"/>
  <c r="AR266" i="8" s="1"/>
  <c r="AK267" i="8"/>
  <c r="AR267" i="8" s="1"/>
  <c r="AK266" i="7"/>
  <c r="AR266" i="7" s="1"/>
  <c r="AK268" i="8"/>
  <c r="AR268" i="8" s="1"/>
  <c r="AK267" i="7"/>
  <c r="AR267" i="7" s="1"/>
  <c r="AK395" i="4"/>
  <c r="AM41" i="8"/>
  <c r="O39" i="8"/>
  <c r="AN41" i="8"/>
  <c r="P39" i="8"/>
  <c r="AO40" i="8"/>
  <c r="Q39" i="8"/>
  <c r="AL396" i="4"/>
  <c r="AZ396" i="4" s="1"/>
  <c r="BG396" i="4" s="1"/>
  <c r="BN396" i="4" s="1"/>
  <c r="BU396" i="4" s="1"/>
  <c r="CB396" i="4" s="1"/>
  <c r="CI396" i="4" s="1"/>
  <c r="AS396" i="4"/>
  <c r="AS397" i="4" s="1"/>
  <c r="AM40" i="7"/>
  <c r="O39" i="7"/>
  <c r="AN40" i="7"/>
  <c r="P39" i="7"/>
  <c r="AO40" i="7"/>
  <c r="Q39" i="7"/>
  <c r="R348" i="4"/>
  <c r="F348" i="4"/>
  <c r="AL395" i="6"/>
  <c r="AL397" i="6" s="1"/>
  <c r="AL395" i="8"/>
  <c r="AM395" i="8" s="1"/>
  <c r="AN395" i="8" s="1"/>
  <c r="AO395" i="8" s="1"/>
  <c r="AP395" i="8" s="1"/>
  <c r="AQ395" i="8" s="1"/>
  <c r="AL395" i="7"/>
  <c r="AM395" i="7" s="1"/>
  <c r="AN395" i="7" s="1"/>
  <c r="AO395" i="7" s="1"/>
  <c r="AP395" i="7" s="1"/>
  <c r="AQ395" i="7" s="1"/>
  <c r="AQ397" i="7" s="1"/>
  <c r="AL395" i="4"/>
  <c r="AM395" i="4" s="1"/>
  <c r="AN395" i="4" s="1"/>
  <c r="AO395" i="4" s="1"/>
  <c r="AP395" i="4" s="1"/>
  <c r="AQ395" i="4" s="1"/>
  <c r="AK395" i="6"/>
  <c r="AK397" i="6" s="1"/>
  <c r="AK395" i="7"/>
  <c r="AK397" i="7" s="1"/>
  <c r="AK395" i="8"/>
  <c r="R350" i="4"/>
  <c r="F350" i="4"/>
  <c r="R349" i="4"/>
  <c r="F349" i="4"/>
  <c r="I418" i="4"/>
  <c r="V418" i="4" s="1"/>
  <c r="H418" i="4"/>
  <c r="U418" i="4" s="1"/>
  <c r="G418" i="4"/>
  <c r="T418" i="4" s="1"/>
  <c r="D418" i="4"/>
  <c r="Q418" i="4" s="1"/>
  <c r="I402" i="4"/>
  <c r="V402" i="4" s="1"/>
  <c r="H402" i="4"/>
  <c r="U402" i="4" s="1"/>
  <c r="G402" i="4"/>
  <c r="T402" i="4" s="1"/>
  <c r="F402" i="4"/>
  <c r="S402" i="4" s="1"/>
  <c r="E402" i="4"/>
  <c r="R402" i="4" s="1"/>
  <c r="F482" i="4"/>
  <c r="S482" i="4" s="1"/>
  <c r="E482" i="4"/>
  <c r="R482" i="4" s="1"/>
  <c r="D482" i="4"/>
  <c r="Q482" i="4" s="1"/>
  <c r="A483" i="4"/>
  <c r="A403" i="4"/>
  <c r="Q342" i="8"/>
  <c r="R342" i="8"/>
  <c r="E341" i="8"/>
  <c r="F341" i="8"/>
  <c r="BG398" i="6"/>
  <c r="U398" i="6"/>
  <c r="T398" i="6"/>
  <c r="V398" i="7"/>
  <c r="S398" i="6"/>
  <c r="U398" i="7"/>
  <c r="R398" i="6"/>
  <c r="T398" i="7"/>
  <c r="S398" i="7"/>
  <c r="R398" i="7"/>
  <c r="V398" i="6"/>
  <c r="BT396" i="7"/>
  <c r="AY398" i="7"/>
  <c r="BF396" i="6"/>
  <c r="AQ396" i="6"/>
  <c r="BG396" i="6"/>
  <c r="AE398" i="7"/>
  <c r="AS398" i="7" s="1"/>
  <c r="AS399" i="7" s="1"/>
  <c r="AL396" i="7"/>
  <c r="BI396" i="6"/>
  <c r="BJ396" i="7"/>
  <c r="BJ396" i="6"/>
  <c r="BF398" i="6"/>
  <c r="BR396" i="6"/>
  <c r="BI396" i="7"/>
  <c r="BV396" i="6"/>
  <c r="BK396" i="7"/>
  <c r="BH396" i="7"/>
  <c r="BL396" i="7"/>
  <c r="R398" i="8"/>
  <c r="S398" i="8"/>
  <c r="T398" i="8"/>
  <c r="U398" i="8"/>
  <c r="V398" i="8"/>
  <c r="AE398" i="8"/>
  <c r="AS398" i="8" s="1"/>
  <c r="AS399" i="8" s="1"/>
  <c r="AL396" i="8"/>
  <c r="AK398" i="8"/>
  <c r="AK396" i="8"/>
  <c r="AM396" i="8"/>
  <c r="AN396" i="8"/>
  <c r="AO396" i="8"/>
  <c r="AP396" i="8"/>
  <c r="AQ396" i="8"/>
  <c r="O248" i="7"/>
  <c r="AP40" i="7"/>
  <c r="L39" i="7"/>
  <c r="AQ40" i="7"/>
  <c r="M39" i="7"/>
  <c r="AR40" i="7"/>
  <c r="N39" i="7"/>
  <c r="F248" i="8"/>
  <c r="O248" i="8"/>
  <c r="AP40" i="8"/>
  <c r="L39" i="8"/>
  <c r="M39" i="8"/>
  <c r="N39" i="8"/>
  <c r="R398" i="4"/>
  <c r="Y398" i="4" s="1"/>
  <c r="AF398" i="4" s="1"/>
  <c r="P398" i="4"/>
  <c r="W398" i="4" s="1"/>
  <c r="AD398" i="4" s="1"/>
  <c r="V398" i="4"/>
  <c r="AC398" i="4" s="1"/>
  <c r="AJ398" i="4" s="1"/>
  <c r="S398" i="4"/>
  <c r="Z398" i="4" s="1"/>
  <c r="AG398" i="4" s="1"/>
  <c r="A419" i="4"/>
  <c r="IG14" i="1"/>
  <c r="IG15" i="1" s="1" a="1"/>
  <c r="IG15" i="1" s="1"/>
  <c r="HJ14" i="1"/>
  <c r="ED14" i="1"/>
  <c r="ED15" i="1" s="1" a="1"/>
  <c r="ED15" i="1" s="1"/>
  <c r="ED44" i="1" s="1" a="1"/>
  <c r="ED44" i="1" s="1"/>
  <c r="J248" i="8"/>
  <c r="AT41" i="7"/>
  <c r="AM35" i="8"/>
  <c r="AO35" i="8"/>
  <c r="AR41" i="7"/>
  <c r="AW199" i="8"/>
  <c r="AT35" i="7"/>
  <c r="AT36" i="7" s="1"/>
  <c r="AU35" i="7"/>
  <c r="AU36" i="7" s="1"/>
  <c r="AQ35" i="8"/>
  <c r="AS35" i="8"/>
  <c r="AS36" i="8" s="1"/>
  <c r="AQ40" i="8"/>
  <c r="AO41" i="8"/>
  <c r="AT143" i="8"/>
  <c r="AA142" i="8"/>
  <c r="AA144" i="8" s="1"/>
  <c r="AV144" i="8" s="1"/>
  <c r="Z144" i="8"/>
  <c r="AU144" i="8" s="1"/>
  <c r="D199" i="8"/>
  <c r="AS144" i="7"/>
  <c r="AN35" i="8"/>
  <c r="Y144" i="8"/>
  <c r="AT144" i="8" s="1"/>
  <c r="AH199" i="8"/>
  <c r="AX196" i="8"/>
  <c r="AX199" i="8" s="1"/>
  <c r="BL199" i="8"/>
  <c r="C197" i="8"/>
  <c r="C198" i="8" s="1"/>
  <c r="D197" i="8"/>
  <c r="D198" i="8" s="1"/>
  <c r="AG197" i="8"/>
  <c r="AG198" i="8" s="1"/>
  <c r="AH197" i="8"/>
  <c r="AH198" i="8" s="1"/>
  <c r="AU40" i="7"/>
  <c r="BK197" i="8"/>
  <c r="BK198" i="8" s="1"/>
  <c r="BL197" i="8"/>
  <c r="BL198" i="8" s="1"/>
  <c r="AN41" i="7"/>
  <c r="X139" i="8"/>
  <c r="CO197" i="8"/>
  <c r="CO198" i="8" s="1"/>
  <c r="AO41" i="7"/>
  <c r="AM40" i="8"/>
  <c r="AS139" i="8"/>
  <c r="R199" i="8"/>
  <c r="AP41" i="7"/>
  <c r="AN40" i="8"/>
  <c r="BO139" i="8"/>
  <c r="AV199" i="8"/>
  <c r="CJ139" i="8"/>
  <c r="AS41" i="7"/>
  <c r="N91" i="7"/>
  <c r="N95" i="7" s="1"/>
  <c r="N99" i="7" s="1"/>
  <c r="DE139" i="8"/>
  <c r="DZ139" i="8"/>
  <c r="BZ199" i="8"/>
  <c r="EU139" i="8"/>
  <c r="DD199" i="8"/>
  <c r="DE199" i="8"/>
  <c r="DF199" i="8"/>
  <c r="M96" i="8"/>
  <c r="M100" i="8" s="1"/>
  <c r="M104" i="8"/>
  <c r="N104" i="8" s="1"/>
  <c r="M105" i="7"/>
  <c r="N105" i="7" s="1"/>
  <c r="M97" i="7"/>
  <c r="M101" i="7" s="1"/>
  <c r="N93" i="7"/>
  <c r="N97" i="7" s="1"/>
  <c r="N101" i="7" s="1"/>
  <c r="J97" i="7"/>
  <c r="J101" i="7" s="1"/>
  <c r="L97" i="7"/>
  <c r="L101" i="7" s="1"/>
  <c r="L105" i="7"/>
  <c r="N91" i="8"/>
  <c r="N95" i="8" s="1"/>
  <c r="N99" i="8" s="1"/>
  <c r="J97" i="8"/>
  <c r="J101" i="8" s="1"/>
  <c r="L105" i="8"/>
  <c r="L97" i="8"/>
  <c r="L101" i="8" s="1"/>
  <c r="M97" i="8"/>
  <c r="M101" i="8" s="1"/>
  <c r="N93" i="8"/>
  <c r="N97" i="8" s="1"/>
  <c r="N101" i="8" s="1"/>
  <c r="M103" i="8"/>
  <c r="R199" i="7"/>
  <c r="AG197" i="7"/>
  <c r="AG198" i="7" s="1"/>
  <c r="AV199" i="7"/>
  <c r="DD197" i="7"/>
  <c r="DD198" i="7" s="1"/>
  <c r="BK197" i="7"/>
  <c r="BK198" i="7" s="1"/>
  <c r="BZ199" i="7"/>
  <c r="C199" i="7"/>
  <c r="CO197" i="7"/>
  <c r="CO198" i="7" s="1"/>
  <c r="DD199" i="7"/>
  <c r="AH199" i="7"/>
  <c r="AG199" i="7"/>
  <c r="AV197" i="7"/>
  <c r="AV198" i="7" s="1"/>
  <c r="BK199" i="7"/>
  <c r="CA197" i="7"/>
  <c r="CA198" i="7" s="1"/>
  <c r="D197" i="7"/>
  <c r="D198" i="7" s="1"/>
  <c r="BZ197" i="7"/>
  <c r="BZ198" i="7" s="1"/>
  <c r="C197" i="7"/>
  <c r="C198" i="7" s="1"/>
  <c r="CO199" i="7"/>
  <c r="DF197" i="7"/>
  <c r="DF198" i="7" s="1"/>
  <c r="R197" i="7"/>
  <c r="R198" i="7" s="1"/>
  <c r="AM41" i="7"/>
  <c r="AQ41" i="7"/>
  <c r="M95" i="7"/>
  <c r="M99" i="7" s="1"/>
  <c r="N92" i="7"/>
  <c r="N96" i="7" s="1"/>
  <c r="N100" i="7" s="1"/>
  <c r="AA143" i="7"/>
  <c r="AM35" i="7"/>
  <c r="M96" i="7"/>
  <c r="M100" i="7" s="1"/>
  <c r="AN35" i="7"/>
  <c r="X139" i="7"/>
  <c r="AO35" i="7"/>
  <c r="AS139" i="7"/>
  <c r="AP35" i="7"/>
  <c r="BO139" i="7"/>
  <c r="AQ35" i="7"/>
  <c r="CJ139" i="7"/>
  <c r="AT143" i="7"/>
  <c r="AR35" i="7"/>
  <c r="DE139" i="7"/>
  <c r="AU143" i="7"/>
  <c r="AS35" i="7"/>
  <c r="AS36" i="7" s="1"/>
  <c r="DZ139" i="7"/>
  <c r="EU139" i="7"/>
  <c r="Z142" i="7"/>
  <c r="D199" i="7"/>
  <c r="T197" i="7"/>
  <c r="T198" i="7" s="1"/>
  <c r="T199" i="7"/>
  <c r="U196" i="7"/>
  <c r="CA199" i="7"/>
  <c r="CB199" i="7"/>
  <c r="CB197" i="7"/>
  <c r="CB198" i="7" s="1"/>
  <c r="CC196" i="7"/>
  <c r="CP199" i="7"/>
  <c r="DE197" i="7"/>
  <c r="DE198" i="7" s="1"/>
  <c r="DF199" i="7"/>
  <c r="F196" i="7"/>
  <c r="S199" i="7"/>
  <c r="AP41" i="8"/>
  <c r="E197" i="7"/>
  <c r="E198" i="7" s="1"/>
  <c r="AR41" i="8"/>
  <c r="AX199" i="7"/>
  <c r="AT41" i="8"/>
  <c r="AT35" i="8"/>
  <c r="AT36" i="8" s="1"/>
  <c r="AY196" i="7"/>
  <c r="AU41" i="8"/>
  <c r="AU35" i="8"/>
  <c r="AU36" i="8" s="1"/>
  <c r="Z145" i="8"/>
  <c r="AA145" i="8" s="1"/>
  <c r="AB145" i="8" s="1"/>
  <c r="AC145" i="8" s="1"/>
  <c r="AD145" i="8" s="1"/>
  <c r="BL199" i="7"/>
  <c r="AW197" i="7"/>
  <c r="AW198" i="7" s="1"/>
  <c r="CQ196" i="7"/>
  <c r="AX197" i="7"/>
  <c r="AX198" i="7" s="1"/>
  <c r="S197" i="7"/>
  <c r="S198" i="7" s="1"/>
  <c r="BM196" i="7"/>
  <c r="F248" i="7"/>
  <c r="AR40" i="8"/>
  <c r="DE199" i="7"/>
  <c r="AS40" i="8"/>
  <c r="CP197" i="7"/>
  <c r="CP198" i="7" s="1"/>
  <c r="AT40" i="8"/>
  <c r="J248" i="7"/>
  <c r="AU40" i="8"/>
  <c r="E199" i="7"/>
  <c r="AA143" i="8"/>
  <c r="AH197" i="7"/>
  <c r="AH198" i="7" s="1"/>
  <c r="DG196" i="7"/>
  <c r="AI196" i="7"/>
  <c r="BL197" i="7"/>
  <c r="BL198" i="7" s="1"/>
  <c r="AU143" i="8"/>
  <c r="AP35" i="8"/>
  <c r="AS144" i="8"/>
  <c r="AW199" i="7"/>
  <c r="AR35" i="8"/>
  <c r="AQ41" i="8"/>
  <c r="S197" i="8"/>
  <c r="S198" i="8" s="1"/>
  <c r="CA197" i="8"/>
  <c r="CA198" i="8" s="1"/>
  <c r="T196" i="8"/>
  <c r="CB196" i="8"/>
  <c r="CP199" i="8"/>
  <c r="CQ196" i="8"/>
  <c r="AW197" i="8"/>
  <c r="AW198" i="8" s="1"/>
  <c r="DG196" i="8"/>
  <c r="DF197" i="8"/>
  <c r="DF198" i="8" s="1"/>
  <c r="CP197" i="8"/>
  <c r="CP198" i="8" s="1"/>
  <c r="S199" i="8"/>
  <c r="CA199" i="8"/>
  <c r="BM196" i="8"/>
  <c r="DD197" i="8"/>
  <c r="DD198" i="8" s="1"/>
  <c r="DE197" i="8"/>
  <c r="DE198" i="8" s="1"/>
  <c r="CO199" i="8"/>
  <c r="BZ197" i="8"/>
  <c r="BZ198" i="8" s="1"/>
  <c r="BK199" i="8"/>
  <c r="AI196" i="8"/>
  <c r="AV197" i="8"/>
  <c r="AV198" i="8" s="1"/>
  <c r="AG199" i="8"/>
  <c r="R197" i="8"/>
  <c r="R198" i="8" s="1"/>
  <c r="C199" i="8"/>
  <c r="E196" i="8"/>
  <c r="IG74" i="1" l="1" a="1"/>
  <c r="IG74" i="1" s="1"/>
  <c r="IG76" i="1" s="1" a="1"/>
  <c r="IG76" i="1" s="1"/>
  <c r="IG78" i="1" s="1" a="1"/>
  <c r="IG78" i="1" s="1"/>
  <c r="IG80" i="1" s="1" a="1"/>
  <c r="IG80" i="1" s="1"/>
  <c r="IG82" i="1" s="1" a="1"/>
  <c r="IG82" i="1" s="1"/>
  <c r="IG84" i="1" s="1" a="1"/>
  <c r="IG84" i="1" s="1"/>
  <c r="IG86" i="1" s="1" a="1"/>
  <c r="IG86" i="1" s="1"/>
  <c r="IG88" i="1" s="1" a="1"/>
  <c r="IG88" i="1" s="1"/>
  <c r="IG90" i="1" s="1" a="1"/>
  <c r="IG90" i="1" s="1"/>
  <c r="IG92" i="1" s="1" a="1"/>
  <c r="IG92" i="1" s="1"/>
  <c r="IG73" i="1" a="1"/>
  <c r="IG73" i="1" s="1"/>
  <c r="IG75" i="1" s="1" a="1"/>
  <c r="IG75" i="1" s="1"/>
  <c r="IG77" i="1" s="1" a="1"/>
  <c r="IG77" i="1" s="1"/>
  <c r="IG79" i="1" s="1" a="1"/>
  <c r="IG79" i="1" s="1"/>
  <c r="IG81" i="1" s="1" a="1"/>
  <c r="IG81" i="1" s="1"/>
  <c r="IG83" i="1" s="1" a="1"/>
  <c r="IG83" i="1" s="1"/>
  <c r="IG85" i="1" s="1" a="1"/>
  <c r="IG85" i="1" s="1"/>
  <c r="IG87" i="1" s="1" a="1"/>
  <c r="IG87" i="1" s="1"/>
  <c r="IG89" i="1" s="1" a="1"/>
  <c r="IG89" i="1" s="1"/>
  <c r="IG91" i="1" s="1" a="1"/>
  <c r="IG91" i="1" s="1"/>
  <c r="IG93" i="1" s="1" a="1"/>
  <c r="IG93" i="1" s="1"/>
  <c r="IG44" i="1" a="1"/>
  <c r="IG44" i="1" s="1"/>
  <c r="ED47" i="1" a="1"/>
  <c r="ED47" i="1" s="1"/>
  <c r="ED48" i="1" s="1" a="1"/>
  <c r="ED48" i="1" s="1"/>
  <c r="ED45" i="1" a="1"/>
  <c r="ED45" i="1" s="1"/>
  <c r="ED46" i="1" s="1" a="1"/>
  <c r="ED46" i="1" s="1"/>
  <c r="ED49" i="1" a="1"/>
  <c r="ED49" i="1" s="1"/>
  <c r="ED50" i="1" s="1" a="1"/>
  <c r="ED50" i="1" s="1"/>
  <c r="IG17" i="1"/>
  <c r="ED17" i="1"/>
  <c r="AU266" i="8"/>
  <c r="BA266" i="8" s="1"/>
  <c r="BG266" i="8" s="1"/>
  <c r="AS266" i="8"/>
  <c r="AY266" i="8" s="1"/>
  <c r="AU268" i="7"/>
  <c r="BA268" i="7" s="1"/>
  <c r="BG268" i="7" s="1"/>
  <c r="AS268" i="7"/>
  <c r="AY268" i="7" s="1"/>
  <c r="AS268" i="8"/>
  <c r="AY268" i="8" s="1"/>
  <c r="AU268" i="8"/>
  <c r="BA268" i="8" s="1"/>
  <c r="BG268" i="8" s="1"/>
  <c r="AU267" i="7"/>
  <c r="BA267" i="7" s="1"/>
  <c r="BG267" i="7" s="1"/>
  <c r="AS267" i="7"/>
  <c r="AY267" i="7" s="1"/>
  <c r="AU267" i="8"/>
  <c r="BA267" i="8" s="1"/>
  <c r="BG267" i="8" s="1"/>
  <c r="AS267" i="8"/>
  <c r="AY267" i="8" s="1"/>
  <c r="AU265" i="8"/>
  <c r="BA265" i="8" s="1"/>
  <c r="BG265" i="8" s="1"/>
  <c r="AS265" i="8"/>
  <c r="AY265" i="8" s="1"/>
  <c r="AU266" i="7"/>
  <c r="BA266" i="7" s="1"/>
  <c r="BG266" i="7" s="1"/>
  <c r="AS266" i="7"/>
  <c r="AY266" i="7" s="1"/>
  <c r="AU265" i="7"/>
  <c r="BA265" i="7" s="1"/>
  <c r="BG265" i="7" s="1"/>
  <c r="AS265" i="7"/>
  <c r="AY265" i="7" s="1"/>
  <c r="P248" i="7"/>
  <c r="R248" i="7" s="1"/>
  <c r="O252" i="7"/>
  <c r="P248" i="8"/>
  <c r="R248" i="8" s="1"/>
  <c r="O252" i="8"/>
  <c r="K248" i="8"/>
  <c r="K248" i="7"/>
  <c r="G248" i="8"/>
  <c r="BJ266" i="8"/>
  <c r="BH266" i="8"/>
  <c r="BJ267" i="8"/>
  <c r="BH267" i="8"/>
  <c r="BJ268" i="7"/>
  <c r="BH268" i="7"/>
  <c r="BJ265" i="8"/>
  <c r="BH265" i="8"/>
  <c r="BJ267" i="7"/>
  <c r="BH267" i="7"/>
  <c r="AZ267" i="7"/>
  <c r="BF267" i="7" s="1"/>
  <c r="AX267" i="7"/>
  <c r="BD267" i="7" s="1"/>
  <c r="AZ268" i="8"/>
  <c r="BF268" i="8" s="1"/>
  <c r="AX268" i="8"/>
  <c r="BD268" i="8" s="1"/>
  <c r="AZ266" i="7"/>
  <c r="BF266" i="7" s="1"/>
  <c r="AX266" i="7"/>
  <c r="BD266" i="7" s="1"/>
  <c r="AZ267" i="8"/>
  <c r="BF267" i="8" s="1"/>
  <c r="AX267" i="8"/>
  <c r="BD267" i="8" s="1"/>
  <c r="BJ266" i="7"/>
  <c r="BH266" i="7"/>
  <c r="AZ266" i="8"/>
  <c r="BF266" i="8" s="1"/>
  <c r="AX266" i="8"/>
  <c r="BD266" i="8" s="1"/>
  <c r="AZ268" i="7"/>
  <c r="BF268" i="7" s="1"/>
  <c r="AX268" i="7"/>
  <c r="BD268" i="7" s="1"/>
  <c r="AZ265" i="8"/>
  <c r="BF265" i="8" s="1"/>
  <c r="AX265" i="8"/>
  <c r="BD265" i="8" s="1"/>
  <c r="AZ265" i="7"/>
  <c r="BF265" i="7" s="1"/>
  <c r="AX265" i="7"/>
  <c r="BD265" i="7" s="1"/>
  <c r="BJ265" i="7"/>
  <c r="BH265" i="7"/>
  <c r="BJ268" i="8"/>
  <c r="BH268" i="8"/>
  <c r="R41" i="7"/>
  <c r="O41" i="7"/>
  <c r="O40" i="8"/>
  <c r="T41" i="7"/>
  <c r="Q41" i="7"/>
  <c r="S41" i="7"/>
  <c r="P41" i="7"/>
  <c r="AO36" i="8"/>
  <c r="Q35" i="8"/>
  <c r="AI35" i="8" s="1"/>
  <c r="Q40" i="7"/>
  <c r="P40" i="7"/>
  <c r="AN36" i="7"/>
  <c r="P35" i="7"/>
  <c r="AH35" i="7" s="1"/>
  <c r="T41" i="8"/>
  <c r="Q41" i="8"/>
  <c r="AN398" i="4"/>
  <c r="BB398" i="4" s="1"/>
  <c r="BI398" i="4" s="1"/>
  <c r="BP398" i="4" s="1"/>
  <c r="BW398" i="4" s="1"/>
  <c r="CD398" i="4" s="1"/>
  <c r="CK398" i="4" s="1"/>
  <c r="AU398" i="4"/>
  <c r="AU399" i="4" s="1"/>
  <c r="AO36" i="7"/>
  <c r="Q35" i="7"/>
  <c r="AI35" i="7" s="1"/>
  <c r="AQ398" i="4"/>
  <c r="BE398" i="4" s="1"/>
  <c r="BL398" i="4" s="1"/>
  <c r="BS398" i="4" s="1"/>
  <c r="BZ398" i="4" s="1"/>
  <c r="CG398" i="4" s="1"/>
  <c r="CN398" i="4" s="1"/>
  <c r="AX398" i="4"/>
  <c r="AX399" i="4" s="1"/>
  <c r="AM36" i="7"/>
  <c r="O35" i="7"/>
  <c r="AG35" i="7" s="1"/>
  <c r="O40" i="7"/>
  <c r="AM36" i="8"/>
  <c r="O35" i="8"/>
  <c r="AG35" i="8" s="1"/>
  <c r="AN36" i="8"/>
  <c r="P35" i="8"/>
  <c r="AH35" i="8" s="1"/>
  <c r="AK398" i="4"/>
  <c r="AY398" i="4" s="1"/>
  <c r="BF398" i="4" s="1"/>
  <c r="BM398" i="4" s="1"/>
  <c r="BT398" i="4" s="1"/>
  <c r="CA398" i="4" s="1"/>
  <c r="CH398" i="4" s="1"/>
  <c r="AR398" i="4"/>
  <c r="AR399" i="4" s="1"/>
  <c r="Q40" i="8"/>
  <c r="AM398" i="4"/>
  <c r="BA398" i="4" s="1"/>
  <c r="BH398" i="4" s="1"/>
  <c r="BO398" i="4" s="1"/>
  <c r="BV398" i="4" s="1"/>
  <c r="CC398" i="4" s="1"/>
  <c r="CJ398" i="4" s="1"/>
  <c r="AT398" i="4"/>
  <c r="AT399" i="4" s="1"/>
  <c r="P40" i="8"/>
  <c r="S41" i="8"/>
  <c r="P41" i="8"/>
  <c r="R41" i="8"/>
  <c r="O41" i="8"/>
  <c r="AL399" i="6"/>
  <c r="AM395" i="6"/>
  <c r="AN395" i="6" s="1"/>
  <c r="AO395" i="6" s="1"/>
  <c r="AO397" i="7"/>
  <c r="AM397" i="7"/>
  <c r="AP397" i="7"/>
  <c r="AN397" i="7"/>
  <c r="AK399" i="6"/>
  <c r="D402" i="4"/>
  <c r="C402" i="4" s="1"/>
  <c r="U248" i="7"/>
  <c r="AB142" i="8"/>
  <c r="AC142" i="8" s="1"/>
  <c r="U248" i="8"/>
  <c r="AK399" i="7"/>
  <c r="A484" i="4"/>
  <c r="F484" i="4" s="1"/>
  <c r="S484" i="4" s="1"/>
  <c r="F483" i="4"/>
  <c r="S483" i="4" s="1"/>
  <c r="E483" i="4"/>
  <c r="R483" i="4" s="1"/>
  <c r="D483" i="4"/>
  <c r="Q483" i="4" s="1"/>
  <c r="I403" i="4"/>
  <c r="V403" i="4" s="1"/>
  <c r="H403" i="4"/>
  <c r="U403" i="4" s="1"/>
  <c r="G403" i="4"/>
  <c r="T403" i="4" s="1"/>
  <c r="F403" i="4"/>
  <c r="S403" i="4" s="1"/>
  <c r="E403" i="4"/>
  <c r="R403" i="4" s="1"/>
  <c r="I419" i="4"/>
  <c r="V419" i="4" s="1"/>
  <c r="H419" i="4"/>
  <c r="U419" i="4" s="1"/>
  <c r="G419" i="4"/>
  <c r="T419" i="4" s="1"/>
  <c r="D419" i="4"/>
  <c r="Q419" i="4" s="1"/>
  <c r="A420" i="4"/>
  <c r="A404" i="4"/>
  <c r="F342" i="8"/>
  <c r="E342" i="8"/>
  <c r="R343" i="8"/>
  <c r="Q343" i="8"/>
  <c r="BQ396" i="7"/>
  <c r="BP396" i="6"/>
  <c r="AZ396" i="7"/>
  <c r="AL397" i="7"/>
  <c r="AL398" i="7"/>
  <c r="BN396" i="6"/>
  <c r="BS396" i="7"/>
  <c r="BO396" i="7"/>
  <c r="BE396" i="6"/>
  <c r="BR396" i="7"/>
  <c r="BM396" i="6"/>
  <c r="BF398" i="7"/>
  <c r="CC396" i="6"/>
  <c r="CA396" i="7"/>
  <c r="AC398" i="6"/>
  <c r="Y398" i="7"/>
  <c r="Z398" i="7"/>
  <c r="BP396" i="7"/>
  <c r="AA398" i="7"/>
  <c r="Y398" i="6"/>
  <c r="BY396" i="6"/>
  <c r="AB398" i="7"/>
  <c r="Z398" i="6"/>
  <c r="AC398" i="7"/>
  <c r="BM398" i="6"/>
  <c r="AA398" i="6"/>
  <c r="AB398" i="6"/>
  <c r="BQ396" i="6"/>
  <c r="BN398" i="6"/>
  <c r="BE396" i="8"/>
  <c r="AQ397" i="8"/>
  <c r="BD396" i="8"/>
  <c r="AP397" i="8"/>
  <c r="BC396" i="8"/>
  <c r="AO397" i="8"/>
  <c r="BB396" i="8"/>
  <c r="AN397" i="8"/>
  <c r="BA396" i="8"/>
  <c r="AM397" i="8"/>
  <c r="AY396" i="8"/>
  <c r="AK397" i="8"/>
  <c r="AY398" i="8"/>
  <c r="AK399" i="8"/>
  <c r="AZ396" i="8"/>
  <c r="AL397" i="8"/>
  <c r="AL398" i="8"/>
  <c r="AC398" i="8"/>
  <c r="AB398" i="8"/>
  <c r="AA398" i="8"/>
  <c r="Z398" i="8"/>
  <c r="Y398" i="8"/>
  <c r="N41" i="8"/>
  <c r="K41" i="8"/>
  <c r="H41" i="8"/>
  <c r="E41" i="8"/>
  <c r="N35" i="8"/>
  <c r="L40" i="8"/>
  <c r="N35" i="7"/>
  <c r="M40" i="8"/>
  <c r="L35" i="8"/>
  <c r="N40" i="7"/>
  <c r="C41" i="8"/>
  <c r="L41" i="8"/>
  <c r="I41" i="8"/>
  <c r="F41" i="8"/>
  <c r="M35" i="7"/>
  <c r="N41" i="7"/>
  <c r="K41" i="7"/>
  <c r="H41" i="7"/>
  <c r="E41" i="7"/>
  <c r="M40" i="7"/>
  <c r="M41" i="7"/>
  <c r="J41" i="7"/>
  <c r="G41" i="7"/>
  <c r="D41" i="7"/>
  <c r="AQ36" i="8"/>
  <c r="M35" i="8"/>
  <c r="L248" i="8"/>
  <c r="L40" i="7"/>
  <c r="C41" i="7"/>
  <c r="L41" i="7"/>
  <c r="I41" i="7"/>
  <c r="F41" i="7"/>
  <c r="D41" i="8"/>
  <c r="M41" i="8"/>
  <c r="J41" i="8"/>
  <c r="G41" i="8"/>
  <c r="N40" i="8"/>
  <c r="L35" i="7"/>
  <c r="AK397" i="4"/>
  <c r="AM397" i="4"/>
  <c r="AN397" i="4"/>
  <c r="AO397" i="4"/>
  <c r="AP397" i="4"/>
  <c r="AQ397" i="4"/>
  <c r="T398" i="4"/>
  <c r="AA398" i="4" s="1"/>
  <c r="U398" i="4"/>
  <c r="AB398" i="4" s="1"/>
  <c r="AI398" i="4" s="1"/>
  <c r="Q398" i="4"/>
  <c r="AY196" i="8"/>
  <c r="AY197" i="8" s="1"/>
  <c r="AY198" i="8" s="1"/>
  <c r="AX197" i="8"/>
  <c r="AX198" i="8" s="1"/>
  <c r="BM199" i="8"/>
  <c r="BN196" i="8"/>
  <c r="BM197" i="8"/>
  <c r="BM198" i="8" s="1"/>
  <c r="AY197" i="7"/>
  <c r="AY198" i="7" s="1"/>
  <c r="AZ196" i="7"/>
  <c r="AY199" i="7"/>
  <c r="AQ36" i="7"/>
  <c r="AJ196" i="7"/>
  <c r="AI199" i="7"/>
  <c r="AI197" i="7"/>
  <c r="AI198" i="7" s="1"/>
  <c r="DH196" i="7"/>
  <c r="DG199" i="7"/>
  <c r="DG197" i="7"/>
  <c r="DG198" i="7" s="1"/>
  <c r="CC199" i="7"/>
  <c r="CC197" i="7"/>
  <c r="CC198" i="7" s="1"/>
  <c r="CD196" i="7"/>
  <c r="G248" i="7"/>
  <c r="BM197" i="7"/>
  <c r="BM198" i="7" s="1"/>
  <c r="BN196" i="7"/>
  <c r="BM199" i="7"/>
  <c r="AR36" i="7"/>
  <c r="Z144" i="7"/>
  <c r="AA142" i="7"/>
  <c r="AV143" i="7"/>
  <c r="AB143" i="7"/>
  <c r="F197" i="7"/>
  <c r="F198" i="7" s="1"/>
  <c r="F199" i="7"/>
  <c r="G196" i="7"/>
  <c r="AI199" i="8"/>
  <c r="AJ196" i="8"/>
  <c r="AI197" i="8"/>
  <c r="AI198" i="8" s="1"/>
  <c r="DG197" i="8"/>
  <c r="DG198" i="8" s="1"/>
  <c r="DH196" i="8"/>
  <c r="DG199" i="8"/>
  <c r="AR36" i="8"/>
  <c r="CB197" i="8"/>
  <c r="CB198" i="8" s="1"/>
  <c r="CB199" i="8"/>
  <c r="CC196" i="8"/>
  <c r="CR196" i="7"/>
  <c r="CQ197" i="7"/>
  <c r="CQ198" i="7" s="1"/>
  <c r="CQ199" i="7"/>
  <c r="U197" i="7"/>
  <c r="U198" i="7" s="1"/>
  <c r="U199" i="7"/>
  <c r="V196" i="7"/>
  <c r="CQ199" i="8"/>
  <c r="CQ197" i="8"/>
  <c r="CQ198" i="8" s="1"/>
  <c r="CR196" i="8"/>
  <c r="AP36" i="7"/>
  <c r="T197" i="8"/>
  <c r="T198" i="8" s="1"/>
  <c r="T199" i="8"/>
  <c r="U196" i="8"/>
  <c r="L248" i="7"/>
  <c r="E199" i="8"/>
  <c r="F196" i="8"/>
  <c r="E197" i="8"/>
  <c r="E198" i="8" s="1"/>
  <c r="AV143" i="8"/>
  <c r="AB143" i="8"/>
  <c r="AP36" i="8"/>
  <c r="IG49" i="1" l="1" a="1"/>
  <c r="IG49" i="1" s="1"/>
  <c r="IG50" i="1" s="1" a="1"/>
  <c r="IG50" i="1" s="1"/>
  <c r="IG47" i="1" a="1"/>
  <c r="IG47" i="1" s="1"/>
  <c r="IG48" i="1" s="1" a="1"/>
  <c r="IG48" i="1" s="1"/>
  <c r="IG45" i="1" a="1"/>
  <c r="IG45" i="1" s="1"/>
  <c r="IG46" i="1" s="1" a="1"/>
  <c r="IG46" i="1" s="1"/>
  <c r="MQ29" i="1"/>
  <c r="Q248" i="8"/>
  <c r="Q248" i="7"/>
  <c r="U252" i="8"/>
  <c r="U253" i="8"/>
  <c r="AA248" i="7"/>
  <c r="U252" i="7"/>
  <c r="U253" i="7"/>
  <c r="AM399" i="4"/>
  <c r="AK399" i="4"/>
  <c r="AN399" i="4"/>
  <c r="AN397" i="6"/>
  <c r="AM397" i="6"/>
  <c r="AQ399" i="4"/>
  <c r="O36" i="7"/>
  <c r="Q36" i="7"/>
  <c r="P36" i="7"/>
  <c r="AP398" i="4"/>
  <c r="BD398" i="4" s="1"/>
  <c r="BK398" i="4" s="1"/>
  <c r="BR398" i="4" s="1"/>
  <c r="BY398" i="4" s="1"/>
  <c r="CF398" i="4" s="1"/>
  <c r="CM398" i="4" s="1"/>
  <c r="AW398" i="4"/>
  <c r="AW399" i="4" s="1"/>
  <c r="Q36" i="8"/>
  <c r="P36" i="8"/>
  <c r="O36" i="8"/>
  <c r="AA248" i="8"/>
  <c r="AB144" i="8"/>
  <c r="AW144" i="8" s="1"/>
  <c r="V248" i="7"/>
  <c r="D403" i="4"/>
  <c r="C403" i="4" s="1"/>
  <c r="V248" i="8"/>
  <c r="A485" i="4"/>
  <c r="F485" i="4" s="1"/>
  <c r="D484" i="4"/>
  <c r="Q484" i="4" s="1"/>
  <c r="E484" i="4"/>
  <c r="R484" i="4" s="1"/>
  <c r="Q402" i="4"/>
  <c r="B402" i="4"/>
  <c r="I420" i="4"/>
  <c r="V420" i="4" s="1"/>
  <c r="H420" i="4"/>
  <c r="U420" i="4" s="1"/>
  <c r="G420" i="4"/>
  <c r="T420" i="4" s="1"/>
  <c r="D420" i="4"/>
  <c r="Q420" i="4" s="1"/>
  <c r="A421" i="4"/>
  <c r="A422" i="4" s="1"/>
  <c r="I404" i="4"/>
  <c r="V404" i="4" s="1"/>
  <c r="H404" i="4"/>
  <c r="U404" i="4" s="1"/>
  <c r="G404" i="4"/>
  <c r="T404" i="4" s="1"/>
  <c r="F404" i="4"/>
  <c r="S404" i="4" s="1"/>
  <c r="E404" i="4"/>
  <c r="R404" i="4" s="1"/>
  <c r="A405" i="4"/>
  <c r="R344" i="8"/>
  <c r="Q344" i="8"/>
  <c r="F343" i="8"/>
  <c r="E343" i="8"/>
  <c r="AF398" i="7"/>
  <c r="AT398" i="7" s="1"/>
  <c r="AT399" i="7" s="1"/>
  <c r="AP395" i="6"/>
  <c r="AO397" i="6"/>
  <c r="AJ398" i="6"/>
  <c r="AX398" i="6" s="1"/>
  <c r="AX399" i="6" s="1"/>
  <c r="BU398" i="6"/>
  <c r="CH396" i="7"/>
  <c r="BX396" i="6"/>
  <c r="CJ396" i="6"/>
  <c r="AI398" i="6"/>
  <c r="AW398" i="6" s="1"/>
  <c r="AW399" i="6" s="1"/>
  <c r="BM398" i="7"/>
  <c r="AH398" i="6"/>
  <c r="AV398" i="6" s="1"/>
  <c r="AV399" i="6" s="1"/>
  <c r="BT396" i="6"/>
  <c r="BT398" i="6"/>
  <c r="BY396" i="7"/>
  <c r="AJ398" i="7"/>
  <c r="AX398" i="7" s="1"/>
  <c r="AX399" i="7" s="1"/>
  <c r="BL396" i="6"/>
  <c r="AG398" i="6"/>
  <c r="AU398" i="6" s="1"/>
  <c r="AU399" i="6" s="1"/>
  <c r="BV396" i="7"/>
  <c r="AI398" i="7"/>
  <c r="AW398" i="7" s="1"/>
  <c r="AW399" i="7" s="1"/>
  <c r="BZ396" i="7"/>
  <c r="CF396" i="6"/>
  <c r="BU396" i="6"/>
  <c r="AF398" i="6"/>
  <c r="AT398" i="6" s="1"/>
  <c r="AT399" i="6" s="1"/>
  <c r="AZ398" i="7"/>
  <c r="AL399" i="7"/>
  <c r="AH398" i="7"/>
  <c r="AV398" i="7" s="1"/>
  <c r="AV399" i="7" s="1"/>
  <c r="BG396" i="7"/>
  <c r="BW396" i="7"/>
  <c r="BW396" i="6"/>
  <c r="AG398" i="7"/>
  <c r="AU398" i="7" s="1"/>
  <c r="AU399" i="7" s="1"/>
  <c r="BX396" i="7"/>
  <c r="AF398" i="8"/>
  <c r="AT398" i="8" s="1"/>
  <c r="AT399" i="8" s="1"/>
  <c r="AG398" i="8"/>
  <c r="AU398" i="8" s="1"/>
  <c r="AU399" i="8" s="1"/>
  <c r="AH398" i="8"/>
  <c r="AV398" i="8" s="1"/>
  <c r="AV399" i="8" s="1"/>
  <c r="AI398" i="8"/>
  <c r="AW398" i="8" s="1"/>
  <c r="AW399" i="8" s="1"/>
  <c r="AJ398" i="8"/>
  <c r="AX398" i="8" s="1"/>
  <c r="AX399" i="8" s="1"/>
  <c r="AZ398" i="8"/>
  <c r="AL399" i="8"/>
  <c r="BG396" i="8"/>
  <c r="BF398" i="8"/>
  <c r="BF396" i="8"/>
  <c r="BH396" i="8"/>
  <c r="BI396" i="8"/>
  <c r="BJ396" i="8"/>
  <c r="BK396" i="8"/>
  <c r="BL396" i="8"/>
  <c r="X398" i="4"/>
  <c r="AE398" i="4" s="1"/>
  <c r="AH398" i="4"/>
  <c r="AV398" i="4" s="1"/>
  <c r="AV399" i="4" s="1"/>
  <c r="M248" i="8"/>
  <c r="M36" i="8"/>
  <c r="M36" i="7"/>
  <c r="N36" i="7"/>
  <c r="L36" i="7"/>
  <c r="L36" i="8"/>
  <c r="N36" i="8"/>
  <c r="AY199" i="8"/>
  <c r="AZ196" i="8"/>
  <c r="AZ197" i="8" s="1"/>
  <c r="AZ198" i="8" s="1"/>
  <c r="AL397" i="4"/>
  <c r="CC197" i="8"/>
  <c r="CC198" i="8" s="1"/>
  <c r="CD196" i="8"/>
  <c r="CC199" i="8"/>
  <c r="F199" i="8"/>
  <c r="G196" i="8"/>
  <c r="F197" i="8"/>
  <c r="F198" i="8" s="1"/>
  <c r="CD199" i="7"/>
  <c r="CD197" i="7"/>
  <c r="CD198" i="7" s="1"/>
  <c r="CE196" i="7"/>
  <c r="U197" i="8"/>
  <c r="U198" i="8" s="1"/>
  <c r="U199" i="8"/>
  <c r="V196" i="8"/>
  <c r="S248" i="7"/>
  <c r="G199" i="7"/>
  <c r="G197" i="7"/>
  <c r="G198" i="7" s="1"/>
  <c r="H196" i="7"/>
  <c r="BN197" i="7"/>
  <c r="BN198" i="7" s="1"/>
  <c r="BO196" i="7"/>
  <c r="BN199" i="7"/>
  <c r="AZ197" i="7"/>
  <c r="AZ198" i="7" s="1"/>
  <c r="BA196" i="7"/>
  <c r="AZ199" i="7"/>
  <c r="CS196" i="7"/>
  <c r="CR197" i="7"/>
  <c r="CR198" i="7" s="1"/>
  <c r="CR199" i="7"/>
  <c r="AJ199" i="8"/>
  <c r="AK196" i="8"/>
  <c r="AJ197" i="8"/>
  <c r="AJ198" i="8" s="1"/>
  <c r="AW143" i="7"/>
  <c r="AC143" i="7"/>
  <c r="M248" i="7"/>
  <c r="AA144" i="7"/>
  <c r="AB142" i="7"/>
  <c r="AU144" i="7"/>
  <c r="CR199" i="8"/>
  <c r="CR197" i="8"/>
  <c r="CR198" i="8" s="1"/>
  <c r="CS196" i="8"/>
  <c r="DH197" i="8"/>
  <c r="DH198" i="8" s="1"/>
  <c r="DI196" i="8"/>
  <c r="DH199" i="8"/>
  <c r="S248" i="8"/>
  <c r="DI196" i="7"/>
  <c r="DH199" i="7"/>
  <c r="DH197" i="7"/>
  <c r="DH198" i="7" s="1"/>
  <c r="AK196" i="7"/>
  <c r="AJ199" i="7"/>
  <c r="AJ197" i="7"/>
  <c r="AJ198" i="7" s="1"/>
  <c r="AC144" i="8"/>
  <c r="AX144" i="8" s="1"/>
  <c r="AD142" i="8"/>
  <c r="AD144" i="8" s="1"/>
  <c r="AY144" i="8" s="1"/>
  <c r="AW143" i="8"/>
  <c r="AC143" i="8"/>
  <c r="BN199" i="8"/>
  <c r="BO196" i="8"/>
  <c r="BN197" i="8"/>
  <c r="BN198" i="8" s="1"/>
  <c r="V199" i="7"/>
  <c r="V197" i="7"/>
  <c r="V198" i="7" s="1"/>
  <c r="W196" i="7"/>
  <c r="U256" i="7" l="1"/>
  <c r="U257" i="7"/>
  <c r="U258" i="7"/>
  <c r="U259" i="7"/>
  <c r="U260" i="7"/>
  <c r="U261" i="7"/>
  <c r="U262" i="7"/>
  <c r="U259" i="8"/>
  <c r="U260" i="8"/>
  <c r="U261" i="8"/>
  <c r="U262" i="8"/>
  <c r="U256" i="8"/>
  <c r="U257" i="8"/>
  <c r="U258" i="8"/>
  <c r="V252" i="7"/>
  <c r="V253" i="7"/>
  <c r="AA252" i="7"/>
  <c r="AA253" i="7"/>
  <c r="V252" i="8"/>
  <c r="V253" i="8"/>
  <c r="AA252" i="8"/>
  <c r="AA253" i="8"/>
  <c r="AG248" i="7"/>
  <c r="AH248" i="7" s="1"/>
  <c r="AB248" i="7"/>
  <c r="AD248" i="7" s="1"/>
  <c r="W248" i="8"/>
  <c r="X248" i="7"/>
  <c r="Y248" i="7" s="1"/>
  <c r="W248" i="7"/>
  <c r="U255" i="7"/>
  <c r="U255" i="8"/>
  <c r="AP399" i="4"/>
  <c r="U263" i="8"/>
  <c r="U263" i="7"/>
  <c r="AL398" i="4"/>
  <c r="AZ398" i="4" s="1"/>
  <c r="BG398" i="4" s="1"/>
  <c r="BN398" i="4" s="1"/>
  <c r="BU398" i="4" s="1"/>
  <c r="CB398" i="4" s="1"/>
  <c r="CI398" i="4" s="1"/>
  <c r="AS398" i="4"/>
  <c r="AS399" i="4" s="1"/>
  <c r="AB248" i="8"/>
  <c r="AG248" i="8"/>
  <c r="X248" i="8"/>
  <c r="Q403" i="4"/>
  <c r="D404" i="4"/>
  <c r="C404" i="4" s="1"/>
  <c r="AZ199" i="8"/>
  <c r="BA196" i="8"/>
  <c r="BA199" i="8" s="1"/>
  <c r="A486" i="4"/>
  <c r="E486" i="4" s="1"/>
  <c r="D485" i="4"/>
  <c r="Q485" i="4" s="1"/>
  <c r="E485" i="4"/>
  <c r="P402" i="4"/>
  <c r="I405" i="4"/>
  <c r="V405" i="4" s="1"/>
  <c r="H405" i="4"/>
  <c r="U405" i="4" s="1"/>
  <c r="G405" i="4"/>
  <c r="T405" i="4" s="1"/>
  <c r="F405" i="4"/>
  <c r="S405" i="4" s="1"/>
  <c r="E405" i="4"/>
  <c r="R405" i="4" s="1"/>
  <c r="D422" i="4"/>
  <c r="Q422" i="4" s="1"/>
  <c r="I422" i="4"/>
  <c r="V422" i="4" s="1"/>
  <c r="H422" i="4"/>
  <c r="U422" i="4" s="1"/>
  <c r="G422" i="4"/>
  <c r="T422" i="4" s="1"/>
  <c r="I421" i="4"/>
  <c r="V421" i="4" s="1"/>
  <c r="H421" i="4"/>
  <c r="U421" i="4" s="1"/>
  <c r="G421" i="4"/>
  <c r="T421" i="4" s="1"/>
  <c r="D421" i="4"/>
  <c r="Q421" i="4" s="1"/>
  <c r="A406" i="4"/>
  <c r="E344" i="8"/>
  <c r="F344" i="8"/>
  <c r="R348" i="8"/>
  <c r="Q348" i="8"/>
  <c r="AN398" i="6"/>
  <c r="BS396" i="6"/>
  <c r="AQ398" i="7"/>
  <c r="CE396" i="7"/>
  <c r="CF396" i="7"/>
  <c r="AN398" i="7"/>
  <c r="CA398" i="6"/>
  <c r="CD396" i="6"/>
  <c r="CA396" i="6"/>
  <c r="CD396" i="7"/>
  <c r="AO398" i="6"/>
  <c r="BN396" i="7"/>
  <c r="BT398" i="7"/>
  <c r="AO398" i="7"/>
  <c r="AP398" i="6"/>
  <c r="BG398" i="7"/>
  <c r="AM398" i="6"/>
  <c r="CE396" i="6"/>
  <c r="CB396" i="6"/>
  <c r="CM396" i="6"/>
  <c r="CB398" i="6"/>
  <c r="CG396" i="7"/>
  <c r="AQ398" i="6"/>
  <c r="AP398" i="7"/>
  <c r="AQ395" i="6"/>
  <c r="AQ397" i="6" s="1"/>
  <c r="AP397" i="6"/>
  <c r="CC396" i="7"/>
  <c r="AM398" i="7"/>
  <c r="BS396" i="8"/>
  <c r="BR396" i="8"/>
  <c r="BQ396" i="8"/>
  <c r="BP396" i="8"/>
  <c r="BO396" i="8"/>
  <c r="BM396" i="8"/>
  <c r="BM398" i="8"/>
  <c r="BN396" i="8"/>
  <c r="BG398" i="8"/>
  <c r="AQ398" i="8"/>
  <c r="AP398" i="8"/>
  <c r="AO398" i="8"/>
  <c r="AN398" i="8"/>
  <c r="AM398" i="8"/>
  <c r="AO398" i="4"/>
  <c r="A423" i="4"/>
  <c r="DJ196" i="7"/>
  <c r="DI199" i="7"/>
  <c r="DI197" i="7"/>
  <c r="DI198" i="7" s="1"/>
  <c r="H199" i="7"/>
  <c r="H197" i="7"/>
  <c r="H198" i="7" s="1"/>
  <c r="I196" i="7"/>
  <c r="V197" i="8"/>
  <c r="V198" i="8" s="1"/>
  <c r="V199" i="8"/>
  <c r="W196" i="8"/>
  <c r="AX143" i="7"/>
  <c r="AD143" i="7"/>
  <c r="AK199" i="8"/>
  <c r="AL196" i="8"/>
  <c r="AK197" i="8"/>
  <c r="AK198" i="8" s="1"/>
  <c r="BO199" i="8"/>
  <c r="BP196" i="8"/>
  <c r="BO197" i="8"/>
  <c r="BO198" i="8" s="1"/>
  <c r="BB196" i="7"/>
  <c r="BA197" i="7"/>
  <c r="BA198" i="7" s="1"/>
  <c r="BA199" i="7"/>
  <c r="AX143" i="8"/>
  <c r="AD143" i="8"/>
  <c r="AB144" i="7"/>
  <c r="AC142" i="7"/>
  <c r="X196" i="7"/>
  <c r="W197" i="7"/>
  <c r="W198" i="7" s="1"/>
  <c r="W199" i="7"/>
  <c r="AV144" i="7"/>
  <c r="CS197" i="7"/>
  <c r="CS198" i="7" s="1"/>
  <c r="CT196" i="7"/>
  <c r="CS199" i="7"/>
  <c r="CE199" i="7"/>
  <c r="CE197" i="7"/>
  <c r="CE198" i="7" s="1"/>
  <c r="CF196" i="7"/>
  <c r="G199" i="8"/>
  <c r="H196" i="8"/>
  <c r="G197" i="8"/>
  <c r="G198" i="8" s="1"/>
  <c r="AL196" i="7"/>
  <c r="AK199" i="7"/>
  <c r="AK197" i="7"/>
  <c r="AK198" i="7" s="1"/>
  <c r="DI197" i="8"/>
  <c r="DI198" i="8" s="1"/>
  <c r="DJ196" i="8"/>
  <c r="DI199" i="8"/>
  <c r="BO197" i="7"/>
  <c r="BO198" i="7" s="1"/>
  <c r="BP196" i="7"/>
  <c r="BO199" i="7"/>
  <c r="CD197" i="8"/>
  <c r="CD198" i="8" s="1"/>
  <c r="CE196" i="8"/>
  <c r="CD199" i="8"/>
  <c r="CS199" i="8"/>
  <c r="CT196" i="8"/>
  <c r="CS197" i="8"/>
  <c r="CS198" i="8" s="1"/>
  <c r="AA261" i="8" l="1"/>
  <c r="AA262" i="8"/>
  <c r="AA256" i="8"/>
  <c r="AA257" i="8"/>
  <c r="AA258" i="8"/>
  <c r="AA259" i="8"/>
  <c r="AA260" i="8"/>
  <c r="V259" i="8"/>
  <c r="V260" i="8"/>
  <c r="V261" i="8"/>
  <c r="V262" i="8"/>
  <c r="V256" i="8"/>
  <c r="V257" i="8"/>
  <c r="V258" i="8"/>
  <c r="AA257" i="7"/>
  <c r="AA258" i="7"/>
  <c r="AA259" i="7"/>
  <c r="AA260" i="7"/>
  <c r="AA261" i="7"/>
  <c r="AA262" i="7"/>
  <c r="AA256" i="7"/>
  <c r="V256" i="7"/>
  <c r="V257" i="7"/>
  <c r="V258" i="7"/>
  <c r="V259" i="7"/>
  <c r="V260" i="7"/>
  <c r="V261" i="7"/>
  <c r="V262" i="7"/>
  <c r="V255" i="7"/>
  <c r="AA263" i="7"/>
  <c r="AA255" i="7"/>
  <c r="V255" i="8"/>
  <c r="AD253" i="7"/>
  <c r="AD252" i="7"/>
  <c r="AI248" i="7"/>
  <c r="AG252" i="8"/>
  <c r="AC248" i="8"/>
  <c r="AB253" i="8"/>
  <c r="AB252" i="8"/>
  <c r="X252" i="8"/>
  <c r="X253" i="8"/>
  <c r="AC248" i="7"/>
  <c r="AB252" i="7"/>
  <c r="AB253" i="7"/>
  <c r="AG252" i="7"/>
  <c r="W252" i="7"/>
  <c r="W253" i="7"/>
  <c r="X252" i="7"/>
  <c r="X253" i="7"/>
  <c r="W252" i="8"/>
  <c r="W253" i="8"/>
  <c r="Y252" i="7"/>
  <c r="Y253" i="7"/>
  <c r="AA255" i="8"/>
  <c r="AL399" i="4"/>
  <c r="V263" i="8"/>
  <c r="V263" i="7"/>
  <c r="AA263" i="8"/>
  <c r="AE248" i="7"/>
  <c r="AJ248" i="7"/>
  <c r="AH248" i="8"/>
  <c r="AD248" i="8"/>
  <c r="Y248" i="8"/>
  <c r="BB196" i="8"/>
  <c r="BB197" i="8" s="1"/>
  <c r="BB198" i="8" s="1"/>
  <c r="BA197" i="8"/>
  <c r="BA198" i="8" s="1"/>
  <c r="Q404" i="4"/>
  <c r="D405" i="4"/>
  <c r="C405" i="4" s="1"/>
  <c r="F486" i="4"/>
  <c r="A487" i="4"/>
  <c r="D487" i="4" s="1"/>
  <c r="Q487" i="4" s="1"/>
  <c r="D486" i="4"/>
  <c r="Q486" i="4" s="1"/>
  <c r="P403" i="4"/>
  <c r="B403" i="4"/>
  <c r="E406" i="4"/>
  <c r="R406" i="4" s="1"/>
  <c r="F406" i="4"/>
  <c r="S406" i="4" s="1"/>
  <c r="I406" i="4"/>
  <c r="V406" i="4" s="1"/>
  <c r="H406" i="4"/>
  <c r="U406" i="4" s="1"/>
  <c r="G406" i="4"/>
  <c r="T406" i="4" s="1"/>
  <c r="I423" i="4"/>
  <c r="V423" i="4" s="1"/>
  <c r="H423" i="4"/>
  <c r="U423" i="4" s="1"/>
  <c r="G423" i="4"/>
  <c r="T423" i="4" s="1"/>
  <c r="D423" i="4"/>
  <c r="Q423" i="4" s="1"/>
  <c r="A407" i="4"/>
  <c r="Q349" i="8"/>
  <c r="R349" i="8"/>
  <c r="F348" i="8"/>
  <c r="E348" i="8"/>
  <c r="BN398" i="7"/>
  <c r="BD398" i="6"/>
  <c r="AP399" i="6"/>
  <c r="BC398" i="7"/>
  <c r="AO399" i="7"/>
  <c r="CA398" i="7"/>
  <c r="BA398" i="7"/>
  <c r="AM399" i="7"/>
  <c r="BU396" i="7"/>
  <c r="CJ396" i="7"/>
  <c r="BC398" i="6"/>
  <c r="AO399" i="6"/>
  <c r="CK396" i="7"/>
  <c r="CH396" i="6"/>
  <c r="BD398" i="7"/>
  <c r="AP399" i="7"/>
  <c r="BE398" i="6"/>
  <c r="AQ399" i="6"/>
  <c r="CK396" i="6"/>
  <c r="CN396" i="7"/>
  <c r="CH398" i="6"/>
  <c r="CI398" i="6"/>
  <c r="BB398" i="7"/>
  <c r="AN399" i="7"/>
  <c r="CM396" i="7"/>
  <c r="CL396" i="7"/>
  <c r="CI396" i="6"/>
  <c r="BE398" i="7"/>
  <c r="AQ399" i="7"/>
  <c r="CL396" i="6"/>
  <c r="BZ396" i="6"/>
  <c r="BA398" i="6"/>
  <c r="AM399" i="6"/>
  <c r="BB398" i="6"/>
  <c r="AN399" i="6"/>
  <c r="BA398" i="8"/>
  <c r="AM399" i="8"/>
  <c r="BB398" i="8"/>
  <c r="AN399" i="8"/>
  <c r="BC398" i="8"/>
  <c r="AO399" i="8"/>
  <c r="BD398" i="8"/>
  <c r="AP399" i="8"/>
  <c r="BE398" i="8"/>
  <c r="AQ399" i="8"/>
  <c r="BN398" i="8"/>
  <c r="BU396" i="8"/>
  <c r="BT398" i="8"/>
  <c r="BT396" i="8"/>
  <c r="BV396" i="8"/>
  <c r="BW396" i="8"/>
  <c r="BX396" i="8"/>
  <c r="BY396" i="8"/>
  <c r="BZ396" i="8"/>
  <c r="BC398" i="4"/>
  <c r="AO399" i="4"/>
  <c r="A424" i="4"/>
  <c r="AY143" i="8"/>
  <c r="BB199" i="7"/>
  <c r="BC196" i="7"/>
  <c r="BB197" i="7"/>
  <c r="BB198" i="7" s="1"/>
  <c r="I196" i="8"/>
  <c r="H199" i="8"/>
  <c r="H197" i="8"/>
  <c r="H198" i="8" s="1"/>
  <c r="X197" i="7"/>
  <c r="X198" i="7" s="1"/>
  <c r="Y196" i="7"/>
  <c r="X199" i="7"/>
  <c r="CT197" i="7"/>
  <c r="CT198" i="7" s="1"/>
  <c r="CU196" i="7"/>
  <c r="CT199" i="7"/>
  <c r="CF199" i="7"/>
  <c r="CF197" i="7"/>
  <c r="CF198" i="7" s="1"/>
  <c r="CG196" i="7"/>
  <c r="I197" i="7"/>
  <c r="I198" i="7" s="1"/>
  <c r="I199" i="7"/>
  <c r="J196" i="7"/>
  <c r="CT199" i="8"/>
  <c r="CU196" i="8"/>
  <c r="CT197" i="8"/>
  <c r="CT198" i="8" s="1"/>
  <c r="AY143" i="7"/>
  <c r="BP199" i="8"/>
  <c r="BQ196" i="8"/>
  <c r="BP197" i="8"/>
  <c r="BP198" i="8" s="1"/>
  <c r="CE197" i="8"/>
  <c r="CE198" i="8" s="1"/>
  <c r="CF196" i="8"/>
  <c r="CE199" i="8"/>
  <c r="DJ197" i="8"/>
  <c r="DJ198" i="8" s="1"/>
  <c r="DK196" i="8"/>
  <c r="DJ199" i="8"/>
  <c r="W197" i="8"/>
  <c r="W198" i="8" s="1"/>
  <c r="X196" i="8"/>
  <c r="W199" i="8"/>
  <c r="AL197" i="7"/>
  <c r="AL198" i="7" s="1"/>
  <c r="AM196" i="7"/>
  <c r="AL199" i="7"/>
  <c r="AC144" i="7"/>
  <c r="AD142" i="7"/>
  <c r="AD144" i="7" s="1"/>
  <c r="AY144" i="7" s="1"/>
  <c r="BP197" i="7"/>
  <c r="BP198" i="7" s="1"/>
  <c r="BQ196" i="7"/>
  <c r="BP199" i="7"/>
  <c r="AW144" i="7"/>
  <c r="DJ199" i="7"/>
  <c r="DK196" i="7"/>
  <c r="DJ197" i="7"/>
  <c r="DJ198" i="7" s="1"/>
  <c r="AL199" i="8"/>
  <c r="AM196" i="8"/>
  <c r="AL197" i="8"/>
  <c r="AL198" i="8" s="1"/>
  <c r="M265" i="6"/>
  <c r="S265" i="6" s="1"/>
  <c r="Y265" i="6" s="1"/>
  <c r="AE265" i="6" s="1"/>
  <c r="L265" i="6"/>
  <c r="R265" i="6" s="1"/>
  <c r="X265" i="6" s="1"/>
  <c r="AD265" i="6" s="1"/>
  <c r="AJ265" i="6" s="1"/>
  <c r="AQ265" i="6" s="1"/>
  <c r="AW265" i="6" s="1"/>
  <c r="J265" i="6"/>
  <c r="P265" i="6" s="1"/>
  <c r="V265" i="6" s="1"/>
  <c r="AB265" i="6" s="1"/>
  <c r="AH265" i="6" s="1"/>
  <c r="I265" i="6"/>
  <c r="M265" i="4"/>
  <c r="L265" i="4"/>
  <c r="J265" i="4"/>
  <c r="I265" i="4"/>
  <c r="O265" i="4" s="1"/>
  <c r="I272" i="6"/>
  <c r="U272" i="6" s="1"/>
  <c r="AA272" i="6" s="1"/>
  <c r="AG272" i="6" s="1"/>
  <c r="I269" i="6"/>
  <c r="U269" i="6" s="1"/>
  <c r="AA269" i="6" s="1"/>
  <c r="AG269" i="6" s="1"/>
  <c r="M268" i="6"/>
  <c r="S268" i="6" s="1"/>
  <c r="Y268" i="6" s="1"/>
  <c r="AE268" i="6" s="1"/>
  <c r="L268" i="6"/>
  <c r="R268" i="6" s="1"/>
  <c r="X268" i="6" s="1"/>
  <c r="AD268" i="6" s="1"/>
  <c r="AJ268" i="6" s="1"/>
  <c r="AQ268" i="6" s="1"/>
  <c r="AW268" i="6" s="1"/>
  <c r="J268" i="6"/>
  <c r="P268" i="6" s="1"/>
  <c r="V268" i="6" s="1"/>
  <c r="AB268" i="6" s="1"/>
  <c r="AH268" i="6" s="1"/>
  <c r="I268" i="6"/>
  <c r="M267" i="6"/>
  <c r="S267" i="6" s="1"/>
  <c r="Y267" i="6" s="1"/>
  <c r="AE267" i="6" s="1"/>
  <c r="L267" i="6"/>
  <c r="R267" i="6" s="1"/>
  <c r="X267" i="6" s="1"/>
  <c r="AD267" i="6" s="1"/>
  <c r="AJ267" i="6" s="1"/>
  <c r="AQ267" i="6" s="1"/>
  <c r="AW267" i="6" s="1"/>
  <c r="J267" i="6"/>
  <c r="P267" i="6" s="1"/>
  <c r="V267" i="6" s="1"/>
  <c r="AB267" i="6" s="1"/>
  <c r="AH267" i="6" s="1"/>
  <c r="I267" i="6"/>
  <c r="M266" i="6"/>
  <c r="S266" i="6" s="1"/>
  <c r="Y266" i="6" s="1"/>
  <c r="AE266" i="6" s="1"/>
  <c r="L266" i="6"/>
  <c r="R266" i="6" s="1"/>
  <c r="X266" i="6" s="1"/>
  <c r="AD266" i="6" s="1"/>
  <c r="AJ266" i="6" s="1"/>
  <c r="AQ266" i="6" s="1"/>
  <c r="AW266" i="6" s="1"/>
  <c r="J266" i="6"/>
  <c r="P266" i="6" s="1"/>
  <c r="V266" i="6" s="1"/>
  <c r="AB266" i="6" s="1"/>
  <c r="AH266" i="6" s="1"/>
  <c r="I266" i="6"/>
  <c r="T15" i="1" l="1"/>
  <c r="T44" i="1" s="1" a="1"/>
  <c r="T44" i="1" s="1"/>
  <c r="T14" i="1"/>
  <c r="Y257" i="7"/>
  <c r="Y258" i="7"/>
  <c r="Y259" i="7"/>
  <c r="Y260" i="7"/>
  <c r="Y261" i="7"/>
  <c r="Y262" i="7"/>
  <c r="Y256" i="7"/>
  <c r="W260" i="8"/>
  <c r="W261" i="8"/>
  <c r="W262" i="8"/>
  <c r="W256" i="8"/>
  <c r="W257" i="8"/>
  <c r="W258" i="8"/>
  <c r="W259" i="8"/>
  <c r="X256" i="7"/>
  <c r="X257" i="7"/>
  <c r="X258" i="7"/>
  <c r="X259" i="7"/>
  <c r="X260" i="7"/>
  <c r="X261" i="7"/>
  <c r="X262" i="7"/>
  <c r="W256" i="7"/>
  <c r="W257" i="7"/>
  <c r="W258" i="7"/>
  <c r="W259" i="7"/>
  <c r="W260" i="7"/>
  <c r="W261" i="7"/>
  <c r="W262" i="7"/>
  <c r="X260" i="8"/>
  <c r="X261" i="8"/>
  <c r="X262" i="8"/>
  <c r="X256" i="8"/>
  <c r="X257" i="8"/>
  <c r="X258" i="8"/>
  <c r="X259" i="8"/>
  <c r="AB261" i="8"/>
  <c r="AB262" i="8"/>
  <c r="AB256" i="8"/>
  <c r="AB257" i="8"/>
  <c r="AB258" i="8"/>
  <c r="AB259" i="8"/>
  <c r="AB260" i="8"/>
  <c r="AB258" i="7"/>
  <c r="AB259" i="7"/>
  <c r="AB260" i="7"/>
  <c r="AB261" i="7"/>
  <c r="AB262" i="7"/>
  <c r="AB256" i="7"/>
  <c r="AB257" i="7"/>
  <c r="AD258" i="7"/>
  <c r="AD259" i="7"/>
  <c r="AD260" i="7"/>
  <c r="AD261" i="7"/>
  <c r="AD262" i="7"/>
  <c r="AD256" i="7"/>
  <c r="AD257" i="7"/>
  <c r="X263" i="7"/>
  <c r="Y255" i="7"/>
  <c r="X255" i="8"/>
  <c r="X255" i="7"/>
  <c r="AB255" i="7"/>
  <c r="AB263" i="7"/>
  <c r="AD253" i="8"/>
  <c r="AD252" i="8"/>
  <c r="AI248" i="8"/>
  <c r="AE253" i="7"/>
  <c r="AE252" i="7"/>
  <c r="AC253" i="7"/>
  <c r="AC252" i="7"/>
  <c r="Y252" i="8"/>
  <c r="Y253" i="8"/>
  <c r="AC253" i="8"/>
  <c r="AC252" i="8"/>
  <c r="O267" i="6"/>
  <c r="U267" i="6" s="1"/>
  <c r="AA267" i="6" s="1"/>
  <c r="AG267" i="6" s="1"/>
  <c r="AM267" i="6" s="1"/>
  <c r="O265" i="6"/>
  <c r="U265" i="6" s="1"/>
  <c r="AA265" i="6" s="1"/>
  <c r="AG265" i="6" s="1"/>
  <c r="AM265" i="6" s="1"/>
  <c r="O266" i="6"/>
  <c r="U266" i="6" s="1"/>
  <c r="AA266" i="6" s="1"/>
  <c r="AG266" i="6" s="1"/>
  <c r="AM266" i="6" s="1"/>
  <c r="O268" i="6"/>
  <c r="U268" i="6" s="1"/>
  <c r="AA268" i="6" s="1"/>
  <c r="AG268" i="6" s="1"/>
  <c r="AM268" i="6" s="1"/>
  <c r="BE268" i="6"/>
  <c r="BK268" i="6" s="1"/>
  <c r="BC268" i="6"/>
  <c r="BI268" i="6" s="1"/>
  <c r="AP265" i="6"/>
  <c r="AV265" i="6" s="1"/>
  <c r="BB265" i="6" s="1"/>
  <c r="AN265" i="6"/>
  <c r="AT265" i="6" s="1"/>
  <c r="BE265" i="6"/>
  <c r="BK265" i="6" s="1"/>
  <c r="BC265" i="6"/>
  <c r="BI265" i="6" s="1"/>
  <c r="AP266" i="6"/>
  <c r="AV266" i="6" s="1"/>
  <c r="BB266" i="6" s="1"/>
  <c r="AN266" i="6"/>
  <c r="AT266" i="6" s="1"/>
  <c r="BE266" i="6"/>
  <c r="BK266" i="6" s="1"/>
  <c r="BC266" i="6"/>
  <c r="BI266" i="6" s="1"/>
  <c r="W263" i="8"/>
  <c r="W255" i="8"/>
  <c r="W263" i="7"/>
  <c r="W255" i="7"/>
  <c r="AP268" i="6"/>
  <c r="AV268" i="6" s="1"/>
  <c r="BB268" i="6" s="1"/>
  <c r="AN268" i="6"/>
  <c r="AT268" i="6" s="1"/>
  <c r="AP267" i="6"/>
  <c r="AV267" i="6" s="1"/>
  <c r="BB267" i="6" s="1"/>
  <c r="AN267" i="6"/>
  <c r="AT267" i="6" s="1"/>
  <c r="BE267" i="6"/>
  <c r="BK267" i="6" s="1"/>
  <c r="BC267" i="6"/>
  <c r="BI267" i="6" s="1"/>
  <c r="AD255" i="7"/>
  <c r="AB255" i="8"/>
  <c r="AK267" i="6"/>
  <c r="AR267" i="6" s="1"/>
  <c r="AK268" i="6"/>
  <c r="AR268" i="6" s="1"/>
  <c r="AK266" i="6"/>
  <c r="AR266" i="6" s="1"/>
  <c r="AK265" i="6"/>
  <c r="AR265" i="6" s="1"/>
  <c r="X263" i="8"/>
  <c r="Y263" i="7"/>
  <c r="AB263" i="8"/>
  <c r="AD263" i="7"/>
  <c r="AE248" i="8"/>
  <c r="AJ248" i="8"/>
  <c r="AK248" i="7"/>
  <c r="C276" i="6"/>
  <c r="C276" i="7"/>
  <c r="C276" i="4"/>
  <c r="BB199" i="8"/>
  <c r="BC196" i="8"/>
  <c r="BC197" i="8" s="1"/>
  <c r="BC198" i="8" s="1"/>
  <c r="D406" i="4"/>
  <c r="C406" i="4" s="1"/>
  <c r="DV101" i="1"/>
  <c r="DV14" i="1"/>
  <c r="DV15" i="1" s="1" a="1"/>
  <c r="DV15" i="1" s="1"/>
  <c r="DV44" i="1" s="1" a="1"/>
  <c r="DV44" i="1" s="1"/>
  <c r="DW101" i="1"/>
  <c r="DW14" i="1"/>
  <c r="DW15" i="1" s="1" a="1"/>
  <c r="DW15" i="1" s="1"/>
  <c r="DW44" i="1" s="1" a="1"/>
  <c r="DW44" i="1" s="1"/>
  <c r="DX101" i="1"/>
  <c r="DX14" i="1"/>
  <c r="DX15" i="1" s="1" a="1"/>
  <c r="DX15" i="1" s="1"/>
  <c r="DX44" i="1" s="1" a="1"/>
  <c r="DX44" i="1" s="1"/>
  <c r="A488" i="4"/>
  <c r="E488" i="4" s="1"/>
  <c r="E487" i="4"/>
  <c r="F487" i="4"/>
  <c r="Q405" i="4"/>
  <c r="P404" i="4"/>
  <c r="B404" i="4"/>
  <c r="I424" i="4"/>
  <c r="V424" i="4" s="1"/>
  <c r="H424" i="4"/>
  <c r="U424" i="4" s="1"/>
  <c r="G424" i="4"/>
  <c r="T424" i="4" s="1"/>
  <c r="D424" i="4"/>
  <c r="Q424" i="4" s="1"/>
  <c r="I407" i="4"/>
  <c r="V407" i="4" s="1"/>
  <c r="H407" i="4"/>
  <c r="U407" i="4" s="1"/>
  <c r="G407" i="4"/>
  <c r="T407" i="4" s="1"/>
  <c r="F407" i="4"/>
  <c r="S407" i="4" s="1"/>
  <c r="E407" i="4"/>
  <c r="R407" i="4" s="1"/>
  <c r="A408" i="4"/>
  <c r="E349" i="8"/>
  <c r="F349" i="8"/>
  <c r="Q350" i="8"/>
  <c r="R350" i="8"/>
  <c r="BL398" i="6"/>
  <c r="BK398" i="7"/>
  <c r="BI398" i="6"/>
  <c r="BH398" i="6"/>
  <c r="BJ398" i="6"/>
  <c r="CG396" i="6"/>
  <c r="CB396" i="7"/>
  <c r="BL398" i="7"/>
  <c r="BH398" i="7"/>
  <c r="CH398" i="7"/>
  <c r="BJ398" i="7"/>
  <c r="BK398" i="6"/>
  <c r="BI398" i="7"/>
  <c r="BU398" i="7"/>
  <c r="CG396" i="8"/>
  <c r="CF396" i="8"/>
  <c r="CE396" i="8"/>
  <c r="CD396" i="8"/>
  <c r="CC396" i="8"/>
  <c r="CA396" i="8"/>
  <c r="CA398" i="8"/>
  <c r="CB396" i="8"/>
  <c r="BU398" i="8"/>
  <c r="BL398" i="8"/>
  <c r="BK398" i="8"/>
  <c r="BJ398" i="8"/>
  <c r="BI398" i="8"/>
  <c r="BH398" i="8"/>
  <c r="BJ398" i="4"/>
  <c r="C330" i="6"/>
  <c r="C330" i="7"/>
  <c r="C330" i="8"/>
  <c r="C330" i="4"/>
  <c r="A425" i="4"/>
  <c r="CU197" i="7"/>
  <c r="CU198" i="7" s="1"/>
  <c r="CV196" i="7"/>
  <c r="CU199" i="7"/>
  <c r="BQ197" i="7"/>
  <c r="BQ198" i="7" s="1"/>
  <c r="BR196" i="7"/>
  <c r="BQ199" i="7"/>
  <c r="AX144" i="7"/>
  <c r="BQ199" i="8"/>
  <c r="BR196" i="8"/>
  <c r="BQ197" i="8"/>
  <c r="BQ198" i="8" s="1"/>
  <c r="Y199" i="7"/>
  <c r="Y197" i="7"/>
  <c r="Y198" i="7" s="1"/>
  <c r="Z196" i="7"/>
  <c r="AN196" i="7"/>
  <c r="AM199" i="7"/>
  <c r="AM197" i="7"/>
  <c r="AM198" i="7" s="1"/>
  <c r="X197" i="8"/>
  <c r="X198" i="8" s="1"/>
  <c r="Y196" i="8"/>
  <c r="X199" i="8"/>
  <c r="CU199" i="8"/>
  <c r="CV196" i="8"/>
  <c r="CU197" i="8"/>
  <c r="CU198" i="8" s="1"/>
  <c r="J196" i="8"/>
  <c r="I199" i="8"/>
  <c r="I197" i="8"/>
  <c r="I198" i="8" s="1"/>
  <c r="J197" i="7"/>
  <c r="J198" i="7" s="1"/>
  <c r="J199" i="7"/>
  <c r="K196" i="7"/>
  <c r="AM199" i="8"/>
  <c r="AN196" i="8"/>
  <c r="AM197" i="8"/>
  <c r="AM198" i="8" s="1"/>
  <c r="CG199" i="7"/>
  <c r="CG197" i="7"/>
  <c r="CG198" i="7" s="1"/>
  <c r="CH196" i="7"/>
  <c r="DK197" i="8"/>
  <c r="DK198" i="8" s="1"/>
  <c r="DL196" i="8"/>
  <c r="DK199" i="8"/>
  <c r="BC197" i="7"/>
  <c r="BC198" i="7" s="1"/>
  <c r="BD196" i="7"/>
  <c r="BC199" i="7"/>
  <c r="DL196" i="7"/>
  <c r="DK199" i="7"/>
  <c r="DK197" i="7"/>
  <c r="DK198" i="7" s="1"/>
  <c r="CF197" i="8"/>
  <c r="CF198" i="8" s="1"/>
  <c r="CG196" i="8"/>
  <c r="CF199" i="8"/>
  <c r="P265" i="4"/>
  <c r="R265" i="4"/>
  <c r="S265" i="4"/>
  <c r="EN101" i="1"/>
  <c r="EL101" i="1"/>
  <c r="M268" i="4"/>
  <c r="L268" i="4"/>
  <c r="J268" i="4"/>
  <c r="I268" i="4"/>
  <c r="O268" i="4" s="1"/>
  <c r="M267" i="4"/>
  <c r="L267" i="4"/>
  <c r="J267" i="4"/>
  <c r="I267" i="4"/>
  <c r="O267" i="4" s="1"/>
  <c r="E127" i="4"/>
  <c r="E126" i="4"/>
  <c r="E125" i="4"/>
  <c r="E127" i="6"/>
  <c r="E126" i="6"/>
  <c r="E125" i="6"/>
  <c r="I248" i="6"/>
  <c r="D248" i="6"/>
  <c r="AU242" i="6"/>
  <c r="AU243" i="6" s="1"/>
  <c r="AU244" i="6" s="1"/>
  <c r="AT242" i="6"/>
  <c r="AT243" i="6" s="1"/>
  <c r="AT244" i="6" s="1"/>
  <c r="AS242" i="6"/>
  <c r="AS243" i="6" s="1"/>
  <c r="AS244" i="6" s="1"/>
  <c r="AR242" i="6"/>
  <c r="AR243" i="6" s="1"/>
  <c r="AR244" i="6" s="1"/>
  <c r="AQ242" i="6"/>
  <c r="AQ243" i="6" s="1"/>
  <c r="AQ244" i="6" s="1"/>
  <c r="AP242" i="6"/>
  <c r="AP243" i="6" s="1"/>
  <c r="AP244" i="6" s="1"/>
  <c r="AO242" i="6"/>
  <c r="AO243" i="6" s="1"/>
  <c r="AO244" i="6" s="1"/>
  <c r="AN242" i="6"/>
  <c r="AN243" i="6" s="1"/>
  <c r="AN244" i="6" s="1"/>
  <c r="AM242" i="6"/>
  <c r="AM243" i="6" s="1"/>
  <c r="AM244" i="6" s="1"/>
  <c r="AL242" i="6"/>
  <c r="AL243" i="6" s="1"/>
  <c r="AL244" i="6" s="1"/>
  <c r="AK242" i="6"/>
  <c r="AK243" i="6" s="1"/>
  <c r="AK244" i="6" s="1"/>
  <c r="AJ242" i="6"/>
  <c r="AJ243" i="6" s="1"/>
  <c r="AJ244" i="6" s="1"/>
  <c r="AI242" i="6"/>
  <c r="AI243" i="6" s="1"/>
  <c r="AI244" i="6" s="1"/>
  <c r="AH242" i="6"/>
  <c r="AH243" i="6" s="1"/>
  <c r="AH244" i="6" s="1"/>
  <c r="AG242" i="6"/>
  <c r="AG243" i="6" s="1"/>
  <c r="AG244" i="6" s="1"/>
  <c r="AF242" i="6"/>
  <c r="AF243" i="6" s="1"/>
  <c r="AF244" i="6" s="1"/>
  <c r="AE242" i="6"/>
  <c r="AE243" i="6" s="1"/>
  <c r="AE244" i="6" s="1"/>
  <c r="AD242" i="6"/>
  <c r="AD243" i="6" s="1"/>
  <c r="AD244" i="6" s="1"/>
  <c r="AC242" i="6"/>
  <c r="AC243" i="6" s="1"/>
  <c r="AC244" i="6" s="1"/>
  <c r="AB242" i="6"/>
  <c r="AB243" i="6" s="1"/>
  <c r="AB244" i="6" s="1"/>
  <c r="AA242" i="6"/>
  <c r="AA243" i="6" s="1"/>
  <c r="AA244" i="6" s="1"/>
  <c r="Z242" i="6"/>
  <c r="Z243" i="6" s="1"/>
  <c r="Z244" i="6" s="1"/>
  <c r="Y242" i="6"/>
  <c r="Y243" i="6" s="1"/>
  <c r="Y244" i="6" s="1"/>
  <c r="X242" i="6"/>
  <c r="X243" i="6" s="1"/>
  <c r="X244" i="6" s="1"/>
  <c r="W242" i="6"/>
  <c r="W243" i="6" s="1"/>
  <c r="W244" i="6" s="1"/>
  <c r="V242" i="6"/>
  <c r="V243" i="6" s="1"/>
  <c r="V244" i="6" s="1"/>
  <c r="U242" i="6"/>
  <c r="U243" i="6" s="1"/>
  <c r="U244" i="6" s="1"/>
  <c r="T242" i="6"/>
  <c r="T243" i="6" s="1"/>
  <c r="T244" i="6" s="1"/>
  <c r="S242" i="6"/>
  <c r="S243" i="6" s="1"/>
  <c r="S244" i="6" s="1"/>
  <c r="R242" i="6"/>
  <c r="R243" i="6" s="1"/>
  <c r="R244" i="6" s="1"/>
  <c r="Q242" i="6"/>
  <c r="Q243" i="6" s="1"/>
  <c r="Q244" i="6" s="1"/>
  <c r="P242" i="6"/>
  <c r="P243" i="6" s="1"/>
  <c r="P244" i="6" s="1"/>
  <c r="O242" i="6"/>
  <c r="O243" i="6" s="1"/>
  <c r="O244" i="6" s="1"/>
  <c r="N242" i="6"/>
  <c r="N243" i="6" s="1"/>
  <c r="N244" i="6" s="1"/>
  <c r="M242" i="6"/>
  <c r="M243" i="6" s="1"/>
  <c r="M244" i="6" s="1"/>
  <c r="L242" i="6"/>
  <c r="L243" i="6" s="1"/>
  <c r="L244" i="6" s="1"/>
  <c r="K242" i="6"/>
  <c r="K243" i="6" s="1"/>
  <c r="K244" i="6" s="1"/>
  <c r="J242" i="6"/>
  <c r="J243" i="6" s="1"/>
  <c r="J244" i="6" s="1"/>
  <c r="I242" i="6"/>
  <c r="I243" i="6" s="1"/>
  <c r="I244" i="6" s="1"/>
  <c r="H242" i="6"/>
  <c r="H243" i="6" s="1"/>
  <c r="H244" i="6" s="1"/>
  <c r="G242" i="6"/>
  <c r="G243" i="6" s="1"/>
  <c r="G244" i="6" s="1"/>
  <c r="F242" i="6"/>
  <c r="F243" i="6" s="1"/>
  <c r="F244" i="6" s="1"/>
  <c r="E242" i="6"/>
  <c r="E243" i="6" s="1"/>
  <c r="E244" i="6" s="1"/>
  <c r="D242" i="6"/>
  <c r="D243" i="6" s="1"/>
  <c r="D244" i="6" s="1"/>
  <c r="C242" i="6"/>
  <c r="C243" i="6" s="1"/>
  <c r="C244" i="6" s="1"/>
  <c r="AU237" i="6"/>
  <c r="AU238" i="6" s="1"/>
  <c r="AU239" i="6" s="1"/>
  <c r="AT237" i="6"/>
  <c r="AT238" i="6" s="1"/>
  <c r="AT239" i="6" s="1"/>
  <c r="AS237" i="6"/>
  <c r="AS238" i="6" s="1"/>
  <c r="AS239" i="6" s="1"/>
  <c r="AR237" i="6"/>
  <c r="AR238" i="6" s="1"/>
  <c r="AR239" i="6" s="1"/>
  <c r="AQ237" i="6"/>
  <c r="AQ238" i="6" s="1"/>
  <c r="AQ239" i="6" s="1"/>
  <c r="AP237" i="6"/>
  <c r="AP238" i="6" s="1"/>
  <c r="AP239" i="6" s="1"/>
  <c r="AO237" i="6"/>
  <c r="AO238" i="6" s="1"/>
  <c r="AO239" i="6" s="1"/>
  <c r="AN237" i="6"/>
  <c r="AN238" i="6" s="1"/>
  <c r="AN239" i="6" s="1"/>
  <c r="AM237" i="6"/>
  <c r="AM238" i="6" s="1"/>
  <c r="AM239" i="6" s="1"/>
  <c r="AL237" i="6"/>
  <c r="AL238" i="6" s="1"/>
  <c r="AL239" i="6" s="1"/>
  <c r="AK237" i="6"/>
  <c r="AK238" i="6" s="1"/>
  <c r="AK239" i="6" s="1"/>
  <c r="AJ237" i="6"/>
  <c r="AJ238" i="6" s="1"/>
  <c r="AJ239" i="6" s="1"/>
  <c r="AI237" i="6"/>
  <c r="AI238" i="6" s="1"/>
  <c r="AI239" i="6" s="1"/>
  <c r="AH237" i="6"/>
  <c r="AH238" i="6" s="1"/>
  <c r="AH239" i="6" s="1"/>
  <c r="AG237" i="6"/>
  <c r="AG238" i="6" s="1"/>
  <c r="AG239" i="6" s="1"/>
  <c r="AF237" i="6"/>
  <c r="AF238" i="6" s="1"/>
  <c r="AF239" i="6" s="1"/>
  <c r="AE237" i="6"/>
  <c r="AE238" i="6" s="1"/>
  <c r="AE239" i="6" s="1"/>
  <c r="AD237" i="6"/>
  <c r="AD238" i="6" s="1"/>
  <c r="AD239" i="6" s="1"/>
  <c r="AC237" i="6"/>
  <c r="AC238" i="6" s="1"/>
  <c r="AC239" i="6" s="1"/>
  <c r="AB237" i="6"/>
  <c r="AB238" i="6" s="1"/>
  <c r="AB239" i="6" s="1"/>
  <c r="AA237" i="6"/>
  <c r="AA238" i="6" s="1"/>
  <c r="AA239" i="6" s="1"/>
  <c r="Z237" i="6"/>
  <c r="Z238" i="6" s="1"/>
  <c r="Z239" i="6" s="1"/>
  <c r="Y237" i="6"/>
  <c r="Y238" i="6" s="1"/>
  <c r="Y239" i="6" s="1"/>
  <c r="X237" i="6"/>
  <c r="X238" i="6" s="1"/>
  <c r="X239" i="6" s="1"/>
  <c r="W237" i="6"/>
  <c r="W238" i="6" s="1"/>
  <c r="W239" i="6" s="1"/>
  <c r="V237" i="6"/>
  <c r="V238" i="6" s="1"/>
  <c r="V239" i="6" s="1"/>
  <c r="U237" i="6"/>
  <c r="U238" i="6" s="1"/>
  <c r="U239" i="6" s="1"/>
  <c r="T237" i="6"/>
  <c r="T238" i="6" s="1"/>
  <c r="T239" i="6" s="1"/>
  <c r="S237" i="6"/>
  <c r="S238" i="6" s="1"/>
  <c r="S239" i="6" s="1"/>
  <c r="R237" i="6"/>
  <c r="R238" i="6" s="1"/>
  <c r="R239" i="6" s="1"/>
  <c r="Q237" i="6"/>
  <c r="Q238" i="6" s="1"/>
  <c r="Q239" i="6" s="1"/>
  <c r="P237" i="6"/>
  <c r="P238" i="6" s="1"/>
  <c r="P239" i="6" s="1"/>
  <c r="O237" i="6"/>
  <c r="O238" i="6" s="1"/>
  <c r="O239" i="6" s="1"/>
  <c r="N237" i="6"/>
  <c r="N238" i="6" s="1"/>
  <c r="N239" i="6" s="1"/>
  <c r="M237" i="6"/>
  <c r="M238" i="6" s="1"/>
  <c r="M239" i="6" s="1"/>
  <c r="L237" i="6"/>
  <c r="L238" i="6" s="1"/>
  <c r="L239" i="6" s="1"/>
  <c r="K237" i="6"/>
  <c r="K238" i="6" s="1"/>
  <c r="K239" i="6" s="1"/>
  <c r="J237" i="6"/>
  <c r="J238" i="6" s="1"/>
  <c r="J239" i="6" s="1"/>
  <c r="I237" i="6"/>
  <c r="I238" i="6" s="1"/>
  <c r="I239" i="6" s="1"/>
  <c r="H237" i="6"/>
  <c r="H238" i="6" s="1"/>
  <c r="H239" i="6" s="1"/>
  <c r="G237" i="6"/>
  <c r="G238" i="6" s="1"/>
  <c r="G239" i="6" s="1"/>
  <c r="F237" i="6"/>
  <c r="F238" i="6" s="1"/>
  <c r="F239" i="6" s="1"/>
  <c r="E237" i="6"/>
  <c r="E238" i="6" s="1"/>
  <c r="E239" i="6" s="1"/>
  <c r="D237" i="6"/>
  <c r="D238" i="6" s="1"/>
  <c r="D239" i="6" s="1"/>
  <c r="C237" i="6"/>
  <c r="C238" i="6" s="1"/>
  <c r="C239" i="6" s="1"/>
  <c r="AU232" i="6"/>
  <c r="AU233" i="6" s="1"/>
  <c r="AU234" i="6" s="1"/>
  <c r="AT232" i="6"/>
  <c r="AT233" i="6" s="1"/>
  <c r="AT234" i="6" s="1"/>
  <c r="AS232" i="6"/>
  <c r="AS233" i="6" s="1"/>
  <c r="AS234" i="6" s="1"/>
  <c r="AR232" i="6"/>
  <c r="AR233" i="6" s="1"/>
  <c r="AR234" i="6" s="1"/>
  <c r="AQ232" i="6"/>
  <c r="AQ233" i="6" s="1"/>
  <c r="AQ234" i="6" s="1"/>
  <c r="AP232" i="6"/>
  <c r="AP233" i="6" s="1"/>
  <c r="AP234" i="6" s="1"/>
  <c r="AO232" i="6"/>
  <c r="AO233" i="6" s="1"/>
  <c r="AO234" i="6" s="1"/>
  <c r="AN232" i="6"/>
  <c r="AN233" i="6" s="1"/>
  <c r="AN234" i="6" s="1"/>
  <c r="AM232" i="6"/>
  <c r="AM233" i="6" s="1"/>
  <c r="AM234" i="6" s="1"/>
  <c r="AL232" i="6"/>
  <c r="AL233" i="6" s="1"/>
  <c r="AL234" i="6" s="1"/>
  <c r="AK232" i="6"/>
  <c r="AK233" i="6" s="1"/>
  <c r="AK234" i="6" s="1"/>
  <c r="AJ232" i="6"/>
  <c r="AJ233" i="6" s="1"/>
  <c r="AJ234" i="6" s="1"/>
  <c r="AI232" i="6"/>
  <c r="AI233" i="6" s="1"/>
  <c r="AI234" i="6" s="1"/>
  <c r="AH232" i="6"/>
  <c r="AH233" i="6" s="1"/>
  <c r="AH234" i="6" s="1"/>
  <c r="AG232" i="6"/>
  <c r="AG233" i="6" s="1"/>
  <c r="AG234" i="6" s="1"/>
  <c r="AF232" i="6"/>
  <c r="AF233" i="6" s="1"/>
  <c r="AF234" i="6" s="1"/>
  <c r="AE232" i="6"/>
  <c r="AE233" i="6" s="1"/>
  <c r="AE234" i="6" s="1"/>
  <c r="AD232" i="6"/>
  <c r="AD233" i="6" s="1"/>
  <c r="AD234" i="6" s="1"/>
  <c r="AC232" i="6"/>
  <c r="AC233" i="6" s="1"/>
  <c r="AC234" i="6" s="1"/>
  <c r="AB232" i="6"/>
  <c r="AB233" i="6" s="1"/>
  <c r="AB234" i="6" s="1"/>
  <c r="AA232" i="6"/>
  <c r="AA233" i="6" s="1"/>
  <c r="AA234" i="6" s="1"/>
  <c r="Z232" i="6"/>
  <c r="Z233" i="6" s="1"/>
  <c r="Z234" i="6" s="1"/>
  <c r="Y232" i="6"/>
  <c r="Y233" i="6" s="1"/>
  <c r="Y234" i="6" s="1"/>
  <c r="X232" i="6"/>
  <c r="X233" i="6" s="1"/>
  <c r="X234" i="6" s="1"/>
  <c r="W232" i="6"/>
  <c r="W233" i="6" s="1"/>
  <c r="W234" i="6" s="1"/>
  <c r="V232" i="6"/>
  <c r="V233" i="6" s="1"/>
  <c r="V234" i="6" s="1"/>
  <c r="U232" i="6"/>
  <c r="U233" i="6" s="1"/>
  <c r="U234" i="6" s="1"/>
  <c r="T232" i="6"/>
  <c r="T233" i="6" s="1"/>
  <c r="T234" i="6" s="1"/>
  <c r="S232" i="6"/>
  <c r="S233" i="6" s="1"/>
  <c r="S234" i="6" s="1"/>
  <c r="R232" i="6"/>
  <c r="R233" i="6" s="1"/>
  <c r="R234" i="6" s="1"/>
  <c r="Q232" i="6"/>
  <c r="Q233" i="6" s="1"/>
  <c r="Q234" i="6" s="1"/>
  <c r="P232" i="6"/>
  <c r="P233" i="6" s="1"/>
  <c r="P234" i="6" s="1"/>
  <c r="O232" i="6"/>
  <c r="O233" i="6" s="1"/>
  <c r="O234" i="6" s="1"/>
  <c r="N232" i="6"/>
  <c r="N233" i="6" s="1"/>
  <c r="N234" i="6" s="1"/>
  <c r="M232" i="6"/>
  <c r="M233" i="6" s="1"/>
  <c r="M234" i="6" s="1"/>
  <c r="L232" i="6"/>
  <c r="L233" i="6" s="1"/>
  <c r="L234" i="6" s="1"/>
  <c r="K232" i="6"/>
  <c r="K233" i="6" s="1"/>
  <c r="K234" i="6" s="1"/>
  <c r="J232" i="6"/>
  <c r="J233" i="6" s="1"/>
  <c r="J234" i="6" s="1"/>
  <c r="I232" i="6"/>
  <c r="I233" i="6" s="1"/>
  <c r="I234" i="6" s="1"/>
  <c r="H232" i="6"/>
  <c r="H233" i="6" s="1"/>
  <c r="H234" i="6" s="1"/>
  <c r="G232" i="6"/>
  <c r="G233" i="6" s="1"/>
  <c r="G234" i="6" s="1"/>
  <c r="F232" i="6"/>
  <c r="F233" i="6" s="1"/>
  <c r="F234" i="6" s="1"/>
  <c r="E232" i="6"/>
  <c r="E233" i="6" s="1"/>
  <c r="E234" i="6" s="1"/>
  <c r="D232" i="6"/>
  <c r="D233" i="6" s="1"/>
  <c r="D234" i="6" s="1"/>
  <c r="C232" i="6"/>
  <c r="C233" i="6" s="1"/>
  <c r="C234" i="6" s="1"/>
  <c r="AU227" i="6"/>
  <c r="AU228" i="6" s="1"/>
  <c r="AU229" i="6" s="1"/>
  <c r="AT227" i="6"/>
  <c r="AT228" i="6" s="1"/>
  <c r="AT229" i="6" s="1"/>
  <c r="AS227" i="6"/>
  <c r="AS228" i="6" s="1"/>
  <c r="AS229" i="6" s="1"/>
  <c r="AR227" i="6"/>
  <c r="AR228" i="6" s="1"/>
  <c r="AR229" i="6" s="1"/>
  <c r="AQ227" i="6"/>
  <c r="AQ228" i="6" s="1"/>
  <c r="AQ229" i="6" s="1"/>
  <c r="AP227" i="6"/>
  <c r="AP228" i="6" s="1"/>
  <c r="AP229" i="6" s="1"/>
  <c r="AO227" i="6"/>
  <c r="AO228" i="6" s="1"/>
  <c r="AO229" i="6" s="1"/>
  <c r="AN227" i="6"/>
  <c r="AN228" i="6" s="1"/>
  <c r="AN229" i="6" s="1"/>
  <c r="AM227" i="6"/>
  <c r="AM228" i="6" s="1"/>
  <c r="AM229" i="6" s="1"/>
  <c r="AL227" i="6"/>
  <c r="AL228" i="6" s="1"/>
  <c r="AL229" i="6" s="1"/>
  <c r="AK227" i="6"/>
  <c r="AK228" i="6" s="1"/>
  <c r="AK229" i="6" s="1"/>
  <c r="AJ227" i="6"/>
  <c r="AJ228" i="6" s="1"/>
  <c r="AJ229" i="6" s="1"/>
  <c r="AI227" i="6"/>
  <c r="AI228" i="6" s="1"/>
  <c r="AI229" i="6" s="1"/>
  <c r="AH227" i="6"/>
  <c r="AH228" i="6" s="1"/>
  <c r="AH229" i="6" s="1"/>
  <c r="AG227" i="6"/>
  <c r="AG228" i="6" s="1"/>
  <c r="AG229" i="6" s="1"/>
  <c r="AF227" i="6"/>
  <c r="AF228" i="6" s="1"/>
  <c r="AF229" i="6" s="1"/>
  <c r="AE227" i="6"/>
  <c r="AE228" i="6" s="1"/>
  <c r="AE229" i="6" s="1"/>
  <c r="AD227" i="6"/>
  <c r="AD228" i="6" s="1"/>
  <c r="AD229" i="6" s="1"/>
  <c r="AC227" i="6"/>
  <c r="AC228" i="6" s="1"/>
  <c r="AC229" i="6" s="1"/>
  <c r="AB227" i="6"/>
  <c r="AB228" i="6" s="1"/>
  <c r="AB229" i="6" s="1"/>
  <c r="AA227" i="6"/>
  <c r="AA228" i="6" s="1"/>
  <c r="AA229" i="6" s="1"/>
  <c r="Z227" i="6"/>
  <c r="Z228" i="6" s="1"/>
  <c r="Z229" i="6" s="1"/>
  <c r="Y227" i="6"/>
  <c r="Y228" i="6" s="1"/>
  <c r="Y229" i="6" s="1"/>
  <c r="X227" i="6"/>
  <c r="X228" i="6" s="1"/>
  <c r="X229" i="6" s="1"/>
  <c r="W227" i="6"/>
  <c r="W228" i="6" s="1"/>
  <c r="W229" i="6" s="1"/>
  <c r="V227" i="6"/>
  <c r="V228" i="6" s="1"/>
  <c r="V229" i="6" s="1"/>
  <c r="U227" i="6"/>
  <c r="U228" i="6" s="1"/>
  <c r="U229" i="6" s="1"/>
  <c r="T227" i="6"/>
  <c r="T228" i="6" s="1"/>
  <c r="T229" i="6" s="1"/>
  <c r="S227" i="6"/>
  <c r="S228" i="6" s="1"/>
  <c r="S229" i="6" s="1"/>
  <c r="R227" i="6"/>
  <c r="R228" i="6" s="1"/>
  <c r="R229" i="6" s="1"/>
  <c r="Q227" i="6"/>
  <c r="Q228" i="6" s="1"/>
  <c r="Q229" i="6" s="1"/>
  <c r="P227" i="6"/>
  <c r="P228" i="6" s="1"/>
  <c r="P229" i="6" s="1"/>
  <c r="O227" i="6"/>
  <c r="O228" i="6" s="1"/>
  <c r="O229" i="6" s="1"/>
  <c r="N227" i="6"/>
  <c r="N228" i="6" s="1"/>
  <c r="N229" i="6" s="1"/>
  <c r="M227" i="6"/>
  <c r="M228" i="6" s="1"/>
  <c r="M229" i="6" s="1"/>
  <c r="L227" i="6"/>
  <c r="L228" i="6" s="1"/>
  <c r="L229" i="6" s="1"/>
  <c r="K227" i="6"/>
  <c r="K228" i="6" s="1"/>
  <c r="K229" i="6" s="1"/>
  <c r="J227" i="6"/>
  <c r="J228" i="6" s="1"/>
  <c r="J229" i="6" s="1"/>
  <c r="I227" i="6"/>
  <c r="I228" i="6" s="1"/>
  <c r="I229" i="6" s="1"/>
  <c r="H227" i="6"/>
  <c r="H228" i="6" s="1"/>
  <c r="H229" i="6" s="1"/>
  <c r="G227" i="6"/>
  <c r="G228" i="6" s="1"/>
  <c r="G229" i="6" s="1"/>
  <c r="F227" i="6"/>
  <c r="F228" i="6" s="1"/>
  <c r="F229" i="6" s="1"/>
  <c r="E227" i="6"/>
  <c r="E228" i="6" s="1"/>
  <c r="E229" i="6" s="1"/>
  <c r="D227" i="6"/>
  <c r="D228" i="6" s="1"/>
  <c r="D229" i="6" s="1"/>
  <c r="C227" i="6"/>
  <c r="C228" i="6" s="1"/>
  <c r="C229" i="6" s="1"/>
  <c r="AU222" i="6"/>
  <c r="AU223" i="6" s="1"/>
  <c r="AU224" i="6" s="1"/>
  <c r="AT222" i="6"/>
  <c r="AT223" i="6" s="1"/>
  <c r="AT224" i="6" s="1"/>
  <c r="AS222" i="6"/>
  <c r="AS223" i="6" s="1"/>
  <c r="AS224" i="6" s="1"/>
  <c r="AR222" i="6"/>
  <c r="AR223" i="6" s="1"/>
  <c r="AR224" i="6" s="1"/>
  <c r="AQ222" i="6"/>
  <c r="AQ223" i="6" s="1"/>
  <c r="AQ224" i="6" s="1"/>
  <c r="AP222" i="6"/>
  <c r="AP223" i="6" s="1"/>
  <c r="AP224" i="6" s="1"/>
  <c r="AO222" i="6"/>
  <c r="AO223" i="6" s="1"/>
  <c r="AO224" i="6" s="1"/>
  <c r="AN222" i="6"/>
  <c r="AN223" i="6" s="1"/>
  <c r="AN224" i="6" s="1"/>
  <c r="AM222" i="6"/>
  <c r="AM223" i="6" s="1"/>
  <c r="AM224" i="6" s="1"/>
  <c r="AL222" i="6"/>
  <c r="AL223" i="6" s="1"/>
  <c r="AL224" i="6" s="1"/>
  <c r="AK222" i="6"/>
  <c r="AK223" i="6" s="1"/>
  <c r="AK224" i="6" s="1"/>
  <c r="AJ222" i="6"/>
  <c r="AJ223" i="6" s="1"/>
  <c r="AJ224" i="6" s="1"/>
  <c r="AI222" i="6"/>
  <c r="AI223" i="6" s="1"/>
  <c r="AI224" i="6" s="1"/>
  <c r="AH222" i="6"/>
  <c r="AH223" i="6" s="1"/>
  <c r="AH224" i="6" s="1"/>
  <c r="AG222" i="6"/>
  <c r="AG223" i="6" s="1"/>
  <c r="AG224" i="6" s="1"/>
  <c r="AF222" i="6"/>
  <c r="AF223" i="6" s="1"/>
  <c r="AF224" i="6" s="1"/>
  <c r="AE222" i="6"/>
  <c r="AE223" i="6" s="1"/>
  <c r="AE224" i="6" s="1"/>
  <c r="AD222" i="6"/>
  <c r="AD223" i="6" s="1"/>
  <c r="AD224" i="6" s="1"/>
  <c r="AC222" i="6"/>
  <c r="AC223" i="6" s="1"/>
  <c r="AC224" i="6" s="1"/>
  <c r="AB222" i="6"/>
  <c r="AB223" i="6" s="1"/>
  <c r="AB224" i="6" s="1"/>
  <c r="AA222" i="6"/>
  <c r="AA223" i="6" s="1"/>
  <c r="AA224" i="6" s="1"/>
  <c r="Z222" i="6"/>
  <c r="Z223" i="6" s="1"/>
  <c r="Z224" i="6" s="1"/>
  <c r="Y222" i="6"/>
  <c r="Y223" i="6" s="1"/>
  <c r="Y224" i="6" s="1"/>
  <c r="X222" i="6"/>
  <c r="X223" i="6" s="1"/>
  <c r="X224" i="6" s="1"/>
  <c r="W222" i="6"/>
  <c r="W223" i="6" s="1"/>
  <c r="W224" i="6" s="1"/>
  <c r="V222" i="6"/>
  <c r="V223" i="6" s="1"/>
  <c r="V224" i="6" s="1"/>
  <c r="U222" i="6"/>
  <c r="U223" i="6" s="1"/>
  <c r="U224" i="6" s="1"/>
  <c r="T222" i="6"/>
  <c r="T223" i="6" s="1"/>
  <c r="T224" i="6" s="1"/>
  <c r="S222" i="6"/>
  <c r="S223" i="6" s="1"/>
  <c r="S224" i="6" s="1"/>
  <c r="R222" i="6"/>
  <c r="R223" i="6" s="1"/>
  <c r="R224" i="6" s="1"/>
  <c r="Q222" i="6"/>
  <c r="Q223" i="6" s="1"/>
  <c r="Q224" i="6" s="1"/>
  <c r="P222" i="6"/>
  <c r="P223" i="6" s="1"/>
  <c r="P224" i="6" s="1"/>
  <c r="O222" i="6"/>
  <c r="O223" i="6" s="1"/>
  <c r="O224" i="6" s="1"/>
  <c r="N222" i="6"/>
  <c r="N223" i="6" s="1"/>
  <c r="N224" i="6" s="1"/>
  <c r="M222" i="6"/>
  <c r="M223" i="6" s="1"/>
  <c r="M224" i="6" s="1"/>
  <c r="L222" i="6"/>
  <c r="L223" i="6" s="1"/>
  <c r="L224" i="6" s="1"/>
  <c r="K222" i="6"/>
  <c r="K223" i="6" s="1"/>
  <c r="K224" i="6" s="1"/>
  <c r="J222" i="6"/>
  <c r="J223" i="6" s="1"/>
  <c r="J224" i="6" s="1"/>
  <c r="I222" i="6"/>
  <c r="I223" i="6" s="1"/>
  <c r="I224" i="6" s="1"/>
  <c r="H222" i="6"/>
  <c r="H223" i="6" s="1"/>
  <c r="H224" i="6" s="1"/>
  <c r="G222" i="6"/>
  <c r="G223" i="6" s="1"/>
  <c r="G224" i="6" s="1"/>
  <c r="F222" i="6"/>
  <c r="F223" i="6" s="1"/>
  <c r="F224" i="6" s="1"/>
  <c r="E222" i="6"/>
  <c r="E223" i="6" s="1"/>
  <c r="E224" i="6" s="1"/>
  <c r="D222" i="6"/>
  <c r="D223" i="6" s="1"/>
  <c r="D224" i="6" s="1"/>
  <c r="C222" i="6"/>
  <c r="C223" i="6" s="1"/>
  <c r="C224" i="6" s="1"/>
  <c r="AU217" i="6"/>
  <c r="AU218" i="6" s="1"/>
  <c r="AU219" i="6" s="1"/>
  <c r="AT217" i="6"/>
  <c r="AT218" i="6" s="1"/>
  <c r="AT219" i="6" s="1"/>
  <c r="AS217" i="6"/>
  <c r="AS218" i="6" s="1"/>
  <c r="AS219" i="6" s="1"/>
  <c r="AR217" i="6"/>
  <c r="AR218" i="6" s="1"/>
  <c r="AR219" i="6" s="1"/>
  <c r="AQ217" i="6"/>
  <c r="AQ218" i="6" s="1"/>
  <c r="AQ219" i="6" s="1"/>
  <c r="AP217" i="6"/>
  <c r="AP218" i="6" s="1"/>
  <c r="AP219" i="6" s="1"/>
  <c r="AO217" i="6"/>
  <c r="AO218" i="6" s="1"/>
  <c r="AO219" i="6" s="1"/>
  <c r="AN217" i="6"/>
  <c r="AN218" i="6" s="1"/>
  <c r="AN219" i="6" s="1"/>
  <c r="AM217" i="6"/>
  <c r="AM218" i="6" s="1"/>
  <c r="AM219" i="6" s="1"/>
  <c r="AL217" i="6"/>
  <c r="AL218" i="6" s="1"/>
  <c r="AL219" i="6" s="1"/>
  <c r="AK217" i="6"/>
  <c r="AK218" i="6" s="1"/>
  <c r="AK219" i="6" s="1"/>
  <c r="AJ217" i="6"/>
  <c r="AJ218" i="6" s="1"/>
  <c r="AJ219" i="6" s="1"/>
  <c r="AI217" i="6"/>
  <c r="AI218" i="6" s="1"/>
  <c r="AI219" i="6" s="1"/>
  <c r="AH217" i="6"/>
  <c r="AH218" i="6" s="1"/>
  <c r="AH219" i="6" s="1"/>
  <c r="AG217" i="6"/>
  <c r="AG218" i="6" s="1"/>
  <c r="AG219" i="6" s="1"/>
  <c r="AF217" i="6"/>
  <c r="AF218" i="6" s="1"/>
  <c r="AF219" i="6" s="1"/>
  <c r="AE217" i="6"/>
  <c r="AE218" i="6" s="1"/>
  <c r="AE219" i="6" s="1"/>
  <c r="AD217" i="6"/>
  <c r="AD218" i="6" s="1"/>
  <c r="AD219" i="6" s="1"/>
  <c r="AC217" i="6"/>
  <c r="AC218" i="6" s="1"/>
  <c r="AC219" i="6" s="1"/>
  <c r="AB217" i="6"/>
  <c r="AB218" i="6" s="1"/>
  <c r="AB219" i="6" s="1"/>
  <c r="AA217" i="6"/>
  <c r="AA218" i="6" s="1"/>
  <c r="AA219" i="6" s="1"/>
  <c r="Z217" i="6"/>
  <c r="Z218" i="6" s="1"/>
  <c r="Z219" i="6" s="1"/>
  <c r="Y217" i="6"/>
  <c r="Y218" i="6" s="1"/>
  <c r="Y219" i="6" s="1"/>
  <c r="X217" i="6"/>
  <c r="X218" i="6" s="1"/>
  <c r="X219" i="6" s="1"/>
  <c r="W217" i="6"/>
  <c r="W218" i="6" s="1"/>
  <c r="W219" i="6" s="1"/>
  <c r="V217" i="6"/>
  <c r="V218" i="6" s="1"/>
  <c r="V219" i="6" s="1"/>
  <c r="U217" i="6"/>
  <c r="U218" i="6" s="1"/>
  <c r="U219" i="6" s="1"/>
  <c r="T217" i="6"/>
  <c r="T218" i="6" s="1"/>
  <c r="T219" i="6" s="1"/>
  <c r="S217" i="6"/>
  <c r="S218" i="6" s="1"/>
  <c r="S219" i="6" s="1"/>
  <c r="R217" i="6"/>
  <c r="R218" i="6" s="1"/>
  <c r="R219" i="6" s="1"/>
  <c r="Q217" i="6"/>
  <c r="Q218" i="6" s="1"/>
  <c r="Q219" i="6" s="1"/>
  <c r="P217" i="6"/>
  <c r="P218" i="6" s="1"/>
  <c r="P219" i="6" s="1"/>
  <c r="O217" i="6"/>
  <c r="O218" i="6" s="1"/>
  <c r="O219" i="6" s="1"/>
  <c r="N217" i="6"/>
  <c r="N218" i="6" s="1"/>
  <c r="N219" i="6" s="1"/>
  <c r="M217" i="6"/>
  <c r="M218" i="6" s="1"/>
  <c r="M219" i="6" s="1"/>
  <c r="L217" i="6"/>
  <c r="L218" i="6" s="1"/>
  <c r="L219" i="6" s="1"/>
  <c r="K217" i="6"/>
  <c r="K218" i="6" s="1"/>
  <c r="K219" i="6" s="1"/>
  <c r="J217" i="6"/>
  <c r="J218" i="6" s="1"/>
  <c r="J219" i="6" s="1"/>
  <c r="I217" i="6"/>
  <c r="I218" i="6" s="1"/>
  <c r="I219" i="6" s="1"/>
  <c r="H217" i="6"/>
  <c r="H218" i="6" s="1"/>
  <c r="H219" i="6" s="1"/>
  <c r="G217" i="6"/>
  <c r="G218" i="6" s="1"/>
  <c r="G219" i="6" s="1"/>
  <c r="F217" i="6"/>
  <c r="F218" i="6" s="1"/>
  <c r="F219" i="6" s="1"/>
  <c r="E217" i="6"/>
  <c r="E218" i="6" s="1"/>
  <c r="E219" i="6" s="1"/>
  <c r="D217" i="6"/>
  <c r="D218" i="6" s="1"/>
  <c r="D219" i="6" s="1"/>
  <c r="C217" i="6"/>
  <c r="C218" i="6" s="1"/>
  <c r="C219" i="6" s="1"/>
  <c r="AU212" i="6"/>
  <c r="AU213" i="6" s="1"/>
  <c r="AU214" i="6" s="1"/>
  <c r="AT212" i="6"/>
  <c r="AT213" i="6" s="1"/>
  <c r="AT214" i="6" s="1"/>
  <c r="AS212" i="6"/>
  <c r="AS213" i="6" s="1"/>
  <c r="AS214" i="6" s="1"/>
  <c r="AR212" i="6"/>
  <c r="AR213" i="6" s="1"/>
  <c r="AR214" i="6" s="1"/>
  <c r="AQ212" i="6"/>
  <c r="AQ213" i="6" s="1"/>
  <c r="AQ214" i="6" s="1"/>
  <c r="AP212" i="6"/>
  <c r="AP213" i="6" s="1"/>
  <c r="AP214" i="6" s="1"/>
  <c r="AO212" i="6"/>
  <c r="AO213" i="6" s="1"/>
  <c r="AO214" i="6" s="1"/>
  <c r="AN212" i="6"/>
  <c r="AN213" i="6" s="1"/>
  <c r="AN214" i="6" s="1"/>
  <c r="AM212" i="6"/>
  <c r="AM213" i="6" s="1"/>
  <c r="AM214" i="6" s="1"/>
  <c r="AL212" i="6"/>
  <c r="AL213" i="6" s="1"/>
  <c r="AL214" i="6" s="1"/>
  <c r="AK212" i="6"/>
  <c r="AK213" i="6" s="1"/>
  <c r="AK214" i="6" s="1"/>
  <c r="AJ212" i="6"/>
  <c r="AJ213" i="6" s="1"/>
  <c r="AJ214" i="6" s="1"/>
  <c r="AI212" i="6"/>
  <c r="AI213" i="6" s="1"/>
  <c r="AI214" i="6" s="1"/>
  <c r="AH212" i="6"/>
  <c r="AH213" i="6" s="1"/>
  <c r="AH214" i="6" s="1"/>
  <c r="AG212" i="6"/>
  <c r="AG213" i="6" s="1"/>
  <c r="AG214" i="6" s="1"/>
  <c r="AF212" i="6"/>
  <c r="AF213" i="6" s="1"/>
  <c r="AF214" i="6" s="1"/>
  <c r="AE212" i="6"/>
  <c r="AE213" i="6" s="1"/>
  <c r="AE214" i="6" s="1"/>
  <c r="AD212" i="6"/>
  <c r="AD213" i="6" s="1"/>
  <c r="AD214" i="6" s="1"/>
  <c r="AC212" i="6"/>
  <c r="AC213" i="6" s="1"/>
  <c r="AC214" i="6" s="1"/>
  <c r="AB212" i="6"/>
  <c r="AB213" i="6" s="1"/>
  <c r="AB214" i="6" s="1"/>
  <c r="AA212" i="6"/>
  <c r="AA213" i="6" s="1"/>
  <c r="AA214" i="6" s="1"/>
  <c r="Z212" i="6"/>
  <c r="Z213" i="6" s="1"/>
  <c r="Z214" i="6" s="1"/>
  <c r="Y212" i="6"/>
  <c r="Y213" i="6" s="1"/>
  <c r="Y214" i="6" s="1"/>
  <c r="X212" i="6"/>
  <c r="X213" i="6" s="1"/>
  <c r="X214" i="6" s="1"/>
  <c r="W212" i="6"/>
  <c r="W213" i="6" s="1"/>
  <c r="W214" i="6" s="1"/>
  <c r="V212" i="6"/>
  <c r="V213" i="6" s="1"/>
  <c r="V214" i="6" s="1"/>
  <c r="U212" i="6"/>
  <c r="U213" i="6" s="1"/>
  <c r="U214" i="6" s="1"/>
  <c r="T212" i="6"/>
  <c r="T213" i="6" s="1"/>
  <c r="T214" i="6" s="1"/>
  <c r="S212" i="6"/>
  <c r="S213" i="6" s="1"/>
  <c r="S214" i="6" s="1"/>
  <c r="R212" i="6"/>
  <c r="R213" i="6" s="1"/>
  <c r="R214" i="6" s="1"/>
  <c r="Q212" i="6"/>
  <c r="Q213" i="6" s="1"/>
  <c r="Q214" i="6" s="1"/>
  <c r="P212" i="6"/>
  <c r="P213" i="6" s="1"/>
  <c r="P214" i="6" s="1"/>
  <c r="O212" i="6"/>
  <c r="O213" i="6" s="1"/>
  <c r="O214" i="6" s="1"/>
  <c r="N212" i="6"/>
  <c r="N213" i="6" s="1"/>
  <c r="N214" i="6" s="1"/>
  <c r="M212" i="6"/>
  <c r="M213" i="6" s="1"/>
  <c r="M214" i="6" s="1"/>
  <c r="L212" i="6"/>
  <c r="L213" i="6" s="1"/>
  <c r="L214" i="6" s="1"/>
  <c r="K212" i="6"/>
  <c r="K213" i="6" s="1"/>
  <c r="K214" i="6" s="1"/>
  <c r="J212" i="6"/>
  <c r="J213" i="6" s="1"/>
  <c r="J214" i="6" s="1"/>
  <c r="I212" i="6"/>
  <c r="I213" i="6" s="1"/>
  <c r="I214" i="6" s="1"/>
  <c r="H212" i="6"/>
  <c r="H213" i="6" s="1"/>
  <c r="H214" i="6" s="1"/>
  <c r="G212" i="6"/>
  <c r="G213" i="6" s="1"/>
  <c r="G214" i="6" s="1"/>
  <c r="F212" i="6"/>
  <c r="F213" i="6" s="1"/>
  <c r="F214" i="6" s="1"/>
  <c r="E212" i="6"/>
  <c r="E213" i="6" s="1"/>
  <c r="E214" i="6" s="1"/>
  <c r="D212" i="6"/>
  <c r="D213" i="6" s="1"/>
  <c r="D214" i="6" s="1"/>
  <c r="C212" i="6"/>
  <c r="C213" i="6" s="1"/>
  <c r="C214" i="6" s="1"/>
  <c r="AU207" i="6"/>
  <c r="AU208" i="6" s="1"/>
  <c r="AU209" i="6" s="1"/>
  <c r="AT207" i="6"/>
  <c r="AT208" i="6" s="1"/>
  <c r="AT209" i="6" s="1"/>
  <c r="AS207" i="6"/>
  <c r="AS208" i="6" s="1"/>
  <c r="AS209" i="6" s="1"/>
  <c r="AR207" i="6"/>
  <c r="AR208" i="6" s="1"/>
  <c r="AR209" i="6" s="1"/>
  <c r="AQ207" i="6"/>
  <c r="AQ208" i="6" s="1"/>
  <c r="AQ209" i="6" s="1"/>
  <c r="AP207" i="6"/>
  <c r="AP208" i="6" s="1"/>
  <c r="AP209" i="6" s="1"/>
  <c r="AO207" i="6"/>
  <c r="AO208" i="6" s="1"/>
  <c r="AO209" i="6" s="1"/>
  <c r="AN207" i="6"/>
  <c r="AN208" i="6" s="1"/>
  <c r="AN209" i="6" s="1"/>
  <c r="AM207" i="6"/>
  <c r="AM208" i="6" s="1"/>
  <c r="AM209" i="6" s="1"/>
  <c r="AL207" i="6"/>
  <c r="AL208" i="6" s="1"/>
  <c r="AL209" i="6" s="1"/>
  <c r="AK207" i="6"/>
  <c r="AK208" i="6" s="1"/>
  <c r="AK209" i="6" s="1"/>
  <c r="AJ207" i="6"/>
  <c r="AJ208" i="6" s="1"/>
  <c r="AJ209" i="6" s="1"/>
  <c r="AI207" i="6"/>
  <c r="AI208" i="6" s="1"/>
  <c r="AI209" i="6" s="1"/>
  <c r="AH207" i="6"/>
  <c r="AH208" i="6" s="1"/>
  <c r="AH209" i="6" s="1"/>
  <c r="AG207" i="6"/>
  <c r="AG208" i="6" s="1"/>
  <c r="AG209" i="6" s="1"/>
  <c r="AF207" i="6"/>
  <c r="AF208" i="6" s="1"/>
  <c r="AF209" i="6" s="1"/>
  <c r="AE207" i="6"/>
  <c r="AE208" i="6" s="1"/>
  <c r="AE209" i="6" s="1"/>
  <c r="AD207" i="6"/>
  <c r="AD208" i="6" s="1"/>
  <c r="AD209" i="6" s="1"/>
  <c r="AC207" i="6"/>
  <c r="AC208" i="6" s="1"/>
  <c r="AC209" i="6" s="1"/>
  <c r="AB207" i="6"/>
  <c r="AB208" i="6" s="1"/>
  <c r="AB209" i="6" s="1"/>
  <c r="AA207" i="6"/>
  <c r="AA208" i="6" s="1"/>
  <c r="AA209" i="6" s="1"/>
  <c r="Z207" i="6"/>
  <c r="Z208" i="6" s="1"/>
  <c r="Z209" i="6" s="1"/>
  <c r="Y207" i="6"/>
  <c r="Y208" i="6" s="1"/>
  <c r="Y209" i="6" s="1"/>
  <c r="X207" i="6"/>
  <c r="X208" i="6" s="1"/>
  <c r="X209" i="6" s="1"/>
  <c r="W207" i="6"/>
  <c r="W208" i="6" s="1"/>
  <c r="W209" i="6" s="1"/>
  <c r="V207" i="6"/>
  <c r="V208" i="6" s="1"/>
  <c r="V209" i="6" s="1"/>
  <c r="U207" i="6"/>
  <c r="U208" i="6" s="1"/>
  <c r="U209" i="6" s="1"/>
  <c r="T207" i="6"/>
  <c r="T208" i="6" s="1"/>
  <c r="T209" i="6" s="1"/>
  <c r="S207" i="6"/>
  <c r="S208" i="6" s="1"/>
  <c r="S209" i="6" s="1"/>
  <c r="R207" i="6"/>
  <c r="R208" i="6" s="1"/>
  <c r="Q207" i="6"/>
  <c r="Q208" i="6" s="1"/>
  <c r="Q209" i="6" s="1"/>
  <c r="P207" i="6"/>
  <c r="P208" i="6" s="1"/>
  <c r="P209" i="6" s="1"/>
  <c r="O207" i="6"/>
  <c r="O208" i="6" s="1"/>
  <c r="O209" i="6" s="1"/>
  <c r="N207" i="6"/>
  <c r="N208" i="6" s="1"/>
  <c r="N209" i="6" s="1"/>
  <c r="M207" i="6"/>
  <c r="M208" i="6" s="1"/>
  <c r="M209" i="6" s="1"/>
  <c r="L207" i="6"/>
  <c r="L208" i="6" s="1"/>
  <c r="L209" i="6" s="1"/>
  <c r="K207" i="6"/>
  <c r="K208" i="6" s="1"/>
  <c r="K209" i="6" s="1"/>
  <c r="J207" i="6"/>
  <c r="J208" i="6" s="1"/>
  <c r="J209" i="6" s="1"/>
  <c r="I207" i="6"/>
  <c r="I208" i="6" s="1"/>
  <c r="I209" i="6" s="1"/>
  <c r="H207" i="6"/>
  <c r="H208" i="6" s="1"/>
  <c r="H209" i="6" s="1"/>
  <c r="G207" i="6"/>
  <c r="G208" i="6" s="1"/>
  <c r="G209" i="6" s="1"/>
  <c r="F207" i="6"/>
  <c r="F208" i="6" s="1"/>
  <c r="F209" i="6" s="1"/>
  <c r="E207" i="6"/>
  <c r="E208" i="6" s="1"/>
  <c r="E209" i="6" s="1"/>
  <c r="D207" i="6"/>
  <c r="D208" i="6" s="1"/>
  <c r="D209" i="6" s="1"/>
  <c r="C207" i="6"/>
  <c r="C208" i="6" s="1"/>
  <c r="C209" i="6" s="1"/>
  <c r="DE196" i="6"/>
  <c r="CP196" i="6"/>
  <c r="CQ196" i="6" s="1"/>
  <c r="CA196" i="6"/>
  <c r="BL196" i="6"/>
  <c r="BM196" i="6" s="1"/>
  <c r="AW196" i="6"/>
  <c r="AH196" i="6"/>
  <c r="AI196" i="6" s="1"/>
  <c r="S196" i="6"/>
  <c r="T196" i="6" s="1"/>
  <c r="D196" i="6"/>
  <c r="A196" i="6"/>
  <c r="CO199" i="6" s="1"/>
  <c r="AT145" i="6"/>
  <c r="AU145" i="6" s="1"/>
  <c r="AV145" i="6" s="1"/>
  <c r="AW145" i="6" s="1"/>
  <c r="AX145" i="6" s="1"/>
  <c r="AY145" i="6" s="1"/>
  <c r="Y145" i="6"/>
  <c r="Z145" i="6" s="1"/>
  <c r="AA145" i="6" s="1"/>
  <c r="AB145" i="6" s="1"/>
  <c r="AC145" i="6" s="1"/>
  <c r="AD145" i="6" s="1"/>
  <c r="X144" i="6"/>
  <c r="AS144" i="6" s="1"/>
  <c r="AS143" i="6"/>
  <c r="Y143" i="6"/>
  <c r="AT143" i="6" s="1"/>
  <c r="AT142" i="6"/>
  <c r="Y142" i="6"/>
  <c r="Z142" i="6" s="1"/>
  <c r="M106" i="6"/>
  <c r="N106" i="6" s="1"/>
  <c r="L106" i="6"/>
  <c r="J106" i="6"/>
  <c r="L104" i="6"/>
  <c r="J104" i="6"/>
  <c r="I104" i="6"/>
  <c r="I105" i="6" s="1"/>
  <c r="I106" i="6" s="1"/>
  <c r="L103" i="6"/>
  <c r="I100" i="6"/>
  <c r="I101" i="6" s="1"/>
  <c r="I102" i="6" s="1"/>
  <c r="M98" i="6"/>
  <c r="M102" i="6" s="1"/>
  <c r="L98" i="6"/>
  <c r="L102" i="6" s="1"/>
  <c r="J98" i="6"/>
  <c r="J102" i="6" s="1"/>
  <c r="H98" i="6"/>
  <c r="H102" i="6" s="1"/>
  <c r="H106" i="6" s="1"/>
  <c r="G98" i="6"/>
  <c r="G102" i="6" s="1"/>
  <c r="G106" i="6" s="1"/>
  <c r="D98" i="6"/>
  <c r="D102" i="6" s="1"/>
  <c r="D106" i="6" s="1"/>
  <c r="C98" i="6"/>
  <c r="C102" i="6" s="1"/>
  <c r="C106" i="6" s="1"/>
  <c r="H97" i="6"/>
  <c r="H101" i="6" s="1"/>
  <c r="H105" i="6" s="1"/>
  <c r="G97" i="6"/>
  <c r="G101" i="6" s="1"/>
  <c r="G105" i="6" s="1"/>
  <c r="D97" i="6"/>
  <c r="D101" i="6" s="1"/>
  <c r="D105" i="6" s="1"/>
  <c r="C97" i="6"/>
  <c r="C101" i="6" s="1"/>
  <c r="C105" i="6" s="1"/>
  <c r="L96" i="6"/>
  <c r="L100" i="6" s="1"/>
  <c r="J96" i="6"/>
  <c r="J100" i="6" s="1"/>
  <c r="I96" i="6"/>
  <c r="I97" i="6" s="1"/>
  <c r="I98" i="6" s="1"/>
  <c r="H96" i="6"/>
  <c r="H100" i="6" s="1"/>
  <c r="H104" i="6" s="1"/>
  <c r="G96" i="6"/>
  <c r="G100" i="6" s="1"/>
  <c r="G104" i="6" s="1"/>
  <c r="D96" i="6"/>
  <c r="D100" i="6" s="1"/>
  <c r="D104" i="6" s="1"/>
  <c r="C96" i="6"/>
  <c r="C100" i="6" s="1"/>
  <c r="C104" i="6" s="1"/>
  <c r="L95" i="6"/>
  <c r="L99" i="6" s="1"/>
  <c r="J95" i="6"/>
  <c r="J99" i="6" s="1"/>
  <c r="H95" i="6"/>
  <c r="H99" i="6" s="1"/>
  <c r="H103" i="6" s="1"/>
  <c r="G95" i="6"/>
  <c r="G99" i="6" s="1"/>
  <c r="G103" i="6" s="1"/>
  <c r="D95" i="6"/>
  <c r="D99" i="6" s="1"/>
  <c r="D103" i="6" s="1"/>
  <c r="C95" i="6"/>
  <c r="C99" i="6" s="1"/>
  <c r="C103" i="6" s="1"/>
  <c r="N94" i="6"/>
  <c r="N98" i="6" s="1"/>
  <c r="N102" i="6" s="1"/>
  <c r="L93" i="6"/>
  <c r="L105" i="6" s="1"/>
  <c r="J93" i="6"/>
  <c r="J97" i="6" s="1"/>
  <c r="J101" i="6" s="1"/>
  <c r="R92" i="6"/>
  <c r="R93" i="6" s="1"/>
  <c r="R94" i="6" s="1"/>
  <c r="Q92" i="6"/>
  <c r="Q93" i="6" s="1"/>
  <c r="Q94" i="6" s="1"/>
  <c r="P92" i="6"/>
  <c r="P93" i="6" s="1"/>
  <c r="P94" i="6" s="1"/>
  <c r="O92" i="6"/>
  <c r="O93" i="6" s="1"/>
  <c r="O94" i="6" s="1"/>
  <c r="M92" i="6"/>
  <c r="M104" i="6" s="1"/>
  <c r="N104" i="6" s="1"/>
  <c r="I92" i="6"/>
  <c r="I93" i="6" s="1"/>
  <c r="I94" i="6" s="1"/>
  <c r="M91" i="6"/>
  <c r="M103" i="6" s="1"/>
  <c r="AU39" i="6"/>
  <c r="AU35" i="6" s="1"/>
  <c r="AU36" i="6" s="1"/>
  <c r="AT39" i="6"/>
  <c r="AT40" i="6" s="1"/>
  <c r="AS39" i="6"/>
  <c r="AS35" i="6" s="1"/>
  <c r="AS36" i="6" s="1"/>
  <c r="AR39" i="6"/>
  <c r="AQ39" i="6"/>
  <c r="AP39" i="6"/>
  <c r="AO39" i="6"/>
  <c r="AN39" i="6"/>
  <c r="AM39" i="6"/>
  <c r="M266" i="4"/>
  <c r="L266" i="4"/>
  <c r="J266" i="4"/>
  <c r="I266" i="4"/>
  <c r="O266" i="4" s="1"/>
  <c r="I248" i="4"/>
  <c r="D248" i="4"/>
  <c r="T45" i="1" l="1" a="1"/>
  <c r="T45" i="1" s="1"/>
  <c r="T46" i="1" s="1" a="1"/>
  <c r="T46" i="1" s="1"/>
  <c r="T47" i="1" a="1"/>
  <c r="T47" i="1" s="1"/>
  <c r="T48" i="1" s="1" a="1"/>
  <c r="T48" i="1" s="1"/>
  <c r="T49" i="1" a="1"/>
  <c r="T49" i="1" s="1"/>
  <c r="T50" i="1" s="1" a="1"/>
  <c r="T50" i="1" s="1"/>
  <c r="DV47" i="1" a="1"/>
  <c r="DV47" i="1" s="1"/>
  <c r="DV48" i="1" s="1" a="1"/>
  <c r="DV48" i="1" s="1"/>
  <c r="DV49" i="1" a="1"/>
  <c r="DV49" i="1" s="1"/>
  <c r="DV50" i="1" s="1" a="1"/>
  <c r="DV50" i="1" s="1"/>
  <c r="DV45" i="1" a="1"/>
  <c r="DV45" i="1" s="1"/>
  <c r="DV46" i="1" s="1" a="1"/>
  <c r="DV46" i="1" s="1"/>
  <c r="DX47" i="1" a="1"/>
  <c r="DX47" i="1" s="1"/>
  <c r="DX48" i="1" s="1" a="1"/>
  <c r="DX48" i="1" s="1"/>
  <c r="DX49" i="1" a="1"/>
  <c r="DX49" i="1" s="1"/>
  <c r="DX50" i="1" s="1" a="1"/>
  <c r="DX50" i="1" s="1"/>
  <c r="DX45" i="1" a="1"/>
  <c r="DX45" i="1" s="1"/>
  <c r="DX46" i="1" s="1" a="1"/>
  <c r="DX46" i="1" s="1"/>
  <c r="DW45" i="1" a="1"/>
  <c r="DW45" i="1" s="1"/>
  <c r="DW46" i="1" s="1" a="1"/>
  <c r="DW46" i="1" s="1"/>
  <c r="DW47" i="1" a="1"/>
  <c r="DW47" i="1" s="1"/>
  <c r="DW48" i="1" s="1" a="1"/>
  <c r="DW48" i="1" s="1"/>
  <c r="DW49" i="1" a="1"/>
  <c r="DW49" i="1" s="1"/>
  <c r="DW50" i="1" s="1" a="1"/>
  <c r="DW50" i="1" s="1"/>
  <c r="AC262" i="8"/>
  <c r="AC256" i="8"/>
  <c r="AC257" i="8"/>
  <c r="AC258" i="8"/>
  <c r="AC259" i="8"/>
  <c r="AC260" i="8"/>
  <c r="AC261" i="8"/>
  <c r="Y260" i="8"/>
  <c r="Y261" i="8"/>
  <c r="Y262" i="8"/>
  <c r="Y256" i="8"/>
  <c r="Y257" i="8"/>
  <c r="Y258" i="8"/>
  <c r="Y259" i="8"/>
  <c r="AC258" i="7"/>
  <c r="AC259" i="7"/>
  <c r="AC260" i="7"/>
  <c r="AC261" i="7"/>
  <c r="AC262" i="7"/>
  <c r="AC256" i="7"/>
  <c r="AC257" i="7"/>
  <c r="AD262" i="8"/>
  <c r="AD256" i="8"/>
  <c r="AD257" i="8"/>
  <c r="AD258" i="8"/>
  <c r="AD259" i="8"/>
  <c r="AD260" i="8"/>
  <c r="AD261" i="8"/>
  <c r="AE259" i="7"/>
  <c r="AE260" i="7"/>
  <c r="AE261" i="7"/>
  <c r="AE262" i="7"/>
  <c r="AE256" i="7"/>
  <c r="AE257" i="7"/>
  <c r="AE258" i="7"/>
  <c r="DV17" i="1"/>
  <c r="DW17" i="1"/>
  <c r="DX17" i="1"/>
  <c r="AE255" i="7"/>
  <c r="Y255" i="8"/>
  <c r="AD255" i="8"/>
  <c r="EH44" i="1"/>
  <c r="EG44" i="1"/>
  <c r="EQ44" i="1"/>
  <c r="EI44" i="1"/>
  <c r="EJ44" i="1"/>
  <c r="EL44" i="1"/>
  <c r="EN44" i="1"/>
  <c r="EO44" i="1"/>
  <c r="EP44" i="1"/>
  <c r="E248" i="4"/>
  <c r="J38" i="7"/>
  <c r="J38" i="8"/>
  <c r="K38" i="6"/>
  <c r="K38" i="7"/>
  <c r="K38" i="8"/>
  <c r="I38" i="6"/>
  <c r="I38" i="8"/>
  <c r="I38" i="7"/>
  <c r="J38" i="6"/>
  <c r="K38" i="4"/>
  <c r="AC38" i="4" s="1"/>
  <c r="J38" i="4"/>
  <c r="AB38" i="4" s="1"/>
  <c r="I38" i="4"/>
  <c r="AA38" i="4" s="1"/>
  <c r="E248" i="6"/>
  <c r="AC263" i="8"/>
  <c r="AC255" i="8"/>
  <c r="AU268" i="6"/>
  <c r="BA268" i="6" s="1"/>
  <c r="BG268" i="6" s="1"/>
  <c r="AS268" i="6"/>
  <c r="AY268" i="6" s="1"/>
  <c r="AU266" i="6"/>
  <c r="BA266" i="6" s="1"/>
  <c r="BG266" i="6" s="1"/>
  <c r="AS266" i="6"/>
  <c r="AY266" i="6" s="1"/>
  <c r="AU265" i="6"/>
  <c r="BA265" i="6" s="1"/>
  <c r="BG265" i="6" s="1"/>
  <c r="AS265" i="6"/>
  <c r="AY265" i="6" s="1"/>
  <c r="AU267" i="6"/>
  <c r="BA267" i="6" s="1"/>
  <c r="BG267" i="6" s="1"/>
  <c r="AS267" i="6"/>
  <c r="AY267" i="6" s="1"/>
  <c r="AC254" i="8"/>
  <c r="Z254" i="8"/>
  <c r="AF254" i="8"/>
  <c r="AC254" i="7"/>
  <c r="Z254" i="7"/>
  <c r="AF254" i="7"/>
  <c r="I252" i="6"/>
  <c r="AF254" i="4"/>
  <c r="Z254" i="4"/>
  <c r="AF254" i="6"/>
  <c r="Z254" i="6"/>
  <c r="AC263" i="7"/>
  <c r="AC255" i="7"/>
  <c r="I252" i="4"/>
  <c r="AE253" i="8"/>
  <c r="AE252" i="8"/>
  <c r="BJ267" i="6"/>
  <c r="BH267" i="6"/>
  <c r="BJ268" i="6"/>
  <c r="BH268" i="6"/>
  <c r="W254" i="7"/>
  <c r="W254" i="8"/>
  <c r="AZ265" i="6"/>
  <c r="BF265" i="6" s="1"/>
  <c r="AX265" i="6"/>
  <c r="BD265" i="6" s="1"/>
  <c r="AZ266" i="6"/>
  <c r="BF266" i="6" s="1"/>
  <c r="AX266" i="6"/>
  <c r="BD266" i="6" s="1"/>
  <c r="AZ268" i="6"/>
  <c r="BF268" i="6" s="1"/>
  <c r="AX268" i="6"/>
  <c r="BD268" i="6" s="1"/>
  <c r="BJ266" i="6"/>
  <c r="BH266" i="6"/>
  <c r="BJ265" i="6"/>
  <c r="BH265" i="6"/>
  <c r="AZ267" i="6"/>
  <c r="BF267" i="6" s="1"/>
  <c r="AX267" i="6"/>
  <c r="BD267" i="6" s="1"/>
  <c r="AD254" i="7"/>
  <c r="U254" i="8"/>
  <c r="V254" i="8"/>
  <c r="AA254" i="8"/>
  <c r="AA254" i="7"/>
  <c r="U254" i="7"/>
  <c r="X254" i="7"/>
  <c r="V254" i="7"/>
  <c r="AB254" i="7"/>
  <c r="Y263" i="8"/>
  <c r="Y254" i="8"/>
  <c r="AB254" i="8"/>
  <c r="AE263" i="7"/>
  <c r="AE254" i="7"/>
  <c r="Y254" i="7"/>
  <c r="AD254" i="8"/>
  <c r="AD263" i="8"/>
  <c r="X254" i="8"/>
  <c r="AN40" i="6"/>
  <c r="P39" i="6"/>
  <c r="AM40" i="6"/>
  <c r="O39" i="6"/>
  <c r="AO40" i="6"/>
  <c r="Q39" i="6"/>
  <c r="AK248" i="8"/>
  <c r="BC199" i="8"/>
  <c r="BD196" i="8"/>
  <c r="BD197" i="8" s="1"/>
  <c r="BD198" i="8" s="1"/>
  <c r="D14" i="1"/>
  <c r="D101" i="1"/>
  <c r="Q406" i="4"/>
  <c r="D407" i="4"/>
  <c r="C407" i="4" s="1"/>
  <c r="Y265" i="4"/>
  <c r="X265" i="4"/>
  <c r="V265" i="4"/>
  <c r="BM403" i="8"/>
  <c r="BF403" i="8"/>
  <c r="CH403" i="8"/>
  <c r="CA403" i="8"/>
  <c r="BT403" i="8"/>
  <c r="BF403" i="7"/>
  <c r="CH403" i="7"/>
  <c r="CA403" i="7"/>
  <c r="BT403" i="7"/>
  <c r="BM403" i="7"/>
  <c r="BF403" i="6"/>
  <c r="BM403" i="6"/>
  <c r="CH403" i="6"/>
  <c r="CA403" i="6"/>
  <c r="BT403" i="6"/>
  <c r="S268" i="4"/>
  <c r="R268" i="4"/>
  <c r="AA34" i="4"/>
  <c r="AB34" i="4"/>
  <c r="AC34" i="4"/>
  <c r="K35" i="4"/>
  <c r="AC35" i="4" s="1"/>
  <c r="I40" i="4"/>
  <c r="J40" i="4"/>
  <c r="I39" i="4"/>
  <c r="K40" i="4"/>
  <c r="I36" i="4"/>
  <c r="J39" i="4"/>
  <c r="I35" i="4"/>
  <c r="K36" i="4"/>
  <c r="J37" i="4"/>
  <c r="J35" i="4"/>
  <c r="J36" i="4"/>
  <c r="I37" i="4"/>
  <c r="K37" i="4"/>
  <c r="AC37" i="4" s="1"/>
  <c r="K39" i="4"/>
  <c r="D488" i="4"/>
  <c r="Q488" i="4" s="1"/>
  <c r="A489" i="4"/>
  <c r="D489" i="4" s="1"/>
  <c r="Q489" i="4" s="1"/>
  <c r="F488" i="4"/>
  <c r="AS139" i="4"/>
  <c r="X139" i="4"/>
  <c r="P405" i="4"/>
  <c r="B405" i="4"/>
  <c r="I408" i="4"/>
  <c r="V408" i="4" s="1"/>
  <c r="H408" i="4"/>
  <c r="U408" i="4" s="1"/>
  <c r="G408" i="4"/>
  <c r="T408" i="4" s="1"/>
  <c r="F408" i="4"/>
  <c r="S408" i="4" s="1"/>
  <c r="E408" i="4"/>
  <c r="R408" i="4" s="1"/>
  <c r="I425" i="4"/>
  <c r="V425" i="4" s="1"/>
  <c r="H425" i="4"/>
  <c r="U425" i="4" s="1"/>
  <c r="G425" i="4"/>
  <c r="T425" i="4" s="1"/>
  <c r="D425" i="4"/>
  <c r="Q425" i="4" s="1"/>
  <c r="A409" i="4"/>
  <c r="R351" i="8"/>
  <c r="Q351" i="8"/>
  <c r="E350" i="8"/>
  <c r="F350" i="8"/>
  <c r="BQ398" i="7"/>
  <c r="BO398" i="7"/>
  <c r="BS398" i="7"/>
  <c r="CI396" i="7"/>
  <c r="CN396" i="6"/>
  <c r="BQ398" i="6"/>
  <c r="BO398" i="6"/>
  <c r="BP398" i="6"/>
  <c r="BR398" i="7"/>
  <c r="CB398" i="7"/>
  <c r="BS398" i="6"/>
  <c r="BP398" i="7"/>
  <c r="BR398" i="6"/>
  <c r="BO398" i="8"/>
  <c r="BP398" i="8"/>
  <c r="BQ398" i="8"/>
  <c r="BR398" i="8"/>
  <c r="BS398" i="8"/>
  <c r="CB398" i="8"/>
  <c r="CI396" i="8"/>
  <c r="CH398" i="8"/>
  <c r="CH396" i="8"/>
  <c r="CJ396" i="8"/>
  <c r="CK396" i="8"/>
  <c r="CL396" i="8"/>
  <c r="CM396" i="8"/>
  <c r="CN396" i="8"/>
  <c r="BQ398" i="4"/>
  <c r="AP40" i="6"/>
  <c r="L39" i="6"/>
  <c r="I39" i="6"/>
  <c r="AQ40" i="6"/>
  <c r="M39" i="6"/>
  <c r="J39" i="6"/>
  <c r="AR40" i="6"/>
  <c r="N39" i="6"/>
  <c r="K39" i="6"/>
  <c r="F248" i="6"/>
  <c r="F248" i="4"/>
  <c r="O248" i="4"/>
  <c r="J167"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265" i="4"/>
  <c r="K167" i="4"/>
  <c r="A426" i="4"/>
  <c r="FP139" i="4"/>
  <c r="EU139" i="4"/>
  <c r="DZ139" i="4"/>
  <c r="DE139" i="4"/>
  <c r="CJ139" i="4"/>
  <c r="BO139" i="4"/>
  <c r="AN199" i="7"/>
  <c r="AN197" i="7"/>
  <c r="AN198" i="7" s="1"/>
  <c r="AO196" i="7"/>
  <c r="DM196" i="7"/>
  <c r="DL199" i="7"/>
  <c r="DL197" i="7"/>
  <c r="DL198" i="7" s="1"/>
  <c r="K199" i="7"/>
  <c r="K197" i="7"/>
  <c r="K198" i="7" s="1"/>
  <c r="L196" i="7"/>
  <c r="Z199" i="7"/>
  <c r="AA196" i="7"/>
  <c r="Z197" i="7"/>
  <c r="Z198" i="7" s="1"/>
  <c r="BD197" i="7"/>
  <c r="BD198" i="7" s="1"/>
  <c r="BE196" i="7"/>
  <c r="BD199" i="7"/>
  <c r="DL197" i="8"/>
  <c r="DL198" i="8" s="1"/>
  <c r="DM196" i="8"/>
  <c r="DL199" i="8"/>
  <c r="BR199" i="8"/>
  <c r="BS196" i="8"/>
  <c r="BR197" i="8"/>
  <c r="BR198" i="8" s="1"/>
  <c r="K196" i="8"/>
  <c r="J199" i="8"/>
  <c r="J197" i="8"/>
  <c r="J198" i="8" s="1"/>
  <c r="X139" i="6"/>
  <c r="EU139" i="6"/>
  <c r="DE139" i="6"/>
  <c r="BO139" i="6"/>
  <c r="CH199" i="7"/>
  <c r="CH197" i="7"/>
  <c r="CH198" i="7" s="1"/>
  <c r="CI196" i="7"/>
  <c r="CV199" i="8"/>
  <c r="CW196" i="8"/>
  <c r="CV197" i="8"/>
  <c r="CV198" i="8" s="1"/>
  <c r="BR197" i="7"/>
  <c r="BR198" i="7" s="1"/>
  <c r="BS196" i="7"/>
  <c r="BR199" i="7"/>
  <c r="Y197" i="8"/>
  <c r="Y198" i="8" s="1"/>
  <c r="Z196" i="8"/>
  <c r="Y199" i="8"/>
  <c r="CV197" i="7"/>
  <c r="CV198" i="7" s="1"/>
  <c r="CV199" i="7"/>
  <c r="CW196" i="7"/>
  <c r="CG197" i="8"/>
  <c r="CG198" i="8" s="1"/>
  <c r="CH196" i="8"/>
  <c r="CG199" i="8"/>
  <c r="AO196" i="8"/>
  <c r="AN197" i="8"/>
  <c r="AN198" i="8" s="1"/>
  <c r="AN199" i="8"/>
  <c r="AG199" i="6"/>
  <c r="AT35" i="6"/>
  <c r="AT36" i="6" s="1"/>
  <c r="Y144" i="6"/>
  <c r="AT144" i="6" s="1"/>
  <c r="AS41" i="6"/>
  <c r="AV199" i="6"/>
  <c r="FP139" i="6"/>
  <c r="CJ139" i="6"/>
  <c r="DZ139" i="6"/>
  <c r="CQ199" i="6"/>
  <c r="L97" i="6"/>
  <c r="L101" i="6" s="1"/>
  <c r="AU40" i="6"/>
  <c r="C197" i="6"/>
  <c r="C198" i="6" s="1"/>
  <c r="AN41" i="6"/>
  <c r="AG197" i="6"/>
  <c r="AG198" i="6" s="1"/>
  <c r="AP41" i="6"/>
  <c r="AV197" i="6"/>
  <c r="AV198" i="6" s="1"/>
  <c r="BK197" i="6"/>
  <c r="BK198" i="6" s="1"/>
  <c r="AR41" i="6"/>
  <c r="BL197" i="6"/>
  <c r="BL198" i="6" s="1"/>
  <c r="BM197" i="6"/>
  <c r="BM198" i="6" s="1"/>
  <c r="AQ41" i="6"/>
  <c r="AT41" i="6"/>
  <c r="BZ197" i="6"/>
  <c r="BZ198" i="6" s="1"/>
  <c r="AU41" i="6"/>
  <c r="CO197" i="6"/>
  <c r="CO198" i="6" s="1"/>
  <c r="CP197" i="6"/>
  <c r="CP198" i="6" s="1"/>
  <c r="R199" i="6"/>
  <c r="P266" i="4"/>
  <c r="R267" i="4"/>
  <c r="S267" i="4"/>
  <c r="R266" i="4"/>
  <c r="S266" i="4"/>
  <c r="P268" i="4"/>
  <c r="EN14" i="1"/>
  <c r="EN15" i="1" s="1" a="1"/>
  <c r="EN15" i="1" s="1"/>
  <c r="EL14" i="1"/>
  <c r="EL15" i="1" s="1" a="1"/>
  <c r="EL15" i="1" s="1"/>
  <c r="P267" i="4"/>
  <c r="AO41" i="6"/>
  <c r="DF196" i="6"/>
  <c r="Z143" i="6"/>
  <c r="AU142" i="6"/>
  <c r="AV142" i="6" s="1"/>
  <c r="BK199" i="6"/>
  <c r="BL199" i="6"/>
  <c r="BZ199" i="6"/>
  <c r="CP199" i="6"/>
  <c r="M95" i="6"/>
  <c r="M99" i="6" s="1"/>
  <c r="AS40" i="6"/>
  <c r="S199" i="6"/>
  <c r="M93" i="6"/>
  <c r="AX196" i="6"/>
  <c r="AM41" i="6"/>
  <c r="J105" i="6"/>
  <c r="AA142" i="6"/>
  <c r="Z144" i="6"/>
  <c r="R209" i="6"/>
  <c r="M96" i="6"/>
  <c r="M100" i="6" s="1"/>
  <c r="N92" i="6"/>
  <c r="N96" i="6" s="1"/>
  <c r="N100" i="6" s="1"/>
  <c r="AS139" i="6"/>
  <c r="AM35" i="6"/>
  <c r="AN35" i="6"/>
  <c r="AP35" i="6"/>
  <c r="N91" i="6"/>
  <c r="N95" i="6" s="1"/>
  <c r="N99" i="6" s="1"/>
  <c r="AO35" i="6"/>
  <c r="DE197" i="6"/>
  <c r="DE198" i="6" s="1"/>
  <c r="DE199" i="6"/>
  <c r="AQ35" i="6"/>
  <c r="AR35" i="6"/>
  <c r="AW197" i="6"/>
  <c r="AW198" i="6" s="1"/>
  <c r="AW199" i="6"/>
  <c r="O248" i="6"/>
  <c r="J248" i="6"/>
  <c r="BN196" i="6"/>
  <c r="BM199" i="6"/>
  <c r="CA197" i="6"/>
  <c r="CA198" i="6" s="1"/>
  <c r="CB196" i="6"/>
  <c r="CA199" i="6"/>
  <c r="S197" i="6"/>
  <c r="S198" i="6" s="1"/>
  <c r="T199" i="6"/>
  <c r="T197" i="6"/>
  <c r="T198" i="6" s="1"/>
  <c r="U196" i="6"/>
  <c r="AH199" i="6"/>
  <c r="AI199" i="6"/>
  <c r="AJ196" i="6"/>
  <c r="CR196" i="6"/>
  <c r="CQ197" i="6"/>
  <c r="CQ198" i="6" s="1"/>
  <c r="AH197" i="6"/>
  <c r="AH198" i="6" s="1"/>
  <c r="AI197" i="6"/>
  <c r="AI198" i="6" s="1"/>
  <c r="R197" i="6"/>
  <c r="R198" i="6" s="1"/>
  <c r="C199" i="6"/>
  <c r="E196" i="6"/>
  <c r="D199" i="6"/>
  <c r="DD199" i="6"/>
  <c r="D197" i="6"/>
  <c r="D198" i="6" s="1"/>
  <c r="DD197" i="6"/>
  <c r="DD198" i="6" s="1"/>
  <c r="J248" i="4"/>
  <c r="AE262" i="8" l="1"/>
  <c r="AE256" i="8"/>
  <c r="AE257" i="8"/>
  <c r="AE258" i="8"/>
  <c r="AE259" i="8"/>
  <c r="AE260" i="8"/>
  <c r="AE261" i="8"/>
  <c r="EL17" i="1"/>
  <c r="EN17" i="1"/>
  <c r="D38" i="7"/>
  <c r="D38" i="8"/>
  <c r="E38" i="6"/>
  <c r="E38" i="7"/>
  <c r="E38" i="8"/>
  <c r="C38" i="6"/>
  <c r="C38" i="8"/>
  <c r="C38" i="7"/>
  <c r="D38" i="6"/>
  <c r="E38" i="4"/>
  <c r="W38" i="4" s="1"/>
  <c r="D38" i="4"/>
  <c r="C38" i="4"/>
  <c r="G38" i="8"/>
  <c r="G38" i="7"/>
  <c r="H38" i="6"/>
  <c r="H38" i="7"/>
  <c r="H38" i="8"/>
  <c r="F38" i="8"/>
  <c r="F38" i="6"/>
  <c r="F38" i="7"/>
  <c r="G38" i="6"/>
  <c r="H38" i="4"/>
  <c r="Z38" i="4" s="1"/>
  <c r="G38" i="4"/>
  <c r="Y38" i="4" s="1"/>
  <c r="F38" i="4"/>
  <c r="X38" i="4" s="1"/>
  <c r="S38" i="7"/>
  <c r="AK38" i="7" s="1"/>
  <c r="S38" i="8"/>
  <c r="AK38" i="8" s="1"/>
  <c r="T38" i="6"/>
  <c r="AL38" i="6" s="1"/>
  <c r="T38" i="7"/>
  <c r="AL38" i="7" s="1"/>
  <c r="T38" i="8"/>
  <c r="AL38" i="8" s="1"/>
  <c r="R38" i="6"/>
  <c r="AJ38" i="6" s="1"/>
  <c r="R38" i="8"/>
  <c r="AJ38" i="8" s="1"/>
  <c r="R38" i="7"/>
  <c r="AJ38" i="7" s="1"/>
  <c r="S38" i="6"/>
  <c r="AK38" i="6" s="1"/>
  <c r="T38" i="4"/>
  <c r="AL38" i="4" s="1"/>
  <c r="S38" i="4"/>
  <c r="AK38" i="4" s="1"/>
  <c r="R38" i="4"/>
  <c r="AJ38" i="4" s="1"/>
  <c r="O253" i="7"/>
  <c r="P252" i="7"/>
  <c r="R253" i="7"/>
  <c r="S252" i="7"/>
  <c r="R253" i="8"/>
  <c r="S252" i="8"/>
  <c r="AB37" i="4"/>
  <c r="R252" i="7"/>
  <c r="Q253" i="7"/>
  <c r="T252" i="7"/>
  <c r="S253" i="7"/>
  <c r="T252" i="8"/>
  <c r="S253" i="8"/>
  <c r="O253" i="8"/>
  <c r="P252" i="8"/>
  <c r="P253" i="8"/>
  <c r="Q252" i="8"/>
  <c r="AC40" i="4"/>
  <c r="T252" i="6"/>
  <c r="T252" i="4"/>
  <c r="K248" i="6"/>
  <c r="K248" i="4"/>
  <c r="AA37" i="4"/>
  <c r="R252" i="8"/>
  <c r="Q253" i="8"/>
  <c r="O253" i="6"/>
  <c r="O252" i="6"/>
  <c r="P248" i="4"/>
  <c r="R248" i="4" s="1"/>
  <c r="O253" i="4"/>
  <c r="O252" i="4"/>
  <c r="P253" i="7"/>
  <c r="Q252" i="7"/>
  <c r="G248" i="6"/>
  <c r="AE255" i="8"/>
  <c r="AB40" i="4"/>
  <c r="AA40" i="4"/>
  <c r="AB35" i="4"/>
  <c r="AA35" i="4"/>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253" i="8" s="1"/>
  <c r="C53" i="4"/>
  <c r="AY252" i="8" s="1"/>
  <c r="E53" i="4"/>
  <c r="E64" i="4"/>
  <c r="E58" i="4"/>
  <c r="D49" i="4"/>
  <c r="AT253" i="7" s="1"/>
  <c r="D63" i="4"/>
  <c r="BI252" i="7" s="1"/>
  <c r="E55" i="4"/>
  <c r="W55" i="4" s="1"/>
  <c r="C63" i="4"/>
  <c r="BI252" i="8" s="1"/>
  <c r="D45" i="4"/>
  <c r="C43" i="4"/>
  <c r="D59" i="4"/>
  <c r="BD253" i="7" s="1"/>
  <c r="C58" i="4"/>
  <c r="BD252" i="8" s="1"/>
  <c r="E60" i="4"/>
  <c r="W60" i="4" s="1"/>
  <c r="C45" i="4"/>
  <c r="C54" i="4"/>
  <c r="AY253" i="8" s="1"/>
  <c r="D65" i="4"/>
  <c r="V65" i="4" s="1"/>
  <c r="E43" i="4"/>
  <c r="C60" i="4"/>
  <c r="U60" i="4" s="1"/>
  <c r="C50" i="4"/>
  <c r="C48" i="4"/>
  <c r="AT252" i="8" s="1"/>
  <c r="E48" i="4"/>
  <c r="C65" i="4"/>
  <c r="U65" i="4" s="1"/>
  <c r="D50" i="4"/>
  <c r="D55" i="4"/>
  <c r="V55" i="4" s="1"/>
  <c r="D64" i="4"/>
  <c r="BI253" i="7" s="1"/>
  <c r="E45" i="4"/>
  <c r="E65" i="4"/>
  <c r="W65" i="4" s="1"/>
  <c r="D48" i="4"/>
  <c r="AT252" i="7" s="1"/>
  <c r="C64" i="4"/>
  <c r="BI253" i="8" s="1"/>
  <c r="E63" i="4"/>
  <c r="D44" i="4"/>
  <c r="E44" i="4"/>
  <c r="C44" i="4"/>
  <c r="C49" i="4"/>
  <c r="AT253" i="8" s="1"/>
  <c r="D43" i="4"/>
  <c r="E54" i="4"/>
  <c r="E59" i="4"/>
  <c r="D53" i="4"/>
  <c r="AY252" i="7" s="1"/>
  <c r="D54" i="4"/>
  <c r="AY253" i="7" s="1"/>
  <c r="E50" i="4"/>
  <c r="E49" i="4"/>
  <c r="D60" i="4"/>
  <c r="V60" i="4" s="1"/>
  <c r="D58" i="4"/>
  <c r="C55" i="4"/>
  <c r="U55" i="4" s="1"/>
  <c r="BD199" i="8"/>
  <c r="BE196" i="8"/>
  <c r="BE199" i="8" s="1"/>
  <c r="AD265" i="4"/>
  <c r="AE254" i="8"/>
  <c r="AE263" i="8"/>
  <c r="AE265" i="4"/>
  <c r="AA265" i="4"/>
  <c r="AG265" i="4" s="1"/>
  <c r="AM265" i="4" s="1"/>
  <c r="AB265" i="4"/>
  <c r="R41" i="6"/>
  <c r="O41" i="6"/>
  <c r="S41" i="6"/>
  <c r="P41" i="6"/>
  <c r="R40" i="4"/>
  <c r="T36" i="4"/>
  <c r="R35" i="4"/>
  <c r="S36" i="4"/>
  <c r="T37" i="8"/>
  <c r="T37" i="7"/>
  <c r="T37" i="6"/>
  <c r="T37" i="4"/>
  <c r="AL37" i="4" s="1"/>
  <c r="R36" i="4"/>
  <c r="S37" i="8"/>
  <c r="S37" i="7"/>
  <c r="S37" i="6"/>
  <c r="S37" i="4"/>
  <c r="R37" i="8"/>
  <c r="R37" i="7"/>
  <c r="R37" i="6"/>
  <c r="T39" i="4"/>
  <c r="R37" i="4"/>
  <c r="S39" i="4"/>
  <c r="T40" i="4"/>
  <c r="R39" i="4"/>
  <c r="AJ253" i="8" s="1"/>
  <c r="T35" i="4"/>
  <c r="AL35" i="4" s="1"/>
  <c r="S40" i="4"/>
  <c r="AL252" i="7" s="1"/>
  <c r="S35" i="4"/>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268" i="4"/>
  <c r="AD268" i="4" s="1"/>
  <c r="Y268" i="4"/>
  <c r="AE268" i="4" s="1"/>
  <c r="U268" i="4"/>
  <c r="AB36" i="4"/>
  <c r="AC36" i="4"/>
  <c r="AA36" i="4"/>
  <c r="AE394" i="8"/>
  <c r="AE394" i="7"/>
  <c r="AE394" i="6"/>
  <c r="Q407" i="4"/>
  <c r="D408" i="4"/>
  <c r="C408" i="4" s="1"/>
  <c r="AA39" i="4"/>
  <c r="AG394" i="8"/>
  <c r="AC39" i="4"/>
  <c r="AG394" i="6"/>
  <c r="AG394" i="4"/>
  <c r="AB39" i="4"/>
  <c r="AG394" i="7"/>
  <c r="U267" i="4"/>
  <c r="A490" i="4"/>
  <c r="E490" i="4" s="1"/>
  <c r="Y266" i="4"/>
  <c r="AE266" i="4" s="1"/>
  <c r="Y267" i="4"/>
  <c r="AE267" i="4" s="1"/>
  <c r="V268" i="4"/>
  <c r="X267" i="4"/>
  <c r="AD267" i="4" s="1"/>
  <c r="AF394" i="8"/>
  <c r="AF394" i="7"/>
  <c r="X34" i="4"/>
  <c r="Y34" i="4"/>
  <c r="Z34" i="4"/>
  <c r="AJ34" i="4"/>
  <c r="AK34" i="4"/>
  <c r="AL34" i="4"/>
  <c r="V34" i="4"/>
  <c r="W34" i="4"/>
  <c r="C40" i="4"/>
  <c r="D40" i="4"/>
  <c r="C39" i="4"/>
  <c r="E40" i="4"/>
  <c r="C36" i="4"/>
  <c r="D39" i="4"/>
  <c r="D36" i="4"/>
  <c r="C37" i="4"/>
  <c r="E252" i="8" s="1"/>
  <c r="E39" i="4"/>
  <c r="F253" i="6" s="1"/>
  <c r="C35" i="4"/>
  <c r="E36" i="4"/>
  <c r="D37" i="4"/>
  <c r="E252" i="7" s="1"/>
  <c r="D35" i="4"/>
  <c r="E37" i="4"/>
  <c r="E252" i="6" s="1"/>
  <c r="E35" i="4"/>
  <c r="F39" i="6"/>
  <c r="F40" i="4"/>
  <c r="G40" i="4"/>
  <c r="F39" i="4"/>
  <c r="H40" i="4"/>
  <c r="F36" i="4"/>
  <c r="G39" i="4"/>
  <c r="G36" i="4"/>
  <c r="F37" i="4"/>
  <c r="H39" i="4"/>
  <c r="F35" i="4"/>
  <c r="H36" i="4"/>
  <c r="G37" i="4"/>
  <c r="G35" i="4"/>
  <c r="H37" i="4"/>
  <c r="Z37" i="4" s="1"/>
  <c r="H35" i="4"/>
  <c r="J252" i="6" s="1"/>
  <c r="EO14" i="1"/>
  <c r="EO15" i="1" s="1" a="1"/>
  <c r="EO15" i="1" s="1"/>
  <c r="EO101" i="1"/>
  <c r="E489" i="4"/>
  <c r="F489" i="4"/>
  <c r="P406" i="4"/>
  <c r="B406" i="4"/>
  <c r="I409" i="4"/>
  <c r="V409" i="4" s="1"/>
  <c r="H409" i="4"/>
  <c r="U409" i="4" s="1"/>
  <c r="G409" i="4"/>
  <c r="T409" i="4" s="1"/>
  <c r="F409" i="4"/>
  <c r="S409" i="4" s="1"/>
  <c r="E409" i="4"/>
  <c r="R409" i="4" s="1"/>
  <c r="I426" i="4"/>
  <c r="V426" i="4" s="1"/>
  <c r="H426" i="4"/>
  <c r="U426" i="4" s="1"/>
  <c r="G426" i="4"/>
  <c r="T426" i="4" s="1"/>
  <c r="D426" i="4"/>
  <c r="Q426" i="4" s="1"/>
  <c r="A410" i="4"/>
  <c r="F351" i="8"/>
  <c r="E351" i="8"/>
  <c r="R352" i="8"/>
  <c r="Q352" i="8"/>
  <c r="BY398" i="6"/>
  <c r="BW398" i="7"/>
  <c r="AD394" i="7"/>
  <c r="BZ398" i="6"/>
  <c r="AD394" i="4"/>
  <c r="AD394" i="6"/>
  <c r="CI398" i="7"/>
  <c r="BY398" i="7"/>
  <c r="BW398" i="6"/>
  <c r="BV398" i="6"/>
  <c r="BX398" i="6"/>
  <c r="AF394" i="4"/>
  <c r="AF394" i="6"/>
  <c r="BZ398" i="7"/>
  <c r="BV398" i="7"/>
  <c r="BX398" i="7"/>
  <c r="AD394" i="8"/>
  <c r="CI398" i="8"/>
  <c r="BZ398" i="8"/>
  <c r="BY398" i="8"/>
  <c r="BX398" i="8"/>
  <c r="BW398" i="8"/>
  <c r="BV398" i="8"/>
  <c r="AE394" i="4"/>
  <c r="BX398" i="4"/>
  <c r="U248" i="4"/>
  <c r="M41" i="6"/>
  <c r="J41" i="6"/>
  <c r="G41" i="6"/>
  <c r="D41" i="6"/>
  <c r="J165"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248" i="4"/>
  <c r="E39" i="6"/>
  <c r="H39" i="6"/>
  <c r="L248"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166"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170" i="4"/>
  <c r="U266" i="4"/>
  <c r="V266" i="4"/>
  <c r="K170" i="4"/>
  <c r="K165" i="4"/>
  <c r="K166" i="4"/>
  <c r="A427" i="4"/>
  <c r="AB196" i="7"/>
  <c r="AA197" i="7"/>
  <c r="AA198" i="7" s="1"/>
  <c r="AA199" i="7"/>
  <c r="L199" i="7"/>
  <c r="L197" i="7"/>
  <c r="L198" i="7" s="1"/>
  <c r="M196" i="7"/>
  <c r="AP196" i="8"/>
  <c r="AO197" i="8"/>
  <c r="AO198" i="8" s="1"/>
  <c r="AO199" i="8"/>
  <c r="BS197" i="7"/>
  <c r="BS198" i="7" s="1"/>
  <c r="BT196" i="7"/>
  <c r="BS199" i="7"/>
  <c r="K197" i="8"/>
  <c r="K198" i="8" s="1"/>
  <c r="K199" i="8"/>
  <c r="L196" i="8"/>
  <c r="CH197" i="8"/>
  <c r="CH198" i="8" s="1"/>
  <c r="CI196" i="8"/>
  <c r="CH199" i="8"/>
  <c r="DM199" i="7"/>
  <c r="DM197" i="7"/>
  <c r="DM198" i="7" s="1"/>
  <c r="DN196" i="7"/>
  <c r="CW197" i="7"/>
  <c r="CW198" i="7" s="1"/>
  <c r="CX196" i="7"/>
  <c r="CW199" i="7"/>
  <c r="BS199" i="8"/>
  <c r="BT196" i="8"/>
  <c r="BS197" i="8"/>
  <c r="BS198" i="8" s="1"/>
  <c r="AO197" i="7"/>
  <c r="AO198" i="7" s="1"/>
  <c r="AO199" i="7"/>
  <c r="AP196" i="7"/>
  <c r="CW199" i="8"/>
  <c r="CX196" i="8"/>
  <c r="CW197" i="8"/>
  <c r="CW198" i="8" s="1"/>
  <c r="DM197" i="8"/>
  <c r="DM198" i="8" s="1"/>
  <c r="DN196" i="8"/>
  <c r="DM199" i="8"/>
  <c r="CJ196" i="7"/>
  <c r="CI199" i="7"/>
  <c r="CI197" i="7"/>
  <c r="CI198" i="7" s="1"/>
  <c r="Z197" i="8"/>
  <c r="Z198" i="8" s="1"/>
  <c r="AA196" i="8"/>
  <c r="Z199" i="8"/>
  <c r="BE199" i="7"/>
  <c r="BF196" i="7"/>
  <c r="BE197" i="7"/>
  <c r="BE198" i="7" s="1"/>
  <c r="AX197" i="6"/>
  <c r="AX198" i="6" s="1"/>
  <c r="DG196" i="6"/>
  <c r="DF199" i="6"/>
  <c r="AY196" i="6"/>
  <c r="AY199" i="6" s="1"/>
  <c r="AX199" i="6"/>
  <c r="X266" i="4"/>
  <c r="AD266" i="4" s="1"/>
  <c r="V267" i="4"/>
  <c r="AA143" i="6"/>
  <c r="AU143" i="6"/>
  <c r="DF197" i="6"/>
  <c r="DF198" i="6" s="1"/>
  <c r="M105" i="6"/>
  <c r="N105" i="6" s="1"/>
  <c r="N93" i="6"/>
  <c r="N97" i="6" s="1"/>
  <c r="N101" i="6" s="1"/>
  <c r="M97" i="6"/>
  <c r="M101" i="6" s="1"/>
  <c r="CS196" i="6"/>
  <c r="CR197" i="6"/>
  <c r="CR198" i="6" s="1"/>
  <c r="CR199" i="6"/>
  <c r="L248" i="6"/>
  <c r="AJ197" i="6"/>
  <c r="AJ198" i="6" s="1"/>
  <c r="AJ199" i="6"/>
  <c r="AK196" i="6"/>
  <c r="U248" i="6"/>
  <c r="P248" i="6"/>
  <c r="AR36" i="6"/>
  <c r="AQ36" i="6"/>
  <c r="AP36" i="6"/>
  <c r="BN199" i="6"/>
  <c r="BN197" i="6"/>
  <c r="BN198" i="6" s="1"/>
  <c r="BO196" i="6"/>
  <c r="E197" i="6"/>
  <c r="E198" i="6" s="1"/>
  <c r="F196" i="6"/>
  <c r="E199" i="6"/>
  <c r="CB199" i="6"/>
  <c r="CC196" i="6"/>
  <c r="CB197" i="6"/>
  <c r="CB198" i="6" s="1"/>
  <c r="AW142" i="6"/>
  <c r="U199" i="6"/>
  <c r="V196" i="6"/>
  <c r="U197" i="6"/>
  <c r="U198" i="6" s="1"/>
  <c r="AU144" i="6"/>
  <c r="AA144" i="6"/>
  <c r="AB142" i="6"/>
  <c r="S256" i="7" l="1"/>
  <c r="S257" i="7"/>
  <c r="S258" i="7"/>
  <c r="S259" i="7"/>
  <c r="S261" i="7"/>
  <c r="S262" i="7"/>
  <c r="S260" i="7"/>
  <c r="P256" i="7"/>
  <c r="P257" i="7"/>
  <c r="P258" i="7"/>
  <c r="P259" i="7"/>
  <c r="P260" i="7"/>
  <c r="P261" i="7"/>
  <c r="P262" i="7"/>
  <c r="O256" i="7"/>
  <c r="O257" i="7"/>
  <c r="O258" i="7"/>
  <c r="O259" i="7"/>
  <c r="O260" i="7"/>
  <c r="O261" i="7"/>
  <c r="O262" i="7"/>
  <c r="Q256" i="7"/>
  <c r="Q257" i="7"/>
  <c r="Q258" i="7"/>
  <c r="Q259" i="7"/>
  <c r="Q260" i="7"/>
  <c r="Q261" i="7"/>
  <c r="Q262" i="7"/>
  <c r="O257" i="4"/>
  <c r="O258" i="4"/>
  <c r="O259" i="4"/>
  <c r="O260" i="4"/>
  <c r="O261" i="4"/>
  <c r="O256" i="4"/>
  <c r="O262" i="4"/>
  <c r="O260" i="6"/>
  <c r="O261" i="6"/>
  <c r="O262" i="6"/>
  <c r="O256" i="6"/>
  <c r="O257" i="6"/>
  <c r="O258" i="6"/>
  <c r="O259" i="6"/>
  <c r="AL261" i="7"/>
  <c r="AL262" i="7"/>
  <c r="AL256" i="7"/>
  <c r="AL257" i="7"/>
  <c r="AL258" i="7"/>
  <c r="AL259" i="7"/>
  <c r="AL260" i="7"/>
  <c r="R258" i="8"/>
  <c r="R259" i="8"/>
  <c r="R260" i="8"/>
  <c r="R261" i="8"/>
  <c r="R262" i="8"/>
  <c r="R256" i="8"/>
  <c r="R257" i="8"/>
  <c r="BD260" i="8"/>
  <c r="BD261" i="8"/>
  <c r="BD262" i="8"/>
  <c r="BD256" i="8"/>
  <c r="BD257" i="8"/>
  <c r="BD258" i="8"/>
  <c r="BD259" i="8"/>
  <c r="T258" i="4"/>
  <c r="T259" i="4"/>
  <c r="T260" i="4"/>
  <c r="T261" i="4"/>
  <c r="T262" i="4"/>
  <c r="T256" i="4"/>
  <c r="T257" i="4"/>
  <c r="T262" i="6"/>
  <c r="T256" i="6"/>
  <c r="T257" i="6"/>
  <c r="T258" i="6"/>
  <c r="T259" i="6"/>
  <c r="T260" i="6"/>
  <c r="T261" i="6"/>
  <c r="BI262" i="8"/>
  <c r="BI256" i="8"/>
  <c r="BI257" i="8"/>
  <c r="BI258" i="8"/>
  <c r="BI259" i="8"/>
  <c r="BI260" i="8"/>
  <c r="BI261" i="8"/>
  <c r="Q258" i="8"/>
  <c r="Q259" i="8"/>
  <c r="Q260" i="8"/>
  <c r="Q261" i="8"/>
  <c r="Q262" i="8"/>
  <c r="Q256" i="8"/>
  <c r="Q257" i="8"/>
  <c r="AY256" i="7"/>
  <c r="AY257" i="7"/>
  <c r="AY258" i="7"/>
  <c r="AY259" i="7"/>
  <c r="AY260" i="7"/>
  <c r="AY261" i="7"/>
  <c r="AY262" i="7"/>
  <c r="BI258" i="7"/>
  <c r="BI259" i="7"/>
  <c r="BI260" i="7"/>
  <c r="BI261" i="7"/>
  <c r="BI262" i="7"/>
  <c r="BI256" i="7"/>
  <c r="BI257" i="7"/>
  <c r="P257" i="8"/>
  <c r="P258" i="8"/>
  <c r="P259" i="8"/>
  <c r="P260" i="8"/>
  <c r="P261" i="8"/>
  <c r="P262" i="8"/>
  <c r="P256" i="8"/>
  <c r="O257" i="8"/>
  <c r="O258" i="8"/>
  <c r="O259" i="8"/>
  <c r="O260" i="8"/>
  <c r="O261" i="8"/>
  <c r="O262" i="8"/>
  <c r="O256" i="8"/>
  <c r="T259" i="8"/>
  <c r="T260" i="8"/>
  <c r="T261" i="8"/>
  <c r="T262" i="8"/>
  <c r="T256" i="8"/>
  <c r="T257" i="8"/>
  <c r="T258" i="8"/>
  <c r="AT257" i="8"/>
  <c r="AT258" i="8"/>
  <c r="AT259" i="8"/>
  <c r="AT260" i="8"/>
  <c r="AT261" i="8"/>
  <c r="AT262" i="8"/>
  <c r="AT256" i="8"/>
  <c r="AY258" i="8"/>
  <c r="AY259" i="8"/>
  <c r="AY260" i="8"/>
  <c r="AY261" i="8"/>
  <c r="AY262" i="8"/>
  <c r="AY256" i="8"/>
  <c r="AY257" i="8"/>
  <c r="T256" i="7"/>
  <c r="T257" i="7"/>
  <c r="T258" i="7"/>
  <c r="T259" i="7"/>
  <c r="T260" i="7"/>
  <c r="T261" i="7"/>
  <c r="T262" i="7"/>
  <c r="R256" i="7"/>
  <c r="R257" i="7"/>
  <c r="R258" i="7"/>
  <c r="R259" i="7"/>
  <c r="R260" i="7"/>
  <c r="R261" i="7"/>
  <c r="R262" i="7"/>
  <c r="AT256" i="7"/>
  <c r="AT257" i="7"/>
  <c r="AT258" i="7"/>
  <c r="AT259" i="7"/>
  <c r="AT260" i="7"/>
  <c r="AT261" i="7"/>
  <c r="AT262" i="7"/>
  <c r="S258" i="8"/>
  <c r="S259" i="8"/>
  <c r="S260" i="8"/>
  <c r="S261" i="8"/>
  <c r="S262" i="8"/>
  <c r="S256" i="8"/>
  <c r="S257" i="8"/>
  <c r="J253" i="6"/>
  <c r="J255" i="6" s="1"/>
  <c r="D253" i="7"/>
  <c r="D253" i="8"/>
  <c r="F252" i="4"/>
  <c r="E253" i="4"/>
  <c r="F253" i="8"/>
  <c r="G252" i="8"/>
  <c r="H252" i="7"/>
  <c r="G253" i="7"/>
  <c r="AK253" i="8"/>
  <c r="AL252" i="8"/>
  <c r="H252" i="8"/>
  <c r="G253" i="8"/>
  <c r="G252" i="6"/>
  <c r="G253" i="6"/>
  <c r="AN253" i="7"/>
  <c r="AO252" i="7"/>
  <c r="G252" i="4"/>
  <c r="G253" i="4"/>
  <c r="AO253" i="8"/>
  <c r="AP252" i="8"/>
  <c r="AP252" i="6"/>
  <c r="AO253" i="6"/>
  <c r="AO253" i="4"/>
  <c r="AP252" i="4"/>
  <c r="AO253" i="7"/>
  <c r="AP252" i="7"/>
  <c r="AP253" i="6"/>
  <c r="AQ252" i="6"/>
  <c r="AP253" i="4"/>
  <c r="AQ252" i="4"/>
  <c r="AL252" i="4"/>
  <c r="AL252" i="6"/>
  <c r="AM253" i="6"/>
  <c r="AM253" i="4"/>
  <c r="AN252" i="4"/>
  <c r="AN252" i="6"/>
  <c r="F253" i="4"/>
  <c r="U38" i="4"/>
  <c r="E253" i="8"/>
  <c r="E263" i="8" s="1"/>
  <c r="F252" i="8"/>
  <c r="AM253" i="7"/>
  <c r="AN252" i="7"/>
  <c r="V38" i="4"/>
  <c r="F252" i="7"/>
  <c r="E253" i="7"/>
  <c r="E262" i="7" s="1"/>
  <c r="AM253" i="8"/>
  <c r="AN252" i="8"/>
  <c r="E252" i="4"/>
  <c r="C253" i="4"/>
  <c r="C253" i="6"/>
  <c r="D252" i="4"/>
  <c r="D252" i="6"/>
  <c r="C253" i="7"/>
  <c r="D252" i="7"/>
  <c r="AN253" i="6"/>
  <c r="AO252" i="6"/>
  <c r="AN253" i="4"/>
  <c r="AO252" i="4"/>
  <c r="D253" i="4"/>
  <c r="D253" i="6"/>
  <c r="C253" i="8"/>
  <c r="D252" i="8"/>
  <c r="AP253" i="8"/>
  <c r="AQ252" i="8"/>
  <c r="E253" i="6"/>
  <c r="E257" i="6" s="1"/>
  <c r="F253" i="7"/>
  <c r="G252" i="7"/>
  <c r="AN253" i="8"/>
  <c r="AO252" i="8"/>
  <c r="F252" i="6"/>
  <c r="AP253" i="7"/>
  <c r="AQ252" i="7"/>
  <c r="H252" i="4"/>
  <c r="H252" i="6"/>
  <c r="S255" i="8"/>
  <c r="S255" i="7"/>
  <c r="AY254" i="7"/>
  <c r="X37" i="4"/>
  <c r="K253" i="8"/>
  <c r="L252" i="8"/>
  <c r="J253" i="7"/>
  <c r="K252" i="7"/>
  <c r="BI252" i="4"/>
  <c r="BI252" i="6"/>
  <c r="J252" i="4"/>
  <c r="L253" i="7"/>
  <c r="M252" i="7"/>
  <c r="AH252" i="7"/>
  <c r="AG253" i="7"/>
  <c r="J253" i="4"/>
  <c r="J253" i="8"/>
  <c r="K252" i="8"/>
  <c r="AK253" i="7"/>
  <c r="AT255" i="7"/>
  <c r="AT263" i="7"/>
  <c r="K253" i="4"/>
  <c r="K252" i="4"/>
  <c r="Z40" i="4"/>
  <c r="N252" i="6"/>
  <c r="N252" i="4"/>
  <c r="L253" i="8"/>
  <c r="M252" i="8"/>
  <c r="N252" i="7"/>
  <c r="M253" i="7"/>
  <c r="AL40" i="4"/>
  <c r="K253" i="6"/>
  <c r="K252" i="6"/>
  <c r="AA248" i="4"/>
  <c r="AB248" i="4" s="1"/>
  <c r="U252" i="4"/>
  <c r="U253" i="4"/>
  <c r="N252" i="8"/>
  <c r="M253" i="8"/>
  <c r="AJ253" i="7"/>
  <c r="AK252" i="7"/>
  <c r="AJ37" i="4"/>
  <c r="AI253" i="8"/>
  <c r="AJ252" i="8"/>
  <c r="T263" i="4"/>
  <c r="T255" i="4"/>
  <c r="T254" i="4"/>
  <c r="W37" i="4"/>
  <c r="AT252" i="6"/>
  <c r="AT252" i="4"/>
  <c r="T263" i="6"/>
  <c r="T255" i="6"/>
  <c r="T254" i="6"/>
  <c r="AT263" i="8"/>
  <c r="AT255" i="8"/>
  <c r="AT254" i="8"/>
  <c r="AK37" i="4"/>
  <c r="AJ252" i="7"/>
  <c r="AI253" i="7"/>
  <c r="W43" i="4"/>
  <c r="O255" i="8"/>
  <c r="O263" i="8"/>
  <c r="O254" i="8"/>
  <c r="U37" i="4"/>
  <c r="AH253" i="8"/>
  <c r="AI252" i="8"/>
  <c r="T263" i="8"/>
  <c r="T255" i="8"/>
  <c r="T254" i="8"/>
  <c r="Q248" i="6"/>
  <c r="P252" i="6"/>
  <c r="P253" i="6"/>
  <c r="AK252" i="8"/>
  <c r="AA248" i="6"/>
  <c r="AB248" i="6" s="1"/>
  <c r="U252" i="6"/>
  <c r="U253" i="6"/>
  <c r="BD254" i="8"/>
  <c r="BD263" i="8"/>
  <c r="BD255" i="8"/>
  <c r="R252" i="4"/>
  <c r="R253" i="4"/>
  <c r="L253" i="4"/>
  <c r="L252" i="4"/>
  <c r="BH253" i="7"/>
  <c r="BD252" i="7"/>
  <c r="U43" i="4"/>
  <c r="T255" i="7"/>
  <c r="T263" i="7"/>
  <c r="T254" i="7"/>
  <c r="AH253" i="7"/>
  <c r="AI252" i="7"/>
  <c r="AT253" i="4"/>
  <c r="AT253" i="6"/>
  <c r="L253" i="6"/>
  <c r="L252" i="6"/>
  <c r="AG253" i="8"/>
  <c r="AH252" i="8"/>
  <c r="BI254" i="8"/>
  <c r="BI255" i="8"/>
  <c r="BI263" i="8"/>
  <c r="V37" i="4"/>
  <c r="Z35" i="4"/>
  <c r="I253" i="4"/>
  <c r="I253" i="6"/>
  <c r="AJ40" i="4"/>
  <c r="AY255" i="7"/>
  <c r="AY263" i="7"/>
  <c r="BI255" i="7"/>
  <c r="BI263" i="7"/>
  <c r="BI254" i="7"/>
  <c r="O255" i="4"/>
  <c r="O263" i="4"/>
  <c r="O254" i="4"/>
  <c r="BD253" i="4"/>
  <c r="BD253" i="6"/>
  <c r="AT254" i="7"/>
  <c r="I253" i="7"/>
  <c r="J252" i="7"/>
  <c r="AY253" i="4"/>
  <c r="AY253" i="6"/>
  <c r="BD252" i="4"/>
  <c r="BD252" i="6"/>
  <c r="Q248" i="4"/>
  <c r="P253" i="4"/>
  <c r="P252" i="4"/>
  <c r="Y37" i="4"/>
  <c r="K253" i="7"/>
  <c r="L252" i="7"/>
  <c r="V43" i="4"/>
  <c r="BI253" i="4"/>
  <c r="BI253" i="6"/>
  <c r="O263" i="6"/>
  <c r="O255" i="6"/>
  <c r="O254" i="6"/>
  <c r="AY252" i="4"/>
  <c r="AY252" i="6"/>
  <c r="I253" i="8"/>
  <c r="J252" i="8"/>
  <c r="AY263" i="8"/>
  <c r="AY255" i="8"/>
  <c r="AY254" i="8"/>
  <c r="O255" i="7"/>
  <c r="O263" i="7"/>
  <c r="O254" i="7"/>
  <c r="U47" i="4"/>
  <c r="AS253" i="8"/>
  <c r="V47" i="4"/>
  <c r="AS253" i="7"/>
  <c r="W47" i="4"/>
  <c r="AS253" i="6"/>
  <c r="AS253" i="4"/>
  <c r="Y40" i="4"/>
  <c r="X40" i="4"/>
  <c r="BC253" i="8"/>
  <c r="BH253" i="8"/>
  <c r="BC253" i="7"/>
  <c r="P255" i="8"/>
  <c r="BC252" i="7"/>
  <c r="BA253" i="7"/>
  <c r="U57" i="4"/>
  <c r="BH252" i="8"/>
  <c r="BF253" i="8"/>
  <c r="Y35" i="4"/>
  <c r="BE253" i="6"/>
  <c r="AX252" i="7"/>
  <c r="AV253" i="7"/>
  <c r="V57" i="4"/>
  <c r="BH252" i="7"/>
  <c r="BF253" i="7"/>
  <c r="AZ253" i="6"/>
  <c r="BC253" i="6"/>
  <c r="BC253" i="4"/>
  <c r="BH253" i="6"/>
  <c r="BH253" i="4"/>
  <c r="W57" i="4"/>
  <c r="BH252" i="6"/>
  <c r="BH252" i="4"/>
  <c r="BF253" i="6"/>
  <c r="BF253" i="4"/>
  <c r="BJ253" i="6"/>
  <c r="X35" i="4"/>
  <c r="AX252" i="8"/>
  <c r="AV253" i="8"/>
  <c r="BC252" i="6"/>
  <c r="BC252" i="4"/>
  <c r="BA253" i="6"/>
  <c r="BA253" i="4"/>
  <c r="BC252" i="8"/>
  <c r="BA253" i="8"/>
  <c r="AU265" i="4"/>
  <c r="BA265" i="4" s="1"/>
  <c r="BG265" i="4" s="1"/>
  <c r="AS265" i="4"/>
  <c r="AY265" i="4" s="1"/>
  <c r="W42" i="4"/>
  <c r="V42" i="4"/>
  <c r="U42" i="4"/>
  <c r="W45" i="4"/>
  <c r="AS252" i="6"/>
  <c r="AS252" i="4"/>
  <c r="V50" i="4"/>
  <c r="AX253" i="7"/>
  <c r="R255" i="7"/>
  <c r="U50" i="4"/>
  <c r="AX253" i="8"/>
  <c r="R255" i="8"/>
  <c r="U45" i="4"/>
  <c r="AS252" i="8"/>
  <c r="Q263" i="8"/>
  <c r="Q255" i="8"/>
  <c r="Q254" i="8"/>
  <c r="AU253" i="6"/>
  <c r="AX252" i="4"/>
  <c r="AX252" i="6"/>
  <c r="AV253" i="6"/>
  <c r="AV253" i="4"/>
  <c r="V45" i="4"/>
  <c r="AS252" i="7"/>
  <c r="Q263" i="7"/>
  <c r="Q255" i="7"/>
  <c r="Q254" i="7"/>
  <c r="W50" i="4"/>
  <c r="AX253" i="6"/>
  <c r="AX253" i="4"/>
  <c r="P255" i="7"/>
  <c r="V48" i="4"/>
  <c r="AR253" i="7"/>
  <c r="V64" i="4"/>
  <c r="BJ253" i="7"/>
  <c r="W48" i="4"/>
  <c r="AR253" i="6"/>
  <c r="U48" i="4"/>
  <c r="AR253" i="8"/>
  <c r="U54" i="4"/>
  <c r="AZ253" i="8"/>
  <c r="U58" i="4"/>
  <c r="BB253" i="8"/>
  <c r="V58" i="4"/>
  <c r="BB253" i="7"/>
  <c r="V59" i="4"/>
  <c r="BE253" i="7"/>
  <c r="U63" i="4"/>
  <c r="BG253" i="8"/>
  <c r="V54" i="4"/>
  <c r="AZ253" i="7"/>
  <c r="V53" i="4"/>
  <c r="AW253" i="7"/>
  <c r="V63" i="4"/>
  <c r="BG253" i="7"/>
  <c r="V49" i="4"/>
  <c r="AU253" i="7"/>
  <c r="W58" i="4"/>
  <c r="BB253" i="6"/>
  <c r="U49" i="4"/>
  <c r="AU253" i="8"/>
  <c r="W53" i="4"/>
  <c r="AW253" i="6"/>
  <c r="U44" i="4"/>
  <c r="U53" i="4"/>
  <c r="AW253" i="8"/>
  <c r="U59" i="4"/>
  <c r="BE253" i="8"/>
  <c r="V44" i="4"/>
  <c r="W63" i="4"/>
  <c r="BG253" i="6"/>
  <c r="U64" i="4"/>
  <c r="BJ253" i="8"/>
  <c r="W49" i="4"/>
  <c r="AU253" i="4"/>
  <c r="W59" i="4"/>
  <c r="BE253" i="4"/>
  <c r="W54" i="4"/>
  <c r="AZ253" i="4"/>
  <c r="W64" i="4"/>
  <c r="BJ253" i="4"/>
  <c r="W44" i="4"/>
  <c r="W35" i="4"/>
  <c r="BG252" i="6"/>
  <c r="BG252" i="4"/>
  <c r="BB252" i="6"/>
  <c r="BB252" i="4"/>
  <c r="AW252" i="6"/>
  <c r="AW252" i="4"/>
  <c r="AR252" i="6"/>
  <c r="AR252" i="4"/>
  <c r="V35" i="4"/>
  <c r="AR252" i="7"/>
  <c r="BG252" i="7"/>
  <c r="BB252" i="7"/>
  <c r="AW252" i="7"/>
  <c r="BG253" i="4"/>
  <c r="BB253" i="4"/>
  <c r="AW253" i="4"/>
  <c r="AR253" i="4"/>
  <c r="BJ252" i="6"/>
  <c r="BJ252" i="4"/>
  <c r="BE252" i="6"/>
  <c r="BE252" i="4"/>
  <c r="AZ252" i="6"/>
  <c r="AZ252" i="4"/>
  <c r="AU252" i="6"/>
  <c r="AU252" i="4"/>
  <c r="U35" i="4"/>
  <c r="MT4" i="1" s="1"/>
  <c r="AR252" i="8"/>
  <c r="BG252" i="8"/>
  <c r="BB252" i="8"/>
  <c r="AW252" i="8"/>
  <c r="W39" i="4"/>
  <c r="AU252" i="7"/>
  <c r="BJ252" i="7"/>
  <c r="BE252" i="7"/>
  <c r="AZ252" i="7"/>
  <c r="V39" i="4"/>
  <c r="BJ252" i="8"/>
  <c r="BE252" i="8"/>
  <c r="AZ252" i="8"/>
  <c r="AU252" i="8"/>
  <c r="W40" i="4"/>
  <c r="BK252" i="6"/>
  <c r="BK252" i="4"/>
  <c r="BF252" i="6"/>
  <c r="BF252" i="4"/>
  <c r="BA252" i="6"/>
  <c r="BA252" i="4"/>
  <c r="AV252" i="6"/>
  <c r="AV252" i="4"/>
  <c r="V40" i="4"/>
  <c r="BK252" i="7"/>
  <c r="BF252" i="7"/>
  <c r="BA252" i="7"/>
  <c r="AV252" i="7"/>
  <c r="U40" i="4"/>
  <c r="BK252" i="8"/>
  <c r="BF252" i="8"/>
  <c r="BA252" i="8"/>
  <c r="AV252" i="8"/>
  <c r="U39" i="4"/>
  <c r="BE197" i="8"/>
  <c r="BE198" i="8" s="1"/>
  <c r="BF196" i="8"/>
  <c r="BF199" i="8" s="1"/>
  <c r="AE395" i="6"/>
  <c r="AF395" i="6" s="1"/>
  <c r="AH265" i="4"/>
  <c r="AJ265" i="4"/>
  <c r="AQ265" i="4" s="1"/>
  <c r="AW265" i="4" s="1"/>
  <c r="AK265" i="4"/>
  <c r="AR265" i="4" s="1"/>
  <c r="AJ267" i="4"/>
  <c r="AQ267" i="4" s="1"/>
  <c r="AW267" i="4" s="1"/>
  <c r="AJ268" i="4"/>
  <c r="AQ268" i="4" s="1"/>
  <c r="AW268" i="4" s="1"/>
  <c r="AK267" i="4"/>
  <c r="AR267" i="4" s="1"/>
  <c r="AK266" i="4"/>
  <c r="AR266" i="4" s="1"/>
  <c r="AK268" i="4"/>
  <c r="AR268" i="4" s="1"/>
  <c r="R254" i="8"/>
  <c r="R263" i="8"/>
  <c r="S254" i="7"/>
  <c r="S263" i="7"/>
  <c r="AJ266" i="4"/>
  <c r="AQ266" i="4" s="1"/>
  <c r="AW266" i="4" s="1"/>
  <c r="P263" i="7"/>
  <c r="P254" i="7"/>
  <c r="P263" i="8"/>
  <c r="P254" i="8"/>
  <c r="R254" i="7"/>
  <c r="R263" i="7"/>
  <c r="S263" i="8"/>
  <c r="S254" i="8"/>
  <c r="T36" i="6"/>
  <c r="Q36" i="6"/>
  <c r="R36" i="6"/>
  <c r="O36" i="6"/>
  <c r="S36" i="6"/>
  <c r="P36" i="6"/>
  <c r="AA268" i="4"/>
  <c r="AB268" i="4"/>
  <c r="AK35" i="4"/>
  <c r="AB266" i="4"/>
  <c r="AB267" i="4"/>
  <c r="AJ35" i="4"/>
  <c r="AK40" i="4"/>
  <c r="AA266" i="4"/>
  <c r="AA267" i="4"/>
  <c r="AE395" i="4"/>
  <c r="AE399" i="4" s="1"/>
  <c r="AE395" i="7"/>
  <c r="AF395" i="7" s="1"/>
  <c r="AF397" i="7" s="1"/>
  <c r="AY394" i="7"/>
  <c r="AE395" i="8"/>
  <c r="AF395" i="8" s="1"/>
  <c r="Z36" i="4"/>
  <c r="AK36" i="4"/>
  <c r="AJ36" i="4"/>
  <c r="AL36" i="4"/>
  <c r="Y36" i="4"/>
  <c r="X36" i="4"/>
  <c r="Y394" i="8"/>
  <c r="U34" i="4"/>
  <c r="MS4" i="1" s="1"/>
  <c r="Q408" i="4"/>
  <c r="S394" i="6"/>
  <c r="BH394" i="6" s="1"/>
  <c r="BO394" i="6" s="1"/>
  <c r="BV394" i="6" s="1"/>
  <c r="CC394" i="6" s="1"/>
  <c r="CJ394" i="6" s="1"/>
  <c r="X394" i="7"/>
  <c r="X394" i="8"/>
  <c r="F490" i="4"/>
  <c r="D409" i="4"/>
  <c r="C409" i="4" s="1"/>
  <c r="W394" i="8"/>
  <c r="P394" i="7"/>
  <c r="BF394" i="7" s="1"/>
  <c r="BF401" i="7" s="1"/>
  <c r="BE401" i="7" s="1"/>
  <c r="BF402" i="7" s="1"/>
  <c r="BF404" i="7" s="1"/>
  <c r="AZ394" i="6"/>
  <c r="A491" i="4"/>
  <c r="A492" i="4" s="1"/>
  <c r="D490" i="4"/>
  <c r="Q490" i="4" s="1"/>
  <c r="AL39" i="4"/>
  <c r="BB394" i="6"/>
  <c r="BB394" i="4"/>
  <c r="AK39" i="4"/>
  <c r="BB394" i="7"/>
  <c r="AJ39" i="4"/>
  <c r="BB394" i="8"/>
  <c r="AD395" i="8"/>
  <c r="AD399" i="8" s="1"/>
  <c r="W394" i="6"/>
  <c r="Z39" i="4"/>
  <c r="Z394" i="6"/>
  <c r="Z394" i="4"/>
  <c r="Y39" i="4"/>
  <c r="Z394" i="7"/>
  <c r="V36" i="4"/>
  <c r="Q394" i="7"/>
  <c r="AD395" i="4"/>
  <c r="U36" i="4"/>
  <c r="Q394" i="8"/>
  <c r="X39" i="4"/>
  <c r="Z394" i="8"/>
  <c r="X394" i="6"/>
  <c r="AZ394" i="8"/>
  <c r="AD395" i="6"/>
  <c r="AD397" i="6" s="1"/>
  <c r="W36" i="4"/>
  <c r="Q394" i="6"/>
  <c r="Q394" i="4"/>
  <c r="AY394" i="8"/>
  <c r="Y394" i="7"/>
  <c r="AD395" i="7"/>
  <c r="AD397" i="7" s="1"/>
  <c r="W394" i="7"/>
  <c r="AZ394" i="7"/>
  <c r="R394" i="7"/>
  <c r="BG394" i="7" s="1"/>
  <c r="AY394" i="6"/>
  <c r="R394" i="6"/>
  <c r="BG394" i="6" s="1"/>
  <c r="R394" i="8"/>
  <c r="BG394" i="8" s="1"/>
  <c r="BA394" i="7"/>
  <c r="BA394" i="8"/>
  <c r="P407" i="4"/>
  <c r="B407" i="4"/>
  <c r="G427" i="4"/>
  <c r="T427" i="4" s="1"/>
  <c r="D427" i="4"/>
  <c r="Q427" i="4" s="1"/>
  <c r="H427" i="4"/>
  <c r="U427" i="4" s="1"/>
  <c r="I427" i="4"/>
  <c r="V427" i="4" s="1"/>
  <c r="I410" i="4"/>
  <c r="V410" i="4" s="1"/>
  <c r="H410" i="4"/>
  <c r="U410" i="4" s="1"/>
  <c r="G410" i="4"/>
  <c r="T410" i="4" s="1"/>
  <c r="F410" i="4"/>
  <c r="S410" i="4" s="1"/>
  <c r="E410" i="4"/>
  <c r="R410" i="4" s="1"/>
  <c r="A411" i="4"/>
  <c r="R353" i="8"/>
  <c r="Q353" i="8"/>
  <c r="E352" i="8"/>
  <c r="F352" i="8"/>
  <c r="CC398" i="7"/>
  <c r="BA394" i="4"/>
  <c r="BA394" i="6"/>
  <c r="CG398" i="7"/>
  <c r="CE398" i="6"/>
  <c r="CC398" i="6"/>
  <c r="CD398" i="6"/>
  <c r="P394" i="4"/>
  <c r="BF394" i="4" s="1"/>
  <c r="P394" i="6"/>
  <c r="CF398" i="7"/>
  <c r="Y394" i="4"/>
  <c r="Y394" i="6"/>
  <c r="CG398" i="6"/>
  <c r="S394" i="7"/>
  <c r="BH394" i="7" s="1"/>
  <c r="BO394" i="7" s="1"/>
  <c r="BV394" i="7" s="1"/>
  <c r="CC394" i="7" s="1"/>
  <c r="CJ394" i="7" s="1"/>
  <c r="CD398" i="7"/>
  <c r="CE398" i="7"/>
  <c r="CF398" i="6"/>
  <c r="P394" i="8"/>
  <c r="CC398" i="8"/>
  <c r="S394" i="8"/>
  <c r="BH394" i="8" s="1"/>
  <c r="BO394" i="8" s="1"/>
  <c r="BV394" i="8" s="1"/>
  <c r="CC394" i="8" s="1"/>
  <c r="CJ394" i="8" s="1"/>
  <c r="CD398" i="8"/>
  <c r="CE398" i="8"/>
  <c r="CF398" i="8"/>
  <c r="CG398" i="8"/>
  <c r="S394" i="4"/>
  <c r="BH394" i="4" s="1"/>
  <c r="BO394" i="4" s="1"/>
  <c r="BV394" i="4" s="1"/>
  <c r="CC394" i="4" s="1"/>
  <c r="CJ394" i="4" s="1"/>
  <c r="X394" i="4"/>
  <c r="W394" i="4"/>
  <c r="R394" i="4"/>
  <c r="CE398" i="4"/>
  <c r="AZ394" i="4"/>
  <c r="AY394" i="4"/>
  <c r="M248" i="4"/>
  <c r="M36" i="6"/>
  <c r="J36" i="6"/>
  <c r="G36" i="6"/>
  <c r="D36" i="6"/>
  <c r="N36" i="6"/>
  <c r="K36" i="6"/>
  <c r="H36" i="6"/>
  <c r="E36" i="6"/>
  <c r="V248" i="4"/>
  <c r="L36" i="6"/>
  <c r="I36" i="6"/>
  <c r="F36" i="6"/>
  <c r="C36" i="6"/>
  <c r="S248" i="4"/>
  <c r="A428" i="4"/>
  <c r="M199" i="7"/>
  <c r="M197" i="7"/>
  <c r="M198" i="7" s="1"/>
  <c r="N196" i="7"/>
  <c r="CX199" i="8"/>
  <c r="CY196" i="8"/>
  <c r="CX197" i="8"/>
  <c r="CX198" i="8" s="1"/>
  <c r="CI197" i="8"/>
  <c r="CI198" i="8" s="1"/>
  <c r="CJ196" i="8"/>
  <c r="CI199" i="8"/>
  <c r="AP197" i="7"/>
  <c r="AP198" i="7" s="1"/>
  <c r="AP199" i="7"/>
  <c r="AQ196" i="7"/>
  <c r="AP197" i="8"/>
  <c r="AP198" i="8" s="1"/>
  <c r="AQ196" i="8"/>
  <c r="AP199" i="8"/>
  <c r="AA199" i="8"/>
  <c r="AA197" i="8"/>
  <c r="AA198" i="8" s="1"/>
  <c r="AB196" i="8"/>
  <c r="L197" i="8"/>
  <c r="L198" i="8" s="1"/>
  <c r="L199" i="8"/>
  <c r="M196" i="8"/>
  <c r="CJ197" i="7"/>
  <c r="CJ198" i="7" s="1"/>
  <c r="CK196" i="7"/>
  <c r="CJ199" i="7"/>
  <c r="BU196" i="8"/>
  <c r="BT199" i="8"/>
  <c r="BT197" i="8"/>
  <c r="BT198" i="8" s="1"/>
  <c r="AB197" i="7"/>
  <c r="AB198" i="7" s="1"/>
  <c r="AC196" i="7"/>
  <c r="AB199" i="7"/>
  <c r="CX197" i="7"/>
  <c r="CX198" i="7" s="1"/>
  <c r="CY196" i="7"/>
  <c r="CX199" i="7"/>
  <c r="BU196" i="7"/>
  <c r="BT199" i="7"/>
  <c r="BT197" i="7"/>
  <c r="BT198" i="7" s="1"/>
  <c r="DN199" i="7"/>
  <c r="DN197" i="7"/>
  <c r="DN198" i="7" s="1"/>
  <c r="DO196" i="7"/>
  <c r="DN197" i="8"/>
  <c r="DN198" i="8" s="1"/>
  <c r="DN199" i="8"/>
  <c r="DO196" i="8"/>
  <c r="BF199" i="7"/>
  <c r="BF197" i="7"/>
  <c r="BF198" i="7" s="1"/>
  <c r="BG196" i="7"/>
  <c r="AY197" i="6"/>
  <c r="AY198" i="6" s="1"/>
  <c r="DG197" i="6"/>
  <c r="DG198" i="6" s="1"/>
  <c r="DH196" i="6"/>
  <c r="DG199" i="6"/>
  <c r="AZ196" i="6"/>
  <c r="AZ199" i="6" s="1"/>
  <c r="AB143" i="6"/>
  <c r="AV143" i="6"/>
  <c r="M248" i="6"/>
  <c r="BO199" i="6"/>
  <c r="BO197" i="6"/>
  <c r="BO198" i="6" s="1"/>
  <c r="BP196" i="6"/>
  <c r="CD196" i="6"/>
  <c r="CC197" i="6"/>
  <c r="CC198" i="6" s="1"/>
  <c r="CC199" i="6"/>
  <c r="R248" i="6"/>
  <c r="CT196" i="6"/>
  <c r="CS199" i="6"/>
  <c r="CS197" i="6"/>
  <c r="CS198" i="6" s="1"/>
  <c r="V248" i="6"/>
  <c r="F197" i="6"/>
  <c r="F198" i="6" s="1"/>
  <c r="G196" i="6"/>
  <c r="F199" i="6"/>
  <c r="AK197" i="6"/>
  <c r="AK198" i="6" s="1"/>
  <c r="AL196" i="6"/>
  <c r="AK199" i="6"/>
  <c r="V199" i="6"/>
  <c r="W196" i="6"/>
  <c r="V197" i="6"/>
  <c r="V198" i="6" s="1"/>
  <c r="AB144" i="6"/>
  <c r="AC142" i="6"/>
  <c r="AV144" i="6"/>
  <c r="AX142" i="6"/>
  <c r="A196" i="4"/>
  <c r="AU242" i="4"/>
  <c r="AU243" i="4" s="1"/>
  <c r="AU244" i="4" s="1"/>
  <c r="AT242" i="4"/>
  <c r="AT243" i="4" s="1"/>
  <c r="AT244" i="4" s="1"/>
  <c r="AS242" i="4"/>
  <c r="AS243" i="4" s="1"/>
  <c r="AS244" i="4" s="1"/>
  <c r="AR242" i="4"/>
  <c r="AR243" i="4" s="1"/>
  <c r="AR244" i="4" s="1"/>
  <c r="AQ242" i="4"/>
  <c r="AQ243" i="4" s="1"/>
  <c r="AQ244" i="4" s="1"/>
  <c r="AP242" i="4"/>
  <c r="AP243" i="4" s="1"/>
  <c r="AP244" i="4" s="1"/>
  <c r="AO242" i="4"/>
  <c r="AO243" i="4" s="1"/>
  <c r="AO244" i="4" s="1"/>
  <c r="AN242" i="4"/>
  <c r="AN243" i="4" s="1"/>
  <c r="AN244" i="4" s="1"/>
  <c r="AM242" i="4"/>
  <c r="AM243" i="4" s="1"/>
  <c r="AM244" i="4" s="1"/>
  <c r="AL242" i="4"/>
  <c r="AL243" i="4" s="1"/>
  <c r="AL244" i="4" s="1"/>
  <c r="AK242" i="4"/>
  <c r="AK243" i="4" s="1"/>
  <c r="AK244" i="4" s="1"/>
  <c r="AJ242" i="4"/>
  <c r="AJ243" i="4" s="1"/>
  <c r="AJ244" i="4" s="1"/>
  <c r="AI242" i="4"/>
  <c r="AI243" i="4" s="1"/>
  <c r="AI244" i="4" s="1"/>
  <c r="AH242" i="4"/>
  <c r="AH243" i="4" s="1"/>
  <c r="AH244" i="4" s="1"/>
  <c r="AG242" i="4"/>
  <c r="AG243" i="4" s="1"/>
  <c r="AG244" i="4" s="1"/>
  <c r="AF242" i="4"/>
  <c r="AE242" i="4"/>
  <c r="AD242" i="4"/>
  <c r="AC242" i="4"/>
  <c r="AB242" i="4"/>
  <c r="AA242" i="4"/>
  <c r="Z242" i="4"/>
  <c r="Y242" i="4"/>
  <c r="X242" i="4"/>
  <c r="W242" i="4"/>
  <c r="V242" i="4"/>
  <c r="U242" i="4"/>
  <c r="T242" i="4"/>
  <c r="S242" i="4"/>
  <c r="R242" i="4"/>
  <c r="Q242" i="4"/>
  <c r="Q243" i="4" s="1"/>
  <c r="Q244" i="4" s="1"/>
  <c r="P242" i="4"/>
  <c r="P243" i="4" s="1"/>
  <c r="P244" i="4" s="1"/>
  <c r="O242" i="4"/>
  <c r="O243" i="4" s="1"/>
  <c r="O244" i="4" s="1"/>
  <c r="N242" i="4"/>
  <c r="N243" i="4" s="1"/>
  <c r="N244" i="4" s="1"/>
  <c r="M242" i="4"/>
  <c r="M243" i="4" s="1"/>
  <c r="M244" i="4" s="1"/>
  <c r="L242" i="4"/>
  <c r="L243" i="4" s="1"/>
  <c r="L244" i="4" s="1"/>
  <c r="K242" i="4"/>
  <c r="K243" i="4" s="1"/>
  <c r="K244" i="4" s="1"/>
  <c r="J242" i="4"/>
  <c r="J243" i="4" s="1"/>
  <c r="J244" i="4" s="1"/>
  <c r="I242" i="4"/>
  <c r="I243" i="4" s="1"/>
  <c r="I244" i="4" s="1"/>
  <c r="H242" i="4"/>
  <c r="H243" i="4" s="1"/>
  <c r="H244" i="4" s="1"/>
  <c r="G242" i="4"/>
  <c r="G243" i="4" s="1"/>
  <c r="G244" i="4" s="1"/>
  <c r="F242" i="4"/>
  <c r="F243" i="4" s="1"/>
  <c r="F244" i="4" s="1"/>
  <c r="E242" i="4"/>
  <c r="E243" i="4" s="1"/>
  <c r="E244" i="4" s="1"/>
  <c r="D242" i="4"/>
  <c r="D243" i="4" s="1"/>
  <c r="D244" i="4" s="1"/>
  <c r="C242" i="4"/>
  <c r="C243" i="4" s="1"/>
  <c r="C244" i="4" s="1"/>
  <c r="AU237" i="4"/>
  <c r="AU238" i="4" s="1"/>
  <c r="AU239" i="4" s="1"/>
  <c r="AT237" i="4"/>
  <c r="AT238" i="4" s="1"/>
  <c r="AT239" i="4" s="1"/>
  <c r="AS237" i="4"/>
  <c r="AS238" i="4" s="1"/>
  <c r="AS239" i="4" s="1"/>
  <c r="AR237" i="4"/>
  <c r="AR238" i="4" s="1"/>
  <c r="AR239" i="4" s="1"/>
  <c r="AQ237" i="4"/>
  <c r="AQ238" i="4" s="1"/>
  <c r="AQ239" i="4" s="1"/>
  <c r="AP237" i="4"/>
  <c r="AP238" i="4" s="1"/>
  <c r="AP239" i="4" s="1"/>
  <c r="AO237" i="4"/>
  <c r="AO238" i="4" s="1"/>
  <c r="AO239" i="4" s="1"/>
  <c r="AN237" i="4"/>
  <c r="AN238" i="4" s="1"/>
  <c r="AN239" i="4" s="1"/>
  <c r="AM237" i="4"/>
  <c r="AM238" i="4" s="1"/>
  <c r="AM239" i="4" s="1"/>
  <c r="AL237" i="4"/>
  <c r="AL238" i="4" s="1"/>
  <c r="AL239" i="4" s="1"/>
  <c r="AK237" i="4"/>
  <c r="AK238" i="4" s="1"/>
  <c r="AK239" i="4" s="1"/>
  <c r="AJ237" i="4"/>
  <c r="AJ238" i="4" s="1"/>
  <c r="AJ239" i="4" s="1"/>
  <c r="AI237" i="4"/>
  <c r="AI238" i="4" s="1"/>
  <c r="AI239" i="4" s="1"/>
  <c r="AH237" i="4"/>
  <c r="AH238" i="4" s="1"/>
  <c r="AH239" i="4" s="1"/>
  <c r="AG237" i="4"/>
  <c r="AG238" i="4" s="1"/>
  <c r="AG239" i="4" s="1"/>
  <c r="AF237" i="4"/>
  <c r="AE237" i="4"/>
  <c r="AD237" i="4"/>
  <c r="AC237" i="4"/>
  <c r="AB237" i="4"/>
  <c r="AA237" i="4"/>
  <c r="Z237" i="4"/>
  <c r="Y237" i="4"/>
  <c r="X237" i="4"/>
  <c r="W237" i="4"/>
  <c r="V237" i="4"/>
  <c r="U237" i="4"/>
  <c r="T237" i="4"/>
  <c r="S237" i="4"/>
  <c r="R237" i="4"/>
  <c r="Q237" i="4"/>
  <c r="Q238" i="4" s="1"/>
  <c r="Q239" i="4" s="1"/>
  <c r="P237" i="4"/>
  <c r="P238" i="4" s="1"/>
  <c r="P239" i="4" s="1"/>
  <c r="O237" i="4"/>
  <c r="O238" i="4" s="1"/>
  <c r="O239" i="4" s="1"/>
  <c r="N237" i="4"/>
  <c r="N238" i="4" s="1"/>
  <c r="N239" i="4" s="1"/>
  <c r="M237" i="4"/>
  <c r="M238" i="4" s="1"/>
  <c r="M239" i="4" s="1"/>
  <c r="L237" i="4"/>
  <c r="L238" i="4" s="1"/>
  <c r="L239" i="4" s="1"/>
  <c r="K237" i="4"/>
  <c r="K238" i="4" s="1"/>
  <c r="K239" i="4" s="1"/>
  <c r="J237" i="4"/>
  <c r="J238" i="4" s="1"/>
  <c r="J239" i="4" s="1"/>
  <c r="I237" i="4"/>
  <c r="I238" i="4" s="1"/>
  <c r="I239" i="4" s="1"/>
  <c r="H237" i="4"/>
  <c r="H238" i="4" s="1"/>
  <c r="H239" i="4" s="1"/>
  <c r="G237" i="4"/>
  <c r="G238" i="4" s="1"/>
  <c r="G239" i="4" s="1"/>
  <c r="F237" i="4"/>
  <c r="F238" i="4" s="1"/>
  <c r="F239" i="4" s="1"/>
  <c r="E237" i="4"/>
  <c r="E238" i="4" s="1"/>
  <c r="E239" i="4" s="1"/>
  <c r="D237" i="4"/>
  <c r="D238" i="4" s="1"/>
  <c r="D239" i="4" s="1"/>
  <c r="C237" i="4"/>
  <c r="C238" i="4" s="1"/>
  <c r="C239" i="4" s="1"/>
  <c r="AU232" i="4"/>
  <c r="AU233" i="4" s="1"/>
  <c r="AU234" i="4" s="1"/>
  <c r="AT232" i="4"/>
  <c r="AT233" i="4" s="1"/>
  <c r="AT234" i="4" s="1"/>
  <c r="AS232" i="4"/>
  <c r="AS233" i="4" s="1"/>
  <c r="AS234" i="4" s="1"/>
  <c r="AR232" i="4"/>
  <c r="AR233" i="4" s="1"/>
  <c r="AR234" i="4" s="1"/>
  <c r="AQ232" i="4"/>
  <c r="AQ233" i="4" s="1"/>
  <c r="AQ234" i="4" s="1"/>
  <c r="AP232" i="4"/>
  <c r="AP233" i="4" s="1"/>
  <c r="AP234" i="4" s="1"/>
  <c r="AO232" i="4"/>
  <c r="AO233" i="4" s="1"/>
  <c r="AO234" i="4" s="1"/>
  <c r="AN232" i="4"/>
  <c r="AN233" i="4" s="1"/>
  <c r="AN234" i="4" s="1"/>
  <c r="AM232" i="4"/>
  <c r="AM233" i="4" s="1"/>
  <c r="AM234" i="4" s="1"/>
  <c r="AL232" i="4"/>
  <c r="AL233" i="4" s="1"/>
  <c r="AL234" i="4" s="1"/>
  <c r="AK232" i="4"/>
  <c r="AK233" i="4" s="1"/>
  <c r="AK234" i="4" s="1"/>
  <c r="AJ232" i="4"/>
  <c r="AJ233" i="4" s="1"/>
  <c r="AJ234" i="4" s="1"/>
  <c r="AI232" i="4"/>
  <c r="AI233" i="4" s="1"/>
  <c r="AI234" i="4" s="1"/>
  <c r="AH232" i="4"/>
  <c r="AH233" i="4" s="1"/>
  <c r="AH234" i="4" s="1"/>
  <c r="AG232" i="4"/>
  <c r="AG233" i="4" s="1"/>
  <c r="AG234" i="4" s="1"/>
  <c r="AF232" i="4"/>
  <c r="AE232" i="4"/>
  <c r="AD232" i="4"/>
  <c r="AC232" i="4"/>
  <c r="AB232" i="4"/>
  <c r="AA232" i="4"/>
  <c r="Z232" i="4"/>
  <c r="Y232" i="4"/>
  <c r="X232" i="4"/>
  <c r="W232" i="4"/>
  <c r="V232" i="4"/>
  <c r="U232" i="4"/>
  <c r="T232" i="4"/>
  <c r="S232" i="4"/>
  <c r="R232" i="4"/>
  <c r="Q232" i="4"/>
  <c r="Q233" i="4" s="1"/>
  <c r="Q234" i="4" s="1"/>
  <c r="P232" i="4"/>
  <c r="P233" i="4" s="1"/>
  <c r="P234" i="4" s="1"/>
  <c r="O232" i="4"/>
  <c r="O233" i="4" s="1"/>
  <c r="O234" i="4" s="1"/>
  <c r="N232" i="4"/>
  <c r="N233" i="4" s="1"/>
  <c r="N234" i="4" s="1"/>
  <c r="M232" i="4"/>
  <c r="M233" i="4" s="1"/>
  <c r="M234" i="4" s="1"/>
  <c r="L232" i="4"/>
  <c r="L233" i="4" s="1"/>
  <c r="L234" i="4" s="1"/>
  <c r="K232" i="4"/>
  <c r="K233" i="4" s="1"/>
  <c r="K234" i="4" s="1"/>
  <c r="J232" i="4"/>
  <c r="J233" i="4" s="1"/>
  <c r="J234" i="4" s="1"/>
  <c r="I232" i="4"/>
  <c r="I233" i="4" s="1"/>
  <c r="I234" i="4" s="1"/>
  <c r="H232" i="4"/>
  <c r="H233" i="4" s="1"/>
  <c r="H234" i="4" s="1"/>
  <c r="G232" i="4"/>
  <c r="G233" i="4" s="1"/>
  <c r="G234" i="4" s="1"/>
  <c r="F232" i="4"/>
  <c r="F233" i="4" s="1"/>
  <c r="F234" i="4" s="1"/>
  <c r="E232" i="4"/>
  <c r="E233" i="4" s="1"/>
  <c r="E234" i="4" s="1"/>
  <c r="D232" i="4"/>
  <c r="D233" i="4" s="1"/>
  <c r="D234" i="4" s="1"/>
  <c r="C232" i="4"/>
  <c r="C233" i="4" s="1"/>
  <c r="C234" i="4" s="1"/>
  <c r="AU227" i="4"/>
  <c r="AU228" i="4" s="1"/>
  <c r="AU229" i="4" s="1"/>
  <c r="AT227" i="4"/>
  <c r="AT228" i="4" s="1"/>
  <c r="AT229" i="4" s="1"/>
  <c r="AS227" i="4"/>
  <c r="AS228" i="4" s="1"/>
  <c r="AS229" i="4" s="1"/>
  <c r="AR227" i="4"/>
  <c r="AR228" i="4" s="1"/>
  <c r="AR229" i="4" s="1"/>
  <c r="AQ227" i="4"/>
  <c r="AQ228" i="4" s="1"/>
  <c r="AQ229" i="4" s="1"/>
  <c r="AP227" i="4"/>
  <c r="AP228" i="4" s="1"/>
  <c r="AP229" i="4" s="1"/>
  <c r="AO227" i="4"/>
  <c r="AO228" i="4" s="1"/>
  <c r="AO229" i="4" s="1"/>
  <c r="AN227" i="4"/>
  <c r="AN228" i="4" s="1"/>
  <c r="AN229" i="4" s="1"/>
  <c r="AM227" i="4"/>
  <c r="AM228" i="4" s="1"/>
  <c r="AM229" i="4" s="1"/>
  <c r="AL227" i="4"/>
  <c r="AL228" i="4" s="1"/>
  <c r="AL229" i="4" s="1"/>
  <c r="AK227" i="4"/>
  <c r="AK228" i="4" s="1"/>
  <c r="AK229" i="4" s="1"/>
  <c r="AJ227" i="4"/>
  <c r="AJ228" i="4" s="1"/>
  <c r="AJ229" i="4" s="1"/>
  <c r="AI227" i="4"/>
  <c r="AI228" i="4" s="1"/>
  <c r="AI229" i="4" s="1"/>
  <c r="AH227" i="4"/>
  <c r="AH228" i="4" s="1"/>
  <c r="AH229" i="4" s="1"/>
  <c r="AG227" i="4"/>
  <c r="AG228" i="4" s="1"/>
  <c r="AG229" i="4" s="1"/>
  <c r="Q227" i="4"/>
  <c r="Q228" i="4" s="1"/>
  <c r="Q229" i="4" s="1"/>
  <c r="P227" i="4"/>
  <c r="P228" i="4" s="1"/>
  <c r="P229" i="4" s="1"/>
  <c r="O227" i="4"/>
  <c r="O228" i="4" s="1"/>
  <c r="O229" i="4" s="1"/>
  <c r="N227" i="4"/>
  <c r="N228" i="4" s="1"/>
  <c r="N229" i="4" s="1"/>
  <c r="M227" i="4"/>
  <c r="M228" i="4" s="1"/>
  <c r="M229" i="4" s="1"/>
  <c r="L227" i="4"/>
  <c r="L228" i="4" s="1"/>
  <c r="L229" i="4" s="1"/>
  <c r="K227" i="4"/>
  <c r="J227" i="4"/>
  <c r="I227" i="4"/>
  <c r="H227" i="4"/>
  <c r="G227" i="4"/>
  <c r="F227" i="4"/>
  <c r="E227" i="4"/>
  <c r="D227" i="4"/>
  <c r="C227" i="4"/>
  <c r="AU222" i="4"/>
  <c r="AU223" i="4" s="1"/>
  <c r="AU224" i="4" s="1"/>
  <c r="AT222" i="4"/>
  <c r="AT223" i="4" s="1"/>
  <c r="AT224" i="4" s="1"/>
  <c r="AS222" i="4"/>
  <c r="AS223" i="4" s="1"/>
  <c r="AS224" i="4" s="1"/>
  <c r="AR222" i="4"/>
  <c r="AR223" i="4" s="1"/>
  <c r="AR224" i="4" s="1"/>
  <c r="AQ222" i="4"/>
  <c r="AQ223" i="4" s="1"/>
  <c r="AQ224" i="4" s="1"/>
  <c r="AP222" i="4"/>
  <c r="AP223" i="4" s="1"/>
  <c r="AP224" i="4" s="1"/>
  <c r="AO222" i="4"/>
  <c r="AO223" i="4" s="1"/>
  <c r="AO224" i="4" s="1"/>
  <c r="AN222" i="4"/>
  <c r="AN223" i="4" s="1"/>
  <c r="AN224" i="4" s="1"/>
  <c r="AM222" i="4"/>
  <c r="AM223" i="4" s="1"/>
  <c r="AM224" i="4" s="1"/>
  <c r="AL222" i="4"/>
  <c r="AL223" i="4" s="1"/>
  <c r="AL224" i="4" s="1"/>
  <c r="AK222" i="4"/>
  <c r="AK223" i="4" s="1"/>
  <c r="AK224" i="4" s="1"/>
  <c r="AJ222" i="4"/>
  <c r="AJ223" i="4" s="1"/>
  <c r="AJ224" i="4" s="1"/>
  <c r="AI222" i="4"/>
  <c r="AI223" i="4" s="1"/>
  <c r="AI224" i="4" s="1"/>
  <c r="AH222" i="4"/>
  <c r="AH223" i="4" s="1"/>
  <c r="AH224" i="4" s="1"/>
  <c r="AG222" i="4"/>
  <c r="AG223" i="4" s="1"/>
  <c r="AG224" i="4" s="1"/>
  <c r="Q222" i="4"/>
  <c r="Q223" i="4" s="1"/>
  <c r="Q224" i="4" s="1"/>
  <c r="P222" i="4"/>
  <c r="P223" i="4" s="1"/>
  <c r="P224" i="4" s="1"/>
  <c r="O222" i="4"/>
  <c r="O223" i="4" s="1"/>
  <c r="O224" i="4" s="1"/>
  <c r="N222" i="4"/>
  <c r="N223" i="4" s="1"/>
  <c r="N224" i="4" s="1"/>
  <c r="M222" i="4"/>
  <c r="M223" i="4" s="1"/>
  <c r="M224" i="4" s="1"/>
  <c r="L222" i="4"/>
  <c r="K222" i="4"/>
  <c r="J222" i="4"/>
  <c r="I222" i="4"/>
  <c r="H222" i="4"/>
  <c r="G222" i="4"/>
  <c r="F222" i="4"/>
  <c r="E222" i="4"/>
  <c r="D222" i="4"/>
  <c r="C222" i="4"/>
  <c r="AU217" i="4"/>
  <c r="AU218" i="4" s="1"/>
  <c r="AU219" i="4" s="1"/>
  <c r="AT217" i="4"/>
  <c r="AT218" i="4" s="1"/>
  <c r="AT219" i="4" s="1"/>
  <c r="AS217" i="4"/>
  <c r="AS218" i="4" s="1"/>
  <c r="AS219" i="4" s="1"/>
  <c r="AR217" i="4"/>
  <c r="AR218" i="4" s="1"/>
  <c r="AR219" i="4" s="1"/>
  <c r="AQ217" i="4"/>
  <c r="AQ218" i="4" s="1"/>
  <c r="AQ219" i="4" s="1"/>
  <c r="AP217" i="4"/>
  <c r="AP218" i="4" s="1"/>
  <c r="AP219" i="4" s="1"/>
  <c r="AO217" i="4"/>
  <c r="AO218" i="4" s="1"/>
  <c r="AO219" i="4" s="1"/>
  <c r="AN217" i="4"/>
  <c r="AN218" i="4" s="1"/>
  <c r="AN219" i="4" s="1"/>
  <c r="AM217" i="4"/>
  <c r="AM218" i="4" s="1"/>
  <c r="AM219" i="4" s="1"/>
  <c r="AL217" i="4"/>
  <c r="AL218" i="4" s="1"/>
  <c r="AL219" i="4" s="1"/>
  <c r="AK217" i="4"/>
  <c r="AK218" i="4" s="1"/>
  <c r="AK219" i="4" s="1"/>
  <c r="AJ217" i="4"/>
  <c r="AJ218" i="4" s="1"/>
  <c r="AJ219" i="4" s="1"/>
  <c r="AI217" i="4"/>
  <c r="AI218" i="4" s="1"/>
  <c r="AI219" i="4" s="1"/>
  <c r="AH217" i="4"/>
  <c r="AH218" i="4" s="1"/>
  <c r="AH219" i="4" s="1"/>
  <c r="AG217" i="4"/>
  <c r="AG218" i="4" s="1"/>
  <c r="AG219" i="4" s="1"/>
  <c r="Q217" i="4"/>
  <c r="Q218" i="4" s="1"/>
  <c r="Q219" i="4" s="1"/>
  <c r="P217" i="4"/>
  <c r="P218" i="4" s="1"/>
  <c r="P219" i="4" s="1"/>
  <c r="O217" i="4"/>
  <c r="O218" i="4" s="1"/>
  <c r="O219" i="4" s="1"/>
  <c r="N217" i="4"/>
  <c r="N218" i="4" s="1"/>
  <c r="N219" i="4" s="1"/>
  <c r="M217" i="4"/>
  <c r="M218" i="4" s="1"/>
  <c r="M219" i="4" s="1"/>
  <c r="L217" i="4"/>
  <c r="L218" i="4" s="1"/>
  <c r="L219" i="4" s="1"/>
  <c r="K217" i="4"/>
  <c r="J217" i="4"/>
  <c r="I217" i="4"/>
  <c r="H217" i="4"/>
  <c r="G217" i="4"/>
  <c r="F217" i="4"/>
  <c r="E217" i="4"/>
  <c r="D217" i="4"/>
  <c r="C217" i="4"/>
  <c r="AU212" i="4"/>
  <c r="AU213" i="4" s="1"/>
  <c r="AU214" i="4" s="1"/>
  <c r="AT212" i="4"/>
  <c r="AT213" i="4" s="1"/>
  <c r="AT214" i="4" s="1"/>
  <c r="AS212" i="4"/>
  <c r="AS213" i="4" s="1"/>
  <c r="AS214" i="4" s="1"/>
  <c r="AR212" i="4"/>
  <c r="AR213" i="4" s="1"/>
  <c r="AR214" i="4" s="1"/>
  <c r="AQ212" i="4"/>
  <c r="AQ213" i="4" s="1"/>
  <c r="AQ214" i="4" s="1"/>
  <c r="AP212" i="4"/>
  <c r="AP213" i="4" s="1"/>
  <c r="AP214" i="4" s="1"/>
  <c r="AO212" i="4"/>
  <c r="AO213" i="4" s="1"/>
  <c r="AO214" i="4" s="1"/>
  <c r="AN212" i="4"/>
  <c r="AN213" i="4" s="1"/>
  <c r="AN214" i="4" s="1"/>
  <c r="AM212" i="4"/>
  <c r="AM213" i="4" s="1"/>
  <c r="AM214" i="4" s="1"/>
  <c r="AL212" i="4"/>
  <c r="AL213" i="4" s="1"/>
  <c r="AL214" i="4" s="1"/>
  <c r="AK212" i="4"/>
  <c r="AK213" i="4" s="1"/>
  <c r="AK214" i="4" s="1"/>
  <c r="AJ212" i="4"/>
  <c r="AJ213" i="4" s="1"/>
  <c r="AJ214" i="4" s="1"/>
  <c r="AI212" i="4"/>
  <c r="AI213" i="4" s="1"/>
  <c r="AI214" i="4" s="1"/>
  <c r="AH212" i="4"/>
  <c r="AH213" i="4" s="1"/>
  <c r="AH214" i="4" s="1"/>
  <c r="AG212" i="4"/>
  <c r="AG213" i="4" s="1"/>
  <c r="AG214" i="4" s="1"/>
  <c r="Q212" i="4"/>
  <c r="Q213" i="4" s="1"/>
  <c r="Q214" i="4" s="1"/>
  <c r="P212" i="4"/>
  <c r="P213" i="4" s="1"/>
  <c r="P214" i="4" s="1"/>
  <c r="O212" i="4"/>
  <c r="O213" i="4" s="1"/>
  <c r="O214" i="4" s="1"/>
  <c r="N212" i="4"/>
  <c r="N213" i="4" s="1"/>
  <c r="N214" i="4" s="1"/>
  <c r="M212" i="4"/>
  <c r="M213" i="4" s="1"/>
  <c r="M214" i="4" s="1"/>
  <c r="L212" i="4"/>
  <c r="K212" i="4"/>
  <c r="J212" i="4"/>
  <c r="I212" i="4"/>
  <c r="H212" i="4"/>
  <c r="G212" i="4"/>
  <c r="F212" i="4"/>
  <c r="E212" i="4"/>
  <c r="D212" i="4"/>
  <c r="C212" i="4"/>
  <c r="AU207" i="4"/>
  <c r="AU208" i="4" s="1"/>
  <c r="AU209" i="4" s="1"/>
  <c r="AT207" i="4"/>
  <c r="AT208" i="4" s="1"/>
  <c r="AT209" i="4" s="1"/>
  <c r="AS207" i="4"/>
  <c r="AS208" i="4" s="1"/>
  <c r="AS209" i="4" s="1"/>
  <c r="AR207" i="4"/>
  <c r="AR208" i="4" s="1"/>
  <c r="AR209" i="4" s="1"/>
  <c r="AQ207" i="4"/>
  <c r="AQ208" i="4" s="1"/>
  <c r="AQ209" i="4" s="1"/>
  <c r="AP207" i="4"/>
  <c r="AP208" i="4" s="1"/>
  <c r="AP209" i="4" s="1"/>
  <c r="AO207" i="4"/>
  <c r="AO208" i="4" s="1"/>
  <c r="AO209" i="4" s="1"/>
  <c r="AN207" i="4"/>
  <c r="AN208" i="4" s="1"/>
  <c r="AN209" i="4" s="1"/>
  <c r="AM207" i="4"/>
  <c r="AM208" i="4" s="1"/>
  <c r="AM209" i="4" s="1"/>
  <c r="AL207" i="4"/>
  <c r="AL208" i="4" s="1"/>
  <c r="AL209" i="4" s="1"/>
  <c r="AK207" i="4"/>
  <c r="AK208" i="4" s="1"/>
  <c r="AK209" i="4" s="1"/>
  <c r="AJ207" i="4"/>
  <c r="AJ208" i="4" s="1"/>
  <c r="AJ209" i="4" s="1"/>
  <c r="AI207" i="4"/>
  <c r="AI208" i="4" s="1"/>
  <c r="AI209" i="4" s="1"/>
  <c r="AH207" i="4"/>
  <c r="AH208" i="4" s="1"/>
  <c r="AH209" i="4" s="1"/>
  <c r="AG207" i="4"/>
  <c r="AG208" i="4" s="1"/>
  <c r="AG209" i="4" s="1"/>
  <c r="Q207" i="4"/>
  <c r="Q208" i="4" s="1"/>
  <c r="Q209" i="4" s="1"/>
  <c r="P207" i="4"/>
  <c r="P208" i="4" s="1"/>
  <c r="P209" i="4" s="1"/>
  <c r="O207" i="4"/>
  <c r="O208" i="4" s="1"/>
  <c r="O209" i="4" s="1"/>
  <c r="N207" i="4"/>
  <c r="N208" i="4" s="1"/>
  <c r="N209" i="4" s="1"/>
  <c r="M207" i="4"/>
  <c r="M208" i="4" s="1"/>
  <c r="M209" i="4" s="1"/>
  <c r="L207" i="4"/>
  <c r="K207" i="4"/>
  <c r="J207" i="4"/>
  <c r="I207" i="4"/>
  <c r="H207" i="4"/>
  <c r="G207" i="4"/>
  <c r="F207" i="4"/>
  <c r="E207" i="4"/>
  <c r="D207" i="4"/>
  <c r="C207" i="4"/>
  <c r="DE196" i="4"/>
  <c r="CP196" i="4"/>
  <c r="CA196" i="4"/>
  <c r="BL196" i="4"/>
  <c r="AW196" i="4"/>
  <c r="AH196" i="4"/>
  <c r="S196" i="4"/>
  <c r="D196" i="4"/>
  <c r="E261" i="7" l="1"/>
  <c r="E256" i="6"/>
  <c r="J256" i="6"/>
  <c r="J261" i="6"/>
  <c r="J259" i="6"/>
  <c r="BB259" i="4"/>
  <c r="BB260" i="4"/>
  <c r="BB261" i="4"/>
  <c r="BB262" i="4"/>
  <c r="BB257" i="4"/>
  <c r="BB256" i="4"/>
  <c r="BB258" i="4"/>
  <c r="BC259" i="4"/>
  <c r="BC260" i="4"/>
  <c r="BC261" i="4"/>
  <c r="BC262" i="4"/>
  <c r="BC256" i="4"/>
  <c r="BC257" i="4"/>
  <c r="BC258" i="4"/>
  <c r="C255" i="8"/>
  <c r="C256" i="8"/>
  <c r="C257" i="8"/>
  <c r="C258" i="8"/>
  <c r="C259" i="8"/>
  <c r="C260" i="8"/>
  <c r="C261" i="8"/>
  <c r="C262" i="8"/>
  <c r="F256" i="4"/>
  <c r="F257" i="4"/>
  <c r="F258" i="4"/>
  <c r="F260" i="4"/>
  <c r="F261" i="4"/>
  <c r="F262" i="4"/>
  <c r="F259" i="4"/>
  <c r="AW258" i="8"/>
  <c r="AW259" i="8"/>
  <c r="AW260" i="8"/>
  <c r="AW261" i="8"/>
  <c r="AW262" i="8"/>
  <c r="AW256" i="8"/>
  <c r="AW257" i="8"/>
  <c r="AX261" i="6"/>
  <c r="AX262" i="6"/>
  <c r="AX257" i="6"/>
  <c r="AX258" i="6"/>
  <c r="AX259" i="6"/>
  <c r="AX256" i="6"/>
  <c r="AX260" i="6"/>
  <c r="L256" i="4"/>
  <c r="L257" i="4"/>
  <c r="L258" i="4"/>
  <c r="L259" i="4"/>
  <c r="L260" i="4"/>
  <c r="L262" i="4"/>
  <c r="L261" i="4"/>
  <c r="K256" i="8"/>
  <c r="K257" i="8"/>
  <c r="K258" i="8"/>
  <c r="K259" i="8"/>
  <c r="K261" i="8"/>
  <c r="K260" i="8"/>
  <c r="K262" i="8"/>
  <c r="AQ259" i="6"/>
  <c r="AQ260" i="6"/>
  <c r="AQ261" i="6"/>
  <c r="AQ262" i="6"/>
  <c r="AQ256" i="6"/>
  <c r="AQ257" i="6"/>
  <c r="AQ258" i="6"/>
  <c r="BB259" i="8"/>
  <c r="BB260" i="8"/>
  <c r="BB261" i="8"/>
  <c r="BB262" i="8"/>
  <c r="BB256" i="8"/>
  <c r="BB257" i="8"/>
  <c r="BB258" i="8"/>
  <c r="AX258" i="4"/>
  <c r="AX259" i="4"/>
  <c r="AX260" i="4"/>
  <c r="AX261" i="4"/>
  <c r="AX262" i="4"/>
  <c r="AX257" i="4"/>
  <c r="AX256" i="4"/>
  <c r="AT256" i="4"/>
  <c r="AT257" i="4"/>
  <c r="AT258" i="4"/>
  <c r="AT259" i="4"/>
  <c r="AT260" i="4"/>
  <c r="AT261" i="4"/>
  <c r="AT262" i="4"/>
  <c r="E262" i="6"/>
  <c r="BG261" i="8"/>
  <c r="BG262" i="8"/>
  <c r="BG256" i="8"/>
  <c r="BG257" i="8"/>
  <c r="BG258" i="8"/>
  <c r="BG259" i="8"/>
  <c r="BG260" i="8"/>
  <c r="BH261" i="4"/>
  <c r="BH262" i="4"/>
  <c r="BH256" i="4"/>
  <c r="BH257" i="4"/>
  <c r="BH258" i="4"/>
  <c r="BH259" i="4"/>
  <c r="BH260" i="4"/>
  <c r="AT260" i="6"/>
  <c r="AT261" i="6"/>
  <c r="AT262" i="6"/>
  <c r="AT256" i="6"/>
  <c r="AT257" i="6"/>
  <c r="AT258" i="6"/>
  <c r="AT259" i="6"/>
  <c r="AO256" i="4"/>
  <c r="AO257" i="4"/>
  <c r="AO258" i="4"/>
  <c r="AO259" i="4"/>
  <c r="AO261" i="4"/>
  <c r="AO262" i="4"/>
  <c r="AO260" i="4"/>
  <c r="AP262" i="7"/>
  <c r="AP256" i="7"/>
  <c r="AP257" i="7"/>
  <c r="AP258" i="7"/>
  <c r="AP259" i="7"/>
  <c r="AP260" i="7"/>
  <c r="AP261" i="7"/>
  <c r="E261" i="6"/>
  <c r="AV257" i="8"/>
  <c r="AV258" i="8"/>
  <c r="AV259" i="8"/>
  <c r="AV260" i="8"/>
  <c r="AV261" i="8"/>
  <c r="AV262" i="8"/>
  <c r="AV256" i="8"/>
  <c r="AR256" i="8"/>
  <c r="AR257" i="8"/>
  <c r="AR258" i="8"/>
  <c r="AR259" i="8"/>
  <c r="AR260" i="8"/>
  <c r="AR261" i="8"/>
  <c r="AR262" i="8"/>
  <c r="BH256" i="6"/>
  <c r="BH257" i="6"/>
  <c r="BH258" i="6"/>
  <c r="BH259" i="6"/>
  <c r="BH260" i="6"/>
  <c r="BH261" i="6"/>
  <c r="BH262" i="6"/>
  <c r="R258" i="4"/>
  <c r="R259" i="4"/>
  <c r="R260" i="4"/>
  <c r="R261" i="4"/>
  <c r="R262" i="4"/>
  <c r="R257" i="4"/>
  <c r="R256" i="4"/>
  <c r="AG255" i="7"/>
  <c r="AG262" i="7"/>
  <c r="AG256" i="7"/>
  <c r="AG257" i="7"/>
  <c r="AG258" i="7"/>
  <c r="AG259" i="7"/>
  <c r="AG260" i="7"/>
  <c r="AG261" i="7"/>
  <c r="E260" i="6"/>
  <c r="BA259" i="8"/>
  <c r="BA260" i="8"/>
  <c r="BA261" i="8"/>
  <c r="BA262" i="8"/>
  <c r="BA256" i="8"/>
  <c r="BA257" i="8"/>
  <c r="BA258" i="8"/>
  <c r="AH260" i="7"/>
  <c r="AH261" i="7"/>
  <c r="AH262" i="7"/>
  <c r="AH256" i="7"/>
  <c r="AH257" i="7"/>
  <c r="AH258" i="7"/>
  <c r="AH259" i="7"/>
  <c r="AO258" i="6"/>
  <c r="AO259" i="6"/>
  <c r="AO260" i="6"/>
  <c r="AO261" i="6"/>
  <c r="AO262" i="6"/>
  <c r="AO256" i="6"/>
  <c r="AO257" i="6"/>
  <c r="AP256" i="4"/>
  <c r="AP257" i="4"/>
  <c r="AP258" i="4"/>
  <c r="AP259" i="4"/>
  <c r="AP260" i="4"/>
  <c r="AP262" i="4"/>
  <c r="AP261" i="4"/>
  <c r="E259" i="6"/>
  <c r="M256" i="7"/>
  <c r="M257" i="7"/>
  <c r="M258" i="7"/>
  <c r="M259" i="7"/>
  <c r="M260" i="7"/>
  <c r="M261" i="7"/>
  <c r="M262" i="7"/>
  <c r="E258" i="6"/>
  <c r="BF261" i="8"/>
  <c r="BF262" i="8"/>
  <c r="BF256" i="8"/>
  <c r="BF257" i="8"/>
  <c r="BF258" i="8"/>
  <c r="BF259" i="8"/>
  <c r="BF260" i="8"/>
  <c r="AU257" i="4"/>
  <c r="AU258" i="4"/>
  <c r="AU259" i="4"/>
  <c r="AU260" i="4"/>
  <c r="AU261" i="4"/>
  <c r="AU256" i="4"/>
  <c r="AU262" i="4"/>
  <c r="BK255" i="8"/>
  <c r="BK262" i="8"/>
  <c r="BK256" i="8"/>
  <c r="BK257" i="8"/>
  <c r="BK258" i="8"/>
  <c r="BK259" i="8"/>
  <c r="BK260" i="8"/>
  <c r="BK261" i="8"/>
  <c r="AU260" i="6"/>
  <c r="AU261" i="6"/>
  <c r="AU262" i="6"/>
  <c r="AU256" i="6"/>
  <c r="AU257" i="6"/>
  <c r="AU258" i="6"/>
  <c r="AU259" i="6"/>
  <c r="AS256" i="8"/>
  <c r="AS257" i="8"/>
  <c r="AS258" i="8"/>
  <c r="AS259" i="8"/>
  <c r="AS260" i="8"/>
  <c r="AS261" i="8"/>
  <c r="AS262" i="8"/>
  <c r="D260" i="7"/>
  <c r="D261" i="7"/>
  <c r="D262" i="7"/>
  <c r="D256" i="7"/>
  <c r="D257" i="7"/>
  <c r="D258" i="7"/>
  <c r="D259" i="7"/>
  <c r="AZ258" i="4"/>
  <c r="AZ259" i="4"/>
  <c r="AZ260" i="4"/>
  <c r="AZ261" i="4"/>
  <c r="AZ262" i="4"/>
  <c r="AZ256" i="4"/>
  <c r="AZ257" i="4"/>
  <c r="AJ256" i="8"/>
  <c r="AJ257" i="8"/>
  <c r="AJ258" i="8"/>
  <c r="AJ259" i="8"/>
  <c r="AJ260" i="8"/>
  <c r="AJ261" i="8"/>
  <c r="AJ262" i="8"/>
  <c r="J256" i="4"/>
  <c r="J257" i="4"/>
  <c r="J258" i="4"/>
  <c r="J259" i="4"/>
  <c r="J260" i="4"/>
  <c r="J262" i="4"/>
  <c r="J261" i="4"/>
  <c r="C260" i="7"/>
  <c r="C261" i="7"/>
  <c r="C262" i="7"/>
  <c r="C256" i="7"/>
  <c r="C257" i="7"/>
  <c r="C258" i="7"/>
  <c r="C259" i="7"/>
  <c r="AP259" i="6"/>
  <c r="AP260" i="6"/>
  <c r="AP261" i="6"/>
  <c r="AP262" i="6"/>
  <c r="AP256" i="6"/>
  <c r="AP258" i="6"/>
  <c r="AP257" i="6"/>
  <c r="AV256" i="7"/>
  <c r="AV257" i="7"/>
  <c r="AV258" i="7"/>
  <c r="AV259" i="7"/>
  <c r="AV260" i="7"/>
  <c r="AV261" i="7"/>
  <c r="AV262" i="7"/>
  <c r="AZ262" i="6"/>
  <c r="AZ256" i="6"/>
  <c r="AZ257" i="6"/>
  <c r="AZ258" i="6"/>
  <c r="AZ259" i="6"/>
  <c r="AZ260" i="6"/>
  <c r="AZ261" i="6"/>
  <c r="U262" i="6"/>
  <c r="U256" i="6"/>
  <c r="U258" i="6"/>
  <c r="U259" i="6"/>
  <c r="U260" i="6"/>
  <c r="U257" i="6"/>
  <c r="U261" i="6"/>
  <c r="BI256" i="6"/>
  <c r="BI257" i="6"/>
  <c r="BI258" i="6"/>
  <c r="BI259" i="6"/>
  <c r="BI260" i="6"/>
  <c r="BI261" i="6"/>
  <c r="BI262" i="6"/>
  <c r="D257" i="6"/>
  <c r="D258" i="6"/>
  <c r="D259" i="6"/>
  <c r="D260" i="6"/>
  <c r="D261" i="6"/>
  <c r="D256" i="6"/>
  <c r="D262" i="6"/>
  <c r="AP256" i="8"/>
  <c r="AP257" i="8"/>
  <c r="AP258" i="8"/>
  <c r="AP259" i="8"/>
  <c r="AP260" i="8"/>
  <c r="AP261" i="8"/>
  <c r="AP262" i="8"/>
  <c r="J257" i="6"/>
  <c r="BA256" i="7"/>
  <c r="BA257" i="7"/>
  <c r="BA258" i="7"/>
  <c r="BA259" i="7"/>
  <c r="BA260" i="7"/>
  <c r="BA261" i="7"/>
  <c r="BA262" i="7"/>
  <c r="BE260" i="4"/>
  <c r="BE261" i="4"/>
  <c r="BE262" i="4"/>
  <c r="BE256" i="4"/>
  <c r="BE258" i="4"/>
  <c r="BE259" i="4"/>
  <c r="BE257" i="4"/>
  <c r="J256" i="8"/>
  <c r="J257" i="8"/>
  <c r="J258" i="8"/>
  <c r="J259" i="8"/>
  <c r="J260" i="8"/>
  <c r="J261" i="8"/>
  <c r="J262" i="8"/>
  <c r="BI261" i="4"/>
  <c r="BI262" i="4"/>
  <c r="BI257" i="4"/>
  <c r="BI258" i="4"/>
  <c r="BI259" i="4"/>
  <c r="BI256" i="4"/>
  <c r="BI260" i="4"/>
  <c r="D256" i="4"/>
  <c r="D257" i="4"/>
  <c r="D258" i="4"/>
  <c r="D260" i="4"/>
  <c r="D261" i="4"/>
  <c r="D259" i="4"/>
  <c r="D262" i="4"/>
  <c r="J258" i="6"/>
  <c r="BF257" i="7"/>
  <c r="BF258" i="7"/>
  <c r="BF259" i="7"/>
  <c r="BF260" i="7"/>
  <c r="BF261" i="7"/>
  <c r="BF262" i="7"/>
  <c r="BF256" i="7"/>
  <c r="BE256" i="6"/>
  <c r="BE257" i="6"/>
  <c r="BE258" i="6"/>
  <c r="BE259" i="6"/>
  <c r="BE260" i="6"/>
  <c r="BE261" i="6"/>
  <c r="BE262" i="6"/>
  <c r="I256" i="8"/>
  <c r="I257" i="8"/>
  <c r="I258" i="8"/>
  <c r="I259" i="8"/>
  <c r="I260" i="8"/>
  <c r="I261" i="8"/>
  <c r="I262" i="8"/>
  <c r="AK256" i="8"/>
  <c r="AK257" i="8"/>
  <c r="AK258" i="8"/>
  <c r="AK259" i="8"/>
  <c r="AK260" i="8"/>
  <c r="AK261" i="8"/>
  <c r="AK262" i="8"/>
  <c r="AK261" i="7"/>
  <c r="AK262" i="7"/>
  <c r="AK256" i="7"/>
  <c r="AK257" i="7"/>
  <c r="AK258" i="7"/>
  <c r="AK259" i="7"/>
  <c r="AK260" i="7"/>
  <c r="K256" i="7"/>
  <c r="K257" i="7"/>
  <c r="K258" i="7"/>
  <c r="K259" i="7"/>
  <c r="K260" i="7"/>
  <c r="K261" i="7"/>
  <c r="K262" i="7"/>
  <c r="C256" i="6"/>
  <c r="C257" i="6"/>
  <c r="C258" i="6"/>
  <c r="C260" i="6"/>
  <c r="C262" i="6"/>
  <c r="C259" i="6"/>
  <c r="C261" i="6"/>
  <c r="BK255" i="7"/>
  <c r="BK259" i="7"/>
  <c r="BK260" i="7"/>
  <c r="BK261" i="7"/>
  <c r="BK262" i="7"/>
  <c r="BK256" i="7"/>
  <c r="BK257" i="7"/>
  <c r="BK258" i="7"/>
  <c r="BJ262" i="4"/>
  <c r="BJ256" i="4"/>
  <c r="BJ258" i="4"/>
  <c r="BJ259" i="4"/>
  <c r="BJ261" i="4"/>
  <c r="BJ257" i="4"/>
  <c r="BJ260" i="4"/>
  <c r="BH258" i="7"/>
  <c r="BH259" i="7"/>
  <c r="BH260" i="7"/>
  <c r="BH261" i="7"/>
  <c r="BH262" i="7"/>
  <c r="BH256" i="7"/>
  <c r="BH257" i="7"/>
  <c r="AY262" i="6"/>
  <c r="AY256" i="6"/>
  <c r="AY258" i="6"/>
  <c r="AY259" i="6"/>
  <c r="AY261" i="6"/>
  <c r="AY260" i="6"/>
  <c r="AY257" i="6"/>
  <c r="I258" i="6"/>
  <c r="I259" i="6"/>
  <c r="I260" i="6"/>
  <c r="I261" i="6"/>
  <c r="I262" i="6"/>
  <c r="I256" i="6"/>
  <c r="I257" i="6"/>
  <c r="C258" i="4"/>
  <c r="C261" i="4"/>
  <c r="C262" i="4"/>
  <c r="C256" i="4"/>
  <c r="C259" i="4"/>
  <c r="C260" i="4"/>
  <c r="C257" i="4"/>
  <c r="G256" i="4"/>
  <c r="G257" i="4"/>
  <c r="G258" i="4"/>
  <c r="G259" i="4"/>
  <c r="G261" i="4"/>
  <c r="G262" i="4"/>
  <c r="G260" i="4"/>
  <c r="J262" i="6"/>
  <c r="P261" i="6"/>
  <c r="P262" i="6"/>
  <c r="P257" i="6"/>
  <c r="P258" i="6"/>
  <c r="P260" i="6"/>
  <c r="P256" i="6"/>
  <c r="P259" i="6"/>
  <c r="L256" i="8"/>
  <c r="L257" i="8"/>
  <c r="L258" i="8"/>
  <c r="L259" i="8"/>
  <c r="L260" i="8"/>
  <c r="L261" i="8"/>
  <c r="L262" i="8"/>
  <c r="E256" i="4"/>
  <c r="E257" i="4"/>
  <c r="E258" i="4"/>
  <c r="E259" i="4"/>
  <c r="E260" i="4"/>
  <c r="E261" i="4"/>
  <c r="E262" i="4"/>
  <c r="AO262" i="7"/>
  <c r="AO256" i="7"/>
  <c r="AO257" i="7"/>
  <c r="AO258" i="7"/>
  <c r="AO259" i="7"/>
  <c r="AO260" i="7"/>
  <c r="AO261" i="7"/>
  <c r="N257" i="8"/>
  <c r="N258" i="8"/>
  <c r="N259" i="8"/>
  <c r="N260" i="8"/>
  <c r="N261" i="8"/>
  <c r="N262" i="8"/>
  <c r="N256" i="8"/>
  <c r="AN256" i="8"/>
  <c r="AN257" i="8"/>
  <c r="AN258" i="8"/>
  <c r="AN259" i="8"/>
  <c r="AN260" i="8"/>
  <c r="AN261" i="8"/>
  <c r="AN262" i="8"/>
  <c r="J260" i="6"/>
  <c r="BJ256" i="6"/>
  <c r="BJ257" i="6"/>
  <c r="BJ258" i="6"/>
  <c r="BJ259" i="6"/>
  <c r="BJ261" i="6"/>
  <c r="BJ262" i="6"/>
  <c r="BJ260" i="6"/>
  <c r="AY258" i="4"/>
  <c r="AY259" i="4"/>
  <c r="AY260" i="4"/>
  <c r="AY261" i="4"/>
  <c r="AY262" i="4"/>
  <c r="AY256" i="4"/>
  <c r="AY257" i="4"/>
  <c r="AM260" i="8"/>
  <c r="AM257" i="8"/>
  <c r="AM261" i="8"/>
  <c r="AM256" i="8"/>
  <c r="AM262" i="8"/>
  <c r="AM258" i="8"/>
  <c r="AM259" i="8"/>
  <c r="AX256" i="7"/>
  <c r="AX257" i="7"/>
  <c r="AX258" i="7"/>
  <c r="AX259" i="7"/>
  <c r="AX260" i="7"/>
  <c r="AX261" i="7"/>
  <c r="AX262" i="7"/>
  <c r="BA259" i="4"/>
  <c r="BA260" i="4"/>
  <c r="BA261" i="4"/>
  <c r="BA262" i="4"/>
  <c r="BA256" i="4"/>
  <c r="BA258" i="4"/>
  <c r="BA257" i="4"/>
  <c r="AS260" i="6"/>
  <c r="AS261" i="6"/>
  <c r="AS262" i="6"/>
  <c r="AS256" i="6"/>
  <c r="AS257" i="6"/>
  <c r="AS259" i="6"/>
  <c r="AS258" i="6"/>
  <c r="U259" i="4"/>
  <c r="U260" i="4"/>
  <c r="U261" i="4"/>
  <c r="U262" i="4"/>
  <c r="U256" i="4"/>
  <c r="U258" i="4"/>
  <c r="U257" i="4"/>
  <c r="G258" i="6"/>
  <c r="G259" i="6"/>
  <c r="G260" i="6"/>
  <c r="G261" i="6"/>
  <c r="G262" i="6"/>
  <c r="G257" i="6"/>
  <c r="G256" i="6"/>
  <c r="BA262" i="6"/>
  <c r="BA256" i="6"/>
  <c r="BA258" i="6"/>
  <c r="BA259" i="6"/>
  <c r="BA260" i="6"/>
  <c r="BA261" i="6"/>
  <c r="BA257" i="6"/>
  <c r="F261" i="7"/>
  <c r="F262" i="7"/>
  <c r="F256" i="7"/>
  <c r="F257" i="7"/>
  <c r="F258" i="7"/>
  <c r="F259" i="7"/>
  <c r="F260" i="7"/>
  <c r="AI256" i="8"/>
  <c r="AI257" i="8"/>
  <c r="AI258" i="8"/>
  <c r="AI259" i="8"/>
  <c r="AI260" i="8"/>
  <c r="AI261" i="8"/>
  <c r="AI262" i="8"/>
  <c r="K259" i="6"/>
  <c r="K260" i="6"/>
  <c r="K261" i="6"/>
  <c r="K262" i="6"/>
  <c r="K256" i="6"/>
  <c r="K257" i="6"/>
  <c r="K258" i="6"/>
  <c r="H256" i="8"/>
  <c r="H257" i="8"/>
  <c r="H258" i="8"/>
  <c r="H259" i="8"/>
  <c r="H260" i="8"/>
  <c r="H261" i="8"/>
  <c r="H262" i="8"/>
  <c r="BF256" i="6"/>
  <c r="BF257" i="6"/>
  <c r="BF258" i="6"/>
  <c r="BF259" i="6"/>
  <c r="BF260" i="6"/>
  <c r="BF261" i="6"/>
  <c r="BF262" i="6"/>
  <c r="BB256" i="7"/>
  <c r="BB257" i="7"/>
  <c r="BB258" i="7"/>
  <c r="BB259" i="7"/>
  <c r="BB260" i="7"/>
  <c r="BB261" i="7"/>
  <c r="BB262" i="7"/>
  <c r="BH261" i="8"/>
  <c r="BH262" i="8"/>
  <c r="BH256" i="8"/>
  <c r="BH257" i="8"/>
  <c r="BH258" i="8"/>
  <c r="BH259" i="8"/>
  <c r="BH260" i="8"/>
  <c r="AH256" i="8"/>
  <c r="AH257" i="8"/>
  <c r="AH258" i="8"/>
  <c r="AH259" i="8"/>
  <c r="AH260" i="8"/>
  <c r="AH261" i="8"/>
  <c r="AH262" i="8"/>
  <c r="H258" i="6"/>
  <c r="H259" i="6"/>
  <c r="H260" i="6"/>
  <c r="H261" i="6"/>
  <c r="H262" i="6"/>
  <c r="H256" i="6"/>
  <c r="H257" i="6"/>
  <c r="AN262" i="7"/>
  <c r="AN256" i="7"/>
  <c r="AN257" i="7"/>
  <c r="AN258" i="7"/>
  <c r="AN259" i="7"/>
  <c r="AN260" i="7"/>
  <c r="AN261" i="7"/>
  <c r="AL256" i="8"/>
  <c r="AL257" i="8"/>
  <c r="AL258" i="8"/>
  <c r="AL259" i="8"/>
  <c r="AL260" i="8"/>
  <c r="AL261" i="8"/>
  <c r="AL262" i="8"/>
  <c r="E260" i="7"/>
  <c r="I256" i="4"/>
  <c r="I257" i="4"/>
  <c r="I258" i="4"/>
  <c r="I259" i="4"/>
  <c r="I261" i="4"/>
  <c r="I262" i="4"/>
  <c r="I260" i="4"/>
  <c r="BF260" i="4"/>
  <c r="BF261" i="4"/>
  <c r="BF262" i="4"/>
  <c r="BF256" i="4"/>
  <c r="BF257" i="4"/>
  <c r="BF258" i="4"/>
  <c r="BF259" i="4"/>
  <c r="AW256" i="7"/>
  <c r="AW257" i="7"/>
  <c r="AW258" i="7"/>
  <c r="AW259" i="7"/>
  <c r="AW260" i="7"/>
  <c r="AW261" i="7"/>
  <c r="AW262" i="7"/>
  <c r="BK255" i="4"/>
  <c r="BK262" i="4"/>
  <c r="BK256" i="4"/>
  <c r="BK257" i="4"/>
  <c r="BK258" i="4"/>
  <c r="BK259" i="4"/>
  <c r="BK260" i="4"/>
  <c r="BK261" i="4"/>
  <c r="BG257" i="7"/>
  <c r="BG258" i="7"/>
  <c r="BG259" i="7"/>
  <c r="BG260" i="7"/>
  <c r="BG261" i="7"/>
  <c r="BG262" i="7"/>
  <c r="BG256" i="7"/>
  <c r="L256" i="7"/>
  <c r="L257" i="7"/>
  <c r="L258" i="7"/>
  <c r="L259" i="7"/>
  <c r="L260" i="7"/>
  <c r="L261" i="7"/>
  <c r="L262" i="7"/>
  <c r="AG255" i="8"/>
  <c r="AG256" i="8"/>
  <c r="AG257" i="8"/>
  <c r="AG258" i="8"/>
  <c r="AG259" i="8"/>
  <c r="AG260" i="8"/>
  <c r="AG261" i="8"/>
  <c r="AG262" i="8"/>
  <c r="H256" i="4"/>
  <c r="H257" i="4"/>
  <c r="H258" i="4"/>
  <c r="H259" i="4"/>
  <c r="H260" i="4"/>
  <c r="H261" i="4"/>
  <c r="H262" i="4"/>
  <c r="AM261" i="7"/>
  <c r="AM262" i="7"/>
  <c r="AM256" i="7"/>
  <c r="AM257" i="7"/>
  <c r="AM258" i="7"/>
  <c r="AM259" i="7"/>
  <c r="AM260" i="7"/>
  <c r="E259" i="7"/>
  <c r="AV261" i="6"/>
  <c r="AV262" i="6"/>
  <c r="AV257" i="6"/>
  <c r="AV258" i="6"/>
  <c r="AV260" i="6"/>
  <c r="AV256" i="6"/>
  <c r="AV259" i="6"/>
  <c r="AS256" i="4"/>
  <c r="AS257" i="4"/>
  <c r="AS258" i="4"/>
  <c r="AS259" i="4"/>
  <c r="AS260" i="4"/>
  <c r="AS261" i="4"/>
  <c r="AS262" i="4"/>
  <c r="BK255" i="6"/>
  <c r="BK256" i="6"/>
  <c r="BK257" i="6"/>
  <c r="BK258" i="6"/>
  <c r="BK259" i="6"/>
  <c r="BK260" i="6"/>
  <c r="BK261" i="6"/>
  <c r="BK262" i="6"/>
  <c r="AR256" i="7"/>
  <c r="AR257" i="7"/>
  <c r="AR258" i="7"/>
  <c r="AR259" i="7"/>
  <c r="AR260" i="7"/>
  <c r="AR261" i="7"/>
  <c r="AR262" i="7"/>
  <c r="L259" i="6"/>
  <c r="L260" i="6"/>
  <c r="L261" i="6"/>
  <c r="L262" i="6"/>
  <c r="L256" i="6"/>
  <c r="L257" i="6"/>
  <c r="L258" i="6"/>
  <c r="AQ255" i="7"/>
  <c r="AQ256" i="7"/>
  <c r="AQ257" i="7"/>
  <c r="AQ258" i="7"/>
  <c r="AQ259" i="7"/>
  <c r="AQ260" i="7"/>
  <c r="AQ261" i="7"/>
  <c r="AQ262" i="7"/>
  <c r="F256" i="8"/>
  <c r="F257" i="8"/>
  <c r="F258" i="8"/>
  <c r="F259" i="8"/>
  <c r="F260" i="8"/>
  <c r="F261" i="8"/>
  <c r="F262" i="8"/>
  <c r="E258" i="7"/>
  <c r="AV257" i="4"/>
  <c r="AV258" i="4"/>
  <c r="AV259" i="4"/>
  <c r="AV260" i="4"/>
  <c r="AV261" i="4"/>
  <c r="AV262" i="4"/>
  <c r="AV256" i="4"/>
  <c r="BC256" i="7"/>
  <c r="BC257" i="7"/>
  <c r="BC258" i="7"/>
  <c r="BC259" i="7"/>
  <c r="BC260" i="7"/>
  <c r="BC261" i="7"/>
  <c r="BC262" i="7"/>
  <c r="N256" i="7"/>
  <c r="N257" i="7"/>
  <c r="N258" i="7"/>
  <c r="N259" i="7"/>
  <c r="N260" i="7"/>
  <c r="N261" i="7"/>
  <c r="N262" i="7"/>
  <c r="H262" i="7"/>
  <c r="H256" i="7"/>
  <c r="H257" i="7"/>
  <c r="H258" i="7"/>
  <c r="H259" i="7"/>
  <c r="H260" i="7"/>
  <c r="H261" i="7"/>
  <c r="E257" i="7"/>
  <c r="AU257" i="8"/>
  <c r="AU258" i="8"/>
  <c r="AU259" i="8"/>
  <c r="AU260" i="8"/>
  <c r="AU261" i="8"/>
  <c r="AU262" i="8"/>
  <c r="AU256" i="8"/>
  <c r="AR256" i="4"/>
  <c r="AR257" i="4"/>
  <c r="AR258" i="4"/>
  <c r="AR259" i="4"/>
  <c r="AR260" i="4"/>
  <c r="AR262" i="4"/>
  <c r="AR261" i="4"/>
  <c r="P257" i="4"/>
  <c r="P258" i="4"/>
  <c r="P259" i="4"/>
  <c r="P260" i="4"/>
  <c r="P261" i="4"/>
  <c r="P262" i="4"/>
  <c r="P256" i="4"/>
  <c r="M256" i="8"/>
  <c r="M257" i="8"/>
  <c r="M258" i="8"/>
  <c r="M259" i="8"/>
  <c r="M260" i="8"/>
  <c r="M261" i="8"/>
  <c r="M262" i="8"/>
  <c r="F255" i="6"/>
  <c r="F257" i="6"/>
  <c r="F258" i="6"/>
  <c r="F259" i="6"/>
  <c r="F260" i="6"/>
  <c r="F261" i="6"/>
  <c r="F262" i="6"/>
  <c r="F256" i="6"/>
  <c r="G256" i="8"/>
  <c r="G257" i="8"/>
  <c r="G258" i="8"/>
  <c r="G259" i="8"/>
  <c r="G260" i="8"/>
  <c r="G261" i="8"/>
  <c r="G262" i="8"/>
  <c r="E256" i="7"/>
  <c r="E262" i="8"/>
  <c r="AZ259" i="8"/>
  <c r="AZ260" i="8"/>
  <c r="AZ261" i="8"/>
  <c r="AZ262" i="8"/>
  <c r="AZ256" i="8"/>
  <c r="AZ257" i="8"/>
  <c r="AZ258" i="8"/>
  <c r="AR259" i="6"/>
  <c r="AR260" i="6"/>
  <c r="AR261" i="6"/>
  <c r="AR262" i="6"/>
  <c r="AR256" i="6"/>
  <c r="AR257" i="6"/>
  <c r="AR258" i="6"/>
  <c r="BC260" i="8"/>
  <c r="BC261" i="8"/>
  <c r="BC262" i="8"/>
  <c r="BC256" i="8"/>
  <c r="BC257" i="8"/>
  <c r="BC258" i="8"/>
  <c r="BC259" i="8"/>
  <c r="AO256" i="8"/>
  <c r="AO257" i="8"/>
  <c r="AO258" i="8"/>
  <c r="AO259" i="8"/>
  <c r="AO260" i="8"/>
  <c r="AO261" i="8"/>
  <c r="AO262" i="8"/>
  <c r="E261" i="8"/>
  <c r="BE260" i="8"/>
  <c r="BE261" i="8"/>
  <c r="BE262" i="8"/>
  <c r="BE256" i="8"/>
  <c r="BE257" i="8"/>
  <c r="BE258" i="8"/>
  <c r="BE259" i="8"/>
  <c r="AW257" i="4"/>
  <c r="AW258" i="4"/>
  <c r="AW259" i="4"/>
  <c r="AW260" i="4"/>
  <c r="AW261" i="4"/>
  <c r="AW262" i="4"/>
  <c r="AW256" i="4"/>
  <c r="AI260" i="7"/>
  <c r="AI261" i="7"/>
  <c r="AI262" i="7"/>
  <c r="AI256" i="7"/>
  <c r="AI257" i="7"/>
  <c r="AI258" i="7"/>
  <c r="AI259" i="7"/>
  <c r="N256" i="4"/>
  <c r="N257" i="4"/>
  <c r="N258" i="4"/>
  <c r="N259" i="4"/>
  <c r="N260" i="4"/>
  <c r="N261" i="4"/>
  <c r="N262" i="4"/>
  <c r="AN258" i="6"/>
  <c r="AN259" i="6"/>
  <c r="AN260" i="6"/>
  <c r="AN261" i="6"/>
  <c r="AN262" i="6"/>
  <c r="AN256" i="6"/>
  <c r="AN257" i="6"/>
  <c r="E260" i="8"/>
  <c r="BJ262" i="8"/>
  <c r="BJ256" i="8"/>
  <c r="BJ257" i="8"/>
  <c r="BJ258" i="8"/>
  <c r="BJ259" i="8"/>
  <c r="BJ260" i="8"/>
  <c r="BJ261" i="8"/>
  <c r="AW261" i="6"/>
  <c r="AW262" i="6"/>
  <c r="AW256" i="6"/>
  <c r="AW257" i="6"/>
  <c r="AW258" i="6"/>
  <c r="AW259" i="6"/>
  <c r="AW260" i="6"/>
  <c r="BD256" i="6"/>
  <c r="BD257" i="6"/>
  <c r="BD259" i="6"/>
  <c r="BD260" i="6"/>
  <c r="BD261" i="6"/>
  <c r="BD262" i="6"/>
  <c r="BD258" i="6"/>
  <c r="AJ260" i="7"/>
  <c r="AJ261" i="7"/>
  <c r="AJ262" i="7"/>
  <c r="AJ256" i="7"/>
  <c r="AJ257" i="7"/>
  <c r="AJ258" i="7"/>
  <c r="AJ259" i="7"/>
  <c r="N260" i="6"/>
  <c r="N261" i="6"/>
  <c r="N262" i="6"/>
  <c r="N256" i="6"/>
  <c r="N257" i="6"/>
  <c r="N258" i="6"/>
  <c r="N259" i="6"/>
  <c r="G261" i="7"/>
  <c r="G262" i="7"/>
  <c r="G256" i="7"/>
  <c r="G257" i="7"/>
  <c r="G258" i="7"/>
  <c r="G259" i="7"/>
  <c r="G260" i="7"/>
  <c r="AN256" i="4"/>
  <c r="AN257" i="4"/>
  <c r="AN258" i="4"/>
  <c r="AN259" i="4"/>
  <c r="AN260" i="4"/>
  <c r="AN261" i="4"/>
  <c r="AN262" i="4"/>
  <c r="E258" i="8"/>
  <c r="BD260" i="4"/>
  <c r="BD261" i="4"/>
  <c r="BD262" i="4"/>
  <c r="BD256" i="4"/>
  <c r="BD257" i="4"/>
  <c r="BD259" i="4"/>
  <c r="BD258" i="4"/>
  <c r="AM261" i="4"/>
  <c r="AM260" i="4"/>
  <c r="AM259" i="4"/>
  <c r="AM256" i="4"/>
  <c r="AM258" i="4"/>
  <c r="AM262" i="4"/>
  <c r="AM257" i="4"/>
  <c r="E259" i="8"/>
  <c r="AZ256" i="7"/>
  <c r="AZ257" i="7"/>
  <c r="AZ258" i="7"/>
  <c r="AZ259" i="7"/>
  <c r="AZ260" i="7"/>
  <c r="AZ261" i="7"/>
  <c r="AZ262" i="7"/>
  <c r="BB256" i="6"/>
  <c r="BB257" i="6"/>
  <c r="BB259" i="6"/>
  <c r="BB260" i="6"/>
  <c r="BB262" i="6"/>
  <c r="BB261" i="6"/>
  <c r="BB258" i="6"/>
  <c r="BC256" i="6"/>
  <c r="BC257" i="6"/>
  <c r="BC258" i="6"/>
  <c r="BC259" i="6"/>
  <c r="BC260" i="6"/>
  <c r="BC261" i="6"/>
  <c r="BC262" i="6"/>
  <c r="K256" i="4"/>
  <c r="K257" i="4"/>
  <c r="K258" i="4"/>
  <c r="K259" i="4"/>
  <c r="K260" i="4"/>
  <c r="K261" i="4"/>
  <c r="K262" i="4"/>
  <c r="AM260" i="6"/>
  <c r="AM261" i="6"/>
  <c r="AM262" i="6"/>
  <c r="AM257" i="6"/>
  <c r="AM256" i="6"/>
  <c r="AM258" i="6"/>
  <c r="AM259" i="6"/>
  <c r="E257" i="8"/>
  <c r="BE257" i="7"/>
  <c r="BE258" i="7"/>
  <c r="BE259" i="7"/>
  <c r="BE260" i="7"/>
  <c r="BE261" i="7"/>
  <c r="BE262" i="7"/>
  <c r="BE256" i="7"/>
  <c r="BG261" i="4"/>
  <c r="BG262" i="4"/>
  <c r="BG257" i="4"/>
  <c r="BG258" i="4"/>
  <c r="BG260" i="4"/>
  <c r="BG259" i="4"/>
  <c r="BG256" i="4"/>
  <c r="AS256" i="7"/>
  <c r="AS257" i="7"/>
  <c r="AS258" i="7"/>
  <c r="AS259" i="7"/>
  <c r="AS260" i="7"/>
  <c r="AS261" i="7"/>
  <c r="AS262" i="7"/>
  <c r="AQ255" i="8"/>
  <c r="AQ256" i="8"/>
  <c r="AQ257" i="8"/>
  <c r="AQ258" i="8"/>
  <c r="AQ259" i="8"/>
  <c r="AQ261" i="8"/>
  <c r="AQ260" i="8"/>
  <c r="AQ262" i="8"/>
  <c r="AL257" i="6"/>
  <c r="AL258" i="6"/>
  <c r="AL259" i="6"/>
  <c r="AL260" i="6"/>
  <c r="AL261" i="6"/>
  <c r="AL262" i="6"/>
  <c r="AL256" i="6"/>
  <c r="E256" i="8"/>
  <c r="BJ258" i="7"/>
  <c r="BJ259" i="7"/>
  <c r="BJ260" i="7"/>
  <c r="BJ261" i="7"/>
  <c r="BJ262" i="7"/>
  <c r="BJ256" i="7"/>
  <c r="BJ257" i="7"/>
  <c r="BG256" i="6"/>
  <c r="BG257" i="6"/>
  <c r="BG258" i="6"/>
  <c r="BG260" i="6"/>
  <c r="BG261" i="6"/>
  <c r="BG262" i="6"/>
  <c r="BG259" i="6"/>
  <c r="AX258" i="8"/>
  <c r="AX259" i="8"/>
  <c r="AX260" i="8"/>
  <c r="AX261" i="8"/>
  <c r="AX262" i="8"/>
  <c r="AX256" i="8"/>
  <c r="AX257" i="8"/>
  <c r="J262" i="7"/>
  <c r="J256" i="7"/>
  <c r="J257" i="7"/>
  <c r="J258" i="7"/>
  <c r="J259" i="7"/>
  <c r="J260" i="7"/>
  <c r="J261" i="7"/>
  <c r="AL256" i="4"/>
  <c r="AL257" i="4"/>
  <c r="AL258" i="4"/>
  <c r="AL260" i="4"/>
  <c r="AL261" i="4"/>
  <c r="AL262" i="4"/>
  <c r="AL259" i="4"/>
  <c r="AU256" i="7"/>
  <c r="AU257" i="7"/>
  <c r="AU258" i="7"/>
  <c r="AU259" i="7"/>
  <c r="AU260" i="7"/>
  <c r="AU261" i="7"/>
  <c r="AU262" i="7"/>
  <c r="I262" i="7"/>
  <c r="I256" i="7"/>
  <c r="I257" i="7"/>
  <c r="I258" i="7"/>
  <c r="I259" i="7"/>
  <c r="I260" i="7"/>
  <c r="I261" i="7"/>
  <c r="BD263" i="7"/>
  <c r="BD256" i="7"/>
  <c r="BD257" i="7"/>
  <c r="BD258" i="7"/>
  <c r="BD259" i="7"/>
  <c r="BD260" i="7"/>
  <c r="BD261" i="7"/>
  <c r="BD262" i="7"/>
  <c r="D256" i="8"/>
  <c r="D257" i="8"/>
  <c r="D258" i="8"/>
  <c r="D259" i="8"/>
  <c r="D260" i="8"/>
  <c r="D261" i="8"/>
  <c r="D262" i="8"/>
  <c r="AQ256" i="4"/>
  <c r="AQ257" i="4"/>
  <c r="AQ258" i="4"/>
  <c r="AQ259" i="4"/>
  <c r="AQ260" i="4"/>
  <c r="AQ261" i="4"/>
  <c r="AQ262" i="4"/>
  <c r="AG248" i="6"/>
  <c r="AG253" i="6" s="1"/>
  <c r="BA255" i="7"/>
  <c r="BE255" i="6"/>
  <c r="P255" i="4"/>
  <c r="R255" i="4"/>
  <c r="BA255" i="6"/>
  <c r="BA255" i="4"/>
  <c r="G255" i="6"/>
  <c r="P263" i="4"/>
  <c r="P254" i="4"/>
  <c r="BF255" i="8"/>
  <c r="M255" i="8"/>
  <c r="AV255" i="7"/>
  <c r="AG248" i="4"/>
  <c r="AG253" i="4" s="1"/>
  <c r="BA255" i="8"/>
  <c r="J255" i="8"/>
  <c r="G255" i="8"/>
  <c r="AK255" i="8"/>
  <c r="G255" i="7"/>
  <c r="AV255" i="8"/>
  <c r="BF255" i="6"/>
  <c r="AU255" i="6"/>
  <c r="BJ255" i="6"/>
  <c r="AV255" i="4"/>
  <c r="AV255" i="6"/>
  <c r="BF255" i="4"/>
  <c r="AK255" i="7"/>
  <c r="E254" i="8"/>
  <c r="E255" i="8"/>
  <c r="BG196" i="8"/>
  <c r="BF197" i="8"/>
  <c r="BF198" i="8" s="1"/>
  <c r="AJ254" i="7"/>
  <c r="F263" i="8"/>
  <c r="F255" i="8"/>
  <c r="F254" i="8"/>
  <c r="AI254" i="8"/>
  <c r="AP255" i="6"/>
  <c r="AQ255" i="4"/>
  <c r="AI263" i="7"/>
  <c r="BB255" i="7"/>
  <c r="E263" i="7"/>
  <c r="BJ255" i="8"/>
  <c r="AI263" i="8"/>
  <c r="AI255" i="8"/>
  <c r="AW255" i="8"/>
  <c r="M255" i="7"/>
  <c r="BD255" i="6"/>
  <c r="AP255" i="7"/>
  <c r="BF255" i="7"/>
  <c r="AZ255" i="6"/>
  <c r="E254" i="7"/>
  <c r="AQ255" i="6"/>
  <c r="E255" i="7"/>
  <c r="BD255" i="7"/>
  <c r="BD254" i="7"/>
  <c r="N263" i="7"/>
  <c r="N255" i="7"/>
  <c r="N254" i="7"/>
  <c r="H255" i="7"/>
  <c r="H263" i="7"/>
  <c r="H254" i="7"/>
  <c r="H263" i="4"/>
  <c r="H255" i="4"/>
  <c r="H254" i="4"/>
  <c r="N254" i="4"/>
  <c r="N263" i="4"/>
  <c r="N255" i="4"/>
  <c r="H263" i="6"/>
  <c r="H255" i="6"/>
  <c r="H254" i="6"/>
  <c r="N263" i="6"/>
  <c r="N255" i="6"/>
  <c r="N254" i="6"/>
  <c r="AY255" i="6"/>
  <c r="AY254" i="6"/>
  <c r="AL263" i="8"/>
  <c r="AL255" i="8"/>
  <c r="AL254" i="8"/>
  <c r="AT255" i="4"/>
  <c r="AT254" i="4"/>
  <c r="AY263" i="4"/>
  <c r="AY255" i="4"/>
  <c r="AY254" i="4"/>
  <c r="AT255" i="6"/>
  <c r="KB4" i="1" s="1"/>
  <c r="AT263" i="6"/>
  <c r="KC4" i="1" s="1"/>
  <c r="AC248" i="4"/>
  <c r="AB252" i="4"/>
  <c r="AB253" i="4"/>
  <c r="AA252" i="6"/>
  <c r="AA253" i="6"/>
  <c r="AL255" i="7"/>
  <c r="AL263" i="7"/>
  <c r="AL254" i="7"/>
  <c r="AO263" i="7"/>
  <c r="AO254" i="7"/>
  <c r="Q252" i="6"/>
  <c r="Q253" i="6"/>
  <c r="W248" i="6"/>
  <c r="V252" i="6"/>
  <c r="V253" i="6"/>
  <c r="M252" i="6"/>
  <c r="M253" i="6"/>
  <c r="AM255" i="8"/>
  <c r="AC248" i="6"/>
  <c r="AB252" i="6"/>
  <c r="AB253" i="6"/>
  <c r="AM255" i="6"/>
  <c r="H255" i="8"/>
  <c r="H263" i="8"/>
  <c r="H254" i="8"/>
  <c r="W248" i="4"/>
  <c r="V252" i="4"/>
  <c r="V253" i="4"/>
  <c r="Q253" i="4"/>
  <c r="Q252" i="4"/>
  <c r="BI263" i="6"/>
  <c r="BI255" i="6"/>
  <c r="BI254" i="6"/>
  <c r="R252" i="6"/>
  <c r="R253" i="6"/>
  <c r="BD263" i="6"/>
  <c r="BD254" i="6"/>
  <c r="BI263" i="4"/>
  <c r="BI255" i="4"/>
  <c r="BI254" i="4"/>
  <c r="BD255" i="4"/>
  <c r="BD263" i="4"/>
  <c r="BD254" i="4"/>
  <c r="AT254" i="6"/>
  <c r="N263" i="8"/>
  <c r="N255" i="8"/>
  <c r="N254" i="8"/>
  <c r="AY263" i="6"/>
  <c r="AT263" i="4"/>
  <c r="AO255" i="7"/>
  <c r="AA252" i="4"/>
  <c r="AA253" i="4"/>
  <c r="AO263" i="6"/>
  <c r="AO255" i="6"/>
  <c r="AO254" i="6"/>
  <c r="M253" i="4"/>
  <c r="M252" i="4"/>
  <c r="AO263" i="4"/>
  <c r="AO255" i="4"/>
  <c r="AL263" i="6"/>
  <c r="AL255" i="6"/>
  <c r="AL254" i="6"/>
  <c r="S252" i="4"/>
  <c r="S253" i="4"/>
  <c r="AO255" i="8"/>
  <c r="AO263" i="8"/>
  <c r="AO254" i="8"/>
  <c r="AL255" i="4"/>
  <c r="AL263" i="4"/>
  <c r="AL254" i="4"/>
  <c r="AO254" i="4"/>
  <c r="BE255" i="7"/>
  <c r="BB255" i="8"/>
  <c r="BB255" i="4"/>
  <c r="BG255" i="4"/>
  <c r="AR255" i="8"/>
  <c r="BG255" i="6"/>
  <c r="AU255" i="4"/>
  <c r="BE255" i="4"/>
  <c r="C255" i="7"/>
  <c r="AP255" i="4"/>
  <c r="C255" i="6"/>
  <c r="C255" i="4"/>
  <c r="AZ255" i="8"/>
  <c r="J255" i="7"/>
  <c r="G255" i="4"/>
  <c r="BJ255" i="7"/>
  <c r="AZ265" i="4"/>
  <c r="BF265" i="4" s="1"/>
  <c r="AX265" i="4"/>
  <c r="BD265" i="4" s="1"/>
  <c r="BE265" i="4"/>
  <c r="BK265" i="4" s="1"/>
  <c r="BC265" i="4"/>
  <c r="BI265" i="4" s="1"/>
  <c r="BC263" i="4"/>
  <c r="BC255" i="4"/>
  <c r="BC254" i="4"/>
  <c r="AP265" i="4"/>
  <c r="AV265" i="4" s="1"/>
  <c r="BB265" i="4" s="1"/>
  <c r="AN265" i="4"/>
  <c r="AT265" i="4" s="1"/>
  <c r="BC263" i="6"/>
  <c r="BC255" i="6"/>
  <c r="BC254" i="6"/>
  <c r="E263" i="4"/>
  <c r="E255" i="4"/>
  <c r="E254" i="4"/>
  <c r="AX263" i="8"/>
  <c r="AX255" i="8"/>
  <c r="AX254" i="8"/>
  <c r="AS263" i="7"/>
  <c r="AS255" i="7"/>
  <c r="AS254" i="7"/>
  <c r="E263" i="6"/>
  <c r="E255" i="6"/>
  <c r="E254" i="6"/>
  <c r="K263" i="8"/>
  <c r="K255" i="8"/>
  <c r="K254" i="8"/>
  <c r="BE267" i="4"/>
  <c r="BK267" i="4" s="1"/>
  <c r="BC267" i="4"/>
  <c r="BI267" i="4" s="1"/>
  <c r="AX263" i="6"/>
  <c r="AX255" i="6"/>
  <c r="AX254" i="6"/>
  <c r="AX263" i="4"/>
  <c r="AX255" i="4"/>
  <c r="AX254" i="4"/>
  <c r="BH263" i="4"/>
  <c r="BH255" i="4"/>
  <c r="BH254" i="4"/>
  <c r="BH263" i="6"/>
  <c r="BH255" i="6"/>
  <c r="BH254" i="6"/>
  <c r="AS263" i="4"/>
  <c r="AS255" i="4"/>
  <c r="AS254" i="4"/>
  <c r="AS254" i="6"/>
  <c r="AS263" i="6"/>
  <c r="AS255" i="6"/>
  <c r="AN263" i="8"/>
  <c r="AN255" i="8"/>
  <c r="AN254" i="8"/>
  <c r="BE266" i="4"/>
  <c r="BK266" i="4" s="1"/>
  <c r="BC266" i="4"/>
  <c r="BI266" i="4" s="1"/>
  <c r="BH263" i="7"/>
  <c r="BH255" i="7"/>
  <c r="BH254" i="7"/>
  <c r="AN263" i="7"/>
  <c r="AN255" i="7"/>
  <c r="AN254" i="7"/>
  <c r="AN254" i="4"/>
  <c r="AN263" i="4"/>
  <c r="AN255" i="4"/>
  <c r="AX263" i="7"/>
  <c r="AX255" i="7"/>
  <c r="AX254" i="7"/>
  <c r="K263" i="4"/>
  <c r="K255" i="4"/>
  <c r="K254" i="4"/>
  <c r="AN263" i="6"/>
  <c r="AN255" i="6"/>
  <c r="AN254" i="6"/>
  <c r="K263" i="6"/>
  <c r="K255" i="6"/>
  <c r="K254" i="6"/>
  <c r="AI254" i="7"/>
  <c r="K263" i="7"/>
  <c r="K255" i="7"/>
  <c r="K254" i="7"/>
  <c r="AI255" i="7"/>
  <c r="AU255" i="7"/>
  <c r="AW255" i="4"/>
  <c r="AS263" i="8"/>
  <c r="AS255" i="8"/>
  <c r="AS254" i="8"/>
  <c r="AZ268" i="4"/>
  <c r="BF268" i="4" s="1"/>
  <c r="AX268" i="4"/>
  <c r="BD268" i="4" s="1"/>
  <c r="BH263" i="8"/>
  <c r="BH255" i="8"/>
  <c r="BH254" i="8"/>
  <c r="AZ266" i="4"/>
  <c r="BF266" i="4" s="1"/>
  <c r="AX266" i="4"/>
  <c r="BD266" i="4" s="1"/>
  <c r="AZ267" i="4"/>
  <c r="BF267" i="4" s="1"/>
  <c r="AX267" i="4"/>
  <c r="BD267" i="4" s="1"/>
  <c r="BE268" i="4"/>
  <c r="BK268" i="4" s="1"/>
  <c r="BC268" i="4"/>
  <c r="BI268" i="4" s="1"/>
  <c r="BG255" i="8"/>
  <c r="BB255" i="6"/>
  <c r="BC263" i="8"/>
  <c r="BC255" i="8"/>
  <c r="BC254" i="8"/>
  <c r="BC263" i="7"/>
  <c r="BC255" i="7"/>
  <c r="BC254" i="7"/>
  <c r="L255" i="7"/>
  <c r="L255" i="8"/>
  <c r="U255" i="6"/>
  <c r="AJ255" i="8"/>
  <c r="AZ255" i="4"/>
  <c r="BJ255" i="4"/>
  <c r="I255" i="4"/>
  <c r="AU255" i="8"/>
  <c r="I255" i="6"/>
  <c r="D255" i="8"/>
  <c r="AH255" i="8"/>
  <c r="BE255" i="8"/>
  <c r="L255" i="6"/>
  <c r="D255" i="7"/>
  <c r="J255" i="4"/>
  <c r="AP255" i="8"/>
  <c r="AW255" i="7"/>
  <c r="F255" i="4"/>
  <c r="U255" i="4"/>
  <c r="I255" i="7"/>
  <c r="BG255" i="7"/>
  <c r="F255" i="7"/>
  <c r="D255" i="4"/>
  <c r="AZ255" i="7"/>
  <c r="AM255" i="7"/>
  <c r="D255" i="6"/>
  <c r="AR255" i="7"/>
  <c r="AH255" i="7"/>
  <c r="AR255" i="4"/>
  <c r="AR255" i="6"/>
  <c r="I255" i="8"/>
  <c r="L255" i="4"/>
  <c r="AW255" i="6"/>
  <c r="P255" i="6"/>
  <c r="AM255" i="4"/>
  <c r="AJ255" i="7"/>
  <c r="MU4" i="1"/>
  <c r="MV4" i="1"/>
  <c r="AQ263" i="7"/>
  <c r="AQ254" i="7"/>
  <c r="BE263" i="7"/>
  <c r="BE254" i="7"/>
  <c r="BE263" i="4"/>
  <c r="BE254" i="4"/>
  <c r="BJ263" i="7"/>
  <c r="BJ254" i="7"/>
  <c r="BE263" i="6"/>
  <c r="BE254" i="6"/>
  <c r="BJ263" i="4"/>
  <c r="BJ254" i="4"/>
  <c r="AV263" i="4"/>
  <c r="AV254" i="4"/>
  <c r="BJ263" i="6"/>
  <c r="BJ254" i="6"/>
  <c r="AV263" i="6"/>
  <c r="AV254" i="6"/>
  <c r="AP263" i="6"/>
  <c r="AP254" i="6"/>
  <c r="BA263" i="4"/>
  <c r="BA254" i="4"/>
  <c r="BA263" i="6"/>
  <c r="BA254" i="6"/>
  <c r="AP263" i="7"/>
  <c r="AP254" i="7"/>
  <c r="AQ263" i="4"/>
  <c r="AQ254" i="4"/>
  <c r="BF263" i="4"/>
  <c r="BF254" i="4"/>
  <c r="AU263" i="7"/>
  <c r="AU254" i="7"/>
  <c r="BF263" i="6"/>
  <c r="BF254" i="6"/>
  <c r="BK263" i="4"/>
  <c r="BK254" i="4"/>
  <c r="BK263" i="6"/>
  <c r="BK254" i="6"/>
  <c r="AQ263" i="6"/>
  <c r="AQ254" i="6"/>
  <c r="AW263" i="7"/>
  <c r="AW254" i="7"/>
  <c r="AU263" i="8"/>
  <c r="AU254" i="8"/>
  <c r="BB263" i="7"/>
  <c r="BB254" i="7"/>
  <c r="AZ263" i="8"/>
  <c r="AZ254" i="8"/>
  <c r="BG263" i="7"/>
  <c r="BG254" i="7"/>
  <c r="BE263" i="8"/>
  <c r="BE254" i="8"/>
  <c r="AM263" i="7"/>
  <c r="AM254" i="7"/>
  <c r="BJ263" i="8"/>
  <c r="BJ254" i="8"/>
  <c r="AR263" i="7"/>
  <c r="AR254" i="7"/>
  <c r="AZ263" i="7"/>
  <c r="AZ254" i="7"/>
  <c r="AV263" i="8"/>
  <c r="AV254" i="8"/>
  <c r="AW263" i="8"/>
  <c r="AW254" i="8"/>
  <c r="AR263" i="4"/>
  <c r="AR254" i="4"/>
  <c r="BA263" i="8"/>
  <c r="BA254" i="8"/>
  <c r="AP263" i="8"/>
  <c r="AP254" i="8"/>
  <c r="BB263" i="8"/>
  <c r="BB254" i="8"/>
  <c r="AR263" i="6"/>
  <c r="AR254" i="6"/>
  <c r="BF263" i="8"/>
  <c r="BF254" i="8"/>
  <c r="BG263" i="8"/>
  <c r="BG254" i="8"/>
  <c r="AW263" i="4"/>
  <c r="AW254" i="4"/>
  <c r="BK263" i="8"/>
  <c r="BK254" i="8"/>
  <c r="AM263" i="8"/>
  <c r="AM254" i="8"/>
  <c r="AW263" i="6"/>
  <c r="AW254" i="6"/>
  <c r="AQ263" i="8"/>
  <c r="AQ254" i="8"/>
  <c r="JT4" i="1" s="1"/>
  <c r="AR263" i="8"/>
  <c r="AR254" i="8"/>
  <c r="AM263" i="4"/>
  <c r="AM254" i="4"/>
  <c r="BB263" i="4"/>
  <c r="BB254" i="4"/>
  <c r="AU263" i="4"/>
  <c r="AU254" i="4"/>
  <c r="BB263" i="6"/>
  <c r="BB254" i="6"/>
  <c r="AV263" i="7"/>
  <c r="AV254" i="7"/>
  <c r="AU263" i="6"/>
  <c r="AU254" i="6"/>
  <c r="BG263" i="4"/>
  <c r="BG254" i="4"/>
  <c r="BA263" i="7"/>
  <c r="BA254" i="7"/>
  <c r="AZ263" i="4"/>
  <c r="AZ254" i="4"/>
  <c r="BG263" i="6"/>
  <c r="BG254" i="6"/>
  <c r="BF263" i="7"/>
  <c r="BF254" i="7"/>
  <c r="AZ263" i="6"/>
  <c r="AZ254" i="6"/>
  <c r="AM263" i="6"/>
  <c r="AM254" i="6"/>
  <c r="BK263" i="7"/>
  <c r="BK254" i="7"/>
  <c r="AP263" i="4"/>
  <c r="AP254" i="4"/>
  <c r="AJ263" i="8"/>
  <c r="AE397" i="6"/>
  <c r="AE399" i="6"/>
  <c r="AH266" i="4"/>
  <c r="AH268" i="4"/>
  <c r="AG268" i="4"/>
  <c r="AM268" i="4" s="1"/>
  <c r="AG267" i="4"/>
  <c r="AM267" i="4" s="1"/>
  <c r="AG266" i="4"/>
  <c r="AM266" i="4" s="1"/>
  <c r="U263" i="4"/>
  <c r="U254" i="4"/>
  <c r="I254" i="6"/>
  <c r="I263" i="6"/>
  <c r="G254" i="6"/>
  <c r="G263" i="6"/>
  <c r="D254" i="8"/>
  <c r="D263" i="8"/>
  <c r="F263" i="4"/>
  <c r="F254" i="4"/>
  <c r="AH254" i="8"/>
  <c r="AH263" i="8"/>
  <c r="G263" i="7"/>
  <c r="G254" i="7"/>
  <c r="D263" i="7"/>
  <c r="D254" i="7"/>
  <c r="G263" i="8"/>
  <c r="G254" i="8"/>
  <c r="AH267" i="4"/>
  <c r="C263" i="7"/>
  <c r="C254" i="7"/>
  <c r="I254" i="7"/>
  <c r="I263" i="7"/>
  <c r="D263" i="4"/>
  <c r="D254" i="4"/>
  <c r="D254" i="6"/>
  <c r="D263" i="6"/>
  <c r="J263" i="4"/>
  <c r="J254" i="4"/>
  <c r="P254" i="6"/>
  <c r="P263" i="6"/>
  <c r="AG254" i="7"/>
  <c r="AG263" i="7"/>
  <c r="I263" i="8"/>
  <c r="I254" i="8"/>
  <c r="L263" i="4"/>
  <c r="L254" i="4"/>
  <c r="AH254" i="7"/>
  <c r="AH263" i="7"/>
  <c r="J263" i="7"/>
  <c r="J254" i="7"/>
  <c r="AG254" i="8"/>
  <c r="AG263" i="8"/>
  <c r="AJ254" i="8"/>
  <c r="AJ263" i="7"/>
  <c r="M254" i="7"/>
  <c r="M263" i="7"/>
  <c r="J254" i="6"/>
  <c r="J263" i="6"/>
  <c r="AK254" i="8"/>
  <c r="AK263" i="8"/>
  <c r="J254" i="8"/>
  <c r="J263" i="8"/>
  <c r="F263" i="7"/>
  <c r="F254" i="7"/>
  <c r="M263" i="8"/>
  <c r="M254" i="8"/>
  <c r="U263" i="6"/>
  <c r="U254" i="6"/>
  <c r="L263" i="6"/>
  <c r="L254" i="6"/>
  <c r="F263" i="6"/>
  <c r="F254" i="6"/>
  <c r="C263" i="6"/>
  <c r="C254" i="6"/>
  <c r="C254" i="4"/>
  <c r="C263" i="4"/>
  <c r="C254" i="8"/>
  <c r="JD4" i="1" s="1"/>
  <c r="C263" i="8"/>
  <c r="R263" i="4"/>
  <c r="R254" i="4"/>
  <c r="G263" i="4"/>
  <c r="G254" i="4"/>
  <c r="L254" i="7"/>
  <c r="L263" i="7"/>
  <c r="L254" i="8"/>
  <c r="L263" i="8"/>
  <c r="I263" i="4"/>
  <c r="I254" i="4"/>
  <c r="AK263" i="7"/>
  <c r="AK254" i="7"/>
  <c r="AD248" i="4"/>
  <c r="AD248" i="6"/>
  <c r="AG395" i="7"/>
  <c r="AH395" i="7" s="1"/>
  <c r="AF399" i="7"/>
  <c r="W395" i="8"/>
  <c r="W397" i="8" s="1"/>
  <c r="X395" i="8"/>
  <c r="Y395" i="8" s="1"/>
  <c r="AE397" i="7"/>
  <c r="AE399" i="8"/>
  <c r="AE399" i="7"/>
  <c r="AE397" i="8"/>
  <c r="BF202" i="7"/>
  <c r="AA200" i="8"/>
  <c r="AB202" i="7"/>
  <c r="L200" i="8"/>
  <c r="M202" i="7"/>
  <c r="AP202" i="7"/>
  <c r="BT202" i="8"/>
  <c r="CA199" i="4"/>
  <c r="CO200" i="4"/>
  <c r="CP199" i="4"/>
  <c r="DD200" i="4"/>
  <c r="DE199" i="4"/>
  <c r="AD399" i="6"/>
  <c r="Q395" i="6"/>
  <c r="Q399" i="6" s="1"/>
  <c r="AZ395" i="6"/>
  <c r="BA395" i="6" s="1"/>
  <c r="AZ395" i="4"/>
  <c r="BA395" i="4" s="1"/>
  <c r="X395" i="4"/>
  <c r="Y395" i="4" s="1"/>
  <c r="AD399" i="7"/>
  <c r="AZ395" i="8"/>
  <c r="AZ399" i="8" s="1"/>
  <c r="X395" i="6"/>
  <c r="Y395" i="6" s="1"/>
  <c r="AZ395" i="7"/>
  <c r="AZ397" i="7" s="1"/>
  <c r="AD397" i="8"/>
  <c r="AH200" i="4"/>
  <c r="AH199" i="4"/>
  <c r="AW200" i="4"/>
  <c r="AW199" i="4"/>
  <c r="BL200" i="4"/>
  <c r="BL199" i="4"/>
  <c r="D200" i="4"/>
  <c r="D199" i="4"/>
  <c r="CP200" i="4"/>
  <c r="S199" i="4"/>
  <c r="S200" i="4"/>
  <c r="CO199" i="4"/>
  <c r="AV200" i="4"/>
  <c r="C200" i="4"/>
  <c r="R199" i="4"/>
  <c r="AV199" i="4"/>
  <c r="BZ199" i="4"/>
  <c r="AG200" i="4"/>
  <c r="DD199" i="4"/>
  <c r="BK200" i="4"/>
  <c r="C199" i="4"/>
  <c r="AG199" i="4"/>
  <c r="BK199" i="4"/>
  <c r="R200" i="4"/>
  <c r="DE200" i="4"/>
  <c r="BZ200" i="4"/>
  <c r="CA200" i="4"/>
  <c r="Q409" i="4"/>
  <c r="AA238" i="4"/>
  <c r="CX201" i="7" s="1"/>
  <c r="AB238" i="4"/>
  <c r="CY201" i="8" s="1"/>
  <c r="AC238" i="4"/>
  <c r="AD238" i="4"/>
  <c r="AE238" i="4"/>
  <c r="AF238" i="4"/>
  <c r="AB243" i="4"/>
  <c r="DN201" i="7" s="1"/>
  <c r="AC243" i="4"/>
  <c r="DO201" i="7" s="1"/>
  <c r="AD243" i="4"/>
  <c r="AE243" i="4"/>
  <c r="AF243" i="4"/>
  <c r="AB233" i="4"/>
  <c r="CJ201" i="7" s="1"/>
  <c r="AC233" i="4"/>
  <c r="CK201" i="7" s="1"/>
  <c r="AD233" i="4"/>
  <c r="AF233" i="4"/>
  <c r="AE233" i="4"/>
  <c r="D410" i="4"/>
  <c r="C410" i="4" s="1"/>
  <c r="X395" i="7"/>
  <c r="Y395" i="7" s="1"/>
  <c r="Z395" i="7" s="1"/>
  <c r="AY395" i="7"/>
  <c r="AY397" i="7" s="1"/>
  <c r="D491" i="4"/>
  <c r="Q491" i="4" s="1"/>
  <c r="E491" i="4"/>
  <c r="F491" i="4"/>
  <c r="AY395" i="6"/>
  <c r="AY399" i="6" s="1"/>
  <c r="AY395" i="8"/>
  <c r="AY399" i="8" s="1"/>
  <c r="W395" i="6"/>
  <c r="W397" i="6" s="1"/>
  <c r="P395" i="4"/>
  <c r="P399" i="4" s="1"/>
  <c r="P395" i="6"/>
  <c r="P395" i="8"/>
  <c r="W395" i="4"/>
  <c r="W399" i="4" s="1"/>
  <c r="W395" i="7"/>
  <c r="W397" i="7" s="1"/>
  <c r="AY395" i="4"/>
  <c r="AY397" i="4" s="1"/>
  <c r="P395" i="7"/>
  <c r="P397" i="7" s="1"/>
  <c r="BF201" i="8"/>
  <c r="BF202" i="8"/>
  <c r="BT201" i="7"/>
  <c r="BT202" i="7"/>
  <c r="Q395" i="7"/>
  <c r="R395" i="7" s="1"/>
  <c r="P408" i="4"/>
  <c r="B408" i="4"/>
  <c r="G411" i="4"/>
  <c r="T411" i="4" s="1"/>
  <c r="F411" i="4"/>
  <c r="S411" i="4" s="1"/>
  <c r="E411" i="4"/>
  <c r="R411" i="4" s="1"/>
  <c r="H411" i="4"/>
  <c r="U411" i="4" s="1"/>
  <c r="I411" i="4"/>
  <c r="V411" i="4" s="1"/>
  <c r="I428" i="4"/>
  <c r="V428" i="4" s="1"/>
  <c r="H428" i="4"/>
  <c r="U428" i="4" s="1"/>
  <c r="G428" i="4"/>
  <c r="T428" i="4" s="1"/>
  <c r="D428" i="4"/>
  <c r="Q428" i="4" s="1"/>
  <c r="F492" i="4"/>
  <c r="E492" i="4"/>
  <c r="D492" i="4"/>
  <c r="Q492" i="4" s="1"/>
  <c r="Q395" i="8"/>
  <c r="Q397" i="8" s="1"/>
  <c r="JC4" i="1" s="1"/>
  <c r="A412" i="4"/>
  <c r="AE397" i="4"/>
  <c r="AF395" i="4"/>
  <c r="AF399" i="4" s="1"/>
  <c r="F353" i="8"/>
  <c r="E353" i="8"/>
  <c r="R354" i="8"/>
  <c r="Q354" i="8"/>
  <c r="BM394" i="7"/>
  <c r="BF395" i="7"/>
  <c r="BN394" i="7"/>
  <c r="BN395" i="7" s="1"/>
  <c r="BG395" i="7"/>
  <c r="CM398" i="6"/>
  <c r="CM398" i="7"/>
  <c r="CL398" i="7"/>
  <c r="BF394" i="6"/>
  <c r="BF401" i="6" s="1"/>
  <c r="BE401" i="6" s="1"/>
  <c r="BF402" i="6" s="1"/>
  <c r="BF404" i="6" s="1"/>
  <c r="CK398" i="6"/>
  <c r="CK398" i="7"/>
  <c r="CJ398" i="6"/>
  <c r="CL398" i="6"/>
  <c r="CN398" i="7"/>
  <c r="CN398" i="6"/>
  <c r="CJ398" i="7"/>
  <c r="BN394" i="6"/>
  <c r="BN395" i="6" s="1"/>
  <c r="BG395" i="6"/>
  <c r="AF397" i="6"/>
  <c r="AG395" i="6"/>
  <c r="AF399" i="6"/>
  <c r="AG395" i="8"/>
  <c r="AF397" i="8"/>
  <c r="AF399" i="8"/>
  <c r="CN398" i="8"/>
  <c r="CM398" i="8"/>
  <c r="CL398" i="8"/>
  <c r="CK398" i="8"/>
  <c r="CJ398" i="8"/>
  <c r="BF394" i="8"/>
  <c r="BF401" i="8" s="1"/>
  <c r="BE401" i="8" s="1"/>
  <c r="BF402" i="8" s="1"/>
  <c r="BF404" i="8" s="1"/>
  <c r="BN394" i="8"/>
  <c r="BN395" i="8" s="1"/>
  <c r="BG395" i="8"/>
  <c r="AD397" i="4"/>
  <c r="AD399" i="4"/>
  <c r="CL398" i="4"/>
  <c r="BG394" i="4"/>
  <c r="BF395" i="4" s="1"/>
  <c r="Q395" i="4"/>
  <c r="BM394" i="4"/>
  <c r="X248" i="4"/>
  <c r="A493" i="4"/>
  <c r="A429" i="4"/>
  <c r="BF200" i="8"/>
  <c r="M201" i="7"/>
  <c r="E228" i="4"/>
  <c r="BM200" i="8"/>
  <c r="BM200" i="7"/>
  <c r="E223" i="4"/>
  <c r="AX200" i="8"/>
  <c r="AX200" i="7"/>
  <c r="D223" i="4"/>
  <c r="AW201" i="4" s="1"/>
  <c r="AW200" i="8"/>
  <c r="AW200" i="7"/>
  <c r="BT200" i="7"/>
  <c r="C223" i="4"/>
  <c r="AV201" i="4" s="1"/>
  <c r="AV200" i="8"/>
  <c r="AV200" i="7"/>
  <c r="F228" i="4"/>
  <c r="BN200" i="7"/>
  <c r="BN200" i="8"/>
  <c r="AP201" i="8"/>
  <c r="AP202" i="8"/>
  <c r="D228" i="4"/>
  <c r="BL201" i="4" s="1"/>
  <c r="BL200" i="8"/>
  <c r="BL200" i="7"/>
  <c r="D218" i="4"/>
  <c r="AH201" i="4" s="1"/>
  <c r="AH200" i="7"/>
  <c r="AH200" i="8"/>
  <c r="D208" i="4"/>
  <c r="D201" i="4" s="1"/>
  <c r="D200" i="8"/>
  <c r="D200" i="7"/>
  <c r="F213" i="4"/>
  <c r="U200" i="7"/>
  <c r="U200" i="8"/>
  <c r="G218" i="4"/>
  <c r="AK201" i="6" s="1"/>
  <c r="AK200" i="8"/>
  <c r="AK200" i="7"/>
  <c r="AB200" i="7"/>
  <c r="AP200" i="7"/>
  <c r="J228" i="4"/>
  <c r="BR200" i="7"/>
  <c r="BR200" i="8"/>
  <c r="I223" i="4"/>
  <c r="BB200" i="7"/>
  <c r="BB200" i="8"/>
  <c r="AP200" i="8"/>
  <c r="C218" i="4"/>
  <c r="AG201" i="4" s="1"/>
  <c r="AG200" i="8"/>
  <c r="AG200" i="7"/>
  <c r="D213" i="4"/>
  <c r="S201" i="4" s="1"/>
  <c r="S200" i="8"/>
  <c r="S200" i="7"/>
  <c r="E208" i="4"/>
  <c r="E200" i="7"/>
  <c r="E200" i="8"/>
  <c r="G213" i="4"/>
  <c r="V201" i="6" s="1"/>
  <c r="V200" i="7"/>
  <c r="V200" i="8"/>
  <c r="H208" i="4"/>
  <c r="H200" i="7"/>
  <c r="H200" i="8"/>
  <c r="AB201" i="7"/>
  <c r="E213" i="4"/>
  <c r="T200" i="7"/>
  <c r="T200" i="8"/>
  <c r="J223" i="4"/>
  <c r="BC200" i="8"/>
  <c r="BC200" i="7"/>
  <c r="L208" i="4"/>
  <c r="L200" i="7"/>
  <c r="BT201" i="8"/>
  <c r="H223" i="4"/>
  <c r="BA200" i="7"/>
  <c r="BA200" i="8"/>
  <c r="L213" i="4"/>
  <c r="AA200" i="7"/>
  <c r="J213" i="4"/>
  <c r="Y200" i="7"/>
  <c r="Y200" i="8"/>
  <c r="K213" i="4"/>
  <c r="Z200" i="7"/>
  <c r="Z200" i="8"/>
  <c r="AP201" i="7"/>
  <c r="H228" i="4"/>
  <c r="BP201" i="6" s="1"/>
  <c r="BP200" i="7"/>
  <c r="BP200" i="8"/>
  <c r="G208" i="4"/>
  <c r="G201" i="6" s="1"/>
  <c r="G200" i="7"/>
  <c r="G200" i="8"/>
  <c r="S200" i="6"/>
  <c r="C208" i="4"/>
  <c r="C201" i="4" s="1"/>
  <c r="C200" i="7"/>
  <c r="C200" i="8"/>
  <c r="BT200" i="8"/>
  <c r="F218" i="4"/>
  <c r="AJ200" i="8"/>
  <c r="AJ200" i="7"/>
  <c r="F208" i="4"/>
  <c r="F201" i="6" s="1"/>
  <c r="F200" i="7"/>
  <c r="F200" i="8"/>
  <c r="H213" i="4"/>
  <c r="W201" i="6" s="1"/>
  <c r="W200" i="7"/>
  <c r="W200" i="8"/>
  <c r="CI200" i="8"/>
  <c r="C213" i="4"/>
  <c r="R201" i="4" s="1"/>
  <c r="R200" i="8"/>
  <c r="R200" i="7"/>
  <c r="G223" i="4"/>
  <c r="AZ201" i="6" s="1"/>
  <c r="AZ200" i="8"/>
  <c r="AZ200" i="7"/>
  <c r="K228" i="4"/>
  <c r="BS200" i="8"/>
  <c r="BS200" i="7"/>
  <c r="I218" i="4"/>
  <c r="AM200" i="7"/>
  <c r="AM200" i="8"/>
  <c r="J218" i="4"/>
  <c r="AN200" i="7"/>
  <c r="AN200" i="8"/>
  <c r="I228" i="4"/>
  <c r="BQ200" i="7"/>
  <c r="BQ200" i="8"/>
  <c r="H218" i="4"/>
  <c r="AL201" i="6" s="1"/>
  <c r="AL200" i="8"/>
  <c r="AL200" i="7"/>
  <c r="I213" i="4"/>
  <c r="X200" i="7"/>
  <c r="X200" i="8"/>
  <c r="I208" i="4"/>
  <c r="I200" i="7"/>
  <c r="I200" i="8"/>
  <c r="L223" i="4"/>
  <c r="BE200" i="8"/>
  <c r="BE200" i="7"/>
  <c r="BF201" i="7"/>
  <c r="F223" i="4"/>
  <c r="AY201" i="6" s="1"/>
  <c r="AY200" i="7"/>
  <c r="AY200" i="8"/>
  <c r="K218" i="4"/>
  <c r="AO200" i="7"/>
  <c r="AO200" i="8"/>
  <c r="K208" i="4"/>
  <c r="K200" i="7"/>
  <c r="K200" i="8"/>
  <c r="BF200" i="7"/>
  <c r="M200" i="7"/>
  <c r="G228" i="4"/>
  <c r="BO201" i="6" s="1"/>
  <c r="BO200" i="7"/>
  <c r="BO200" i="8"/>
  <c r="K223" i="4"/>
  <c r="BD200" i="7"/>
  <c r="BD200" i="8"/>
  <c r="C228" i="4"/>
  <c r="BK201" i="4" s="1"/>
  <c r="BK200" i="8"/>
  <c r="BK200" i="7"/>
  <c r="E218" i="4"/>
  <c r="AI200" i="8"/>
  <c r="AI200" i="7"/>
  <c r="J208" i="4"/>
  <c r="J200" i="7"/>
  <c r="J200" i="8"/>
  <c r="DN200" i="7"/>
  <c r="DN200" i="8"/>
  <c r="CO200" i="8"/>
  <c r="CO200" i="7"/>
  <c r="CP200" i="8"/>
  <c r="CP200" i="7"/>
  <c r="CQ200" i="7"/>
  <c r="CQ200" i="8"/>
  <c r="CR200" i="7"/>
  <c r="CR200" i="8"/>
  <c r="V238" i="4"/>
  <c r="CS200" i="7"/>
  <c r="CS200" i="8"/>
  <c r="W238" i="4"/>
  <c r="CT200" i="7"/>
  <c r="CT200" i="8"/>
  <c r="X238" i="4"/>
  <c r="CU200" i="7"/>
  <c r="CU200" i="8"/>
  <c r="Y238" i="4"/>
  <c r="CV200" i="8"/>
  <c r="CV200" i="7"/>
  <c r="CJ200" i="7"/>
  <c r="DD200" i="7"/>
  <c r="DD200" i="8"/>
  <c r="DE200" i="7"/>
  <c r="DE200" i="8"/>
  <c r="DF200" i="8"/>
  <c r="DF200" i="7"/>
  <c r="U243" i="4"/>
  <c r="DG200" i="7"/>
  <c r="DG200" i="8"/>
  <c r="CX200" i="8"/>
  <c r="V243" i="4"/>
  <c r="DH200" i="8"/>
  <c r="DH200" i="7"/>
  <c r="W243" i="4"/>
  <c r="DI200" i="8"/>
  <c r="DI200" i="7"/>
  <c r="CA200" i="7"/>
  <c r="CA200" i="8"/>
  <c r="Y243" i="4"/>
  <c r="DK200" i="8"/>
  <c r="DK200" i="7"/>
  <c r="BZ200" i="7"/>
  <c r="BZ200" i="8"/>
  <c r="X243" i="4"/>
  <c r="DJ200" i="8"/>
  <c r="DJ200" i="7"/>
  <c r="CB200" i="7"/>
  <c r="CB200" i="8"/>
  <c r="Z243" i="4"/>
  <c r="DL200" i="8"/>
  <c r="DL200" i="7"/>
  <c r="U233" i="4"/>
  <c r="CC200" i="7"/>
  <c r="CC200" i="8"/>
  <c r="V233" i="4"/>
  <c r="CD200" i="7"/>
  <c r="CD200" i="8"/>
  <c r="W233" i="4"/>
  <c r="CE200" i="7"/>
  <c r="CE200" i="8"/>
  <c r="CX200" i="7"/>
  <c r="X233" i="4"/>
  <c r="CF200" i="7"/>
  <c r="CF200" i="8"/>
  <c r="Y233" i="4"/>
  <c r="CG200" i="7"/>
  <c r="CG200" i="8"/>
  <c r="Z238" i="4"/>
  <c r="CW200" i="8"/>
  <c r="CW200" i="7"/>
  <c r="AA233" i="4"/>
  <c r="CI200" i="7"/>
  <c r="AA243" i="4"/>
  <c r="DM200" i="8"/>
  <c r="DM200" i="7"/>
  <c r="Z233" i="4"/>
  <c r="CH200" i="7"/>
  <c r="CH200" i="8"/>
  <c r="DO199" i="7"/>
  <c r="DO197" i="7"/>
  <c r="DO198" i="7" s="1"/>
  <c r="DO200" i="7"/>
  <c r="DP196" i="7"/>
  <c r="BG201" i="7"/>
  <c r="BG197" i="7"/>
  <c r="BG198" i="7" s="1"/>
  <c r="BG200" i="7"/>
  <c r="BG199" i="7"/>
  <c r="BG202" i="7"/>
  <c r="BH196" i="7"/>
  <c r="AC201" i="7"/>
  <c r="AC197" i="7"/>
  <c r="AC198" i="7" s="1"/>
  <c r="AC200" i="7"/>
  <c r="AD196" i="7"/>
  <c r="AC199" i="7"/>
  <c r="AC202" i="7"/>
  <c r="AQ200" i="8"/>
  <c r="AQ201" i="8"/>
  <c r="AQ197" i="8"/>
  <c r="AQ198" i="8" s="1"/>
  <c r="AR196" i="8"/>
  <c r="AQ199" i="8"/>
  <c r="AQ202" i="8"/>
  <c r="AQ199" i="7"/>
  <c r="AQ202" i="7"/>
  <c r="AQ201" i="7"/>
  <c r="AQ197" i="7"/>
  <c r="AQ198" i="7" s="1"/>
  <c r="AR196" i="7"/>
  <c r="AQ200" i="7"/>
  <c r="BG202" i="8"/>
  <c r="BG199" i="8"/>
  <c r="BG201" i="8"/>
  <c r="BG200" i="8"/>
  <c r="BG197" i="8"/>
  <c r="BG198" i="8" s="1"/>
  <c r="BH196" i="8"/>
  <c r="BV196" i="8"/>
  <c r="BU200" i="8"/>
  <c r="BU199" i="8"/>
  <c r="BU202" i="8"/>
  <c r="BU197" i="8"/>
  <c r="BU198" i="8" s="1"/>
  <c r="BU201" i="8"/>
  <c r="CJ197" i="8"/>
  <c r="CJ198" i="8" s="1"/>
  <c r="CK196" i="8"/>
  <c r="CJ200" i="8"/>
  <c r="CJ199" i="8"/>
  <c r="DO197" i="8"/>
  <c r="DO198" i="8" s="1"/>
  <c r="DO200" i="8"/>
  <c r="DO199" i="8"/>
  <c r="DP196" i="8"/>
  <c r="CK199" i="7"/>
  <c r="CK197" i="7"/>
  <c r="CK198" i="7" s="1"/>
  <c r="CK200" i="7"/>
  <c r="CL196" i="7"/>
  <c r="M200" i="8"/>
  <c r="M201" i="8"/>
  <c r="M197" i="8"/>
  <c r="M198" i="8" s="1"/>
  <c r="M199" i="8"/>
  <c r="M202" i="8"/>
  <c r="N196" i="8"/>
  <c r="BU201" i="7"/>
  <c r="BU197" i="7"/>
  <c r="BU198" i="7" s="1"/>
  <c r="BU200" i="7"/>
  <c r="BV196" i="7"/>
  <c r="BU199" i="7"/>
  <c r="BU202" i="7"/>
  <c r="CY199" i="8"/>
  <c r="CZ196" i="8"/>
  <c r="CY200" i="8"/>
  <c r="CY197" i="8"/>
  <c r="CY198" i="8" s="1"/>
  <c r="N202" i="7"/>
  <c r="N201" i="7"/>
  <c r="N197" i="7"/>
  <c r="N198" i="7" s="1"/>
  <c r="O196" i="7"/>
  <c r="N200" i="7"/>
  <c r="N199" i="7"/>
  <c r="CY197" i="7"/>
  <c r="CY198" i="7" s="1"/>
  <c r="CY200" i="7"/>
  <c r="CZ196" i="7"/>
  <c r="CY199" i="7"/>
  <c r="AB202" i="8"/>
  <c r="AB199" i="8"/>
  <c r="AC196" i="8"/>
  <c r="AB197" i="8"/>
  <c r="AB198" i="8" s="1"/>
  <c r="AB201" i="8"/>
  <c r="AB200" i="8"/>
  <c r="D197" i="4"/>
  <c r="D198" i="4" s="1"/>
  <c r="CO197" i="4"/>
  <c r="CO198" i="4" s="1"/>
  <c r="C197" i="4"/>
  <c r="C198" i="4" s="1"/>
  <c r="AG197" i="4"/>
  <c r="AG198" i="4" s="1"/>
  <c r="BK197" i="4"/>
  <c r="BK198" i="4" s="1"/>
  <c r="DD197" i="4"/>
  <c r="DD198" i="4" s="1"/>
  <c r="BZ197" i="4"/>
  <c r="BZ198" i="4" s="1"/>
  <c r="R197" i="4"/>
  <c r="R198" i="4" s="1"/>
  <c r="AV197" i="4"/>
  <c r="AV198" i="4" s="1"/>
  <c r="BL197" i="4"/>
  <c r="BL198" i="4" s="1"/>
  <c r="CP197" i="4"/>
  <c r="CP198" i="4" s="1"/>
  <c r="DE197" i="4"/>
  <c r="DE198" i="4" s="1"/>
  <c r="AW197" i="4"/>
  <c r="AW198" i="4" s="1"/>
  <c r="S197" i="4"/>
  <c r="S198" i="4" s="1"/>
  <c r="AH197" i="4"/>
  <c r="AH198" i="4" s="1"/>
  <c r="CA197" i="4"/>
  <c r="CA198" i="4" s="1"/>
  <c r="E196" i="4"/>
  <c r="T196" i="4"/>
  <c r="AX196" i="4"/>
  <c r="BM196" i="4"/>
  <c r="AI196" i="4"/>
  <c r="CQ196" i="4"/>
  <c r="CQ199" i="4" s="1"/>
  <c r="DF196" i="4"/>
  <c r="DF199" i="4" s="1"/>
  <c r="CB196" i="4"/>
  <c r="CB200" i="4" s="1"/>
  <c r="DG200" i="6"/>
  <c r="CC200" i="6"/>
  <c r="R238" i="4"/>
  <c r="CO201" i="4" s="1"/>
  <c r="CO200" i="6"/>
  <c r="T200" i="6"/>
  <c r="S238" i="4"/>
  <c r="CP201" i="4" s="1"/>
  <c r="CP200" i="6"/>
  <c r="U238" i="4"/>
  <c r="CR200" i="6"/>
  <c r="BL200" i="6"/>
  <c r="V200" i="6"/>
  <c r="AY200" i="6"/>
  <c r="BN200" i="6"/>
  <c r="R200" i="6"/>
  <c r="BO200" i="6"/>
  <c r="S243" i="4"/>
  <c r="DE201" i="4" s="1"/>
  <c r="DE200" i="6"/>
  <c r="T243" i="4"/>
  <c r="DF200" i="6"/>
  <c r="CS200" i="6"/>
  <c r="DH200" i="6"/>
  <c r="T238" i="4"/>
  <c r="CQ200" i="6"/>
  <c r="R243" i="4"/>
  <c r="DD201" i="4" s="1"/>
  <c r="DD200" i="6"/>
  <c r="C200" i="6"/>
  <c r="BK200" i="6"/>
  <c r="AI200" i="6"/>
  <c r="AJ200" i="6"/>
  <c r="D200" i="6"/>
  <c r="R233" i="4"/>
  <c r="BZ201" i="4" s="1"/>
  <c r="BZ200" i="6"/>
  <c r="AK200" i="6"/>
  <c r="E200" i="6"/>
  <c r="S233" i="4"/>
  <c r="CA201" i="4" s="1"/>
  <c r="CA200" i="6"/>
  <c r="AG200" i="6"/>
  <c r="AH200" i="6"/>
  <c r="T233" i="4"/>
  <c r="CB200" i="6"/>
  <c r="F200" i="6"/>
  <c r="AX200" i="6"/>
  <c r="U200" i="6"/>
  <c r="BM200" i="6"/>
  <c r="AV200" i="6"/>
  <c r="AW200" i="6"/>
  <c r="DH197" i="6"/>
  <c r="DH198" i="6" s="1"/>
  <c r="DI196" i="6"/>
  <c r="DH199" i="6"/>
  <c r="AZ197" i="6"/>
  <c r="AZ198" i="6" s="1"/>
  <c r="BA196" i="6"/>
  <c r="AZ200" i="6"/>
  <c r="AC143" i="6"/>
  <c r="AW143" i="6"/>
  <c r="S248" i="6"/>
  <c r="W199" i="6"/>
  <c r="X196" i="6"/>
  <c r="W200" i="6"/>
  <c r="W197" i="6"/>
  <c r="W198" i="6" s="1"/>
  <c r="AY142" i="6"/>
  <c r="CU196" i="6"/>
  <c r="CT200" i="6"/>
  <c r="CT199" i="6"/>
  <c r="CT197" i="6"/>
  <c r="CT198" i="6" s="1"/>
  <c r="CD197" i="6"/>
  <c r="CD198" i="6" s="1"/>
  <c r="CD199" i="6"/>
  <c r="CE196" i="6"/>
  <c r="CD200" i="6"/>
  <c r="AW144" i="6"/>
  <c r="X248" i="6"/>
  <c r="AL197" i="6"/>
  <c r="AL198" i="6" s="1"/>
  <c r="AM196" i="6"/>
  <c r="AL200" i="6"/>
  <c r="AL199" i="6"/>
  <c r="G197" i="6"/>
  <c r="G198" i="6" s="1"/>
  <c r="G200" i="6"/>
  <c r="G199" i="6"/>
  <c r="H196" i="6"/>
  <c r="BP200" i="6"/>
  <c r="BP197" i="6"/>
  <c r="BP198" i="6" s="1"/>
  <c r="BP199" i="6"/>
  <c r="BQ196" i="6"/>
  <c r="AD142" i="6"/>
  <c r="AC144" i="6"/>
  <c r="KA4" i="1" l="1"/>
  <c r="JZ4" i="1"/>
  <c r="KF4" i="1"/>
  <c r="KE4" i="1"/>
  <c r="JU4" i="1"/>
  <c r="JW4" i="1"/>
  <c r="KD4" i="1"/>
  <c r="JX4" i="1"/>
  <c r="JY4" i="1"/>
  <c r="JV4" i="1"/>
  <c r="JF4" i="1"/>
  <c r="AH248" i="6"/>
  <c r="AJ248" i="6" s="1"/>
  <c r="AG252" i="6"/>
  <c r="AG258" i="6" s="1"/>
  <c r="Q257" i="4"/>
  <c r="Q258" i="4"/>
  <c r="Q259" i="4"/>
  <c r="Q260" i="4"/>
  <c r="Q261" i="4"/>
  <c r="Q262" i="4"/>
  <c r="Q256" i="4"/>
  <c r="V259" i="4"/>
  <c r="V260" i="4"/>
  <c r="V261" i="4"/>
  <c r="V262" i="4"/>
  <c r="V257" i="4"/>
  <c r="V256" i="4"/>
  <c r="V258" i="4"/>
  <c r="M256" i="4"/>
  <c r="M257" i="4"/>
  <c r="M258" i="4"/>
  <c r="M259" i="4"/>
  <c r="M260" i="4"/>
  <c r="M261" i="4"/>
  <c r="M262" i="4"/>
  <c r="AB256" i="6"/>
  <c r="AB257" i="6"/>
  <c r="AB258" i="6"/>
  <c r="AB259" i="6"/>
  <c r="AB260" i="6"/>
  <c r="AB261" i="6"/>
  <c r="AB262" i="6"/>
  <c r="AA261" i="4"/>
  <c r="AA262" i="4"/>
  <c r="AA257" i="4"/>
  <c r="AA258" i="4"/>
  <c r="AA260" i="4"/>
  <c r="AA256" i="4"/>
  <c r="AA259" i="4"/>
  <c r="M260" i="6"/>
  <c r="M261" i="6"/>
  <c r="M262" i="6"/>
  <c r="M256" i="6"/>
  <c r="M257" i="6"/>
  <c r="M259" i="6"/>
  <c r="M258" i="6"/>
  <c r="V256" i="6"/>
  <c r="V257" i="6"/>
  <c r="V259" i="6"/>
  <c r="V260" i="6"/>
  <c r="V262" i="6"/>
  <c r="V261" i="6"/>
  <c r="V258" i="6"/>
  <c r="Q261" i="6"/>
  <c r="Q262" i="6"/>
  <c r="Q256" i="6"/>
  <c r="Q257" i="6"/>
  <c r="Q258" i="6"/>
  <c r="Q259" i="6"/>
  <c r="Q260" i="6"/>
  <c r="R261" i="6"/>
  <c r="R262" i="6"/>
  <c r="R257" i="6"/>
  <c r="R258" i="6"/>
  <c r="R259" i="6"/>
  <c r="R256" i="6"/>
  <c r="R260" i="6"/>
  <c r="AA256" i="6"/>
  <c r="AA257" i="6"/>
  <c r="AA258" i="6"/>
  <c r="AA260" i="6"/>
  <c r="AA261" i="6"/>
  <c r="AA262" i="6"/>
  <c r="AA259" i="6"/>
  <c r="AB261" i="4"/>
  <c r="AB262" i="4"/>
  <c r="AB256" i="4"/>
  <c r="AB257" i="4"/>
  <c r="AB259" i="4"/>
  <c r="AB260" i="4"/>
  <c r="AB258" i="4"/>
  <c r="S258" i="4"/>
  <c r="S259" i="4"/>
  <c r="S260" i="4"/>
  <c r="S261" i="4"/>
  <c r="S262" i="4"/>
  <c r="S256" i="4"/>
  <c r="S257" i="4"/>
  <c r="S255" i="4"/>
  <c r="JS4" i="1"/>
  <c r="JR4" i="1"/>
  <c r="JI4" i="1"/>
  <c r="V255" i="4"/>
  <c r="JL4" i="1"/>
  <c r="AH248" i="4"/>
  <c r="AI248" i="4" s="1"/>
  <c r="AG252" i="4"/>
  <c r="JQ4" i="1"/>
  <c r="JP4" i="1"/>
  <c r="JG4" i="1"/>
  <c r="JJ4" i="1"/>
  <c r="JH4" i="1"/>
  <c r="JE4" i="1"/>
  <c r="R255" i="6"/>
  <c r="AA263" i="6"/>
  <c r="AA254" i="6"/>
  <c r="JM4" i="1"/>
  <c r="JK4" i="1"/>
  <c r="JN4" i="1"/>
  <c r="JO4" i="1"/>
  <c r="Q255" i="6"/>
  <c r="AA263" i="4"/>
  <c r="Q263" i="6"/>
  <c r="AA255" i="4"/>
  <c r="AA254" i="4"/>
  <c r="AA255" i="6"/>
  <c r="Q254" i="6"/>
  <c r="W252" i="4"/>
  <c r="W253" i="4"/>
  <c r="X252" i="4"/>
  <c r="X253" i="4"/>
  <c r="AC252" i="6"/>
  <c r="AC253" i="6"/>
  <c r="W252" i="6"/>
  <c r="W253" i="6"/>
  <c r="S252" i="6"/>
  <c r="S253" i="6"/>
  <c r="AD252" i="6"/>
  <c r="AD253" i="6"/>
  <c r="AH252" i="6"/>
  <c r="AD252" i="4"/>
  <c r="AD253" i="4"/>
  <c r="AC252" i="4"/>
  <c r="AC253" i="4"/>
  <c r="Q255" i="4"/>
  <c r="Q254" i="4"/>
  <c r="Q263" i="4"/>
  <c r="X252" i="6"/>
  <c r="X253" i="6"/>
  <c r="M255" i="6"/>
  <c r="AP267" i="4"/>
  <c r="AV267" i="4" s="1"/>
  <c r="BB267" i="4" s="1"/>
  <c r="AN267" i="4"/>
  <c r="AT267" i="4" s="1"/>
  <c r="AU266" i="4"/>
  <c r="BA266" i="4" s="1"/>
  <c r="BG266" i="4" s="1"/>
  <c r="AS266" i="4"/>
  <c r="AY266" i="4" s="1"/>
  <c r="BJ265" i="4"/>
  <c r="BH265" i="4"/>
  <c r="AU267" i="4"/>
  <c r="BA267" i="4" s="1"/>
  <c r="BG267" i="4" s="1"/>
  <c r="AS267" i="4"/>
  <c r="AY267" i="4" s="1"/>
  <c r="AU268" i="4"/>
  <c r="BA268" i="4" s="1"/>
  <c r="BG268" i="4" s="1"/>
  <c r="AS268" i="4"/>
  <c r="AY268" i="4" s="1"/>
  <c r="AP268" i="4"/>
  <c r="AV268" i="4" s="1"/>
  <c r="BB268" i="4" s="1"/>
  <c r="AN268" i="4"/>
  <c r="AT268" i="4" s="1"/>
  <c r="AP266" i="4"/>
  <c r="AV266" i="4" s="1"/>
  <c r="BB266" i="4" s="1"/>
  <c r="AN266" i="4"/>
  <c r="AT266" i="4" s="1"/>
  <c r="V255" i="6"/>
  <c r="AB255" i="6"/>
  <c r="M255" i="4"/>
  <c r="AB255" i="4"/>
  <c r="CX201" i="8"/>
  <c r="CY201" i="7"/>
  <c r="AG399" i="7"/>
  <c r="AG397" i="7"/>
  <c r="DN201" i="8"/>
  <c r="M254" i="6"/>
  <c r="M263" i="6"/>
  <c r="AB263" i="4"/>
  <c r="AB254" i="4"/>
  <c r="R263" i="6"/>
  <c r="R254" i="6"/>
  <c r="V263" i="6"/>
  <c r="V254" i="6"/>
  <c r="M263" i="4"/>
  <c r="M254" i="4"/>
  <c r="S254" i="4"/>
  <c r="S263" i="4"/>
  <c r="V254" i="4"/>
  <c r="V263" i="4"/>
  <c r="AB263" i="6"/>
  <c r="AB254" i="6"/>
  <c r="X399" i="8"/>
  <c r="X397" i="8"/>
  <c r="AE248" i="4"/>
  <c r="AE248" i="6"/>
  <c r="R395" i="6"/>
  <c r="R399" i="6" s="1"/>
  <c r="Q397" i="6"/>
  <c r="W399" i="8"/>
  <c r="AZ397" i="6"/>
  <c r="AZ399" i="6"/>
  <c r="DO201" i="8"/>
  <c r="CJ201" i="8"/>
  <c r="CB201" i="4"/>
  <c r="W399" i="6"/>
  <c r="P399" i="7"/>
  <c r="BA395" i="7"/>
  <c r="BB395" i="7" s="1"/>
  <c r="AZ397" i="8"/>
  <c r="X397" i="6"/>
  <c r="X399" i="6"/>
  <c r="AZ399" i="7"/>
  <c r="BA395" i="8"/>
  <c r="BB395" i="8" s="1"/>
  <c r="BB397" i="8" s="1"/>
  <c r="X399" i="7"/>
  <c r="AY397" i="6"/>
  <c r="Y399" i="7"/>
  <c r="Y397" i="7"/>
  <c r="DF201" i="4"/>
  <c r="AY397" i="8"/>
  <c r="AY399" i="7"/>
  <c r="X397" i="7"/>
  <c r="CQ201" i="4"/>
  <c r="DF200" i="4"/>
  <c r="W399" i="7"/>
  <c r="CQ200" i="4"/>
  <c r="AI197" i="4"/>
  <c r="AI198" i="4" s="1"/>
  <c r="AI200" i="4"/>
  <c r="AI201" i="4"/>
  <c r="AI199" i="4"/>
  <c r="AX200" i="4"/>
  <c r="AX201" i="4"/>
  <c r="AX199" i="4"/>
  <c r="T197" i="4"/>
  <c r="T198" i="4" s="1"/>
  <c r="T199" i="4"/>
  <c r="T200" i="4"/>
  <c r="T201" i="4"/>
  <c r="E197" i="4"/>
  <c r="E198" i="4" s="1"/>
  <c r="E200" i="4"/>
  <c r="E201" i="4"/>
  <c r="E199" i="4"/>
  <c r="BM197" i="4"/>
  <c r="BM198" i="4" s="1"/>
  <c r="BM200" i="4"/>
  <c r="BM201" i="4"/>
  <c r="BM199" i="4"/>
  <c r="CB197" i="4"/>
  <c r="CB198" i="4" s="1"/>
  <c r="CB199" i="4"/>
  <c r="Q410" i="4"/>
  <c r="AD234" i="4"/>
  <c r="CL202" i="7" s="1"/>
  <c r="AF234" i="4"/>
  <c r="AC234" i="4"/>
  <c r="CK202" i="8" s="1"/>
  <c r="CD201" i="6"/>
  <c r="AB234" i="4"/>
  <c r="CC201" i="6"/>
  <c r="AF244" i="4"/>
  <c r="AE234" i="4"/>
  <c r="AE244" i="4"/>
  <c r="AD244" i="4"/>
  <c r="DP202" i="8" s="1"/>
  <c r="AC244" i="4"/>
  <c r="AB244" i="4"/>
  <c r="AF239" i="4"/>
  <c r="DH201" i="6"/>
  <c r="AE239" i="4"/>
  <c r="CT201" i="6"/>
  <c r="AD239" i="4"/>
  <c r="CS201" i="6"/>
  <c r="AC239" i="4"/>
  <c r="CZ202" i="8" s="1"/>
  <c r="AB239" i="4"/>
  <c r="AA239" i="4"/>
  <c r="D411" i="4"/>
  <c r="C411" i="4" s="1"/>
  <c r="Q399" i="7"/>
  <c r="Q397" i="7"/>
  <c r="BM401" i="7"/>
  <c r="BL401" i="7" s="1"/>
  <c r="BM402" i="7" s="1"/>
  <c r="BM404" i="7" s="1"/>
  <c r="BM395" i="7"/>
  <c r="P397" i="4"/>
  <c r="R395" i="8"/>
  <c r="S395" i="8" s="1"/>
  <c r="Q399" i="8"/>
  <c r="X397" i="4"/>
  <c r="X399" i="4"/>
  <c r="P409" i="4"/>
  <c r="B409" i="4"/>
  <c r="I429" i="4"/>
  <c r="V429" i="4" s="1"/>
  <c r="H429" i="4"/>
  <c r="U429" i="4" s="1"/>
  <c r="G429" i="4"/>
  <c r="T429" i="4" s="1"/>
  <c r="D429" i="4"/>
  <c r="Q429" i="4" s="1"/>
  <c r="F493" i="4"/>
  <c r="E493" i="4"/>
  <c r="D493" i="4"/>
  <c r="Q493" i="4" s="1"/>
  <c r="I412" i="4"/>
  <c r="V412" i="4" s="1"/>
  <c r="H412" i="4"/>
  <c r="U412" i="4" s="1"/>
  <c r="G412" i="4"/>
  <c r="T412" i="4" s="1"/>
  <c r="F412" i="4"/>
  <c r="S412" i="4" s="1"/>
  <c r="E412" i="4"/>
  <c r="R412" i="4" s="1"/>
  <c r="AZ399" i="4"/>
  <c r="AZ397" i="4"/>
  <c r="AG395" i="4"/>
  <c r="AH395" i="4" s="1"/>
  <c r="A413" i="4"/>
  <c r="AY399" i="4"/>
  <c r="AF397" i="4"/>
  <c r="R355" i="8"/>
  <c r="Q355" i="8"/>
  <c r="F354" i="8"/>
  <c r="E354" i="8"/>
  <c r="AH395" i="6"/>
  <c r="AG397" i="6"/>
  <c r="AG399" i="6"/>
  <c r="BH395" i="6"/>
  <c r="BG397" i="6"/>
  <c r="BG399" i="6"/>
  <c r="AI395" i="7"/>
  <c r="AH397" i="7"/>
  <c r="AH399" i="7"/>
  <c r="BU394" i="6"/>
  <c r="BU395" i="6" s="1"/>
  <c r="P397" i="6"/>
  <c r="P399" i="6"/>
  <c r="BM394" i="6"/>
  <c r="BF395" i="6"/>
  <c r="AA395" i="7"/>
  <c r="Z397" i="7"/>
  <c r="Z399" i="7"/>
  <c r="BH395" i="7"/>
  <c r="BG397" i="7"/>
  <c r="BG399" i="7"/>
  <c r="BU394" i="7"/>
  <c r="BU395" i="7" s="1"/>
  <c r="W397" i="4"/>
  <c r="BB395" i="6"/>
  <c r="BA397" i="6"/>
  <c r="BA399" i="6"/>
  <c r="R397" i="7"/>
  <c r="S395" i="7"/>
  <c r="R399" i="7"/>
  <c r="BF397" i="7"/>
  <c r="BF399" i="7"/>
  <c r="BT394" i="7"/>
  <c r="Z395" i="6"/>
  <c r="Y397" i="6"/>
  <c r="Y399" i="6"/>
  <c r="BH395" i="8"/>
  <c r="BG397" i="8"/>
  <c r="BG399" i="8"/>
  <c r="BU394" i="8"/>
  <c r="BU395" i="8" s="1"/>
  <c r="P399" i="8"/>
  <c r="P397" i="8"/>
  <c r="BM394" i="8"/>
  <c r="BF395" i="8"/>
  <c r="AH395" i="8"/>
  <c r="AG397" i="8"/>
  <c r="AG399" i="8"/>
  <c r="Z395" i="8"/>
  <c r="Y397" i="8"/>
  <c r="Y399" i="8"/>
  <c r="Z395" i="4"/>
  <c r="Y397" i="4"/>
  <c r="Y399" i="4"/>
  <c r="BF399" i="4"/>
  <c r="BF397" i="4"/>
  <c r="BT394" i="4"/>
  <c r="R395" i="4"/>
  <c r="Q399" i="4"/>
  <c r="Q397" i="4"/>
  <c r="BN394" i="4"/>
  <c r="BN395" i="4" s="1"/>
  <c r="BG395" i="4"/>
  <c r="BB395" i="4"/>
  <c r="BA399" i="4"/>
  <c r="BA397" i="4"/>
  <c r="Y248" i="4"/>
  <c r="A494" i="4"/>
  <c r="A430" i="4"/>
  <c r="J224" i="4"/>
  <c r="BC201" i="8"/>
  <c r="BC201" i="7"/>
  <c r="J209" i="4"/>
  <c r="J201" i="7"/>
  <c r="J201" i="8"/>
  <c r="I214" i="4"/>
  <c r="X202" i="6" s="1"/>
  <c r="X201" i="7"/>
  <c r="X201" i="8"/>
  <c r="F219" i="4"/>
  <c r="AJ201" i="8"/>
  <c r="AJ201" i="7"/>
  <c r="F214" i="4"/>
  <c r="U201" i="7"/>
  <c r="U201" i="8"/>
  <c r="E214" i="4"/>
  <c r="T202" i="4" s="1"/>
  <c r="T201" i="7"/>
  <c r="T201" i="8"/>
  <c r="E219" i="4"/>
  <c r="AI202" i="4" s="1"/>
  <c r="AI201" i="8"/>
  <c r="AI201" i="7"/>
  <c r="H219" i="4"/>
  <c r="AL201" i="8"/>
  <c r="AL201" i="7"/>
  <c r="D209" i="4"/>
  <c r="D202" i="4" s="1"/>
  <c r="D201" i="8"/>
  <c r="D201" i="7"/>
  <c r="C229" i="4"/>
  <c r="BK202" i="4" s="1"/>
  <c r="BK201" i="8"/>
  <c r="BK201" i="7"/>
  <c r="C209" i="4"/>
  <c r="C202" i="4" s="1"/>
  <c r="C201" i="7"/>
  <c r="C201" i="8"/>
  <c r="H209" i="4"/>
  <c r="H202" i="6" s="1"/>
  <c r="H201" i="7"/>
  <c r="H201" i="8"/>
  <c r="I229" i="4"/>
  <c r="BQ202" i="6" s="1"/>
  <c r="BQ201" i="7"/>
  <c r="BQ201" i="8"/>
  <c r="D219" i="4"/>
  <c r="AH202" i="4" s="1"/>
  <c r="AH201" i="7"/>
  <c r="AH201" i="8"/>
  <c r="K224" i="4"/>
  <c r="BD201" i="8"/>
  <c r="BD201" i="7"/>
  <c r="G214" i="4"/>
  <c r="V201" i="7"/>
  <c r="V201" i="8"/>
  <c r="J219" i="4"/>
  <c r="AN201" i="8"/>
  <c r="AN201" i="7"/>
  <c r="G209" i="4"/>
  <c r="G201" i="7"/>
  <c r="G201" i="8"/>
  <c r="D229" i="4"/>
  <c r="BL201" i="8"/>
  <c r="BL201" i="7"/>
  <c r="G229" i="4"/>
  <c r="BO201" i="8"/>
  <c r="BO201" i="7"/>
  <c r="E209" i="4"/>
  <c r="E202" i="4" s="1"/>
  <c r="E201" i="7"/>
  <c r="E201" i="8"/>
  <c r="I219" i="4"/>
  <c r="AM201" i="7"/>
  <c r="AM201" i="8"/>
  <c r="H229" i="4"/>
  <c r="BP201" i="8"/>
  <c r="BP201" i="7"/>
  <c r="D214" i="4"/>
  <c r="S202" i="4" s="1"/>
  <c r="S201" i="8"/>
  <c r="S201" i="7"/>
  <c r="F229" i="4"/>
  <c r="BN201" i="7"/>
  <c r="BN201" i="8"/>
  <c r="K229" i="4"/>
  <c r="BS201" i="8"/>
  <c r="BS201" i="7"/>
  <c r="K209" i="4"/>
  <c r="K201" i="7"/>
  <c r="K201" i="8"/>
  <c r="K214" i="4"/>
  <c r="Z201" i="7"/>
  <c r="Z201" i="8"/>
  <c r="C219" i="4"/>
  <c r="AG201" i="7"/>
  <c r="AG201" i="8"/>
  <c r="C224" i="4"/>
  <c r="AV201" i="8"/>
  <c r="AV201" i="7"/>
  <c r="G224" i="4"/>
  <c r="AZ201" i="8"/>
  <c r="AZ201" i="7"/>
  <c r="K219" i="4"/>
  <c r="AO201" i="8"/>
  <c r="AO201" i="7"/>
  <c r="J214" i="4"/>
  <c r="Y201" i="7"/>
  <c r="Y201" i="8"/>
  <c r="L214" i="4"/>
  <c r="AA201" i="7"/>
  <c r="AA201" i="8"/>
  <c r="I224" i="4"/>
  <c r="BB201" i="7"/>
  <c r="BB201" i="8"/>
  <c r="D224" i="4"/>
  <c r="AW202" i="4" s="1"/>
  <c r="AW201" i="8"/>
  <c r="AW201" i="7"/>
  <c r="F224" i="4"/>
  <c r="AY201" i="8"/>
  <c r="AY201" i="7"/>
  <c r="C214" i="4"/>
  <c r="R201" i="8"/>
  <c r="R201" i="7"/>
  <c r="H224" i="4"/>
  <c r="BA201" i="7"/>
  <c r="BA201" i="8"/>
  <c r="J229" i="4"/>
  <c r="BR201" i="7"/>
  <c r="BR201" i="8"/>
  <c r="E224" i="4"/>
  <c r="AX202" i="4" s="1"/>
  <c r="AX201" i="8"/>
  <c r="AX201" i="7"/>
  <c r="L224" i="4"/>
  <c r="BE201" i="7"/>
  <c r="BE201" i="8"/>
  <c r="H214" i="4"/>
  <c r="W201" i="7"/>
  <c r="W201" i="8"/>
  <c r="L209" i="4"/>
  <c r="L201" i="7"/>
  <c r="L201" i="8"/>
  <c r="E229" i="4"/>
  <c r="BM202" i="4" s="1"/>
  <c r="BM201" i="7"/>
  <c r="BM201" i="8"/>
  <c r="I209" i="4"/>
  <c r="I201" i="7"/>
  <c r="I201" i="8"/>
  <c r="F209" i="4"/>
  <c r="F201" i="7"/>
  <c r="F201" i="8"/>
  <c r="G219" i="4"/>
  <c r="AK201" i="8"/>
  <c r="AK201" i="7"/>
  <c r="V234" i="4"/>
  <c r="CD201" i="7"/>
  <c r="CD201" i="8"/>
  <c r="DF201" i="8"/>
  <c r="DF201" i="7"/>
  <c r="CB201" i="7"/>
  <c r="CB201" i="8"/>
  <c r="U234" i="4"/>
  <c r="CC201" i="7"/>
  <c r="CC201" i="8"/>
  <c r="U244" i="4"/>
  <c r="DG201" i="7"/>
  <c r="DG201" i="8"/>
  <c r="Z244" i="4"/>
  <c r="DL201" i="8"/>
  <c r="DL201" i="7"/>
  <c r="CA201" i="7"/>
  <c r="CA201" i="8"/>
  <c r="Z234" i="4"/>
  <c r="CH201" i="7"/>
  <c r="CH201" i="8"/>
  <c r="Y239" i="4"/>
  <c r="CV201" i="8"/>
  <c r="CV201" i="7"/>
  <c r="CR201" i="7"/>
  <c r="CR201" i="8"/>
  <c r="X244" i="4"/>
  <c r="DJ201" i="8"/>
  <c r="DJ201" i="7"/>
  <c r="BZ201" i="8"/>
  <c r="BZ201" i="7"/>
  <c r="CP201" i="8"/>
  <c r="CP201" i="7"/>
  <c r="AA244" i="4"/>
  <c r="DM201" i="7"/>
  <c r="DM201" i="8"/>
  <c r="X239" i="4"/>
  <c r="CU201" i="7"/>
  <c r="CU201" i="8"/>
  <c r="AA234" i="4"/>
  <c r="CI201" i="7"/>
  <c r="CI201" i="8"/>
  <c r="CO201" i="8"/>
  <c r="CO201" i="7"/>
  <c r="Y244" i="4"/>
  <c r="DK201" i="8"/>
  <c r="DK201" i="7"/>
  <c r="W239" i="4"/>
  <c r="CT201" i="7"/>
  <c r="CT201" i="8"/>
  <c r="DG201" i="6"/>
  <c r="Z239" i="4"/>
  <c r="CW201" i="7"/>
  <c r="CW201" i="8"/>
  <c r="V239" i="4"/>
  <c r="CS201" i="7"/>
  <c r="CS201" i="8"/>
  <c r="DE201" i="8"/>
  <c r="DE201" i="7"/>
  <c r="Y234" i="4"/>
  <c r="CG201" i="7"/>
  <c r="CG201" i="8"/>
  <c r="W244" i="4"/>
  <c r="DI201" i="8"/>
  <c r="DI201" i="7"/>
  <c r="DD201" i="7"/>
  <c r="DD201" i="8"/>
  <c r="X234" i="4"/>
  <c r="CF201" i="7"/>
  <c r="CF201" i="8"/>
  <c r="V244" i="4"/>
  <c r="DH201" i="8"/>
  <c r="DH201" i="7"/>
  <c r="CQ201" i="7"/>
  <c r="CQ201" i="8"/>
  <c r="W234" i="4"/>
  <c r="CE201" i="7"/>
  <c r="CE201" i="8"/>
  <c r="AR199" i="7"/>
  <c r="AR202" i="7"/>
  <c r="AR201" i="7"/>
  <c r="AR197" i="7"/>
  <c r="AR198" i="7" s="1"/>
  <c r="AS196" i="7"/>
  <c r="AR200" i="7"/>
  <c r="CL199" i="7"/>
  <c r="CL200" i="7"/>
  <c r="CL201" i="7"/>
  <c r="CM196" i="7"/>
  <c r="CL197" i="7"/>
  <c r="CL198" i="7" s="1"/>
  <c r="CZ197" i="7"/>
  <c r="CZ198" i="7" s="1"/>
  <c r="CZ200" i="7"/>
  <c r="DA196" i="7"/>
  <c r="CZ199" i="7"/>
  <c r="CZ201" i="7"/>
  <c r="DP200" i="8"/>
  <c r="DP199" i="8"/>
  <c r="DP197" i="8"/>
  <c r="DP198" i="8" s="1"/>
  <c r="DP201" i="8"/>
  <c r="DQ196" i="8"/>
  <c r="AR200" i="8"/>
  <c r="AR201" i="8"/>
  <c r="AR197" i="8"/>
  <c r="AR198" i="8" s="1"/>
  <c r="AS196" i="8"/>
  <c r="AR199" i="8"/>
  <c r="AR202" i="8"/>
  <c r="AC202" i="8"/>
  <c r="AC199" i="8"/>
  <c r="AD196" i="8"/>
  <c r="AC197" i="8"/>
  <c r="AC198" i="8" s="1"/>
  <c r="AC201" i="8"/>
  <c r="AC200" i="8"/>
  <c r="O202" i="7"/>
  <c r="O201" i="7"/>
  <c r="O197" i="7"/>
  <c r="O198" i="7" s="1"/>
  <c r="P196" i="7"/>
  <c r="O200" i="7"/>
  <c r="O199" i="7"/>
  <c r="AD200" i="7"/>
  <c r="AD197" i="7"/>
  <c r="AD198" i="7" s="1"/>
  <c r="AE196" i="7"/>
  <c r="AD199" i="7"/>
  <c r="AD202" i="7"/>
  <c r="AD201" i="7"/>
  <c r="CK197" i="8"/>
  <c r="CK198" i="8" s="1"/>
  <c r="CL196" i="8"/>
  <c r="CK201" i="8"/>
  <c r="CK200" i="8"/>
  <c r="CK199" i="8"/>
  <c r="BI196" i="7"/>
  <c r="BH201" i="7"/>
  <c r="BH197" i="7"/>
  <c r="BH198" i="7" s="1"/>
  <c r="BH200" i="7"/>
  <c r="BH199" i="7"/>
  <c r="BH202" i="7"/>
  <c r="DA196" i="8"/>
  <c r="CZ200" i="8"/>
  <c r="CZ201" i="8"/>
  <c r="CZ199" i="8"/>
  <c r="CZ197" i="8"/>
  <c r="CZ198" i="8" s="1"/>
  <c r="BV201" i="7"/>
  <c r="BV197" i="7"/>
  <c r="BV198" i="7" s="1"/>
  <c r="BV202" i="7"/>
  <c r="BV200" i="7"/>
  <c r="BW196" i="7"/>
  <c r="BV199" i="7"/>
  <c r="DP199" i="7"/>
  <c r="DP201" i="7"/>
  <c r="DP197" i="7"/>
  <c r="DP198" i="7" s="1"/>
  <c r="DP200" i="7"/>
  <c r="DQ196" i="7"/>
  <c r="BW196" i="8"/>
  <c r="BV200" i="8"/>
  <c r="BV199" i="8"/>
  <c r="BV202" i="8"/>
  <c r="BV197" i="8"/>
  <c r="BV198" i="8" s="1"/>
  <c r="BV201" i="8"/>
  <c r="BH202" i="8"/>
  <c r="BH199" i="8"/>
  <c r="BH200" i="8"/>
  <c r="BH197" i="8"/>
  <c r="BH198" i="8" s="1"/>
  <c r="BI196" i="8"/>
  <c r="BH201" i="8"/>
  <c r="N200" i="8"/>
  <c r="N201" i="8"/>
  <c r="N197" i="8"/>
  <c r="N198" i="8" s="1"/>
  <c r="N199" i="8"/>
  <c r="N202" i="8"/>
  <c r="O196" i="8"/>
  <c r="DF197" i="4"/>
  <c r="DF198" i="4" s="1"/>
  <c r="CQ197" i="4"/>
  <c r="CQ198" i="4" s="1"/>
  <c r="AX197" i="4"/>
  <c r="AX198" i="4" s="1"/>
  <c r="DJ196" i="6"/>
  <c r="DK196" i="6" s="1"/>
  <c r="DI199" i="6"/>
  <c r="DI197" i="6"/>
  <c r="DI198" i="6" s="1"/>
  <c r="CC196" i="4"/>
  <c r="F196" i="4"/>
  <c r="DG196" i="4"/>
  <c r="CR196" i="4"/>
  <c r="CR201" i="4" s="1"/>
  <c r="AJ196" i="4"/>
  <c r="BN196" i="4"/>
  <c r="AY196" i="4"/>
  <c r="U196" i="4"/>
  <c r="DI201" i="6"/>
  <c r="DI200" i="6"/>
  <c r="AV201" i="6"/>
  <c r="C201" i="6"/>
  <c r="BM201" i="6"/>
  <c r="R244" i="4"/>
  <c r="DD202" i="4" s="1"/>
  <c r="DD201" i="6"/>
  <c r="U201" i="6"/>
  <c r="T239" i="4"/>
  <c r="CQ202" i="4" s="1"/>
  <c r="CQ201" i="6"/>
  <c r="AX201" i="6"/>
  <c r="T244" i="4"/>
  <c r="DF202" i="4" s="1"/>
  <c r="DF201" i="6"/>
  <c r="T234" i="4"/>
  <c r="CB202" i="4" s="1"/>
  <c r="CB201" i="6"/>
  <c r="S244" i="4"/>
  <c r="DE202" i="4" s="1"/>
  <c r="DE201" i="6"/>
  <c r="AH201" i="6"/>
  <c r="S201" i="6"/>
  <c r="AG201" i="6"/>
  <c r="R201" i="6"/>
  <c r="S234" i="4"/>
  <c r="CA202" i="4" s="1"/>
  <c r="CA201" i="6"/>
  <c r="BN201" i="6"/>
  <c r="E201" i="6"/>
  <c r="R234" i="4"/>
  <c r="BZ202" i="4" s="1"/>
  <c r="BZ201" i="6"/>
  <c r="BL201" i="6"/>
  <c r="D201" i="6"/>
  <c r="U239" i="4"/>
  <c r="CR201" i="6"/>
  <c r="AJ201" i="6"/>
  <c r="S239" i="4"/>
  <c r="CP202" i="4" s="1"/>
  <c r="CP201" i="6"/>
  <c r="AI201" i="6"/>
  <c r="T201" i="6"/>
  <c r="AW201" i="6"/>
  <c r="BK201" i="6"/>
  <c r="R239" i="4"/>
  <c r="CO202" i="4" s="1"/>
  <c r="CO201" i="6"/>
  <c r="BA197" i="6"/>
  <c r="BA198" i="6" s="1"/>
  <c r="BA201" i="6"/>
  <c r="BA200" i="6"/>
  <c r="BB196" i="6"/>
  <c r="BB199" i="6" s="1"/>
  <c r="BA199" i="6"/>
  <c r="AD143" i="6"/>
  <c r="AY143" i="6" s="1"/>
  <c r="AX143" i="6"/>
  <c r="H201" i="6"/>
  <c r="H197" i="6"/>
  <c r="H198" i="6" s="1"/>
  <c r="I196" i="6"/>
  <c r="H200" i="6"/>
  <c r="H199" i="6"/>
  <c r="AM201" i="6"/>
  <c r="AM197" i="6"/>
  <c r="AM198" i="6" s="1"/>
  <c r="AM200" i="6"/>
  <c r="AM199" i="6"/>
  <c r="AN196" i="6"/>
  <c r="Y248" i="6"/>
  <c r="AX144" i="6"/>
  <c r="X199" i="6"/>
  <c r="Y196" i="6"/>
  <c r="X200" i="6"/>
  <c r="X201" i="6"/>
  <c r="X197" i="6"/>
  <c r="X198" i="6" s="1"/>
  <c r="AD144" i="6"/>
  <c r="CE201" i="6"/>
  <c r="CE197" i="6"/>
  <c r="CE198" i="6" s="1"/>
  <c r="CE199" i="6"/>
  <c r="CF196" i="6"/>
  <c r="CE200" i="6"/>
  <c r="BQ200" i="6"/>
  <c r="BQ201" i="6"/>
  <c r="BQ197" i="6"/>
  <c r="BQ198" i="6" s="1"/>
  <c r="BR196" i="6"/>
  <c r="BQ199" i="6"/>
  <c r="CV196" i="6"/>
  <c r="CU200" i="6"/>
  <c r="CU199" i="6"/>
  <c r="CU201" i="6"/>
  <c r="CU197" i="6"/>
  <c r="CU198" i="6" s="1"/>
  <c r="AH253" i="6" l="1"/>
  <c r="AH256" i="6" s="1"/>
  <c r="AI248" i="6"/>
  <c r="AJ248" i="4"/>
  <c r="AJ252" i="4" s="1"/>
  <c r="AG260" i="6"/>
  <c r="AG259" i="6"/>
  <c r="AG256" i="6"/>
  <c r="AG255" i="6"/>
  <c r="AG254" i="6"/>
  <c r="AG261" i="6"/>
  <c r="AG263" i="6"/>
  <c r="AG262" i="6"/>
  <c r="AG257" i="6"/>
  <c r="AC261" i="4"/>
  <c r="AC262" i="4"/>
  <c r="AC257" i="4"/>
  <c r="AC258" i="4"/>
  <c r="AC259" i="4"/>
  <c r="AC260" i="4"/>
  <c r="AC256" i="4"/>
  <c r="AD262" i="4"/>
  <c r="AD256" i="4"/>
  <c r="AD258" i="4"/>
  <c r="AD259" i="4"/>
  <c r="AD261" i="4"/>
  <c r="AD257" i="4"/>
  <c r="AD260" i="4"/>
  <c r="AD256" i="6"/>
  <c r="AD257" i="6"/>
  <c r="AD258" i="6"/>
  <c r="AD259" i="6"/>
  <c r="AD261" i="6"/>
  <c r="AD262" i="6"/>
  <c r="AD260" i="6"/>
  <c r="AG254" i="4"/>
  <c r="AG256" i="4"/>
  <c r="AG257" i="4"/>
  <c r="AG259" i="4"/>
  <c r="AG260" i="4"/>
  <c r="AG262" i="4"/>
  <c r="AG258" i="4"/>
  <c r="AG261" i="4"/>
  <c r="S262" i="6"/>
  <c r="S256" i="6"/>
  <c r="S258" i="6"/>
  <c r="S259" i="6"/>
  <c r="S261" i="6"/>
  <c r="S257" i="6"/>
  <c r="S260" i="6"/>
  <c r="W256" i="6"/>
  <c r="W257" i="6"/>
  <c r="W258" i="6"/>
  <c r="W259" i="6"/>
  <c r="W260" i="6"/>
  <c r="W261" i="6"/>
  <c r="W262" i="6"/>
  <c r="AC256" i="6"/>
  <c r="AC257" i="6"/>
  <c r="AC258" i="6"/>
  <c r="AC259" i="6"/>
  <c r="AC260" i="6"/>
  <c r="AC261" i="6"/>
  <c r="AC262" i="6"/>
  <c r="X260" i="4"/>
  <c r="X261" i="4"/>
  <c r="X262" i="4"/>
  <c r="X256" i="4"/>
  <c r="X257" i="4"/>
  <c r="X259" i="4"/>
  <c r="X258" i="4"/>
  <c r="W259" i="4"/>
  <c r="W260" i="4"/>
  <c r="W261" i="4"/>
  <c r="W262" i="4"/>
  <c r="W256" i="4"/>
  <c r="W257" i="4"/>
  <c r="W258" i="4"/>
  <c r="X256" i="6"/>
  <c r="X257" i="6"/>
  <c r="X259" i="6"/>
  <c r="X260" i="6"/>
  <c r="X261" i="6"/>
  <c r="X262" i="6"/>
  <c r="X258" i="6"/>
  <c r="AG263" i="4"/>
  <c r="AG255" i="4"/>
  <c r="AH252" i="4"/>
  <c r="AH253" i="4"/>
  <c r="S255" i="6"/>
  <c r="W263" i="4"/>
  <c r="AD255" i="4"/>
  <c r="X255" i="6"/>
  <c r="AC263" i="4"/>
  <c r="W263" i="6"/>
  <c r="X255" i="4"/>
  <c r="W255" i="4"/>
  <c r="AC263" i="6"/>
  <c r="W254" i="4"/>
  <c r="W254" i="6"/>
  <c r="W255" i="6"/>
  <c r="AC254" i="6"/>
  <c r="AC255" i="6"/>
  <c r="AI253" i="4"/>
  <c r="AI252" i="4"/>
  <c r="Y252" i="6"/>
  <c r="Y253" i="6"/>
  <c r="Y252" i="4"/>
  <c r="Y253" i="4"/>
  <c r="AI253" i="6"/>
  <c r="AI252" i="6"/>
  <c r="AJ253" i="6"/>
  <c r="AJ252" i="6"/>
  <c r="AE253" i="6"/>
  <c r="AE252" i="6"/>
  <c r="AC254" i="4"/>
  <c r="AC255" i="4"/>
  <c r="AE252" i="4"/>
  <c r="AE253" i="4"/>
  <c r="BJ266" i="4"/>
  <c r="BH266" i="4"/>
  <c r="BJ268" i="4"/>
  <c r="BH268" i="4"/>
  <c r="BJ267" i="4"/>
  <c r="BH267" i="4"/>
  <c r="AD255" i="6"/>
  <c r="DP202" i="7"/>
  <c r="S395" i="6"/>
  <c r="S399" i="6" s="1"/>
  <c r="R397" i="6"/>
  <c r="X254" i="4"/>
  <c r="X263" i="4"/>
  <c r="AD254" i="6"/>
  <c r="AD263" i="6"/>
  <c r="AD254" i="4"/>
  <c r="AD263" i="4"/>
  <c r="S254" i="6"/>
  <c r="S263" i="6"/>
  <c r="X263" i="6"/>
  <c r="X254" i="6"/>
  <c r="BA397" i="7"/>
  <c r="BA399" i="7"/>
  <c r="AK248" i="6"/>
  <c r="BB399" i="8"/>
  <c r="BC395" i="8"/>
  <c r="BD395" i="8" s="1"/>
  <c r="BL202" i="4"/>
  <c r="AG202" i="4"/>
  <c r="AV202" i="4"/>
  <c r="R202" i="4"/>
  <c r="BA397" i="8"/>
  <c r="BA399" i="8"/>
  <c r="CZ202" i="7"/>
  <c r="CR202" i="4"/>
  <c r="U197" i="4"/>
  <c r="U198" i="4" s="1"/>
  <c r="U199" i="4"/>
  <c r="U200" i="4"/>
  <c r="U201" i="4"/>
  <c r="U202" i="4"/>
  <c r="AY197" i="4"/>
  <c r="AY198" i="4" s="1"/>
  <c r="AY201" i="4"/>
  <c r="AY199" i="4"/>
  <c r="AY202" i="4"/>
  <c r="AY200" i="4"/>
  <c r="BN197" i="4"/>
  <c r="BN198" i="4" s="1"/>
  <c r="BN202" i="4"/>
  <c r="BN200" i="4"/>
  <c r="BN201" i="4"/>
  <c r="BN199" i="4"/>
  <c r="AJ197" i="4"/>
  <c r="AJ198" i="4" s="1"/>
  <c r="AJ202" i="4"/>
  <c r="AJ200" i="4"/>
  <c r="AJ201" i="4"/>
  <c r="AJ199" i="4"/>
  <c r="CR197" i="4"/>
  <c r="CR198" i="4" s="1"/>
  <c r="CR199" i="4"/>
  <c r="CR200" i="4"/>
  <c r="DG197" i="4"/>
  <c r="DG198" i="4" s="1"/>
  <c r="DG199" i="4"/>
  <c r="DG200" i="4"/>
  <c r="F197" i="4"/>
  <c r="F198" i="4" s="1"/>
  <c r="F201" i="4"/>
  <c r="F199" i="4"/>
  <c r="F200" i="4"/>
  <c r="F202" i="4"/>
  <c r="DG202" i="4"/>
  <c r="CC197" i="4"/>
  <c r="CC198" i="4" s="1"/>
  <c r="CC199" i="4"/>
  <c r="CC200" i="4"/>
  <c r="CC202" i="4"/>
  <c r="CC201" i="4"/>
  <c r="DG201" i="4"/>
  <c r="Q411" i="4"/>
  <c r="DN202" i="7"/>
  <c r="DN202" i="8"/>
  <c r="DO202" i="8"/>
  <c r="DO202" i="7"/>
  <c r="DI202" i="6"/>
  <c r="CE202" i="6"/>
  <c r="CX202" i="8"/>
  <c r="CX202" i="7"/>
  <c r="CJ202" i="7"/>
  <c r="CJ202" i="8"/>
  <c r="CY202" i="7"/>
  <c r="CY202" i="8"/>
  <c r="CK202" i="7"/>
  <c r="CU202" i="6"/>
  <c r="D412" i="4"/>
  <c r="C412" i="4" s="1"/>
  <c r="BM401" i="6"/>
  <c r="BL401" i="6" s="1"/>
  <c r="BM402" i="6" s="1"/>
  <c r="BM404" i="6" s="1"/>
  <c r="BM395" i="6"/>
  <c r="BM401" i="8"/>
  <c r="BL401" i="8" s="1"/>
  <c r="BM402" i="8" s="1"/>
  <c r="BM404" i="8" s="1"/>
  <c r="BM395" i="8"/>
  <c r="BT401" i="7"/>
  <c r="BS401" i="7" s="1"/>
  <c r="BT402" i="7" s="1"/>
  <c r="BT404" i="7" s="1"/>
  <c r="BT395" i="7"/>
  <c r="BM395" i="4"/>
  <c r="BM399" i="4" s="1"/>
  <c r="R399" i="8"/>
  <c r="R397" i="8"/>
  <c r="AG397" i="4"/>
  <c r="P410" i="4"/>
  <c r="B410" i="4"/>
  <c r="I413" i="4"/>
  <c r="V413" i="4" s="1"/>
  <c r="H413" i="4"/>
  <c r="U413" i="4" s="1"/>
  <c r="G413" i="4"/>
  <c r="T413" i="4" s="1"/>
  <c r="F413" i="4"/>
  <c r="S413" i="4" s="1"/>
  <c r="E413" i="4"/>
  <c r="R413" i="4" s="1"/>
  <c r="I430" i="4"/>
  <c r="V430" i="4" s="1"/>
  <c r="H430" i="4"/>
  <c r="U430" i="4" s="1"/>
  <c r="G430" i="4"/>
  <c r="T430" i="4" s="1"/>
  <c r="D430" i="4"/>
  <c r="Q430" i="4" s="1"/>
  <c r="F494" i="4"/>
  <c r="E494" i="4"/>
  <c r="D494" i="4"/>
  <c r="Q494" i="4" s="1"/>
  <c r="JB4" i="1"/>
  <c r="AG399" i="4"/>
  <c r="A414" i="4"/>
  <c r="E355" i="8"/>
  <c r="F355" i="8"/>
  <c r="R356" i="8"/>
  <c r="Q356" i="8"/>
  <c r="BI395" i="7"/>
  <c r="BH397" i="7"/>
  <c r="BH399" i="7"/>
  <c r="AB395" i="7"/>
  <c r="AA397" i="7"/>
  <c r="AA399" i="7"/>
  <c r="BF399" i="6"/>
  <c r="BF397" i="6"/>
  <c r="BT394" i="6"/>
  <c r="AA395" i="6"/>
  <c r="Z397" i="6"/>
  <c r="Z399" i="6"/>
  <c r="BO395" i="6"/>
  <c r="BN399" i="6"/>
  <c r="BN397" i="6"/>
  <c r="BM397" i="7"/>
  <c r="BM399" i="7"/>
  <c r="CB394" i="6"/>
  <c r="CB395" i="6" s="1"/>
  <c r="CA394" i="7"/>
  <c r="AJ395" i="7"/>
  <c r="AI397" i="7"/>
  <c r="AI399" i="7"/>
  <c r="S397" i="7"/>
  <c r="T395" i="7"/>
  <c r="S399" i="7"/>
  <c r="BI395" i="6"/>
  <c r="BH397" i="6"/>
  <c r="BH399" i="6"/>
  <c r="BC395" i="7"/>
  <c r="BB397" i="7"/>
  <c r="BB399" i="7"/>
  <c r="BC395" i="6"/>
  <c r="BB397" i="6"/>
  <c r="BB399" i="6"/>
  <c r="BO395" i="7"/>
  <c r="BN397" i="7"/>
  <c r="BN399" i="7"/>
  <c r="CB394" i="7"/>
  <c r="CB395" i="7" s="1"/>
  <c r="AI395" i="6"/>
  <c r="AH397" i="6"/>
  <c r="AH399" i="6"/>
  <c r="AA395" i="8"/>
  <c r="Z397" i="8"/>
  <c r="Z399" i="8"/>
  <c r="AI395" i="8"/>
  <c r="AH397" i="8"/>
  <c r="AH399" i="8"/>
  <c r="BF397" i="8"/>
  <c r="BF399" i="8"/>
  <c r="BT394" i="8"/>
  <c r="T395" i="8"/>
  <c r="S397" i="8"/>
  <c r="S399" i="8"/>
  <c r="BO395" i="8"/>
  <c r="BN397" i="8"/>
  <c r="BN399" i="8"/>
  <c r="CB394" i="8"/>
  <c r="CB395" i="8" s="1"/>
  <c r="BI395" i="8"/>
  <c r="BH397" i="8"/>
  <c r="BH399" i="8"/>
  <c r="AI395" i="4"/>
  <c r="AH397" i="4"/>
  <c r="AH399" i="4"/>
  <c r="BC395" i="4"/>
  <c r="BB399" i="4"/>
  <c r="BB397" i="4"/>
  <c r="BH395" i="4"/>
  <c r="BG399" i="4"/>
  <c r="BG397" i="4"/>
  <c r="BU394" i="4"/>
  <c r="BU395" i="4" s="1"/>
  <c r="S395" i="4"/>
  <c r="R399" i="4"/>
  <c r="R397" i="4"/>
  <c r="CA394" i="4"/>
  <c r="AA395" i="4"/>
  <c r="Z399" i="4"/>
  <c r="Z397" i="4"/>
  <c r="A431" i="4"/>
  <c r="A495" i="4"/>
  <c r="DJ202" i="6"/>
  <c r="DJ197" i="6"/>
  <c r="DJ198" i="6" s="1"/>
  <c r="DJ201" i="6"/>
  <c r="AM202" i="7"/>
  <c r="AM202" i="8"/>
  <c r="W202" i="7"/>
  <c r="W202" i="8"/>
  <c r="W202" i="6"/>
  <c r="C202" i="8"/>
  <c r="C202" i="7"/>
  <c r="AO202" i="7"/>
  <c r="AO202" i="8"/>
  <c r="E202" i="7"/>
  <c r="E202" i="8"/>
  <c r="BE202" i="7"/>
  <c r="BE202" i="8"/>
  <c r="BK202" i="7"/>
  <c r="BK202" i="8"/>
  <c r="AZ202" i="8"/>
  <c r="AZ202" i="7"/>
  <c r="BO202" i="7"/>
  <c r="BO202" i="8"/>
  <c r="BO202" i="6"/>
  <c r="AX202" i="8"/>
  <c r="AX202" i="7"/>
  <c r="D202" i="7"/>
  <c r="D202" i="8"/>
  <c r="AV202" i="8"/>
  <c r="AV202" i="7"/>
  <c r="BL202" i="8"/>
  <c r="BL202" i="7"/>
  <c r="BR202" i="7"/>
  <c r="BR202" i="8"/>
  <c r="AL202" i="8"/>
  <c r="AL202" i="7"/>
  <c r="AL202" i="6"/>
  <c r="AG202" i="7"/>
  <c r="AG202" i="8"/>
  <c r="G202" i="7"/>
  <c r="G202" i="8"/>
  <c r="G202" i="6"/>
  <c r="BA202" i="7"/>
  <c r="BA202" i="8"/>
  <c r="AI202" i="8"/>
  <c r="AI202" i="7"/>
  <c r="Z202" i="7"/>
  <c r="Z202" i="8"/>
  <c r="AN202" i="8"/>
  <c r="AN202" i="7"/>
  <c r="R202" i="8"/>
  <c r="R202" i="7"/>
  <c r="T202" i="7"/>
  <c r="T202" i="8"/>
  <c r="K202" i="7"/>
  <c r="K202" i="8"/>
  <c r="AK202" i="8"/>
  <c r="AK202" i="7"/>
  <c r="AK202" i="6"/>
  <c r="V202" i="7"/>
  <c r="V202" i="8"/>
  <c r="V202" i="6"/>
  <c r="AY202" i="8"/>
  <c r="AY202" i="7"/>
  <c r="U202" i="7"/>
  <c r="U202" i="8"/>
  <c r="BS202" i="8"/>
  <c r="BS202" i="7"/>
  <c r="F202" i="7"/>
  <c r="F202" i="8"/>
  <c r="F202" i="6"/>
  <c r="BD202" i="7"/>
  <c r="BD202" i="8"/>
  <c r="AW202" i="8"/>
  <c r="AW202" i="7"/>
  <c r="AJ202" i="8"/>
  <c r="AJ202" i="7"/>
  <c r="BN202" i="7"/>
  <c r="BN202" i="8"/>
  <c r="I202" i="7"/>
  <c r="I202" i="8"/>
  <c r="AH202" i="7"/>
  <c r="AH202" i="8"/>
  <c r="BB202" i="7"/>
  <c r="BB202" i="8"/>
  <c r="X202" i="7"/>
  <c r="X202" i="8"/>
  <c r="S202" i="7"/>
  <c r="S202" i="8"/>
  <c r="BM202" i="8"/>
  <c r="BM202" i="7"/>
  <c r="BQ202" i="7"/>
  <c r="BQ202" i="8"/>
  <c r="AM202" i="6"/>
  <c r="AA202" i="7"/>
  <c r="AA202" i="8"/>
  <c r="J202" i="7"/>
  <c r="J202" i="8"/>
  <c r="BP202" i="8"/>
  <c r="BP202" i="7"/>
  <c r="BP202" i="6"/>
  <c r="L202" i="7"/>
  <c r="L202" i="8"/>
  <c r="H202" i="7"/>
  <c r="H202" i="8"/>
  <c r="Y202" i="7"/>
  <c r="Y202" i="8"/>
  <c r="BC202" i="8"/>
  <c r="BC202" i="7"/>
  <c r="DJ199" i="6"/>
  <c r="DE202" i="8"/>
  <c r="DE202" i="7"/>
  <c r="CO202" i="7"/>
  <c r="CO202" i="8"/>
  <c r="CS202" i="6"/>
  <c r="CS202" i="7"/>
  <c r="CS202" i="8"/>
  <c r="DJ202" i="7"/>
  <c r="DJ202" i="8"/>
  <c r="CW202" i="7"/>
  <c r="CW202" i="8"/>
  <c r="CV202" i="8"/>
  <c r="CV202" i="7"/>
  <c r="CP202" i="7"/>
  <c r="CP202" i="8"/>
  <c r="CQ202" i="7"/>
  <c r="CQ202" i="8"/>
  <c r="CT202" i="7"/>
  <c r="CT202" i="8"/>
  <c r="CT202" i="6"/>
  <c r="CH202" i="7"/>
  <c r="CH202" i="8"/>
  <c r="CR202" i="8"/>
  <c r="CR202" i="7"/>
  <c r="DD202" i="8"/>
  <c r="DD202" i="7"/>
  <c r="CE202" i="7"/>
  <c r="CE202" i="8"/>
  <c r="DK202" i="8"/>
  <c r="DK202" i="7"/>
  <c r="CB202" i="7"/>
  <c r="CB202" i="8"/>
  <c r="DH202" i="8"/>
  <c r="DH202" i="7"/>
  <c r="DH202" i="6"/>
  <c r="DL202" i="8"/>
  <c r="DL202" i="7"/>
  <c r="BZ202" i="8"/>
  <c r="BZ202" i="7"/>
  <c r="CF202" i="7"/>
  <c r="CF202" i="8"/>
  <c r="CI202" i="7"/>
  <c r="CI202" i="8"/>
  <c r="DG202" i="6"/>
  <c r="DG202" i="7"/>
  <c r="DG202" i="8"/>
  <c r="DF202" i="7"/>
  <c r="DF202" i="8"/>
  <c r="CA202" i="8"/>
  <c r="CA202" i="7"/>
  <c r="CU202" i="7"/>
  <c r="CU202" i="8"/>
  <c r="CC202" i="6"/>
  <c r="CC202" i="7"/>
  <c r="CC202" i="8"/>
  <c r="DI202" i="8"/>
  <c r="DI202" i="7"/>
  <c r="DM202" i="7"/>
  <c r="DM202" i="8"/>
  <c r="CG202" i="7"/>
  <c r="CG202" i="8"/>
  <c r="CD202" i="7"/>
  <c r="CD202" i="8"/>
  <c r="CD202" i="6"/>
  <c r="O200" i="8"/>
  <c r="O201" i="8"/>
  <c r="O197" i="8"/>
  <c r="O198" i="8" s="1"/>
  <c r="O199" i="8"/>
  <c r="O202" i="8"/>
  <c r="P196" i="8"/>
  <c r="DB196" i="8"/>
  <c r="DA200" i="8"/>
  <c r="DA199" i="8"/>
  <c r="DA202" i="8"/>
  <c r="DA197" i="8"/>
  <c r="DA198" i="8" s="1"/>
  <c r="DA201" i="8"/>
  <c r="AS200" i="8"/>
  <c r="AS201" i="8"/>
  <c r="AS197" i="8"/>
  <c r="AS198" i="8" s="1"/>
  <c r="AT196" i="8"/>
  <c r="AS199" i="8"/>
  <c r="AS202" i="8"/>
  <c r="DQ202" i="8"/>
  <c r="DQ200" i="8"/>
  <c r="DQ199" i="8"/>
  <c r="DQ197" i="8"/>
  <c r="DQ198" i="8" s="1"/>
  <c r="DQ201" i="8"/>
  <c r="DR196" i="8"/>
  <c r="BJ196" i="7"/>
  <c r="BI201" i="7"/>
  <c r="BI197" i="7"/>
  <c r="BI198" i="7" s="1"/>
  <c r="BI200" i="7"/>
  <c r="BI199" i="7"/>
  <c r="BI202" i="7"/>
  <c r="CL202" i="8"/>
  <c r="CL197" i="8"/>
  <c r="CL198" i="8" s="1"/>
  <c r="CM196" i="8"/>
  <c r="CL201" i="8"/>
  <c r="CL200" i="8"/>
  <c r="CL199" i="8"/>
  <c r="BX196" i="8"/>
  <c r="BW200" i="8"/>
  <c r="BW201" i="8"/>
  <c r="BW197" i="8"/>
  <c r="BW198" i="8" s="1"/>
  <c r="BW199" i="8"/>
  <c r="BW202" i="8"/>
  <c r="DA201" i="7"/>
  <c r="DA197" i="7"/>
  <c r="DA198" i="7" s="1"/>
  <c r="DA200" i="7"/>
  <c r="DB196" i="7"/>
  <c r="DA199" i="7"/>
  <c r="DA202" i="7"/>
  <c r="AE197" i="7"/>
  <c r="AE198" i="7" s="1"/>
  <c r="AF196" i="7"/>
  <c r="AE200" i="7"/>
  <c r="AE199" i="7"/>
  <c r="AE202" i="7"/>
  <c r="AE201" i="7"/>
  <c r="CN196" i="7"/>
  <c r="CM202" i="7"/>
  <c r="CM201" i="7"/>
  <c r="CM197" i="7"/>
  <c r="CM198" i="7" s="1"/>
  <c r="CM200" i="7"/>
  <c r="CM199" i="7"/>
  <c r="BI202" i="8"/>
  <c r="BI199" i="8"/>
  <c r="BI200" i="8"/>
  <c r="BI197" i="8"/>
  <c r="BI198" i="8" s="1"/>
  <c r="BJ196" i="8"/>
  <c r="BI201" i="8"/>
  <c r="DQ199" i="7"/>
  <c r="DR196" i="7"/>
  <c r="DQ202" i="7"/>
  <c r="DQ201" i="7"/>
  <c r="DQ197" i="7"/>
  <c r="DQ198" i="7" s="1"/>
  <c r="DQ200" i="7"/>
  <c r="P202" i="7"/>
  <c r="P201" i="7"/>
  <c r="P197" i="7"/>
  <c r="P198" i="7" s="1"/>
  <c r="Q196" i="7"/>
  <c r="P200" i="7"/>
  <c r="P199" i="7"/>
  <c r="BW200" i="7"/>
  <c r="BX196" i="7"/>
  <c r="BW199" i="7"/>
  <c r="BW202" i="7"/>
  <c r="BW201" i="7"/>
  <c r="BW197" i="7"/>
  <c r="BW198" i="7" s="1"/>
  <c r="AS199" i="7"/>
  <c r="AS202" i="7"/>
  <c r="AS201" i="7"/>
  <c r="AS197" i="7"/>
  <c r="AS198" i="7" s="1"/>
  <c r="AT196" i="7"/>
  <c r="AS200" i="7"/>
  <c r="AD202" i="8"/>
  <c r="AD199" i="8"/>
  <c r="AE196" i="8"/>
  <c r="AD197" i="8"/>
  <c r="AD198" i="8" s="1"/>
  <c r="AD201" i="8"/>
  <c r="AD200" i="8"/>
  <c r="DJ200" i="6"/>
  <c r="BO196" i="4"/>
  <c r="AZ196" i="4"/>
  <c r="AK196" i="4"/>
  <c r="CS196" i="4"/>
  <c r="DH196" i="4"/>
  <c r="DH202" i="4" s="1"/>
  <c r="BA202" i="6"/>
  <c r="G196" i="4"/>
  <c r="V196" i="4"/>
  <c r="CD196" i="4"/>
  <c r="AY202" i="6"/>
  <c r="AZ202" i="6"/>
  <c r="BB197" i="6"/>
  <c r="BB198" i="6" s="1"/>
  <c r="BB202" i="6"/>
  <c r="BB201" i="6"/>
  <c r="BB200" i="6"/>
  <c r="BC196" i="6"/>
  <c r="BC199" i="6" s="1"/>
  <c r="BN202" i="6"/>
  <c r="CA202" i="6"/>
  <c r="R202" i="6"/>
  <c r="AG202" i="6"/>
  <c r="CO202" i="6"/>
  <c r="S202" i="6"/>
  <c r="BK202" i="6"/>
  <c r="AH202" i="6"/>
  <c r="AW202" i="6"/>
  <c r="DE202" i="6"/>
  <c r="T202" i="6"/>
  <c r="CB202" i="6"/>
  <c r="AI202" i="6"/>
  <c r="DF202" i="6"/>
  <c r="CP202" i="6"/>
  <c r="AX202" i="6"/>
  <c r="AJ202" i="6"/>
  <c r="CQ202" i="6"/>
  <c r="CR202" i="6"/>
  <c r="U202" i="6"/>
  <c r="D202" i="6"/>
  <c r="DD202" i="6"/>
  <c r="BL202" i="6"/>
  <c r="BM202" i="6"/>
  <c r="BZ202" i="6"/>
  <c r="C202" i="6"/>
  <c r="E202" i="6"/>
  <c r="AV202" i="6"/>
  <c r="Y199" i="6"/>
  <c r="Z196" i="6"/>
  <c r="Y202" i="6"/>
  <c r="Y200" i="6"/>
  <c r="Y201" i="6"/>
  <c r="Y197" i="6"/>
  <c r="Y198" i="6" s="1"/>
  <c r="DK202" i="6"/>
  <c r="DL196" i="6"/>
  <c r="DK201" i="6"/>
  <c r="DK197" i="6"/>
  <c r="DK198" i="6" s="1"/>
  <c r="DK199" i="6"/>
  <c r="DK200" i="6"/>
  <c r="AN201" i="6"/>
  <c r="AN197" i="6"/>
  <c r="AN198" i="6" s="1"/>
  <c r="AN200" i="6"/>
  <c r="AN199" i="6"/>
  <c r="AO196" i="6"/>
  <c r="AN202" i="6"/>
  <c r="BR201" i="6"/>
  <c r="BR197" i="6"/>
  <c r="BR198" i="6" s="1"/>
  <c r="BS196" i="6"/>
  <c r="BR202" i="6"/>
  <c r="BR200" i="6"/>
  <c r="BR199" i="6"/>
  <c r="I201" i="6"/>
  <c r="I197" i="6"/>
  <c r="I198" i="6" s="1"/>
  <c r="I200" i="6"/>
  <c r="I202" i="6"/>
  <c r="J196" i="6"/>
  <c r="I199" i="6"/>
  <c r="CF202" i="6"/>
  <c r="CF199" i="6"/>
  <c r="CF200" i="6"/>
  <c r="CF201" i="6"/>
  <c r="CF197" i="6"/>
  <c r="CF198" i="6" s="1"/>
  <c r="CG196" i="6"/>
  <c r="AY144" i="6"/>
  <c r="CV200" i="6"/>
  <c r="CV201" i="6"/>
  <c r="CV197" i="6"/>
  <c r="CV198" i="6" s="1"/>
  <c r="CV202" i="6"/>
  <c r="CV199" i="6"/>
  <c r="CW196" i="6"/>
  <c r="AS143" i="4"/>
  <c r="AT142" i="4"/>
  <c r="AU142" i="4" s="1"/>
  <c r="AV142" i="4" s="1"/>
  <c r="AW142" i="4" s="1"/>
  <c r="AX142" i="4" s="1"/>
  <c r="AY142" i="4" s="1"/>
  <c r="X144" i="4"/>
  <c r="Y142" i="4"/>
  <c r="Z142" i="4" s="1"/>
  <c r="AA142" i="4" s="1"/>
  <c r="AB142" i="4" s="1"/>
  <c r="AC142" i="4" s="1"/>
  <c r="AD142" i="4" s="1"/>
  <c r="AD144" i="4" s="1"/>
  <c r="AY144" i="4" s="1"/>
  <c r="Y143" i="4"/>
  <c r="Z143" i="4" s="1"/>
  <c r="AA143" i="4" s="1"/>
  <c r="AB143" i="4" s="1"/>
  <c r="AC143" i="4" s="1"/>
  <c r="AD143" i="4" s="1"/>
  <c r="AY143" i="4" s="1"/>
  <c r="AH254" i="6" l="1"/>
  <c r="AH263" i="6"/>
  <c r="AH255" i="6"/>
  <c r="AH262" i="6"/>
  <c r="AH261" i="6"/>
  <c r="AH260" i="6"/>
  <c r="AH259" i="6"/>
  <c r="AH258" i="6"/>
  <c r="AH257" i="6"/>
  <c r="AK248" i="4"/>
  <c r="AJ253" i="4"/>
  <c r="AJ262" i="4" s="1"/>
  <c r="AE262" i="4"/>
  <c r="AE256" i="4"/>
  <c r="AE257" i="4"/>
  <c r="AE258" i="4"/>
  <c r="AE259" i="4"/>
  <c r="AE260" i="4"/>
  <c r="AE261" i="4"/>
  <c r="AE256" i="6"/>
  <c r="AE257" i="6"/>
  <c r="AE258" i="6"/>
  <c r="AE259" i="6"/>
  <c r="AE260" i="6"/>
  <c r="AE261" i="6"/>
  <c r="AE262" i="6"/>
  <c r="AJ257" i="6"/>
  <c r="AJ258" i="6"/>
  <c r="AJ259" i="6"/>
  <c r="AJ260" i="6"/>
  <c r="AJ261" i="6"/>
  <c r="AJ256" i="6"/>
  <c r="AJ262" i="6"/>
  <c r="AJ260" i="4"/>
  <c r="AJ261" i="4"/>
  <c r="AI256" i="6"/>
  <c r="AI257" i="6"/>
  <c r="AI258" i="6"/>
  <c r="AI259" i="6"/>
  <c r="AI260" i="6"/>
  <c r="AI261" i="6"/>
  <c r="AI262" i="6"/>
  <c r="Y260" i="4"/>
  <c r="Y261" i="4"/>
  <c r="Y262" i="4"/>
  <c r="Y256" i="4"/>
  <c r="Y258" i="4"/>
  <c r="Y257" i="4"/>
  <c r="Y259" i="4"/>
  <c r="Y256" i="6"/>
  <c r="Y257" i="6"/>
  <c r="Y258" i="6"/>
  <c r="Y260" i="6"/>
  <c r="Y261" i="6"/>
  <c r="Y262" i="6"/>
  <c r="Y259" i="6"/>
  <c r="AI256" i="4"/>
  <c r="AI257" i="4"/>
  <c r="AI259" i="4"/>
  <c r="AI260" i="4"/>
  <c r="AI261" i="4"/>
  <c r="AI262" i="4"/>
  <c r="AI258" i="4"/>
  <c r="AH256" i="4"/>
  <c r="AH257" i="4"/>
  <c r="AH258" i="4"/>
  <c r="AH259" i="4"/>
  <c r="AH260" i="4"/>
  <c r="AH261" i="4"/>
  <c r="AH262" i="4"/>
  <c r="AH254" i="4"/>
  <c r="AH255" i="4"/>
  <c r="AH263" i="4"/>
  <c r="T395" i="6"/>
  <c r="T397" i="6" s="1"/>
  <c r="S397" i="6"/>
  <c r="AI255" i="4"/>
  <c r="AJ255" i="6"/>
  <c r="AI263" i="6"/>
  <c r="AI263" i="4"/>
  <c r="AI254" i="6"/>
  <c r="AI254" i="4"/>
  <c r="AK253" i="6"/>
  <c r="AK252" i="6"/>
  <c r="AK253" i="4"/>
  <c r="AK252" i="4"/>
  <c r="AI255" i="6"/>
  <c r="Y255" i="4"/>
  <c r="AE255" i="4"/>
  <c r="AE255" i="6"/>
  <c r="Y255" i="6"/>
  <c r="BC399" i="8"/>
  <c r="BC397" i="8"/>
  <c r="AE254" i="6"/>
  <c r="AE263" i="6"/>
  <c r="AJ254" i="6"/>
  <c r="AJ263" i="6"/>
  <c r="AJ254" i="4"/>
  <c r="Y263" i="4"/>
  <c r="Y254" i="4"/>
  <c r="Y254" i="6"/>
  <c r="Y263" i="6"/>
  <c r="AE263" i="4"/>
  <c r="AE254" i="4"/>
  <c r="Q412" i="4"/>
  <c r="BM397" i="4"/>
  <c r="AK197" i="4"/>
  <c r="AK198" i="4" s="1"/>
  <c r="AK202" i="4"/>
  <c r="AK200" i="4"/>
  <c r="AK201" i="4"/>
  <c r="AK199" i="4"/>
  <c r="CS197" i="4"/>
  <c r="CS198" i="4" s="1"/>
  <c r="CS199" i="4"/>
  <c r="CS200" i="4"/>
  <c r="CS201" i="4"/>
  <c r="CS202" i="4"/>
  <c r="CD197" i="4"/>
  <c r="CD198" i="4" s="1"/>
  <c r="CD199" i="4"/>
  <c r="CD200" i="4"/>
  <c r="CD201" i="4"/>
  <c r="V197" i="4"/>
  <c r="V198" i="4" s="1"/>
  <c r="V199" i="4"/>
  <c r="V200" i="4"/>
  <c r="V201" i="4"/>
  <c r="V202" i="4"/>
  <c r="G197" i="4"/>
  <c r="G198" i="4" s="1"/>
  <c r="G201" i="4"/>
  <c r="G202" i="4"/>
  <c r="G199" i="4"/>
  <c r="G200" i="4"/>
  <c r="CD202" i="4"/>
  <c r="BO197" i="4"/>
  <c r="BO198" i="4" s="1"/>
  <c r="BO202" i="4"/>
  <c r="BO200" i="4"/>
  <c r="BO201" i="4"/>
  <c r="BO199" i="4"/>
  <c r="DH197" i="4"/>
  <c r="DH198" i="4" s="1"/>
  <c r="DH199" i="4"/>
  <c r="DH200" i="4"/>
  <c r="DH201" i="4"/>
  <c r="AZ201" i="4"/>
  <c r="AZ199" i="4"/>
  <c r="AZ202" i="4"/>
  <c r="AZ200" i="4"/>
  <c r="D413" i="4"/>
  <c r="C413" i="4" s="1"/>
  <c r="CA401" i="7"/>
  <c r="BZ401" i="7" s="1"/>
  <c r="CA402" i="7" s="1"/>
  <c r="CA404" i="7" s="1"/>
  <c r="CA395" i="7"/>
  <c r="BT401" i="8"/>
  <c r="BS401" i="8" s="1"/>
  <c r="BT402" i="8" s="1"/>
  <c r="BT404" i="8" s="1"/>
  <c r="BT395" i="8"/>
  <c r="BT395" i="4"/>
  <c r="BT397" i="4" s="1"/>
  <c r="BT401" i="6"/>
  <c r="BS401" i="6" s="1"/>
  <c r="BT402" i="6" s="1"/>
  <c r="BT404" i="6" s="1"/>
  <c r="BT395" i="6"/>
  <c r="P411" i="4"/>
  <c r="B411" i="4"/>
  <c r="F495" i="4"/>
  <c r="E495" i="4"/>
  <c r="D495" i="4"/>
  <c r="Q495" i="4" s="1"/>
  <c r="I431" i="4"/>
  <c r="V431" i="4" s="1"/>
  <c r="H431" i="4"/>
  <c r="U431" i="4" s="1"/>
  <c r="G431" i="4"/>
  <c r="T431" i="4" s="1"/>
  <c r="D431" i="4"/>
  <c r="Q431" i="4" s="1"/>
  <c r="I414" i="4"/>
  <c r="V414" i="4" s="1"/>
  <c r="H414" i="4"/>
  <c r="U414" i="4" s="1"/>
  <c r="G414" i="4"/>
  <c r="T414" i="4" s="1"/>
  <c r="F414" i="4"/>
  <c r="S414" i="4" s="1"/>
  <c r="E414" i="4"/>
  <c r="R414" i="4" s="1"/>
  <c r="A415" i="4"/>
  <c r="R357" i="8"/>
  <c r="Q357" i="8"/>
  <c r="F356" i="8"/>
  <c r="E356" i="8"/>
  <c r="T397" i="7"/>
  <c r="U395" i="7"/>
  <c r="T399" i="7"/>
  <c r="AJ397" i="7"/>
  <c r="AJ399" i="7"/>
  <c r="BT397" i="7"/>
  <c r="BT399" i="7"/>
  <c r="CH394" i="7"/>
  <c r="BV395" i="6"/>
  <c r="BU397" i="6"/>
  <c r="BU399" i="6"/>
  <c r="CI394" i="6"/>
  <c r="CI395" i="6" s="1"/>
  <c r="BP395" i="6"/>
  <c r="BO397" i="6"/>
  <c r="BO399" i="6"/>
  <c r="AJ395" i="6"/>
  <c r="AI397" i="6"/>
  <c r="AI399" i="6"/>
  <c r="AB395" i="6"/>
  <c r="AA397" i="6"/>
  <c r="AA399" i="6"/>
  <c r="BV395" i="7"/>
  <c r="BU397" i="7"/>
  <c r="BU399" i="7"/>
  <c r="CI394" i="7"/>
  <c r="CI395" i="7" s="1"/>
  <c r="BP395" i="7"/>
  <c r="BO397" i="7"/>
  <c r="BO399" i="7"/>
  <c r="BM397" i="6"/>
  <c r="BM399" i="6"/>
  <c r="CA394" i="6"/>
  <c r="BD395" i="6"/>
  <c r="BC397" i="6"/>
  <c r="BC399" i="6"/>
  <c r="BD395" i="7"/>
  <c r="BC397" i="7"/>
  <c r="BC399" i="7"/>
  <c r="AC395" i="7"/>
  <c r="AB397" i="7"/>
  <c r="AB399" i="7"/>
  <c r="BJ395" i="6"/>
  <c r="BI397" i="6"/>
  <c r="BI399" i="6"/>
  <c r="BJ395" i="7"/>
  <c r="BI397" i="7"/>
  <c r="BI399" i="7"/>
  <c r="BJ395" i="8"/>
  <c r="BI397" i="8"/>
  <c r="BI399" i="8"/>
  <c r="BV395" i="8"/>
  <c r="BU397" i="8"/>
  <c r="BU399" i="8"/>
  <c r="CI394" i="8"/>
  <c r="CI395" i="8" s="1"/>
  <c r="BP395" i="8"/>
  <c r="BO397" i="8"/>
  <c r="BO399" i="8"/>
  <c r="U395" i="8"/>
  <c r="T397" i="8"/>
  <c r="T399" i="8"/>
  <c r="BE395" i="8"/>
  <c r="BD397" i="8"/>
  <c r="BD399" i="8"/>
  <c r="BM399" i="8"/>
  <c r="BM397" i="8"/>
  <c r="CA394" i="8"/>
  <c r="AJ395" i="8"/>
  <c r="AI397" i="8"/>
  <c r="AI399" i="8"/>
  <c r="AB395" i="8"/>
  <c r="AA397" i="8"/>
  <c r="AA399" i="8"/>
  <c r="AB395" i="4"/>
  <c r="AA397" i="4"/>
  <c r="AA399" i="4"/>
  <c r="CH394" i="4"/>
  <c r="S397" i="4"/>
  <c r="T395" i="4"/>
  <c r="S399" i="4"/>
  <c r="BO395" i="4"/>
  <c r="BN399" i="4"/>
  <c r="BN397" i="4"/>
  <c r="CB394" i="4"/>
  <c r="CB395" i="4" s="1"/>
  <c r="BI395" i="4"/>
  <c r="BH399" i="4"/>
  <c r="BH397" i="4"/>
  <c r="BD395" i="4"/>
  <c r="BC397" i="4"/>
  <c r="BC399" i="4"/>
  <c r="AJ395" i="4"/>
  <c r="AI397" i="4"/>
  <c r="AI399" i="4"/>
  <c r="A496" i="4"/>
  <c r="A432" i="4"/>
  <c r="AE202" i="8"/>
  <c r="AE199" i="8"/>
  <c r="AF196" i="8"/>
  <c r="AE197" i="8"/>
  <c r="AE198" i="8" s="1"/>
  <c r="AE201" i="8"/>
  <c r="AE200" i="8"/>
  <c r="AT202" i="7"/>
  <c r="AT199" i="7"/>
  <c r="AT201" i="7"/>
  <c r="AT197" i="7"/>
  <c r="AT198" i="7" s="1"/>
  <c r="AU196" i="7"/>
  <c r="AT200" i="7"/>
  <c r="BJ200" i="7"/>
  <c r="BJ201" i="7"/>
  <c r="BJ197" i="7"/>
  <c r="BJ198" i="7" s="1"/>
  <c r="BJ199" i="7"/>
  <c r="BJ202" i="7"/>
  <c r="DR202" i="8"/>
  <c r="DR199" i="8"/>
  <c r="DR197" i="8"/>
  <c r="DR198" i="8" s="1"/>
  <c r="DR201" i="8"/>
  <c r="DR200" i="8"/>
  <c r="CN202" i="7"/>
  <c r="CN201" i="7"/>
  <c r="CN197" i="7"/>
  <c r="CN198" i="7" s="1"/>
  <c r="CN200" i="7"/>
  <c r="CN199" i="7"/>
  <c r="AF197" i="7"/>
  <c r="AF198" i="7" s="1"/>
  <c r="AF200" i="7"/>
  <c r="AF199" i="7"/>
  <c r="AF202" i="7"/>
  <c r="AF201" i="7"/>
  <c r="BX200" i="7"/>
  <c r="BY196" i="7"/>
  <c r="BX199" i="7"/>
  <c r="BX202" i="7"/>
  <c r="BX201" i="7"/>
  <c r="BX197" i="7"/>
  <c r="BX198" i="7" s="1"/>
  <c r="AT200" i="8"/>
  <c r="AT201" i="8"/>
  <c r="AT197" i="8"/>
  <c r="AT198" i="8" s="1"/>
  <c r="AU196" i="8"/>
  <c r="AT199" i="8"/>
  <c r="AT202" i="8"/>
  <c r="DB201" i="7"/>
  <c r="DB197" i="7"/>
  <c r="DB198" i="7" s="1"/>
  <c r="DB202" i="7"/>
  <c r="DB200" i="7"/>
  <c r="DC196" i="7"/>
  <c r="DB199" i="7"/>
  <c r="Q202" i="7"/>
  <c r="Q201" i="7"/>
  <c r="Q197" i="7"/>
  <c r="Q198" i="7" s="1"/>
  <c r="Q200" i="7"/>
  <c r="Q199" i="7"/>
  <c r="DC196" i="8"/>
  <c r="DB200" i="8"/>
  <c r="DB199" i="8"/>
  <c r="DB202" i="8"/>
  <c r="DB197" i="8"/>
  <c r="DB198" i="8" s="1"/>
  <c r="DB201" i="8"/>
  <c r="P201" i="8"/>
  <c r="P197" i="8"/>
  <c r="P198" i="8" s="1"/>
  <c r="P200" i="8"/>
  <c r="P199" i="8"/>
  <c r="P202" i="8"/>
  <c r="Q196" i="8"/>
  <c r="BX200" i="8"/>
  <c r="BX201" i="8"/>
  <c r="BX197" i="8"/>
  <c r="BX198" i="8" s="1"/>
  <c r="BX199" i="8"/>
  <c r="BX202" i="8"/>
  <c r="BY196" i="8"/>
  <c r="DR199" i="7"/>
  <c r="DR200" i="7"/>
  <c r="DR202" i="7"/>
  <c r="DR201" i="7"/>
  <c r="DR197" i="7"/>
  <c r="DR198" i="7" s="1"/>
  <c r="BJ202" i="8"/>
  <c r="BJ199" i="8"/>
  <c r="BJ200" i="8"/>
  <c r="BJ197" i="8"/>
  <c r="BJ198" i="8" s="1"/>
  <c r="BJ201" i="8"/>
  <c r="CM202" i="8"/>
  <c r="CM199" i="8"/>
  <c r="CM197" i="8"/>
  <c r="CM198" i="8" s="1"/>
  <c r="CN196" i="8"/>
  <c r="CM201" i="8"/>
  <c r="CM200" i="8"/>
  <c r="BC200" i="6"/>
  <c r="BD196" i="6"/>
  <c r="BD199" i="6" s="1"/>
  <c r="AZ197" i="4"/>
  <c r="AZ198" i="4" s="1"/>
  <c r="DI196" i="4"/>
  <c r="CT196" i="4"/>
  <c r="CE196" i="4"/>
  <c r="W196" i="4"/>
  <c r="AL196" i="4"/>
  <c r="H196" i="4"/>
  <c r="BA196" i="4"/>
  <c r="BP196" i="4"/>
  <c r="BC197" i="6"/>
  <c r="BC198" i="6" s="1"/>
  <c r="BC201" i="6"/>
  <c r="BC202" i="6"/>
  <c r="BS201" i="6"/>
  <c r="BS197" i="6"/>
  <c r="BS198" i="6" s="1"/>
  <c r="BT196" i="6"/>
  <c r="BS202" i="6"/>
  <c r="BS200" i="6"/>
  <c r="BS199" i="6"/>
  <c r="CW200" i="6"/>
  <c r="CW201" i="6"/>
  <c r="CW197" i="6"/>
  <c r="CW198" i="6" s="1"/>
  <c r="CW202" i="6"/>
  <c r="CX196" i="6"/>
  <c r="CW199" i="6"/>
  <c r="AO201" i="6"/>
  <c r="AO197" i="6"/>
  <c r="AO198" i="6" s="1"/>
  <c r="AO200" i="6"/>
  <c r="AO199" i="6"/>
  <c r="AP196" i="6"/>
  <c r="AO202" i="6"/>
  <c r="CG202" i="6"/>
  <c r="CG199" i="6"/>
  <c r="CH196" i="6"/>
  <c r="CG200" i="6"/>
  <c r="CG201" i="6"/>
  <c r="CG197" i="6"/>
  <c r="CG198" i="6" s="1"/>
  <c r="DL202" i="6"/>
  <c r="DL199" i="6"/>
  <c r="DL200" i="6"/>
  <c r="DL201" i="6"/>
  <c r="DL197" i="6"/>
  <c r="DL198" i="6" s="1"/>
  <c r="DM196" i="6"/>
  <c r="Z199" i="6"/>
  <c r="AA196" i="6"/>
  <c r="Z202" i="6"/>
  <c r="Z200" i="6"/>
  <c r="Z201" i="6"/>
  <c r="Z197" i="6"/>
  <c r="Z198" i="6" s="1"/>
  <c r="J201" i="6"/>
  <c r="J197" i="6"/>
  <c r="J198" i="6" s="1"/>
  <c r="J200" i="6"/>
  <c r="J202" i="6"/>
  <c r="K196" i="6"/>
  <c r="J199" i="6"/>
  <c r="AS144" i="4"/>
  <c r="AT143" i="4"/>
  <c r="AU143" i="4"/>
  <c r="AV143" i="4"/>
  <c r="AW143" i="4"/>
  <c r="Y144" i="4"/>
  <c r="AT144" i="4" s="1"/>
  <c r="AA144" i="4"/>
  <c r="AV144" i="4" s="1"/>
  <c r="AC144" i="4"/>
  <c r="AX144" i="4" s="1"/>
  <c r="Z144" i="4"/>
  <c r="AU144" i="4" s="1"/>
  <c r="AB144" i="4"/>
  <c r="AW144" i="4" s="1"/>
  <c r="AX143" i="4"/>
  <c r="D86" i="3"/>
  <c r="D85" i="3"/>
  <c r="D84" i="3"/>
  <c r="D66" i="3"/>
  <c r="D64" i="3"/>
  <c r="D55" i="3"/>
  <c r="AJ258" i="4" l="1"/>
  <c r="AJ257" i="4"/>
  <c r="AJ256" i="4"/>
  <c r="AJ255" i="4"/>
  <c r="AJ259" i="4"/>
  <c r="AJ263" i="4"/>
  <c r="AK256" i="4"/>
  <c r="AK257" i="4"/>
  <c r="AK258" i="4"/>
  <c r="AK259" i="4"/>
  <c r="AK260" i="4"/>
  <c r="AK261" i="4"/>
  <c r="AK262" i="4"/>
  <c r="AK257" i="6"/>
  <c r="AK258" i="6"/>
  <c r="AK259" i="6"/>
  <c r="AK260" i="6"/>
  <c r="AK261" i="6"/>
  <c r="AK262" i="6"/>
  <c r="AK256" i="6"/>
  <c r="T399" i="6"/>
  <c r="U395" i="6"/>
  <c r="U397" i="6" s="1"/>
  <c r="AK254" i="4"/>
  <c r="AK254" i="6"/>
  <c r="AK255" i="4"/>
  <c r="AK255" i="6"/>
  <c r="AK263" i="6"/>
  <c r="AK263" i="4"/>
  <c r="BT399" i="4"/>
  <c r="AL197" i="4"/>
  <c r="AL198" i="4" s="1"/>
  <c r="AL202" i="4"/>
  <c r="AL200" i="4"/>
  <c r="AL201" i="4"/>
  <c r="AL199" i="4"/>
  <c r="BA197" i="4"/>
  <c r="BA198" i="4" s="1"/>
  <c r="BA201" i="4"/>
  <c r="BA199" i="4"/>
  <c r="BA202" i="4"/>
  <c r="BA200" i="4"/>
  <c r="CE197" i="4"/>
  <c r="CE198" i="4" s="1"/>
  <c r="CE199" i="4"/>
  <c r="CE200" i="4"/>
  <c r="CE201" i="4"/>
  <c r="CE202" i="4"/>
  <c r="BP197" i="4"/>
  <c r="BP198" i="4" s="1"/>
  <c r="BP202" i="4"/>
  <c r="BP200" i="4"/>
  <c r="BP201" i="4"/>
  <c r="BP199" i="4"/>
  <c r="W197" i="4"/>
  <c r="W198" i="4" s="1"/>
  <c r="W199" i="4"/>
  <c r="W200" i="4"/>
  <c r="W202" i="4"/>
  <c r="W201" i="4"/>
  <c r="CT197" i="4"/>
  <c r="CT198" i="4" s="1"/>
  <c r="CT199" i="4"/>
  <c r="CT200" i="4"/>
  <c r="CT201" i="4"/>
  <c r="CT202" i="4"/>
  <c r="H197" i="4"/>
  <c r="H198" i="4" s="1"/>
  <c r="H199" i="4"/>
  <c r="H200" i="4"/>
  <c r="H201" i="4"/>
  <c r="H202" i="4"/>
  <c r="DI197" i="4"/>
  <c r="DI198" i="4" s="1"/>
  <c r="DI199" i="4"/>
  <c r="DI200" i="4"/>
  <c r="DI201" i="4"/>
  <c r="DI202" i="4"/>
  <c r="D414" i="4"/>
  <c r="C414" i="4" s="1"/>
  <c r="CH401" i="7"/>
  <c r="CG401" i="7" s="1"/>
  <c r="CH402" i="7" s="1"/>
  <c r="CH404" i="7" s="1"/>
  <c r="CH395" i="7"/>
  <c r="CA401" i="8"/>
  <c r="BZ401" i="8" s="1"/>
  <c r="CA402" i="8" s="1"/>
  <c r="CA404" i="8" s="1"/>
  <c r="CA395" i="8"/>
  <c r="CA401" i="6"/>
  <c r="BZ401" i="6" s="1"/>
  <c r="CA402" i="6" s="1"/>
  <c r="CA404" i="6" s="1"/>
  <c r="CA395" i="6"/>
  <c r="CA395" i="4"/>
  <c r="P412" i="4"/>
  <c r="B412" i="4"/>
  <c r="Q413" i="4"/>
  <c r="I415" i="4"/>
  <c r="V415" i="4" s="1"/>
  <c r="H415" i="4"/>
  <c r="U415" i="4" s="1"/>
  <c r="G415" i="4"/>
  <c r="T415" i="4" s="1"/>
  <c r="F415" i="4"/>
  <c r="S415" i="4" s="1"/>
  <c r="E415" i="4"/>
  <c r="R415" i="4" s="1"/>
  <c r="I432" i="4"/>
  <c r="V432" i="4" s="1"/>
  <c r="H432" i="4"/>
  <c r="U432" i="4" s="1"/>
  <c r="G432" i="4"/>
  <c r="T432" i="4" s="1"/>
  <c r="D432" i="4"/>
  <c r="Q432" i="4" s="1"/>
  <c r="F496" i="4"/>
  <c r="E496" i="4"/>
  <c r="D496" i="4"/>
  <c r="Q496" i="4" s="1"/>
  <c r="A416" i="4"/>
  <c r="E357" i="8"/>
  <c r="F357" i="8"/>
  <c r="Q358" i="8"/>
  <c r="R358" i="8"/>
  <c r="BQ395" i="7"/>
  <c r="BP397" i="7"/>
  <c r="BP399" i="7"/>
  <c r="CC395" i="7"/>
  <c r="CB397" i="7"/>
  <c r="CB399" i="7"/>
  <c r="CJ395" i="7"/>
  <c r="CI397" i="7"/>
  <c r="CI399" i="7"/>
  <c r="BW395" i="7"/>
  <c r="BV397" i="7"/>
  <c r="BV399" i="7"/>
  <c r="AC395" i="6"/>
  <c r="AB397" i="6"/>
  <c r="AB399" i="6"/>
  <c r="BK395" i="7"/>
  <c r="BJ397" i="7"/>
  <c r="BJ399" i="7"/>
  <c r="AJ397" i="6"/>
  <c r="AJ399" i="6"/>
  <c r="BK395" i="6"/>
  <c r="BJ397" i="6"/>
  <c r="BJ399" i="6"/>
  <c r="BQ395" i="6"/>
  <c r="BP397" i="6"/>
  <c r="BP399" i="6"/>
  <c r="CC395" i="6"/>
  <c r="CB397" i="6"/>
  <c r="CB399" i="6"/>
  <c r="AC397" i="7"/>
  <c r="AC399" i="7"/>
  <c r="CJ395" i="6"/>
  <c r="CI399" i="6"/>
  <c r="CI397" i="6"/>
  <c r="BE395" i="7"/>
  <c r="BD397" i="7"/>
  <c r="BD399" i="7"/>
  <c r="BW395" i="6"/>
  <c r="BV397" i="6"/>
  <c r="BV399" i="6"/>
  <c r="CA397" i="7"/>
  <c r="CA399" i="7"/>
  <c r="BE395" i="6"/>
  <c r="BD397" i="6"/>
  <c r="BD399" i="6"/>
  <c r="BT399" i="6"/>
  <c r="BT397" i="6"/>
  <c r="CH394" i="6"/>
  <c r="CH395" i="6" s="1"/>
  <c r="U397" i="7"/>
  <c r="V395" i="7"/>
  <c r="U399" i="7"/>
  <c r="AC395" i="8"/>
  <c r="AB397" i="8"/>
  <c r="AB399" i="8"/>
  <c r="AJ397" i="8"/>
  <c r="AJ399" i="8"/>
  <c r="BT397" i="8"/>
  <c r="BT399" i="8"/>
  <c r="CH394" i="8"/>
  <c r="CH395" i="8" s="1"/>
  <c r="BE397" i="8"/>
  <c r="BE399" i="8"/>
  <c r="V395" i="8"/>
  <c r="U397" i="8"/>
  <c r="U399" i="8"/>
  <c r="BQ395" i="8"/>
  <c r="BP397" i="8"/>
  <c r="BP399" i="8"/>
  <c r="CC395" i="8"/>
  <c r="CB397" i="8"/>
  <c r="CB399" i="8"/>
  <c r="CJ395" i="8"/>
  <c r="CI397" i="8"/>
  <c r="CI399" i="8"/>
  <c r="BW395" i="8"/>
  <c r="BV397" i="8"/>
  <c r="BV399" i="8"/>
  <c r="BK395" i="8"/>
  <c r="BJ397" i="8"/>
  <c r="BJ399" i="8"/>
  <c r="AJ399" i="4"/>
  <c r="AJ397" i="4"/>
  <c r="BE395" i="4"/>
  <c r="BD397" i="4"/>
  <c r="BD399" i="4"/>
  <c r="BJ395" i="4"/>
  <c r="BI399" i="4"/>
  <c r="BI397" i="4"/>
  <c r="BV395" i="4"/>
  <c r="BU399" i="4"/>
  <c r="BU397" i="4"/>
  <c r="CI394" i="4"/>
  <c r="CI395" i="4" s="1"/>
  <c r="BP395" i="4"/>
  <c r="BO399" i="4"/>
  <c r="BO397" i="4"/>
  <c r="T399" i="4"/>
  <c r="T397" i="4"/>
  <c r="U395" i="4"/>
  <c r="AC395" i="4"/>
  <c r="AB397" i="4"/>
  <c r="AB399" i="4"/>
  <c r="A433" i="4"/>
  <c r="A497" i="4"/>
  <c r="DC200" i="8"/>
  <c r="DC201" i="8"/>
  <c r="DC197" i="8"/>
  <c r="DC198" i="8" s="1"/>
  <c r="DC199" i="8"/>
  <c r="DC202" i="8"/>
  <c r="CN202" i="8"/>
  <c r="CN199" i="8"/>
  <c r="CN197" i="8"/>
  <c r="CN198" i="8" s="1"/>
  <c r="CN201" i="8"/>
  <c r="CN200" i="8"/>
  <c r="DC197" i="7"/>
  <c r="DC198" i="7" s="1"/>
  <c r="DC200" i="7"/>
  <c r="DC199" i="7"/>
  <c r="DC202" i="7"/>
  <c r="DC201" i="7"/>
  <c r="AU199" i="7"/>
  <c r="AU202" i="7"/>
  <c r="AU201" i="7"/>
  <c r="AU197" i="7"/>
  <c r="AU198" i="7" s="1"/>
  <c r="AU200" i="7"/>
  <c r="AU200" i="8"/>
  <c r="AU201" i="8"/>
  <c r="AU197" i="8"/>
  <c r="AU198" i="8" s="1"/>
  <c r="AU199" i="8"/>
  <c r="AU202" i="8"/>
  <c r="BY200" i="8"/>
  <c r="BY201" i="8"/>
  <c r="BY197" i="8"/>
  <c r="BY198" i="8" s="1"/>
  <c r="BY199" i="8"/>
  <c r="BY202" i="8"/>
  <c r="Q201" i="8"/>
  <c r="Q197" i="8"/>
  <c r="Q198" i="8" s="1"/>
  <c r="Q200" i="8"/>
  <c r="Q199" i="8"/>
  <c r="Q202" i="8"/>
  <c r="AF199" i="8"/>
  <c r="AF202" i="8"/>
  <c r="AF197" i="8"/>
  <c r="AF198" i="8" s="1"/>
  <c r="AF201" i="8"/>
  <c r="AF200" i="8"/>
  <c r="BY200" i="7"/>
  <c r="BY199" i="7"/>
  <c r="BY202" i="7"/>
  <c r="BY201" i="7"/>
  <c r="BY197" i="7"/>
  <c r="BY198" i="7" s="1"/>
  <c r="BD197" i="6"/>
  <c r="BD198" i="6" s="1"/>
  <c r="BD201" i="6"/>
  <c r="BD202" i="6"/>
  <c r="BE196" i="6"/>
  <c r="BE201" i="6" s="1"/>
  <c r="BD200" i="6"/>
  <c r="X196" i="4"/>
  <c r="CF196" i="4"/>
  <c r="BQ196" i="4"/>
  <c r="CU196" i="4"/>
  <c r="AM196" i="4"/>
  <c r="BB196" i="4"/>
  <c r="I196" i="4"/>
  <c r="DJ196" i="4"/>
  <c r="CH199" i="6"/>
  <c r="CI196" i="6"/>
  <c r="CH200" i="6"/>
  <c r="CH202" i="6"/>
  <c r="CH201" i="6"/>
  <c r="CH197" i="6"/>
  <c r="CH198" i="6" s="1"/>
  <c r="AP201" i="6"/>
  <c r="AP197" i="6"/>
  <c r="AP198" i="6" s="1"/>
  <c r="AP200" i="6"/>
  <c r="AP202" i="6"/>
  <c r="AP199" i="6"/>
  <c r="AQ196" i="6"/>
  <c r="K201" i="6"/>
  <c r="K197" i="6"/>
  <c r="K198" i="6" s="1"/>
  <c r="K200" i="6"/>
  <c r="K202" i="6"/>
  <c r="L196" i="6"/>
  <c r="K199" i="6"/>
  <c r="CX201" i="6"/>
  <c r="CX197" i="6"/>
  <c r="CX198" i="6" s="1"/>
  <c r="CX200" i="6"/>
  <c r="CX199" i="6"/>
  <c r="CX202" i="6"/>
  <c r="CY196" i="6"/>
  <c r="AA199" i="6"/>
  <c r="AB196" i="6"/>
  <c r="AA202" i="6"/>
  <c r="AA200" i="6"/>
  <c r="AA201" i="6"/>
  <c r="AA197" i="6"/>
  <c r="AA198" i="6" s="1"/>
  <c r="DM202" i="6"/>
  <c r="DM199" i="6"/>
  <c r="DN196" i="6"/>
  <c r="DM200" i="6"/>
  <c r="DM201" i="6"/>
  <c r="DM197" i="6"/>
  <c r="DM198" i="6" s="1"/>
  <c r="BT201" i="6"/>
  <c r="BT197" i="6"/>
  <c r="BT198" i="6" s="1"/>
  <c r="BU196" i="6"/>
  <c r="BT202" i="6"/>
  <c r="BT200" i="6"/>
  <c r="BT199" i="6"/>
  <c r="KG101" i="1"/>
  <c r="V395" i="6" l="1"/>
  <c r="V397" i="6" s="1"/>
  <c r="U399" i="6"/>
  <c r="BB197" i="4"/>
  <c r="BB198" i="4" s="1"/>
  <c r="BB201" i="4"/>
  <c r="BB199" i="4"/>
  <c r="BB202" i="4"/>
  <c r="BB200" i="4"/>
  <c r="I197" i="4"/>
  <c r="I198" i="4" s="1"/>
  <c r="I199" i="4"/>
  <c r="I200" i="4"/>
  <c r="I201" i="4"/>
  <c r="I202" i="4"/>
  <c r="AM197" i="4"/>
  <c r="AM198" i="4" s="1"/>
  <c r="AM202" i="4"/>
  <c r="AM200" i="4"/>
  <c r="AM201" i="4"/>
  <c r="AM199" i="4"/>
  <c r="CU197" i="4"/>
  <c r="CU198" i="4" s="1"/>
  <c r="CU199" i="4"/>
  <c r="CU200" i="4"/>
  <c r="CU201" i="4"/>
  <c r="CU202" i="4"/>
  <c r="DJ197" i="4"/>
  <c r="DJ198" i="4" s="1"/>
  <c r="DJ199" i="4"/>
  <c r="DJ200" i="4"/>
  <c r="DJ201" i="4"/>
  <c r="DJ202" i="4"/>
  <c r="BQ197" i="4"/>
  <c r="BQ198" i="4" s="1"/>
  <c r="BQ202" i="4"/>
  <c r="BQ200" i="4"/>
  <c r="BQ201" i="4"/>
  <c r="BQ199" i="4"/>
  <c r="CF197" i="4"/>
  <c r="CF198" i="4" s="1"/>
  <c r="CF199" i="4"/>
  <c r="CF200" i="4"/>
  <c r="CF201" i="4"/>
  <c r="CF202" i="4"/>
  <c r="X197" i="4"/>
  <c r="X198" i="4" s="1"/>
  <c r="X199" i="4"/>
  <c r="X202" i="4"/>
  <c r="X200" i="4"/>
  <c r="X201" i="4"/>
  <c r="Q414" i="4"/>
  <c r="D415" i="4"/>
  <c r="Q415" i="4" s="1"/>
  <c r="CH395" i="4"/>
  <c r="CH399" i="4" s="1"/>
  <c r="CH401" i="6"/>
  <c r="CG401" i="6" s="1"/>
  <c r="CH402" i="6" s="1"/>
  <c r="CH404" i="6" s="1"/>
  <c r="CH401" i="8"/>
  <c r="CG401" i="8" s="1"/>
  <c r="CH402" i="8" s="1"/>
  <c r="CH404" i="8" s="1"/>
  <c r="C417" i="4"/>
  <c r="P413" i="4"/>
  <c r="B413" i="4"/>
  <c r="I416" i="4"/>
  <c r="V416" i="4" s="1"/>
  <c r="H416" i="4"/>
  <c r="U416" i="4" s="1"/>
  <c r="G416" i="4"/>
  <c r="T416" i="4" s="1"/>
  <c r="F416" i="4"/>
  <c r="S416" i="4" s="1"/>
  <c r="E416" i="4"/>
  <c r="R416" i="4" s="1"/>
  <c r="F417" i="4"/>
  <c r="F418" i="4" s="1"/>
  <c r="F419" i="4" s="1"/>
  <c r="F420" i="4" s="1"/>
  <c r="F421" i="4" s="1"/>
  <c r="F422" i="4" s="1"/>
  <c r="F423" i="4" s="1"/>
  <c r="F424" i="4" s="1"/>
  <c r="F425" i="4" s="1"/>
  <c r="F426" i="4" s="1"/>
  <c r="F427" i="4" s="1"/>
  <c r="F428" i="4" s="1"/>
  <c r="F429" i="4" s="1"/>
  <c r="F430" i="4" s="1"/>
  <c r="F431" i="4" s="1"/>
  <c r="F432" i="4" s="1"/>
  <c r="E417" i="4"/>
  <c r="D497" i="4"/>
  <c r="Q497" i="4" s="1"/>
  <c r="F497" i="4"/>
  <c r="E497" i="4"/>
  <c r="D433" i="4"/>
  <c r="Q433" i="4" s="1"/>
  <c r="I433" i="4"/>
  <c r="V433" i="4" s="1"/>
  <c r="H433" i="4"/>
  <c r="U433" i="4" s="1"/>
  <c r="G433" i="4"/>
  <c r="T433" i="4" s="1"/>
  <c r="R359" i="8"/>
  <c r="Q359" i="8"/>
  <c r="E358" i="8"/>
  <c r="F358" i="8"/>
  <c r="CD395" i="6"/>
  <c r="CC397" i="6"/>
  <c r="CC399" i="6"/>
  <c r="BR395" i="6"/>
  <c r="BQ397" i="6"/>
  <c r="BQ399" i="6"/>
  <c r="BL395" i="6"/>
  <c r="BK397" i="6"/>
  <c r="BK399" i="6"/>
  <c r="V397" i="7"/>
  <c r="V399" i="7"/>
  <c r="CA397" i="6"/>
  <c r="CA399" i="6"/>
  <c r="CH399" i="6"/>
  <c r="CH397" i="6"/>
  <c r="BL395" i="7"/>
  <c r="BK397" i="7"/>
  <c r="BK399" i="7"/>
  <c r="AC397" i="6"/>
  <c r="AC399" i="6"/>
  <c r="BE397" i="6"/>
  <c r="BE399" i="6"/>
  <c r="CH397" i="7"/>
  <c r="CH399" i="7"/>
  <c r="BX395" i="7"/>
  <c r="BW397" i="7"/>
  <c r="BW399" i="7"/>
  <c r="CK395" i="7"/>
  <c r="CJ397" i="7"/>
  <c r="CJ399" i="7"/>
  <c r="BX395" i="6"/>
  <c r="BW397" i="6"/>
  <c r="BW399" i="6"/>
  <c r="CD395" i="7"/>
  <c r="CC397" i="7"/>
  <c r="CC399" i="7"/>
  <c r="BE397" i="7"/>
  <c r="BE399" i="7"/>
  <c r="CK395" i="6"/>
  <c r="CJ397" i="6"/>
  <c r="CJ399" i="6"/>
  <c r="BR395" i="7"/>
  <c r="BQ397" i="7"/>
  <c r="BQ399" i="7"/>
  <c r="BL395" i="8"/>
  <c r="BK397" i="8"/>
  <c r="BK399" i="8"/>
  <c r="BX395" i="8"/>
  <c r="BW397" i="8"/>
  <c r="BW399" i="8"/>
  <c r="CK395" i="8"/>
  <c r="CJ397" i="8"/>
  <c r="CJ399" i="8"/>
  <c r="CD395" i="8"/>
  <c r="CC397" i="8"/>
  <c r="CC399" i="8"/>
  <c r="BR395" i="8"/>
  <c r="BQ397" i="8"/>
  <c r="BQ399" i="8"/>
  <c r="V397" i="8"/>
  <c r="V399" i="8"/>
  <c r="CA399" i="8"/>
  <c r="CA397" i="8"/>
  <c r="CH397" i="8"/>
  <c r="CH399" i="8"/>
  <c r="AC397" i="8"/>
  <c r="AC399" i="8"/>
  <c r="AC397" i="4"/>
  <c r="AC399" i="4"/>
  <c r="CA399" i="4"/>
  <c r="CA397" i="4"/>
  <c r="V395" i="4"/>
  <c r="U399" i="4"/>
  <c r="U397" i="4"/>
  <c r="BQ395" i="4"/>
  <c r="BP399" i="4"/>
  <c r="BP397" i="4"/>
  <c r="CC395" i="4"/>
  <c r="CB399" i="4"/>
  <c r="CB397" i="4"/>
  <c r="CJ395" i="4"/>
  <c r="CI399" i="4"/>
  <c r="CI397" i="4"/>
  <c r="BW395" i="4"/>
  <c r="BV399" i="4"/>
  <c r="BV397" i="4"/>
  <c r="BK395" i="4"/>
  <c r="BJ397" i="4"/>
  <c r="BJ399" i="4"/>
  <c r="BE399" i="4"/>
  <c r="BE397" i="4"/>
  <c r="BE202" i="6"/>
  <c r="BE199" i="6"/>
  <c r="BF196" i="6"/>
  <c r="BF202" i="6" s="1"/>
  <c r="BE197" i="6"/>
  <c r="BE198" i="6" s="1"/>
  <c r="BE200" i="6"/>
  <c r="A498" i="4"/>
  <c r="A434" i="4"/>
  <c r="DK196" i="4"/>
  <c r="AN196" i="4"/>
  <c r="CG196" i="4"/>
  <c r="J196" i="4"/>
  <c r="CV196" i="4"/>
  <c r="BC196" i="4"/>
  <c r="BR196" i="4"/>
  <c r="Y196" i="4"/>
  <c r="AB199" i="6"/>
  <c r="AC196" i="6"/>
  <c r="AB200" i="6"/>
  <c r="AB201" i="6"/>
  <c r="AB197" i="6"/>
  <c r="AB198" i="6" s="1"/>
  <c r="AB202" i="6"/>
  <c r="CY201" i="6"/>
  <c r="CY197" i="6"/>
  <c r="CY198" i="6" s="1"/>
  <c r="CZ196" i="6"/>
  <c r="CY200" i="6"/>
  <c r="CY199" i="6"/>
  <c r="CY202" i="6"/>
  <c r="AQ201" i="6"/>
  <c r="AQ197" i="6"/>
  <c r="AQ198" i="6" s="1"/>
  <c r="AQ200" i="6"/>
  <c r="AQ202" i="6"/>
  <c r="AQ199" i="6"/>
  <c r="AR196" i="6"/>
  <c r="L201" i="6"/>
  <c r="L197" i="6"/>
  <c r="L198" i="6" s="1"/>
  <c r="L202" i="6"/>
  <c r="L199" i="6"/>
  <c r="M196" i="6"/>
  <c r="L200" i="6"/>
  <c r="DN199" i="6"/>
  <c r="DO196" i="6"/>
  <c r="DN200" i="6"/>
  <c r="DN202" i="6"/>
  <c r="DN201" i="6"/>
  <c r="DN197" i="6"/>
  <c r="DN198" i="6" s="1"/>
  <c r="BU201" i="6"/>
  <c r="BU197" i="6"/>
  <c r="BU198" i="6" s="1"/>
  <c r="BU200" i="6"/>
  <c r="BU202" i="6"/>
  <c r="BU199" i="6"/>
  <c r="BV196" i="6"/>
  <c r="CI199" i="6"/>
  <c r="CJ196" i="6"/>
  <c r="CI200" i="6"/>
  <c r="CI202" i="6"/>
  <c r="CI201" i="6"/>
  <c r="CI197" i="6"/>
  <c r="CI198" i="6" s="1"/>
  <c r="KG14" i="1"/>
  <c r="KG15" i="1" s="1" a="1"/>
  <c r="KG15" i="1" s="1"/>
  <c r="KG44" i="1" s="1" a="1"/>
  <c r="KG44" i="1" s="1"/>
  <c r="KG45" i="1" l="1" a="1"/>
  <c r="KG45" i="1" s="1"/>
  <c r="KG46" i="1" s="1" a="1"/>
  <c r="KG46" i="1" s="1"/>
  <c r="KG47" i="1" a="1"/>
  <c r="KG47" i="1" s="1"/>
  <c r="KG48" i="1" s="1" a="1"/>
  <c r="KG48" i="1" s="1"/>
  <c r="KG49" i="1" a="1"/>
  <c r="KG49" i="1" s="1"/>
  <c r="KG50" i="1" s="1" a="1"/>
  <c r="KG50" i="1" s="1"/>
  <c r="V399" i="6"/>
  <c r="KG17" i="1"/>
  <c r="CG197" i="4"/>
  <c r="CG198" i="4" s="1"/>
  <c r="CG199" i="4"/>
  <c r="CG200" i="4"/>
  <c r="CG201" i="4"/>
  <c r="CG202" i="4"/>
  <c r="AN197" i="4"/>
  <c r="AN198" i="4" s="1"/>
  <c r="AN202" i="4"/>
  <c r="AN200" i="4"/>
  <c r="AN201" i="4"/>
  <c r="AN199" i="4"/>
  <c r="DK197" i="4"/>
  <c r="DK198" i="4" s="1"/>
  <c r="DK199" i="4"/>
  <c r="DK200" i="4"/>
  <c r="DK201" i="4"/>
  <c r="DK202" i="4"/>
  <c r="Y197" i="4"/>
  <c r="Y198" i="4" s="1"/>
  <c r="Y199" i="4"/>
  <c r="Y202" i="4"/>
  <c r="Y200" i="4"/>
  <c r="Y201" i="4"/>
  <c r="BR197" i="4"/>
  <c r="BR198" i="4" s="1"/>
  <c r="BR202" i="4"/>
  <c r="BR200" i="4"/>
  <c r="BR201" i="4"/>
  <c r="BR199" i="4"/>
  <c r="BC197" i="4"/>
  <c r="BC198" i="4" s="1"/>
  <c r="BC201" i="4"/>
  <c r="BC199" i="4"/>
  <c r="BC202" i="4"/>
  <c r="BC200" i="4"/>
  <c r="CV197" i="4"/>
  <c r="CV198" i="4" s="1"/>
  <c r="CV199" i="4"/>
  <c r="CV200" i="4"/>
  <c r="CV201" i="4"/>
  <c r="CV202" i="4"/>
  <c r="J197" i="4"/>
  <c r="J198" i="4" s="1"/>
  <c r="J199" i="4"/>
  <c r="J200" i="4"/>
  <c r="J202" i="4"/>
  <c r="J201" i="4"/>
  <c r="D416" i="4"/>
  <c r="Q416" i="4" s="1"/>
  <c r="C415" i="4"/>
  <c r="CH397" i="4"/>
  <c r="F433" i="4"/>
  <c r="P414" i="4"/>
  <c r="B414" i="4"/>
  <c r="P417" i="4"/>
  <c r="F498" i="4"/>
  <c r="E498" i="4"/>
  <c r="D498" i="4"/>
  <c r="Q498" i="4" s="1"/>
  <c r="I434" i="4"/>
  <c r="V434" i="4" s="1"/>
  <c r="H434" i="4"/>
  <c r="U434" i="4" s="1"/>
  <c r="G434" i="4"/>
  <c r="D434" i="4"/>
  <c r="Q434" i="4" s="1"/>
  <c r="E418" i="4"/>
  <c r="E419" i="4" s="1"/>
  <c r="E420" i="4" s="1"/>
  <c r="E421" i="4" s="1"/>
  <c r="E422" i="4" s="1"/>
  <c r="E423" i="4" s="1"/>
  <c r="E424" i="4" s="1"/>
  <c r="E425" i="4" s="1"/>
  <c r="E426" i="4" s="1"/>
  <c r="E427" i="4" s="1"/>
  <c r="E428" i="4" s="1"/>
  <c r="E429" i="4" s="1"/>
  <c r="E430" i="4" s="1"/>
  <c r="E431" i="4" s="1"/>
  <c r="E432" i="4" s="1"/>
  <c r="R417" i="4"/>
  <c r="B417" i="4"/>
  <c r="S417" i="4"/>
  <c r="Q417" i="4"/>
  <c r="F359" i="8"/>
  <c r="E359" i="8"/>
  <c r="R360" i="8"/>
  <c r="Q360" i="8"/>
  <c r="CL395" i="7"/>
  <c r="CK397" i="7"/>
  <c r="CK399" i="7"/>
  <c r="BY395" i="7"/>
  <c r="BX397" i="7"/>
  <c r="BX399" i="7"/>
  <c r="BL397" i="7"/>
  <c r="BL399" i="7"/>
  <c r="BS395" i="7"/>
  <c r="BR397" i="7"/>
  <c r="BR399" i="7"/>
  <c r="BY395" i="6"/>
  <c r="BX397" i="6"/>
  <c r="BX399" i="6"/>
  <c r="CL395" i="6"/>
  <c r="CK397" i="6"/>
  <c r="CK399" i="6"/>
  <c r="BL397" i="6"/>
  <c r="BL399" i="6"/>
  <c r="BS395" i="6"/>
  <c r="BR397" i="6"/>
  <c r="BR399" i="6"/>
  <c r="CE395" i="7"/>
  <c r="CD397" i="7"/>
  <c r="CD399" i="7"/>
  <c r="CE395" i="6"/>
  <c r="CD397" i="6"/>
  <c r="CD399" i="6"/>
  <c r="BS395" i="8"/>
  <c r="BR397" i="8"/>
  <c r="BR399" i="8"/>
  <c r="CE395" i="8"/>
  <c r="CD397" i="8"/>
  <c r="CD399" i="8"/>
  <c r="CL395" i="8"/>
  <c r="CK397" i="8"/>
  <c r="CK399" i="8"/>
  <c r="BY395" i="8"/>
  <c r="BX397" i="8"/>
  <c r="BX399" i="8"/>
  <c r="BL397" i="8"/>
  <c r="BL399" i="8"/>
  <c r="BL395" i="4"/>
  <c r="BK397" i="4"/>
  <c r="BK399" i="4"/>
  <c r="BX395" i="4"/>
  <c r="BW397" i="4"/>
  <c r="BW399" i="4"/>
  <c r="CK395" i="4"/>
  <c r="CJ399" i="4"/>
  <c r="CJ397" i="4"/>
  <c r="CD395" i="4"/>
  <c r="CC399" i="4"/>
  <c r="CC397" i="4"/>
  <c r="BR395" i="4"/>
  <c r="BQ397" i="4"/>
  <c r="BQ399" i="4"/>
  <c r="V399" i="4"/>
  <c r="V397" i="4"/>
  <c r="BF197" i="6"/>
  <c r="BF198" i="6" s="1"/>
  <c r="BF201" i="6"/>
  <c r="BG196" i="6"/>
  <c r="BH196" i="6" s="1"/>
  <c r="BF199" i="6"/>
  <c r="BF200" i="6"/>
  <c r="A435" i="4"/>
  <c r="A499" i="4"/>
  <c r="CW196" i="4"/>
  <c r="AO196" i="4"/>
  <c r="BS196" i="4"/>
  <c r="BD196" i="4"/>
  <c r="K196" i="4"/>
  <c r="DL196" i="4"/>
  <c r="Z196" i="4"/>
  <c r="CH196" i="4"/>
  <c r="AR201" i="6"/>
  <c r="AR197" i="6"/>
  <c r="AR198" i="6" s="1"/>
  <c r="AR202" i="6"/>
  <c r="AR199" i="6"/>
  <c r="AR200" i="6"/>
  <c r="AS196" i="6"/>
  <c r="CJ199" i="6"/>
  <c r="CK196" i="6"/>
  <c r="CJ200" i="6"/>
  <c r="CJ202" i="6"/>
  <c r="CJ201" i="6"/>
  <c r="CJ197" i="6"/>
  <c r="CJ198" i="6" s="1"/>
  <c r="DO199" i="6"/>
  <c r="DP196" i="6"/>
  <c r="DO200" i="6"/>
  <c r="DO202" i="6"/>
  <c r="DO201" i="6"/>
  <c r="DO197" i="6"/>
  <c r="DO198" i="6" s="1"/>
  <c r="CZ201" i="6"/>
  <c r="CZ197" i="6"/>
  <c r="CZ198" i="6" s="1"/>
  <c r="DA196" i="6"/>
  <c r="CZ202" i="6"/>
  <c r="CZ199" i="6"/>
  <c r="CZ200" i="6"/>
  <c r="M201" i="6"/>
  <c r="M197" i="6"/>
  <c r="M198" i="6" s="1"/>
  <c r="M202" i="6"/>
  <c r="N196" i="6"/>
  <c r="M199" i="6"/>
  <c r="M200" i="6"/>
  <c r="AC199" i="6"/>
  <c r="AD196" i="6"/>
  <c r="AC200" i="6"/>
  <c r="AC201" i="6"/>
  <c r="AC197" i="6"/>
  <c r="AC198" i="6" s="1"/>
  <c r="AC202" i="6"/>
  <c r="BV201" i="6"/>
  <c r="BV197" i="6"/>
  <c r="BV198" i="6" s="1"/>
  <c r="BV200" i="6"/>
  <c r="BV202" i="6"/>
  <c r="BV199" i="6"/>
  <c r="BW196" i="6"/>
  <c r="CW197" i="4" l="1"/>
  <c r="CW198" i="4" s="1"/>
  <c r="CW199" i="4"/>
  <c r="CW200" i="4"/>
  <c r="CW201" i="4"/>
  <c r="CW202" i="4"/>
  <c r="Z197" i="4"/>
  <c r="Z198" i="4" s="1"/>
  <c r="Z199" i="4"/>
  <c r="Z200" i="4"/>
  <c r="Z201" i="4"/>
  <c r="Z202" i="4"/>
  <c r="DL197" i="4"/>
  <c r="DL198" i="4" s="1"/>
  <c r="DL199" i="4"/>
  <c r="DL200" i="4"/>
  <c r="DL201" i="4"/>
  <c r="DL202" i="4"/>
  <c r="K197" i="4"/>
  <c r="K198" i="4" s="1"/>
  <c r="K199" i="4"/>
  <c r="K201" i="4"/>
  <c r="K202" i="4"/>
  <c r="K200" i="4"/>
  <c r="BD197" i="4"/>
  <c r="BD198" i="4" s="1"/>
  <c r="BD201" i="4"/>
  <c r="BD199" i="4"/>
  <c r="BD202" i="4"/>
  <c r="BD200" i="4"/>
  <c r="CH197" i="4"/>
  <c r="CH198" i="4" s="1"/>
  <c r="CH199" i="4"/>
  <c r="CH200" i="4"/>
  <c r="CH201" i="4"/>
  <c r="CH202" i="4"/>
  <c r="BS197" i="4"/>
  <c r="BS198" i="4" s="1"/>
  <c r="BS202" i="4"/>
  <c r="BS200" i="4"/>
  <c r="BS201" i="4"/>
  <c r="BS199" i="4"/>
  <c r="AO197" i="4"/>
  <c r="AO198" i="4" s="1"/>
  <c r="AO202" i="4"/>
  <c r="AO200" i="4"/>
  <c r="AO201" i="4"/>
  <c r="AO199" i="4"/>
  <c r="E433" i="4"/>
  <c r="BG199" i="6"/>
  <c r="BG197" i="6"/>
  <c r="BG198" i="6" s="1"/>
  <c r="BG201" i="6"/>
  <c r="BG200" i="6"/>
  <c r="BG202" i="6"/>
  <c r="C418" i="4"/>
  <c r="P418" i="4" s="1"/>
  <c r="P415" i="4"/>
  <c r="C416" i="4"/>
  <c r="B415" i="4"/>
  <c r="F434" i="4"/>
  <c r="F499" i="4"/>
  <c r="E499" i="4"/>
  <c r="D499" i="4"/>
  <c r="Q499" i="4" s="1"/>
  <c r="I435" i="4"/>
  <c r="V435" i="4" s="1"/>
  <c r="H435" i="4"/>
  <c r="G435" i="4"/>
  <c r="T435" i="4" s="1"/>
  <c r="D435" i="4"/>
  <c r="Q435" i="4" s="1"/>
  <c r="T434" i="4"/>
  <c r="R418" i="4"/>
  <c r="S418" i="4"/>
  <c r="R361" i="8"/>
  <c r="Q361" i="8"/>
  <c r="E360" i="8"/>
  <c r="F360" i="8"/>
  <c r="CF395" i="6"/>
  <c r="CE397" i="6"/>
  <c r="CE399" i="6"/>
  <c r="CF395" i="7"/>
  <c r="CE397" i="7"/>
  <c r="CE399" i="7"/>
  <c r="BS397" i="6"/>
  <c r="BS399" i="6"/>
  <c r="CM395" i="6"/>
  <c r="CL397" i="6"/>
  <c r="CL399" i="6"/>
  <c r="BZ395" i="6"/>
  <c r="BY397" i="6"/>
  <c r="BY399" i="6"/>
  <c r="BS397" i="7"/>
  <c r="BS399" i="7"/>
  <c r="BZ395" i="7"/>
  <c r="BY397" i="7"/>
  <c r="BY399" i="7"/>
  <c r="CM395" i="7"/>
  <c r="CL397" i="7"/>
  <c r="CL399" i="7"/>
  <c r="BZ395" i="8"/>
  <c r="BY397" i="8"/>
  <c r="BY399" i="8"/>
  <c r="CM395" i="8"/>
  <c r="CL397" i="8"/>
  <c r="CL399" i="8"/>
  <c r="CF395" i="8"/>
  <c r="CE397" i="8"/>
  <c r="CE399" i="8"/>
  <c r="BS397" i="8"/>
  <c r="BS399" i="8"/>
  <c r="BS395" i="4"/>
  <c r="BR397" i="4"/>
  <c r="BR399" i="4"/>
  <c r="CE395" i="4"/>
  <c r="CD397" i="4"/>
  <c r="CD399" i="4"/>
  <c r="CL395" i="4"/>
  <c r="CK397" i="4"/>
  <c r="CK399" i="4"/>
  <c r="BY395" i="4"/>
  <c r="BX397" i="4"/>
  <c r="BX399" i="4"/>
  <c r="BL397" i="4"/>
  <c r="BL399" i="4"/>
  <c r="A500" i="4"/>
  <c r="A436" i="4"/>
  <c r="BT196" i="4"/>
  <c r="DM196" i="4"/>
  <c r="CX196" i="4"/>
  <c r="CI196" i="4"/>
  <c r="L196" i="4"/>
  <c r="AP196" i="4"/>
  <c r="BE196" i="4"/>
  <c r="AA196" i="4"/>
  <c r="DP199" i="6"/>
  <c r="DQ196" i="6"/>
  <c r="DP200" i="6"/>
  <c r="DP202" i="6"/>
  <c r="DP201" i="6"/>
  <c r="DP197" i="6"/>
  <c r="DP198" i="6" s="1"/>
  <c r="DA201" i="6"/>
  <c r="DA197" i="6"/>
  <c r="DA198" i="6" s="1"/>
  <c r="DB196" i="6"/>
  <c r="DA200" i="6"/>
  <c r="DA202" i="6"/>
  <c r="DA199" i="6"/>
  <c r="BW201" i="6"/>
  <c r="BW197" i="6"/>
  <c r="BW198" i="6" s="1"/>
  <c r="BW200" i="6"/>
  <c r="BW202" i="6"/>
  <c r="BW199" i="6"/>
  <c r="BX196" i="6"/>
  <c r="CK199" i="6"/>
  <c r="CL196" i="6"/>
  <c r="CK202" i="6"/>
  <c r="CK200" i="6"/>
  <c r="CK201" i="6"/>
  <c r="CK197" i="6"/>
  <c r="CK198" i="6" s="1"/>
  <c r="BH199" i="6"/>
  <c r="BI196" i="6"/>
  <c r="BH200" i="6"/>
  <c r="BH201" i="6"/>
  <c r="BH197" i="6"/>
  <c r="BH198" i="6" s="1"/>
  <c r="BH202" i="6"/>
  <c r="AE196" i="6"/>
  <c r="AD200" i="6"/>
  <c r="AD201" i="6"/>
  <c r="AD197" i="6"/>
  <c r="AD198" i="6" s="1"/>
  <c r="AD202" i="6"/>
  <c r="AD199" i="6"/>
  <c r="AS201" i="6"/>
  <c r="AS197" i="6"/>
  <c r="AS198" i="6" s="1"/>
  <c r="AS202" i="6"/>
  <c r="AS200" i="6"/>
  <c r="AT196" i="6"/>
  <c r="AS199" i="6"/>
  <c r="N202" i="6"/>
  <c r="O196" i="6"/>
  <c r="N199" i="6"/>
  <c r="N201" i="6"/>
  <c r="N200" i="6"/>
  <c r="N197" i="6"/>
  <c r="N198" i="6" s="1"/>
  <c r="EU101" i="1"/>
  <c r="L197" i="4" l="1"/>
  <c r="L198" i="4" s="1"/>
  <c r="L201" i="4"/>
  <c r="L202" i="4"/>
  <c r="L199" i="4"/>
  <c r="L200" i="4"/>
  <c r="AP197" i="4"/>
  <c r="AP198" i="4" s="1"/>
  <c r="AP202" i="4"/>
  <c r="AP200" i="4"/>
  <c r="AP201" i="4"/>
  <c r="AP199" i="4"/>
  <c r="CI197" i="4"/>
  <c r="CI198" i="4" s="1"/>
  <c r="CI199" i="4"/>
  <c r="CI200" i="4"/>
  <c r="CI201" i="4"/>
  <c r="CI202" i="4"/>
  <c r="BE197" i="4"/>
  <c r="BE198" i="4" s="1"/>
  <c r="BE201" i="4"/>
  <c r="BE199" i="4"/>
  <c r="BE202" i="4"/>
  <c r="BE200" i="4"/>
  <c r="CX197" i="4"/>
  <c r="CX198" i="4" s="1"/>
  <c r="CX199" i="4"/>
  <c r="CX200" i="4"/>
  <c r="CX201" i="4"/>
  <c r="CX202" i="4"/>
  <c r="DM197" i="4"/>
  <c r="DM198" i="4" s="1"/>
  <c r="DM199" i="4"/>
  <c r="DM200" i="4"/>
  <c r="DM201" i="4"/>
  <c r="DM202" i="4"/>
  <c r="BT197" i="4"/>
  <c r="BT198" i="4" s="1"/>
  <c r="BT202" i="4"/>
  <c r="BT200" i="4"/>
  <c r="BT201" i="4"/>
  <c r="BT199" i="4"/>
  <c r="AA197" i="4"/>
  <c r="AA198" i="4" s="1"/>
  <c r="AA199" i="4"/>
  <c r="AA201" i="4"/>
  <c r="AA202" i="4"/>
  <c r="AA200" i="4"/>
  <c r="EX14" i="1"/>
  <c r="EX15" i="1" s="1" a="1"/>
  <c r="EX15" i="1" s="1"/>
  <c r="EX44" i="1" s="1" a="1"/>
  <c r="EX44" i="1" s="1"/>
  <c r="EX101" i="1"/>
  <c r="EW14" i="1"/>
  <c r="EW15" i="1" s="1" a="1"/>
  <c r="EW15" i="1" s="1"/>
  <c r="EW44" i="1" s="1" a="1"/>
  <c r="EW44" i="1" s="1"/>
  <c r="EW101" i="1"/>
  <c r="EZ14" i="1"/>
  <c r="EZ15" i="1" s="1" a="1"/>
  <c r="EZ15" i="1" s="1"/>
  <c r="EZ44" i="1" s="1" a="1"/>
  <c r="EZ44" i="1" s="1"/>
  <c r="EZ101" i="1"/>
  <c r="E434" i="4"/>
  <c r="B418" i="4"/>
  <c r="C419" i="4"/>
  <c r="C420" i="4" s="1"/>
  <c r="P416" i="4"/>
  <c r="B416" i="4"/>
  <c r="F435" i="4"/>
  <c r="I436" i="4"/>
  <c r="V436" i="4" s="1"/>
  <c r="H436" i="4"/>
  <c r="U436" i="4" s="1"/>
  <c r="G436" i="4"/>
  <c r="D436" i="4"/>
  <c r="Q436" i="4" s="1"/>
  <c r="F500" i="4"/>
  <c r="E500" i="4"/>
  <c r="D500" i="4"/>
  <c r="Q500" i="4" s="1"/>
  <c r="U435" i="4"/>
  <c r="R422" i="4"/>
  <c r="R419" i="4"/>
  <c r="S419" i="4"/>
  <c r="F361" i="8"/>
  <c r="E361" i="8"/>
  <c r="Q362" i="8"/>
  <c r="R362" i="8"/>
  <c r="CN395" i="7"/>
  <c r="CM397" i="7"/>
  <c r="CM399" i="7"/>
  <c r="BZ397" i="7"/>
  <c r="BZ399" i="7"/>
  <c r="BZ397" i="6"/>
  <c r="BZ399" i="6"/>
  <c r="CN395" i="6"/>
  <c r="CM397" i="6"/>
  <c r="CM399" i="6"/>
  <c r="CG395" i="7"/>
  <c r="CF397" i="7"/>
  <c r="CF399" i="7"/>
  <c r="CG395" i="6"/>
  <c r="CF397" i="6"/>
  <c r="CF399" i="6"/>
  <c r="CG395" i="8"/>
  <c r="CF397" i="8"/>
  <c r="CF399" i="8"/>
  <c r="CN395" i="8"/>
  <c r="CM397" i="8"/>
  <c r="CM399" i="8"/>
  <c r="BZ397" i="8"/>
  <c r="BZ399" i="8"/>
  <c r="BZ395" i="4"/>
  <c r="BY399" i="4"/>
  <c r="BY397" i="4"/>
  <c r="CM395" i="4"/>
  <c r="CL397" i="4"/>
  <c r="CL399" i="4"/>
  <c r="CF395" i="4"/>
  <c r="CE397" i="4"/>
  <c r="CE399" i="4"/>
  <c r="BS397" i="4"/>
  <c r="BS399" i="4"/>
  <c r="A437" i="4"/>
  <c r="A501" i="4"/>
  <c r="AQ196" i="4"/>
  <c r="DN196" i="4"/>
  <c r="CY196" i="4"/>
  <c r="AB196" i="4"/>
  <c r="CJ196" i="4"/>
  <c r="BF196" i="4"/>
  <c r="M196" i="4"/>
  <c r="BU196" i="4"/>
  <c r="AE200" i="6"/>
  <c r="AE201" i="6"/>
  <c r="AE197" i="6"/>
  <c r="AE198" i="6" s="1"/>
  <c r="AF196" i="6"/>
  <c r="AE202" i="6"/>
  <c r="AE199" i="6"/>
  <c r="O202" i="6"/>
  <c r="P196" i="6"/>
  <c r="O199" i="6"/>
  <c r="O201" i="6"/>
  <c r="O200" i="6"/>
  <c r="O197" i="6"/>
  <c r="O198" i="6" s="1"/>
  <c r="BI199" i="6"/>
  <c r="BJ196" i="6"/>
  <c r="BI200" i="6"/>
  <c r="BI201" i="6"/>
  <c r="BI197" i="6"/>
  <c r="BI198" i="6" s="1"/>
  <c r="BI202" i="6"/>
  <c r="AT202" i="6"/>
  <c r="AU196" i="6"/>
  <c r="AT199" i="6"/>
  <c r="AT197" i="6"/>
  <c r="AT198" i="6" s="1"/>
  <c r="AT201" i="6"/>
  <c r="AT200" i="6"/>
  <c r="DB201" i="6"/>
  <c r="DB197" i="6"/>
  <c r="DB198" i="6" s="1"/>
  <c r="DC196" i="6"/>
  <c r="DB200" i="6"/>
  <c r="DB202" i="6"/>
  <c r="DB199" i="6"/>
  <c r="CL199" i="6"/>
  <c r="CM196" i="6"/>
  <c r="CL202" i="6"/>
  <c r="CL200" i="6"/>
  <c r="CL201" i="6"/>
  <c r="CL197" i="6"/>
  <c r="CL198" i="6" s="1"/>
  <c r="DQ199" i="6"/>
  <c r="DQ202" i="6"/>
  <c r="DR196" i="6"/>
  <c r="DQ200" i="6"/>
  <c r="DQ201" i="6"/>
  <c r="DQ197" i="6"/>
  <c r="DQ198" i="6" s="1"/>
  <c r="BX201" i="6"/>
  <c r="BX197" i="6"/>
  <c r="BX198" i="6" s="1"/>
  <c r="BX202" i="6"/>
  <c r="BX199" i="6"/>
  <c r="BX200" i="6"/>
  <c r="BY196" i="6"/>
  <c r="EX47" i="1" l="1" a="1"/>
  <c r="EX47" i="1" s="1"/>
  <c r="EX48" i="1" s="1" a="1"/>
  <c r="EX48" i="1" s="1"/>
  <c r="EX49" i="1" a="1"/>
  <c r="EX49" i="1" s="1"/>
  <c r="EX50" i="1" s="1" a="1"/>
  <c r="EX50" i="1" s="1"/>
  <c r="EX45" i="1" a="1"/>
  <c r="EX45" i="1" s="1"/>
  <c r="EX46" i="1" s="1" a="1"/>
  <c r="EX46" i="1" s="1"/>
  <c r="EW47" i="1" a="1"/>
  <c r="EW47" i="1" s="1"/>
  <c r="EW48" i="1" s="1" a="1"/>
  <c r="EW48" i="1" s="1"/>
  <c r="EW45" i="1" a="1"/>
  <c r="EW45" i="1" s="1"/>
  <c r="EW46" i="1" s="1" a="1"/>
  <c r="EW46" i="1" s="1"/>
  <c r="EW49" i="1" a="1"/>
  <c r="EW49" i="1" s="1"/>
  <c r="EW50" i="1" s="1" a="1"/>
  <c r="EW50" i="1" s="1"/>
  <c r="EZ45" i="1" a="1"/>
  <c r="EZ45" i="1" s="1"/>
  <c r="EZ46" i="1" s="1" a="1"/>
  <c r="EZ46" i="1" s="1"/>
  <c r="EZ47" i="1" a="1"/>
  <c r="EZ47" i="1" s="1"/>
  <c r="EZ48" i="1" s="1" a="1"/>
  <c r="EZ48" i="1" s="1"/>
  <c r="EZ49" i="1" a="1"/>
  <c r="EZ49" i="1" s="1"/>
  <c r="EZ50" i="1" s="1" a="1"/>
  <c r="EZ50" i="1" s="1"/>
  <c r="EZ17" i="1"/>
  <c r="EW17" i="1"/>
  <c r="EX17" i="1"/>
  <c r="BF197" i="4"/>
  <c r="BF198" i="4" s="1"/>
  <c r="BF201" i="4"/>
  <c r="BF199" i="4"/>
  <c r="BF202" i="4"/>
  <c r="BF200" i="4"/>
  <c r="CJ197" i="4"/>
  <c r="CJ198" i="4" s="1"/>
  <c r="CJ199" i="4"/>
  <c r="CJ200" i="4"/>
  <c r="CJ201" i="4"/>
  <c r="CJ202" i="4"/>
  <c r="M197" i="4"/>
  <c r="M198" i="4" s="1"/>
  <c r="M199" i="4"/>
  <c r="M201" i="4"/>
  <c r="M202" i="4"/>
  <c r="M200" i="4"/>
  <c r="AB197" i="4"/>
  <c r="AB198" i="4" s="1"/>
  <c r="AB199" i="4"/>
  <c r="AB200" i="4"/>
  <c r="AB202" i="4"/>
  <c r="AB201" i="4"/>
  <c r="CY197" i="4"/>
  <c r="CY198" i="4" s="1"/>
  <c r="CY199" i="4"/>
  <c r="CY200" i="4"/>
  <c r="CY201" i="4"/>
  <c r="CY202" i="4"/>
  <c r="DN197" i="4"/>
  <c r="DN198" i="4" s="1"/>
  <c r="DN199" i="4"/>
  <c r="DN200" i="4"/>
  <c r="DN201" i="4"/>
  <c r="DN202" i="4"/>
  <c r="BU197" i="4"/>
  <c r="BU198" i="4" s="1"/>
  <c r="BU202" i="4"/>
  <c r="BU200" i="4"/>
  <c r="BU201" i="4"/>
  <c r="BU199" i="4"/>
  <c r="AQ197" i="4"/>
  <c r="AQ198" i="4" s="1"/>
  <c r="AQ202" i="4"/>
  <c r="AQ200" i="4"/>
  <c r="AQ201" i="4"/>
  <c r="AQ199" i="4"/>
  <c r="E435" i="4"/>
  <c r="B419" i="4"/>
  <c r="P419" i="4"/>
  <c r="P420" i="4"/>
  <c r="C421" i="4"/>
  <c r="F436" i="4"/>
  <c r="F501" i="4"/>
  <c r="E501" i="4"/>
  <c r="D501" i="4"/>
  <c r="Q501" i="4" s="1"/>
  <c r="I437" i="4"/>
  <c r="V437" i="4" s="1"/>
  <c r="H437" i="4"/>
  <c r="G437" i="4"/>
  <c r="T437" i="4" s="1"/>
  <c r="D437" i="4"/>
  <c r="Q437" i="4" s="1"/>
  <c r="T436" i="4"/>
  <c r="R423" i="4"/>
  <c r="R420" i="4"/>
  <c r="R426" i="4"/>
  <c r="S420" i="4"/>
  <c r="B420" i="4"/>
  <c r="Q366" i="8"/>
  <c r="R366" i="8"/>
  <c r="F362" i="8"/>
  <c r="E362" i="8"/>
  <c r="CG397" i="6"/>
  <c r="CG399" i="6"/>
  <c r="CG397" i="7"/>
  <c r="CG399" i="7"/>
  <c r="CN397" i="6"/>
  <c r="CN399" i="6"/>
  <c r="CN397" i="7"/>
  <c r="CN399" i="7"/>
  <c r="CN397" i="8"/>
  <c r="CN399" i="8"/>
  <c r="CG397" i="8"/>
  <c r="CG399" i="8"/>
  <c r="CG395" i="4"/>
  <c r="CF399" i="4"/>
  <c r="CF397" i="4"/>
  <c r="CN395" i="4"/>
  <c r="CM399" i="4"/>
  <c r="CM397" i="4"/>
  <c r="BZ399" i="4"/>
  <c r="BZ397" i="4"/>
  <c r="A502" i="4"/>
  <c r="A438" i="4"/>
  <c r="CZ196" i="4"/>
  <c r="DO196" i="4"/>
  <c r="BV196" i="4"/>
  <c r="CK196" i="4"/>
  <c r="AC196" i="4"/>
  <c r="N196" i="4"/>
  <c r="AR196" i="4"/>
  <c r="BG196" i="4"/>
  <c r="DC201" i="6"/>
  <c r="DC197" i="6"/>
  <c r="DC198" i="6" s="1"/>
  <c r="DC200" i="6"/>
  <c r="DC202" i="6"/>
  <c r="DC199" i="6"/>
  <c r="BY201" i="6"/>
  <c r="BY197" i="6"/>
  <c r="BY198" i="6" s="1"/>
  <c r="BY202" i="6"/>
  <c r="BY199" i="6"/>
  <c r="BY200" i="6"/>
  <c r="BJ200" i="6"/>
  <c r="BJ201" i="6"/>
  <c r="BJ197" i="6"/>
  <c r="BJ198" i="6" s="1"/>
  <c r="BJ199" i="6"/>
  <c r="BJ202" i="6"/>
  <c r="CM199" i="6"/>
  <c r="CN196" i="6"/>
  <c r="CM202" i="6"/>
  <c r="CM200" i="6"/>
  <c r="CM201" i="6"/>
  <c r="CM197" i="6"/>
  <c r="CM198" i="6" s="1"/>
  <c r="P202" i="6"/>
  <c r="Q196" i="6"/>
  <c r="P199" i="6"/>
  <c r="P201" i="6"/>
  <c r="P200" i="6"/>
  <c r="P197" i="6"/>
  <c r="P198" i="6" s="1"/>
  <c r="DR199" i="6"/>
  <c r="DR202" i="6"/>
  <c r="DR200" i="6"/>
  <c r="DR201" i="6"/>
  <c r="DR197" i="6"/>
  <c r="DR198" i="6" s="1"/>
  <c r="AU202" i="6"/>
  <c r="AU199" i="6"/>
  <c r="AU197" i="6"/>
  <c r="AU198" i="6" s="1"/>
  <c r="AU201" i="6"/>
  <c r="AU200" i="6"/>
  <c r="AF200" i="6"/>
  <c r="AF201" i="6"/>
  <c r="AF197" i="6"/>
  <c r="AF198" i="6" s="1"/>
  <c r="AF202" i="6"/>
  <c r="AF199" i="6"/>
  <c r="B60" i="1"/>
  <c r="B61" i="1" l="1"/>
  <c r="CZ197" i="4"/>
  <c r="CZ198" i="4" s="1"/>
  <c r="CZ199" i="4"/>
  <c r="CZ200" i="4"/>
  <c r="CZ201" i="4"/>
  <c r="CZ202" i="4"/>
  <c r="BG197" i="4"/>
  <c r="BG198" i="4" s="1"/>
  <c r="BG201" i="4"/>
  <c r="BG199" i="4"/>
  <c r="BG202" i="4"/>
  <c r="BG200" i="4"/>
  <c r="BV197" i="4"/>
  <c r="BV198" i="4" s="1"/>
  <c r="BV202" i="4"/>
  <c r="BV200" i="4"/>
  <c r="BV201" i="4"/>
  <c r="BV199" i="4"/>
  <c r="CK197" i="4"/>
  <c r="CK198" i="4" s="1"/>
  <c r="CK199" i="4"/>
  <c r="CK200" i="4"/>
  <c r="CK201" i="4"/>
  <c r="CK202" i="4"/>
  <c r="AR197" i="4"/>
  <c r="AR198" i="4" s="1"/>
  <c r="AR202" i="4"/>
  <c r="AR200" i="4"/>
  <c r="AR201" i="4"/>
  <c r="AR199" i="4"/>
  <c r="N197" i="4"/>
  <c r="N198" i="4" s="1"/>
  <c r="N199" i="4"/>
  <c r="N201" i="4"/>
  <c r="N200" i="4"/>
  <c r="N202" i="4"/>
  <c r="DO197" i="4"/>
  <c r="DO198" i="4" s="1"/>
  <c r="DO199" i="4"/>
  <c r="DO200" i="4"/>
  <c r="DO201" i="4"/>
  <c r="DO202" i="4"/>
  <c r="AC197" i="4"/>
  <c r="AC198" i="4" s="1"/>
  <c r="AC199" i="4"/>
  <c r="AC200" i="4"/>
  <c r="AC201" i="4"/>
  <c r="AC202" i="4"/>
  <c r="E436" i="4"/>
  <c r="F437" i="4"/>
  <c r="P421" i="4"/>
  <c r="C422" i="4"/>
  <c r="U437" i="4"/>
  <c r="D438" i="4"/>
  <c r="Q438" i="4" s="1"/>
  <c r="I438" i="4"/>
  <c r="V438" i="4" s="1"/>
  <c r="H438" i="4"/>
  <c r="U438" i="4" s="1"/>
  <c r="G438" i="4"/>
  <c r="T438" i="4" s="1"/>
  <c r="E502" i="4"/>
  <c r="D502" i="4"/>
  <c r="Q502" i="4" s="1"/>
  <c r="F502" i="4"/>
  <c r="R430" i="4"/>
  <c r="R434" i="4"/>
  <c r="R424" i="4"/>
  <c r="R421" i="4"/>
  <c r="R427" i="4"/>
  <c r="S421" i="4"/>
  <c r="B421" i="4"/>
  <c r="E366" i="8"/>
  <c r="F366" i="8"/>
  <c r="R367" i="8"/>
  <c r="Q367" i="8"/>
  <c r="CN399" i="4"/>
  <c r="CN397" i="4"/>
  <c r="CG397" i="4"/>
  <c r="CG399" i="4"/>
  <c r="A503" i="4"/>
  <c r="A439" i="4"/>
  <c r="BW196" i="4"/>
  <c r="AS196" i="4"/>
  <c r="DA196" i="4"/>
  <c r="O196" i="4"/>
  <c r="BH196" i="4"/>
  <c r="DP196" i="4"/>
  <c r="AD196" i="4"/>
  <c r="CL196" i="4"/>
  <c r="CN199" i="6"/>
  <c r="CN200" i="6"/>
  <c r="CN201" i="6"/>
  <c r="CN197" i="6"/>
  <c r="CN198" i="6" s="1"/>
  <c r="CN202" i="6"/>
  <c r="Q202" i="6"/>
  <c r="Q201" i="6"/>
  <c r="Q197" i="6"/>
  <c r="Q198" i="6" s="1"/>
  <c r="Q199" i="6"/>
  <c r="Q200" i="6"/>
  <c r="LW17" i="1"/>
  <c r="LW101" i="1"/>
  <c r="LL101" i="1"/>
  <c r="LM101" i="1"/>
  <c r="B62" i="1" l="1"/>
  <c r="BW197" i="4"/>
  <c r="BW198" i="4" s="1"/>
  <c r="BW202" i="4"/>
  <c r="BW200" i="4"/>
  <c r="BW201" i="4"/>
  <c r="BW199" i="4"/>
  <c r="CL197" i="4"/>
  <c r="CL198" i="4" s="1"/>
  <c r="CL199" i="4"/>
  <c r="CL200" i="4"/>
  <c r="CL201" i="4"/>
  <c r="CL202" i="4"/>
  <c r="AD197" i="4"/>
  <c r="AD198" i="4" s="1"/>
  <c r="AD200" i="4"/>
  <c r="AD199" i="4"/>
  <c r="AD201" i="4"/>
  <c r="AD202" i="4"/>
  <c r="DA197" i="4"/>
  <c r="DA198" i="4" s="1"/>
  <c r="DA199" i="4"/>
  <c r="DA200" i="4"/>
  <c r="DA201" i="4"/>
  <c r="DA202" i="4"/>
  <c r="DP197" i="4"/>
  <c r="DP198" i="4" s="1"/>
  <c r="DP199" i="4"/>
  <c r="DP200" i="4"/>
  <c r="DP201" i="4"/>
  <c r="DP202" i="4"/>
  <c r="BH197" i="4"/>
  <c r="BH198" i="4" s="1"/>
  <c r="BH201" i="4"/>
  <c r="BH199" i="4"/>
  <c r="BH202" i="4"/>
  <c r="BH200" i="4"/>
  <c r="O197" i="4"/>
  <c r="O198" i="4" s="1"/>
  <c r="O199" i="4"/>
  <c r="O201" i="4"/>
  <c r="O200" i="4"/>
  <c r="O202" i="4"/>
  <c r="AS197" i="4"/>
  <c r="AS198" i="4" s="1"/>
  <c r="AS200" i="4"/>
  <c r="AS201" i="4"/>
  <c r="AS199" i="4"/>
  <c r="AS202" i="4"/>
  <c r="DU101" i="1"/>
  <c r="DU14" i="1"/>
  <c r="DU15" i="1" s="1" a="1"/>
  <c r="DU15" i="1" s="1"/>
  <c r="DU44" i="1" s="1" a="1"/>
  <c r="DU44" i="1" s="1"/>
  <c r="E437" i="4"/>
  <c r="LT14" i="1"/>
  <c r="LT15" i="1" s="1" a="1"/>
  <c r="LT15" i="1" s="1"/>
  <c r="LT101" i="1"/>
  <c r="LU14" i="1"/>
  <c r="LU15" i="1" s="1" a="1"/>
  <c r="LU15" i="1" s="1"/>
  <c r="LU101" i="1"/>
  <c r="P422" i="4"/>
  <c r="C423" i="4"/>
  <c r="F438" i="4"/>
  <c r="I439" i="4"/>
  <c r="V439" i="4" s="1"/>
  <c r="H439" i="4"/>
  <c r="G439" i="4"/>
  <c r="D439" i="4"/>
  <c r="Q439" i="4" s="1"/>
  <c r="F503" i="4"/>
  <c r="E503" i="4"/>
  <c r="D503" i="4"/>
  <c r="Q503" i="4" s="1"/>
  <c r="R431" i="4"/>
  <c r="R435" i="4"/>
  <c r="R425" i="4"/>
  <c r="R428" i="4"/>
  <c r="S422" i="4"/>
  <c r="B422" i="4"/>
  <c r="R368" i="8"/>
  <c r="Q368" i="8"/>
  <c r="F367" i="8"/>
  <c r="E367" i="8"/>
  <c r="A440" i="4"/>
  <c r="A504" i="4"/>
  <c r="AT196" i="4"/>
  <c r="DB196" i="4"/>
  <c r="BX196" i="4"/>
  <c r="DQ196" i="4"/>
  <c r="BI196" i="4"/>
  <c r="P196" i="4"/>
  <c r="AE196" i="4"/>
  <c r="CM196" i="4"/>
  <c r="LL14" i="1"/>
  <c r="LM14" i="1"/>
  <c r="LU73" i="1" l="1" a="1"/>
  <c r="LU73" i="1" s="1"/>
  <c r="LT73" i="1" a="1"/>
  <c r="LT73" i="1" s="1"/>
  <c r="LT75" i="1" s="1" a="1"/>
  <c r="LT75" i="1" s="1"/>
  <c r="LT77" i="1" s="1" a="1"/>
  <c r="LT77" i="1" s="1"/>
  <c r="LT79" i="1" s="1" a="1"/>
  <c r="LT79" i="1" s="1"/>
  <c r="LT81" i="1" s="1" a="1"/>
  <c r="LT81" i="1" s="1"/>
  <c r="LT83" i="1" s="1" a="1"/>
  <c r="LT83" i="1" s="1"/>
  <c r="LT85" i="1" s="1" a="1"/>
  <c r="LT85" i="1" s="1"/>
  <c r="LT87" i="1" s="1" a="1"/>
  <c r="LT87" i="1" s="1"/>
  <c r="LT89" i="1" s="1" a="1"/>
  <c r="LT89" i="1" s="1"/>
  <c r="LT91" i="1" s="1" a="1"/>
  <c r="LT91" i="1" s="1"/>
  <c r="LT93" i="1" s="1" a="1"/>
  <c r="LT93" i="1" s="1"/>
  <c r="LU75" i="1" a="1"/>
  <c r="LU75" i="1" s="1"/>
  <c r="LU77" i="1" s="1" a="1"/>
  <c r="LU77" i="1" s="1"/>
  <c r="LU79" i="1" s="1" a="1"/>
  <c r="LU79" i="1" s="1"/>
  <c r="LU81" i="1" s="1" a="1"/>
  <c r="LU81" i="1" s="1"/>
  <c r="LU83" i="1" s="1" a="1"/>
  <c r="LU83" i="1" s="1"/>
  <c r="LU85" i="1" s="1" a="1"/>
  <c r="LU85" i="1" s="1"/>
  <c r="LU87" i="1" s="1" a="1"/>
  <c r="LU87" i="1" s="1"/>
  <c r="LU89" i="1" s="1" a="1"/>
  <c r="LU89" i="1" s="1"/>
  <c r="LU91" i="1" s="1" a="1"/>
  <c r="LU91" i="1" s="1"/>
  <c r="LU93" i="1" s="1" a="1"/>
  <c r="LU93" i="1" s="1"/>
  <c r="LU74" i="1" a="1"/>
  <c r="LU74" i="1" s="1"/>
  <c r="LU76" i="1" a="1"/>
  <c r="LU76" i="1" s="1"/>
  <c r="LU78" i="1" s="1" a="1"/>
  <c r="LU78" i="1" s="1"/>
  <c r="LU80" i="1" s="1" a="1"/>
  <c r="LU80" i="1" s="1"/>
  <c r="LU82" i="1" s="1" a="1"/>
  <c r="LU82" i="1" s="1"/>
  <c r="LU84" i="1" s="1" a="1"/>
  <c r="LU84" i="1" s="1"/>
  <c r="LU86" i="1" s="1" a="1"/>
  <c r="LU86" i="1" s="1"/>
  <c r="LU88" i="1" s="1" a="1"/>
  <c r="LU88" i="1" s="1"/>
  <c r="LU90" i="1" s="1" a="1"/>
  <c r="LU90" i="1" s="1"/>
  <c r="LU92" i="1" s="1" a="1"/>
  <c r="LU92" i="1" s="1"/>
  <c r="LT74" i="1" a="1"/>
  <c r="LT74" i="1" s="1"/>
  <c r="LT76" i="1" s="1" a="1"/>
  <c r="LT76" i="1" s="1"/>
  <c r="LT78" i="1" s="1" a="1"/>
  <c r="LT78" i="1" s="1"/>
  <c r="LT80" i="1" s="1" a="1"/>
  <c r="LT80" i="1" s="1"/>
  <c r="LT82" i="1" s="1" a="1"/>
  <c r="LT82" i="1" s="1"/>
  <c r="LT84" i="1" s="1" a="1"/>
  <c r="LT84" i="1" s="1"/>
  <c r="LT86" i="1" s="1" a="1"/>
  <c r="LT86" i="1" s="1"/>
  <c r="LT88" i="1" s="1" a="1"/>
  <c r="LT88" i="1" s="1"/>
  <c r="LT90" i="1" s="1" a="1"/>
  <c r="LT90" i="1" s="1"/>
  <c r="LT92" i="1" s="1" a="1"/>
  <c r="LT92" i="1" s="1"/>
  <c r="LU44" i="1" a="1"/>
  <c r="LU44" i="1" s="1"/>
  <c r="LL15" i="1" a="1"/>
  <c r="LL15" i="1" s="1"/>
  <c r="DU47" i="1" a="1"/>
  <c r="DU47" i="1" s="1"/>
  <c r="DU48" i="1" s="1" a="1"/>
  <c r="DU48" i="1" s="1"/>
  <c r="DU45" i="1" a="1"/>
  <c r="DU45" i="1" s="1"/>
  <c r="DU46" i="1" s="1" a="1"/>
  <c r="DU46" i="1" s="1"/>
  <c r="DU49" i="1" a="1"/>
  <c r="DU49" i="1" s="1"/>
  <c r="DU50" i="1" s="1" a="1"/>
  <c r="DU50" i="1" s="1"/>
  <c r="B63" i="1"/>
  <c r="LT17" i="1"/>
  <c r="LU17" i="1"/>
  <c r="BI197" i="4"/>
  <c r="BI198" i="4" s="1"/>
  <c r="BI201" i="4"/>
  <c r="BI199" i="4"/>
  <c r="BI202" i="4"/>
  <c r="BI200" i="4"/>
  <c r="BX197" i="4"/>
  <c r="BX198" i="4" s="1"/>
  <c r="BX202" i="4"/>
  <c r="BX200" i="4"/>
  <c r="BX201" i="4"/>
  <c r="BX199" i="4"/>
  <c r="AT197" i="4"/>
  <c r="AT198" i="4" s="1"/>
  <c r="AT200" i="4"/>
  <c r="AT201" i="4"/>
  <c r="AT199" i="4"/>
  <c r="AT202" i="4"/>
  <c r="DQ197" i="4"/>
  <c r="DQ198" i="4" s="1"/>
  <c r="DQ199" i="4"/>
  <c r="DQ200" i="4"/>
  <c r="DQ201" i="4"/>
  <c r="DQ202" i="4"/>
  <c r="CM197" i="4"/>
  <c r="CM198" i="4" s="1"/>
  <c r="CM199" i="4"/>
  <c r="CM200" i="4"/>
  <c r="CM201" i="4"/>
  <c r="CM202" i="4"/>
  <c r="AE197" i="4"/>
  <c r="AE198" i="4" s="1"/>
  <c r="AE200" i="4"/>
  <c r="AE201" i="4"/>
  <c r="AE199" i="4"/>
  <c r="AE202" i="4"/>
  <c r="P197" i="4"/>
  <c r="P198" i="4" s="1"/>
  <c r="P199" i="4"/>
  <c r="P201" i="4"/>
  <c r="P200" i="4"/>
  <c r="P202" i="4"/>
  <c r="DB197" i="4"/>
  <c r="DB198" i="4" s="1"/>
  <c r="DB199" i="4"/>
  <c r="DB200" i="4"/>
  <c r="DB201" i="4"/>
  <c r="DB202" i="4"/>
  <c r="E438" i="4"/>
  <c r="R438" i="4" s="1"/>
  <c r="F439" i="4"/>
  <c r="P423" i="4"/>
  <c r="C424" i="4"/>
  <c r="U439" i="4"/>
  <c r="F504" i="4"/>
  <c r="E504" i="4"/>
  <c r="D504" i="4"/>
  <c r="Q504" i="4" s="1"/>
  <c r="I440" i="4"/>
  <c r="V440" i="4" s="1"/>
  <c r="H440" i="4"/>
  <c r="U440" i="4" s="1"/>
  <c r="G440" i="4"/>
  <c r="D440" i="4"/>
  <c r="Q440" i="4" s="1"/>
  <c r="T439" i="4"/>
  <c r="R432" i="4"/>
  <c r="R436" i="4"/>
  <c r="R429" i="4"/>
  <c r="S423" i="4"/>
  <c r="B423" i="4"/>
  <c r="E368" i="8"/>
  <c r="F368" i="8"/>
  <c r="R369" i="8"/>
  <c r="Q369" i="8"/>
  <c r="A505" i="4"/>
  <c r="A441" i="4"/>
  <c r="DC196" i="4"/>
  <c r="BY196" i="4"/>
  <c r="AU196" i="4"/>
  <c r="CN196" i="4"/>
  <c r="AF196" i="4"/>
  <c r="BJ196" i="4"/>
  <c r="Q196" i="4"/>
  <c r="DR196" i="4"/>
  <c r="DU17" i="1"/>
  <c r="LL17" i="1"/>
  <c r="LL73" i="1" l="1" a="1"/>
  <c r="LL73" i="1" s="1"/>
  <c r="LK73" i="1" a="1"/>
  <c r="LK73" i="1" s="1"/>
  <c r="LL74" i="1" a="1"/>
  <c r="LL74" i="1" s="1"/>
  <c r="LK74" i="1" s="1" a="1"/>
  <c r="LK74" i="1" s="1"/>
  <c r="LL75" i="1" a="1"/>
  <c r="LL75" i="1" s="1"/>
  <c r="LK75" i="1" s="1" a="1"/>
  <c r="LK75" i="1" s="1"/>
  <c r="LL44" i="1" a="1"/>
  <c r="LL44" i="1" s="1"/>
  <c r="LU47" i="1" a="1"/>
  <c r="LU47" i="1" s="1"/>
  <c r="LU48" i="1" s="1" a="1"/>
  <c r="LU48" i="1" s="1"/>
  <c r="LU49" i="1" a="1"/>
  <c r="LU49" i="1" s="1"/>
  <c r="LU50" i="1" s="1" a="1"/>
  <c r="LU50" i="1" s="1"/>
  <c r="LU45" i="1" a="1"/>
  <c r="LU45" i="1" s="1"/>
  <c r="LU46" i="1" s="1" a="1"/>
  <c r="LU46" i="1" s="1"/>
  <c r="B64" i="1"/>
  <c r="AU197" i="4"/>
  <c r="AU198" i="4" s="1"/>
  <c r="AU200" i="4"/>
  <c r="AU201" i="4"/>
  <c r="AU199" i="4"/>
  <c r="AU202" i="4"/>
  <c r="CN197" i="4"/>
  <c r="CN198" i="4" s="1"/>
  <c r="CN199" i="4"/>
  <c r="CN200" i="4"/>
  <c r="CN201" i="4"/>
  <c r="CN202" i="4"/>
  <c r="DC197" i="4"/>
  <c r="DC198" i="4" s="1"/>
  <c r="DC199" i="4"/>
  <c r="DC200" i="4"/>
  <c r="DC201" i="4"/>
  <c r="DC202" i="4"/>
  <c r="AF197" i="4"/>
  <c r="AF198" i="4" s="1"/>
  <c r="AF200" i="4"/>
  <c r="AF201" i="4"/>
  <c r="AF199" i="4"/>
  <c r="AF202" i="4"/>
  <c r="BJ197" i="4"/>
  <c r="BJ198" i="4" s="1"/>
  <c r="BJ202" i="4"/>
  <c r="BJ200" i="4"/>
  <c r="BJ201" i="4"/>
  <c r="BJ199" i="4"/>
  <c r="DR197" i="4"/>
  <c r="DR198" i="4" s="1"/>
  <c r="DR199" i="4"/>
  <c r="DR200" i="4"/>
  <c r="DR201" i="4"/>
  <c r="DR202" i="4"/>
  <c r="BY197" i="4"/>
  <c r="BY198" i="4" s="1"/>
  <c r="BY200" i="4"/>
  <c r="BY201" i="4"/>
  <c r="BY199" i="4"/>
  <c r="BY202" i="4"/>
  <c r="Q197" i="4"/>
  <c r="Q198" i="4" s="1"/>
  <c r="Q199" i="4"/>
  <c r="Q201" i="4"/>
  <c r="Q200" i="4"/>
  <c r="Q202" i="4"/>
  <c r="E439" i="4"/>
  <c r="R439" i="4" s="1"/>
  <c r="F440" i="4"/>
  <c r="P424" i="4"/>
  <c r="C425" i="4"/>
  <c r="T440" i="4"/>
  <c r="I441" i="4"/>
  <c r="V441" i="4" s="1"/>
  <c r="H441" i="4"/>
  <c r="U441" i="4" s="1"/>
  <c r="G441" i="4"/>
  <c r="D441" i="4"/>
  <c r="Q441" i="4" s="1"/>
  <c r="F505" i="4"/>
  <c r="E505" i="4"/>
  <c r="D505" i="4"/>
  <c r="Q505" i="4" s="1"/>
  <c r="R437" i="4"/>
  <c r="R433" i="4"/>
  <c r="S424" i="4"/>
  <c r="B424" i="4"/>
  <c r="R370" i="8"/>
  <c r="Q370" i="8"/>
  <c r="F369" i="8"/>
  <c r="E369" i="8"/>
  <c r="A442" i="4"/>
  <c r="A506" i="4"/>
  <c r="LL76" i="1" l="1" a="1"/>
  <c r="LL76" i="1" s="1"/>
  <c r="LK76" i="1" s="1" a="1"/>
  <c r="LK76" i="1" s="1"/>
  <c r="LL77" i="1" a="1"/>
  <c r="LL77" i="1" s="1"/>
  <c r="LK77" i="1" s="1" a="1"/>
  <c r="LK77" i="1" s="1"/>
  <c r="LL47" i="1" a="1"/>
  <c r="LL47" i="1" s="1"/>
  <c r="LL48" i="1" s="1" a="1"/>
  <c r="LL48" i="1" s="1"/>
  <c r="LL45" i="1" a="1"/>
  <c r="LL45" i="1" s="1"/>
  <c r="LL46" i="1" s="1" a="1"/>
  <c r="LL46" i="1" s="1"/>
  <c r="LL49" i="1" a="1"/>
  <c r="LL49" i="1" s="1"/>
  <c r="LL50" i="1" s="1" a="1"/>
  <c r="LL50" i="1" s="1"/>
  <c r="B65" i="1"/>
  <c r="E440" i="4"/>
  <c r="R440" i="4" s="1"/>
  <c r="F441" i="4"/>
  <c r="P425" i="4"/>
  <c r="C426" i="4"/>
  <c r="F506" i="4"/>
  <c r="E506" i="4"/>
  <c r="D506" i="4"/>
  <c r="Q506" i="4" s="1"/>
  <c r="I442" i="4"/>
  <c r="V442" i="4" s="1"/>
  <c r="H442" i="4"/>
  <c r="U442" i="4" s="1"/>
  <c r="G442" i="4"/>
  <c r="D442" i="4"/>
  <c r="Q442" i="4" s="1"/>
  <c r="T441" i="4"/>
  <c r="S425" i="4"/>
  <c r="B425" i="4"/>
  <c r="E370" i="8"/>
  <c r="F370" i="8"/>
  <c r="Q371" i="8"/>
  <c r="R371" i="8"/>
  <c r="A507" i="4"/>
  <c r="A443" i="4"/>
  <c r="HE101" i="1"/>
  <c r="HD101" i="1"/>
  <c r="LL78" i="1" l="1" a="1"/>
  <c r="LL78" i="1" s="1"/>
  <c r="LK78" i="1" s="1" a="1"/>
  <c r="LK78" i="1" s="1"/>
  <c r="LL79" i="1" a="1"/>
  <c r="LL79" i="1" s="1"/>
  <c r="B66" i="1"/>
  <c r="E441" i="4"/>
  <c r="R441" i="4" s="1"/>
  <c r="HI14" i="1"/>
  <c r="HI15" i="1" s="1" a="1"/>
  <c r="HI15" i="1" s="1"/>
  <c r="HI101" i="1"/>
  <c r="F442" i="4"/>
  <c r="P426" i="4"/>
  <c r="C427" i="4"/>
  <c r="T442" i="4"/>
  <c r="F507" i="4"/>
  <c r="E507" i="4"/>
  <c r="D507" i="4"/>
  <c r="Q507" i="4" s="1"/>
  <c r="G443" i="4"/>
  <c r="D443" i="4"/>
  <c r="Q443" i="4" s="1"/>
  <c r="H443" i="4"/>
  <c r="I443" i="4"/>
  <c r="V443" i="4" s="1"/>
  <c r="S426" i="4"/>
  <c r="B426" i="4"/>
  <c r="R372" i="8"/>
  <c r="Q372" i="8"/>
  <c r="E371" i="8"/>
  <c r="F371" i="8"/>
  <c r="A444" i="4"/>
  <c r="A508" i="4"/>
  <c r="HD14" i="1"/>
  <c r="HE14" i="1"/>
  <c r="FM101" i="1"/>
  <c r="LL80" i="1" l="1" a="1"/>
  <c r="LL80" i="1" s="1"/>
  <c r="LL82" i="1" s="1" a="1"/>
  <c r="LL82" i="1" s="1"/>
  <c r="HI73" i="1" a="1"/>
  <c r="HI73" i="1" s="1"/>
  <c r="HI75" i="1" s="1" a="1"/>
  <c r="HI75" i="1" s="1"/>
  <c r="HI77" i="1" s="1" a="1"/>
  <c r="HI77" i="1" s="1"/>
  <c r="HI79" i="1" s="1" a="1"/>
  <c r="HI79" i="1" s="1"/>
  <c r="HI81" i="1" s="1" a="1"/>
  <c r="HI81" i="1" s="1"/>
  <c r="LK80" i="1" a="1"/>
  <c r="LK80" i="1" s="1"/>
  <c r="LK79" i="1" a="1"/>
  <c r="LK79" i="1" s="1"/>
  <c r="LL81" i="1" a="1"/>
  <c r="LL81" i="1" s="1"/>
  <c r="HI44" i="1" a="1"/>
  <c r="HI44" i="1" s="1"/>
  <c r="B67" i="1"/>
  <c r="E442" i="4"/>
  <c r="R442" i="4" s="1"/>
  <c r="F443" i="4"/>
  <c r="P427" i="4"/>
  <c r="C428" i="4"/>
  <c r="F508" i="4"/>
  <c r="E508" i="4"/>
  <c r="D508" i="4"/>
  <c r="Q508" i="4" s="1"/>
  <c r="I444" i="4"/>
  <c r="V444" i="4" s="1"/>
  <c r="H444" i="4"/>
  <c r="U444" i="4" s="1"/>
  <c r="G444" i="4"/>
  <c r="T444" i="4" s="1"/>
  <c r="D444" i="4"/>
  <c r="Q444" i="4" s="1"/>
  <c r="U443" i="4"/>
  <c r="T443" i="4"/>
  <c r="S427" i="4"/>
  <c r="B427" i="4"/>
  <c r="F372" i="8"/>
  <c r="E372" i="8"/>
  <c r="R373" i="8"/>
  <c r="Q373" i="8"/>
  <c r="A509" i="4"/>
  <c r="A445" i="4"/>
  <c r="LK82" i="1" l="1" a="1"/>
  <c r="LK82" i="1" s="1"/>
  <c r="LL84" i="1" a="1"/>
  <c r="LL84" i="1" s="1"/>
  <c r="LK81" i="1" a="1"/>
  <c r="LK81" i="1" s="1"/>
  <c r="LL83" i="1" a="1"/>
  <c r="LL83" i="1" s="1"/>
  <c r="HI47" i="1" a="1"/>
  <c r="HI47" i="1" s="1"/>
  <c r="HI48" i="1" s="1" a="1"/>
  <c r="HI48" i="1" s="1"/>
  <c r="HI45" i="1" a="1"/>
  <c r="HI45" i="1" s="1"/>
  <c r="HI46" i="1" s="1" a="1"/>
  <c r="HI46" i="1" s="1"/>
  <c r="HI49" i="1" a="1"/>
  <c r="HI49" i="1" s="1"/>
  <c r="HI50" i="1" s="1" a="1"/>
  <c r="HI50" i="1" s="1"/>
  <c r="B68" i="1"/>
  <c r="E443" i="4"/>
  <c r="R443" i="4" s="1"/>
  <c r="F444" i="4"/>
  <c r="P428" i="4"/>
  <c r="C429" i="4"/>
  <c r="I445" i="4"/>
  <c r="V445" i="4" s="1"/>
  <c r="H445" i="4"/>
  <c r="U445" i="4" s="1"/>
  <c r="G445" i="4"/>
  <c r="D445" i="4"/>
  <c r="Q445" i="4" s="1"/>
  <c r="F509" i="4"/>
  <c r="E509" i="4"/>
  <c r="D509" i="4"/>
  <c r="Q509" i="4" s="1"/>
  <c r="S428" i="4"/>
  <c r="B428" i="4"/>
  <c r="R374" i="8"/>
  <c r="Q374" i="8"/>
  <c r="E373" i="8"/>
  <c r="F373" i="8"/>
  <c r="A510" i="4"/>
  <c r="A446" i="4"/>
  <c r="LK83" i="1" l="1" a="1"/>
  <c r="LK83" i="1" s="1"/>
  <c r="LL85" i="1" a="1"/>
  <c r="LL85" i="1" s="1"/>
  <c r="LK84" i="1" a="1"/>
  <c r="LK84" i="1" s="1"/>
  <c r="LL86" i="1" a="1"/>
  <c r="LL86" i="1" s="1"/>
  <c r="B69" i="1"/>
  <c r="E444" i="4"/>
  <c r="R444" i="4" s="1"/>
  <c r="P429" i="4"/>
  <c r="C430" i="4"/>
  <c r="F445" i="4"/>
  <c r="I446" i="4"/>
  <c r="V446" i="4" s="1"/>
  <c r="H446" i="4"/>
  <c r="U446" i="4" s="1"/>
  <c r="G446" i="4"/>
  <c r="T446" i="4" s="1"/>
  <c r="D446" i="4"/>
  <c r="Q446" i="4" s="1"/>
  <c r="F510" i="4"/>
  <c r="E510" i="4"/>
  <c r="D510" i="4"/>
  <c r="Q510" i="4" s="1"/>
  <c r="T445" i="4"/>
  <c r="S429" i="4"/>
  <c r="B429" i="4"/>
  <c r="F374" i="8"/>
  <c r="E374" i="8"/>
  <c r="R375" i="8"/>
  <c r="Q375" i="8"/>
  <c r="A511" i="4"/>
  <c r="A447" i="4"/>
  <c r="LK85" i="1" l="1" a="1"/>
  <c r="LK85" i="1" s="1"/>
  <c r="LL87" i="1" a="1"/>
  <c r="LL87" i="1" s="1"/>
  <c r="LK86" i="1" a="1"/>
  <c r="LK86" i="1" s="1"/>
  <c r="LL88" i="1" a="1"/>
  <c r="LL88" i="1" s="1"/>
  <c r="B70" i="1"/>
  <c r="E445" i="4"/>
  <c r="R445" i="4" s="1"/>
  <c r="P430" i="4"/>
  <c r="C431" i="4"/>
  <c r="F446" i="4"/>
  <c r="I447" i="4"/>
  <c r="H447" i="4"/>
  <c r="G447" i="4"/>
  <c r="T447" i="4" s="1"/>
  <c r="D447" i="4"/>
  <c r="Q447" i="4" s="1"/>
  <c r="F511" i="4"/>
  <c r="E511" i="4"/>
  <c r="D511" i="4"/>
  <c r="Q511" i="4" s="1"/>
  <c r="S430" i="4"/>
  <c r="B430" i="4"/>
  <c r="R376" i="8"/>
  <c r="Q376" i="8"/>
  <c r="F375" i="8"/>
  <c r="E375" i="8"/>
  <c r="A448" i="4"/>
  <c r="A512" i="4"/>
  <c r="LK87" i="1" l="1" a="1"/>
  <c r="LK87" i="1" s="1"/>
  <c r="LL89" i="1" a="1"/>
  <c r="LL89" i="1" s="1"/>
  <c r="LK88" i="1" a="1"/>
  <c r="LK88" i="1" s="1"/>
  <c r="LL90" i="1" a="1"/>
  <c r="LL90" i="1" s="1"/>
  <c r="E446" i="4"/>
  <c r="R446" i="4" s="1"/>
  <c r="P431" i="4"/>
  <c r="C432" i="4"/>
  <c r="F447" i="4"/>
  <c r="F512" i="4"/>
  <c r="E512" i="4"/>
  <c r="D512" i="4"/>
  <c r="Q512" i="4" s="1"/>
  <c r="I448" i="4"/>
  <c r="V448" i="4" s="1"/>
  <c r="H448" i="4"/>
  <c r="U448" i="4" s="1"/>
  <c r="G448" i="4"/>
  <c r="T448" i="4" s="1"/>
  <c r="D448" i="4"/>
  <c r="Q448" i="4" s="1"/>
  <c r="U447" i="4"/>
  <c r="V447" i="4"/>
  <c r="S431" i="4"/>
  <c r="B431" i="4"/>
  <c r="E376" i="8"/>
  <c r="F376" i="8"/>
  <c r="R377" i="8"/>
  <c r="Q377" i="8"/>
  <c r="A513" i="4"/>
  <c r="A449" i="4"/>
  <c r="CW101" i="1"/>
  <c r="CQ101" i="1"/>
  <c r="CM101" i="1"/>
  <c r="CG101" i="1"/>
  <c r="LK89" i="1" l="1" a="1"/>
  <c r="LK89" i="1" s="1"/>
  <c r="LL91" i="1" a="1"/>
  <c r="LL91" i="1" s="1"/>
  <c r="LK90" i="1" a="1"/>
  <c r="LK90" i="1" s="1"/>
  <c r="LL92" i="1" a="1"/>
  <c r="LL92" i="1" s="1"/>
  <c r="E447" i="4"/>
  <c r="R447" i="4" s="1"/>
  <c r="P432" i="4"/>
  <c r="C433" i="4"/>
  <c r="F448" i="4"/>
  <c r="D513" i="4"/>
  <c r="Q513" i="4" s="1"/>
  <c r="F513" i="4"/>
  <c r="E513" i="4"/>
  <c r="D449" i="4"/>
  <c r="Q449" i="4" s="1"/>
  <c r="I449" i="4"/>
  <c r="V449" i="4" s="1"/>
  <c r="H449" i="4"/>
  <c r="U449" i="4" s="1"/>
  <c r="G449" i="4"/>
  <c r="S432" i="4"/>
  <c r="B432" i="4"/>
  <c r="R378" i="8"/>
  <c r="Q378" i="8"/>
  <c r="F377" i="8"/>
  <c r="E377" i="8"/>
  <c r="A450" i="4"/>
  <c r="A514" i="4"/>
  <c r="CW14" i="1"/>
  <c r="CW15" i="1" s="1" a="1"/>
  <c r="CW15" i="1" s="1"/>
  <c r="CQ14" i="1"/>
  <c r="CQ15" i="1" s="1" a="1"/>
  <c r="CQ15" i="1" s="1"/>
  <c r="CM14" i="1"/>
  <c r="CM15" i="1" s="1" a="1"/>
  <c r="CM15" i="1" s="1"/>
  <c r="CG14" i="1"/>
  <c r="CG15" i="1" s="1" a="1"/>
  <c r="CG15" i="1" s="1"/>
  <c r="LK91" i="1" l="1" a="1"/>
  <c r="LK91" i="1" s="1"/>
  <c r="LL93" i="1" a="1"/>
  <c r="LL93" i="1" s="1"/>
  <c r="LK93" i="1" s="1" a="1"/>
  <c r="LK93" i="1" s="1"/>
  <c r="LK92" i="1" a="1"/>
  <c r="LK92" i="1" s="1"/>
  <c r="E448" i="4"/>
  <c r="C434" i="4"/>
  <c r="P433" i="4"/>
  <c r="F449" i="4"/>
  <c r="F514" i="4"/>
  <c r="E514" i="4"/>
  <c r="D514" i="4"/>
  <c r="Q514" i="4" s="1"/>
  <c r="I450" i="4"/>
  <c r="V450" i="4" s="1"/>
  <c r="H450" i="4"/>
  <c r="U450" i="4" s="1"/>
  <c r="G450" i="4"/>
  <c r="T450" i="4" s="1"/>
  <c r="D450" i="4"/>
  <c r="Q450" i="4" s="1"/>
  <c r="T449" i="4"/>
  <c r="S433" i="4"/>
  <c r="B433" i="4"/>
  <c r="E378" i="8"/>
  <c r="F378" i="8"/>
  <c r="R379" i="8"/>
  <c r="Q379" i="8"/>
  <c r="A451" i="4"/>
  <c r="A515" i="4"/>
  <c r="E449" i="4" l="1"/>
  <c r="C435" i="4"/>
  <c r="P434" i="4"/>
  <c r="F450" i="4"/>
  <c r="F515" i="4"/>
  <c r="E515" i="4"/>
  <c r="D515" i="4"/>
  <c r="Q515" i="4" s="1"/>
  <c r="I451" i="4"/>
  <c r="V451" i="4" s="1"/>
  <c r="H451" i="4"/>
  <c r="U451" i="4" s="1"/>
  <c r="G451" i="4"/>
  <c r="D451" i="4"/>
  <c r="Q451" i="4" s="1"/>
  <c r="R448" i="4"/>
  <c r="S434" i="4"/>
  <c r="B434" i="4"/>
  <c r="Q380" i="8"/>
  <c r="R380" i="8"/>
  <c r="F379" i="8"/>
  <c r="E379" i="8"/>
  <c r="A516" i="4"/>
  <c r="A452" i="4"/>
  <c r="E450" i="4" l="1"/>
  <c r="C436" i="4"/>
  <c r="P435" i="4"/>
  <c r="F451" i="4"/>
  <c r="F516" i="4"/>
  <c r="E516" i="4"/>
  <c r="D516" i="4"/>
  <c r="Q516" i="4" s="1"/>
  <c r="I452" i="4"/>
  <c r="V452" i="4" s="1"/>
  <c r="H452" i="4"/>
  <c r="U452" i="4" s="1"/>
  <c r="G452" i="4"/>
  <c r="D452" i="4"/>
  <c r="Q452" i="4" s="1"/>
  <c r="T451" i="4"/>
  <c r="R449" i="4"/>
  <c r="S435" i="4"/>
  <c r="B435" i="4"/>
  <c r="F380" i="8"/>
  <c r="E380" i="8"/>
  <c r="R384" i="8"/>
  <c r="Q384" i="8"/>
  <c r="A517" i="4"/>
  <c r="A453" i="4"/>
  <c r="E451" i="4" l="1"/>
  <c r="P436" i="4"/>
  <c r="C437" i="4"/>
  <c r="F452" i="4"/>
  <c r="I453" i="4"/>
  <c r="V453" i="4" s="1"/>
  <c r="H453" i="4"/>
  <c r="U453" i="4" s="1"/>
  <c r="G453" i="4"/>
  <c r="D453" i="4"/>
  <c r="Q453" i="4" s="1"/>
  <c r="F517" i="4"/>
  <c r="E517" i="4"/>
  <c r="D517" i="4"/>
  <c r="Q517" i="4" s="1"/>
  <c r="T452" i="4"/>
  <c r="R450" i="4"/>
  <c r="S436" i="4"/>
  <c r="B436" i="4"/>
  <c r="R385" i="8"/>
  <c r="Q385" i="8"/>
  <c r="E384" i="8"/>
  <c r="F384" i="8"/>
  <c r="A454" i="4"/>
  <c r="A518" i="4"/>
  <c r="BZ101" i="1"/>
  <c r="E452" i="4" l="1"/>
  <c r="P437" i="4"/>
  <c r="C438" i="4"/>
  <c r="F453" i="4"/>
  <c r="T453" i="4"/>
  <c r="D454" i="4"/>
  <c r="Q454" i="4" s="1"/>
  <c r="I454" i="4"/>
  <c r="V454" i="4" s="1"/>
  <c r="H454" i="4"/>
  <c r="U454" i="4" s="1"/>
  <c r="G454" i="4"/>
  <c r="T454" i="4" s="1"/>
  <c r="E518" i="4"/>
  <c r="D518" i="4"/>
  <c r="Q518" i="4" s="1"/>
  <c r="F518" i="4"/>
  <c r="R451" i="4"/>
  <c r="S437" i="4"/>
  <c r="B437" i="4"/>
  <c r="F385" i="8"/>
  <c r="E385" i="8"/>
  <c r="R386" i="8"/>
  <c r="Q386" i="8"/>
  <c r="A519" i="4"/>
  <c r="A455" i="4"/>
  <c r="BZ14" i="1"/>
  <c r="E453" i="4" l="1"/>
  <c r="P438" i="4"/>
  <c r="C439" i="4"/>
  <c r="F454" i="4"/>
  <c r="I455" i="4"/>
  <c r="V455" i="4" s="1"/>
  <c r="H455" i="4"/>
  <c r="U455" i="4" s="1"/>
  <c r="G455" i="4"/>
  <c r="T455" i="4" s="1"/>
  <c r="D455" i="4"/>
  <c r="Q455" i="4" s="1"/>
  <c r="F519" i="4"/>
  <c r="E519" i="4"/>
  <c r="D519" i="4"/>
  <c r="Q519" i="4" s="1"/>
  <c r="R452" i="4"/>
  <c r="S438" i="4"/>
  <c r="B438" i="4"/>
  <c r="E386" i="8"/>
  <c r="F386" i="8"/>
  <c r="A456" i="4"/>
  <c r="A520" i="4"/>
  <c r="BA17" i="1"/>
  <c r="BB17" i="1" l="1"/>
  <c r="E454" i="4"/>
  <c r="P439" i="4"/>
  <c r="C440" i="4"/>
  <c r="F455" i="4"/>
  <c r="I456" i="4"/>
  <c r="V456" i="4" s="1"/>
  <c r="H456" i="4"/>
  <c r="U456" i="4" s="1"/>
  <c r="G456" i="4"/>
  <c r="T456" i="4" s="1"/>
  <c r="D456" i="4"/>
  <c r="Q456" i="4" s="1"/>
  <c r="F520" i="4"/>
  <c r="E520" i="4"/>
  <c r="D520" i="4"/>
  <c r="Q520" i="4" s="1"/>
  <c r="R453" i="4"/>
  <c r="S439" i="4"/>
  <c r="B439" i="4"/>
  <c r="A457" i="4"/>
  <c r="A521" i="4"/>
  <c r="P440" i="4" l="1"/>
  <c r="C441" i="4"/>
  <c r="F456" i="4"/>
  <c r="E455" i="4"/>
  <c r="F521" i="4"/>
  <c r="E521" i="4"/>
  <c r="D521" i="4"/>
  <c r="Q521" i="4" s="1"/>
  <c r="I457" i="4"/>
  <c r="H457" i="4"/>
  <c r="G457" i="4"/>
  <c r="T457" i="4" s="1"/>
  <c r="D457" i="4"/>
  <c r="Q457" i="4" s="1"/>
  <c r="R454" i="4"/>
  <c r="S440" i="4"/>
  <c r="B440" i="4"/>
  <c r="A458" i="4"/>
  <c r="A522" i="4"/>
  <c r="E456" i="4" l="1"/>
  <c r="P441" i="4"/>
  <c r="C442" i="4"/>
  <c r="F457" i="4"/>
  <c r="U457" i="4"/>
  <c r="F522" i="4"/>
  <c r="E522" i="4"/>
  <c r="D522" i="4"/>
  <c r="Q522" i="4" s="1"/>
  <c r="I458" i="4"/>
  <c r="H458" i="4"/>
  <c r="U458" i="4" s="1"/>
  <c r="G458" i="4"/>
  <c r="D458" i="4"/>
  <c r="Q458" i="4" s="1"/>
  <c r="V457" i="4"/>
  <c r="R455" i="4"/>
  <c r="S441" i="4"/>
  <c r="B441" i="4"/>
  <c r="A523" i="4"/>
  <c r="A459" i="4"/>
  <c r="E457" i="4" l="1"/>
  <c r="P442" i="4"/>
  <c r="C443" i="4"/>
  <c r="F458" i="4"/>
  <c r="T458" i="4"/>
  <c r="G459" i="4"/>
  <c r="D459" i="4"/>
  <c r="Q459" i="4" s="1"/>
  <c r="I459" i="4"/>
  <c r="V459" i="4" s="1"/>
  <c r="H459" i="4"/>
  <c r="U459" i="4" s="1"/>
  <c r="F523" i="4"/>
  <c r="E523" i="4"/>
  <c r="D523" i="4"/>
  <c r="Q523" i="4" s="1"/>
  <c r="V458" i="4"/>
  <c r="R456" i="4"/>
  <c r="S442" i="4"/>
  <c r="B442" i="4"/>
  <c r="A524" i="4"/>
  <c r="A460" i="4"/>
  <c r="L93" i="4"/>
  <c r="J93" i="4"/>
  <c r="J101" i="4" s="1"/>
  <c r="L97" i="4" l="1"/>
  <c r="M97" i="4" s="1"/>
  <c r="N97" i="4" s="1"/>
  <c r="L101" i="4"/>
  <c r="E458" i="4"/>
  <c r="P443" i="4"/>
  <c r="C444" i="4"/>
  <c r="F459" i="4"/>
  <c r="I460" i="4"/>
  <c r="H460" i="4"/>
  <c r="U460" i="4" s="1"/>
  <c r="G460" i="4"/>
  <c r="T460" i="4" s="1"/>
  <c r="D460" i="4"/>
  <c r="Q460" i="4" s="1"/>
  <c r="F524" i="4"/>
  <c r="E524" i="4"/>
  <c r="D524" i="4"/>
  <c r="Q524" i="4" s="1"/>
  <c r="T459" i="4"/>
  <c r="R457" i="4"/>
  <c r="S443" i="4"/>
  <c r="B443" i="4"/>
  <c r="A461" i="4"/>
  <c r="A525" i="4"/>
  <c r="E459" i="4" l="1"/>
  <c r="P444" i="4"/>
  <c r="C445" i="4"/>
  <c r="F460" i="4"/>
  <c r="F525" i="4"/>
  <c r="E525" i="4"/>
  <c r="D525" i="4"/>
  <c r="Q525" i="4" s="1"/>
  <c r="I461" i="4"/>
  <c r="V461" i="4" s="1"/>
  <c r="H461" i="4"/>
  <c r="U461" i="4" s="1"/>
  <c r="G461" i="4"/>
  <c r="T461" i="4" s="1"/>
  <c r="D461" i="4"/>
  <c r="Q461" i="4" s="1"/>
  <c r="V460" i="4"/>
  <c r="R458" i="4"/>
  <c r="S444" i="4"/>
  <c r="B444" i="4"/>
  <c r="A526" i="4"/>
  <c r="A462" i="4"/>
  <c r="N94" i="4"/>
  <c r="M93" i="4"/>
  <c r="M101" i="4" s="1"/>
  <c r="E460" i="4" l="1"/>
  <c r="F461" i="4"/>
  <c r="P445" i="4"/>
  <c r="C446" i="4"/>
  <c r="I462" i="4"/>
  <c r="V462" i="4" s="1"/>
  <c r="H462" i="4"/>
  <c r="U462" i="4" s="1"/>
  <c r="G462" i="4"/>
  <c r="D462" i="4"/>
  <c r="Q462" i="4" s="1"/>
  <c r="F526" i="4"/>
  <c r="E526" i="4"/>
  <c r="D526" i="4"/>
  <c r="Q526" i="4" s="1"/>
  <c r="R459" i="4"/>
  <c r="S445" i="4"/>
  <c r="B445" i="4"/>
  <c r="A463" i="4"/>
  <c r="A527" i="4"/>
  <c r="N93" i="4"/>
  <c r="N101" i="4" s="1"/>
  <c r="E461" i="4" l="1"/>
  <c r="F462" i="4"/>
  <c r="P446" i="4"/>
  <c r="C447" i="4"/>
  <c r="T462" i="4"/>
  <c r="I463" i="4"/>
  <c r="V463" i="4" s="1"/>
  <c r="H463" i="4"/>
  <c r="U463" i="4" s="1"/>
  <c r="G463" i="4"/>
  <c r="D463" i="4"/>
  <c r="Q463" i="4" s="1"/>
  <c r="F527" i="4"/>
  <c r="E527" i="4"/>
  <c r="D527" i="4"/>
  <c r="Q527" i="4" s="1"/>
  <c r="R460" i="4"/>
  <c r="S446" i="4"/>
  <c r="B446" i="4"/>
  <c r="A528" i="4"/>
  <c r="A464" i="4"/>
  <c r="E462" i="4" l="1"/>
  <c r="F463" i="4"/>
  <c r="T463" i="4"/>
  <c r="P447" i="4"/>
  <c r="C448" i="4"/>
  <c r="I464" i="4"/>
  <c r="V464" i="4" s="1"/>
  <c r="H464" i="4"/>
  <c r="U464" i="4" s="1"/>
  <c r="G464" i="4"/>
  <c r="D464" i="4"/>
  <c r="Q464" i="4" s="1"/>
  <c r="F528" i="4"/>
  <c r="E528" i="4"/>
  <c r="D528" i="4"/>
  <c r="Q528" i="4" s="1"/>
  <c r="R461" i="4"/>
  <c r="S447" i="4"/>
  <c r="B447" i="4"/>
  <c r="A529" i="4"/>
  <c r="A465" i="4"/>
  <c r="E463" i="4" l="1"/>
  <c r="F464" i="4"/>
  <c r="P448" i="4"/>
  <c r="C449" i="4"/>
  <c r="D465" i="4"/>
  <c r="Q465" i="4" s="1"/>
  <c r="I465" i="4"/>
  <c r="H465" i="4"/>
  <c r="U465" i="4" s="1"/>
  <c r="G465" i="4"/>
  <c r="D529" i="4"/>
  <c r="Q529" i="4" s="1"/>
  <c r="F529" i="4"/>
  <c r="E529" i="4"/>
  <c r="T464" i="4"/>
  <c r="R462" i="4"/>
  <c r="S448" i="4"/>
  <c r="B448" i="4"/>
  <c r="A466" i="4"/>
  <c r="A530" i="4"/>
  <c r="E464" i="4" l="1"/>
  <c r="F465" i="4"/>
  <c r="P449" i="4"/>
  <c r="C450" i="4"/>
  <c r="T465" i="4"/>
  <c r="I466" i="4"/>
  <c r="V466" i="4" s="1"/>
  <c r="H466" i="4"/>
  <c r="G466" i="4"/>
  <c r="T466" i="4" s="1"/>
  <c r="D466" i="4"/>
  <c r="Q466" i="4" s="1"/>
  <c r="F530" i="4"/>
  <c r="E530" i="4"/>
  <c r="D530" i="4"/>
  <c r="Q530" i="4" s="1"/>
  <c r="V465" i="4"/>
  <c r="R463" i="4"/>
  <c r="S449" i="4"/>
  <c r="B449" i="4"/>
  <c r="A467" i="4"/>
  <c r="A531" i="4"/>
  <c r="E465" i="4" l="1"/>
  <c r="P450" i="4"/>
  <c r="C451" i="4"/>
  <c r="F466" i="4"/>
  <c r="U466" i="4"/>
  <c r="F531" i="4"/>
  <c r="E531" i="4"/>
  <c r="D531" i="4"/>
  <c r="Q531" i="4" s="1"/>
  <c r="I467" i="4"/>
  <c r="V467" i="4" s="1"/>
  <c r="H467" i="4"/>
  <c r="U467" i="4" s="1"/>
  <c r="G467" i="4"/>
  <c r="D467" i="4"/>
  <c r="Q467" i="4" s="1"/>
  <c r="R464" i="4"/>
  <c r="S450" i="4"/>
  <c r="B450" i="4"/>
  <c r="A468" i="4"/>
  <c r="A532" i="4"/>
  <c r="E466" i="4" l="1"/>
  <c r="P451" i="4"/>
  <c r="C452" i="4"/>
  <c r="F467" i="4"/>
  <c r="I468" i="4"/>
  <c r="V468" i="4" s="1"/>
  <c r="H468" i="4"/>
  <c r="G468" i="4"/>
  <c r="T468" i="4" s="1"/>
  <c r="D468" i="4"/>
  <c r="Q468" i="4" s="1"/>
  <c r="F532" i="4"/>
  <c r="E532" i="4"/>
  <c r="D532" i="4"/>
  <c r="Q532" i="4" s="1"/>
  <c r="T467" i="4"/>
  <c r="R465" i="4"/>
  <c r="S451" i="4"/>
  <c r="B451" i="4"/>
  <c r="A533" i="4"/>
  <c r="A469" i="4"/>
  <c r="E467" i="4" l="1"/>
  <c r="P452" i="4"/>
  <c r="C453" i="4"/>
  <c r="F468" i="4"/>
  <c r="U468" i="4"/>
  <c r="I469" i="4"/>
  <c r="V469" i="4" s="1"/>
  <c r="H469" i="4"/>
  <c r="G469" i="4"/>
  <c r="T469" i="4" s="1"/>
  <c r="D469" i="4"/>
  <c r="Q469" i="4" s="1"/>
  <c r="F533" i="4"/>
  <c r="E533" i="4"/>
  <c r="D533" i="4"/>
  <c r="Q533" i="4" s="1"/>
  <c r="R466" i="4"/>
  <c r="S452" i="4"/>
  <c r="B452" i="4"/>
  <c r="A534" i="4"/>
  <c r="A470" i="4"/>
  <c r="E468" i="4" l="1"/>
  <c r="P453" i="4"/>
  <c r="C454" i="4"/>
  <c r="F469" i="4"/>
  <c r="U469" i="4"/>
  <c r="E534" i="4"/>
  <c r="D534" i="4"/>
  <c r="Q534" i="4" s="1"/>
  <c r="F534" i="4"/>
  <c r="D470" i="4"/>
  <c r="Q470" i="4" s="1"/>
  <c r="I470" i="4"/>
  <c r="H470" i="4"/>
  <c r="U470" i="4" s="1"/>
  <c r="G470" i="4"/>
  <c r="T470" i="4" s="1"/>
  <c r="R467" i="4"/>
  <c r="S453" i="4"/>
  <c r="B453" i="4"/>
  <c r="A535" i="4"/>
  <c r="A471" i="4"/>
  <c r="E469" i="4" l="1"/>
  <c r="F470" i="4"/>
  <c r="P454" i="4"/>
  <c r="C455" i="4"/>
  <c r="F535" i="4"/>
  <c r="E535" i="4"/>
  <c r="D535" i="4"/>
  <c r="Q535" i="4" s="1"/>
  <c r="I471" i="4"/>
  <c r="V471" i="4" s="1"/>
  <c r="H471" i="4"/>
  <c r="G471" i="4"/>
  <c r="T471" i="4" s="1"/>
  <c r="D471" i="4"/>
  <c r="Q471" i="4" s="1"/>
  <c r="V470" i="4"/>
  <c r="R468" i="4"/>
  <c r="S454" i="4"/>
  <c r="B454" i="4"/>
  <c r="A472" i="4"/>
  <c r="A536" i="4"/>
  <c r="ME101" i="1"/>
  <c r="E470" i="4" l="1"/>
  <c r="F471" i="4"/>
  <c r="P455" i="4"/>
  <c r="C456" i="4"/>
  <c r="U471" i="4"/>
  <c r="I472" i="4"/>
  <c r="V472" i="4" s="1"/>
  <c r="H472" i="4"/>
  <c r="U472" i="4" s="1"/>
  <c r="G472" i="4"/>
  <c r="T472" i="4" s="1"/>
  <c r="D472" i="4"/>
  <c r="Q472" i="4" s="1"/>
  <c r="F536" i="4"/>
  <c r="E536" i="4"/>
  <c r="D536" i="4"/>
  <c r="Q536" i="4" s="1"/>
  <c r="R469" i="4"/>
  <c r="S455" i="4"/>
  <c r="B455" i="4"/>
  <c r="A537" i="4"/>
  <c r="A473" i="4"/>
  <c r="ME14" i="1"/>
  <c r="ME15" i="1" s="1" a="1"/>
  <c r="ME15" i="1" s="1"/>
  <c r="ME73" i="1" l="1" a="1"/>
  <c r="ME73" i="1" s="1"/>
  <c r="ME75" i="1" a="1"/>
  <c r="ME75" i="1" s="1"/>
  <c r="ME77" i="1" s="1" a="1"/>
  <c r="ME77" i="1" s="1"/>
  <c r="ME79" i="1" s="1" a="1"/>
  <c r="ME79" i="1" s="1"/>
  <c r="ME81" i="1" s="1" a="1"/>
  <c r="ME81" i="1" s="1"/>
  <c r="ME83" i="1" s="1" a="1"/>
  <c r="ME83" i="1" s="1"/>
  <c r="ME85" i="1" s="1" a="1"/>
  <c r="ME85" i="1" s="1"/>
  <c r="ME87" i="1" s="1" a="1"/>
  <c r="ME87" i="1" s="1"/>
  <c r="ME89" i="1" s="1" a="1"/>
  <c r="ME89" i="1" s="1"/>
  <c r="ME91" i="1" s="1" a="1"/>
  <c r="ME91" i="1" s="1"/>
  <c r="ME93" i="1" s="1" a="1"/>
  <c r="ME93" i="1" s="1"/>
  <c r="ME74" i="1" a="1"/>
  <c r="ME74" i="1" s="1"/>
  <c r="ME76" i="1" s="1" a="1"/>
  <c r="ME76" i="1" s="1"/>
  <c r="ME78" i="1" s="1" a="1"/>
  <c r="ME78" i="1" s="1"/>
  <c r="ME80" i="1" s="1" a="1"/>
  <c r="ME80" i="1" s="1"/>
  <c r="ME82" i="1" s="1" a="1"/>
  <c r="ME82" i="1" s="1"/>
  <c r="ME84" i="1" s="1" a="1"/>
  <c r="ME84" i="1" s="1"/>
  <c r="ME86" i="1" s="1" a="1"/>
  <c r="ME86" i="1" s="1"/>
  <c r="ME88" i="1" s="1" a="1"/>
  <c r="ME88" i="1" s="1"/>
  <c r="ME90" i="1" s="1" a="1"/>
  <c r="ME90" i="1" s="1"/>
  <c r="ME92" i="1" s="1" a="1"/>
  <c r="ME92" i="1" s="1"/>
  <c r="ME44" i="1" a="1"/>
  <c r="ME44" i="1" s="1"/>
  <c r="E471" i="4"/>
  <c r="F472" i="4"/>
  <c r="P456" i="4"/>
  <c r="C457" i="4"/>
  <c r="F537" i="4"/>
  <c r="E537" i="4"/>
  <c r="D537" i="4"/>
  <c r="Q537" i="4" s="1"/>
  <c r="I473" i="4"/>
  <c r="V473" i="4" s="1"/>
  <c r="H473" i="4"/>
  <c r="U473" i="4" s="1"/>
  <c r="G473" i="4"/>
  <c r="T473" i="4" s="1"/>
  <c r="D473" i="4"/>
  <c r="Q473" i="4" s="1"/>
  <c r="R470" i="4"/>
  <c r="S456" i="4"/>
  <c r="B456" i="4"/>
  <c r="A538" i="4"/>
  <c r="A474" i="4"/>
  <c r="ME17" i="1"/>
  <c r="LK101" i="1"/>
  <c r="HM101" i="1"/>
  <c r="ME47" i="1" l="1" a="1"/>
  <c r="ME47" i="1" s="1"/>
  <c r="ME48" i="1" s="1" a="1"/>
  <c r="ME48" i="1" s="1"/>
  <c r="ME49" i="1" a="1"/>
  <c r="ME49" i="1" s="1"/>
  <c r="ME50" i="1" s="1" a="1"/>
  <c r="ME50" i="1" s="1"/>
  <c r="ME45" i="1" a="1"/>
  <c r="ME45" i="1" s="1"/>
  <c r="ME46" i="1" s="1" a="1"/>
  <c r="ME46" i="1" s="1"/>
  <c r="E472" i="4"/>
  <c r="F473" i="4"/>
  <c r="P457" i="4"/>
  <c r="C458" i="4"/>
  <c r="I474" i="4"/>
  <c r="V474" i="4" s="1"/>
  <c r="H474" i="4"/>
  <c r="U474" i="4" s="1"/>
  <c r="G474" i="4"/>
  <c r="D474" i="4"/>
  <c r="Q474" i="4" s="1"/>
  <c r="F538" i="4"/>
  <c r="E538" i="4"/>
  <c r="D538" i="4"/>
  <c r="Q538" i="4" s="1"/>
  <c r="R471" i="4"/>
  <c r="S457" i="4"/>
  <c r="B457" i="4"/>
  <c r="A475" i="4"/>
  <c r="A539" i="4"/>
  <c r="LK14" i="1"/>
  <c r="LK15" i="1" s="1" a="1"/>
  <c r="LK15" i="1" s="1"/>
  <c r="HM14" i="1"/>
  <c r="HM15" i="1" s="1" a="1"/>
  <c r="HM15" i="1" s="1"/>
  <c r="HM74" i="1" l="1" a="1"/>
  <c r="HM74" i="1" s="1"/>
  <c r="HM76" i="1" s="1" a="1"/>
  <c r="HM76" i="1" s="1"/>
  <c r="HM78" i="1" s="1" a="1"/>
  <c r="HM78" i="1" s="1"/>
  <c r="HM80" i="1" s="1" a="1"/>
  <c r="HM80" i="1" s="1"/>
  <c r="HM82" i="1" s="1" a="1"/>
  <c r="HM82" i="1" s="1"/>
  <c r="HM73" i="1" a="1"/>
  <c r="HM73" i="1" s="1"/>
  <c r="HM75" i="1" s="1" a="1"/>
  <c r="HM75" i="1" s="1"/>
  <c r="HM77" i="1" s="1" a="1"/>
  <c r="HM77" i="1" s="1"/>
  <c r="HM79" i="1" s="1" a="1"/>
  <c r="HM79" i="1" s="1"/>
  <c r="HM81" i="1" s="1" a="1"/>
  <c r="HM81" i="1" s="1"/>
  <c r="HM83" i="1" s="1" a="1"/>
  <c r="HM83" i="1" s="1"/>
  <c r="HM85" i="1" s="1" a="1"/>
  <c r="HM85" i="1" s="1"/>
  <c r="HM87" i="1" s="1" a="1"/>
  <c r="HM87" i="1" s="1"/>
  <c r="HM89" i="1" s="1" a="1"/>
  <c r="HM89" i="1" s="1"/>
  <c r="HM91" i="1" s="1" a="1"/>
  <c r="HM91" i="1" s="1"/>
  <c r="HM93" i="1" s="1" a="1"/>
  <c r="HM93" i="1" s="1"/>
  <c r="HM44" i="1" a="1"/>
  <c r="HM44" i="1" s="1"/>
  <c r="E473" i="4"/>
  <c r="F474" i="4"/>
  <c r="P458" i="4"/>
  <c r="C459" i="4"/>
  <c r="T474" i="4"/>
  <c r="G475" i="4"/>
  <c r="D475" i="4"/>
  <c r="Q475" i="4" s="1"/>
  <c r="H475" i="4"/>
  <c r="U475" i="4" s="1"/>
  <c r="I475" i="4"/>
  <c r="V475" i="4" s="1"/>
  <c r="F539" i="4"/>
  <c r="E539" i="4"/>
  <c r="D539" i="4"/>
  <c r="Q539" i="4" s="1"/>
  <c r="R472" i="4"/>
  <c r="S458" i="4"/>
  <c r="B458" i="4"/>
  <c r="A540" i="4"/>
  <c r="A476" i="4"/>
  <c r="LK17" i="1"/>
  <c r="HM17" i="1"/>
  <c r="HM47" i="1" l="1" a="1"/>
  <c r="HM47" i="1" s="1"/>
  <c r="HM48" i="1" s="1" a="1"/>
  <c r="HM48" i="1" s="1"/>
  <c r="HM49" i="1" a="1"/>
  <c r="HM49" i="1" s="1"/>
  <c r="HM50" i="1" s="1" a="1"/>
  <c r="HM50" i="1" s="1"/>
  <c r="HM45" i="1" a="1"/>
  <c r="HM45" i="1" s="1"/>
  <c r="HM46" i="1" s="1" a="1"/>
  <c r="HM46" i="1" s="1"/>
  <c r="E474" i="4"/>
  <c r="F475" i="4"/>
  <c r="P459" i="4"/>
  <c r="C460" i="4"/>
  <c r="I476" i="4"/>
  <c r="V476" i="4" s="1"/>
  <c r="H476" i="4"/>
  <c r="U476" i="4" s="1"/>
  <c r="G476" i="4"/>
  <c r="T476" i="4" s="1"/>
  <c r="D476" i="4"/>
  <c r="Q476" i="4" s="1"/>
  <c r="F540" i="4"/>
  <c r="E540" i="4"/>
  <c r="D540" i="4"/>
  <c r="Q540" i="4" s="1"/>
  <c r="T475" i="4"/>
  <c r="R473" i="4"/>
  <c r="S459" i="4"/>
  <c r="B459" i="4"/>
  <c r="A541" i="4"/>
  <c r="A477" i="4"/>
  <c r="MW101" i="1"/>
  <c r="E475" i="4" l="1"/>
  <c r="F476" i="4"/>
  <c r="P460" i="4"/>
  <c r="C461" i="4"/>
  <c r="I477" i="4"/>
  <c r="H477" i="4"/>
  <c r="U477" i="4" s="1"/>
  <c r="G477" i="4"/>
  <c r="T477" i="4" s="1"/>
  <c r="D477" i="4"/>
  <c r="Q477" i="4" s="1"/>
  <c r="F541" i="4"/>
  <c r="E541" i="4"/>
  <c r="D541" i="4"/>
  <c r="Q541" i="4" s="1"/>
  <c r="R474" i="4"/>
  <c r="S460" i="4"/>
  <c r="B460" i="4"/>
  <c r="A478" i="4"/>
  <c r="A542" i="4"/>
  <c r="H98" i="4"/>
  <c r="C98" i="4"/>
  <c r="H97" i="4"/>
  <c r="C97" i="4"/>
  <c r="H96" i="4"/>
  <c r="C96" i="4"/>
  <c r="H95" i="4"/>
  <c r="C95" i="4"/>
  <c r="E476" i="4" l="1"/>
  <c r="F477" i="4"/>
  <c r="P461" i="4"/>
  <c r="C462" i="4"/>
  <c r="F542" i="4"/>
  <c r="E542" i="4"/>
  <c r="D542" i="4"/>
  <c r="Q542" i="4" s="1"/>
  <c r="I478" i="4"/>
  <c r="V478" i="4" s="1"/>
  <c r="H478" i="4"/>
  <c r="U478" i="4" s="1"/>
  <c r="G478" i="4"/>
  <c r="D478" i="4"/>
  <c r="Q478" i="4" s="1"/>
  <c r="V477" i="4"/>
  <c r="R475" i="4"/>
  <c r="S461" i="4"/>
  <c r="B461" i="4"/>
  <c r="A543" i="4"/>
  <c r="A479" i="4"/>
  <c r="H101" i="4"/>
  <c r="H102" i="4"/>
  <c r="C101" i="4"/>
  <c r="C102" i="4"/>
  <c r="C100" i="4"/>
  <c r="D100" i="4"/>
  <c r="H99" i="4"/>
  <c r="H100" i="4"/>
  <c r="C99" i="4"/>
  <c r="D99" i="4"/>
  <c r="MW17" i="1"/>
  <c r="EM44" i="1" l="1"/>
  <c r="E477" i="4"/>
  <c r="F478" i="4"/>
  <c r="P462" i="4"/>
  <c r="C463" i="4"/>
  <c r="F543" i="4"/>
  <c r="E543" i="4"/>
  <c r="D543" i="4"/>
  <c r="Q543" i="4" s="1"/>
  <c r="I479" i="4"/>
  <c r="V479" i="4" s="1"/>
  <c r="H479" i="4"/>
  <c r="U479" i="4" s="1"/>
  <c r="G479" i="4"/>
  <c r="D479" i="4"/>
  <c r="Q479" i="4" s="1"/>
  <c r="T478" i="4"/>
  <c r="R476" i="4"/>
  <c r="S462" i="4"/>
  <c r="B462" i="4"/>
  <c r="A480" i="4"/>
  <c r="R485" i="4"/>
  <c r="A544" i="4"/>
  <c r="H105" i="4"/>
  <c r="C105" i="4"/>
  <c r="D106" i="4"/>
  <c r="H104" i="4"/>
  <c r="H103" i="4"/>
  <c r="H106" i="4"/>
  <c r="D104" i="4"/>
  <c r="C104" i="4"/>
  <c r="C106" i="4"/>
  <c r="D105" i="4"/>
  <c r="D103" i="4"/>
  <c r="C103" i="4"/>
  <c r="EK44" i="1" l="1"/>
  <c r="E478" i="4"/>
  <c r="F479" i="4"/>
  <c r="C481" i="4"/>
  <c r="P481" i="4" s="1"/>
  <c r="P463" i="4"/>
  <c r="C464" i="4"/>
  <c r="I480" i="4"/>
  <c r="V480" i="4" s="1"/>
  <c r="H480" i="4"/>
  <c r="U480" i="4" s="1"/>
  <c r="G480" i="4"/>
  <c r="T480" i="4" s="1"/>
  <c r="D480" i="4"/>
  <c r="Q480" i="4" s="1"/>
  <c r="I481" i="4"/>
  <c r="H481" i="4"/>
  <c r="U481" i="4" s="1"/>
  <c r="G481" i="4"/>
  <c r="F544" i="4"/>
  <c r="E544" i="4"/>
  <c r="D544" i="4"/>
  <c r="Q544" i="4" s="1"/>
  <c r="T479" i="4"/>
  <c r="R477" i="4"/>
  <c r="S463" i="4"/>
  <c r="B463" i="4"/>
  <c r="R489" i="4"/>
  <c r="R486" i="4"/>
  <c r="A545" i="4"/>
  <c r="E479" i="4" l="1"/>
  <c r="I482" i="4"/>
  <c r="H482" i="4" s="1"/>
  <c r="V481" i="4"/>
  <c r="F480" i="4"/>
  <c r="P464" i="4"/>
  <c r="C465" i="4"/>
  <c r="D545" i="4"/>
  <c r="Q545" i="4" s="1"/>
  <c r="F545" i="4"/>
  <c r="E545" i="4"/>
  <c r="B481" i="4"/>
  <c r="R478" i="4"/>
  <c r="S464" i="4"/>
  <c r="B464" i="4"/>
  <c r="R493" i="4"/>
  <c r="R487" i="4"/>
  <c r="A546" i="4"/>
  <c r="R490" i="4"/>
  <c r="E480" i="4" l="1"/>
  <c r="R480" i="4" s="1"/>
  <c r="U482" i="4"/>
  <c r="I483" i="4"/>
  <c r="V482" i="4"/>
  <c r="G482" i="4"/>
  <c r="P465" i="4"/>
  <c r="C466" i="4"/>
  <c r="F546" i="4"/>
  <c r="E546" i="4"/>
  <c r="D546" i="4"/>
  <c r="Q546" i="4" s="1"/>
  <c r="R479" i="4"/>
  <c r="S465" i="4"/>
  <c r="B465" i="4"/>
  <c r="R488" i="4"/>
  <c r="R497" i="4"/>
  <c r="R494" i="4"/>
  <c r="R491" i="4"/>
  <c r="A547" i="4"/>
  <c r="DY101" i="1"/>
  <c r="JA101" i="1"/>
  <c r="I484" i="4" l="1"/>
  <c r="V483" i="4"/>
  <c r="H483" i="4"/>
  <c r="G483" i="4" s="1"/>
  <c r="C482" i="4"/>
  <c r="P482" i="4" s="1"/>
  <c r="P466" i="4"/>
  <c r="C467" i="4"/>
  <c r="F547" i="4"/>
  <c r="E547" i="4"/>
  <c r="D547" i="4"/>
  <c r="Q547" i="4" s="1"/>
  <c r="S466" i="4"/>
  <c r="B466" i="4"/>
  <c r="A548" i="4"/>
  <c r="R495" i="4"/>
  <c r="R498" i="4"/>
  <c r="R492" i="4"/>
  <c r="R501" i="4"/>
  <c r="DY14" i="1"/>
  <c r="DY15" i="1" s="1" a="1"/>
  <c r="DY15" i="1" s="1"/>
  <c r="DY44" i="1" s="1" a="1"/>
  <c r="DY44" i="1" s="1"/>
  <c r="JA14" i="1"/>
  <c r="JA15" i="1" s="1" a="1"/>
  <c r="JA15" i="1" s="1"/>
  <c r="JA73" i="1" l="1" a="1"/>
  <c r="JA73" i="1" s="1"/>
  <c r="JA74" i="1" a="1"/>
  <c r="JA74" i="1" s="1"/>
  <c r="JA75" i="1" a="1"/>
  <c r="JA75" i="1" s="1"/>
  <c r="JA77" i="1" s="1" a="1"/>
  <c r="JA77" i="1" s="1"/>
  <c r="JA79" i="1" s="1" a="1"/>
  <c r="JA79" i="1" s="1"/>
  <c r="JA81" i="1" s="1" a="1"/>
  <c r="JA81" i="1" s="1"/>
  <c r="JA83" i="1" s="1" a="1"/>
  <c r="JA83" i="1" s="1"/>
  <c r="JA85" i="1" s="1" a="1"/>
  <c r="JA85" i="1" s="1"/>
  <c r="JA87" i="1" s="1" a="1"/>
  <c r="JA87" i="1" s="1"/>
  <c r="JA89" i="1" s="1" a="1"/>
  <c r="JA89" i="1" s="1"/>
  <c r="JA91" i="1" s="1" a="1"/>
  <c r="JA91" i="1" s="1"/>
  <c r="JA93" i="1" s="1" a="1"/>
  <c r="JA93" i="1" s="1"/>
  <c r="JA76" i="1" a="1"/>
  <c r="JA76" i="1" s="1"/>
  <c r="JA78" i="1" s="1" a="1"/>
  <c r="JA78" i="1" s="1"/>
  <c r="JA80" i="1" s="1" a="1"/>
  <c r="JA80" i="1" s="1"/>
  <c r="JA82" i="1" s="1" a="1"/>
  <c r="JA82" i="1" s="1"/>
  <c r="JA84" i="1" s="1" a="1"/>
  <c r="JA84" i="1" s="1"/>
  <c r="JA86" i="1" s="1" a="1"/>
  <c r="JA86" i="1" s="1"/>
  <c r="JA88" i="1" s="1" a="1"/>
  <c r="JA88" i="1" s="1"/>
  <c r="JA90" i="1" s="1" a="1"/>
  <c r="JA90" i="1" s="1"/>
  <c r="JA92" i="1" s="1" a="1"/>
  <c r="JA92" i="1" s="1"/>
  <c r="JA44" i="1" a="1"/>
  <c r="JA44" i="1" s="1"/>
  <c r="DY45" i="1" a="1"/>
  <c r="DY45" i="1" s="1"/>
  <c r="DY46" i="1" s="1" a="1"/>
  <c r="DY46" i="1" s="1"/>
  <c r="DY47" i="1" a="1"/>
  <c r="DY47" i="1" s="1"/>
  <c r="DY48" i="1" s="1" a="1"/>
  <c r="DY48" i="1" s="1"/>
  <c r="DY49" i="1" a="1"/>
  <c r="DY49" i="1" s="1"/>
  <c r="DY50" i="1" s="1" a="1"/>
  <c r="DY50" i="1" s="1"/>
  <c r="H484" i="4"/>
  <c r="G484" i="4" s="1"/>
  <c r="U483" i="4"/>
  <c r="I485" i="4"/>
  <c r="I486" i="4" s="1"/>
  <c r="I487" i="4" s="1"/>
  <c r="I488" i="4" s="1"/>
  <c r="I489" i="4" s="1"/>
  <c r="I490" i="4" s="1"/>
  <c r="I491" i="4" s="1"/>
  <c r="I492" i="4" s="1"/>
  <c r="I493" i="4" s="1"/>
  <c r="I494" i="4" s="1"/>
  <c r="I495" i="4" s="1"/>
  <c r="I496" i="4" s="1"/>
  <c r="I497" i="4" s="1"/>
  <c r="I498" i="4" s="1"/>
  <c r="I499" i="4" s="1"/>
  <c r="I500" i="4" s="1"/>
  <c r="I501" i="4" s="1"/>
  <c r="I502" i="4" s="1"/>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V484" i="4"/>
  <c r="C483" i="4"/>
  <c r="P483" i="4" s="1"/>
  <c r="P467" i="4"/>
  <c r="C468" i="4"/>
  <c r="F548" i="4"/>
  <c r="E548" i="4"/>
  <c r="D548" i="4"/>
  <c r="Q548" i="4" s="1"/>
  <c r="B482" i="4"/>
  <c r="S467" i="4"/>
  <c r="B467" i="4"/>
  <c r="R505" i="4"/>
  <c r="R502" i="4"/>
  <c r="R499" i="4"/>
  <c r="R496" i="4"/>
  <c r="A549" i="4"/>
  <c r="DY17" i="1"/>
  <c r="JA17" i="1"/>
  <c r="JA45" i="1" l="1" a="1"/>
  <c r="JA45" i="1" s="1"/>
  <c r="JA46" i="1" s="1" a="1"/>
  <c r="JA46" i="1" s="1"/>
  <c r="JA49" i="1" a="1"/>
  <c r="JA49" i="1" s="1"/>
  <c r="JA50" i="1" s="1" a="1"/>
  <c r="JA50" i="1" s="1"/>
  <c r="JA47" i="1" a="1"/>
  <c r="JA47" i="1" s="1"/>
  <c r="JA48" i="1" s="1" a="1"/>
  <c r="JA48" i="1" s="1"/>
  <c r="I547" i="4"/>
  <c r="H485" i="4"/>
  <c r="H486" i="4" s="1"/>
  <c r="H487" i="4" s="1"/>
  <c r="H488" i="4" s="1"/>
  <c r="H489" i="4" s="1"/>
  <c r="H490" i="4" s="1"/>
  <c r="H491" i="4" s="1"/>
  <c r="H492" i="4" s="1"/>
  <c r="H493" i="4" s="1"/>
  <c r="H494" i="4" s="1"/>
  <c r="H495" i="4" s="1"/>
  <c r="H496" i="4" s="1"/>
  <c r="H497" i="4" s="1"/>
  <c r="H498" i="4" s="1"/>
  <c r="H499" i="4" s="1"/>
  <c r="H500" i="4" s="1"/>
  <c r="H501" i="4" s="1"/>
  <c r="H502" i="4" s="1"/>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U484" i="4"/>
  <c r="C484" i="4"/>
  <c r="P484" i="4" s="1"/>
  <c r="P468" i="4"/>
  <c r="C469" i="4"/>
  <c r="F549" i="4"/>
  <c r="E549" i="4"/>
  <c r="D549" i="4"/>
  <c r="Q549" i="4" s="1"/>
  <c r="B483" i="4"/>
  <c r="V485" i="4"/>
  <c r="S468" i="4"/>
  <c r="B468" i="4"/>
  <c r="R500" i="4"/>
  <c r="A550" i="4"/>
  <c r="R506" i="4"/>
  <c r="R503" i="4"/>
  <c r="R509" i="4"/>
  <c r="G485" i="4" l="1"/>
  <c r="G486" i="4" s="1"/>
  <c r="G487" i="4" s="1"/>
  <c r="G488" i="4" s="1"/>
  <c r="G489" i="4" s="1"/>
  <c r="G490" i="4" s="1"/>
  <c r="G491" i="4" s="1"/>
  <c r="G492" i="4" s="1"/>
  <c r="G493" i="4" s="1"/>
  <c r="G494" i="4" s="1"/>
  <c r="G495" i="4" s="1"/>
  <c r="G496" i="4" s="1"/>
  <c r="G497" i="4" s="1"/>
  <c r="G498" i="4" s="1"/>
  <c r="H547" i="4"/>
  <c r="I548" i="4"/>
  <c r="P469" i="4"/>
  <c r="C470" i="4"/>
  <c r="E550" i="4"/>
  <c r="D550" i="4"/>
  <c r="Q550" i="4" s="1"/>
  <c r="F550" i="4"/>
  <c r="V486" i="4"/>
  <c r="B484" i="4"/>
  <c r="U485" i="4"/>
  <c r="S469" i="4"/>
  <c r="B469" i="4"/>
  <c r="R507" i="4"/>
  <c r="R510" i="4"/>
  <c r="R504" i="4"/>
  <c r="R513" i="4"/>
  <c r="A551" i="4"/>
  <c r="C485" i="4" l="1"/>
  <c r="P485" i="4" s="1"/>
  <c r="H548" i="4"/>
  <c r="I549" i="4"/>
  <c r="G499" i="4"/>
  <c r="P470" i="4"/>
  <c r="C471" i="4"/>
  <c r="F551" i="4"/>
  <c r="E551" i="4"/>
  <c r="D551" i="4"/>
  <c r="Q551" i="4" s="1"/>
  <c r="U486" i="4"/>
  <c r="V487" i="4"/>
  <c r="S470" i="4"/>
  <c r="B470" i="4"/>
  <c r="R511" i="4"/>
  <c r="R517" i="4"/>
  <c r="R508" i="4"/>
  <c r="A552" i="4"/>
  <c r="R514" i="4"/>
  <c r="B485" i="4" l="1"/>
  <c r="C486" i="4"/>
  <c r="P486" i="4" s="1"/>
  <c r="G500" i="4"/>
  <c r="H549" i="4"/>
  <c r="I550" i="4"/>
  <c r="P471" i="4"/>
  <c r="C472" i="4"/>
  <c r="F552" i="4"/>
  <c r="E552" i="4"/>
  <c r="D552" i="4"/>
  <c r="Q552" i="4" s="1"/>
  <c r="V488" i="4"/>
  <c r="U487" i="4"/>
  <c r="S471" i="4"/>
  <c r="B471" i="4"/>
  <c r="R512" i="4"/>
  <c r="R518" i="4"/>
  <c r="R521" i="4"/>
  <c r="R515" i="4"/>
  <c r="A553" i="4"/>
  <c r="CS101" i="1"/>
  <c r="CP101" i="1"/>
  <c r="CV101" i="1"/>
  <c r="CJ101" i="1"/>
  <c r="EA17" i="1"/>
  <c r="DZ17" i="1"/>
  <c r="B19" i="1" l="1"/>
  <c r="KZ19" i="1" s="1" a="1"/>
  <c r="KZ19" i="1" s="1"/>
  <c r="B21" i="1"/>
  <c r="KZ21" i="1" s="1" a="1"/>
  <c r="KZ21" i="1" s="1"/>
  <c r="B20" i="1"/>
  <c r="KZ20" i="1" s="1" a="1"/>
  <c r="KZ20" i="1" s="1"/>
  <c r="B18" i="1"/>
  <c r="KZ18" i="1" s="1" a="1"/>
  <c r="KZ18" i="1" s="1"/>
  <c r="B486" i="4"/>
  <c r="C487" i="4"/>
  <c r="P487" i="4" s="1"/>
  <c r="H550" i="4"/>
  <c r="I551" i="4"/>
  <c r="G501" i="4"/>
  <c r="P472" i="4"/>
  <c r="C473" i="4"/>
  <c r="F553" i="4"/>
  <c r="E553" i="4"/>
  <c r="D553" i="4"/>
  <c r="Q553" i="4" s="1"/>
  <c r="U488" i="4"/>
  <c r="V489" i="4"/>
  <c r="S472" i="4"/>
  <c r="B472" i="4"/>
  <c r="R522" i="4"/>
  <c r="R525" i="4"/>
  <c r="R519" i="4"/>
  <c r="A554" i="4"/>
  <c r="R516" i="4"/>
  <c r="B59" i="1"/>
  <c r="CS14" i="1"/>
  <c r="CS15" i="1" s="1" a="1"/>
  <c r="CS15" i="1" s="1"/>
  <c r="CP14" i="1"/>
  <c r="CP15" i="1" s="1" a="1"/>
  <c r="CP15" i="1" s="1"/>
  <c r="CV14" i="1"/>
  <c r="CV15" i="1" s="1" a="1"/>
  <c r="CV15" i="1" s="1"/>
  <c r="CJ14" i="1"/>
  <c r="CJ15" i="1" s="1" a="1"/>
  <c r="CJ15" i="1" s="1"/>
  <c r="CP73" i="1" l="1" a="1"/>
  <c r="CP73" i="1" s="1"/>
  <c r="CJ73" i="1" a="1"/>
  <c r="CJ73" i="1" s="1"/>
  <c r="CV73" i="1" a="1"/>
  <c r="CV73" i="1" s="1"/>
  <c r="CV75" i="1" s="1" a="1"/>
  <c r="CV75" i="1" s="1"/>
  <c r="CV77" i="1" s="1" a="1"/>
  <c r="CV77" i="1" s="1"/>
  <c r="CV79" i="1" s="1" a="1"/>
  <c r="CV79" i="1" s="1"/>
  <c r="CV81" i="1" s="1" a="1"/>
  <c r="CV81" i="1" s="1"/>
  <c r="CV83" i="1" s="1" a="1"/>
  <c r="CV83" i="1" s="1"/>
  <c r="CV85" i="1" s="1" a="1"/>
  <c r="CV85" i="1" s="1"/>
  <c r="CV87" i="1" s="1" a="1"/>
  <c r="CV87" i="1" s="1"/>
  <c r="CV89" i="1" s="1" a="1"/>
  <c r="CV89" i="1" s="1"/>
  <c r="CV91" i="1" s="1" a="1"/>
  <c r="CV91" i="1" s="1"/>
  <c r="CV93" i="1" s="1" a="1"/>
  <c r="CV93" i="1" s="1"/>
  <c r="CS73" i="1" a="1"/>
  <c r="CS73" i="1" s="1"/>
  <c r="CS75" i="1" s="1" a="1"/>
  <c r="CS75" i="1" s="1"/>
  <c r="CS77" i="1" s="1" a="1"/>
  <c r="CS77" i="1" s="1"/>
  <c r="CS79" i="1" s="1" a="1"/>
  <c r="CS79" i="1" s="1"/>
  <c r="CS81" i="1" s="1" a="1"/>
  <c r="CS81" i="1" s="1"/>
  <c r="CS83" i="1" s="1" a="1"/>
  <c r="CS83" i="1" s="1"/>
  <c r="CS85" i="1" s="1" a="1"/>
  <c r="CS85" i="1" s="1"/>
  <c r="CS87" i="1" s="1" a="1"/>
  <c r="CS87" i="1" s="1"/>
  <c r="CS89" i="1" s="1" a="1"/>
  <c r="CS89" i="1" s="1"/>
  <c r="CS91" i="1" s="1" a="1"/>
  <c r="CS91" i="1" s="1"/>
  <c r="CS93" i="1" s="1" a="1"/>
  <c r="CS93" i="1" s="1"/>
  <c r="KZ59" i="1" a="1"/>
  <c r="KZ59" i="1" s="1"/>
  <c r="KZ67" i="1" s="1" a="1"/>
  <c r="KZ67" i="1" s="1"/>
  <c r="I59" i="1" a="1"/>
  <c r="I59" i="1" s="1"/>
  <c r="CV74" i="1" a="1"/>
  <c r="CV74" i="1" s="1"/>
  <c r="CV76" i="1" a="1"/>
  <c r="CV76" i="1" s="1"/>
  <c r="CV78" i="1" s="1" a="1"/>
  <c r="CV78" i="1" s="1"/>
  <c r="CV80" i="1" s="1" a="1"/>
  <c r="CV80" i="1" s="1"/>
  <c r="CV82" i="1" s="1" a="1"/>
  <c r="CV82" i="1" s="1"/>
  <c r="CV84" i="1" s="1" a="1"/>
  <c r="CV84" i="1" s="1"/>
  <c r="CV86" i="1" s="1" a="1"/>
  <c r="CV86" i="1" s="1"/>
  <c r="CV88" i="1" s="1" a="1"/>
  <c r="CV88" i="1" s="1"/>
  <c r="CV90" i="1" s="1" a="1"/>
  <c r="CV90" i="1" s="1"/>
  <c r="CV92" i="1" s="1" a="1"/>
  <c r="CV92" i="1" s="1"/>
  <c r="CP75" i="1" a="1"/>
  <c r="CP75" i="1" s="1"/>
  <c r="CP77" i="1" s="1" a="1"/>
  <c r="CP77" i="1" s="1"/>
  <c r="CP79" i="1" s="1" a="1"/>
  <c r="CP79" i="1" s="1"/>
  <c r="CP81" i="1" s="1" a="1"/>
  <c r="CP81" i="1" s="1"/>
  <c r="CP83" i="1" s="1" a="1"/>
  <c r="CP83" i="1" s="1"/>
  <c r="CP85" i="1" s="1" a="1"/>
  <c r="CP85" i="1" s="1"/>
  <c r="CP87" i="1" s="1" a="1"/>
  <c r="CP87" i="1" s="1"/>
  <c r="CP89" i="1" s="1" a="1"/>
  <c r="CP89" i="1" s="1"/>
  <c r="CP91" i="1" s="1" a="1"/>
  <c r="CP91" i="1" s="1"/>
  <c r="CP93" i="1" s="1" a="1"/>
  <c r="CP93" i="1" s="1"/>
  <c r="CP74" i="1" a="1"/>
  <c r="CP74" i="1" s="1"/>
  <c r="CP76" i="1" s="1" a="1"/>
  <c r="CP76" i="1" s="1"/>
  <c r="CP78" i="1" s="1" a="1"/>
  <c r="CP78" i="1" s="1"/>
  <c r="CP80" i="1" s="1" a="1"/>
  <c r="CP80" i="1" s="1"/>
  <c r="CP82" i="1" s="1" a="1"/>
  <c r="CP82" i="1" s="1"/>
  <c r="CP84" i="1" s="1" a="1"/>
  <c r="CP84" i="1" s="1"/>
  <c r="CP86" i="1" s="1" a="1"/>
  <c r="CP86" i="1" s="1"/>
  <c r="CP88" i="1" s="1" a="1"/>
  <c r="CP88" i="1" s="1"/>
  <c r="CP90" i="1" s="1" a="1"/>
  <c r="CP90" i="1" s="1"/>
  <c r="CP92" i="1" s="1" a="1"/>
  <c r="CP92" i="1" s="1"/>
  <c r="CJ74" i="1" a="1"/>
  <c r="CJ74" i="1" s="1"/>
  <c r="CJ76" i="1" s="1" a="1"/>
  <c r="CJ76" i="1" s="1"/>
  <c r="CJ78" i="1" s="1" a="1"/>
  <c r="CJ78" i="1" s="1"/>
  <c r="CJ80" i="1" s="1" a="1"/>
  <c r="CJ80" i="1" s="1"/>
  <c r="CJ82" i="1" s="1" a="1"/>
  <c r="CJ82" i="1" s="1"/>
  <c r="CJ84" i="1" s="1" a="1"/>
  <c r="CJ84" i="1" s="1"/>
  <c r="CJ86" i="1" s="1" a="1"/>
  <c r="CJ86" i="1" s="1"/>
  <c r="CJ88" i="1" s="1" a="1"/>
  <c r="CJ88" i="1" s="1"/>
  <c r="CJ90" i="1" s="1" a="1"/>
  <c r="CJ90" i="1" s="1"/>
  <c r="CJ92" i="1" s="1" a="1"/>
  <c r="CJ92" i="1" s="1"/>
  <c r="CJ75" i="1" a="1"/>
  <c r="CJ75" i="1" s="1"/>
  <c r="CJ77" i="1" s="1" a="1"/>
  <c r="CJ77" i="1" s="1"/>
  <c r="CJ79" i="1" s="1" a="1"/>
  <c r="CJ79" i="1" s="1"/>
  <c r="CJ81" i="1" s="1" a="1"/>
  <c r="CJ81" i="1" s="1"/>
  <c r="CJ83" i="1" s="1" a="1"/>
  <c r="CJ83" i="1" s="1"/>
  <c r="CJ85" i="1" s="1" a="1"/>
  <c r="CJ85" i="1" s="1"/>
  <c r="CJ87" i="1" s="1" a="1"/>
  <c r="CJ87" i="1" s="1"/>
  <c r="CJ89" i="1" s="1" a="1"/>
  <c r="CJ89" i="1" s="1"/>
  <c r="CJ91" i="1" s="1" a="1"/>
  <c r="CJ91" i="1" s="1"/>
  <c r="CJ93" i="1" s="1" a="1"/>
  <c r="CJ93" i="1" s="1"/>
  <c r="CS74" i="1" a="1"/>
  <c r="CS74" i="1" s="1"/>
  <c r="CS76" i="1" a="1"/>
  <c r="CS76" i="1" s="1"/>
  <c r="CS78" i="1" s="1" a="1"/>
  <c r="CS78" i="1" s="1"/>
  <c r="CS80" i="1" s="1" a="1"/>
  <c r="CS80" i="1" s="1"/>
  <c r="CS82" i="1" s="1" a="1"/>
  <c r="CS82" i="1" s="1"/>
  <c r="CS84" i="1" s="1" a="1"/>
  <c r="CS84" i="1" s="1"/>
  <c r="CS86" i="1" s="1" a="1"/>
  <c r="CS86" i="1" s="1"/>
  <c r="CS88" i="1" s="1" a="1"/>
  <c r="CS88" i="1" s="1"/>
  <c r="CS90" i="1" s="1" a="1"/>
  <c r="CS90" i="1" s="1"/>
  <c r="CS92" i="1" s="1" a="1"/>
  <c r="CS92" i="1" s="1"/>
  <c r="KZ36" i="1" a="1"/>
  <c r="KZ36" i="1" s="1"/>
  <c r="KZ35" i="1" a="1"/>
  <c r="KZ35" i="1" s="1"/>
  <c r="KZ31" i="1" a="1"/>
  <c r="KZ31" i="1" s="1"/>
  <c r="KZ42" i="1" a="1"/>
  <c r="KZ42" i="1" s="1"/>
  <c r="KZ37" i="1" a="1"/>
  <c r="KZ37" i="1" s="1"/>
  <c r="KZ43" i="1" a="1"/>
  <c r="KZ43" i="1" s="1"/>
  <c r="KZ28" i="1" a="1"/>
  <c r="KZ28" i="1" s="1"/>
  <c r="KZ30" i="1" a="1"/>
  <c r="KZ30" i="1" s="1"/>
  <c r="KZ33" i="1" a="1"/>
  <c r="KZ33" i="1" s="1"/>
  <c r="KZ39" i="1" a="1"/>
  <c r="KZ39" i="1" s="1"/>
  <c r="KZ41" i="1" a="1"/>
  <c r="KZ41" i="1" s="1"/>
  <c r="KZ22" i="1" a="1"/>
  <c r="KZ22" i="1" s="1"/>
  <c r="KZ29" i="1" a="1"/>
  <c r="KZ29" i="1" s="1"/>
  <c r="KZ40" i="1" a="1"/>
  <c r="KZ40" i="1" s="1"/>
  <c r="KZ32" i="1" a="1"/>
  <c r="KZ32" i="1" s="1"/>
  <c r="KZ38" i="1" a="1"/>
  <c r="KZ38" i="1" s="1"/>
  <c r="KZ27" i="1" a="1"/>
  <c r="KZ27" i="1" s="1"/>
  <c r="KZ26" i="1" a="1"/>
  <c r="KZ26" i="1" s="1"/>
  <c r="KZ23" i="1" a="1"/>
  <c r="KZ23" i="1" s="1"/>
  <c r="KZ34" i="1" a="1"/>
  <c r="KZ34" i="1" s="1"/>
  <c r="KZ25" i="1" a="1"/>
  <c r="KZ25" i="1" s="1"/>
  <c r="KZ24" i="1" a="1"/>
  <c r="KZ24" i="1" s="1"/>
  <c r="KQ20" i="1" a="1"/>
  <c r="KQ20" i="1" s="1"/>
  <c r="KR20" i="1" a="1"/>
  <c r="KR20" i="1" s="1"/>
  <c r="KR21" i="1" a="1"/>
  <c r="KR21" i="1" s="1"/>
  <c r="KQ21" i="1" a="1"/>
  <c r="KQ21" i="1" s="1"/>
  <c r="KR19" i="1" a="1"/>
  <c r="KR19" i="1" s="1"/>
  <c r="KQ19" i="1" a="1"/>
  <c r="KQ19" i="1" s="1"/>
  <c r="KR59" i="1" a="1"/>
  <c r="KR59" i="1" s="1"/>
  <c r="KQ59" i="1" a="1"/>
  <c r="KQ59" i="1" s="1"/>
  <c r="KR18" i="1" a="1"/>
  <c r="KR18" i="1" s="1"/>
  <c r="KQ18" i="1" a="1"/>
  <c r="KQ18" i="1" s="1"/>
  <c r="MF20" i="1" a="1"/>
  <c r="MF20" i="1" s="1"/>
  <c r="LD20" i="1" a="1"/>
  <c r="LD20" i="1" s="1"/>
  <c r="IY20" i="1" a="1"/>
  <c r="IY20" i="1" s="1"/>
  <c r="LE20" i="1" a="1"/>
  <c r="LE20" i="1" s="1"/>
  <c r="ME20" i="1" a="1"/>
  <c r="ME20" i="1" s="1"/>
  <c r="LA20" i="1" a="1"/>
  <c r="LA20" i="1" s="1"/>
  <c r="JZ20" i="1" a="1"/>
  <c r="JZ20" i="1" s="1"/>
  <c r="IX20" i="1" a="1"/>
  <c r="IX20" i="1" s="1"/>
  <c r="GF20" i="1" a="1"/>
  <c r="GF20" i="1" s="1"/>
  <c r="DG20" i="1" a="1"/>
  <c r="DG20" i="1" s="1"/>
  <c r="V20" i="1" a="1"/>
  <c r="V20" i="1" s="1"/>
  <c r="EE20" i="1" s="1"/>
  <c r="IW20" i="1" a="1"/>
  <c r="IW20" i="1" s="1"/>
  <c r="GE20" i="1" a="1"/>
  <c r="GE20" i="1" s="1"/>
  <c r="DF20" i="1" a="1"/>
  <c r="DF20" i="1" s="1"/>
  <c r="MC20" i="1" a="1"/>
  <c r="MC20" i="1" s="1"/>
  <c r="KY20" i="1" a="1"/>
  <c r="KY20" i="1" s="1"/>
  <c r="JY20" i="1" a="1"/>
  <c r="JY20" i="1" s="1"/>
  <c r="IV20" i="1" a="1"/>
  <c r="IV20" i="1" s="1"/>
  <c r="GD20" i="1" a="1"/>
  <c r="GD20" i="1" s="1"/>
  <c r="DE20" i="1" a="1"/>
  <c r="DE20" i="1" s="1"/>
  <c r="U20" i="1" a="1"/>
  <c r="U20" i="1" s="1"/>
  <c r="JX20" i="1" a="1"/>
  <c r="JX20" i="1" s="1"/>
  <c r="IU20" i="1" a="1"/>
  <c r="IU20" i="1" s="1"/>
  <c r="HP20" i="1" a="1"/>
  <c r="HP20" i="1" s="1"/>
  <c r="GC20" i="1" a="1"/>
  <c r="GC20" i="1" s="1"/>
  <c r="DD20" i="1" a="1"/>
  <c r="DD20" i="1" s="1"/>
  <c r="MB20" i="1" a="1"/>
  <c r="MB20" i="1" s="1"/>
  <c r="KX20" i="1" a="1"/>
  <c r="KX20" i="1" s="1"/>
  <c r="JW20" i="1" a="1"/>
  <c r="JW20" i="1" s="1"/>
  <c r="HO20" i="1" a="1"/>
  <c r="HO20" i="1" s="1"/>
  <c r="GB20" i="1" a="1"/>
  <c r="GB20" i="1" s="1"/>
  <c r="DB20" i="1" a="1"/>
  <c r="DB20" i="1" s="1"/>
  <c r="T20" i="1" a="1"/>
  <c r="T20" i="1" s="1"/>
  <c r="IZ20" i="1" a="1"/>
  <c r="IZ20" i="1" s="1"/>
  <c r="MA20" i="1" a="1"/>
  <c r="MA20" i="1" s="1"/>
  <c r="KW20" i="1" a="1"/>
  <c r="KW20" i="1" s="1"/>
  <c r="JV20" i="1" a="1"/>
  <c r="JV20" i="1" s="1"/>
  <c r="IT20" i="1" a="1"/>
  <c r="IT20" i="1" s="1"/>
  <c r="HN20" i="1" a="1"/>
  <c r="HN20" i="1" s="1"/>
  <c r="GA20" i="1" a="1"/>
  <c r="GA20" i="1" s="1"/>
  <c r="DA20" i="1" a="1"/>
  <c r="DA20" i="1" s="1"/>
  <c r="DP20" i="1" a="1"/>
  <c r="DP20" i="1" s="1"/>
  <c r="LZ20" i="1" a="1"/>
  <c r="LZ20" i="1" s="1"/>
  <c r="JU20" i="1" a="1"/>
  <c r="JU20" i="1" s="1"/>
  <c r="HM20" i="1" a="1"/>
  <c r="HM20" i="1" s="1"/>
  <c r="S20" i="1" a="1"/>
  <c r="S20" i="1" s="1"/>
  <c r="LY20" i="1" a="1"/>
  <c r="LY20" i="1" s="1"/>
  <c r="KV20" i="1" a="1"/>
  <c r="KV20" i="1" s="1"/>
  <c r="JT20" i="1" a="1"/>
  <c r="JT20" i="1" s="1"/>
  <c r="IS20" i="1" a="1"/>
  <c r="IS20" i="1" s="1"/>
  <c r="FZ20" i="1" a="1"/>
  <c r="FZ20" i="1" s="1"/>
  <c r="GG20" i="1" a="1"/>
  <c r="GG20" i="1" s="1"/>
  <c r="LX20" i="1" a="1"/>
  <c r="LX20" i="1" s="1"/>
  <c r="JS20" i="1" a="1"/>
  <c r="JS20" i="1" s="1"/>
  <c r="IR20" i="1" a="1"/>
  <c r="IR20" i="1" s="1"/>
  <c r="HA20" i="1" a="1"/>
  <c r="HA20" i="1" s="1"/>
  <c r="FY20" i="1" a="1"/>
  <c r="FY20" i="1" s="1"/>
  <c r="O20" i="1" a="1"/>
  <c r="O20" i="1" s="1"/>
  <c r="LW20" i="1" a="1"/>
  <c r="LW20" i="1" s="1"/>
  <c r="KU20" i="1" a="1"/>
  <c r="KU20" i="1" s="1"/>
  <c r="JR20" i="1" a="1"/>
  <c r="JR20" i="1" s="1"/>
  <c r="IQ20" i="1" a="1"/>
  <c r="IQ20" i="1" s="1"/>
  <c r="GZ20" i="1" a="1"/>
  <c r="GZ20" i="1" s="1"/>
  <c r="FX20" i="1" a="1"/>
  <c r="FX20" i="1" s="1"/>
  <c r="N20" i="1" a="1"/>
  <c r="N20" i="1" s="1"/>
  <c r="LV20" i="1" a="1"/>
  <c r="LV20" i="1" s="1"/>
  <c r="KT20" i="1" a="1"/>
  <c r="KT20" i="1" s="1"/>
  <c r="JQ20" i="1" a="1"/>
  <c r="JQ20" i="1" s="1"/>
  <c r="IP20" i="1" a="1"/>
  <c r="IP20" i="1" s="1"/>
  <c r="GY20" i="1" a="1"/>
  <c r="GY20" i="1" s="1"/>
  <c r="FW20" i="1" a="1"/>
  <c r="FW20" i="1" s="1"/>
  <c r="M20" i="1" a="1"/>
  <c r="M20" i="1" s="1"/>
  <c r="LU20" i="1" a="1"/>
  <c r="LU20" i="1" s="1"/>
  <c r="JP20" i="1" a="1"/>
  <c r="JP20" i="1" s="1"/>
  <c r="IO20" i="1" a="1"/>
  <c r="IO20" i="1" s="1"/>
  <c r="GX20" i="1" a="1"/>
  <c r="GX20" i="1" s="1"/>
  <c r="FV20" i="1" a="1"/>
  <c r="FV20" i="1" s="1"/>
  <c r="CF20" i="1" a="1"/>
  <c r="CF20" i="1" s="1"/>
  <c r="L20" i="1" a="1"/>
  <c r="L20" i="1" s="1"/>
  <c r="KA20" i="1" a="1"/>
  <c r="KA20" i="1" s="1"/>
  <c r="LT20" i="1" a="1"/>
  <c r="LT20" i="1" s="1"/>
  <c r="KS20" i="1" a="1"/>
  <c r="KS20" i="1" s="1"/>
  <c r="JO20" i="1" a="1"/>
  <c r="JO20" i="1" s="1"/>
  <c r="IN20" i="1" a="1"/>
  <c r="IN20" i="1" s="1"/>
  <c r="GW20" i="1" a="1"/>
  <c r="GW20" i="1" s="1"/>
  <c r="FU20" i="1" a="1"/>
  <c r="FU20" i="1" s="1"/>
  <c r="CC20" i="1" a="1"/>
  <c r="CC20" i="1" s="1"/>
  <c r="K20" i="1" a="1"/>
  <c r="K20" i="1" s="1"/>
  <c r="JN20" i="1" a="1"/>
  <c r="JN20" i="1" s="1"/>
  <c r="IM20" i="1" a="1"/>
  <c r="IM20" i="1" s="1"/>
  <c r="GV20" i="1" a="1"/>
  <c r="GV20" i="1" s="1"/>
  <c r="CB20" i="1" a="1"/>
  <c r="CB20" i="1" s="1"/>
  <c r="J20" i="1" a="1"/>
  <c r="J20" i="1" s="1"/>
  <c r="X20" i="1" a="1"/>
  <c r="X20" i="1" s="1"/>
  <c r="LS20" i="1" a="1"/>
  <c r="LS20" i="1" s="1"/>
  <c r="KP20" i="1" a="1"/>
  <c r="KP20" i="1" s="1"/>
  <c r="JM20" i="1" a="1"/>
  <c r="JM20" i="1" s="1"/>
  <c r="IL20" i="1" a="1"/>
  <c r="IL20" i="1" s="1"/>
  <c r="GU20" i="1" a="1"/>
  <c r="GU20" i="1" s="1"/>
  <c r="FT20" i="1" a="1"/>
  <c r="FT20" i="1" s="1"/>
  <c r="AH20" i="1" a="1"/>
  <c r="AH20" i="1" s="1"/>
  <c r="LR20" i="1" a="1"/>
  <c r="LR20" i="1" s="1"/>
  <c r="KO20" i="1" a="1"/>
  <c r="KO20" i="1" s="1"/>
  <c r="JL20" i="1" a="1"/>
  <c r="JL20" i="1" s="1"/>
  <c r="GT20" i="1" a="1"/>
  <c r="GT20" i="1" s="1"/>
  <c r="FS20" i="1" a="1"/>
  <c r="FS20" i="1" s="1"/>
  <c r="KN20" i="1" a="1"/>
  <c r="KN20" i="1" s="1"/>
  <c r="JK20" i="1" a="1"/>
  <c r="JK20" i="1" s="1"/>
  <c r="IK20" i="1" a="1"/>
  <c r="IK20" i="1" s="1"/>
  <c r="GS20" i="1" a="1"/>
  <c r="GS20" i="1" s="1"/>
  <c r="AG20" i="1" a="1"/>
  <c r="AG20" i="1" s="1"/>
  <c r="LQ20" i="1" a="1"/>
  <c r="LQ20" i="1" s="1"/>
  <c r="KM20" i="1" a="1"/>
  <c r="KM20" i="1" s="1"/>
  <c r="GR20" i="1" a="1"/>
  <c r="GR20" i="1" s="1"/>
  <c r="FR20" i="1" a="1"/>
  <c r="FR20" i="1" s="1"/>
  <c r="AF20" i="1" a="1"/>
  <c r="AF20" i="1" s="1"/>
  <c r="LP20" i="1" a="1"/>
  <c r="LP20" i="1" s="1"/>
  <c r="KL20" i="1" a="1"/>
  <c r="KL20" i="1" s="1"/>
  <c r="JJ20" i="1" a="1"/>
  <c r="JJ20" i="1" s="1"/>
  <c r="GQ20" i="1" a="1"/>
  <c r="GQ20" i="1" s="1"/>
  <c r="FQ20" i="1" a="1"/>
  <c r="FQ20" i="1" s="1"/>
  <c r="AE20" i="1" a="1"/>
  <c r="AE20" i="1" s="1"/>
  <c r="LO20" i="1" a="1"/>
  <c r="LO20" i="1" s="1"/>
  <c r="KK20" i="1" a="1"/>
  <c r="KK20" i="1" s="1"/>
  <c r="LN20" i="1" a="1"/>
  <c r="LN20" i="1" s="1"/>
  <c r="KJ20" i="1" a="1"/>
  <c r="KJ20" i="1" s="1"/>
  <c r="JI20" i="1" a="1"/>
  <c r="JI20" i="1" s="1"/>
  <c r="IG20" i="1" a="1"/>
  <c r="IG20" i="1" s="1"/>
  <c r="GP20" i="1" a="1"/>
  <c r="GP20" i="1" s="1"/>
  <c r="FO20" i="1" a="1"/>
  <c r="FO20" i="1" s="1"/>
  <c r="AD20" i="1" a="1"/>
  <c r="AD20" i="1" s="1"/>
  <c r="MW20" i="1" a="1"/>
  <c r="MW20" i="1" s="1"/>
  <c r="KI20" i="1" a="1"/>
  <c r="KI20" i="1" s="1"/>
  <c r="JH20" i="1" a="1"/>
  <c r="JH20" i="1" s="1"/>
  <c r="FA20" i="1" a="1"/>
  <c r="FA20" i="1" s="1"/>
  <c r="MV20" i="1" a="1"/>
  <c r="MV20" i="1" s="1"/>
  <c r="LM20" i="1" a="1"/>
  <c r="LM20" i="1" s="1"/>
  <c r="JG20" i="1" a="1"/>
  <c r="JG20" i="1" s="1"/>
  <c r="GO20" i="1" a="1"/>
  <c r="GO20" i="1" s="1"/>
  <c r="EZ20" i="1" a="1"/>
  <c r="EZ20" i="1" s="1"/>
  <c r="AC20" i="1" a="1"/>
  <c r="AC20" i="1" s="1"/>
  <c r="KG20" i="1" a="1"/>
  <c r="KG20" i="1" s="1"/>
  <c r="JF20" i="1" a="1"/>
  <c r="JF20" i="1" s="1"/>
  <c r="GN20" i="1" a="1"/>
  <c r="GN20" i="1" s="1"/>
  <c r="EY20" i="1" a="1"/>
  <c r="EY20" i="1" s="1"/>
  <c r="MT20" i="1" a="1"/>
  <c r="MT20" i="1" s="1"/>
  <c r="LL20" i="1" a="1"/>
  <c r="LL20" i="1" s="1"/>
  <c r="LK20" i="1" s="1" a="1"/>
  <c r="LK20" i="1" s="1"/>
  <c r="KF20" i="1" a="1"/>
  <c r="KF20" i="1" s="1"/>
  <c r="JE20" i="1" a="1"/>
  <c r="JE20" i="1" s="1"/>
  <c r="GM20" i="1" a="1"/>
  <c r="GM20" i="1" s="1"/>
  <c r="EX20" i="1" a="1"/>
  <c r="EX20" i="1" s="1"/>
  <c r="AB20" i="1" a="1"/>
  <c r="AB20" i="1" s="1"/>
  <c r="LJ20" i="1" a="1"/>
  <c r="LJ20" i="1" s="1"/>
  <c r="KE20" i="1" a="1"/>
  <c r="KE20" i="1" s="1"/>
  <c r="JD20" i="1" a="1"/>
  <c r="JD20" i="1" s="1"/>
  <c r="GL20" i="1" a="1"/>
  <c r="GL20" i="1" s="1"/>
  <c r="EW20" i="1" a="1"/>
  <c r="EW20" i="1" s="1"/>
  <c r="AA20" i="1" a="1"/>
  <c r="AA20" i="1" s="1"/>
  <c r="LI20" i="1" a="1"/>
  <c r="LI20" i="1" s="1"/>
  <c r="KD20" i="1" a="1"/>
  <c r="KD20" i="1" s="1"/>
  <c r="JC20" i="1" a="1"/>
  <c r="JC20" i="1" s="1"/>
  <c r="GK20" i="1" a="1"/>
  <c r="GK20" i="1" s="1"/>
  <c r="DX20" i="1" a="1"/>
  <c r="DX20" i="1" s="1"/>
  <c r="LH20" i="1" a="1"/>
  <c r="LH20" i="1" s="1"/>
  <c r="KC20" i="1" a="1"/>
  <c r="KC20" i="1" s="1"/>
  <c r="JB20" i="1" a="1"/>
  <c r="JB20" i="1" s="1"/>
  <c r="GJ20" i="1" a="1"/>
  <c r="GJ20" i="1" s="1"/>
  <c r="DW20" i="1" a="1"/>
  <c r="DW20" i="1" s="1"/>
  <c r="Z20" i="1" a="1"/>
  <c r="Z20" i="1" s="1"/>
  <c r="LG20" i="1" a="1"/>
  <c r="LG20" i="1" s="1"/>
  <c r="KB20" i="1" a="1"/>
  <c r="KB20" i="1" s="1"/>
  <c r="JA20" i="1" a="1"/>
  <c r="JA20" i="1" s="1"/>
  <c r="GI20" i="1" a="1"/>
  <c r="GI20" i="1" s="1"/>
  <c r="DV20" i="1" a="1"/>
  <c r="DV20" i="1" s="1"/>
  <c r="LF20" i="1" a="1"/>
  <c r="LF20" i="1" s="1"/>
  <c r="GH20" i="1" a="1"/>
  <c r="GH20" i="1" s="1"/>
  <c r="DU20" i="1" a="1"/>
  <c r="DU20" i="1" s="1"/>
  <c r="Y20" i="1" a="1"/>
  <c r="Y20" i="1" s="1"/>
  <c r="MM18" i="1" a="1"/>
  <c r="MM18" i="1" s="1"/>
  <c r="JY18" i="1" a="1"/>
  <c r="JY18" i="1" s="1"/>
  <c r="IS18" i="1" a="1"/>
  <c r="IS18" i="1" s="1"/>
  <c r="FV18" i="1" a="1"/>
  <c r="FV18" i="1" s="1"/>
  <c r="CA18" i="1" a="1"/>
  <c r="CA18" i="1" s="1"/>
  <c r="Y18" i="1" a="1"/>
  <c r="Y18" i="1" s="1"/>
  <c r="LJ18" i="1" a="1"/>
  <c r="LJ18" i="1" s="1"/>
  <c r="JX18" i="1" a="1"/>
  <c r="JX18" i="1" s="1"/>
  <c r="IR18" i="1" a="1"/>
  <c r="IR18" i="1" s="1"/>
  <c r="HA18" i="1" a="1"/>
  <c r="HA18" i="1" s="1"/>
  <c r="FU18" i="1" a="1"/>
  <c r="FU18" i="1" s="1"/>
  <c r="BZ18" i="1" a="1"/>
  <c r="BZ18" i="1" s="1"/>
  <c r="ML18" i="1" a="1"/>
  <c r="ML18" i="1" s="1"/>
  <c r="LI18" i="1" a="1"/>
  <c r="LI18" i="1" s="1"/>
  <c r="JW18" i="1" a="1"/>
  <c r="JW18" i="1" s="1"/>
  <c r="IQ18" i="1" a="1"/>
  <c r="IQ18" i="1" s="1"/>
  <c r="GZ18" i="1" a="1"/>
  <c r="GZ18" i="1" s="1"/>
  <c r="FT18" i="1" a="1"/>
  <c r="FT18" i="1" s="1"/>
  <c r="BY18" i="1" a="1"/>
  <c r="BY18" i="1" s="1"/>
  <c r="X18" i="1" a="1"/>
  <c r="X18" i="1" s="1"/>
  <c r="LH18" i="1" a="1"/>
  <c r="LH18" i="1" s="1"/>
  <c r="JV18" i="1" a="1"/>
  <c r="JV18" i="1" s="1"/>
  <c r="IP18" i="1" a="1"/>
  <c r="IP18" i="1" s="1"/>
  <c r="GY18" i="1" a="1"/>
  <c r="GY18" i="1" s="1"/>
  <c r="FS18" i="1" a="1"/>
  <c r="FS18" i="1" s="1"/>
  <c r="BX18" i="1" a="1"/>
  <c r="BX18" i="1" s="1"/>
  <c r="LG18" i="1" a="1"/>
  <c r="LG18" i="1" s="1"/>
  <c r="JU18" i="1" a="1"/>
  <c r="JU18" i="1" s="1"/>
  <c r="IO18" i="1" a="1"/>
  <c r="IO18" i="1" s="1"/>
  <c r="GX18" i="1" a="1"/>
  <c r="GX18" i="1" s="1"/>
  <c r="FR18" i="1" a="1"/>
  <c r="FR18" i="1" s="1"/>
  <c r="BW18" i="1" a="1"/>
  <c r="BW18" i="1" s="1"/>
  <c r="V18" i="1" a="1"/>
  <c r="V18" i="1" s="1"/>
  <c r="LF18" i="1" a="1"/>
  <c r="LF18" i="1" s="1"/>
  <c r="JT18" i="1" a="1"/>
  <c r="JT18" i="1" s="1"/>
  <c r="IN18" i="1" a="1"/>
  <c r="IN18" i="1" s="1"/>
  <c r="GW18" i="1" a="1"/>
  <c r="GW18" i="1" s="1"/>
  <c r="FQ18" i="1" a="1"/>
  <c r="FQ18" i="1" s="1"/>
  <c r="BV18" i="1" a="1"/>
  <c r="BV18" i="1" s="1"/>
  <c r="DV18" i="1" a="1"/>
  <c r="DV18" i="1" s="1"/>
  <c r="LE18" i="1" a="1"/>
  <c r="LE18" i="1" s="1"/>
  <c r="JS18" i="1" a="1"/>
  <c r="JS18" i="1" s="1"/>
  <c r="IM18" i="1" a="1"/>
  <c r="IM18" i="1" s="1"/>
  <c r="GV18" i="1" a="1"/>
  <c r="GV18" i="1" s="1"/>
  <c r="FO18" i="1" a="1"/>
  <c r="FO18" i="1" s="1"/>
  <c r="BU18" i="1" a="1"/>
  <c r="BU18" i="1" s="1"/>
  <c r="U18" i="1" a="1"/>
  <c r="U18" i="1" s="1"/>
  <c r="LD18" i="1" a="1"/>
  <c r="LD18" i="1" s="1"/>
  <c r="JR18" i="1" a="1"/>
  <c r="JR18" i="1" s="1"/>
  <c r="IL18" i="1" a="1"/>
  <c r="IL18" i="1" s="1"/>
  <c r="GU18" i="1" a="1"/>
  <c r="GU18" i="1" s="1"/>
  <c r="FA18" i="1" a="1"/>
  <c r="FA18" i="1" s="1"/>
  <c r="BT18" i="1" a="1"/>
  <c r="BT18" i="1" s="1"/>
  <c r="GN18" i="1" a="1"/>
  <c r="GN18" i="1" s="1"/>
  <c r="MF18" i="1" a="1"/>
  <c r="MF18" i="1" s="1"/>
  <c r="LA18" i="1" a="1"/>
  <c r="LA18" i="1" s="1"/>
  <c r="JQ18" i="1" a="1"/>
  <c r="JQ18" i="1" s="1"/>
  <c r="IK18" i="1" a="1"/>
  <c r="IK18" i="1" s="1"/>
  <c r="GT18" i="1" a="1"/>
  <c r="GT18" i="1" s="1"/>
  <c r="EZ18" i="1" a="1"/>
  <c r="EZ18" i="1" s="1"/>
  <c r="BS18" i="1" a="1"/>
  <c r="BS18" i="1" s="1"/>
  <c r="T18" i="1" a="1"/>
  <c r="T18" i="1" s="1"/>
  <c r="ME18" i="1" a="1"/>
  <c r="ME18" i="1" s="1"/>
  <c r="KY18" i="1" a="1"/>
  <c r="KY18" i="1" s="1"/>
  <c r="JP18" i="1" a="1"/>
  <c r="JP18" i="1" s="1"/>
  <c r="GS18" i="1" a="1"/>
  <c r="GS18" i="1" s="1"/>
  <c r="EY18" i="1" a="1"/>
  <c r="EY18" i="1" s="1"/>
  <c r="BR18" i="1" a="1"/>
  <c r="BR18" i="1" s="1"/>
  <c r="N18" i="1" a="1"/>
  <c r="N18" i="1" s="1"/>
  <c r="KX18" i="1" a="1"/>
  <c r="KX18" i="1" s="1"/>
  <c r="JO18" i="1" a="1"/>
  <c r="JO18" i="1" s="1"/>
  <c r="GR18" i="1" a="1"/>
  <c r="GR18" i="1" s="1"/>
  <c r="EX18" i="1" a="1"/>
  <c r="EX18" i="1" s="1"/>
  <c r="BQ18" i="1" a="1"/>
  <c r="BQ18" i="1" s="1"/>
  <c r="S18" i="1" a="1"/>
  <c r="S18" i="1" s="1"/>
  <c r="MC18" i="1" a="1"/>
  <c r="MC18" i="1" s="1"/>
  <c r="KW18" i="1" a="1"/>
  <c r="KW18" i="1" s="1"/>
  <c r="JN18" i="1" a="1"/>
  <c r="JN18" i="1" s="1"/>
  <c r="IG18" i="1" a="1"/>
  <c r="IG18" i="1" s="1"/>
  <c r="GQ18" i="1" a="1"/>
  <c r="GQ18" i="1" s="1"/>
  <c r="EW18" i="1" a="1"/>
  <c r="EW18" i="1" s="1"/>
  <c r="BP18" i="1" a="1"/>
  <c r="BP18" i="1" s="1"/>
  <c r="MA18" i="1" a="1"/>
  <c r="MA18" i="1" s="1"/>
  <c r="MB18" i="1" a="1"/>
  <c r="MB18" i="1" s="1"/>
  <c r="KV18" i="1" a="1"/>
  <c r="KV18" i="1" s="1"/>
  <c r="JM18" i="1" a="1"/>
  <c r="JM18" i="1" s="1"/>
  <c r="GP18" i="1" a="1"/>
  <c r="GP18" i="1" s="1"/>
  <c r="DX18" i="1" a="1"/>
  <c r="DX18" i="1" s="1"/>
  <c r="BO18" i="1" a="1"/>
  <c r="BO18" i="1" s="1"/>
  <c r="O18" i="1" a="1"/>
  <c r="O18" i="1" s="1"/>
  <c r="KU18" i="1" a="1"/>
  <c r="KU18" i="1" s="1"/>
  <c r="JL18" i="1" a="1"/>
  <c r="JL18" i="1" s="1"/>
  <c r="GO18" i="1" a="1"/>
  <c r="GO18" i="1" s="1"/>
  <c r="DW18" i="1" a="1"/>
  <c r="DW18" i="1" s="1"/>
  <c r="BN18" i="1" a="1"/>
  <c r="BN18" i="1" s="1"/>
  <c r="KT18" i="1" a="1"/>
  <c r="KT18" i="1" s="1"/>
  <c r="JK18" i="1" a="1"/>
  <c r="JK18" i="1" s="1"/>
  <c r="LZ18" i="1" a="1"/>
  <c r="LZ18" i="1" s="1"/>
  <c r="KS18" i="1" a="1"/>
  <c r="KS18" i="1" s="1"/>
  <c r="JJ18" i="1" a="1"/>
  <c r="JJ18" i="1" s="1"/>
  <c r="GM18" i="1" a="1"/>
  <c r="GM18" i="1" s="1"/>
  <c r="DU18" i="1" a="1"/>
  <c r="DU18" i="1" s="1"/>
  <c r="AH18" i="1" a="1"/>
  <c r="AH18" i="1" s="1"/>
  <c r="KP18" i="1" a="1"/>
  <c r="KP18" i="1" s="1"/>
  <c r="JI18" i="1" a="1"/>
  <c r="JI18" i="1" s="1"/>
  <c r="GL18" i="1" a="1"/>
  <c r="GL18" i="1" s="1"/>
  <c r="DP18" i="1" a="1"/>
  <c r="DP18" i="1" s="1"/>
  <c r="M18" i="1" a="1"/>
  <c r="M18" i="1" s="1"/>
  <c r="LY18" i="1" a="1"/>
  <c r="LY18" i="1" s="1"/>
  <c r="KO18" i="1" a="1"/>
  <c r="KO18" i="1" s="1"/>
  <c r="JH18" i="1" a="1"/>
  <c r="JH18" i="1" s="1"/>
  <c r="GK18" i="1" a="1"/>
  <c r="GK18" i="1" s="1"/>
  <c r="AG18" i="1" a="1"/>
  <c r="AG18" i="1" s="1"/>
  <c r="LX18" i="1" a="1"/>
  <c r="LX18" i="1" s="1"/>
  <c r="KN18" i="1" a="1"/>
  <c r="KN18" i="1" s="1"/>
  <c r="JG18" i="1" a="1"/>
  <c r="JG18" i="1" s="1"/>
  <c r="GJ18" i="1" a="1"/>
  <c r="GJ18" i="1" s="1"/>
  <c r="L18" i="1" a="1"/>
  <c r="L18" i="1" s="1"/>
  <c r="HM18" i="1" a="1"/>
  <c r="HM18" i="1" s="1"/>
  <c r="LW18" i="1" a="1"/>
  <c r="LW18" i="1" s="1"/>
  <c r="KM18" i="1" a="1"/>
  <c r="KM18" i="1" s="1"/>
  <c r="JF18" i="1" a="1"/>
  <c r="JF18" i="1" s="1"/>
  <c r="GI18" i="1" a="1"/>
  <c r="GI18" i="1" s="1"/>
  <c r="AF18" i="1" a="1"/>
  <c r="AF18" i="1" s="1"/>
  <c r="FW18" i="1" a="1"/>
  <c r="FW18" i="1" s="1"/>
  <c r="LV18" i="1" a="1"/>
  <c r="LV18" i="1" s="1"/>
  <c r="KL18" i="1" a="1"/>
  <c r="KL18" i="1" s="1"/>
  <c r="JE18" i="1" a="1"/>
  <c r="JE18" i="1" s="1"/>
  <c r="GH18" i="1" a="1"/>
  <c r="GH18" i="1" s="1"/>
  <c r="DG18" i="1" a="1"/>
  <c r="DG18" i="1" s="1"/>
  <c r="K18" i="1" a="1"/>
  <c r="K18" i="1" s="1"/>
  <c r="IT18" i="1" a="1"/>
  <c r="IT18" i="1" s="1"/>
  <c r="MW18" i="1" a="1"/>
  <c r="MW18" i="1" s="1"/>
  <c r="LU18" i="1" a="1"/>
  <c r="LU18" i="1" s="1"/>
  <c r="KK18" i="1" a="1"/>
  <c r="KK18" i="1" s="1"/>
  <c r="JD18" i="1" a="1"/>
  <c r="JD18" i="1" s="1"/>
  <c r="GG18" i="1" a="1"/>
  <c r="GG18" i="1" s="1"/>
  <c r="DF18" i="1" a="1"/>
  <c r="DF18" i="1" s="1"/>
  <c r="AE18" i="1" a="1"/>
  <c r="AE18" i="1" s="1"/>
  <c r="JZ18" i="1" a="1"/>
  <c r="JZ18" i="1" s="1"/>
  <c r="CB18" i="1" a="1"/>
  <c r="CB18" i="1" s="1"/>
  <c r="LT18" i="1" a="1"/>
  <c r="LT18" i="1" s="1"/>
  <c r="KJ18" i="1" a="1"/>
  <c r="KJ18" i="1" s="1"/>
  <c r="JC18" i="1" a="1"/>
  <c r="JC18" i="1" s="1"/>
  <c r="GF18" i="1" a="1"/>
  <c r="GF18" i="1" s="1"/>
  <c r="DE18" i="1" a="1"/>
  <c r="DE18" i="1" s="1"/>
  <c r="J18" i="1" a="1"/>
  <c r="J18" i="1" s="1"/>
  <c r="LL18" i="1" a="1"/>
  <c r="LL18" i="1" s="1"/>
  <c r="MV18" i="1" a="1"/>
  <c r="MV18" i="1" s="1"/>
  <c r="KI18" i="1" a="1"/>
  <c r="KI18" i="1" s="1"/>
  <c r="JB18" i="1" a="1"/>
  <c r="JB18" i="1" s="1"/>
  <c r="HU18" i="1" a="1"/>
  <c r="HU18" i="1" s="1"/>
  <c r="GE18" i="1" a="1"/>
  <c r="GE18" i="1" s="1"/>
  <c r="DD18" i="1" a="1"/>
  <c r="DD18" i="1" s="1"/>
  <c r="AD18" i="1" a="1"/>
  <c r="AD18" i="1" s="1"/>
  <c r="LS18" i="1" a="1"/>
  <c r="LS18" i="1" s="1"/>
  <c r="KG18" i="1" a="1"/>
  <c r="KG18" i="1" s="1"/>
  <c r="JA18" i="1" a="1"/>
  <c r="JA18" i="1" s="1"/>
  <c r="HT18" i="1" a="1"/>
  <c r="HT18" i="1" s="1"/>
  <c r="GD18" i="1" a="1"/>
  <c r="GD18" i="1" s="1"/>
  <c r="DB18" i="1" a="1"/>
  <c r="DB18" i="1" s="1"/>
  <c r="I18" i="1" a="1"/>
  <c r="I18" i="1" s="1"/>
  <c r="LR18" i="1" a="1"/>
  <c r="LR18" i="1" s="1"/>
  <c r="KF18" i="1" a="1"/>
  <c r="KF18" i="1" s="1"/>
  <c r="IZ18" i="1" a="1"/>
  <c r="IZ18" i="1" s="1"/>
  <c r="HS18" i="1" a="1"/>
  <c r="HS18" i="1" s="1"/>
  <c r="GC18" i="1" a="1"/>
  <c r="GC18" i="1" s="1"/>
  <c r="DA18" i="1" a="1"/>
  <c r="DA18" i="1" s="1"/>
  <c r="AC18" i="1" a="1"/>
  <c r="AC18" i="1" s="1"/>
  <c r="MT18" i="1" a="1"/>
  <c r="MT18" i="1" s="1"/>
  <c r="LQ18" i="1" a="1"/>
  <c r="LQ18" i="1" s="1"/>
  <c r="KE18" i="1" a="1"/>
  <c r="KE18" i="1" s="1"/>
  <c r="IY18" i="1" a="1"/>
  <c r="IY18" i="1" s="1"/>
  <c r="HR18" i="1" a="1"/>
  <c r="HR18" i="1" s="1"/>
  <c r="GB18" i="1" a="1"/>
  <c r="GB18" i="1" s="1"/>
  <c r="LP18" i="1" a="1"/>
  <c r="LP18" i="1" s="1"/>
  <c r="KD18" i="1" a="1"/>
  <c r="KD18" i="1" s="1"/>
  <c r="IX18" i="1" a="1"/>
  <c r="IX18" i="1" s="1"/>
  <c r="HQ18" i="1" a="1"/>
  <c r="HQ18" i="1" s="1"/>
  <c r="GA18" i="1" a="1"/>
  <c r="GA18" i="1" s="1"/>
  <c r="AB18" i="1" a="1"/>
  <c r="AB18" i="1" s="1"/>
  <c r="MO18" i="1" a="1"/>
  <c r="MO18" i="1" s="1"/>
  <c r="LO18" i="1" a="1"/>
  <c r="LO18" i="1" s="1"/>
  <c r="KC18" i="1" a="1"/>
  <c r="KC18" i="1" s="1"/>
  <c r="IW18" i="1" a="1"/>
  <c r="IW18" i="1" s="1"/>
  <c r="HP18" i="1" a="1"/>
  <c r="HP18" i="1" s="1"/>
  <c r="FZ18" i="1" a="1"/>
  <c r="FZ18" i="1" s="1"/>
  <c r="AA18" i="1" a="1"/>
  <c r="AA18" i="1" s="1"/>
  <c r="LN18" i="1" a="1"/>
  <c r="LN18" i="1" s="1"/>
  <c r="KB18" i="1" a="1"/>
  <c r="KB18" i="1" s="1"/>
  <c r="IV18" i="1" a="1"/>
  <c r="IV18" i="1" s="1"/>
  <c r="HO18" i="1" a="1"/>
  <c r="HO18" i="1" s="1"/>
  <c r="FY18" i="1" a="1"/>
  <c r="FY18" i="1" s="1"/>
  <c r="CF18" i="1" a="1"/>
  <c r="CF18" i="1" s="1"/>
  <c r="MN18" i="1" a="1"/>
  <c r="MN18" i="1" s="1"/>
  <c r="LM18" i="1" a="1"/>
  <c r="LM18" i="1" s="1"/>
  <c r="KA18" i="1" a="1"/>
  <c r="KA18" i="1" s="1"/>
  <c r="IU18" i="1" a="1"/>
  <c r="IU18" i="1" s="1"/>
  <c r="HN18" i="1" a="1"/>
  <c r="HN18" i="1" s="1"/>
  <c r="FX18" i="1" a="1"/>
  <c r="FX18" i="1" s="1"/>
  <c r="CC18" i="1" a="1"/>
  <c r="CC18" i="1" s="1"/>
  <c r="Z18" i="1" a="1"/>
  <c r="Z18" i="1" s="1"/>
  <c r="LF19" i="1" a="1"/>
  <c r="LF19" i="1" s="1"/>
  <c r="JY19" i="1" a="1"/>
  <c r="JY19" i="1" s="1"/>
  <c r="IX19" i="1" a="1"/>
  <c r="IX19" i="1" s="1"/>
  <c r="HU19" i="1" a="1"/>
  <c r="HU19" i="1" s="1"/>
  <c r="GH19" i="1" a="1"/>
  <c r="GH19" i="1" s="1"/>
  <c r="DP19" i="1" a="1"/>
  <c r="DP19" i="1" s="1"/>
  <c r="Y19" i="1" a="1"/>
  <c r="Y19" i="1" s="1"/>
  <c r="MF19" i="1" a="1"/>
  <c r="MF19" i="1" s="1"/>
  <c r="LE19" i="1" a="1"/>
  <c r="LE19" i="1" s="1"/>
  <c r="JX19" i="1" a="1"/>
  <c r="JX19" i="1" s="1"/>
  <c r="IW19" i="1" a="1"/>
  <c r="IW19" i="1" s="1"/>
  <c r="HT19" i="1" a="1"/>
  <c r="HT19" i="1" s="1"/>
  <c r="GG19" i="1" a="1"/>
  <c r="GG19" i="1" s="1"/>
  <c r="X19" i="1" a="1"/>
  <c r="X19" i="1" s="1"/>
  <c r="ME19" i="1" a="1"/>
  <c r="ME19" i="1" s="1"/>
  <c r="JW19" i="1" a="1"/>
  <c r="JW19" i="1" s="1"/>
  <c r="IV19" i="1" a="1"/>
  <c r="IV19" i="1" s="1"/>
  <c r="HS19" i="1" a="1"/>
  <c r="HS19" i="1" s="1"/>
  <c r="GF19" i="1" a="1"/>
  <c r="GF19" i="1" s="1"/>
  <c r="MC19" i="1" a="1"/>
  <c r="MC19" i="1" s="1"/>
  <c r="LD19" i="1" a="1"/>
  <c r="LD19" i="1" s="1"/>
  <c r="IU19" i="1" a="1"/>
  <c r="IU19" i="1" s="1"/>
  <c r="HR19" i="1" a="1"/>
  <c r="HR19" i="1" s="1"/>
  <c r="GE19" i="1" a="1"/>
  <c r="GE19" i="1" s="1"/>
  <c r="V19" i="1" a="1"/>
  <c r="V19" i="1" s="1"/>
  <c r="EE19" i="1" s="1"/>
  <c r="MB19" i="1" a="1"/>
  <c r="MB19" i="1" s="1"/>
  <c r="LA19" i="1" a="1"/>
  <c r="LA19" i="1" s="1"/>
  <c r="JV19" i="1" a="1"/>
  <c r="JV19" i="1" s="1"/>
  <c r="IT19" i="1" a="1"/>
  <c r="IT19" i="1" s="1"/>
  <c r="HQ19" i="1" a="1"/>
  <c r="HQ19" i="1" s="1"/>
  <c r="GD19" i="1" a="1"/>
  <c r="GD19" i="1" s="1"/>
  <c r="DG19" i="1" a="1"/>
  <c r="DG19" i="1" s="1"/>
  <c r="MA19" i="1" a="1"/>
  <c r="MA19" i="1" s="1"/>
  <c r="KY19" i="1" a="1"/>
  <c r="KY19" i="1" s="1"/>
  <c r="IS19" i="1" a="1"/>
  <c r="IS19" i="1" s="1"/>
  <c r="HP19" i="1" a="1"/>
  <c r="HP19" i="1" s="1"/>
  <c r="GC19" i="1" a="1"/>
  <c r="GC19" i="1" s="1"/>
  <c r="DF19" i="1" a="1"/>
  <c r="DF19" i="1" s="1"/>
  <c r="U19" i="1" a="1"/>
  <c r="U19" i="1" s="1"/>
  <c r="LZ19" i="1" a="1"/>
  <c r="LZ19" i="1" s="1"/>
  <c r="JU19" i="1" a="1"/>
  <c r="JU19" i="1" s="1"/>
  <c r="IR19" i="1" a="1"/>
  <c r="IR19" i="1" s="1"/>
  <c r="HO19" i="1" a="1"/>
  <c r="HO19" i="1" s="1"/>
  <c r="GB19" i="1" a="1"/>
  <c r="GB19" i="1" s="1"/>
  <c r="DE19" i="1" a="1"/>
  <c r="DE19" i="1" s="1"/>
  <c r="KX19" i="1" a="1"/>
  <c r="KX19" i="1" s="1"/>
  <c r="JT19" i="1" a="1"/>
  <c r="JT19" i="1" s="1"/>
  <c r="IQ19" i="1" a="1"/>
  <c r="IQ19" i="1" s="1"/>
  <c r="HN19" i="1" a="1"/>
  <c r="HN19" i="1" s="1"/>
  <c r="DD19" i="1" a="1"/>
  <c r="DD19" i="1" s="1"/>
  <c r="T19" i="1" a="1"/>
  <c r="T19" i="1" s="1"/>
  <c r="LY19" i="1" a="1"/>
  <c r="LY19" i="1" s="1"/>
  <c r="KW19" i="1" a="1"/>
  <c r="KW19" i="1" s="1"/>
  <c r="JS19" i="1" a="1"/>
  <c r="JS19" i="1" s="1"/>
  <c r="HM19" i="1" a="1"/>
  <c r="HM19" i="1" s="1"/>
  <c r="GA19" i="1" a="1"/>
  <c r="GA19" i="1" s="1"/>
  <c r="KV19" i="1" a="1"/>
  <c r="KV19" i="1" s="1"/>
  <c r="JR19" i="1" a="1"/>
  <c r="JR19" i="1" s="1"/>
  <c r="IP19" i="1" a="1"/>
  <c r="IP19" i="1" s="1"/>
  <c r="DB19" i="1" a="1"/>
  <c r="DB19" i="1" s="1"/>
  <c r="S19" i="1" a="1"/>
  <c r="S19" i="1" s="1"/>
  <c r="LX19" i="1" a="1"/>
  <c r="LX19" i="1" s="1"/>
  <c r="KU19" i="1" a="1"/>
  <c r="KU19" i="1" s="1"/>
  <c r="JQ19" i="1" a="1"/>
  <c r="JQ19" i="1" s="1"/>
  <c r="FZ19" i="1" a="1"/>
  <c r="FZ19" i="1" s="1"/>
  <c r="LW19" i="1" a="1"/>
  <c r="LW19" i="1" s="1"/>
  <c r="KT19" i="1" a="1"/>
  <c r="KT19" i="1" s="1"/>
  <c r="JP19" i="1" a="1"/>
  <c r="JP19" i="1" s="1"/>
  <c r="IO19" i="1" a="1"/>
  <c r="IO19" i="1" s="1"/>
  <c r="HA19" i="1" a="1"/>
  <c r="HA19" i="1" s="1"/>
  <c r="FY19" i="1" a="1"/>
  <c r="FY19" i="1" s="1"/>
  <c r="DA19" i="1" a="1"/>
  <c r="DA19" i="1" s="1"/>
  <c r="O19" i="1" a="1"/>
  <c r="O19" i="1" s="1"/>
  <c r="LV19" i="1" a="1"/>
  <c r="LV19" i="1" s="1"/>
  <c r="KS19" i="1" a="1"/>
  <c r="KS19" i="1" s="1"/>
  <c r="IN19" i="1" a="1"/>
  <c r="IN19" i="1" s="1"/>
  <c r="GZ19" i="1" a="1"/>
  <c r="GZ19" i="1" s="1"/>
  <c r="FX19" i="1" a="1"/>
  <c r="FX19" i="1" s="1"/>
  <c r="CF19" i="1" a="1"/>
  <c r="CF19" i="1" s="1"/>
  <c r="KP19" i="1" a="1"/>
  <c r="KP19" i="1" s="1"/>
  <c r="JO19" i="1" a="1"/>
  <c r="JO19" i="1" s="1"/>
  <c r="IM19" i="1" a="1"/>
  <c r="IM19" i="1" s="1"/>
  <c r="GY19" i="1" a="1"/>
  <c r="GY19" i="1" s="1"/>
  <c r="FW19" i="1" a="1"/>
  <c r="FW19" i="1" s="1"/>
  <c r="CC19" i="1" a="1"/>
  <c r="CC19" i="1" s="1"/>
  <c r="N19" i="1" a="1"/>
  <c r="N19" i="1" s="1"/>
  <c r="LU19" i="1" a="1"/>
  <c r="LU19" i="1" s="1"/>
  <c r="KO19" i="1" a="1"/>
  <c r="KO19" i="1" s="1"/>
  <c r="JN19" i="1" a="1"/>
  <c r="JN19" i="1" s="1"/>
  <c r="IL19" i="1" a="1"/>
  <c r="IL19" i="1" s="1"/>
  <c r="GX19" i="1" a="1"/>
  <c r="GX19" i="1" s="1"/>
  <c r="FV19" i="1" a="1"/>
  <c r="FV19" i="1" s="1"/>
  <c r="CB19" i="1" a="1"/>
  <c r="CB19" i="1" s="1"/>
  <c r="MW19" i="1" a="1"/>
  <c r="MW19" i="1" s="1"/>
  <c r="KN19" i="1" a="1"/>
  <c r="KN19" i="1" s="1"/>
  <c r="JM19" i="1" a="1"/>
  <c r="JM19" i="1" s="1"/>
  <c r="IK19" i="1" a="1"/>
  <c r="IK19" i="1" s="1"/>
  <c r="GW19" i="1" a="1"/>
  <c r="GW19" i="1" s="1"/>
  <c r="FU19" i="1" a="1"/>
  <c r="FU19" i="1" s="1"/>
  <c r="M19" i="1" a="1"/>
  <c r="M19" i="1" s="1"/>
  <c r="DU19" i="1" a="1"/>
  <c r="DU19" i="1" s="1"/>
  <c r="MV19" i="1" a="1"/>
  <c r="MV19" i="1" s="1"/>
  <c r="LT19" i="1" a="1"/>
  <c r="LT19" i="1" s="1"/>
  <c r="JL19" i="1" a="1"/>
  <c r="JL19" i="1" s="1"/>
  <c r="GV19" i="1" a="1"/>
  <c r="GV19" i="1" s="1"/>
  <c r="FT19" i="1" a="1"/>
  <c r="FT19" i="1" s="1"/>
  <c r="AH19" i="1" a="1"/>
  <c r="AH19" i="1" s="1"/>
  <c r="LG19" i="1" a="1"/>
  <c r="LG19" i="1" s="1"/>
  <c r="LS19" i="1" a="1"/>
  <c r="LS19" i="1" s="1"/>
  <c r="KM19" i="1" a="1"/>
  <c r="KM19" i="1" s="1"/>
  <c r="JK19" i="1" a="1"/>
  <c r="JK19" i="1" s="1"/>
  <c r="GU19" i="1" a="1"/>
  <c r="GU19" i="1" s="1"/>
  <c r="FS19" i="1" a="1"/>
  <c r="FS19" i="1" s="1"/>
  <c r="L19" i="1" a="1"/>
  <c r="L19" i="1" s="1"/>
  <c r="JJ19" i="1" a="1"/>
  <c r="JJ19" i="1" s="1"/>
  <c r="IG19" i="1" a="1"/>
  <c r="IG19" i="1" s="1"/>
  <c r="GT19" i="1" a="1"/>
  <c r="GT19" i="1" s="1"/>
  <c r="FR19" i="1" a="1"/>
  <c r="FR19" i="1" s="1"/>
  <c r="AG19" i="1" a="1"/>
  <c r="AG19" i="1" s="1"/>
  <c r="K19" i="1" a="1"/>
  <c r="K19" i="1" s="1"/>
  <c r="IY19" i="1" a="1"/>
  <c r="IY19" i="1" s="1"/>
  <c r="MT19" i="1" a="1"/>
  <c r="MT19" i="1" s="1"/>
  <c r="LR19" i="1" a="1"/>
  <c r="LR19" i="1" s="1"/>
  <c r="KL19" i="1" a="1"/>
  <c r="KL19" i="1" s="1"/>
  <c r="JI19" i="1" a="1"/>
  <c r="JI19" i="1" s="1"/>
  <c r="GS19" i="1" a="1"/>
  <c r="GS19" i="1" s="1"/>
  <c r="FQ19" i="1" a="1"/>
  <c r="FQ19" i="1" s="1"/>
  <c r="JZ19" i="1" a="1"/>
  <c r="JZ19" i="1" s="1"/>
  <c r="LQ19" i="1" a="1"/>
  <c r="LQ19" i="1" s="1"/>
  <c r="KK19" i="1" a="1"/>
  <c r="KK19" i="1" s="1"/>
  <c r="JH19" i="1" a="1"/>
  <c r="JH19" i="1" s="1"/>
  <c r="GR19" i="1" a="1"/>
  <c r="GR19" i="1" s="1"/>
  <c r="FO19" i="1" a="1"/>
  <c r="FO19" i="1" s="1"/>
  <c r="AF19" i="1" a="1"/>
  <c r="AF19" i="1" s="1"/>
  <c r="J19" i="1" a="1"/>
  <c r="J19" i="1" s="1"/>
  <c r="GI19" i="1" a="1"/>
  <c r="GI19" i="1" s="1"/>
  <c r="LP19" i="1" a="1"/>
  <c r="LP19" i="1" s="1"/>
  <c r="KJ19" i="1" a="1"/>
  <c r="KJ19" i="1" s="1"/>
  <c r="JG19" i="1" a="1"/>
  <c r="JG19" i="1" s="1"/>
  <c r="FA19" i="1" a="1"/>
  <c r="FA19" i="1" s="1"/>
  <c r="AE19" i="1" a="1"/>
  <c r="AE19" i="1" s="1"/>
  <c r="MO19" i="1" a="1"/>
  <c r="MO19" i="1" s="1"/>
  <c r="LO19" i="1" a="1"/>
  <c r="LO19" i="1" s="1"/>
  <c r="KI19" i="1" a="1"/>
  <c r="KI19" i="1" s="1"/>
  <c r="GQ19" i="1" a="1"/>
  <c r="GQ19" i="1" s="1"/>
  <c r="EZ19" i="1" a="1"/>
  <c r="EZ19" i="1" s="1"/>
  <c r="MN19" i="1" a="1"/>
  <c r="MN19" i="1" s="1"/>
  <c r="LN19" i="1" a="1"/>
  <c r="LN19" i="1" s="1"/>
  <c r="KG19" i="1" a="1"/>
  <c r="KG19" i="1" s="1"/>
  <c r="JF19" i="1" a="1"/>
  <c r="JF19" i="1" s="1"/>
  <c r="EY19" i="1" a="1"/>
  <c r="EY19" i="1" s="1"/>
  <c r="AD19" i="1" a="1"/>
  <c r="AD19" i="1" s="1"/>
  <c r="LM19" i="1" a="1"/>
  <c r="LM19" i="1" s="1"/>
  <c r="KF19" i="1" a="1"/>
  <c r="KF19" i="1" s="1"/>
  <c r="GP19" i="1" a="1"/>
  <c r="GP19" i="1" s="1"/>
  <c r="EX19" i="1" a="1"/>
  <c r="EX19" i="1" s="1"/>
  <c r="MM19" i="1" a="1"/>
  <c r="MM19" i="1" s="1"/>
  <c r="LL19" i="1" a="1"/>
  <c r="LL19" i="1" s="1"/>
  <c r="LK19" i="1" s="1" a="1"/>
  <c r="LK19" i="1" s="1"/>
  <c r="JE19" i="1" a="1"/>
  <c r="JE19" i="1" s="1"/>
  <c r="GO19" i="1" a="1"/>
  <c r="GO19" i="1" s="1"/>
  <c r="AC19" i="1" a="1"/>
  <c r="AC19" i="1" s="1"/>
  <c r="LJ19" i="1" a="1"/>
  <c r="LJ19" i="1" s="1"/>
  <c r="KE19" i="1" a="1"/>
  <c r="KE19" i="1" s="1"/>
  <c r="JD19" i="1" a="1"/>
  <c r="JD19" i="1" s="1"/>
  <c r="GN19" i="1" a="1"/>
  <c r="GN19" i="1" s="1"/>
  <c r="EW19" i="1" a="1"/>
  <c r="EW19" i="1" s="1"/>
  <c r="ML19" i="1" a="1"/>
  <c r="ML19" i="1" s="1"/>
  <c r="LI19" i="1" a="1"/>
  <c r="LI19" i="1" s="1"/>
  <c r="KD19" i="1" a="1"/>
  <c r="KD19" i="1" s="1"/>
  <c r="JC19" i="1" a="1"/>
  <c r="JC19" i="1" s="1"/>
  <c r="GM19" i="1" a="1"/>
  <c r="GM19" i="1" s="1"/>
  <c r="AB19" i="1" a="1"/>
  <c r="AB19" i="1" s="1"/>
  <c r="KC19" i="1" a="1"/>
  <c r="KC19" i="1" s="1"/>
  <c r="JB19" i="1" a="1"/>
  <c r="JB19" i="1" s="1"/>
  <c r="GL19" i="1" a="1"/>
  <c r="GL19" i="1" s="1"/>
  <c r="DX19" i="1" a="1"/>
  <c r="DX19" i="1" s="1"/>
  <c r="AA19" i="1" a="1"/>
  <c r="AA19" i="1" s="1"/>
  <c r="LH19" i="1" a="1"/>
  <c r="LH19" i="1" s="1"/>
  <c r="KB19" i="1" a="1"/>
  <c r="KB19" i="1" s="1"/>
  <c r="JA19" i="1" a="1"/>
  <c r="JA19" i="1" s="1"/>
  <c r="GK19" i="1" a="1"/>
  <c r="GK19" i="1" s="1"/>
  <c r="DW19" i="1" a="1"/>
  <c r="DW19" i="1" s="1"/>
  <c r="KA19" i="1" a="1"/>
  <c r="KA19" i="1" s="1"/>
  <c r="IZ19" i="1" a="1"/>
  <c r="IZ19" i="1" s="1"/>
  <c r="GJ19" i="1" a="1"/>
  <c r="GJ19" i="1" s="1"/>
  <c r="DV19" i="1" a="1"/>
  <c r="DV19" i="1" s="1"/>
  <c r="Z19" i="1" a="1"/>
  <c r="Z19" i="1" s="1"/>
  <c r="CV44" i="1" a="1"/>
  <c r="CV44" i="1" s="1"/>
  <c r="W59" i="1" a="1"/>
  <c r="W59" i="1" s="1"/>
  <c r="L59" i="1" a="1"/>
  <c r="L59" i="1" s="1"/>
  <c r="C59" i="1" s="1"/>
  <c r="K59" i="1" a="1"/>
  <c r="K59" i="1" s="1"/>
  <c r="J59" i="1" a="1"/>
  <c r="J59" i="1" s="1"/>
  <c r="LS59" i="1" a="1"/>
  <c r="LS59" i="1" s="1"/>
  <c r="LR59" i="1" a="1"/>
  <c r="LR59" i="1" s="1"/>
  <c r="LQ59" i="1" a="1"/>
  <c r="LQ59" i="1" s="1"/>
  <c r="LP59" i="1" a="1"/>
  <c r="LP59" i="1" s="1"/>
  <c r="LO59" i="1" a="1"/>
  <c r="LO59" i="1" s="1"/>
  <c r="LN59" i="1" a="1"/>
  <c r="LN59" i="1" s="1"/>
  <c r="LM59" i="1" a="1"/>
  <c r="LM59" i="1" s="1"/>
  <c r="DF59" i="1" a="1"/>
  <c r="DF59" i="1" s="1"/>
  <c r="DE59" i="1" a="1"/>
  <c r="DE59" i="1" s="1"/>
  <c r="DD59" i="1" a="1"/>
  <c r="DD59" i="1" s="1"/>
  <c r="DB59" i="1" a="1"/>
  <c r="DB59" i="1" s="1"/>
  <c r="DA59" i="1" a="1"/>
  <c r="DA59" i="1" s="1"/>
  <c r="CD59" i="1" a="1"/>
  <c r="CD59" i="1" s="1"/>
  <c r="AH59" i="1" a="1"/>
  <c r="AH59" i="1" s="1"/>
  <c r="AG59" i="1" a="1"/>
  <c r="AG59" i="1" s="1"/>
  <c r="AF59" i="1" a="1"/>
  <c r="AF59" i="1" s="1"/>
  <c r="AE59" i="1" a="1"/>
  <c r="AE59" i="1" s="1"/>
  <c r="X59" i="1" a="1"/>
  <c r="X59" i="1" s="1"/>
  <c r="DG59" i="1" a="1"/>
  <c r="DG59" i="1" s="1"/>
  <c r="ID59" i="1" a="1"/>
  <c r="ID59" i="1" s="1"/>
  <c r="HX59" i="1" a="1"/>
  <c r="HX59" i="1" s="1"/>
  <c r="FP59" i="1" a="1"/>
  <c r="FP59" i="1" s="1"/>
  <c r="MC59" i="1" a="1"/>
  <c r="MC59" i="1" s="1"/>
  <c r="FU59" i="1" a="1"/>
  <c r="FU59" i="1" s="1"/>
  <c r="LX59" i="1" a="1"/>
  <c r="LX59" i="1" s="1"/>
  <c r="HS59" i="1" a="1"/>
  <c r="HS59" i="1" s="1"/>
  <c r="CC59" i="1" a="1"/>
  <c r="CC59" i="1" s="1"/>
  <c r="GK59" i="1" a="1"/>
  <c r="GK59" i="1" s="1"/>
  <c r="LF59" i="1" a="1"/>
  <c r="LF59" i="1" s="1"/>
  <c r="JA59" i="1" a="1"/>
  <c r="JA59" i="1" s="1"/>
  <c r="GB59" i="1" a="1"/>
  <c r="GB59" i="1" s="1"/>
  <c r="HP59" i="1" a="1"/>
  <c r="HP59" i="1" s="1"/>
  <c r="HQ59" i="1" a="1"/>
  <c r="HQ59" i="1" s="1"/>
  <c r="CF59" i="1" a="1"/>
  <c r="CF59" i="1" s="1"/>
  <c r="CS59" i="1" a="1"/>
  <c r="CS59" i="1" s="1"/>
  <c r="GG59" i="1" a="1"/>
  <c r="GG59" i="1" s="1"/>
  <c r="CP59" i="1" a="1"/>
  <c r="CP59" i="1" s="1"/>
  <c r="BG59" i="1" a="1"/>
  <c r="BG59" i="1" s="1"/>
  <c r="GL59" i="1" a="1"/>
  <c r="GL59" i="1" s="1"/>
  <c r="BL59" i="1" a="1"/>
  <c r="BL59" i="1" s="1"/>
  <c r="HN59" i="1" a="1"/>
  <c r="HN59" i="1" s="1"/>
  <c r="IX59" i="1" a="1"/>
  <c r="IX59" i="1" s="1"/>
  <c r="BI59" i="1" a="1"/>
  <c r="BI59" i="1" s="1"/>
  <c r="GC59" i="1" a="1"/>
  <c r="GC59" i="1" s="1"/>
  <c r="KX59" i="1" a="1"/>
  <c r="KX59" i="1" s="1"/>
  <c r="KK59" i="1" a="1"/>
  <c r="KK59" i="1" s="1"/>
  <c r="FV59" i="1" a="1"/>
  <c r="FV59" i="1" s="1"/>
  <c r="IL59" i="1" a="1"/>
  <c r="IL59" i="1" s="1"/>
  <c r="HR59" i="1" a="1"/>
  <c r="HR59" i="1" s="1"/>
  <c r="GE59" i="1" a="1"/>
  <c r="GE59" i="1" s="1"/>
  <c r="HK59" i="1" a="1"/>
  <c r="HK59" i="1" s="1"/>
  <c r="CB59" i="1" a="1"/>
  <c r="CB59" i="1" s="1"/>
  <c r="GH59" i="1" a="1"/>
  <c r="GH59" i="1" s="1"/>
  <c r="IZ59" i="1" a="1"/>
  <c r="IZ59" i="1" s="1"/>
  <c r="GA59" i="1" a="1"/>
  <c r="GA59" i="1" s="1"/>
  <c r="IK59" i="1" a="1"/>
  <c r="IK59" i="1" s="1"/>
  <c r="IN59" i="1" a="1"/>
  <c r="IN59" i="1" s="1"/>
  <c r="HI59" i="1" a="1"/>
  <c r="HI59" i="1" s="1"/>
  <c r="IY59" i="1" a="1"/>
  <c r="IY59" i="1" s="1"/>
  <c r="BH59" i="1" a="1"/>
  <c r="BH59" i="1" s="1"/>
  <c r="HO59" i="1" a="1"/>
  <c r="HO59" i="1" s="1"/>
  <c r="CK59" i="1" a="1"/>
  <c r="CK59" i="1" s="1"/>
  <c r="GD59" i="1" a="1"/>
  <c r="GD59" i="1" s="1"/>
  <c r="IG59" i="1" a="1"/>
  <c r="IG59" i="1" s="1"/>
  <c r="FZ59" i="1" a="1"/>
  <c r="FZ59" i="1" s="1"/>
  <c r="KF59" i="1" a="1"/>
  <c r="KF59" i="1" s="1"/>
  <c r="IV59" i="1" a="1"/>
  <c r="IV59" i="1" s="1"/>
  <c r="KY59" i="1" a="1"/>
  <c r="KY59" i="1" s="1"/>
  <c r="GY59" i="1" a="1"/>
  <c r="GY59" i="1" s="1"/>
  <c r="MN59" i="1" a="1"/>
  <c r="MN59" i="1" s="1"/>
  <c r="KT59" i="1" a="1"/>
  <c r="KT59" i="1" s="1"/>
  <c r="LG59" i="1" a="1"/>
  <c r="LG59" i="1" s="1"/>
  <c r="FT59" i="1" a="1"/>
  <c r="FT59" i="1" s="1"/>
  <c r="FW59" i="1" a="1"/>
  <c r="FW59" i="1" s="1"/>
  <c r="LV59" i="1" a="1"/>
  <c r="LV59" i="1" s="1"/>
  <c r="ME59" i="1" a="1"/>
  <c r="ME59" i="1" s="1"/>
  <c r="KO59" i="1" a="1"/>
  <c r="KO59" i="1" s="1"/>
  <c r="CJ59" i="1" a="1"/>
  <c r="CJ59" i="1" s="1"/>
  <c r="LY59" i="1" a="1"/>
  <c r="LY59" i="1" s="1"/>
  <c r="IQ59" i="1" a="1"/>
  <c r="IQ59" i="1" s="1"/>
  <c r="KS59" i="1" a="1"/>
  <c r="KS59" i="1" s="1"/>
  <c r="KU59" i="1" a="1"/>
  <c r="KU59" i="1" s="1"/>
  <c r="LJ59" i="1" a="1"/>
  <c r="LJ59" i="1" s="1"/>
  <c r="FY59" i="1" a="1"/>
  <c r="FY59" i="1" s="1"/>
  <c r="LT59" i="1" a="1"/>
  <c r="LT59" i="1" s="1"/>
  <c r="IP59" i="1" a="1"/>
  <c r="IP59" i="1" s="1"/>
  <c r="MM59" i="1" a="1"/>
  <c r="MM59" i="1" s="1"/>
  <c r="LL59" i="1" a="1"/>
  <c r="LL59" i="1" s="1"/>
  <c r="FQ59" i="1" a="1"/>
  <c r="FQ59" i="1" s="1"/>
  <c r="LA59" i="1" a="1"/>
  <c r="LA59" i="1" s="1"/>
  <c r="MO59" i="1" a="1"/>
  <c r="MO59" i="1" s="1"/>
  <c r="LE59" i="1" a="1"/>
  <c r="LE59" i="1" s="1"/>
  <c r="GP59" i="1" a="1"/>
  <c r="GP59" i="1" s="1"/>
  <c r="GO59" i="1" a="1"/>
  <c r="GO59" i="1" s="1"/>
  <c r="LU59" i="1" a="1"/>
  <c r="LU59" i="1" s="1"/>
  <c r="KW59" i="1" a="1"/>
  <c r="KW59" i="1" s="1"/>
  <c r="IU59" i="1" a="1"/>
  <c r="IU59" i="1" s="1"/>
  <c r="GM59" i="1" a="1"/>
  <c r="GM59" i="1" s="1"/>
  <c r="KN59" i="1" a="1"/>
  <c r="KN59" i="1" s="1"/>
  <c r="HA59" i="1" a="1"/>
  <c r="HA59" i="1" s="1"/>
  <c r="FS59" i="1" a="1"/>
  <c r="FS59" i="1" s="1"/>
  <c r="FX59" i="1" a="1"/>
  <c r="FX59" i="1" s="1"/>
  <c r="GR59" i="1" a="1"/>
  <c r="GR59" i="1" s="1"/>
  <c r="LZ59" i="1" a="1"/>
  <c r="LZ59" i="1" s="1"/>
  <c r="KI59" i="1" a="1"/>
  <c r="KI59" i="1" s="1"/>
  <c r="IO59" i="1" a="1"/>
  <c r="IO59" i="1" s="1"/>
  <c r="IS59" i="1" a="1"/>
  <c r="IS59" i="1" s="1"/>
  <c r="MB59" i="1" a="1"/>
  <c r="MB59" i="1" s="1"/>
  <c r="FO59" i="1" a="1"/>
  <c r="FO59" i="1" s="1"/>
  <c r="IW59" i="1" a="1"/>
  <c r="IW59" i="1" s="1"/>
  <c r="HM59" i="1" a="1"/>
  <c r="HM59" i="1" s="1"/>
  <c r="LW59" i="1" a="1"/>
  <c r="LW59" i="1" s="1"/>
  <c r="GF59" i="1" a="1"/>
  <c r="GF59" i="1" s="1"/>
  <c r="KM59" i="1" a="1"/>
  <c r="KM59" i="1" s="1"/>
  <c r="ML59" i="1" a="1"/>
  <c r="ML59" i="1" s="1"/>
  <c r="GJ59" i="1" a="1"/>
  <c r="GJ59" i="1" s="1"/>
  <c r="MW59" i="1" a="1"/>
  <c r="MW59" i="1" s="1"/>
  <c r="GZ59" i="1" a="1"/>
  <c r="GZ59" i="1" s="1"/>
  <c r="IR59" i="1" a="1"/>
  <c r="IR59" i="1" s="1"/>
  <c r="HU59" i="1" a="1"/>
  <c r="HU59" i="1" s="1"/>
  <c r="IT59" i="1" a="1"/>
  <c r="IT59" i="1" s="1"/>
  <c r="MA59" i="1" a="1"/>
  <c r="MA59" i="1" s="1"/>
  <c r="KL59" i="1" a="1"/>
  <c r="KL59" i="1" s="1"/>
  <c r="KP59" i="1" a="1"/>
  <c r="KP59" i="1" s="1"/>
  <c r="CV59" i="1" a="1"/>
  <c r="CV59" i="1" s="1"/>
  <c r="KV59" i="1" a="1"/>
  <c r="KV59" i="1" s="1"/>
  <c r="HT59" i="1" a="1"/>
  <c r="HT59" i="1" s="1"/>
  <c r="GI59" i="1" a="1"/>
  <c r="GI59" i="1" s="1"/>
  <c r="LD59" i="1" a="1"/>
  <c r="LD59" i="1" s="1"/>
  <c r="IM59" i="1" a="1"/>
  <c r="IM59" i="1" s="1"/>
  <c r="CJ44" i="1" a="1"/>
  <c r="CJ44" i="1" s="1"/>
  <c r="CP44" i="1" a="1"/>
  <c r="CP44" i="1" s="1"/>
  <c r="CS44" i="1" a="1"/>
  <c r="CS44" i="1" s="1"/>
  <c r="JK21" i="1" a="1"/>
  <c r="JK21" i="1" s="1"/>
  <c r="IK21" i="1" a="1"/>
  <c r="IK21" i="1" s="1"/>
  <c r="GU21" i="1" a="1"/>
  <c r="GU21" i="1" s="1"/>
  <c r="FS21" i="1" a="1"/>
  <c r="FS21" i="1" s="1"/>
  <c r="LS21" i="1" a="1"/>
  <c r="LS21" i="1" s="1"/>
  <c r="KL21" i="1" a="1"/>
  <c r="KL21" i="1" s="1"/>
  <c r="JJ21" i="1" a="1"/>
  <c r="JJ21" i="1" s="1"/>
  <c r="FR21" i="1" a="1"/>
  <c r="FR21" i="1" s="1"/>
  <c r="AD21" i="1" a="1"/>
  <c r="AD21" i="1" s="1"/>
  <c r="JI21" i="1" a="1"/>
  <c r="JI21" i="1" s="1"/>
  <c r="GT21" i="1" a="1"/>
  <c r="GT21" i="1" s="1"/>
  <c r="FQ21" i="1" a="1"/>
  <c r="FQ21" i="1" s="1"/>
  <c r="AE21" i="1" a="1"/>
  <c r="AE21" i="1" s="1"/>
  <c r="LR21" i="1" a="1"/>
  <c r="LR21" i="1" s="1"/>
  <c r="KK21" i="1" a="1"/>
  <c r="KK21" i="1" s="1"/>
  <c r="JH21" i="1" a="1"/>
  <c r="JH21" i="1" s="1"/>
  <c r="IG21" i="1" a="1"/>
  <c r="IG21" i="1" s="1"/>
  <c r="GS21" i="1" a="1"/>
  <c r="GS21" i="1" s="1"/>
  <c r="FO21" i="1" a="1"/>
  <c r="FO21" i="1" s="1"/>
  <c r="AC21" i="1" a="1"/>
  <c r="AC21" i="1" s="1"/>
  <c r="KJ21" i="1" a="1"/>
  <c r="KJ21" i="1" s="1"/>
  <c r="JG21" i="1" a="1"/>
  <c r="JG21" i="1" s="1"/>
  <c r="GR21" i="1" a="1"/>
  <c r="GR21" i="1" s="1"/>
  <c r="FA21" i="1" a="1"/>
  <c r="FA21" i="1" s="1"/>
  <c r="AB21" i="1" a="1"/>
  <c r="AB21" i="1" s="1"/>
  <c r="LQ21" i="1" a="1"/>
  <c r="LQ21" i="1" s="1"/>
  <c r="KI21" i="1" a="1"/>
  <c r="KI21" i="1" s="1"/>
  <c r="GQ21" i="1" a="1"/>
  <c r="GQ21" i="1" s="1"/>
  <c r="EZ21" i="1" a="1"/>
  <c r="EZ21" i="1" s="1"/>
  <c r="AA21" i="1" a="1"/>
  <c r="AA21" i="1" s="1"/>
  <c r="LP21" i="1" a="1"/>
  <c r="LP21" i="1" s="1"/>
  <c r="JF21" i="1" a="1"/>
  <c r="JF21" i="1" s="1"/>
  <c r="GP21" i="1" a="1"/>
  <c r="GP21" i="1" s="1"/>
  <c r="EY21" i="1" a="1"/>
  <c r="EY21" i="1" s="1"/>
  <c r="Z21" i="1" a="1"/>
  <c r="Z21" i="1" s="1"/>
  <c r="LO21" i="1" a="1"/>
  <c r="LO21" i="1" s="1"/>
  <c r="KG21" i="1" a="1"/>
  <c r="KG21" i="1" s="1"/>
  <c r="JE21" i="1" a="1"/>
  <c r="JE21" i="1" s="1"/>
  <c r="GO21" i="1" a="1"/>
  <c r="GO21" i="1" s="1"/>
  <c r="EX21" i="1" a="1"/>
  <c r="EX21" i="1" s="1"/>
  <c r="Y21" i="1" a="1"/>
  <c r="Y21" i="1" s="1"/>
  <c r="JL21" i="1" a="1"/>
  <c r="JL21" i="1" s="1"/>
  <c r="LN21" i="1" a="1"/>
  <c r="LN21" i="1" s="1"/>
  <c r="KF21" i="1" a="1"/>
  <c r="KF21" i="1" s="1"/>
  <c r="JD21" i="1" a="1"/>
  <c r="JD21" i="1" s="1"/>
  <c r="GN21" i="1" a="1"/>
  <c r="GN21" i="1" s="1"/>
  <c r="EW21" i="1" a="1"/>
  <c r="EW21" i="1" s="1"/>
  <c r="X21" i="1" a="1"/>
  <c r="X21" i="1" s="1"/>
  <c r="MW21" i="1" a="1"/>
  <c r="MW21" i="1" s="1"/>
  <c r="LM21" i="1" a="1"/>
  <c r="LM21" i="1" s="1"/>
  <c r="KE21" i="1" a="1"/>
  <c r="KE21" i="1" s="1"/>
  <c r="JC21" i="1" a="1"/>
  <c r="JC21" i="1" s="1"/>
  <c r="GM21" i="1" a="1"/>
  <c r="GM21" i="1" s="1"/>
  <c r="DX21" i="1" a="1"/>
  <c r="DX21" i="1" s="1"/>
  <c r="V21" i="1" a="1"/>
  <c r="V21" i="1" s="1"/>
  <c r="EE21" i="1" s="1"/>
  <c r="LT21" i="1" a="1"/>
  <c r="LT21" i="1" s="1"/>
  <c r="MV21" i="1" a="1"/>
  <c r="MV21" i="1" s="1"/>
  <c r="LL21" i="1" a="1"/>
  <c r="LL21" i="1" s="1"/>
  <c r="LK21" i="1" s="1" a="1"/>
  <c r="LK21" i="1" s="1"/>
  <c r="KD21" i="1" a="1"/>
  <c r="KD21" i="1" s="1"/>
  <c r="JB21" i="1" a="1"/>
  <c r="JB21" i="1" s="1"/>
  <c r="GL21" i="1" a="1"/>
  <c r="GL21" i="1" s="1"/>
  <c r="DW21" i="1" a="1"/>
  <c r="DW21" i="1" s="1"/>
  <c r="U21" i="1" a="1"/>
  <c r="U21" i="1" s="1"/>
  <c r="KM21" i="1" a="1"/>
  <c r="KM21" i="1" s="1"/>
  <c r="LJ21" i="1" a="1"/>
  <c r="LJ21" i="1" s="1"/>
  <c r="KC21" i="1" a="1"/>
  <c r="KC21" i="1" s="1"/>
  <c r="GK21" i="1" a="1"/>
  <c r="GK21" i="1" s="1"/>
  <c r="DV21" i="1" a="1"/>
  <c r="DV21" i="1" s="1"/>
  <c r="T21" i="1" a="1"/>
  <c r="T21" i="1" s="1"/>
  <c r="MT21" i="1" a="1"/>
  <c r="MT21" i="1" s="1"/>
  <c r="LI21" i="1" a="1"/>
  <c r="LI21" i="1" s="1"/>
  <c r="KB21" i="1" a="1"/>
  <c r="KB21" i="1" s="1"/>
  <c r="JA21" i="1" a="1"/>
  <c r="JA21" i="1" s="1"/>
  <c r="GJ21" i="1" a="1"/>
  <c r="GJ21" i="1" s="1"/>
  <c r="DU21" i="1" a="1"/>
  <c r="DU21" i="1" s="1"/>
  <c r="S21" i="1" a="1"/>
  <c r="S21" i="1" s="1"/>
  <c r="KA21" i="1" a="1"/>
  <c r="KA21" i="1" s="1"/>
  <c r="GI21" i="1" a="1"/>
  <c r="GI21" i="1" s="1"/>
  <c r="DP21" i="1" a="1"/>
  <c r="DP21" i="1" s="1"/>
  <c r="O21" i="1" a="1"/>
  <c r="O21" i="1" s="1"/>
  <c r="IL21" i="1" a="1"/>
  <c r="IL21" i="1" s="1"/>
  <c r="LH21" i="1" a="1"/>
  <c r="LH21" i="1" s="1"/>
  <c r="JZ21" i="1" a="1"/>
  <c r="JZ21" i="1" s="1"/>
  <c r="IZ21" i="1" a="1"/>
  <c r="IZ21" i="1" s="1"/>
  <c r="GH21" i="1" a="1"/>
  <c r="GH21" i="1" s="1"/>
  <c r="LG21" i="1" a="1"/>
  <c r="LG21" i="1" s="1"/>
  <c r="JY21" i="1" a="1"/>
  <c r="JY21" i="1" s="1"/>
  <c r="GG21" i="1" a="1"/>
  <c r="GG21" i="1" s="1"/>
  <c r="DG21" i="1" a="1"/>
  <c r="DG21" i="1" s="1"/>
  <c r="N21" i="1" a="1"/>
  <c r="N21" i="1" s="1"/>
  <c r="LF21" i="1" a="1"/>
  <c r="LF21" i="1" s="1"/>
  <c r="JX21" i="1" a="1"/>
  <c r="JX21" i="1" s="1"/>
  <c r="IY21" i="1" a="1"/>
  <c r="IY21" i="1" s="1"/>
  <c r="HP21" i="1" a="1"/>
  <c r="HP21" i="1" s="1"/>
  <c r="GF21" i="1" a="1"/>
  <c r="GF21" i="1" s="1"/>
  <c r="DF21" i="1" a="1"/>
  <c r="DF21" i="1" s="1"/>
  <c r="LE21" i="1" a="1"/>
  <c r="LE21" i="1" s="1"/>
  <c r="JW21" i="1" a="1"/>
  <c r="JW21" i="1" s="1"/>
  <c r="HO21" i="1" a="1"/>
  <c r="HO21" i="1" s="1"/>
  <c r="GE21" i="1" a="1"/>
  <c r="GE21" i="1" s="1"/>
  <c r="DE21" i="1" a="1"/>
  <c r="DE21" i="1" s="1"/>
  <c r="M21" i="1" a="1"/>
  <c r="M21" i="1" s="1"/>
  <c r="LD21" i="1" a="1"/>
  <c r="LD21" i="1" s="1"/>
  <c r="IX21" i="1" a="1"/>
  <c r="IX21" i="1" s="1"/>
  <c r="HN21" i="1" a="1"/>
  <c r="HN21" i="1" s="1"/>
  <c r="DD21" i="1" a="1"/>
  <c r="DD21" i="1" s="1"/>
  <c r="L21" i="1" a="1"/>
  <c r="L21" i="1" s="1"/>
  <c r="MF21" i="1" a="1"/>
  <c r="MF21" i="1" s="1"/>
  <c r="LA21" i="1" a="1"/>
  <c r="LA21" i="1" s="1"/>
  <c r="JV21" i="1" a="1"/>
  <c r="JV21" i="1" s="1"/>
  <c r="IW21" i="1" a="1"/>
  <c r="IW21" i="1" s="1"/>
  <c r="HM21" i="1" a="1"/>
  <c r="HM21" i="1" s="1"/>
  <c r="GD21" i="1" a="1"/>
  <c r="GD21" i="1" s="1"/>
  <c r="DB21" i="1" a="1"/>
  <c r="DB21" i="1" s="1"/>
  <c r="K21" i="1" a="1"/>
  <c r="K21" i="1" s="1"/>
  <c r="ME21" i="1" a="1"/>
  <c r="ME21" i="1" s="1"/>
  <c r="KY21" i="1" a="1"/>
  <c r="KY21" i="1" s="1"/>
  <c r="JU21" i="1" a="1"/>
  <c r="JU21" i="1" s="1"/>
  <c r="IV21" i="1" a="1"/>
  <c r="IV21" i="1" s="1"/>
  <c r="GC21" i="1" a="1"/>
  <c r="GC21" i="1" s="1"/>
  <c r="DA21" i="1" a="1"/>
  <c r="DA21" i="1" s="1"/>
  <c r="J21" i="1" a="1"/>
  <c r="J21" i="1" s="1"/>
  <c r="MC21" i="1" a="1"/>
  <c r="MC21" i="1" s="1"/>
  <c r="KX21" i="1" a="1"/>
  <c r="KX21" i="1" s="1"/>
  <c r="JT21" i="1" a="1"/>
  <c r="JT21" i="1" s="1"/>
  <c r="IU21" i="1" a="1"/>
  <c r="IU21" i="1" s="1"/>
  <c r="GB21" i="1" a="1"/>
  <c r="GB21" i="1" s="1"/>
  <c r="CF21" i="1" a="1"/>
  <c r="CF21" i="1" s="1"/>
  <c r="MB21" i="1" a="1"/>
  <c r="MB21" i="1" s="1"/>
  <c r="KW21" i="1" a="1"/>
  <c r="KW21" i="1" s="1"/>
  <c r="JS21" i="1" a="1"/>
  <c r="JS21" i="1" s="1"/>
  <c r="IT21" i="1" a="1"/>
  <c r="IT21" i="1" s="1"/>
  <c r="HA21" i="1" a="1"/>
  <c r="HA21" i="1" s="1"/>
  <c r="GA21" i="1" a="1"/>
  <c r="GA21" i="1" s="1"/>
  <c r="MA21" i="1" a="1"/>
  <c r="MA21" i="1" s="1"/>
  <c r="KV21" i="1" a="1"/>
  <c r="KV21" i="1" s="1"/>
  <c r="JR21" i="1" a="1"/>
  <c r="JR21" i="1" s="1"/>
  <c r="IS21" i="1" a="1"/>
  <c r="IS21" i="1" s="1"/>
  <c r="GZ21" i="1" a="1"/>
  <c r="GZ21" i="1" s="1"/>
  <c r="FZ21" i="1" a="1"/>
  <c r="FZ21" i="1" s="1"/>
  <c r="CC21" i="1" a="1"/>
  <c r="CC21" i="1" s="1"/>
  <c r="LZ21" i="1" a="1"/>
  <c r="LZ21" i="1" s="1"/>
  <c r="KU21" i="1" a="1"/>
  <c r="KU21" i="1" s="1"/>
  <c r="IR21" i="1" a="1"/>
  <c r="IR21" i="1" s="1"/>
  <c r="GY21" i="1" a="1"/>
  <c r="GY21" i="1" s="1"/>
  <c r="FY21" i="1" a="1"/>
  <c r="FY21" i="1" s="1"/>
  <c r="KT21" i="1" a="1"/>
  <c r="KT21" i="1" s="1"/>
  <c r="JQ21" i="1" a="1"/>
  <c r="JQ21" i="1" s="1"/>
  <c r="IQ21" i="1" a="1"/>
  <c r="IQ21" i="1" s="1"/>
  <c r="FX21" i="1" a="1"/>
  <c r="FX21" i="1" s="1"/>
  <c r="CB21" i="1" a="1"/>
  <c r="CB21" i="1" s="1"/>
  <c r="LY21" i="1" a="1"/>
  <c r="LY21" i="1" s="1"/>
  <c r="KS21" i="1" a="1"/>
  <c r="KS21" i="1" s="1"/>
  <c r="JP21" i="1" a="1"/>
  <c r="JP21" i="1" s="1"/>
  <c r="GX21" i="1" a="1"/>
  <c r="GX21" i="1" s="1"/>
  <c r="FW21" i="1" a="1"/>
  <c r="FW21" i="1" s="1"/>
  <c r="LX21" i="1" a="1"/>
  <c r="LX21" i="1" s="1"/>
  <c r="KP21" i="1" a="1"/>
  <c r="KP21" i="1" s="1"/>
  <c r="IP21" i="1" a="1"/>
  <c r="IP21" i="1" s="1"/>
  <c r="FV21" i="1" a="1"/>
  <c r="FV21" i="1" s="1"/>
  <c r="AH21" i="1" a="1"/>
  <c r="AH21" i="1" s="1"/>
  <c r="LW21" i="1" a="1"/>
  <c r="LW21" i="1" s="1"/>
  <c r="KO21" i="1" a="1"/>
  <c r="KO21" i="1" s="1"/>
  <c r="JO21" i="1" a="1"/>
  <c r="JO21" i="1" s="1"/>
  <c r="IO21" i="1" a="1"/>
  <c r="IO21" i="1" s="1"/>
  <c r="GW21" i="1" a="1"/>
  <c r="GW21" i="1" s="1"/>
  <c r="LV21" i="1" a="1"/>
  <c r="LV21" i="1" s="1"/>
  <c r="KN21" i="1" a="1"/>
  <c r="KN21" i="1" s="1"/>
  <c r="JN21" i="1" a="1"/>
  <c r="JN21" i="1" s="1"/>
  <c r="IN21" i="1" a="1"/>
  <c r="IN21" i="1" s="1"/>
  <c r="FU21" i="1" a="1"/>
  <c r="FU21" i="1" s="1"/>
  <c r="AG21" i="1" a="1"/>
  <c r="AG21" i="1" s="1"/>
  <c r="LU21" i="1" a="1"/>
  <c r="LU21" i="1" s="1"/>
  <c r="JM21" i="1" a="1"/>
  <c r="JM21" i="1" s="1"/>
  <c r="IM21" i="1" a="1"/>
  <c r="IM21" i="1" s="1"/>
  <c r="GV21" i="1" a="1"/>
  <c r="GV21" i="1" s="1"/>
  <c r="FT21" i="1" a="1"/>
  <c r="FT21" i="1" s="1"/>
  <c r="AF21" i="1" a="1"/>
  <c r="AF21" i="1" s="1"/>
  <c r="MF59" i="1"/>
  <c r="FP41" i="1"/>
  <c r="FP42" i="1"/>
  <c r="C488" i="4"/>
  <c r="P488" i="4" s="1"/>
  <c r="B487" i="4"/>
  <c r="G502" i="4"/>
  <c r="H551" i="4"/>
  <c r="I552" i="4"/>
  <c r="P473" i="4"/>
  <c r="C474" i="4"/>
  <c r="F554" i="4"/>
  <c r="E554" i="4"/>
  <c r="D554" i="4"/>
  <c r="Q554" i="4" s="1"/>
  <c r="U489" i="4"/>
  <c r="V490" i="4"/>
  <c r="S473" i="4"/>
  <c r="B473" i="4"/>
  <c r="R526" i="4"/>
  <c r="A555" i="4"/>
  <c r="R529" i="4"/>
  <c r="R523" i="4"/>
  <c r="R520" i="4"/>
  <c r="II101" i="1"/>
  <c r="IH101" i="1"/>
  <c r="IC101" i="1"/>
  <c r="KZ65" i="1" l="1" a="1"/>
  <c r="KZ65" i="1" s="1"/>
  <c r="KZ64" i="1" a="1"/>
  <c r="KZ64" i="1" s="1"/>
  <c r="KZ63" i="1" a="1"/>
  <c r="KZ63" i="1" s="1"/>
  <c r="KZ62" i="1" a="1"/>
  <c r="KZ62" i="1" s="1"/>
  <c r="KZ61" i="1" a="1"/>
  <c r="KZ61" i="1" s="1"/>
  <c r="KZ60" i="1" a="1"/>
  <c r="KZ60" i="1" s="1"/>
  <c r="KZ66" i="1" a="1"/>
  <c r="KZ66" i="1" s="1"/>
  <c r="KZ70" i="1" a="1"/>
  <c r="KZ70" i="1" s="1"/>
  <c r="KZ69" i="1" a="1"/>
  <c r="KZ69" i="1" s="1"/>
  <c r="KZ68" i="1" a="1"/>
  <c r="KZ68" i="1" s="1"/>
  <c r="MD18" i="1"/>
  <c r="FC18" i="1"/>
  <c r="FB18" i="1"/>
  <c r="FD18" i="1"/>
  <c r="FE18" i="1"/>
  <c r="MD21" i="1"/>
  <c r="FE21" i="1"/>
  <c r="FD21" i="1"/>
  <c r="FC21" i="1"/>
  <c r="FB21" i="1"/>
  <c r="MD20" i="1"/>
  <c r="FE20" i="1"/>
  <c r="FD20" i="1"/>
  <c r="FC20" i="1"/>
  <c r="FB20" i="1"/>
  <c r="MD19" i="1"/>
  <c r="FC19" i="1"/>
  <c r="FB19" i="1"/>
  <c r="FD19" i="1"/>
  <c r="FE19" i="1"/>
  <c r="KQ35" i="1" a="1"/>
  <c r="KQ35" i="1" s="1"/>
  <c r="KQ39" i="1" a="1"/>
  <c r="KQ39" i="1" s="1"/>
  <c r="KQ29" i="1" a="1"/>
  <c r="KQ29" i="1" s="1"/>
  <c r="KQ36" i="1" a="1"/>
  <c r="KQ36" i="1" s="1"/>
  <c r="KQ23" i="1" a="1"/>
  <c r="KQ23" i="1" s="1"/>
  <c r="KQ28" i="1" a="1"/>
  <c r="KQ28" i="1" s="1"/>
  <c r="KQ22" i="1" a="1"/>
  <c r="KQ22" i="1" s="1"/>
  <c r="KQ25" i="1" a="1"/>
  <c r="KQ25" i="1" s="1"/>
  <c r="KQ40" i="1" a="1"/>
  <c r="KQ40" i="1" s="1"/>
  <c r="KQ24" i="1" a="1"/>
  <c r="KQ24" i="1" s="1"/>
  <c r="KQ31" i="1" a="1"/>
  <c r="KQ31" i="1" s="1"/>
  <c r="KQ33" i="1" a="1"/>
  <c r="KQ33" i="1" s="1"/>
  <c r="KQ41" i="1" a="1"/>
  <c r="KQ41" i="1" s="1"/>
  <c r="KQ26" i="1" a="1"/>
  <c r="KQ26" i="1" s="1"/>
  <c r="KQ43" i="1" a="1"/>
  <c r="KQ43" i="1" s="1"/>
  <c r="KQ34" i="1" a="1"/>
  <c r="KQ34" i="1" s="1"/>
  <c r="KQ30" i="1" a="1"/>
  <c r="KQ30" i="1" s="1"/>
  <c r="KQ27" i="1" a="1"/>
  <c r="KQ27" i="1" s="1"/>
  <c r="KQ32" i="1" a="1"/>
  <c r="KQ32" i="1" s="1"/>
  <c r="KQ37" i="1" a="1"/>
  <c r="KQ37" i="1" s="1"/>
  <c r="KQ42" i="1" a="1"/>
  <c r="KQ42" i="1" s="1"/>
  <c r="KQ38" i="1" a="1"/>
  <c r="KQ38" i="1" s="1"/>
  <c r="KR35" i="1" a="1"/>
  <c r="KR35" i="1" s="1"/>
  <c r="KR39" i="1" a="1"/>
  <c r="KR39" i="1" s="1"/>
  <c r="KR29" i="1" a="1"/>
  <c r="KR29" i="1" s="1"/>
  <c r="KR36" i="1" a="1"/>
  <c r="KR36" i="1" s="1"/>
  <c r="KR23" i="1" a="1"/>
  <c r="KR23" i="1" s="1"/>
  <c r="KR22" i="1" a="1"/>
  <c r="KR22" i="1" s="1"/>
  <c r="KR28" i="1" a="1"/>
  <c r="KR28" i="1" s="1"/>
  <c r="KR40" i="1" a="1"/>
  <c r="KR40" i="1" s="1"/>
  <c r="KR25" i="1" a="1"/>
  <c r="KR25" i="1" s="1"/>
  <c r="KR24" i="1" a="1"/>
  <c r="KR24" i="1" s="1"/>
  <c r="KR31" i="1" a="1"/>
  <c r="KR31" i="1" s="1"/>
  <c r="KR33" i="1" a="1"/>
  <c r="KR33" i="1" s="1"/>
  <c r="KR26" i="1" a="1"/>
  <c r="KR26" i="1" s="1"/>
  <c r="KR41" i="1" a="1"/>
  <c r="KR41" i="1" s="1"/>
  <c r="KR43" i="1" a="1"/>
  <c r="KR43" i="1" s="1"/>
  <c r="KR34" i="1" a="1"/>
  <c r="KR34" i="1" s="1"/>
  <c r="KR30" i="1" a="1"/>
  <c r="KR30" i="1" s="1"/>
  <c r="KR27" i="1" a="1"/>
  <c r="KR27" i="1" s="1"/>
  <c r="KR32" i="1" a="1"/>
  <c r="KR32" i="1" s="1"/>
  <c r="KR37" i="1" a="1"/>
  <c r="KR37" i="1" s="1"/>
  <c r="KR42" i="1" a="1"/>
  <c r="KR42" i="1" s="1"/>
  <c r="KR38" i="1" a="1"/>
  <c r="KR38" i="1" s="1"/>
  <c r="KQ60" i="1" a="1"/>
  <c r="KQ60" i="1" s="1"/>
  <c r="KQ61" i="1" a="1"/>
  <c r="KQ61" i="1" s="1"/>
  <c r="KQ62" i="1" a="1"/>
  <c r="KQ62" i="1" s="1"/>
  <c r="KQ63" i="1" a="1"/>
  <c r="KQ63" i="1" s="1"/>
  <c r="KQ64" i="1" a="1"/>
  <c r="KQ64" i="1" s="1"/>
  <c r="KQ65" i="1" a="1"/>
  <c r="KQ65" i="1" s="1"/>
  <c r="KQ66" i="1" a="1"/>
  <c r="KQ66" i="1" s="1"/>
  <c r="KQ67" i="1" a="1"/>
  <c r="KQ67" i="1" s="1"/>
  <c r="KQ68" i="1" a="1"/>
  <c r="KQ68" i="1" s="1"/>
  <c r="KQ69" i="1" a="1"/>
  <c r="KQ69" i="1" s="1"/>
  <c r="KQ70" i="1" a="1"/>
  <c r="KQ70" i="1" s="1"/>
  <c r="KR60" i="1" a="1"/>
  <c r="KR60" i="1" s="1"/>
  <c r="KR61" i="1" a="1"/>
  <c r="KR61" i="1" s="1"/>
  <c r="KR62" i="1" a="1"/>
  <c r="KR62" i="1" s="1"/>
  <c r="KR63" i="1" a="1"/>
  <c r="KR63" i="1" s="1"/>
  <c r="KR64" i="1" a="1"/>
  <c r="KR64" i="1" s="1"/>
  <c r="KR65" i="1" a="1"/>
  <c r="KR65" i="1" s="1"/>
  <c r="KR66" i="1" a="1"/>
  <c r="KR66" i="1" s="1"/>
  <c r="KR67" i="1" a="1"/>
  <c r="KR67" i="1" s="1"/>
  <c r="KR68" i="1" a="1"/>
  <c r="KR68" i="1" s="1"/>
  <c r="KR69" i="1" a="1"/>
  <c r="KR69" i="1" s="1"/>
  <c r="KR70" i="1" a="1"/>
  <c r="KR70" i="1" s="1"/>
  <c r="HU41" i="1" a="1"/>
  <c r="HU41" i="1" s="1"/>
  <c r="HU31" i="1" a="1"/>
  <c r="HU31" i="1" s="1"/>
  <c r="HU36" i="1" a="1"/>
  <c r="HU36" i="1" s="1"/>
  <c r="HU40" i="1" a="1"/>
  <c r="HU40" i="1" s="1"/>
  <c r="HU37" i="1" a="1"/>
  <c r="HU37" i="1" s="1"/>
  <c r="HU22" i="1" a="1"/>
  <c r="HU22" i="1" s="1"/>
  <c r="HU28" i="1" a="1"/>
  <c r="HU28" i="1" s="1"/>
  <c r="HU33" i="1" a="1"/>
  <c r="HU33" i="1" s="1"/>
  <c r="HU35" i="1" a="1"/>
  <c r="HU35" i="1" s="1"/>
  <c r="HU24" i="1" a="1"/>
  <c r="HU24" i="1" s="1"/>
  <c r="HU25" i="1" a="1"/>
  <c r="HU25" i="1" s="1"/>
  <c r="HU23" i="1" a="1"/>
  <c r="HU23" i="1" s="1"/>
  <c r="HU30" i="1" a="1"/>
  <c r="HU30" i="1" s="1"/>
  <c r="HU38" i="1" a="1"/>
  <c r="HU38" i="1" s="1"/>
  <c r="HU43" i="1" a="1"/>
  <c r="HU43" i="1" s="1"/>
  <c r="HU26" i="1" a="1"/>
  <c r="HU26" i="1" s="1"/>
  <c r="HU27" i="1" a="1"/>
  <c r="HU27" i="1" s="1"/>
  <c r="HU39" i="1" a="1"/>
  <c r="HU39" i="1" s="1"/>
  <c r="HU32" i="1" a="1"/>
  <c r="HU32" i="1" s="1"/>
  <c r="HU29" i="1" a="1"/>
  <c r="HU29" i="1" s="1"/>
  <c r="HU34" i="1" a="1"/>
  <c r="HU34" i="1" s="1"/>
  <c r="HU42" i="1" a="1"/>
  <c r="HU42" i="1" s="1"/>
  <c r="IT60" i="1" a="1"/>
  <c r="IT60" i="1" s="1"/>
  <c r="IT61" i="1" a="1"/>
  <c r="IT61" i="1" s="1"/>
  <c r="IT62" i="1" a="1"/>
  <c r="IT62" i="1" s="1"/>
  <c r="IT63" i="1" a="1"/>
  <c r="IT63" i="1" s="1"/>
  <c r="IT64" i="1" a="1"/>
  <c r="IT64" i="1" s="1"/>
  <c r="IT65" i="1" a="1"/>
  <c r="IT65" i="1" s="1"/>
  <c r="IT66" i="1" a="1"/>
  <c r="IT66" i="1" s="1"/>
  <c r="IT67" i="1" a="1"/>
  <c r="IT67" i="1" s="1"/>
  <c r="IT68" i="1" a="1"/>
  <c r="IT68" i="1" s="1"/>
  <c r="IT69" i="1" a="1"/>
  <c r="IT69" i="1" s="1"/>
  <c r="IT70" i="1" a="1"/>
  <c r="IT70" i="1" s="1"/>
  <c r="GO60" i="1" a="1"/>
  <c r="GO60" i="1" s="1"/>
  <c r="GO61" i="1" a="1"/>
  <c r="GO61" i="1" s="1"/>
  <c r="GO62" i="1" a="1"/>
  <c r="GO62" i="1" s="1"/>
  <c r="GO63" i="1" a="1"/>
  <c r="GO63" i="1" s="1"/>
  <c r="GO64" i="1" a="1"/>
  <c r="GO64" i="1" s="1"/>
  <c r="GO65" i="1" a="1"/>
  <c r="GO65" i="1" s="1"/>
  <c r="GO66" i="1" a="1"/>
  <c r="GO66" i="1" s="1"/>
  <c r="GO67" i="1" a="1"/>
  <c r="GO67" i="1" s="1"/>
  <c r="GO68" i="1" a="1"/>
  <c r="GO68" i="1" s="1"/>
  <c r="GO69" i="1" a="1"/>
  <c r="GO69" i="1" s="1"/>
  <c r="GO70" i="1" a="1"/>
  <c r="GO70" i="1" s="1"/>
  <c r="GY60" i="1" a="1"/>
  <c r="GY60" i="1" s="1"/>
  <c r="GY61" i="1" a="1"/>
  <c r="GY61" i="1" s="1"/>
  <c r="GY62" i="1" a="1"/>
  <c r="GY62" i="1" s="1"/>
  <c r="GY63" i="1" a="1"/>
  <c r="GY63" i="1" s="1"/>
  <c r="GY64" i="1" a="1"/>
  <c r="GY64" i="1" s="1"/>
  <c r="GY65" i="1" a="1"/>
  <c r="GY65" i="1" s="1"/>
  <c r="GY66" i="1" a="1"/>
  <c r="GY66" i="1" s="1"/>
  <c r="GY67" i="1" a="1"/>
  <c r="GY67" i="1" s="1"/>
  <c r="GY68" i="1" a="1"/>
  <c r="GY68" i="1" s="1"/>
  <c r="GY69" i="1" a="1"/>
  <c r="GY69" i="1" s="1"/>
  <c r="GY70" i="1" a="1"/>
  <c r="GY70" i="1" s="1"/>
  <c r="HN60" i="1" a="1"/>
  <c r="HN60" i="1" s="1"/>
  <c r="HN61" i="1" a="1"/>
  <c r="HN61" i="1" s="1"/>
  <c r="HN62" i="1" a="1"/>
  <c r="HN62" i="1" s="1"/>
  <c r="HN63" i="1" a="1"/>
  <c r="HN63" i="1" s="1"/>
  <c r="HN64" i="1" a="1"/>
  <c r="HN64" i="1" s="1"/>
  <c r="HN65" i="1" a="1"/>
  <c r="HN65" i="1" s="1"/>
  <c r="HN66" i="1" a="1"/>
  <c r="HN66" i="1" s="1"/>
  <c r="HN67" i="1" a="1"/>
  <c r="HN67" i="1" s="1"/>
  <c r="HN68" i="1" a="1"/>
  <c r="HN68" i="1" s="1"/>
  <c r="HN69" i="1" a="1"/>
  <c r="HN69" i="1" s="1"/>
  <c r="HN70" i="1" a="1"/>
  <c r="HN70" i="1" s="1"/>
  <c r="DB60" i="1" a="1"/>
  <c r="DB60" i="1" s="1"/>
  <c r="DB61" i="1" a="1"/>
  <c r="DB61" i="1" s="1"/>
  <c r="DB62" i="1" a="1"/>
  <c r="DB62" i="1" s="1"/>
  <c r="DB63" i="1" a="1"/>
  <c r="DB63" i="1" s="1"/>
  <c r="DB64" i="1" a="1"/>
  <c r="DB64" i="1" s="1"/>
  <c r="DB65" i="1" a="1"/>
  <c r="DB65" i="1" s="1"/>
  <c r="DB66" i="1" a="1"/>
  <c r="DB66" i="1" s="1"/>
  <c r="DB67" i="1" a="1"/>
  <c r="DB67" i="1" s="1"/>
  <c r="DB68" i="1" a="1"/>
  <c r="DB68" i="1" s="1"/>
  <c r="DB69" i="1" a="1"/>
  <c r="DB69" i="1" s="1"/>
  <c r="DB70" i="1" a="1"/>
  <c r="DB70" i="1" s="1"/>
  <c r="GA22" i="1" a="1"/>
  <c r="GA22" i="1" s="1"/>
  <c r="GA40" i="1" a="1"/>
  <c r="GA40" i="1" s="1"/>
  <c r="GA26" i="1" a="1"/>
  <c r="GA26" i="1" s="1"/>
  <c r="GA33" i="1" a="1"/>
  <c r="GA33" i="1" s="1"/>
  <c r="GA25" i="1" a="1"/>
  <c r="GA25" i="1" s="1"/>
  <c r="GA31" i="1" a="1"/>
  <c r="GA31" i="1" s="1"/>
  <c r="GA28" i="1" a="1"/>
  <c r="GA28" i="1" s="1"/>
  <c r="GA35" i="1" a="1"/>
  <c r="GA35" i="1" s="1"/>
  <c r="GA23" i="1" a="1"/>
  <c r="GA23" i="1" s="1"/>
  <c r="GA24" i="1" a="1"/>
  <c r="GA24" i="1" s="1"/>
  <c r="GA38" i="1" a="1"/>
  <c r="GA38" i="1" s="1"/>
  <c r="GA30" i="1" a="1"/>
  <c r="GA30" i="1" s="1"/>
  <c r="GA27" i="1" a="1"/>
  <c r="GA27" i="1" s="1"/>
  <c r="GA39" i="1" a="1"/>
  <c r="GA39" i="1" s="1"/>
  <c r="GA29" i="1" a="1"/>
  <c r="GA29" i="1" s="1"/>
  <c r="GA32" i="1" a="1"/>
  <c r="GA32" i="1" s="1"/>
  <c r="GA34" i="1" a="1"/>
  <c r="GA34" i="1" s="1"/>
  <c r="GA36" i="1" a="1"/>
  <c r="GA36" i="1" s="1"/>
  <c r="GA37" i="1" a="1"/>
  <c r="GA37" i="1" s="1"/>
  <c r="GA43" i="1" a="1"/>
  <c r="GA43" i="1" s="1"/>
  <c r="JB43" i="1" a="1"/>
  <c r="JB43" i="1" s="1"/>
  <c r="JB23" i="1" a="1"/>
  <c r="JB23" i="1" s="1"/>
  <c r="JB26" i="1" a="1"/>
  <c r="JB26" i="1" s="1"/>
  <c r="JB22" i="1" a="1"/>
  <c r="JB22" i="1" s="1"/>
  <c r="JB40" i="1" a="1"/>
  <c r="JB40" i="1" s="1"/>
  <c r="JB36" i="1" a="1"/>
  <c r="JB36" i="1" s="1"/>
  <c r="JB27" i="1" a="1"/>
  <c r="JB27" i="1" s="1"/>
  <c r="JB33" i="1" a="1"/>
  <c r="JB33" i="1" s="1"/>
  <c r="JB42" i="1" a="1"/>
  <c r="JB42" i="1" s="1"/>
  <c r="JB41" i="1" a="1"/>
  <c r="JB41" i="1" s="1"/>
  <c r="JB39" i="1" a="1"/>
  <c r="JB39" i="1" s="1"/>
  <c r="JB35" i="1" a="1"/>
  <c r="JB35" i="1" s="1"/>
  <c r="JB25" i="1" a="1"/>
  <c r="JB25" i="1" s="1"/>
  <c r="JB28" i="1" a="1"/>
  <c r="JB28" i="1" s="1"/>
  <c r="JB24" i="1" a="1"/>
  <c r="JB24" i="1" s="1"/>
  <c r="JB30" i="1" a="1"/>
  <c r="JB30" i="1" s="1"/>
  <c r="JB38" i="1" a="1"/>
  <c r="JB38" i="1" s="1"/>
  <c r="JB29" i="1" a="1"/>
  <c r="JB29" i="1" s="1"/>
  <c r="JB34" i="1" a="1"/>
  <c r="JB34" i="1" s="1"/>
  <c r="JB32" i="1" a="1"/>
  <c r="JB32" i="1" s="1"/>
  <c r="JB37" i="1" a="1"/>
  <c r="JB37" i="1" s="1"/>
  <c r="JB31" i="1" a="1"/>
  <c r="JB31" i="1" s="1"/>
  <c r="GI39" i="1" a="1"/>
  <c r="GI39" i="1" s="1"/>
  <c r="GI27" i="1" a="1"/>
  <c r="GI27" i="1" s="1"/>
  <c r="GI33" i="1" a="1"/>
  <c r="GI33" i="1" s="1"/>
  <c r="GI25" i="1" a="1"/>
  <c r="GI25" i="1" s="1"/>
  <c r="GI30" i="1" a="1"/>
  <c r="GI30" i="1" s="1"/>
  <c r="GI38" i="1" a="1"/>
  <c r="GI38" i="1" s="1"/>
  <c r="GI32" i="1" a="1"/>
  <c r="GI32" i="1" s="1"/>
  <c r="GI24" i="1" a="1"/>
  <c r="GI24" i="1" s="1"/>
  <c r="GI26" i="1" a="1"/>
  <c r="GI26" i="1" s="1"/>
  <c r="GI36" i="1" a="1"/>
  <c r="GI36" i="1" s="1"/>
  <c r="GI29" i="1" a="1"/>
  <c r="GI29" i="1" s="1"/>
  <c r="GI28" i="1" a="1"/>
  <c r="GI28" i="1" s="1"/>
  <c r="GI34" i="1" a="1"/>
  <c r="GI34" i="1" s="1"/>
  <c r="GI37" i="1" a="1"/>
  <c r="GI37" i="1" s="1"/>
  <c r="GI43" i="1" a="1"/>
  <c r="GI43" i="1" s="1"/>
  <c r="GI23" i="1" a="1"/>
  <c r="GI23" i="1" s="1"/>
  <c r="GI22" i="1" a="1"/>
  <c r="GI22" i="1" s="1"/>
  <c r="GI35" i="1" a="1"/>
  <c r="GI35" i="1" s="1"/>
  <c r="GI31" i="1" a="1"/>
  <c r="GI31" i="1" s="1"/>
  <c r="GI40" i="1" a="1"/>
  <c r="GI40" i="1" s="1"/>
  <c r="LZ38" i="1" a="1"/>
  <c r="LZ38" i="1" s="1"/>
  <c r="LZ43" i="1" a="1"/>
  <c r="LZ43" i="1" s="1"/>
  <c r="LZ26" i="1" a="1"/>
  <c r="LZ26" i="1" s="1"/>
  <c r="LZ32" i="1" a="1"/>
  <c r="LZ32" i="1" s="1"/>
  <c r="LZ36" i="1" a="1"/>
  <c r="LZ36" i="1" s="1"/>
  <c r="LZ37" i="1" a="1"/>
  <c r="LZ37" i="1" s="1"/>
  <c r="LZ27" i="1" a="1"/>
  <c r="LZ27" i="1" s="1"/>
  <c r="LZ40" i="1" a="1"/>
  <c r="LZ40" i="1" s="1"/>
  <c r="LZ39" i="1" a="1"/>
  <c r="LZ39" i="1" s="1"/>
  <c r="LZ25" i="1" a="1"/>
  <c r="LZ25" i="1" s="1"/>
  <c r="LZ35" i="1" a="1"/>
  <c r="LZ35" i="1" s="1"/>
  <c r="LZ33" i="1" a="1"/>
  <c r="LZ33" i="1" s="1"/>
  <c r="LZ42" i="1" a="1"/>
  <c r="LZ42" i="1" s="1"/>
  <c r="LZ30" i="1" a="1"/>
  <c r="LZ30" i="1" s="1"/>
  <c r="LZ29" i="1" a="1"/>
  <c r="LZ29" i="1" s="1"/>
  <c r="LZ28" i="1" a="1"/>
  <c r="LZ28" i="1" s="1"/>
  <c r="LZ34" i="1" a="1"/>
  <c r="LZ34" i="1" s="1"/>
  <c r="LZ31" i="1" a="1"/>
  <c r="LZ31" i="1" s="1"/>
  <c r="LZ23" i="1" a="1"/>
  <c r="LZ23" i="1" s="1"/>
  <c r="LZ24" i="1" a="1"/>
  <c r="LZ24" i="1" s="1"/>
  <c r="LZ22" i="1" a="1"/>
  <c r="LZ22" i="1" s="1"/>
  <c r="LZ41" i="1" a="1"/>
  <c r="LZ41" i="1" s="1"/>
  <c r="KX23" i="1" a="1"/>
  <c r="KX23" i="1" s="1"/>
  <c r="KX35" i="1" a="1"/>
  <c r="KX35" i="1" s="1"/>
  <c r="KX34" i="1" a="1"/>
  <c r="KX34" i="1" s="1"/>
  <c r="KX37" i="1" a="1"/>
  <c r="KX37" i="1" s="1"/>
  <c r="KX31" i="1" a="1"/>
  <c r="KX31" i="1" s="1"/>
  <c r="KX24" i="1" a="1"/>
  <c r="KX24" i="1" s="1"/>
  <c r="KX36" i="1" a="1"/>
  <c r="KX36" i="1" s="1"/>
  <c r="KX32" i="1" a="1"/>
  <c r="KX32" i="1" s="1"/>
  <c r="KX41" i="1" a="1"/>
  <c r="KX41" i="1" s="1"/>
  <c r="KX43" i="1" a="1"/>
  <c r="KX43" i="1" s="1"/>
  <c r="KX40" i="1" a="1"/>
  <c r="KX40" i="1" s="1"/>
  <c r="KX33" i="1" a="1"/>
  <c r="KX33" i="1" s="1"/>
  <c r="KX25" i="1" a="1"/>
  <c r="KX25" i="1" s="1"/>
  <c r="KX27" i="1" a="1"/>
  <c r="KX27" i="1" s="1"/>
  <c r="KX22" i="1" a="1"/>
  <c r="KX22" i="1" s="1"/>
  <c r="KX38" i="1" a="1"/>
  <c r="KX38" i="1" s="1"/>
  <c r="KX30" i="1" a="1"/>
  <c r="KX30" i="1" s="1"/>
  <c r="KX39" i="1" a="1"/>
  <c r="KX39" i="1" s="1"/>
  <c r="KX28" i="1" a="1"/>
  <c r="KX28" i="1" s="1"/>
  <c r="KX42" i="1" a="1"/>
  <c r="KX42" i="1" s="1"/>
  <c r="KX26" i="1" a="1"/>
  <c r="KX26" i="1" s="1"/>
  <c r="KX29" i="1" a="1"/>
  <c r="KX29" i="1" s="1"/>
  <c r="FU25" i="1" a="1"/>
  <c r="FU25" i="1" s="1"/>
  <c r="FU34" i="1" a="1"/>
  <c r="FU34" i="1" s="1"/>
  <c r="FU42" i="1" a="1"/>
  <c r="FU42" i="1" s="1"/>
  <c r="FU28" i="1" a="1"/>
  <c r="FU28" i="1" s="1"/>
  <c r="FU35" i="1" a="1"/>
  <c r="FU35" i="1" s="1"/>
  <c r="FU27" i="1" a="1"/>
  <c r="FU27" i="1" s="1"/>
  <c r="FU22" i="1" a="1"/>
  <c r="FU22" i="1" s="1"/>
  <c r="FU41" i="1" a="1"/>
  <c r="FU41" i="1" s="1"/>
  <c r="FU36" i="1" a="1"/>
  <c r="FU36" i="1" s="1"/>
  <c r="FU26" i="1" a="1"/>
  <c r="FU26" i="1" s="1"/>
  <c r="FU29" i="1" a="1"/>
  <c r="FU29" i="1" s="1"/>
  <c r="FU33" i="1" a="1"/>
  <c r="FU33" i="1" s="1"/>
  <c r="FU24" i="1" a="1"/>
  <c r="FU24" i="1" s="1"/>
  <c r="FU37" i="1" a="1"/>
  <c r="FU37" i="1" s="1"/>
  <c r="FU39" i="1" a="1"/>
  <c r="FU39" i="1" s="1"/>
  <c r="FU23" i="1" a="1"/>
  <c r="FU23" i="1" s="1"/>
  <c r="FU38" i="1" a="1"/>
  <c r="FU38" i="1" s="1"/>
  <c r="FU30" i="1" a="1"/>
  <c r="FU30" i="1" s="1"/>
  <c r="FU32" i="1" a="1"/>
  <c r="FU32" i="1" s="1"/>
  <c r="FU43" i="1" a="1"/>
  <c r="FU43" i="1" s="1"/>
  <c r="FU31" i="1" a="1"/>
  <c r="FU31" i="1" s="1"/>
  <c r="FU40" i="1" a="1"/>
  <c r="FU40" i="1" s="1"/>
  <c r="HU60" i="1" a="1"/>
  <c r="HU60" i="1" s="1"/>
  <c r="HU61" i="1" a="1"/>
  <c r="HU61" i="1" s="1"/>
  <c r="HU62" i="1" a="1"/>
  <c r="HU62" i="1" s="1"/>
  <c r="HU63" i="1" a="1"/>
  <c r="HU63" i="1" s="1"/>
  <c r="HU64" i="1" a="1"/>
  <c r="HU64" i="1" s="1"/>
  <c r="HU65" i="1" a="1"/>
  <c r="HU65" i="1" s="1"/>
  <c r="HU66" i="1" a="1"/>
  <c r="HU66" i="1" s="1"/>
  <c r="HU67" i="1" a="1"/>
  <c r="HU67" i="1" s="1"/>
  <c r="HU68" i="1" a="1"/>
  <c r="HU68" i="1" s="1"/>
  <c r="HU69" i="1" a="1"/>
  <c r="HU69" i="1" s="1"/>
  <c r="HU70" i="1" a="1"/>
  <c r="HU70" i="1" s="1"/>
  <c r="KY60" i="1" a="1"/>
  <c r="KY60" i="1" s="1"/>
  <c r="KY61" i="1" a="1"/>
  <c r="KY61" i="1" s="1"/>
  <c r="KY62" i="1" a="1"/>
  <c r="KY62" i="1" s="1"/>
  <c r="KY63" i="1" a="1"/>
  <c r="KY63" i="1" s="1"/>
  <c r="KY64" i="1" a="1"/>
  <c r="KY64" i="1" s="1"/>
  <c r="KY65" i="1" a="1"/>
  <c r="KY65" i="1" s="1"/>
  <c r="KY66" i="1" a="1"/>
  <c r="KY66" i="1" s="1"/>
  <c r="KY67" i="1" a="1"/>
  <c r="KY67" i="1" s="1"/>
  <c r="KY68" i="1" a="1"/>
  <c r="KY68" i="1" s="1"/>
  <c r="KY69" i="1" a="1"/>
  <c r="KY69" i="1" s="1"/>
  <c r="KY70" i="1" a="1"/>
  <c r="KY70" i="1" s="1"/>
  <c r="BL60" i="1" a="1"/>
  <c r="BL60" i="1" s="1"/>
  <c r="BL61" i="1" a="1"/>
  <c r="BL61" i="1" s="1"/>
  <c r="BL62" i="1" a="1"/>
  <c r="BL62" i="1" s="1"/>
  <c r="BL63" i="1" a="1"/>
  <c r="BL63" i="1" s="1"/>
  <c r="BL64" i="1" a="1"/>
  <c r="BL64" i="1" s="1"/>
  <c r="BL65" i="1" a="1"/>
  <c r="BL65" i="1" s="1"/>
  <c r="BL66" i="1" a="1"/>
  <c r="BL66" i="1" s="1"/>
  <c r="BL67" i="1" a="1"/>
  <c r="BL67" i="1" s="1"/>
  <c r="BL68" i="1" a="1"/>
  <c r="BL68" i="1" s="1"/>
  <c r="BL69" i="1" a="1"/>
  <c r="BL69" i="1" s="1"/>
  <c r="BL70" i="1" a="1"/>
  <c r="BL70" i="1" s="1"/>
  <c r="DD60" i="1" a="1"/>
  <c r="DD60" i="1" s="1"/>
  <c r="DD61" i="1" a="1"/>
  <c r="DD61" i="1" s="1"/>
  <c r="DD62" i="1" a="1"/>
  <c r="DD62" i="1" s="1"/>
  <c r="DD63" i="1" a="1"/>
  <c r="DD63" i="1" s="1"/>
  <c r="DD64" i="1" a="1"/>
  <c r="DD64" i="1" s="1"/>
  <c r="DD65" i="1" a="1"/>
  <c r="DD65" i="1" s="1"/>
  <c r="DD66" i="1" a="1"/>
  <c r="DD66" i="1" s="1"/>
  <c r="DD67" i="1" a="1"/>
  <c r="DD67" i="1" s="1"/>
  <c r="DD68" i="1" a="1"/>
  <c r="DD68" i="1" s="1"/>
  <c r="DD69" i="1" a="1"/>
  <c r="DD69" i="1" s="1"/>
  <c r="DD70" i="1" a="1"/>
  <c r="DD70" i="1" s="1"/>
  <c r="HQ38" i="1" a="1"/>
  <c r="HQ38" i="1" s="1"/>
  <c r="HQ37" i="1" a="1"/>
  <c r="HQ37" i="1" s="1"/>
  <c r="HQ23" i="1" a="1"/>
  <c r="HQ23" i="1" s="1"/>
  <c r="HQ36" i="1" a="1"/>
  <c r="HQ36" i="1" s="1"/>
  <c r="HQ27" i="1" a="1"/>
  <c r="HQ27" i="1" s="1"/>
  <c r="HQ32" i="1" a="1"/>
  <c r="HQ32" i="1" s="1"/>
  <c r="HQ25" i="1" a="1"/>
  <c r="HQ25" i="1" s="1"/>
  <c r="HQ22" i="1" a="1"/>
  <c r="HQ22" i="1" s="1"/>
  <c r="HQ26" i="1" a="1"/>
  <c r="HQ26" i="1" s="1"/>
  <c r="HQ24" i="1" a="1"/>
  <c r="HQ24" i="1" s="1"/>
  <c r="HQ30" i="1" a="1"/>
  <c r="HQ30" i="1" s="1"/>
  <c r="HQ33" i="1" a="1"/>
  <c r="HQ33" i="1" s="1"/>
  <c r="HQ42" i="1" a="1"/>
  <c r="HQ42" i="1" s="1"/>
  <c r="HQ29" i="1" a="1"/>
  <c r="HQ29" i="1" s="1"/>
  <c r="HQ40" i="1" a="1"/>
  <c r="HQ40" i="1" s="1"/>
  <c r="HQ35" i="1" a="1"/>
  <c r="HQ35" i="1" s="1"/>
  <c r="HQ39" i="1" a="1"/>
  <c r="HQ39" i="1" s="1"/>
  <c r="HQ31" i="1" a="1"/>
  <c r="HQ31" i="1" s="1"/>
  <c r="HQ28" i="1" a="1"/>
  <c r="HQ28" i="1" s="1"/>
  <c r="HQ43" i="1" a="1"/>
  <c r="HQ43" i="1" s="1"/>
  <c r="HQ34" i="1" a="1"/>
  <c r="HQ34" i="1" s="1"/>
  <c r="HQ41" i="1" a="1"/>
  <c r="HQ41" i="1" s="1"/>
  <c r="KI41" i="1" a="1"/>
  <c r="KI41" i="1" s="1"/>
  <c r="KI31" i="1" a="1"/>
  <c r="KI31" i="1" s="1"/>
  <c r="KI22" i="1" a="1"/>
  <c r="KI22" i="1" s="1"/>
  <c r="KI23" i="1" a="1"/>
  <c r="KI23" i="1" s="1"/>
  <c r="KI32" i="1" a="1"/>
  <c r="KI32" i="1" s="1"/>
  <c r="KI36" i="1" a="1"/>
  <c r="KI36" i="1" s="1"/>
  <c r="KI35" i="1" a="1"/>
  <c r="KI35" i="1" s="1"/>
  <c r="KI37" i="1" a="1"/>
  <c r="KI37" i="1" s="1"/>
  <c r="KI40" i="1" a="1"/>
  <c r="KI40" i="1" s="1"/>
  <c r="KI24" i="1" a="1"/>
  <c r="KI24" i="1" s="1"/>
  <c r="KI30" i="1" a="1"/>
  <c r="KI30" i="1" s="1"/>
  <c r="KI27" i="1" a="1"/>
  <c r="KI27" i="1" s="1"/>
  <c r="KI33" i="1" a="1"/>
  <c r="KI33" i="1" s="1"/>
  <c r="KI39" i="1" a="1"/>
  <c r="KI39" i="1" s="1"/>
  <c r="KI42" i="1" a="1"/>
  <c r="KI42" i="1" s="1"/>
  <c r="KI26" i="1" a="1"/>
  <c r="KI26" i="1" s="1"/>
  <c r="KI28" i="1" a="1"/>
  <c r="KI28" i="1" s="1"/>
  <c r="KI43" i="1" a="1"/>
  <c r="KI43" i="1" s="1"/>
  <c r="KI25" i="1" a="1"/>
  <c r="KI25" i="1" s="1"/>
  <c r="KI38" i="1" a="1"/>
  <c r="KI38" i="1" s="1"/>
  <c r="KI34" i="1" a="1"/>
  <c r="KI34" i="1" s="1"/>
  <c r="KI29" i="1" a="1"/>
  <c r="KI29" i="1" s="1"/>
  <c r="JK35" i="1" a="1"/>
  <c r="JK35" i="1" s="1"/>
  <c r="JK32" i="1" a="1"/>
  <c r="JK32" i="1" s="1"/>
  <c r="JK24" i="1" a="1"/>
  <c r="JK24" i="1" s="1"/>
  <c r="JK33" i="1" a="1"/>
  <c r="JK33" i="1" s="1"/>
  <c r="JK40" i="1" a="1"/>
  <c r="JK40" i="1" s="1"/>
  <c r="JK36" i="1" a="1"/>
  <c r="JK36" i="1" s="1"/>
  <c r="JK30" i="1" a="1"/>
  <c r="JK30" i="1" s="1"/>
  <c r="JK25" i="1" a="1"/>
  <c r="JK25" i="1" s="1"/>
  <c r="JK38" i="1" a="1"/>
  <c r="JK38" i="1" s="1"/>
  <c r="JK39" i="1" a="1"/>
  <c r="JK39" i="1" s="1"/>
  <c r="JK26" i="1" a="1"/>
  <c r="JK26" i="1" s="1"/>
  <c r="JK31" i="1" a="1"/>
  <c r="JK31" i="1" s="1"/>
  <c r="JK42" i="1" a="1"/>
  <c r="JK42" i="1" s="1"/>
  <c r="JK29" i="1" a="1"/>
  <c r="JK29" i="1" s="1"/>
  <c r="JK28" i="1" a="1"/>
  <c r="JK28" i="1" s="1"/>
  <c r="JK22" i="1" a="1"/>
  <c r="JK22" i="1" s="1"/>
  <c r="JK34" i="1" a="1"/>
  <c r="JK34" i="1" s="1"/>
  <c r="JK27" i="1" a="1"/>
  <c r="JK27" i="1" s="1"/>
  <c r="JK23" i="1" a="1"/>
  <c r="JK23" i="1" s="1"/>
  <c r="JK37" i="1" a="1"/>
  <c r="JK37" i="1" s="1"/>
  <c r="JK43" i="1" a="1"/>
  <c r="JK43" i="1" s="1"/>
  <c r="JK41" i="1" a="1"/>
  <c r="JK41" i="1" s="1"/>
  <c r="N24" i="1" a="1"/>
  <c r="N24" i="1" s="1"/>
  <c r="N42" i="1" a="1"/>
  <c r="N42" i="1" s="1"/>
  <c r="N32" i="1" a="1"/>
  <c r="N32" i="1" s="1"/>
  <c r="N41" i="1" a="1"/>
  <c r="N41" i="1" s="1"/>
  <c r="N34" i="1" a="1"/>
  <c r="N34" i="1" s="1"/>
  <c r="N40" i="1" a="1"/>
  <c r="N40" i="1" s="1"/>
  <c r="N43" i="1" a="1"/>
  <c r="N43" i="1" s="1"/>
  <c r="N35" i="1" a="1"/>
  <c r="N35" i="1" s="1"/>
  <c r="N29" i="1" a="1"/>
  <c r="N29" i="1" s="1"/>
  <c r="N37" i="1" a="1"/>
  <c r="N37" i="1" s="1"/>
  <c r="N33" i="1" a="1"/>
  <c r="N33" i="1" s="1"/>
  <c r="N22" i="1" a="1"/>
  <c r="N22" i="1" s="1"/>
  <c r="N38" i="1" a="1"/>
  <c r="N38" i="1" s="1"/>
  <c r="N30" i="1" a="1"/>
  <c r="N30" i="1" s="1"/>
  <c r="N23" i="1" a="1"/>
  <c r="N23" i="1" s="1"/>
  <c r="N39" i="1" a="1"/>
  <c r="N39" i="1" s="1"/>
  <c r="N31" i="1" a="1"/>
  <c r="N31" i="1" s="1"/>
  <c r="N36" i="1" a="1"/>
  <c r="N36" i="1" s="1"/>
  <c r="DV28" i="1" a="1"/>
  <c r="DV28" i="1" s="1"/>
  <c r="DV24" i="1" a="1"/>
  <c r="DV24" i="1" s="1"/>
  <c r="DV34" i="1" a="1"/>
  <c r="DV34" i="1" s="1"/>
  <c r="DV43" i="1" a="1"/>
  <c r="DV43" i="1" s="1"/>
  <c r="DV36" i="1" a="1"/>
  <c r="DV36" i="1" s="1"/>
  <c r="DV31" i="1" a="1"/>
  <c r="DV31" i="1" s="1"/>
  <c r="DV35" i="1" a="1"/>
  <c r="DV35" i="1" s="1"/>
  <c r="DV23" i="1" a="1"/>
  <c r="DV23" i="1" s="1"/>
  <c r="DV39" i="1" a="1"/>
  <c r="DV39" i="1" s="1"/>
  <c r="DV41" i="1" a="1"/>
  <c r="DV41" i="1" s="1"/>
  <c r="DV37" i="1" a="1"/>
  <c r="DV37" i="1" s="1"/>
  <c r="DV29" i="1" a="1"/>
  <c r="DV29" i="1" s="1"/>
  <c r="DV25" i="1" a="1"/>
  <c r="DV25" i="1" s="1"/>
  <c r="DV22" i="1" a="1"/>
  <c r="DV22" i="1" s="1"/>
  <c r="DV27" i="1" a="1"/>
  <c r="DV27" i="1" s="1"/>
  <c r="DV26" i="1" a="1"/>
  <c r="DV26" i="1" s="1"/>
  <c r="DV32" i="1" a="1"/>
  <c r="DV32" i="1" s="1"/>
  <c r="DV38" i="1" a="1"/>
  <c r="DV38" i="1" s="1"/>
  <c r="DV30" i="1" a="1"/>
  <c r="DV30" i="1" s="1"/>
  <c r="DV40" i="1" a="1"/>
  <c r="DV40" i="1" s="1"/>
  <c r="DV33" i="1" a="1"/>
  <c r="DV33" i="1" s="1"/>
  <c r="DV42" i="1" a="1"/>
  <c r="DV42" i="1" s="1"/>
  <c r="HA37" i="1" a="1"/>
  <c r="HA37" i="1" s="1"/>
  <c r="HA34" i="1" a="1"/>
  <c r="HA34" i="1" s="1"/>
  <c r="HA23" i="1" a="1"/>
  <c r="HA23" i="1" s="1"/>
  <c r="HA24" i="1" a="1"/>
  <c r="HA24" i="1" s="1"/>
  <c r="HA32" i="1" a="1"/>
  <c r="HA32" i="1" s="1"/>
  <c r="HA36" i="1" a="1"/>
  <c r="HA36" i="1" s="1"/>
  <c r="HA41" i="1" a="1"/>
  <c r="HA41" i="1" s="1"/>
  <c r="HA35" i="1" a="1"/>
  <c r="HA35" i="1" s="1"/>
  <c r="HA40" i="1" a="1"/>
  <c r="HA40" i="1" s="1"/>
  <c r="HA27" i="1" a="1"/>
  <c r="HA27" i="1" s="1"/>
  <c r="HA22" i="1" a="1"/>
  <c r="HA22" i="1" s="1"/>
  <c r="HA42" i="1" a="1"/>
  <c r="HA42" i="1" s="1"/>
  <c r="HA28" i="1" a="1"/>
  <c r="HA28" i="1" s="1"/>
  <c r="HA39" i="1" a="1"/>
  <c r="HA39" i="1" s="1"/>
  <c r="HA38" i="1" a="1"/>
  <c r="HA38" i="1" s="1"/>
  <c r="HA29" i="1" a="1"/>
  <c r="HA29" i="1" s="1"/>
  <c r="HA25" i="1" a="1"/>
  <c r="HA25" i="1" s="1"/>
  <c r="HA26" i="1" a="1"/>
  <c r="HA26" i="1" s="1"/>
  <c r="HA30" i="1" a="1"/>
  <c r="HA30" i="1" s="1"/>
  <c r="HA31" i="1" a="1"/>
  <c r="HA31" i="1" s="1"/>
  <c r="HA33" i="1" a="1"/>
  <c r="HA33" i="1" s="1"/>
  <c r="HA43" i="1" a="1"/>
  <c r="HA43" i="1" s="1"/>
  <c r="IR60" i="1" a="1"/>
  <c r="IR60" i="1" s="1"/>
  <c r="IR61" i="1" a="1"/>
  <c r="IR61" i="1" s="1"/>
  <c r="IR62" i="1" a="1"/>
  <c r="IR62" i="1" s="1"/>
  <c r="IR63" i="1" a="1"/>
  <c r="IR63" i="1" s="1"/>
  <c r="IR64" i="1" a="1"/>
  <c r="IR64" i="1" s="1"/>
  <c r="IR65" i="1" a="1"/>
  <c r="IR65" i="1" s="1"/>
  <c r="IR66" i="1" a="1"/>
  <c r="IR66" i="1" s="1"/>
  <c r="IR67" i="1" a="1"/>
  <c r="IR67" i="1" s="1"/>
  <c r="IR68" i="1" a="1"/>
  <c r="IR68" i="1" s="1"/>
  <c r="IR69" i="1" a="1"/>
  <c r="IR69" i="1" s="1"/>
  <c r="IR70" i="1" a="1"/>
  <c r="IR70" i="1" s="1"/>
  <c r="GP60" i="1" a="1"/>
  <c r="GP60" i="1" s="1"/>
  <c r="GP61" i="1" a="1"/>
  <c r="GP61" i="1" s="1"/>
  <c r="GP62" i="1" a="1"/>
  <c r="GP62" i="1" s="1"/>
  <c r="GP63" i="1" a="1"/>
  <c r="GP63" i="1" s="1"/>
  <c r="GP64" i="1" a="1"/>
  <c r="GP64" i="1" s="1"/>
  <c r="GP65" i="1" a="1"/>
  <c r="GP65" i="1" s="1"/>
  <c r="GP66" i="1" a="1"/>
  <c r="GP66" i="1" s="1"/>
  <c r="GP67" i="1" a="1"/>
  <c r="GP67" i="1" s="1"/>
  <c r="GP68" i="1" a="1"/>
  <c r="GP68" i="1" s="1"/>
  <c r="GP69" i="1" a="1"/>
  <c r="GP69" i="1" s="1"/>
  <c r="GP70" i="1" a="1"/>
  <c r="GP70" i="1" s="1"/>
  <c r="IV60" i="1" a="1"/>
  <c r="IV60" i="1" s="1"/>
  <c r="IV61" i="1" a="1"/>
  <c r="IV61" i="1" s="1"/>
  <c r="IV62" i="1" a="1"/>
  <c r="IV62" i="1" s="1"/>
  <c r="IV63" i="1" a="1"/>
  <c r="IV63" i="1" s="1"/>
  <c r="IV64" i="1" a="1"/>
  <c r="IV64" i="1" s="1"/>
  <c r="IV65" i="1" a="1"/>
  <c r="IV65" i="1" s="1"/>
  <c r="IV66" i="1" a="1"/>
  <c r="IV66" i="1" s="1"/>
  <c r="IV67" i="1" a="1"/>
  <c r="IV67" i="1" s="1"/>
  <c r="IV68" i="1" a="1"/>
  <c r="IV68" i="1" s="1"/>
  <c r="IV69" i="1" a="1"/>
  <c r="IV69" i="1" s="1"/>
  <c r="IV70" i="1" a="1"/>
  <c r="IV70" i="1" s="1"/>
  <c r="GL60" i="1" a="1"/>
  <c r="GL60" i="1" s="1"/>
  <c r="GL61" i="1" a="1"/>
  <c r="GL61" i="1" s="1"/>
  <c r="GL62" i="1" a="1"/>
  <c r="GL62" i="1" s="1"/>
  <c r="GL63" i="1" a="1"/>
  <c r="GL63" i="1" s="1"/>
  <c r="GL64" i="1" a="1"/>
  <c r="GL64" i="1" s="1"/>
  <c r="GL65" i="1" a="1"/>
  <c r="GL65" i="1" s="1"/>
  <c r="GL66" i="1" a="1"/>
  <c r="GL66" i="1" s="1"/>
  <c r="GL67" i="1" a="1"/>
  <c r="GL67" i="1" s="1"/>
  <c r="GL68" i="1" a="1"/>
  <c r="GL68" i="1" s="1"/>
  <c r="GL69" i="1" a="1"/>
  <c r="GL69" i="1" s="1"/>
  <c r="GL70" i="1" a="1"/>
  <c r="GL70" i="1" s="1"/>
  <c r="DE60" i="1" a="1"/>
  <c r="DE60" i="1" s="1"/>
  <c r="DE61" i="1" a="1"/>
  <c r="DE61" i="1" s="1"/>
  <c r="DE62" i="1" a="1"/>
  <c r="DE62" i="1" s="1"/>
  <c r="DE63" i="1" a="1"/>
  <c r="DE63" i="1" s="1"/>
  <c r="DE64" i="1" a="1"/>
  <c r="DE64" i="1" s="1"/>
  <c r="DE65" i="1" a="1"/>
  <c r="DE65" i="1" s="1"/>
  <c r="DE66" i="1" a="1"/>
  <c r="DE66" i="1" s="1"/>
  <c r="DE67" i="1" a="1"/>
  <c r="DE67" i="1" s="1"/>
  <c r="DE68" i="1" a="1"/>
  <c r="DE68" i="1" s="1"/>
  <c r="DE69" i="1" a="1"/>
  <c r="DE69" i="1" s="1"/>
  <c r="DE70" i="1" a="1"/>
  <c r="DE70" i="1" s="1"/>
  <c r="IX40" i="1" a="1"/>
  <c r="IX40" i="1" s="1"/>
  <c r="IX35" i="1" a="1"/>
  <c r="IX35" i="1" s="1"/>
  <c r="IX41" i="1" a="1"/>
  <c r="IX41" i="1" s="1"/>
  <c r="IX30" i="1" a="1"/>
  <c r="IX30" i="1" s="1"/>
  <c r="IX37" i="1" a="1"/>
  <c r="IX37" i="1" s="1"/>
  <c r="IX33" i="1" a="1"/>
  <c r="IX33" i="1" s="1"/>
  <c r="IX42" i="1" a="1"/>
  <c r="IX42" i="1" s="1"/>
  <c r="IX24" i="1" a="1"/>
  <c r="IX24" i="1" s="1"/>
  <c r="IX28" i="1" a="1"/>
  <c r="IX28" i="1" s="1"/>
  <c r="IX25" i="1" a="1"/>
  <c r="IX25" i="1" s="1"/>
  <c r="IX38" i="1" a="1"/>
  <c r="IX38" i="1" s="1"/>
  <c r="IX34" i="1" a="1"/>
  <c r="IX34" i="1" s="1"/>
  <c r="IX23" i="1" a="1"/>
  <c r="IX23" i="1" s="1"/>
  <c r="IX39" i="1" a="1"/>
  <c r="IX39" i="1" s="1"/>
  <c r="IX43" i="1" a="1"/>
  <c r="IX43" i="1" s="1"/>
  <c r="IX31" i="1" a="1"/>
  <c r="IX31" i="1" s="1"/>
  <c r="IX22" i="1" a="1"/>
  <c r="IX22" i="1" s="1"/>
  <c r="IX26" i="1" a="1"/>
  <c r="IX26" i="1" s="1"/>
  <c r="IX29" i="1" a="1"/>
  <c r="IX29" i="1" s="1"/>
  <c r="IX27" i="1" a="1"/>
  <c r="IX27" i="1" s="1"/>
  <c r="IX36" i="1" a="1"/>
  <c r="IX36" i="1" s="1"/>
  <c r="IX32" i="1" a="1"/>
  <c r="IX32" i="1" s="1"/>
  <c r="MV26" i="1" a="1"/>
  <c r="MV26" i="1" s="1"/>
  <c r="MV40" i="1" a="1"/>
  <c r="MV40" i="1" s="1"/>
  <c r="MV24" i="1" a="1"/>
  <c r="MV24" i="1" s="1"/>
  <c r="MV39" i="1" a="1"/>
  <c r="MV39" i="1" s="1"/>
  <c r="MV27" i="1" a="1"/>
  <c r="MV27" i="1" s="1"/>
  <c r="MV29" i="1" a="1"/>
  <c r="MV29" i="1" s="1"/>
  <c r="MV36" i="1" a="1"/>
  <c r="MV36" i="1" s="1"/>
  <c r="MV33" i="1" a="1"/>
  <c r="MV33" i="1" s="1"/>
  <c r="MV31" i="1" a="1"/>
  <c r="MV31" i="1" s="1"/>
  <c r="MV23" i="1" a="1"/>
  <c r="MV23" i="1" s="1"/>
  <c r="MV35" i="1" a="1"/>
  <c r="MV35" i="1" s="1"/>
  <c r="MV38" i="1" a="1"/>
  <c r="MV38" i="1" s="1"/>
  <c r="MV28" i="1" a="1"/>
  <c r="MV28" i="1" s="1"/>
  <c r="MV41" i="1" a="1"/>
  <c r="MV41" i="1" s="1"/>
  <c r="MV34" i="1" a="1"/>
  <c r="MV34" i="1" s="1"/>
  <c r="MV32" i="1" a="1"/>
  <c r="MV32" i="1" s="1"/>
  <c r="MV42" i="1" a="1"/>
  <c r="MV42" i="1" s="1"/>
  <c r="MV43" i="1" a="1"/>
  <c r="MV43" i="1" s="1"/>
  <c r="MV37" i="1" a="1"/>
  <c r="MV37" i="1" s="1"/>
  <c r="MV22" i="1" a="1"/>
  <c r="MV22" i="1" s="1"/>
  <c r="MV30" i="1" a="1"/>
  <c r="MV30" i="1" s="1"/>
  <c r="MV25" i="1" a="1"/>
  <c r="MV25" i="1" s="1"/>
  <c r="JF23" i="1" a="1"/>
  <c r="JF23" i="1" s="1"/>
  <c r="JF37" i="1" a="1"/>
  <c r="JF37" i="1" s="1"/>
  <c r="JF38" i="1" a="1"/>
  <c r="JF38" i="1" s="1"/>
  <c r="JF31" i="1" a="1"/>
  <c r="JF31" i="1" s="1"/>
  <c r="JF39" i="1" a="1"/>
  <c r="JF39" i="1" s="1"/>
  <c r="JF35" i="1" a="1"/>
  <c r="JF35" i="1" s="1"/>
  <c r="JF27" i="1" a="1"/>
  <c r="JF27" i="1" s="1"/>
  <c r="JF36" i="1" a="1"/>
  <c r="JF36" i="1" s="1"/>
  <c r="JF24" i="1" a="1"/>
  <c r="JF24" i="1" s="1"/>
  <c r="JF30" i="1" a="1"/>
  <c r="JF30" i="1" s="1"/>
  <c r="JF41" i="1" a="1"/>
  <c r="JF41" i="1" s="1"/>
  <c r="JF32" i="1" a="1"/>
  <c r="JF32" i="1" s="1"/>
  <c r="JF40" i="1" a="1"/>
  <c r="JF40" i="1" s="1"/>
  <c r="JF42" i="1" a="1"/>
  <c r="JF42" i="1" s="1"/>
  <c r="JF26" i="1" a="1"/>
  <c r="JF26" i="1" s="1"/>
  <c r="JF33" i="1" a="1"/>
  <c r="JF33" i="1" s="1"/>
  <c r="JF43" i="1" a="1"/>
  <c r="JF43" i="1" s="1"/>
  <c r="JF22" i="1" a="1"/>
  <c r="JF22" i="1" s="1"/>
  <c r="JF29" i="1" a="1"/>
  <c r="JF29" i="1" s="1"/>
  <c r="JF25" i="1" a="1"/>
  <c r="JF25" i="1" s="1"/>
  <c r="JF34" i="1" a="1"/>
  <c r="JF34" i="1" s="1"/>
  <c r="JF28" i="1" a="1"/>
  <c r="JF28" i="1" s="1"/>
  <c r="KT22" i="1" a="1"/>
  <c r="KT22" i="1" s="1"/>
  <c r="KT35" i="1" a="1"/>
  <c r="KT35" i="1" s="1"/>
  <c r="KT38" i="1" a="1"/>
  <c r="KT38" i="1" s="1"/>
  <c r="KT29" i="1" a="1"/>
  <c r="KT29" i="1" s="1"/>
  <c r="KT26" i="1" a="1"/>
  <c r="KT26" i="1" s="1"/>
  <c r="KT30" i="1" a="1"/>
  <c r="KT30" i="1" s="1"/>
  <c r="KT24" i="1" a="1"/>
  <c r="KT24" i="1" s="1"/>
  <c r="KT43" i="1" a="1"/>
  <c r="KT43" i="1" s="1"/>
  <c r="KT32" i="1" a="1"/>
  <c r="KT32" i="1" s="1"/>
  <c r="KT36" i="1" a="1"/>
  <c r="KT36" i="1" s="1"/>
  <c r="KT41" i="1" a="1"/>
  <c r="KT41" i="1" s="1"/>
  <c r="KT31" i="1" a="1"/>
  <c r="KT31" i="1" s="1"/>
  <c r="KT34" i="1" a="1"/>
  <c r="KT34" i="1" s="1"/>
  <c r="KT37" i="1" a="1"/>
  <c r="KT37" i="1" s="1"/>
  <c r="KT40" i="1" a="1"/>
  <c r="KT40" i="1" s="1"/>
  <c r="KT33" i="1" a="1"/>
  <c r="KT33" i="1" s="1"/>
  <c r="KT39" i="1" a="1"/>
  <c r="KT39" i="1" s="1"/>
  <c r="KT23" i="1" a="1"/>
  <c r="KT23" i="1" s="1"/>
  <c r="KT28" i="1" a="1"/>
  <c r="KT28" i="1" s="1"/>
  <c r="KT27" i="1" a="1"/>
  <c r="KT27" i="1" s="1"/>
  <c r="KT42" i="1" a="1"/>
  <c r="KT42" i="1" s="1"/>
  <c r="KT25" i="1" a="1"/>
  <c r="KT25" i="1" s="1"/>
  <c r="BR25" i="1" a="1"/>
  <c r="BR25" i="1" s="1"/>
  <c r="BR36" i="1" a="1"/>
  <c r="BR36" i="1" s="1"/>
  <c r="BR28" i="1" a="1"/>
  <c r="BR28" i="1" s="1"/>
  <c r="BR29" i="1" a="1"/>
  <c r="BR29" i="1" s="1"/>
  <c r="BR24" i="1" a="1"/>
  <c r="BR24" i="1" s="1"/>
  <c r="BR23" i="1" a="1"/>
  <c r="BR23" i="1" s="1"/>
  <c r="BR41" i="1" a="1"/>
  <c r="BR41" i="1" s="1"/>
  <c r="BR34" i="1" a="1"/>
  <c r="BR34" i="1" s="1"/>
  <c r="BR39" i="1" a="1"/>
  <c r="BR39" i="1" s="1"/>
  <c r="BR26" i="1" a="1"/>
  <c r="BR26" i="1" s="1"/>
  <c r="BR37" i="1" a="1"/>
  <c r="BR37" i="1" s="1"/>
  <c r="BR33" i="1" a="1"/>
  <c r="BR33" i="1" s="1"/>
  <c r="BR32" i="1" a="1"/>
  <c r="BR32" i="1" s="1"/>
  <c r="BR30" i="1" a="1"/>
  <c r="BR30" i="1" s="1"/>
  <c r="BR38" i="1" a="1"/>
  <c r="BR38" i="1" s="1"/>
  <c r="BR35" i="1" a="1"/>
  <c r="BR35" i="1" s="1"/>
  <c r="BR22" i="1" a="1"/>
  <c r="BR22" i="1" s="1"/>
  <c r="BR43" i="1" a="1"/>
  <c r="BR43" i="1" s="1"/>
  <c r="BR40" i="1" a="1"/>
  <c r="BR40" i="1" s="1"/>
  <c r="BR42" i="1" a="1"/>
  <c r="BR42" i="1" s="1"/>
  <c r="BR27" i="1" a="1"/>
  <c r="BR27" i="1" s="1"/>
  <c r="BR31" i="1" a="1"/>
  <c r="BR31" i="1" s="1"/>
  <c r="BV35" i="1" a="1"/>
  <c r="BV35" i="1" s="1"/>
  <c r="BV39" i="1" a="1"/>
  <c r="BV39" i="1" s="1"/>
  <c r="BV24" i="1" a="1"/>
  <c r="BV24" i="1" s="1"/>
  <c r="BV23" i="1" a="1"/>
  <c r="BV23" i="1" s="1"/>
  <c r="BV26" i="1" a="1"/>
  <c r="BV26" i="1" s="1"/>
  <c r="BV33" i="1" a="1"/>
  <c r="BV33" i="1" s="1"/>
  <c r="BV25" i="1" a="1"/>
  <c r="BV25" i="1" s="1"/>
  <c r="BV32" i="1" a="1"/>
  <c r="BV32" i="1" s="1"/>
  <c r="BV43" i="1" a="1"/>
  <c r="BV43" i="1" s="1"/>
  <c r="BV27" i="1" a="1"/>
  <c r="BV27" i="1" s="1"/>
  <c r="BV36" i="1" a="1"/>
  <c r="BV36" i="1" s="1"/>
  <c r="BV41" i="1" a="1"/>
  <c r="BV41" i="1" s="1"/>
  <c r="BV38" i="1" a="1"/>
  <c r="BV38" i="1" s="1"/>
  <c r="BV42" i="1" a="1"/>
  <c r="BV42" i="1" s="1"/>
  <c r="BV29" i="1" a="1"/>
  <c r="BV29" i="1" s="1"/>
  <c r="BV40" i="1" a="1"/>
  <c r="BV40" i="1" s="1"/>
  <c r="BV34" i="1" a="1"/>
  <c r="BV34" i="1" s="1"/>
  <c r="BV30" i="1" a="1"/>
  <c r="BV30" i="1" s="1"/>
  <c r="BV22" i="1" a="1"/>
  <c r="BV22" i="1" s="1"/>
  <c r="BV31" i="1" a="1"/>
  <c r="BV31" i="1" s="1"/>
  <c r="BV37" i="1" a="1"/>
  <c r="BV37" i="1" s="1"/>
  <c r="BV28" i="1" a="1"/>
  <c r="BV28" i="1" s="1"/>
  <c r="IR34" i="1" a="1"/>
  <c r="IR34" i="1" s="1"/>
  <c r="IR27" i="1" a="1"/>
  <c r="IR27" i="1" s="1"/>
  <c r="IR23" i="1" a="1"/>
  <c r="IR23" i="1" s="1"/>
  <c r="IR37" i="1" a="1"/>
  <c r="IR37" i="1" s="1"/>
  <c r="IR24" i="1" a="1"/>
  <c r="IR24" i="1" s="1"/>
  <c r="IR41" i="1" a="1"/>
  <c r="IR41" i="1" s="1"/>
  <c r="IR25" i="1" a="1"/>
  <c r="IR25" i="1" s="1"/>
  <c r="IR32" i="1" a="1"/>
  <c r="IR32" i="1" s="1"/>
  <c r="IR36" i="1" a="1"/>
  <c r="IR36" i="1" s="1"/>
  <c r="IR31" i="1" a="1"/>
  <c r="IR31" i="1" s="1"/>
  <c r="IR26" i="1" a="1"/>
  <c r="IR26" i="1" s="1"/>
  <c r="IR22" i="1" a="1"/>
  <c r="IR22" i="1" s="1"/>
  <c r="IR40" i="1" a="1"/>
  <c r="IR40" i="1" s="1"/>
  <c r="IR38" i="1" a="1"/>
  <c r="IR38" i="1" s="1"/>
  <c r="IR33" i="1" a="1"/>
  <c r="IR33" i="1" s="1"/>
  <c r="IR30" i="1" a="1"/>
  <c r="IR30" i="1" s="1"/>
  <c r="IR43" i="1" a="1"/>
  <c r="IR43" i="1" s="1"/>
  <c r="IR42" i="1" a="1"/>
  <c r="IR42" i="1" s="1"/>
  <c r="IR29" i="1" a="1"/>
  <c r="IR29" i="1" s="1"/>
  <c r="IR28" i="1" a="1"/>
  <c r="IR28" i="1" s="1"/>
  <c r="IR39" i="1" a="1"/>
  <c r="IR39" i="1" s="1"/>
  <c r="IR35" i="1" a="1"/>
  <c r="IR35" i="1" s="1"/>
  <c r="GZ60" i="1" a="1"/>
  <c r="GZ60" i="1" s="1"/>
  <c r="GZ61" i="1" a="1"/>
  <c r="GZ61" i="1" s="1"/>
  <c r="GZ62" i="1" a="1"/>
  <c r="GZ62" i="1" s="1"/>
  <c r="GZ63" i="1" a="1"/>
  <c r="GZ63" i="1" s="1"/>
  <c r="GZ64" i="1" a="1"/>
  <c r="GZ64" i="1" s="1"/>
  <c r="GZ65" i="1" a="1"/>
  <c r="GZ65" i="1" s="1"/>
  <c r="GZ66" i="1" a="1"/>
  <c r="GZ66" i="1" s="1"/>
  <c r="GZ67" i="1" a="1"/>
  <c r="GZ67" i="1" s="1"/>
  <c r="GZ68" i="1" a="1"/>
  <c r="GZ68" i="1" s="1"/>
  <c r="GZ69" i="1" a="1"/>
  <c r="GZ69" i="1" s="1"/>
  <c r="GZ70" i="1" a="1"/>
  <c r="GZ70" i="1" s="1"/>
  <c r="KF60" i="1" a="1"/>
  <c r="KF60" i="1" s="1"/>
  <c r="KF61" i="1" a="1"/>
  <c r="KF61" i="1" s="1"/>
  <c r="KF62" i="1" a="1"/>
  <c r="KF62" i="1" s="1"/>
  <c r="KF63" i="1" a="1"/>
  <c r="KF63" i="1" s="1"/>
  <c r="KF64" i="1" a="1"/>
  <c r="KF64" i="1" s="1"/>
  <c r="KF65" i="1" a="1"/>
  <c r="KF65" i="1" s="1"/>
  <c r="KF66" i="1" a="1"/>
  <c r="KF66" i="1" s="1"/>
  <c r="KF67" i="1" a="1"/>
  <c r="KF67" i="1" s="1"/>
  <c r="KF68" i="1" a="1"/>
  <c r="KF68" i="1" s="1"/>
  <c r="KF69" i="1" a="1"/>
  <c r="KF69" i="1" s="1"/>
  <c r="KF70" i="1" a="1"/>
  <c r="KF70" i="1" s="1"/>
  <c r="BG60" i="1" a="1"/>
  <c r="BG60" i="1" s="1"/>
  <c r="BG61" i="1" a="1"/>
  <c r="BG61" i="1" s="1"/>
  <c r="BG62" i="1" a="1"/>
  <c r="BG62" i="1" s="1"/>
  <c r="BG63" i="1" a="1"/>
  <c r="BG63" i="1" s="1"/>
  <c r="BG64" i="1" a="1"/>
  <c r="BG64" i="1" s="1"/>
  <c r="BG65" i="1" a="1"/>
  <c r="BG65" i="1" s="1"/>
  <c r="BG66" i="1" a="1"/>
  <c r="BG66" i="1" s="1"/>
  <c r="BG67" i="1" a="1"/>
  <c r="BG67" i="1" s="1"/>
  <c r="BG68" i="1" a="1"/>
  <c r="BG68" i="1" s="1"/>
  <c r="BG69" i="1" a="1"/>
  <c r="BG69" i="1" s="1"/>
  <c r="BG70" i="1" a="1"/>
  <c r="BG70" i="1" s="1"/>
  <c r="DF60" i="1" a="1"/>
  <c r="DF60" i="1" s="1"/>
  <c r="DF61" i="1" a="1"/>
  <c r="DF61" i="1" s="1"/>
  <c r="DF62" i="1" a="1"/>
  <c r="DF62" i="1" s="1"/>
  <c r="DF63" i="1" a="1"/>
  <c r="DF63" i="1" s="1"/>
  <c r="DF64" i="1" a="1"/>
  <c r="DF64" i="1" s="1"/>
  <c r="DF65" i="1" a="1"/>
  <c r="DF65" i="1" s="1"/>
  <c r="DF66" i="1" a="1"/>
  <c r="DF66" i="1" s="1"/>
  <c r="DF67" i="1" a="1"/>
  <c r="DF67" i="1" s="1"/>
  <c r="DF68" i="1" a="1"/>
  <c r="DF68" i="1" s="1"/>
  <c r="DF69" i="1" a="1"/>
  <c r="DF69" i="1" s="1"/>
  <c r="DF70" i="1" a="1"/>
  <c r="DF70" i="1" s="1"/>
  <c r="KD42" i="1" a="1"/>
  <c r="KD42" i="1" s="1"/>
  <c r="KD25" i="1" a="1"/>
  <c r="KD25" i="1" s="1"/>
  <c r="KD27" i="1" a="1"/>
  <c r="KD27" i="1" s="1"/>
  <c r="KD35" i="1" a="1"/>
  <c r="KD35" i="1" s="1"/>
  <c r="KD22" i="1" a="1"/>
  <c r="KD22" i="1" s="1"/>
  <c r="KD40" i="1" a="1"/>
  <c r="KD40" i="1" s="1"/>
  <c r="KD26" i="1" a="1"/>
  <c r="KD26" i="1" s="1"/>
  <c r="KD29" i="1" a="1"/>
  <c r="KD29" i="1" s="1"/>
  <c r="KD33" i="1" a="1"/>
  <c r="KD33" i="1" s="1"/>
  <c r="KD38" i="1" a="1"/>
  <c r="KD38" i="1" s="1"/>
  <c r="KD41" i="1" a="1"/>
  <c r="KD41" i="1" s="1"/>
  <c r="KD30" i="1" a="1"/>
  <c r="KD30" i="1" s="1"/>
  <c r="KD32" i="1" a="1"/>
  <c r="KD32" i="1" s="1"/>
  <c r="KD31" i="1" a="1"/>
  <c r="KD31" i="1" s="1"/>
  <c r="KD34" i="1" a="1"/>
  <c r="KD34" i="1" s="1"/>
  <c r="KD43" i="1" a="1"/>
  <c r="KD43" i="1" s="1"/>
  <c r="KD24" i="1" a="1"/>
  <c r="KD24" i="1" s="1"/>
  <c r="KD39" i="1" a="1"/>
  <c r="KD39" i="1" s="1"/>
  <c r="KD36" i="1" a="1"/>
  <c r="KD36" i="1" s="1"/>
  <c r="KD37" i="1" a="1"/>
  <c r="KD37" i="1" s="1"/>
  <c r="KD23" i="1" a="1"/>
  <c r="KD23" i="1" s="1"/>
  <c r="KD28" i="1" a="1"/>
  <c r="KD28" i="1" s="1"/>
  <c r="LL29" i="1" a="1"/>
  <c r="LL29" i="1" s="1"/>
  <c r="LK29" i="1" s="1" a="1"/>
  <c r="LK29" i="1" s="1"/>
  <c r="LL41" i="1" a="1"/>
  <c r="LL41" i="1" s="1"/>
  <c r="LK41" i="1" s="1" a="1"/>
  <c r="LK41" i="1" s="1"/>
  <c r="LL30" i="1" a="1"/>
  <c r="LL30" i="1" s="1"/>
  <c r="LK30" i="1" s="1" a="1"/>
  <c r="LK30" i="1" s="1"/>
  <c r="LL38" i="1" a="1"/>
  <c r="LL38" i="1" s="1"/>
  <c r="LK38" i="1" s="1" a="1"/>
  <c r="LK38" i="1" s="1"/>
  <c r="LL24" i="1" a="1"/>
  <c r="LL24" i="1" s="1"/>
  <c r="LK24" i="1" s="1" a="1"/>
  <c r="LK24" i="1" s="1"/>
  <c r="LL32" i="1" a="1"/>
  <c r="LL32" i="1" s="1"/>
  <c r="LK32" i="1" s="1" a="1"/>
  <c r="LK32" i="1" s="1"/>
  <c r="LL31" i="1" a="1"/>
  <c r="LL31" i="1" s="1"/>
  <c r="LK31" i="1" s="1" a="1"/>
  <c r="LK31" i="1" s="1"/>
  <c r="LL26" i="1" a="1"/>
  <c r="LL26" i="1" s="1"/>
  <c r="LK26" i="1" s="1" a="1"/>
  <c r="LK26" i="1" s="1"/>
  <c r="LL36" i="1" a="1"/>
  <c r="LL36" i="1" s="1"/>
  <c r="LL34" i="1" a="1"/>
  <c r="LL34" i="1" s="1"/>
  <c r="LK34" i="1" s="1" a="1"/>
  <c r="LK34" i="1" s="1"/>
  <c r="LL40" i="1" a="1"/>
  <c r="LL40" i="1" s="1"/>
  <c r="LK40" i="1" s="1" a="1"/>
  <c r="LK40" i="1" s="1"/>
  <c r="LL37" i="1" a="1"/>
  <c r="LL37" i="1" s="1"/>
  <c r="LK37" i="1" s="1" a="1"/>
  <c r="LK37" i="1" s="1"/>
  <c r="LL27" i="1" a="1"/>
  <c r="LL27" i="1" s="1"/>
  <c r="LL33" i="1" a="1"/>
  <c r="LL33" i="1" s="1"/>
  <c r="LK33" i="1" s="1" a="1"/>
  <c r="LK33" i="1" s="1"/>
  <c r="LL23" i="1" a="1"/>
  <c r="LL23" i="1" s="1"/>
  <c r="LK23" i="1" s="1" a="1"/>
  <c r="LK23" i="1" s="1"/>
  <c r="LL39" i="1" a="1"/>
  <c r="LL39" i="1" s="1"/>
  <c r="LK39" i="1" s="1" a="1"/>
  <c r="LK39" i="1" s="1"/>
  <c r="LL28" i="1" a="1"/>
  <c r="LL28" i="1" s="1"/>
  <c r="LK28" i="1" s="1" a="1"/>
  <c r="LK28" i="1" s="1"/>
  <c r="LL42" i="1" a="1"/>
  <c r="LL42" i="1" s="1"/>
  <c r="LK42" i="1" s="1" a="1"/>
  <c r="LK42" i="1" s="1"/>
  <c r="LL43" i="1" a="1"/>
  <c r="LL43" i="1" s="1"/>
  <c r="LK43" i="1" s="1" a="1"/>
  <c r="LK43" i="1" s="1"/>
  <c r="LL25" i="1" a="1"/>
  <c r="LL25" i="1" s="1"/>
  <c r="LK25" i="1" s="1" a="1"/>
  <c r="LK25" i="1" s="1"/>
  <c r="LL22" i="1" a="1"/>
  <c r="LL22" i="1" s="1"/>
  <c r="LK22" i="1" s="1" a="1"/>
  <c r="LK22" i="1" s="1"/>
  <c r="LL35" i="1" a="1"/>
  <c r="LL35" i="1" s="1"/>
  <c r="LK35" i="1" s="1" a="1"/>
  <c r="LK35" i="1" s="1"/>
  <c r="KM34" i="1" a="1"/>
  <c r="KM34" i="1" s="1"/>
  <c r="KM38" i="1" a="1"/>
  <c r="KM38" i="1" s="1"/>
  <c r="KM35" i="1" a="1"/>
  <c r="KM35" i="1" s="1"/>
  <c r="KM25" i="1" a="1"/>
  <c r="KM25" i="1" s="1"/>
  <c r="KM31" i="1" a="1"/>
  <c r="KM31" i="1" s="1"/>
  <c r="KM36" i="1" a="1"/>
  <c r="KM36" i="1" s="1"/>
  <c r="KM41" i="1" a="1"/>
  <c r="KM41" i="1" s="1"/>
  <c r="KM37" i="1" a="1"/>
  <c r="KM37" i="1" s="1"/>
  <c r="KM32" i="1" a="1"/>
  <c r="KM32" i="1" s="1"/>
  <c r="KM24" i="1" a="1"/>
  <c r="KM24" i="1" s="1"/>
  <c r="KM23" i="1" a="1"/>
  <c r="KM23" i="1" s="1"/>
  <c r="KM39" i="1" a="1"/>
  <c r="KM39" i="1" s="1"/>
  <c r="KM27" i="1" a="1"/>
  <c r="KM27" i="1" s="1"/>
  <c r="KM43" i="1" a="1"/>
  <c r="KM43" i="1" s="1"/>
  <c r="KM40" i="1" a="1"/>
  <c r="KM40" i="1" s="1"/>
  <c r="KM42" i="1" a="1"/>
  <c r="KM42" i="1" s="1"/>
  <c r="KM33" i="1" a="1"/>
  <c r="KM33" i="1" s="1"/>
  <c r="KM22" i="1" a="1"/>
  <c r="KM22" i="1" s="1"/>
  <c r="KM30" i="1" a="1"/>
  <c r="KM30" i="1" s="1"/>
  <c r="KM26" i="1" a="1"/>
  <c r="KM26" i="1" s="1"/>
  <c r="KM29" i="1" a="1"/>
  <c r="KM29" i="1" s="1"/>
  <c r="KM28" i="1" a="1"/>
  <c r="KM28" i="1" s="1"/>
  <c r="BN41" i="1" a="1"/>
  <c r="BN41" i="1" s="1"/>
  <c r="BN43" i="1" a="1"/>
  <c r="BN43" i="1" s="1"/>
  <c r="BN26" i="1" a="1"/>
  <c r="BN26" i="1" s="1"/>
  <c r="BN35" i="1" a="1"/>
  <c r="BN35" i="1" s="1"/>
  <c r="BN24" i="1" a="1"/>
  <c r="BN24" i="1" s="1"/>
  <c r="BN29" i="1" a="1"/>
  <c r="BN29" i="1" s="1"/>
  <c r="BN38" i="1" a="1"/>
  <c r="BN38" i="1" s="1"/>
  <c r="BN36" i="1" a="1"/>
  <c r="BN36" i="1" s="1"/>
  <c r="BN30" i="1" a="1"/>
  <c r="BN30" i="1" s="1"/>
  <c r="BN42" i="1" a="1"/>
  <c r="BN42" i="1" s="1"/>
  <c r="BN40" i="1" a="1"/>
  <c r="BN40" i="1" s="1"/>
  <c r="BN34" i="1" a="1"/>
  <c r="BN34" i="1" s="1"/>
  <c r="BN37" i="1" a="1"/>
  <c r="BN37" i="1" s="1"/>
  <c r="BN32" i="1" a="1"/>
  <c r="BN32" i="1" s="1"/>
  <c r="BN23" i="1" a="1"/>
  <c r="BN23" i="1" s="1"/>
  <c r="BN27" i="1" a="1"/>
  <c r="BN27" i="1" s="1"/>
  <c r="BN33" i="1" a="1"/>
  <c r="BN33" i="1" s="1"/>
  <c r="BN28" i="1" a="1"/>
  <c r="BN28" i="1" s="1"/>
  <c r="BN31" i="1" a="1"/>
  <c r="BN31" i="1" s="1"/>
  <c r="BN25" i="1" a="1"/>
  <c r="BN25" i="1" s="1"/>
  <c r="BN22" i="1" a="1"/>
  <c r="BN22" i="1" s="1"/>
  <c r="BN39" i="1" a="1"/>
  <c r="BN39" i="1" s="1"/>
  <c r="EY30" i="1" a="1"/>
  <c r="EY30" i="1" s="1"/>
  <c r="EY28" i="1" a="1"/>
  <c r="EY28" i="1" s="1"/>
  <c r="EY22" i="1" a="1"/>
  <c r="EY22" i="1" s="1"/>
  <c r="EY29" i="1" a="1"/>
  <c r="EY29" i="1" s="1"/>
  <c r="EY31" i="1" a="1"/>
  <c r="EY31" i="1" s="1"/>
  <c r="EY35" i="1" a="1"/>
  <c r="EY35" i="1" s="1"/>
  <c r="EY26" i="1" a="1"/>
  <c r="EY26" i="1" s="1"/>
  <c r="EY23" i="1" a="1"/>
  <c r="EY23" i="1" s="1"/>
  <c r="EY41" i="1" a="1"/>
  <c r="EY41" i="1" s="1"/>
  <c r="EY36" i="1" a="1"/>
  <c r="EY36" i="1" s="1"/>
  <c r="EY43" i="1" a="1"/>
  <c r="EY43" i="1" s="1"/>
  <c r="EY24" i="1" a="1"/>
  <c r="EY24" i="1" s="1"/>
  <c r="EY34" i="1" a="1"/>
  <c r="EY34" i="1" s="1"/>
  <c r="EY39" i="1" a="1"/>
  <c r="EY39" i="1" s="1"/>
  <c r="EY37" i="1" a="1"/>
  <c r="EY37" i="1" s="1"/>
  <c r="EY27" i="1" a="1"/>
  <c r="EY27" i="1" s="1"/>
  <c r="EY32" i="1" a="1"/>
  <c r="EY32" i="1" s="1"/>
  <c r="EY25" i="1" a="1"/>
  <c r="EY25" i="1" s="1"/>
  <c r="EY38" i="1" a="1"/>
  <c r="EY38" i="1" s="1"/>
  <c r="EY42" i="1" a="1"/>
  <c r="EY42" i="1" s="1"/>
  <c r="EY33" i="1" a="1"/>
  <c r="EY33" i="1" s="1"/>
  <c r="EY40" i="1" a="1"/>
  <c r="EY40" i="1" s="1"/>
  <c r="FQ39" i="1" a="1"/>
  <c r="FQ39" i="1" s="1"/>
  <c r="FQ35" i="1" a="1"/>
  <c r="FQ35" i="1" s="1"/>
  <c r="FQ31" i="1" a="1"/>
  <c r="FQ31" i="1" s="1"/>
  <c r="FQ40" i="1" a="1"/>
  <c r="FQ40" i="1" s="1"/>
  <c r="FQ24" i="1" a="1"/>
  <c r="FQ24" i="1" s="1"/>
  <c r="FQ33" i="1" a="1"/>
  <c r="FQ33" i="1" s="1"/>
  <c r="FQ38" i="1" a="1"/>
  <c r="FQ38" i="1" s="1"/>
  <c r="FQ25" i="1" a="1"/>
  <c r="FQ25" i="1" s="1"/>
  <c r="FQ28" i="1" a="1"/>
  <c r="FQ28" i="1" s="1"/>
  <c r="FQ23" i="1" a="1"/>
  <c r="FQ23" i="1" s="1"/>
  <c r="FQ22" i="1" a="1"/>
  <c r="FQ22" i="1" s="1"/>
  <c r="FQ30" i="1" a="1"/>
  <c r="FQ30" i="1" s="1"/>
  <c r="FQ26" i="1" a="1"/>
  <c r="FQ26" i="1" s="1"/>
  <c r="FQ29" i="1" a="1"/>
  <c r="FQ29" i="1" s="1"/>
  <c r="FQ34" i="1" a="1"/>
  <c r="FQ34" i="1" s="1"/>
  <c r="FQ32" i="1" a="1"/>
  <c r="FQ32" i="1" s="1"/>
  <c r="FQ27" i="1" a="1"/>
  <c r="FQ27" i="1" s="1"/>
  <c r="FQ37" i="1" a="1"/>
  <c r="FQ37" i="1" s="1"/>
  <c r="FQ36" i="1" a="1"/>
  <c r="FQ36" i="1" s="1"/>
  <c r="FQ43" i="1" a="1"/>
  <c r="FQ43" i="1" s="1"/>
  <c r="JX41" i="1" a="1"/>
  <c r="JX41" i="1" s="1"/>
  <c r="JX37" i="1" a="1"/>
  <c r="JX37" i="1" s="1"/>
  <c r="JX27" i="1" a="1"/>
  <c r="JX27" i="1" s="1"/>
  <c r="JX22" i="1" a="1"/>
  <c r="JX22" i="1" s="1"/>
  <c r="JX36" i="1" a="1"/>
  <c r="JX36" i="1" s="1"/>
  <c r="JX39" i="1" a="1"/>
  <c r="JX39" i="1" s="1"/>
  <c r="JX24" i="1" a="1"/>
  <c r="JX24" i="1" s="1"/>
  <c r="JX42" i="1" a="1"/>
  <c r="JX42" i="1" s="1"/>
  <c r="JX26" i="1" a="1"/>
  <c r="JX26" i="1" s="1"/>
  <c r="JX40" i="1" a="1"/>
  <c r="JX40" i="1" s="1"/>
  <c r="JX35" i="1" a="1"/>
  <c r="JX35" i="1" s="1"/>
  <c r="JX33" i="1" a="1"/>
  <c r="JX33" i="1" s="1"/>
  <c r="JX28" i="1" a="1"/>
  <c r="JX28" i="1" s="1"/>
  <c r="JX38" i="1" a="1"/>
  <c r="JX38" i="1" s="1"/>
  <c r="JX30" i="1" a="1"/>
  <c r="JX30" i="1" s="1"/>
  <c r="JX25" i="1" a="1"/>
  <c r="JX25" i="1" s="1"/>
  <c r="JX31" i="1" a="1"/>
  <c r="JX31" i="1" s="1"/>
  <c r="JX29" i="1" a="1"/>
  <c r="JX29" i="1" s="1"/>
  <c r="JX43" i="1" a="1"/>
  <c r="JX43" i="1" s="1"/>
  <c r="JX34" i="1" a="1"/>
  <c r="JX34" i="1" s="1"/>
  <c r="JX32" i="1" a="1"/>
  <c r="JX32" i="1" s="1"/>
  <c r="JX23" i="1" a="1"/>
  <c r="JX23" i="1" s="1"/>
  <c r="LE60" i="1" a="1"/>
  <c r="LE60" i="1" s="1"/>
  <c r="LE61" i="1" a="1"/>
  <c r="LE61" i="1" s="1"/>
  <c r="LE62" i="1" a="1"/>
  <c r="LE62" i="1" s="1"/>
  <c r="LE63" i="1" a="1"/>
  <c r="LE63" i="1" s="1"/>
  <c r="LE64" i="1" a="1"/>
  <c r="LE64" i="1" s="1"/>
  <c r="LE65" i="1" a="1"/>
  <c r="LE65" i="1" s="1"/>
  <c r="LE66" i="1" a="1"/>
  <c r="LE66" i="1" s="1"/>
  <c r="LE67" i="1" a="1"/>
  <c r="LE67" i="1" s="1"/>
  <c r="LE68" i="1" a="1"/>
  <c r="LE68" i="1" s="1"/>
  <c r="LE69" i="1" a="1"/>
  <c r="LE69" i="1" s="1"/>
  <c r="LE70" i="1" a="1"/>
  <c r="LE70" i="1" s="1"/>
  <c r="FZ60" i="1" a="1"/>
  <c r="FZ60" i="1" s="1"/>
  <c r="FZ61" i="1" a="1"/>
  <c r="FZ61" i="1" s="1"/>
  <c r="FZ62" i="1" a="1"/>
  <c r="FZ62" i="1" s="1"/>
  <c r="FZ63" i="1" a="1"/>
  <c r="FZ63" i="1" s="1"/>
  <c r="FZ64" i="1" a="1"/>
  <c r="FZ64" i="1" s="1"/>
  <c r="FZ65" i="1" a="1"/>
  <c r="FZ65" i="1" s="1"/>
  <c r="FZ66" i="1" a="1"/>
  <c r="FZ66" i="1" s="1"/>
  <c r="FZ67" i="1" a="1"/>
  <c r="FZ67" i="1" s="1"/>
  <c r="FZ68" i="1" a="1"/>
  <c r="FZ68" i="1" s="1"/>
  <c r="FZ69" i="1" a="1"/>
  <c r="FZ69" i="1" s="1"/>
  <c r="FZ70" i="1" a="1"/>
  <c r="FZ70" i="1" s="1"/>
  <c r="LM60" i="1" a="1"/>
  <c r="LM60" i="1" s="1"/>
  <c r="LM61" i="1" a="1"/>
  <c r="LM61" i="1" s="1"/>
  <c r="LM62" i="1" a="1"/>
  <c r="LM62" i="1" s="1"/>
  <c r="LM63" i="1" a="1"/>
  <c r="LM63" i="1" s="1"/>
  <c r="LM64" i="1" a="1"/>
  <c r="LM64" i="1" s="1"/>
  <c r="LM65" i="1" a="1"/>
  <c r="LM65" i="1" s="1"/>
  <c r="LM66" i="1" a="1"/>
  <c r="LM66" i="1" s="1"/>
  <c r="LM67" i="1" a="1"/>
  <c r="LM67" i="1" s="1"/>
  <c r="LM68" i="1" a="1"/>
  <c r="LM68" i="1" s="1"/>
  <c r="LM69" i="1" a="1"/>
  <c r="LM69" i="1" s="1"/>
  <c r="LM70" i="1" a="1"/>
  <c r="LM70" i="1" s="1"/>
  <c r="LP24" i="1" a="1"/>
  <c r="LP24" i="1" s="1"/>
  <c r="LP37" i="1" a="1"/>
  <c r="LP37" i="1" s="1"/>
  <c r="LP43" i="1" a="1"/>
  <c r="LP43" i="1" s="1"/>
  <c r="LP39" i="1" a="1"/>
  <c r="LP39" i="1" s="1"/>
  <c r="LP33" i="1" a="1"/>
  <c r="LP33" i="1" s="1"/>
  <c r="LP35" i="1" a="1"/>
  <c r="LP35" i="1" s="1"/>
  <c r="LP40" i="1" a="1"/>
  <c r="LP40" i="1" s="1"/>
  <c r="LP28" i="1" a="1"/>
  <c r="LP28" i="1" s="1"/>
  <c r="LP31" i="1" a="1"/>
  <c r="LP31" i="1" s="1"/>
  <c r="LP22" i="1" a="1"/>
  <c r="LP22" i="1" s="1"/>
  <c r="LP38" i="1" a="1"/>
  <c r="LP38" i="1" s="1"/>
  <c r="LP30" i="1" a="1"/>
  <c r="LP30" i="1" s="1"/>
  <c r="LP26" i="1" a="1"/>
  <c r="LP26" i="1" s="1"/>
  <c r="LP23" i="1" a="1"/>
  <c r="LP23" i="1" s="1"/>
  <c r="LP32" i="1" a="1"/>
  <c r="LP32" i="1" s="1"/>
  <c r="LP29" i="1" a="1"/>
  <c r="LP29" i="1" s="1"/>
  <c r="LP27" i="1" a="1"/>
  <c r="LP27" i="1" s="1"/>
  <c r="LP34" i="1" a="1"/>
  <c r="LP34" i="1" s="1"/>
  <c r="LP41" i="1" a="1"/>
  <c r="LP41" i="1" s="1"/>
  <c r="LP42" i="1" a="1"/>
  <c r="LP42" i="1" s="1"/>
  <c r="LP25" i="1" a="1"/>
  <c r="LP25" i="1" s="1"/>
  <c r="LP36" i="1" a="1"/>
  <c r="LP36" i="1" s="1"/>
  <c r="J27" i="1" a="1"/>
  <c r="J27" i="1" s="1"/>
  <c r="J28" i="1" a="1"/>
  <c r="J28" i="1" s="1"/>
  <c r="J35" i="1" a="1"/>
  <c r="J35" i="1" s="1"/>
  <c r="J23" i="1" a="1"/>
  <c r="J23" i="1" s="1"/>
  <c r="J31" i="1" a="1"/>
  <c r="J31" i="1" s="1"/>
  <c r="J37" i="1" a="1"/>
  <c r="J37" i="1" s="1"/>
  <c r="J40" i="1" a="1"/>
  <c r="J40" i="1" s="1"/>
  <c r="J41" i="1" a="1"/>
  <c r="J41" i="1" s="1"/>
  <c r="J33" i="1" a="1"/>
  <c r="J33" i="1" s="1"/>
  <c r="J29" i="1" a="1"/>
  <c r="J29" i="1" s="1"/>
  <c r="J43" i="1" a="1"/>
  <c r="J43" i="1" s="1"/>
  <c r="J39" i="1" a="1"/>
  <c r="J39" i="1" s="1"/>
  <c r="J22" i="1" a="1"/>
  <c r="J22" i="1" s="1"/>
  <c r="J38" i="1" a="1"/>
  <c r="J38" i="1" s="1"/>
  <c r="J25" i="1" a="1"/>
  <c r="J25" i="1" s="1"/>
  <c r="J30" i="1" a="1"/>
  <c r="J30" i="1" s="1"/>
  <c r="J32" i="1" a="1"/>
  <c r="J32" i="1" s="1"/>
  <c r="J34" i="1" a="1"/>
  <c r="J34" i="1" s="1"/>
  <c r="J42" i="1" a="1"/>
  <c r="J42" i="1" s="1"/>
  <c r="J26" i="1" a="1"/>
  <c r="J26" i="1" s="1"/>
  <c r="J36" i="1" a="1"/>
  <c r="J36" i="1" s="1"/>
  <c r="J24" i="1" a="1"/>
  <c r="J24" i="1" s="1"/>
  <c r="LW37" i="1" a="1"/>
  <c r="LW37" i="1" s="1"/>
  <c r="LW26" i="1" a="1"/>
  <c r="LW26" i="1" s="1"/>
  <c r="LW23" i="1" a="1"/>
  <c r="LW23" i="1" s="1"/>
  <c r="LW41" i="1" a="1"/>
  <c r="LW41" i="1" s="1"/>
  <c r="LW27" i="1" a="1"/>
  <c r="LW27" i="1" s="1"/>
  <c r="LW30" i="1" a="1"/>
  <c r="LW30" i="1" s="1"/>
  <c r="LW42" i="1" a="1"/>
  <c r="LW42" i="1" s="1"/>
  <c r="LW38" i="1" a="1"/>
  <c r="LW38" i="1" s="1"/>
  <c r="LW24" i="1" a="1"/>
  <c r="LW24" i="1" s="1"/>
  <c r="LW40" i="1" a="1"/>
  <c r="LW40" i="1" s="1"/>
  <c r="LW31" i="1" a="1"/>
  <c r="LW31" i="1" s="1"/>
  <c r="LW35" i="1" a="1"/>
  <c r="LW35" i="1" s="1"/>
  <c r="LW39" i="1" a="1"/>
  <c r="LW39" i="1" s="1"/>
  <c r="LW33" i="1" a="1"/>
  <c r="LW33" i="1" s="1"/>
  <c r="LW25" i="1" a="1"/>
  <c r="LW25" i="1" s="1"/>
  <c r="LW28" i="1" a="1"/>
  <c r="LW28" i="1" s="1"/>
  <c r="LW29" i="1" a="1"/>
  <c r="LW29" i="1" s="1"/>
  <c r="LW34" i="1" a="1"/>
  <c r="LW34" i="1" s="1"/>
  <c r="LW32" i="1" a="1"/>
  <c r="LW32" i="1" s="1"/>
  <c r="LW22" i="1" a="1"/>
  <c r="LW22" i="1" s="1"/>
  <c r="LW36" i="1" a="1"/>
  <c r="LW36" i="1" s="1"/>
  <c r="LW43" i="1" a="1"/>
  <c r="LW43" i="1" s="1"/>
  <c r="DW33" i="1" a="1"/>
  <c r="DW33" i="1" s="1"/>
  <c r="DW42" i="1" a="1"/>
  <c r="DW42" i="1" s="1"/>
  <c r="DW28" i="1" a="1"/>
  <c r="DW28" i="1" s="1"/>
  <c r="DW22" i="1" a="1"/>
  <c r="DW22" i="1" s="1"/>
  <c r="DW24" i="1" a="1"/>
  <c r="DW24" i="1" s="1"/>
  <c r="DW39" i="1" a="1"/>
  <c r="DW39" i="1" s="1"/>
  <c r="DW30" i="1" a="1"/>
  <c r="DW30" i="1" s="1"/>
  <c r="DW38" i="1" a="1"/>
  <c r="DW38" i="1" s="1"/>
  <c r="DW26" i="1" a="1"/>
  <c r="DW26" i="1" s="1"/>
  <c r="DW35" i="1" a="1"/>
  <c r="DW35" i="1" s="1"/>
  <c r="DW29" i="1" a="1"/>
  <c r="DW29" i="1" s="1"/>
  <c r="DW31" i="1" a="1"/>
  <c r="DW31" i="1" s="1"/>
  <c r="DW32" i="1" a="1"/>
  <c r="DW32" i="1" s="1"/>
  <c r="DW23" i="1" a="1"/>
  <c r="DW23" i="1" s="1"/>
  <c r="DW34" i="1" a="1"/>
  <c r="DW34" i="1" s="1"/>
  <c r="DW37" i="1" a="1"/>
  <c r="DW37" i="1" s="1"/>
  <c r="DW36" i="1" a="1"/>
  <c r="DW36" i="1" s="1"/>
  <c r="DW43" i="1" a="1"/>
  <c r="DW43" i="1" s="1"/>
  <c r="DW41" i="1" a="1"/>
  <c r="DW41" i="1" s="1"/>
  <c r="DW27" i="1" a="1"/>
  <c r="DW27" i="1" s="1"/>
  <c r="DW40" i="1" a="1"/>
  <c r="DW40" i="1" s="1"/>
  <c r="DW25" i="1" a="1"/>
  <c r="DW25" i="1" s="1"/>
  <c r="GS29" i="1" a="1"/>
  <c r="GS29" i="1" s="1"/>
  <c r="GS34" i="1" a="1"/>
  <c r="GS34" i="1" s="1"/>
  <c r="GS35" i="1" a="1"/>
  <c r="GS35" i="1" s="1"/>
  <c r="GS31" i="1" a="1"/>
  <c r="GS31" i="1" s="1"/>
  <c r="GS24" i="1" a="1"/>
  <c r="GS24" i="1" s="1"/>
  <c r="GS37" i="1" a="1"/>
  <c r="GS37" i="1" s="1"/>
  <c r="GS36" i="1" a="1"/>
  <c r="GS36" i="1" s="1"/>
  <c r="GS22" i="1" a="1"/>
  <c r="GS22" i="1" s="1"/>
  <c r="GS32" i="1" a="1"/>
  <c r="GS32" i="1" s="1"/>
  <c r="GS41" i="1" a="1"/>
  <c r="GS41" i="1" s="1"/>
  <c r="GS23" i="1" a="1"/>
  <c r="GS23" i="1" s="1"/>
  <c r="GS26" i="1" a="1"/>
  <c r="GS26" i="1" s="1"/>
  <c r="GS40" i="1" a="1"/>
  <c r="GS40" i="1" s="1"/>
  <c r="GS43" i="1" a="1"/>
  <c r="GS43" i="1" s="1"/>
  <c r="GS33" i="1" a="1"/>
  <c r="GS33" i="1" s="1"/>
  <c r="GS38" i="1" a="1"/>
  <c r="GS38" i="1" s="1"/>
  <c r="GS30" i="1" a="1"/>
  <c r="GS30" i="1" s="1"/>
  <c r="GS27" i="1" a="1"/>
  <c r="GS27" i="1" s="1"/>
  <c r="GS42" i="1" a="1"/>
  <c r="GS42" i="1" s="1"/>
  <c r="GS28" i="1" a="1"/>
  <c r="GS28" i="1" s="1"/>
  <c r="GS25" i="1" a="1"/>
  <c r="GS25" i="1" s="1"/>
  <c r="GS39" i="1" a="1"/>
  <c r="GS39" i="1" s="1"/>
  <c r="GW29" i="1" a="1"/>
  <c r="GW29" i="1" s="1"/>
  <c r="GW39" i="1" a="1"/>
  <c r="GW39" i="1" s="1"/>
  <c r="GW22" i="1" a="1"/>
  <c r="GW22" i="1" s="1"/>
  <c r="GW31" i="1" a="1"/>
  <c r="GW31" i="1" s="1"/>
  <c r="GW41" i="1" a="1"/>
  <c r="GW41" i="1" s="1"/>
  <c r="GW28" i="1" a="1"/>
  <c r="GW28" i="1" s="1"/>
  <c r="GW36" i="1" a="1"/>
  <c r="GW36" i="1" s="1"/>
  <c r="GW34" i="1" a="1"/>
  <c r="GW34" i="1" s="1"/>
  <c r="GW43" i="1" a="1"/>
  <c r="GW43" i="1" s="1"/>
  <c r="GW24" i="1" a="1"/>
  <c r="GW24" i="1" s="1"/>
  <c r="GW37" i="1" a="1"/>
  <c r="GW37" i="1" s="1"/>
  <c r="GW35" i="1" a="1"/>
  <c r="GW35" i="1" s="1"/>
  <c r="GW23" i="1" a="1"/>
  <c r="GW23" i="1" s="1"/>
  <c r="GW33" i="1" a="1"/>
  <c r="GW33" i="1" s="1"/>
  <c r="GW25" i="1" a="1"/>
  <c r="GW25" i="1" s="1"/>
  <c r="GW27" i="1" a="1"/>
  <c r="GW27" i="1" s="1"/>
  <c r="GW32" i="1" a="1"/>
  <c r="GW32" i="1" s="1"/>
  <c r="GW26" i="1" a="1"/>
  <c r="GW26" i="1" s="1"/>
  <c r="GW30" i="1" a="1"/>
  <c r="GW30" i="1" s="1"/>
  <c r="GW40" i="1" a="1"/>
  <c r="GW40" i="1" s="1"/>
  <c r="GW42" i="1" a="1"/>
  <c r="GW42" i="1" s="1"/>
  <c r="GW38" i="1" a="1"/>
  <c r="GW38" i="1" s="1"/>
  <c r="LJ26" i="1" a="1"/>
  <c r="LJ26" i="1" s="1"/>
  <c r="LJ36" i="1" a="1"/>
  <c r="LJ36" i="1" s="1"/>
  <c r="LJ32" i="1" a="1"/>
  <c r="LJ32" i="1" s="1"/>
  <c r="LJ41" i="1" a="1"/>
  <c r="LJ41" i="1" s="1"/>
  <c r="LJ38" i="1" a="1"/>
  <c r="LJ38" i="1" s="1"/>
  <c r="LJ23" i="1" a="1"/>
  <c r="LJ23" i="1" s="1"/>
  <c r="LJ24" i="1" a="1"/>
  <c r="LJ24" i="1" s="1"/>
  <c r="LJ42" i="1" a="1"/>
  <c r="LJ42" i="1" s="1"/>
  <c r="LJ37" i="1" a="1"/>
  <c r="LJ37" i="1" s="1"/>
  <c r="LJ28" i="1" a="1"/>
  <c r="LJ28" i="1" s="1"/>
  <c r="LJ30" i="1" a="1"/>
  <c r="LJ30" i="1" s="1"/>
  <c r="LJ40" i="1" a="1"/>
  <c r="LJ40" i="1" s="1"/>
  <c r="LJ29" i="1" a="1"/>
  <c r="LJ29" i="1" s="1"/>
  <c r="LJ43" i="1" a="1"/>
  <c r="LJ43" i="1" s="1"/>
  <c r="LJ33" i="1" a="1"/>
  <c r="LJ33" i="1" s="1"/>
  <c r="LJ34" i="1" a="1"/>
  <c r="LJ34" i="1" s="1"/>
  <c r="LJ31" i="1" a="1"/>
  <c r="LJ31" i="1" s="1"/>
  <c r="LJ39" i="1" a="1"/>
  <c r="LJ39" i="1" s="1"/>
  <c r="LJ27" i="1" a="1"/>
  <c r="LJ27" i="1" s="1"/>
  <c r="LJ22" i="1" a="1"/>
  <c r="LJ22" i="1" s="1"/>
  <c r="LJ25" i="1" a="1"/>
  <c r="LJ25" i="1" s="1"/>
  <c r="LJ35" i="1" a="1"/>
  <c r="LJ35" i="1" s="1"/>
  <c r="MW60" i="1" a="1"/>
  <c r="MW60" i="1" s="1"/>
  <c r="MW61" i="1" a="1"/>
  <c r="MW61" i="1" s="1"/>
  <c r="MW62" i="1" a="1"/>
  <c r="MW62" i="1" s="1"/>
  <c r="MW63" i="1" a="1"/>
  <c r="MW63" i="1" s="1"/>
  <c r="MW64" i="1" a="1"/>
  <c r="MW64" i="1" s="1"/>
  <c r="MW65" i="1" a="1"/>
  <c r="MW65" i="1" s="1"/>
  <c r="MW66" i="1" a="1"/>
  <c r="MW66" i="1" s="1"/>
  <c r="MW67" i="1" a="1"/>
  <c r="MW67" i="1" s="1"/>
  <c r="MW68" i="1" a="1"/>
  <c r="MW68" i="1" s="1"/>
  <c r="MW69" i="1" a="1"/>
  <c r="MW69" i="1" s="1"/>
  <c r="MW70" i="1" a="1"/>
  <c r="MW70" i="1" s="1"/>
  <c r="MO60" i="1" a="1"/>
  <c r="MO60" i="1" s="1"/>
  <c r="MO61" i="1" a="1"/>
  <c r="MO61" i="1" s="1"/>
  <c r="MO62" i="1" a="1"/>
  <c r="MO62" i="1" s="1"/>
  <c r="MO63" i="1" a="1"/>
  <c r="MO63" i="1" s="1"/>
  <c r="MO64" i="1" a="1"/>
  <c r="MO64" i="1" s="1"/>
  <c r="MO65" i="1" a="1"/>
  <c r="MO65" i="1" s="1"/>
  <c r="MO66" i="1" a="1"/>
  <c r="MO66" i="1" s="1"/>
  <c r="MO67" i="1" a="1"/>
  <c r="MO67" i="1" s="1"/>
  <c r="MO68" i="1" a="1"/>
  <c r="MO68" i="1" s="1"/>
  <c r="MO69" i="1" a="1"/>
  <c r="MO69" i="1" s="1"/>
  <c r="MO70" i="1" a="1"/>
  <c r="MO70" i="1" s="1"/>
  <c r="IG60" i="1" a="1"/>
  <c r="IG60" i="1" s="1"/>
  <c r="IG61" i="1" a="1"/>
  <c r="IG61" i="1" s="1"/>
  <c r="IG62" i="1" a="1"/>
  <c r="IG62" i="1" s="1"/>
  <c r="IG63" i="1" a="1"/>
  <c r="IG63" i="1" s="1"/>
  <c r="IG64" i="1" a="1"/>
  <c r="IG64" i="1" s="1"/>
  <c r="IG65" i="1" a="1"/>
  <c r="IG65" i="1" s="1"/>
  <c r="IG66" i="1" a="1"/>
  <c r="IG66" i="1" s="1"/>
  <c r="IG67" i="1" a="1"/>
  <c r="IG67" i="1" s="1"/>
  <c r="IG68" i="1" a="1"/>
  <c r="IG68" i="1" s="1"/>
  <c r="IG69" i="1" a="1"/>
  <c r="IG69" i="1" s="1"/>
  <c r="IG70" i="1" a="1"/>
  <c r="IG70" i="1" s="1"/>
  <c r="CP60" i="1" a="1"/>
  <c r="CP60" i="1" s="1"/>
  <c r="CP61" i="1" a="1"/>
  <c r="CP61" i="1" s="1"/>
  <c r="CP62" i="1" a="1"/>
  <c r="CP62" i="1" s="1"/>
  <c r="CP63" i="1" a="1"/>
  <c r="CP63" i="1" s="1"/>
  <c r="CP64" i="1" a="1"/>
  <c r="CP64" i="1" s="1"/>
  <c r="CP65" i="1" a="1"/>
  <c r="CP65" i="1" s="1"/>
  <c r="CP66" i="1" a="1"/>
  <c r="CP66" i="1" s="1"/>
  <c r="CP67" i="1" a="1"/>
  <c r="CP67" i="1" s="1"/>
  <c r="CP68" i="1" a="1"/>
  <c r="CP68" i="1" s="1"/>
  <c r="CP69" i="1" a="1"/>
  <c r="CP69" i="1" s="1"/>
  <c r="CP70" i="1" a="1"/>
  <c r="CP70" i="1" s="1"/>
  <c r="LN60" i="1" a="1"/>
  <c r="LN60" i="1" s="1"/>
  <c r="LN61" i="1" a="1"/>
  <c r="LN61" i="1" s="1"/>
  <c r="LN62" i="1" a="1"/>
  <c r="LN62" i="1" s="1"/>
  <c r="LN63" i="1" a="1"/>
  <c r="LN63" i="1" s="1"/>
  <c r="LN64" i="1" a="1"/>
  <c r="LN64" i="1" s="1"/>
  <c r="LN65" i="1" a="1"/>
  <c r="LN65" i="1" s="1"/>
  <c r="LN66" i="1" a="1"/>
  <c r="LN66" i="1" s="1"/>
  <c r="LN67" i="1" a="1"/>
  <c r="LN67" i="1" s="1"/>
  <c r="LN68" i="1" a="1"/>
  <c r="LN68" i="1" s="1"/>
  <c r="LN69" i="1" a="1"/>
  <c r="LN69" i="1" s="1"/>
  <c r="LN70" i="1" a="1"/>
  <c r="LN70" i="1" s="1"/>
  <c r="DE38" i="1" a="1"/>
  <c r="DE38" i="1" s="1"/>
  <c r="DE22" i="1" a="1"/>
  <c r="DE22" i="1" s="1"/>
  <c r="DE42" i="1" a="1"/>
  <c r="DE42" i="1" s="1"/>
  <c r="DE32" i="1" a="1"/>
  <c r="DE32" i="1" s="1"/>
  <c r="DE26" i="1" a="1"/>
  <c r="DE26" i="1" s="1"/>
  <c r="DE30" i="1" a="1"/>
  <c r="DE30" i="1" s="1"/>
  <c r="DE37" i="1" a="1"/>
  <c r="DE37" i="1" s="1"/>
  <c r="DE40" i="1" a="1"/>
  <c r="DE40" i="1" s="1"/>
  <c r="DE35" i="1" a="1"/>
  <c r="DE35" i="1" s="1"/>
  <c r="DE41" i="1" a="1"/>
  <c r="DE41" i="1" s="1"/>
  <c r="DE36" i="1" a="1"/>
  <c r="DE36" i="1" s="1"/>
  <c r="DE24" i="1" a="1"/>
  <c r="DE24" i="1" s="1"/>
  <c r="DE43" i="1" a="1"/>
  <c r="DE43" i="1" s="1"/>
  <c r="DE28" i="1" a="1"/>
  <c r="DE28" i="1" s="1"/>
  <c r="DE34" i="1" a="1"/>
  <c r="DE34" i="1" s="1"/>
  <c r="DE33" i="1" a="1"/>
  <c r="DE33" i="1" s="1"/>
  <c r="DE23" i="1" a="1"/>
  <c r="DE23" i="1" s="1"/>
  <c r="DE31" i="1" a="1"/>
  <c r="DE31" i="1" s="1"/>
  <c r="DE25" i="1" a="1"/>
  <c r="DE25" i="1" s="1"/>
  <c r="DE27" i="1" a="1"/>
  <c r="DE27" i="1" s="1"/>
  <c r="DE29" i="1" a="1"/>
  <c r="DE29" i="1" s="1"/>
  <c r="DE39" i="1" a="1"/>
  <c r="DE39" i="1" s="1"/>
  <c r="HM26" i="1" a="1"/>
  <c r="HM26" i="1" s="1"/>
  <c r="HM31" i="1" a="1"/>
  <c r="HM31" i="1" s="1"/>
  <c r="HM35" i="1" a="1"/>
  <c r="HM35" i="1" s="1"/>
  <c r="HM36" i="1" a="1"/>
  <c r="HM36" i="1" s="1"/>
  <c r="HM24" i="1" a="1"/>
  <c r="HM24" i="1" s="1"/>
  <c r="HM34" i="1" a="1"/>
  <c r="HM34" i="1" s="1"/>
  <c r="HM37" i="1" a="1"/>
  <c r="HM37" i="1" s="1"/>
  <c r="HM40" i="1" a="1"/>
  <c r="HM40" i="1" s="1"/>
  <c r="HM42" i="1" a="1"/>
  <c r="HM42" i="1" s="1"/>
  <c r="HM39" i="1" a="1"/>
  <c r="HM39" i="1" s="1"/>
  <c r="HM41" i="1" a="1"/>
  <c r="HM41" i="1" s="1"/>
  <c r="HM33" i="1" a="1"/>
  <c r="HM33" i="1" s="1"/>
  <c r="HM28" i="1" a="1"/>
  <c r="HM28" i="1" s="1"/>
  <c r="HM27" i="1" a="1"/>
  <c r="HM27" i="1" s="1"/>
  <c r="HM43" i="1" a="1"/>
  <c r="HM43" i="1" s="1"/>
  <c r="HM23" i="1" a="1"/>
  <c r="HM23" i="1" s="1"/>
  <c r="HM25" i="1" a="1"/>
  <c r="HM25" i="1" s="1"/>
  <c r="HM22" i="1" a="1"/>
  <c r="HM22" i="1" s="1"/>
  <c r="HM30" i="1" a="1"/>
  <c r="HM30" i="1" s="1"/>
  <c r="HM29" i="1" a="1"/>
  <c r="HM29" i="1" s="1"/>
  <c r="HM32" i="1" a="1"/>
  <c r="HM32" i="1" s="1"/>
  <c r="HM38" i="1" a="1"/>
  <c r="HM38" i="1" s="1"/>
  <c r="GO24" i="1" a="1"/>
  <c r="GO24" i="1" s="1"/>
  <c r="GO42" i="1" a="1"/>
  <c r="GO42" i="1" s="1"/>
  <c r="GO38" i="1" a="1"/>
  <c r="GO38" i="1" s="1"/>
  <c r="GO29" i="1" a="1"/>
  <c r="GO29" i="1" s="1"/>
  <c r="GO25" i="1" a="1"/>
  <c r="GO25" i="1" s="1"/>
  <c r="GO30" i="1" a="1"/>
  <c r="GO30" i="1" s="1"/>
  <c r="GO33" i="1" a="1"/>
  <c r="GO33" i="1" s="1"/>
  <c r="GO40" i="1" a="1"/>
  <c r="GO40" i="1" s="1"/>
  <c r="GO36" i="1" a="1"/>
  <c r="GO36" i="1" s="1"/>
  <c r="GO28" i="1" a="1"/>
  <c r="GO28" i="1" s="1"/>
  <c r="GO41" i="1" a="1"/>
  <c r="GO41" i="1" s="1"/>
  <c r="GO31" i="1" a="1"/>
  <c r="GO31" i="1" s="1"/>
  <c r="GO35" i="1" a="1"/>
  <c r="GO35" i="1" s="1"/>
  <c r="GO34" i="1" a="1"/>
  <c r="GO34" i="1" s="1"/>
  <c r="GO23" i="1" a="1"/>
  <c r="GO23" i="1" s="1"/>
  <c r="GO39" i="1" a="1"/>
  <c r="GO39" i="1" s="1"/>
  <c r="GO37" i="1" a="1"/>
  <c r="GO37" i="1" s="1"/>
  <c r="GO43" i="1" a="1"/>
  <c r="GO43" i="1" s="1"/>
  <c r="GO27" i="1" a="1"/>
  <c r="GO27" i="1" s="1"/>
  <c r="GO32" i="1" a="1"/>
  <c r="GO32" i="1" s="1"/>
  <c r="GO22" i="1" a="1"/>
  <c r="GO22" i="1" s="1"/>
  <c r="GO26" i="1" a="1"/>
  <c r="GO26" i="1" s="1"/>
  <c r="IN26" i="1" a="1"/>
  <c r="IN26" i="1" s="1"/>
  <c r="IN25" i="1" a="1"/>
  <c r="IN25" i="1" s="1"/>
  <c r="IN29" i="1" a="1"/>
  <c r="IN29" i="1" s="1"/>
  <c r="IN31" i="1" a="1"/>
  <c r="IN31" i="1" s="1"/>
  <c r="IN34" i="1" a="1"/>
  <c r="IN34" i="1" s="1"/>
  <c r="IN39" i="1" a="1"/>
  <c r="IN39" i="1" s="1"/>
  <c r="IN28" i="1" a="1"/>
  <c r="IN28" i="1" s="1"/>
  <c r="IN35" i="1" a="1"/>
  <c r="IN35" i="1" s="1"/>
  <c r="IN36" i="1" a="1"/>
  <c r="IN36" i="1" s="1"/>
  <c r="IN41" i="1" a="1"/>
  <c r="IN41" i="1" s="1"/>
  <c r="IN24" i="1" a="1"/>
  <c r="IN24" i="1" s="1"/>
  <c r="IN23" i="1" a="1"/>
  <c r="IN23" i="1" s="1"/>
  <c r="IN37" i="1" a="1"/>
  <c r="IN37" i="1" s="1"/>
  <c r="IN27" i="1" a="1"/>
  <c r="IN27" i="1" s="1"/>
  <c r="IN33" i="1" a="1"/>
  <c r="IN33" i="1" s="1"/>
  <c r="IN43" i="1" a="1"/>
  <c r="IN43" i="1" s="1"/>
  <c r="IN32" i="1" a="1"/>
  <c r="IN32" i="1" s="1"/>
  <c r="IN38" i="1" a="1"/>
  <c r="IN38" i="1" s="1"/>
  <c r="IN22" i="1" a="1"/>
  <c r="IN22" i="1" s="1"/>
  <c r="IN30" i="1" a="1"/>
  <c r="IN30" i="1" s="1"/>
  <c r="IN42" i="1" a="1"/>
  <c r="IN42" i="1" s="1"/>
  <c r="IN40" i="1" a="1"/>
  <c r="IN40" i="1" s="1"/>
  <c r="Y25" i="1" a="1"/>
  <c r="Y25" i="1" s="1"/>
  <c r="Y32" i="1" a="1"/>
  <c r="Y32" i="1" s="1"/>
  <c r="Y35" i="1" a="1"/>
  <c r="Y35" i="1" s="1"/>
  <c r="Y36" i="1" a="1"/>
  <c r="Y36" i="1" s="1"/>
  <c r="Y24" i="1" a="1"/>
  <c r="Y24" i="1" s="1"/>
  <c r="Y41" i="1" a="1"/>
  <c r="Y41" i="1" s="1"/>
  <c r="Y37" i="1" a="1"/>
  <c r="Y37" i="1" s="1"/>
  <c r="Y22" i="1" a="1"/>
  <c r="Y22" i="1" s="1"/>
  <c r="Y38" i="1" a="1"/>
  <c r="Y38" i="1" s="1"/>
  <c r="Y27" i="1" a="1"/>
  <c r="Y27" i="1" s="1"/>
  <c r="Y23" i="1" a="1"/>
  <c r="Y23" i="1" s="1"/>
  <c r="Y43" i="1" a="1"/>
  <c r="Y43" i="1" s="1"/>
  <c r="Y40" i="1" a="1"/>
  <c r="Y40" i="1" s="1"/>
  <c r="Y26" i="1" a="1"/>
  <c r="Y26" i="1" s="1"/>
  <c r="Y30" i="1" a="1"/>
  <c r="Y30" i="1" s="1"/>
  <c r="Y33" i="1" a="1"/>
  <c r="Y33" i="1" s="1"/>
  <c r="Y28" i="1" a="1"/>
  <c r="Y28" i="1" s="1"/>
  <c r="Y42" i="1" a="1"/>
  <c r="Y42" i="1" s="1"/>
  <c r="Y29" i="1" a="1"/>
  <c r="Y29" i="1" s="1"/>
  <c r="Y39" i="1" a="1"/>
  <c r="Y39" i="1" s="1"/>
  <c r="Y34" i="1" a="1"/>
  <c r="Y34" i="1" s="1"/>
  <c r="Y31" i="1" a="1"/>
  <c r="Y31" i="1" s="1"/>
  <c r="GD60" i="1" a="1"/>
  <c r="GD60" i="1" s="1"/>
  <c r="GD61" i="1" a="1"/>
  <c r="GD61" i="1" s="1"/>
  <c r="GD62" i="1" a="1"/>
  <c r="GD62" i="1" s="1"/>
  <c r="GD63" i="1" a="1"/>
  <c r="GD63" i="1" s="1"/>
  <c r="GD64" i="1" a="1"/>
  <c r="GD64" i="1" s="1"/>
  <c r="GD65" i="1" a="1"/>
  <c r="GD65" i="1" s="1"/>
  <c r="GD66" i="1" a="1"/>
  <c r="GD66" i="1" s="1"/>
  <c r="GD67" i="1" a="1"/>
  <c r="GD67" i="1" s="1"/>
  <c r="GD68" i="1" a="1"/>
  <c r="GD68" i="1" s="1"/>
  <c r="GD69" i="1" a="1"/>
  <c r="GD69" i="1" s="1"/>
  <c r="GD70" i="1" a="1"/>
  <c r="GD70" i="1" s="1"/>
  <c r="GG60" i="1" a="1"/>
  <c r="GG60" i="1" s="1"/>
  <c r="GG61" i="1" a="1"/>
  <c r="GG61" i="1" s="1"/>
  <c r="GG62" i="1" a="1"/>
  <c r="GG62" i="1" s="1"/>
  <c r="GG63" i="1" a="1"/>
  <c r="GG63" i="1" s="1"/>
  <c r="GG64" i="1" a="1"/>
  <c r="GG64" i="1" s="1"/>
  <c r="GG65" i="1" a="1"/>
  <c r="GG65" i="1" s="1"/>
  <c r="GG66" i="1" a="1"/>
  <c r="GG66" i="1" s="1"/>
  <c r="GG67" i="1" a="1"/>
  <c r="GG67" i="1" s="1"/>
  <c r="GG68" i="1" a="1"/>
  <c r="GG68" i="1" s="1"/>
  <c r="GG69" i="1" a="1"/>
  <c r="GG69" i="1" s="1"/>
  <c r="GG70" i="1" a="1"/>
  <c r="GG70" i="1" s="1"/>
  <c r="LO60" i="1" a="1"/>
  <c r="LO60" i="1" s="1"/>
  <c r="LO61" i="1" a="1"/>
  <c r="LO61" i="1" s="1"/>
  <c r="LO62" i="1" a="1"/>
  <c r="LO62" i="1" s="1"/>
  <c r="LO63" i="1" a="1"/>
  <c r="LO63" i="1" s="1"/>
  <c r="LO64" i="1" a="1"/>
  <c r="LO64" i="1" s="1"/>
  <c r="LO65" i="1" a="1"/>
  <c r="LO65" i="1" s="1"/>
  <c r="LO66" i="1" a="1"/>
  <c r="LO66" i="1" s="1"/>
  <c r="LO67" i="1" a="1"/>
  <c r="LO67" i="1" s="1"/>
  <c r="LO68" i="1" a="1"/>
  <c r="LO68" i="1" s="1"/>
  <c r="LO69" i="1" a="1"/>
  <c r="LO69" i="1" s="1"/>
  <c r="LO70" i="1" a="1"/>
  <c r="LO70" i="1" s="1"/>
  <c r="GF34" i="1" a="1"/>
  <c r="GF34" i="1" s="1"/>
  <c r="GF28" i="1" a="1"/>
  <c r="GF28" i="1" s="1"/>
  <c r="GF36" i="1" a="1"/>
  <c r="GF36" i="1" s="1"/>
  <c r="GF27" i="1" a="1"/>
  <c r="GF27" i="1" s="1"/>
  <c r="GF38" i="1" a="1"/>
  <c r="GF38" i="1" s="1"/>
  <c r="GF24" i="1" a="1"/>
  <c r="GF24" i="1" s="1"/>
  <c r="GF39" i="1" a="1"/>
  <c r="GF39" i="1" s="1"/>
  <c r="GF43" i="1" a="1"/>
  <c r="GF43" i="1" s="1"/>
  <c r="GF37" i="1" a="1"/>
  <c r="GF37" i="1" s="1"/>
  <c r="GF29" i="1" a="1"/>
  <c r="GF29" i="1" s="1"/>
  <c r="GF23" i="1" a="1"/>
  <c r="GF23" i="1" s="1"/>
  <c r="GF25" i="1" a="1"/>
  <c r="GF25" i="1" s="1"/>
  <c r="GF30" i="1" a="1"/>
  <c r="GF30" i="1" s="1"/>
  <c r="GF32" i="1" a="1"/>
  <c r="GF32" i="1" s="1"/>
  <c r="GF35" i="1" a="1"/>
  <c r="GF35" i="1" s="1"/>
  <c r="GF33" i="1" a="1"/>
  <c r="GF33" i="1" s="1"/>
  <c r="GF40" i="1" a="1"/>
  <c r="GF40" i="1" s="1"/>
  <c r="GF31" i="1" a="1"/>
  <c r="GF31" i="1" s="1"/>
  <c r="GF26" i="1" a="1"/>
  <c r="GF26" i="1" s="1"/>
  <c r="GF22" i="1" a="1"/>
  <c r="GF22" i="1" s="1"/>
  <c r="L27" i="1" a="1"/>
  <c r="L27" i="1" s="1"/>
  <c r="L32" i="1" a="1"/>
  <c r="L32" i="1" s="1"/>
  <c r="L38" i="1" a="1"/>
  <c r="L38" i="1" s="1"/>
  <c r="L29" i="1" a="1"/>
  <c r="L29" i="1" s="1"/>
  <c r="L31" i="1" a="1"/>
  <c r="L31" i="1" s="1"/>
  <c r="L41" i="1" a="1"/>
  <c r="L41" i="1" s="1"/>
  <c r="L40" i="1" a="1"/>
  <c r="L40" i="1" s="1"/>
  <c r="L42" i="1" a="1"/>
  <c r="L42" i="1" s="1"/>
  <c r="L43" i="1" a="1"/>
  <c r="L43" i="1" s="1"/>
  <c r="L34" i="1" a="1"/>
  <c r="L34" i="1" s="1"/>
  <c r="L33" i="1" a="1"/>
  <c r="L33" i="1" s="1"/>
  <c r="L26" i="1" a="1"/>
  <c r="L26" i="1" s="1"/>
  <c r="L28" i="1" a="1"/>
  <c r="L28" i="1" s="1"/>
  <c r="L35" i="1" a="1"/>
  <c r="L35" i="1" s="1"/>
  <c r="L25" i="1" a="1"/>
  <c r="L25" i="1" s="1"/>
  <c r="L37" i="1" a="1"/>
  <c r="L37" i="1" s="1"/>
  <c r="L36" i="1" a="1"/>
  <c r="L36" i="1" s="1"/>
  <c r="L39" i="1" a="1"/>
  <c r="L39" i="1" s="1"/>
  <c r="L30" i="1" a="1"/>
  <c r="L30" i="1" s="1"/>
  <c r="JP30" i="1" a="1"/>
  <c r="JP30" i="1" s="1"/>
  <c r="JP33" i="1" a="1"/>
  <c r="JP33" i="1" s="1"/>
  <c r="JP29" i="1" a="1"/>
  <c r="JP29" i="1" s="1"/>
  <c r="JP26" i="1" a="1"/>
  <c r="JP26" i="1" s="1"/>
  <c r="JP31" i="1" a="1"/>
  <c r="JP31" i="1" s="1"/>
  <c r="JP23" i="1" a="1"/>
  <c r="JP23" i="1" s="1"/>
  <c r="JP39" i="1" a="1"/>
  <c r="JP39" i="1" s="1"/>
  <c r="JP24" i="1" a="1"/>
  <c r="JP24" i="1" s="1"/>
  <c r="JP35" i="1" a="1"/>
  <c r="JP35" i="1" s="1"/>
  <c r="JP41" i="1" a="1"/>
  <c r="JP41" i="1" s="1"/>
  <c r="JP34" i="1" a="1"/>
  <c r="JP34" i="1" s="1"/>
  <c r="JP36" i="1" a="1"/>
  <c r="JP36" i="1" s="1"/>
  <c r="JP37" i="1" a="1"/>
  <c r="JP37" i="1" s="1"/>
  <c r="JP42" i="1" a="1"/>
  <c r="JP42" i="1" s="1"/>
  <c r="JP27" i="1" a="1"/>
  <c r="JP27" i="1" s="1"/>
  <c r="JP40" i="1" a="1"/>
  <c r="JP40" i="1" s="1"/>
  <c r="JP32" i="1" a="1"/>
  <c r="JP32" i="1" s="1"/>
  <c r="JP43" i="1" a="1"/>
  <c r="JP43" i="1" s="1"/>
  <c r="JP28" i="1" a="1"/>
  <c r="JP28" i="1" s="1"/>
  <c r="JP25" i="1" a="1"/>
  <c r="JP25" i="1" s="1"/>
  <c r="JP22" i="1" a="1"/>
  <c r="JP22" i="1" s="1"/>
  <c r="JP38" i="1" a="1"/>
  <c r="JP38" i="1" s="1"/>
  <c r="JT39" i="1" a="1"/>
  <c r="JT39" i="1" s="1"/>
  <c r="JT31" i="1" a="1"/>
  <c r="JT31" i="1" s="1"/>
  <c r="JT29" i="1" a="1"/>
  <c r="JT29" i="1" s="1"/>
  <c r="JT28" i="1" a="1"/>
  <c r="JT28" i="1" s="1"/>
  <c r="JT25" i="1" a="1"/>
  <c r="JT25" i="1" s="1"/>
  <c r="JT35" i="1" a="1"/>
  <c r="JT35" i="1" s="1"/>
  <c r="JT38" i="1" a="1"/>
  <c r="JT38" i="1" s="1"/>
  <c r="JT23" i="1" a="1"/>
  <c r="JT23" i="1" s="1"/>
  <c r="JT36" i="1" a="1"/>
  <c r="JT36" i="1" s="1"/>
  <c r="JT24" i="1" a="1"/>
  <c r="JT24" i="1" s="1"/>
  <c r="JT43" i="1" a="1"/>
  <c r="JT43" i="1" s="1"/>
  <c r="JT32" i="1" a="1"/>
  <c r="JT32" i="1" s="1"/>
  <c r="JT22" i="1" a="1"/>
  <c r="JT22" i="1" s="1"/>
  <c r="JT26" i="1" a="1"/>
  <c r="JT26" i="1" s="1"/>
  <c r="JT27" i="1" a="1"/>
  <c r="JT27" i="1" s="1"/>
  <c r="JT41" i="1" a="1"/>
  <c r="JT41" i="1" s="1"/>
  <c r="JT37" i="1" a="1"/>
  <c r="JT37" i="1" s="1"/>
  <c r="JT30" i="1" a="1"/>
  <c r="JT30" i="1" s="1"/>
  <c r="JT34" i="1" a="1"/>
  <c r="JT34" i="1" s="1"/>
  <c r="JT40" i="1" a="1"/>
  <c r="JT40" i="1" s="1"/>
  <c r="JT33" i="1" a="1"/>
  <c r="JT33" i="1" s="1"/>
  <c r="JT42" i="1" a="1"/>
  <c r="JT42" i="1" s="1"/>
  <c r="CA29" i="1" a="1"/>
  <c r="CA29" i="1" s="1"/>
  <c r="CA35" i="1" a="1"/>
  <c r="CA35" i="1" s="1"/>
  <c r="CA30" i="1" a="1"/>
  <c r="CA30" i="1" s="1"/>
  <c r="CA39" i="1" a="1"/>
  <c r="CA39" i="1" s="1"/>
  <c r="CA31" i="1" a="1"/>
  <c r="CA31" i="1" s="1"/>
  <c r="CA36" i="1" a="1"/>
  <c r="CA36" i="1" s="1"/>
  <c r="CA43" i="1" a="1"/>
  <c r="CA43" i="1" s="1"/>
  <c r="CA34" i="1" a="1"/>
  <c r="CA34" i="1" s="1"/>
  <c r="CA24" i="1" a="1"/>
  <c r="CA24" i="1" s="1"/>
  <c r="CA22" i="1" a="1"/>
  <c r="CA22" i="1" s="1"/>
  <c r="CA26" i="1" a="1"/>
  <c r="CA26" i="1" s="1"/>
  <c r="CA41" i="1" a="1"/>
  <c r="CA41" i="1" s="1"/>
  <c r="CA37" i="1" a="1"/>
  <c r="CA37" i="1" s="1"/>
  <c r="CA27" i="1" a="1"/>
  <c r="CA27" i="1" s="1"/>
  <c r="CA28" i="1" a="1"/>
  <c r="CA28" i="1" s="1"/>
  <c r="CA32" i="1" a="1"/>
  <c r="CA32" i="1" s="1"/>
  <c r="CA23" i="1" a="1"/>
  <c r="CA23" i="1" s="1"/>
  <c r="CA40" i="1" a="1"/>
  <c r="CA40" i="1" s="1"/>
  <c r="CA33" i="1" a="1"/>
  <c r="CA33" i="1" s="1"/>
  <c r="CA42" i="1" a="1"/>
  <c r="CA42" i="1" s="1"/>
  <c r="CA38" i="1" a="1"/>
  <c r="CA38" i="1" s="1"/>
  <c r="CA25" i="1" a="1"/>
  <c r="CA25" i="1" s="1"/>
  <c r="GJ60" i="1" a="1"/>
  <c r="GJ60" i="1" s="1"/>
  <c r="GJ61" i="1" a="1"/>
  <c r="GJ61" i="1" s="1"/>
  <c r="GJ62" i="1" a="1"/>
  <c r="GJ62" i="1" s="1"/>
  <c r="GJ63" i="1" a="1"/>
  <c r="GJ63" i="1" s="1"/>
  <c r="GJ64" i="1" a="1"/>
  <c r="GJ64" i="1" s="1"/>
  <c r="GJ65" i="1" a="1"/>
  <c r="GJ65" i="1" s="1"/>
  <c r="GJ66" i="1" a="1"/>
  <c r="GJ66" i="1" s="1"/>
  <c r="GJ67" i="1" a="1"/>
  <c r="GJ67" i="1" s="1"/>
  <c r="GJ68" i="1" a="1"/>
  <c r="GJ68" i="1" s="1"/>
  <c r="GJ69" i="1" a="1"/>
  <c r="GJ69" i="1" s="1"/>
  <c r="GJ70" i="1" a="1"/>
  <c r="GJ70" i="1" s="1"/>
  <c r="LA60" i="1" a="1"/>
  <c r="LA60" i="1" s="1"/>
  <c r="LA61" i="1" a="1"/>
  <c r="LA61" i="1" s="1"/>
  <c r="LA62" i="1" a="1"/>
  <c r="LA62" i="1" s="1"/>
  <c r="LA63" i="1" a="1"/>
  <c r="LA63" i="1" s="1"/>
  <c r="LA64" i="1" a="1"/>
  <c r="LA64" i="1" s="1"/>
  <c r="LA65" i="1" a="1"/>
  <c r="LA65" i="1" s="1"/>
  <c r="LA66" i="1" a="1"/>
  <c r="LA66" i="1" s="1"/>
  <c r="LA67" i="1" a="1"/>
  <c r="LA67" i="1" s="1"/>
  <c r="LA68" i="1" a="1"/>
  <c r="LA68" i="1" s="1"/>
  <c r="LA69" i="1" a="1"/>
  <c r="LA69" i="1" s="1"/>
  <c r="LA70" i="1" a="1"/>
  <c r="LA70" i="1" s="1"/>
  <c r="CK60" i="1" a="1"/>
  <c r="CK60" i="1" s="1"/>
  <c r="CK61" i="1" a="1"/>
  <c r="CK61" i="1" s="1"/>
  <c r="CK62" i="1" a="1"/>
  <c r="CK62" i="1" s="1"/>
  <c r="CK63" i="1" a="1"/>
  <c r="CK63" i="1" s="1"/>
  <c r="CK64" i="1" a="1"/>
  <c r="CK64" i="1" s="1"/>
  <c r="CK65" i="1" a="1"/>
  <c r="CK65" i="1" s="1"/>
  <c r="CK66" i="1" a="1"/>
  <c r="CK66" i="1" s="1"/>
  <c r="CK67" i="1" a="1"/>
  <c r="CK67" i="1" s="1"/>
  <c r="CK68" i="1" a="1"/>
  <c r="CK68" i="1" s="1"/>
  <c r="CK69" i="1" a="1"/>
  <c r="CK69" i="1" s="1"/>
  <c r="CK70" i="1" a="1"/>
  <c r="CK70" i="1" s="1"/>
  <c r="CS60" i="1" a="1"/>
  <c r="CS60" i="1" s="1"/>
  <c r="CS61" i="1" a="1"/>
  <c r="CS61" i="1" s="1"/>
  <c r="CS62" i="1" a="1"/>
  <c r="CS62" i="1" s="1"/>
  <c r="CS63" i="1" a="1"/>
  <c r="CS63" i="1" s="1"/>
  <c r="CS64" i="1" a="1"/>
  <c r="CS64" i="1" s="1"/>
  <c r="CS65" i="1" a="1"/>
  <c r="CS65" i="1" s="1"/>
  <c r="CS66" i="1" a="1"/>
  <c r="CS66" i="1" s="1"/>
  <c r="CS67" i="1" a="1"/>
  <c r="CS67" i="1" s="1"/>
  <c r="CS68" i="1" a="1"/>
  <c r="CS68" i="1" s="1"/>
  <c r="CS69" i="1" a="1"/>
  <c r="CS69" i="1" s="1"/>
  <c r="CS70" i="1" a="1"/>
  <c r="CS70" i="1" s="1"/>
  <c r="LP60" i="1" a="1"/>
  <c r="LP60" i="1" s="1"/>
  <c r="LP61" i="1" a="1"/>
  <c r="LP61" i="1" s="1"/>
  <c r="LP62" i="1" a="1"/>
  <c r="LP62" i="1" s="1"/>
  <c r="LP63" i="1" a="1"/>
  <c r="LP63" i="1" s="1"/>
  <c r="LP64" i="1" a="1"/>
  <c r="LP64" i="1" s="1"/>
  <c r="LP65" i="1" a="1"/>
  <c r="LP65" i="1" s="1"/>
  <c r="LP66" i="1" a="1"/>
  <c r="LP66" i="1" s="1"/>
  <c r="LP67" i="1" a="1"/>
  <c r="LP67" i="1" s="1"/>
  <c r="LP68" i="1" a="1"/>
  <c r="LP68" i="1" s="1"/>
  <c r="LP69" i="1" a="1"/>
  <c r="LP69" i="1" s="1"/>
  <c r="LP70" i="1" a="1"/>
  <c r="LP70" i="1" s="1"/>
  <c r="GB36" i="1" a="1"/>
  <c r="GB36" i="1" s="1"/>
  <c r="GB24" i="1" a="1"/>
  <c r="GB24" i="1" s="1"/>
  <c r="GB40" i="1" a="1"/>
  <c r="GB40" i="1" s="1"/>
  <c r="GB33" i="1" a="1"/>
  <c r="GB33" i="1" s="1"/>
  <c r="GB35" i="1" a="1"/>
  <c r="GB35" i="1" s="1"/>
  <c r="GB38" i="1" a="1"/>
  <c r="GB38" i="1" s="1"/>
  <c r="GB27" i="1" a="1"/>
  <c r="GB27" i="1" s="1"/>
  <c r="GB28" i="1" a="1"/>
  <c r="GB28" i="1" s="1"/>
  <c r="GB34" i="1" a="1"/>
  <c r="GB34" i="1" s="1"/>
  <c r="GB43" i="1" a="1"/>
  <c r="GB43" i="1" s="1"/>
  <c r="GB32" i="1" a="1"/>
  <c r="GB32" i="1" s="1"/>
  <c r="GB30" i="1" a="1"/>
  <c r="GB30" i="1" s="1"/>
  <c r="GB39" i="1" a="1"/>
  <c r="GB39" i="1" s="1"/>
  <c r="GB22" i="1" a="1"/>
  <c r="GB22" i="1" s="1"/>
  <c r="GB29" i="1" a="1"/>
  <c r="GB29" i="1" s="1"/>
  <c r="GB26" i="1" a="1"/>
  <c r="GB26" i="1" s="1"/>
  <c r="GB25" i="1" a="1"/>
  <c r="GB25" i="1" s="1"/>
  <c r="GB31" i="1" a="1"/>
  <c r="GB31" i="1" s="1"/>
  <c r="GB37" i="1" a="1"/>
  <c r="GB37" i="1" s="1"/>
  <c r="GB23" i="1" a="1"/>
  <c r="GB23" i="1" s="1"/>
  <c r="JL32" i="1" a="1"/>
  <c r="JL32" i="1" s="1"/>
  <c r="JL35" i="1" a="1"/>
  <c r="JL35" i="1" s="1"/>
  <c r="JL36" i="1" a="1"/>
  <c r="JL36" i="1" s="1"/>
  <c r="JL37" i="1" a="1"/>
  <c r="JL37" i="1" s="1"/>
  <c r="JL23" i="1" a="1"/>
  <c r="JL23" i="1" s="1"/>
  <c r="JL30" i="1" a="1"/>
  <c r="JL30" i="1" s="1"/>
  <c r="JL29" i="1" a="1"/>
  <c r="JL29" i="1" s="1"/>
  <c r="JL41" i="1" a="1"/>
  <c r="JL41" i="1" s="1"/>
  <c r="JL38" i="1" a="1"/>
  <c r="JL38" i="1" s="1"/>
  <c r="JL24" i="1" a="1"/>
  <c r="JL24" i="1" s="1"/>
  <c r="JL42" i="1" a="1"/>
  <c r="JL42" i="1" s="1"/>
  <c r="JL33" i="1" a="1"/>
  <c r="JL33" i="1" s="1"/>
  <c r="JL40" i="1" a="1"/>
  <c r="JL40" i="1" s="1"/>
  <c r="JL31" i="1" a="1"/>
  <c r="JL31" i="1" s="1"/>
  <c r="JL43" i="1" a="1"/>
  <c r="JL43" i="1" s="1"/>
  <c r="JL34" i="1" a="1"/>
  <c r="JL34" i="1" s="1"/>
  <c r="JL25" i="1" a="1"/>
  <c r="JL25" i="1" s="1"/>
  <c r="JL28" i="1" a="1"/>
  <c r="JL28" i="1" s="1"/>
  <c r="JL22" i="1" a="1"/>
  <c r="JL22" i="1" s="1"/>
  <c r="JL26" i="1" a="1"/>
  <c r="JL26" i="1" s="1"/>
  <c r="JL27" i="1" a="1"/>
  <c r="JL27" i="1" s="1"/>
  <c r="JL39" i="1" a="1"/>
  <c r="JL39" i="1" s="1"/>
  <c r="KY38" i="1" a="1"/>
  <c r="KY38" i="1" s="1"/>
  <c r="KY41" i="1" a="1"/>
  <c r="KY41" i="1" s="1"/>
  <c r="KY33" i="1" a="1"/>
  <c r="KY33" i="1" s="1"/>
  <c r="KY42" i="1" a="1"/>
  <c r="KY42" i="1" s="1"/>
  <c r="KY39" i="1" a="1"/>
  <c r="KY39" i="1" s="1"/>
  <c r="KY28" i="1" a="1"/>
  <c r="KY28" i="1" s="1"/>
  <c r="KY24" i="1" a="1"/>
  <c r="KY24" i="1" s="1"/>
  <c r="KY31" i="1" a="1"/>
  <c r="KY31" i="1" s="1"/>
  <c r="KY34" i="1" a="1"/>
  <c r="KY34" i="1" s="1"/>
  <c r="KY36" i="1" a="1"/>
  <c r="KY36" i="1" s="1"/>
  <c r="KY35" i="1" a="1"/>
  <c r="KY35" i="1" s="1"/>
  <c r="KY23" i="1" a="1"/>
  <c r="KY23" i="1" s="1"/>
  <c r="KY27" i="1" a="1"/>
  <c r="KY27" i="1" s="1"/>
  <c r="KY22" i="1" a="1"/>
  <c r="KY22" i="1" s="1"/>
  <c r="KY29" i="1" a="1"/>
  <c r="KY29" i="1" s="1"/>
  <c r="KY26" i="1" a="1"/>
  <c r="KY26" i="1" s="1"/>
  <c r="KY32" i="1" a="1"/>
  <c r="KY32" i="1" s="1"/>
  <c r="KY43" i="1" a="1"/>
  <c r="KY43" i="1" s="1"/>
  <c r="KY37" i="1" a="1"/>
  <c r="KY37" i="1" s="1"/>
  <c r="KY40" i="1" a="1"/>
  <c r="KY40" i="1" s="1"/>
  <c r="KY25" i="1" a="1"/>
  <c r="KY25" i="1" s="1"/>
  <c r="KY30" i="1" a="1"/>
  <c r="KY30" i="1" s="1"/>
  <c r="LF22" i="1" a="1"/>
  <c r="LF22" i="1" s="1"/>
  <c r="LF24" i="1" a="1"/>
  <c r="LF24" i="1" s="1"/>
  <c r="LF43" i="1" a="1"/>
  <c r="LF43" i="1" s="1"/>
  <c r="LF37" i="1" a="1"/>
  <c r="LF37" i="1" s="1"/>
  <c r="LF32" i="1" a="1"/>
  <c r="LF32" i="1" s="1"/>
  <c r="LF41" i="1" a="1"/>
  <c r="LF41" i="1" s="1"/>
  <c r="LF26" i="1" a="1"/>
  <c r="LF26" i="1" s="1"/>
  <c r="LF36" i="1" a="1"/>
  <c r="LF36" i="1" s="1"/>
  <c r="LF27" i="1" a="1"/>
  <c r="LF27" i="1" s="1"/>
  <c r="LF40" i="1" a="1"/>
  <c r="LF40" i="1" s="1"/>
  <c r="LF33" i="1" a="1"/>
  <c r="LF33" i="1" s="1"/>
  <c r="LF39" i="1" a="1"/>
  <c r="LF39" i="1" s="1"/>
  <c r="LF42" i="1" a="1"/>
  <c r="LF42" i="1" s="1"/>
  <c r="LF34" i="1" a="1"/>
  <c r="LF34" i="1" s="1"/>
  <c r="LF30" i="1" a="1"/>
  <c r="LF30" i="1" s="1"/>
  <c r="LF28" i="1" a="1"/>
  <c r="LF28" i="1" s="1"/>
  <c r="LF29" i="1" a="1"/>
  <c r="LF29" i="1" s="1"/>
  <c r="LF35" i="1" a="1"/>
  <c r="LF35" i="1" s="1"/>
  <c r="LF25" i="1" a="1"/>
  <c r="LF25" i="1" s="1"/>
  <c r="LF31" i="1" a="1"/>
  <c r="LF31" i="1" s="1"/>
  <c r="LF23" i="1" a="1"/>
  <c r="LF23" i="1" s="1"/>
  <c r="FV30" i="1" a="1"/>
  <c r="FV30" i="1" s="1"/>
  <c r="FV40" i="1" a="1"/>
  <c r="FV40" i="1" s="1"/>
  <c r="FV42" i="1" a="1"/>
  <c r="FV42" i="1" s="1"/>
  <c r="FV25" i="1" a="1"/>
  <c r="FV25" i="1" s="1"/>
  <c r="FV24" i="1" a="1"/>
  <c r="FV24" i="1" s="1"/>
  <c r="FV39" i="1" a="1"/>
  <c r="FV39" i="1" s="1"/>
  <c r="FV41" i="1" a="1"/>
  <c r="FV41" i="1" s="1"/>
  <c r="FV29" i="1" a="1"/>
  <c r="FV29" i="1" s="1"/>
  <c r="FV28" i="1" a="1"/>
  <c r="FV28" i="1" s="1"/>
  <c r="FV31" i="1" a="1"/>
  <c r="FV31" i="1" s="1"/>
  <c r="FV35" i="1" a="1"/>
  <c r="FV35" i="1" s="1"/>
  <c r="FV34" i="1" a="1"/>
  <c r="FV34" i="1" s="1"/>
  <c r="FV23" i="1" a="1"/>
  <c r="FV23" i="1" s="1"/>
  <c r="FV36" i="1" a="1"/>
  <c r="FV36" i="1" s="1"/>
  <c r="FV22" i="1" a="1"/>
  <c r="FV22" i="1" s="1"/>
  <c r="FV26" i="1" a="1"/>
  <c r="FV26" i="1" s="1"/>
  <c r="FV33" i="1" a="1"/>
  <c r="FV33" i="1" s="1"/>
  <c r="FV27" i="1" a="1"/>
  <c r="FV27" i="1" s="1"/>
  <c r="FV37" i="1" a="1"/>
  <c r="FV37" i="1" s="1"/>
  <c r="FV32" i="1" a="1"/>
  <c r="FV32" i="1" s="1"/>
  <c r="FV38" i="1" a="1"/>
  <c r="FV38" i="1" s="1"/>
  <c r="FV43" i="1" a="1"/>
  <c r="FV43" i="1" s="1"/>
  <c r="MN60" i="1" a="1"/>
  <c r="MN60" i="1" s="1"/>
  <c r="MN61" i="1" a="1"/>
  <c r="MN61" i="1" s="1"/>
  <c r="MN62" i="1" a="1"/>
  <c r="MN62" i="1" s="1"/>
  <c r="MN63" i="1" a="1"/>
  <c r="MN63" i="1" s="1"/>
  <c r="MN64" i="1" a="1"/>
  <c r="MN64" i="1" s="1"/>
  <c r="MN65" i="1" a="1"/>
  <c r="MN65" i="1" s="1"/>
  <c r="MN66" i="1" a="1"/>
  <c r="MN66" i="1" s="1"/>
  <c r="MN67" i="1" a="1"/>
  <c r="MN67" i="1" s="1"/>
  <c r="MN68" i="1" a="1"/>
  <c r="MN68" i="1" s="1"/>
  <c r="MN69" i="1" a="1"/>
  <c r="MN69" i="1" s="1"/>
  <c r="MN70" i="1" a="1"/>
  <c r="MN70" i="1" s="1"/>
  <c r="FQ60" i="1" a="1"/>
  <c r="FQ60" i="1" s="1"/>
  <c r="FQ61" i="1" a="1"/>
  <c r="FQ61" i="1" s="1"/>
  <c r="FQ62" i="1" a="1"/>
  <c r="FQ62" i="1" s="1"/>
  <c r="FQ63" i="1" a="1"/>
  <c r="FQ63" i="1" s="1"/>
  <c r="FQ64" i="1" a="1"/>
  <c r="FQ64" i="1" s="1"/>
  <c r="FQ65" i="1" a="1"/>
  <c r="FQ65" i="1" s="1"/>
  <c r="FQ66" i="1" a="1"/>
  <c r="FQ66" i="1" s="1"/>
  <c r="FQ67" i="1" a="1"/>
  <c r="FQ67" i="1" s="1"/>
  <c r="FQ68" i="1" a="1"/>
  <c r="FQ68" i="1" s="1"/>
  <c r="FQ69" i="1" a="1"/>
  <c r="FQ69" i="1" s="1"/>
  <c r="FQ70" i="1" a="1"/>
  <c r="FQ70" i="1" s="1"/>
  <c r="HO60" i="1" a="1"/>
  <c r="HO60" i="1" s="1"/>
  <c r="HO61" i="1" a="1"/>
  <c r="HO61" i="1" s="1"/>
  <c r="HO62" i="1" a="1"/>
  <c r="HO62" i="1" s="1"/>
  <c r="HO63" i="1" a="1"/>
  <c r="HO63" i="1" s="1"/>
  <c r="HO64" i="1" a="1"/>
  <c r="HO64" i="1" s="1"/>
  <c r="HO65" i="1" a="1"/>
  <c r="HO65" i="1" s="1"/>
  <c r="HO66" i="1" a="1"/>
  <c r="HO66" i="1" s="1"/>
  <c r="HO67" i="1" a="1"/>
  <c r="HO67" i="1" s="1"/>
  <c r="HO68" i="1" a="1"/>
  <c r="HO68" i="1" s="1"/>
  <c r="HO69" i="1" a="1"/>
  <c r="HO69" i="1" s="1"/>
  <c r="HO70" i="1" a="1"/>
  <c r="HO70" i="1" s="1"/>
  <c r="CF60" i="1" a="1"/>
  <c r="CF60" i="1" s="1"/>
  <c r="CF61" i="1" a="1"/>
  <c r="CF61" i="1" s="1"/>
  <c r="CF62" i="1" a="1"/>
  <c r="CF62" i="1" s="1"/>
  <c r="CF63" i="1" a="1"/>
  <c r="CF63" i="1" s="1"/>
  <c r="CF64" i="1" a="1"/>
  <c r="CF64" i="1" s="1"/>
  <c r="CF65" i="1" a="1"/>
  <c r="CF65" i="1" s="1"/>
  <c r="CF66" i="1" a="1"/>
  <c r="CF66" i="1" s="1"/>
  <c r="CF67" i="1" a="1"/>
  <c r="CF67" i="1" s="1"/>
  <c r="CF68" i="1" a="1"/>
  <c r="CF68" i="1" s="1"/>
  <c r="CF69" i="1" a="1"/>
  <c r="CF69" i="1" s="1"/>
  <c r="CF70" i="1" a="1"/>
  <c r="CF70" i="1" s="1"/>
  <c r="LQ60" i="1" a="1"/>
  <c r="LQ60" i="1" s="1"/>
  <c r="LQ61" i="1" a="1"/>
  <c r="LQ61" i="1" s="1"/>
  <c r="LQ62" i="1" a="1"/>
  <c r="LQ62" i="1" s="1"/>
  <c r="LQ63" i="1" a="1"/>
  <c r="LQ63" i="1" s="1"/>
  <c r="LQ64" i="1" a="1"/>
  <c r="LQ64" i="1" s="1"/>
  <c r="LQ65" i="1" a="1"/>
  <c r="LQ65" i="1" s="1"/>
  <c r="LQ66" i="1" a="1"/>
  <c r="LQ66" i="1" s="1"/>
  <c r="LQ67" i="1" a="1"/>
  <c r="LQ67" i="1" s="1"/>
  <c r="LQ68" i="1" a="1"/>
  <c r="LQ68" i="1" s="1"/>
  <c r="LQ69" i="1" a="1"/>
  <c r="LQ69" i="1" s="1"/>
  <c r="LQ70" i="1" a="1"/>
  <c r="LQ70" i="1" s="1"/>
  <c r="Z41" i="1" a="1"/>
  <c r="Z41" i="1" s="1"/>
  <c r="Z26" i="1" a="1"/>
  <c r="Z26" i="1" s="1"/>
  <c r="Z33" i="1" a="1"/>
  <c r="Z33" i="1" s="1"/>
  <c r="Z24" i="1" a="1"/>
  <c r="Z24" i="1" s="1"/>
  <c r="Z28" i="1" a="1"/>
  <c r="Z28" i="1" s="1"/>
  <c r="Z22" i="1" a="1"/>
  <c r="Z22" i="1" s="1"/>
  <c r="Z23" i="1" a="1"/>
  <c r="Z23" i="1" s="1"/>
  <c r="Z38" i="1" a="1"/>
  <c r="Z38" i="1" s="1"/>
  <c r="Z31" i="1" a="1"/>
  <c r="Z31" i="1" s="1"/>
  <c r="Z30" i="1" a="1"/>
  <c r="Z30" i="1" s="1"/>
  <c r="Z39" i="1" a="1"/>
  <c r="Z39" i="1" s="1"/>
  <c r="Z27" i="1" a="1"/>
  <c r="Z27" i="1" s="1"/>
  <c r="Z42" i="1" a="1"/>
  <c r="Z42" i="1" s="1"/>
  <c r="Z29" i="1" a="1"/>
  <c r="Z29" i="1" s="1"/>
  <c r="Z34" i="1" a="1"/>
  <c r="Z34" i="1" s="1"/>
  <c r="Z36" i="1" a="1"/>
  <c r="Z36" i="1" s="1"/>
  <c r="Z25" i="1" a="1"/>
  <c r="Z25" i="1" s="1"/>
  <c r="Z37" i="1" a="1"/>
  <c r="Z37" i="1" s="1"/>
  <c r="Z32" i="1" a="1"/>
  <c r="Z32" i="1" s="1"/>
  <c r="Z35" i="1" a="1"/>
  <c r="Z35" i="1" s="1"/>
  <c r="Z43" i="1" a="1"/>
  <c r="Z43" i="1" s="1"/>
  <c r="Z40" i="1" a="1"/>
  <c r="Z40" i="1" s="1"/>
  <c r="HR34" i="1" a="1"/>
  <c r="HR34" i="1" s="1"/>
  <c r="HR24" i="1" a="1"/>
  <c r="HR24" i="1" s="1"/>
  <c r="HR41" i="1" a="1"/>
  <c r="HR41" i="1" s="1"/>
  <c r="HR31" i="1" a="1"/>
  <c r="HR31" i="1" s="1"/>
  <c r="HR42" i="1" a="1"/>
  <c r="HR42" i="1" s="1"/>
  <c r="HR36" i="1" a="1"/>
  <c r="HR36" i="1" s="1"/>
  <c r="HR39" i="1" a="1"/>
  <c r="HR39" i="1" s="1"/>
  <c r="HR37" i="1" a="1"/>
  <c r="HR37" i="1" s="1"/>
  <c r="HR28" i="1" a="1"/>
  <c r="HR28" i="1" s="1"/>
  <c r="HR25" i="1" a="1"/>
  <c r="HR25" i="1" s="1"/>
  <c r="HR23" i="1" a="1"/>
  <c r="HR23" i="1" s="1"/>
  <c r="HR22" i="1" a="1"/>
  <c r="HR22" i="1" s="1"/>
  <c r="HR26" i="1" a="1"/>
  <c r="HR26" i="1" s="1"/>
  <c r="HR40" i="1" a="1"/>
  <c r="HR40" i="1" s="1"/>
  <c r="HR33" i="1" a="1"/>
  <c r="HR33" i="1" s="1"/>
  <c r="HR30" i="1" a="1"/>
  <c r="HR30" i="1" s="1"/>
  <c r="HR32" i="1" a="1"/>
  <c r="HR32" i="1" s="1"/>
  <c r="HR29" i="1" a="1"/>
  <c r="HR29" i="1" s="1"/>
  <c r="HR43" i="1" a="1"/>
  <c r="HR43" i="1" s="1"/>
  <c r="HR27" i="1" a="1"/>
  <c r="HR27" i="1" s="1"/>
  <c r="HR38" i="1" a="1"/>
  <c r="HR38" i="1" s="1"/>
  <c r="HR35" i="1" a="1"/>
  <c r="HR35" i="1" s="1"/>
  <c r="JC34" i="1" a="1"/>
  <c r="JC34" i="1" s="1"/>
  <c r="JC29" i="1" a="1"/>
  <c r="JC29" i="1" s="1"/>
  <c r="JC41" i="1" a="1"/>
  <c r="JC41" i="1" s="1"/>
  <c r="JC24" i="1" a="1"/>
  <c r="JC24" i="1" s="1"/>
  <c r="JC32" i="1" a="1"/>
  <c r="JC32" i="1" s="1"/>
  <c r="JC37" i="1" a="1"/>
  <c r="JC37" i="1" s="1"/>
  <c r="JC36" i="1" a="1"/>
  <c r="JC36" i="1" s="1"/>
  <c r="JC43" i="1" a="1"/>
  <c r="JC43" i="1" s="1"/>
  <c r="JC22" i="1" a="1"/>
  <c r="JC22" i="1" s="1"/>
  <c r="JC40" i="1" a="1"/>
  <c r="JC40" i="1" s="1"/>
  <c r="JC25" i="1" a="1"/>
  <c r="JC25" i="1" s="1"/>
  <c r="JC33" i="1" a="1"/>
  <c r="JC33" i="1" s="1"/>
  <c r="JC38" i="1" a="1"/>
  <c r="JC38" i="1" s="1"/>
  <c r="JC26" i="1" a="1"/>
  <c r="JC26" i="1" s="1"/>
  <c r="JC30" i="1" a="1"/>
  <c r="JC30" i="1" s="1"/>
  <c r="JC23" i="1" a="1"/>
  <c r="JC23" i="1" s="1"/>
  <c r="JC39" i="1" a="1"/>
  <c r="JC39" i="1" s="1"/>
  <c r="JC28" i="1" a="1"/>
  <c r="JC28" i="1" s="1"/>
  <c r="JC27" i="1" a="1"/>
  <c r="JC27" i="1" s="1"/>
  <c r="JC42" i="1" a="1"/>
  <c r="JC42" i="1" s="1"/>
  <c r="JC31" i="1" a="1"/>
  <c r="JC31" i="1" s="1"/>
  <c r="JC35" i="1" a="1"/>
  <c r="JC35" i="1" s="1"/>
  <c r="GJ25" i="1" a="1"/>
  <c r="GJ25" i="1" s="1"/>
  <c r="GJ43" i="1" a="1"/>
  <c r="GJ43" i="1" s="1"/>
  <c r="GJ27" i="1" a="1"/>
  <c r="GJ27" i="1" s="1"/>
  <c r="GJ39" i="1" a="1"/>
  <c r="GJ39" i="1" s="1"/>
  <c r="GJ22" i="1" a="1"/>
  <c r="GJ22" i="1" s="1"/>
  <c r="GJ40" i="1" a="1"/>
  <c r="GJ40" i="1" s="1"/>
  <c r="GJ35" i="1" a="1"/>
  <c r="GJ35" i="1" s="1"/>
  <c r="GJ33" i="1" a="1"/>
  <c r="GJ33" i="1" s="1"/>
  <c r="GJ26" i="1" a="1"/>
  <c r="GJ26" i="1" s="1"/>
  <c r="GJ28" i="1" a="1"/>
  <c r="GJ28" i="1" s="1"/>
  <c r="GJ31" i="1" a="1"/>
  <c r="GJ31" i="1" s="1"/>
  <c r="GJ38" i="1" a="1"/>
  <c r="GJ38" i="1" s="1"/>
  <c r="GJ24" i="1" a="1"/>
  <c r="GJ24" i="1" s="1"/>
  <c r="GJ30" i="1" a="1"/>
  <c r="GJ30" i="1" s="1"/>
  <c r="GJ29" i="1" a="1"/>
  <c r="GJ29" i="1" s="1"/>
  <c r="GJ23" i="1" a="1"/>
  <c r="GJ23" i="1" s="1"/>
  <c r="GJ32" i="1" a="1"/>
  <c r="GJ32" i="1" s="1"/>
  <c r="GJ34" i="1" a="1"/>
  <c r="GJ34" i="1" s="1"/>
  <c r="GJ36" i="1" a="1"/>
  <c r="GJ36" i="1" s="1"/>
  <c r="GJ37" i="1" a="1"/>
  <c r="GJ37" i="1" s="1"/>
  <c r="KU36" i="1" a="1"/>
  <c r="KU36" i="1" s="1"/>
  <c r="KU41" i="1" a="1"/>
  <c r="KU41" i="1" s="1"/>
  <c r="KU23" i="1" a="1"/>
  <c r="KU23" i="1" s="1"/>
  <c r="KU26" i="1" a="1"/>
  <c r="KU26" i="1" s="1"/>
  <c r="KU31" i="1" a="1"/>
  <c r="KU31" i="1" s="1"/>
  <c r="KU32" i="1" a="1"/>
  <c r="KU32" i="1" s="1"/>
  <c r="KU43" i="1" a="1"/>
  <c r="KU43" i="1" s="1"/>
  <c r="KU33" i="1" a="1"/>
  <c r="KU33" i="1" s="1"/>
  <c r="KU40" i="1" a="1"/>
  <c r="KU40" i="1" s="1"/>
  <c r="KU24" i="1" a="1"/>
  <c r="KU24" i="1" s="1"/>
  <c r="KU25" i="1" a="1"/>
  <c r="KU25" i="1" s="1"/>
  <c r="KU30" i="1" a="1"/>
  <c r="KU30" i="1" s="1"/>
  <c r="KU38" i="1" a="1"/>
  <c r="KU38" i="1" s="1"/>
  <c r="KU22" i="1" a="1"/>
  <c r="KU22" i="1" s="1"/>
  <c r="KU42" i="1" a="1"/>
  <c r="KU42" i="1" s="1"/>
  <c r="KU29" i="1" a="1"/>
  <c r="KU29" i="1" s="1"/>
  <c r="KU28" i="1" a="1"/>
  <c r="KU28" i="1" s="1"/>
  <c r="KU35" i="1" a="1"/>
  <c r="KU35" i="1" s="1"/>
  <c r="KU34" i="1" a="1"/>
  <c r="KU34" i="1" s="1"/>
  <c r="KU27" i="1" a="1"/>
  <c r="KU27" i="1" s="1"/>
  <c r="KU39" i="1" a="1"/>
  <c r="KU39" i="1" s="1"/>
  <c r="KU37" i="1" a="1"/>
  <c r="KU37" i="1" s="1"/>
  <c r="ME36" i="1" a="1"/>
  <c r="ME36" i="1" s="1"/>
  <c r="ME34" i="1" a="1"/>
  <c r="ME34" i="1" s="1"/>
  <c r="ME23" i="1" a="1"/>
  <c r="ME23" i="1" s="1"/>
  <c r="ME40" i="1" a="1"/>
  <c r="ME40" i="1" s="1"/>
  <c r="ME41" i="1" a="1"/>
  <c r="ME41" i="1" s="1"/>
  <c r="ME37" i="1" a="1"/>
  <c r="ME37" i="1" s="1"/>
  <c r="ME27" i="1" a="1"/>
  <c r="ME27" i="1" s="1"/>
  <c r="ME33" i="1" a="1"/>
  <c r="ME33" i="1" s="1"/>
  <c r="ME28" i="1" a="1"/>
  <c r="ME28" i="1" s="1"/>
  <c r="ME35" i="1" a="1"/>
  <c r="ME35" i="1" s="1"/>
  <c r="ME43" i="1" a="1"/>
  <c r="ME43" i="1" s="1"/>
  <c r="ME42" i="1" a="1"/>
  <c r="ME42" i="1" s="1"/>
  <c r="ME24" i="1" a="1"/>
  <c r="ME24" i="1" s="1"/>
  <c r="ME25" i="1" a="1"/>
  <c r="ME25" i="1" s="1"/>
  <c r="ME31" i="1" a="1"/>
  <c r="ME31" i="1" s="1"/>
  <c r="ME29" i="1" a="1"/>
  <c r="ME29" i="1" s="1"/>
  <c r="ME39" i="1" a="1"/>
  <c r="ME39" i="1" s="1"/>
  <c r="ME22" i="1" a="1"/>
  <c r="ME22" i="1" s="1"/>
  <c r="ME38" i="1" a="1"/>
  <c r="ME38" i="1" s="1"/>
  <c r="ME30" i="1" a="1"/>
  <c r="ME30" i="1" s="1"/>
  <c r="ME32" i="1" a="1"/>
  <c r="ME32" i="1" s="1"/>
  <c r="ME26" i="1" a="1"/>
  <c r="ME26" i="1" s="1"/>
  <c r="ML60" i="1" a="1"/>
  <c r="ML60" i="1" s="1"/>
  <c r="ML61" i="1" a="1"/>
  <c r="ML61" i="1" s="1"/>
  <c r="ML62" i="1" a="1"/>
  <c r="ML62" i="1" s="1"/>
  <c r="ML63" i="1" a="1"/>
  <c r="ML63" i="1" s="1"/>
  <c r="ML64" i="1" a="1"/>
  <c r="ML64" i="1" s="1"/>
  <c r="ML65" i="1" a="1"/>
  <c r="ML65" i="1" s="1"/>
  <c r="ML66" i="1" a="1"/>
  <c r="ML66" i="1" s="1"/>
  <c r="ML67" i="1" a="1"/>
  <c r="ML67" i="1" s="1"/>
  <c r="ML68" i="1" a="1"/>
  <c r="ML68" i="1" s="1"/>
  <c r="ML69" i="1" a="1"/>
  <c r="ML69" i="1" s="1"/>
  <c r="ML70" i="1" a="1"/>
  <c r="ML70" i="1" s="1"/>
  <c r="LL60" i="1" a="1"/>
  <c r="LL60" i="1" s="1"/>
  <c r="LL61" i="1" a="1"/>
  <c r="LL61" i="1" s="1"/>
  <c r="LL62" i="1" a="1"/>
  <c r="LL62" i="1" s="1"/>
  <c r="LL63" i="1" a="1"/>
  <c r="LL63" i="1" s="1"/>
  <c r="LL64" i="1" a="1"/>
  <c r="LL64" i="1" s="1"/>
  <c r="LL65" i="1" a="1"/>
  <c r="LL65" i="1" s="1"/>
  <c r="LL66" i="1" a="1"/>
  <c r="LL66" i="1" s="1"/>
  <c r="LL67" i="1" a="1"/>
  <c r="LL67" i="1" s="1"/>
  <c r="LL68" i="1" a="1"/>
  <c r="LL68" i="1" s="1"/>
  <c r="LL69" i="1" a="1"/>
  <c r="LL69" i="1" s="1"/>
  <c r="LL70" i="1" a="1"/>
  <c r="LL70" i="1" s="1"/>
  <c r="BH60" i="1" a="1"/>
  <c r="BH60" i="1" s="1"/>
  <c r="BH61" i="1" a="1"/>
  <c r="BH61" i="1" s="1"/>
  <c r="BH62" i="1" a="1"/>
  <c r="BH62" i="1" s="1"/>
  <c r="BH63" i="1" a="1"/>
  <c r="BH63" i="1" s="1"/>
  <c r="BH64" i="1" a="1"/>
  <c r="BH64" i="1" s="1"/>
  <c r="BH65" i="1" a="1"/>
  <c r="BH65" i="1" s="1"/>
  <c r="BH66" i="1" a="1"/>
  <c r="BH66" i="1" s="1"/>
  <c r="BH67" i="1" a="1"/>
  <c r="BH67" i="1" s="1"/>
  <c r="BH68" i="1" a="1"/>
  <c r="BH68" i="1" s="1"/>
  <c r="BH69" i="1" a="1"/>
  <c r="BH69" i="1" s="1"/>
  <c r="BH70" i="1" a="1"/>
  <c r="BH70" i="1" s="1"/>
  <c r="HQ60" i="1" a="1"/>
  <c r="HQ60" i="1" s="1"/>
  <c r="HQ61" i="1" a="1"/>
  <c r="HQ61" i="1" s="1"/>
  <c r="HQ62" i="1" a="1"/>
  <c r="HQ62" i="1" s="1"/>
  <c r="HQ63" i="1" a="1"/>
  <c r="HQ63" i="1" s="1"/>
  <c r="HQ64" i="1" a="1"/>
  <c r="HQ64" i="1" s="1"/>
  <c r="HQ65" i="1" a="1"/>
  <c r="HQ65" i="1" s="1"/>
  <c r="HQ66" i="1" a="1"/>
  <c r="HQ66" i="1" s="1"/>
  <c r="HQ67" i="1" a="1"/>
  <c r="HQ67" i="1" s="1"/>
  <c r="HQ68" i="1" a="1"/>
  <c r="HQ68" i="1" s="1"/>
  <c r="HQ69" i="1" a="1"/>
  <c r="HQ69" i="1" s="1"/>
  <c r="HQ70" i="1" a="1"/>
  <c r="HQ70" i="1" s="1"/>
  <c r="LR60" i="1" a="1"/>
  <c r="LR60" i="1" s="1"/>
  <c r="LR61" i="1" a="1"/>
  <c r="LR61" i="1" s="1"/>
  <c r="LR62" i="1" a="1"/>
  <c r="LR62" i="1" s="1"/>
  <c r="LR63" i="1" a="1"/>
  <c r="LR63" i="1" s="1"/>
  <c r="LR64" i="1" a="1"/>
  <c r="LR64" i="1" s="1"/>
  <c r="LR65" i="1" a="1"/>
  <c r="LR65" i="1" s="1"/>
  <c r="LR66" i="1" a="1"/>
  <c r="LR66" i="1" s="1"/>
  <c r="LR67" i="1" a="1"/>
  <c r="LR67" i="1" s="1"/>
  <c r="LR68" i="1" a="1"/>
  <c r="LR68" i="1" s="1"/>
  <c r="LR69" i="1" a="1"/>
  <c r="LR69" i="1" s="1"/>
  <c r="LR70" i="1" a="1"/>
  <c r="LR70" i="1" s="1"/>
  <c r="CC33" i="1" a="1"/>
  <c r="CC33" i="1" s="1"/>
  <c r="CC30" i="1" a="1"/>
  <c r="CC30" i="1" s="1"/>
  <c r="CC38" i="1" a="1"/>
  <c r="CC38" i="1" s="1"/>
  <c r="CC24" i="1" a="1"/>
  <c r="CC24" i="1" s="1"/>
  <c r="CC41" i="1" a="1"/>
  <c r="CC41" i="1" s="1"/>
  <c r="CC23" i="1" a="1"/>
  <c r="CC23" i="1" s="1"/>
  <c r="CC31" i="1" a="1"/>
  <c r="CC31" i="1" s="1"/>
  <c r="CC28" i="1" a="1"/>
  <c r="CC28" i="1" s="1"/>
  <c r="CC25" i="1" a="1"/>
  <c r="CC25" i="1" s="1"/>
  <c r="CC42" i="1" a="1"/>
  <c r="CC42" i="1" s="1"/>
  <c r="CC27" i="1" a="1"/>
  <c r="CC27" i="1" s="1"/>
  <c r="CC34" i="1" a="1"/>
  <c r="CC34" i="1" s="1"/>
  <c r="CC43" i="1" a="1"/>
  <c r="CC43" i="1" s="1"/>
  <c r="CC39" i="1" a="1"/>
  <c r="CC39" i="1" s="1"/>
  <c r="CC29" i="1" a="1"/>
  <c r="CC29" i="1" s="1"/>
  <c r="CC22" i="1" a="1"/>
  <c r="CC22" i="1" s="1"/>
  <c r="CC32" i="1" a="1"/>
  <c r="CC32" i="1" s="1"/>
  <c r="CC26" i="1" a="1"/>
  <c r="CC26" i="1" s="1"/>
  <c r="CC35" i="1" a="1"/>
  <c r="CC35" i="1" s="1"/>
  <c r="CC36" i="1" a="1"/>
  <c r="CC36" i="1" s="1"/>
  <c r="CC37" i="1" a="1"/>
  <c r="CC37" i="1" s="1"/>
  <c r="CC40" i="1" a="1"/>
  <c r="CC40" i="1" s="1"/>
  <c r="IY34" i="1" a="1"/>
  <c r="IY34" i="1" s="1"/>
  <c r="IY37" i="1" a="1"/>
  <c r="IY37" i="1" s="1"/>
  <c r="IY36" i="1" a="1"/>
  <c r="IY36" i="1" s="1"/>
  <c r="IY23" i="1" a="1"/>
  <c r="IY23" i="1" s="1"/>
  <c r="IY41" i="1" a="1"/>
  <c r="IY41" i="1" s="1"/>
  <c r="IY42" i="1" a="1"/>
  <c r="IY42" i="1" s="1"/>
  <c r="IY22" i="1" a="1"/>
  <c r="IY22" i="1" s="1"/>
  <c r="IY40" i="1" a="1"/>
  <c r="IY40" i="1" s="1"/>
  <c r="IY28" i="1" a="1"/>
  <c r="IY28" i="1" s="1"/>
  <c r="IY35" i="1" a="1"/>
  <c r="IY35" i="1" s="1"/>
  <c r="IY33" i="1" a="1"/>
  <c r="IY33" i="1" s="1"/>
  <c r="IY43" i="1" a="1"/>
  <c r="IY43" i="1" s="1"/>
  <c r="IY39" i="1" a="1"/>
  <c r="IY39" i="1" s="1"/>
  <c r="IY38" i="1" a="1"/>
  <c r="IY38" i="1" s="1"/>
  <c r="IY30" i="1" a="1"/>
  <c r="IY30" i="1" s="1"/>
  <c r="IY25" i="1" a="1"/>
  <c r="IY25" i="1" s="1"/>
  <c r="IY29" i="1" a="1"/>
  <c r="IY29" i="1" s="1"/>
  <c r="IY31" i="1" a="1"/>
  <c r="IY31" i="1" s="1"/>
  <c r="IY26" i="1" a="1"/>
  <c r="IY26" i="1" s="1"/>
  <c r="IY24" i="1" a="1"/>
  <c r="IY24" i="1" s="1"/>
  <c r="IY27" i="1" a="1"/>
  <c r="IY27" i="1" s="1"/>
  <c r="IY32" i="1" a="1"/>
  <c r="IY32" i="1" s="1"/>
  <c r="KJ28" i="1" a="1"/>
  <c r="KJ28" i="1" s="1"/>
  <c r="KJ22" i="1" a="1"/>
  <c r="KJ22" i="1" s="1"/>
  <c r="KJ24" i="1" a="1"/>
  <c r="KJ24" i="1" s="1"/>
  <c r="KJ35" i="1" a="1"/>
  <c r="KJ35" i="1" s="1"/>
  <c r="KJ26" i="1" a="1"/>
  <c r="KJ26" i="1" s="1"/>
  <c r="KJ23" i="1" a="1"/>
  <c r="KJ23" i="1" s="1"/>
  <c r="KJ30" i="1" a="1"/>
  <c r="KJ30" i="1" s="1"/>
  <c r="KJ40" i="1" a="1"/>
  <c r="KJ40" i="1" s="1"/>
  <c r="KJ42" i="1" a="1"/>
  <c r="KJ42" i="1" s="1"/>
  <c r="KJ38" i="1" a="1"/>
  <c r="KJ38" i="1" s="1"/>
  <c r="KJ27" i="1" a="1"/>
  <c r="KJ27" i="1" s="1"/>
  <c r="KJ33" i="1" a="1"/>
  <c r="KJ33" i="1" s="1"/>
  <c r="KJ41" i="1" a="1"/>
  <c r="KJ41" i="1" s="1"/>
  <c r="KJ31" i="1" a="1"/>
  <c r="KJ31" i="1" s="1"/>
  <c r="KJ39" i="1" a="1"/>
  <c r="KJ39" i="1" s="1"/>
  <c r="KJ29" i="1" a="1"/>
  <c r="KJ29" i="1" s="1"/>
  <c r="KJ43" i="1" a="1"/>
  <c r="KJ43" i="1" s="1"/>
  <c r="KJ25" i="1" a="1"/>
  <c r="KJ25" i="1" s="1"/>
  <c r="KJ34" i="1" a="1"/>
  <c r="KJ34" i="1" s="1"/>
  <c r="KJ36" i="1" a="1"/>
  <c r="KJ36" i="1" s="1"/>
  <c r="KJ37" i="1" a="1"/>
  <c r="KJ37" i="1" s="1"/>
  <c r="KJ32" i="1" a="1"/>
  <c r="KJ32" i="1" s="1"/>
  <c r="T41" i="1" a="1"/>
  <c r="T41" i="1" s="1"/>
  <c r="T39" i="1" a="1"/>
  <c r="T39" i="1" s="1"/>
  <c r="T29" i="1" a="1"/>
  <c r="T29" i="1" s="1"/>
  <c r="T25" i="1" a="1"/>
  <c r="T25" i="1" s="1"/>
  <c r="T24" i="1" a="1"/>
  <c r="T24" i="1" s="1"/>
  <c r="T38" i="1" a="1"/>
  <c r="T38" i="1" s="1"/>
  <c r="T22" i="1" a="1"/>
  <c r="T22" i="1" s="1"/>
  <c r="T30" i="1" a="1"/>
  <c r="T30" i="1" s="1"/>
  <c r="T34" i="1" a="1"/>
  <c r="T34" i="1" s="1"/>
  <c r="T31" i="1" a="1"/>
  <c r="T31" i="1" s="1"/>
  <c r="T36" i="1" a="1"/>
  <c r="T36" i="1" s="1"/>
  <c r="T32" i="1" a="1"/>
  <c r="T32" i="1" s="1"/>
  <c r="T37" i="1" a="1"/>
  <c r="T37" i="1" s="1"/>
  <c r="T26" i="1" a="1"/>
  <c r="T26" i="1" s="1"/>
  <c r="T27" i="1" a="1"/>
  <c r="T27" i="1" s="1"/>
  <c r="T42" i="1" a="1"/>
  <c r="T42" i="1" s="1"/>
  <c r="T23" i="1" a="1"/>
  <c r="T23" i="1" s="1"/>
  <c r="T40" i="1" a="1"/>
  <c r="T40" i="1" s="1"/>
  <c r="T43" i="1" a="1"/>
  <c r="T43" i="1" s="1"/>
  <c r="T33" i="1" a="1"/>
  <c r="T33" i="1" s="1"/>
  <c r="T35" i="1" a="1"/>
  <c r="T35" i="1" s="1"/>
  <c r="T28" i="1" a="1"/>
  <c r="T28" i="1" s="1"/>
  <c r="V25" i="1" a="1"/>
  <c r="V25" i="1" s="1"/>
  <c r="EE25" i="1" s="1"/>
  <c r="V31" i="1" a="1"/>
  <c r="V31" i="1" s="1"/>
  <c r="EE31" i="1" s="1"/>
  <c r="V41" i="1" a="1"/>
  <c r="V41" i="1" s="1"/>
  <c r="V27" i="1" a="1"/>
  <c r="V27" i="1" s="1"/>
  <c r="EE27" i="1" s="1"/>
  <c r="V32" i="1" a="1"/>
  <c r="V32" i="1" s="1"/>
  <c r="EE32" i="1" s="1"/>
  <c r="V24" i="1" a="1"/>
  <c r="V24" i="1" s="1"/>
  <c r="EE24" i="1" s="1"/>
  <c r="V35" i="1" a="1"/>
  <c r="V35" i="1" s="1"/>
  <c r="EE35" i="1" s="1"/>
  <c r="V40" i="1" a="1"/>
  <c r="V40" i="1" s="1"/>
  <c r="EE40" i="1" s="1"/>
  <c r="V42" i="1" a="1"/>
  <c r="V42" i="1" s="1"/>
  <c r="EE42" i="1" s="1"/>
  <c r="V30" i="1" a="1"/>
  <c r="V30" i="1" s="1"/>
  <c r="EE30" i="1" s="1"/>
  <c r="V28" i="1" a="1"/>
  <c r="V28" i="1" s="1"/>
  <c r="EE28" i="1" s="1"/>
  <c r="V33" i="1" a="1"/>
  <c r="V33" i="1" s="1"/>
  <c r="EE33" i="1" s="1"/>
  <c r="V43" i="1" a="1"/>
  <c r="V43" i="1" s="1"/>
  <c r="EE43" i="1" s="1"/>
  <c r="V26" i="1" a="1"/>
  <c r="V26" i="1" s="1"/>
  <c r="EE26" i="1" s="1"/>
  <c r="V29" i="1" a="1"/>
  <c r="V29" i="1" s="1"/>
  <c r="EE29" i="1" s="1"/>
  <c r="V34" i="1" a="1"/>
  <c r="V34" i="1" s="1"/>
  <c r="EE34" i="1" s="1"/>
  <c r="V39" i="1" a="1"/>
  <c r="V39" i="1" s="1"/>
  <c r="V23" i="1" a="1"/>
  <c r="V23" i="1" s="1"/>
  <c r="EE23" i="1" s="1"/>
  <c r="V36" i="1" a="1"/>
  <c r="V36" i="1" s="1"/>
  <c r="EE36" i="1" s="1"/>
  <c r="V38" i="1" a="1"/>
  <c r="V38" i="1" s="1"/>
  <c r="EE38" i="1" s="1"/>
  <c r="V37" i="1" a="1"/>
  <c r="V37" i="1" s="1"/>
  <c r="V22" i="1" a="1"/>
  <c r="V22" i="1" s="1"/>
  <c r="EE22" i="1" s="1"/>
  <c r="IS43" i="1" a="1"/>
  <c r="IS43" i="1" s="1"/>
  <c r="IS31" i="1" a="1"/>
  <c r="IS31" i="1" s="1"/>
  <c r="IS33" i="1" a="1"/>
  <c r="IS33" i="1" s="1"/>
  <c r="IS40" i="1" a="1"/>
  <c r="IS40" i="1" s="1"/>
  <c r="IS42" i="1" a="1"/>
  <c r="IS42" i="1" s="1"/>
  <c r="IS41" i="1" a="1"/>
  <c r="IS41" i="1" s="1"/>
  <c r="IS26" i="1" a="1"/>
  <c r="IS26" i="1" s="1"/>
  <c r="IS22" i="1" a="1"/>
  <c r="IS22" i="1" s="1"/>
  <c r="IS25" i="1" a="1"/>
  <c r="IS25" i="1" s="1"/>
  <c r="IS29" i="1" a="1"/>
  <c r="IS29" i="1" s="1"/>
  <c r="IS23" i="1" a="1"/>
  <c r="IS23" i="1" s="1"/>
  <c r="IS24" i="1" a="1"/>
  <c r="IS24" i="1" s="1"/>
  <c r="IS28" i="1" a="1"/>
  <c r="IS28" i="1" s="1"/>
  <c r="IS39" i="1" a="1"/>
  <c r="IS39" i="1" s="1"/>
  <c r="IS34" i="1" a="1"/>
  <c r="IS34" i="1" s="1"/>
  <c r="IS35" i="1" a="1"/>
  <c r="IS35" i="1" s="1"/>
  <c r="IS27" i="1" a="1"/>
  <c r="IS27" i="1" s="1"/>
  <c r="IS30" i="1" a="1"/>
  <c r="IS30" i="1" s="1"/>
  <c r="IS37" i="1" a="1"/>
  <c r="IS37" i="1" s="1"/>
  <c r="IS32" i="1" a="1"/>
  <c r="IS32" i="1" s="1"/>
  <c r="IS38" i="1" a="1"/>
  <c r="IS38" i="1" s="1"/>
  <c r="IS36" i="1" a="1"/>
  <c r="IS36" i="1" s="1"/>
  <c r="IX60" i="1" a="1"/>
  <c r="IX60" i="1" s="1"/>
  <c r="IX61" i="1" a="1"/>
  <c r="IX61" i="1" s="1"/>
  <c r="IX62" i="1" a="1"/>
  <c r="IX62" i="1" s="1"/>
  <c r="IX63" i="1" a="1"/>
  <c r="IX63" i="1" s="1"/>
  <c r="IX64" i="1" a="1"/>
  <c r="IX64" i="1" s="1"/>
  <c r="IX65" i="1" a="1"/>
  <c r="IX65" i="1" s="1"/>
  <c r="IX66" i="1" a="1"/>
  <c r="IX66" i="1" s="1"/>
  <c r="IX67" i="1" a="1"/>
  <c r="IX67" i="1" s="1"/>
  <c r="IX68" i="1" a="1"/>
  <c r="IX68" i="1" s="1"/>
  <c r="IX69" i="1" a="1"/>
  <c r="IX69" i="1" s="1"/>
  <c r="IX70" i="1" a="1"/>
  <c r="IX70" i="1" s="1"/>
  <c r="KM60" i="1" a="1"/>
  <c r="KM60" i="1" s="1"/>
  <c r="KM61" i="1" a="1"/>
  <c r="KM61" i="1" s="1"/>
  <c r="KM62" i="1" a="1"/>
  <c r="KM62" i="1" s="1"/>
  <c r="KM63" i="1" a="1"/>
  <c r="KM63" i="1" s="1"/>
  <c r="KM64" i="1" a="1"/>
  <c r="KM64" i="1" s="1"/>
  <c r="KM65" i="1" a="1"/>
  <c r="KM65" i="1" s="1"/>
  <c r="KM66" i="1" a="1"/>
  <c r="KM66" i="1" s="1"/>
  <c r="KM67" i="1" a="1"/>
  <c r="KM67" i="1" s="1"/>
  <c r="KM68" i="1" a="1"/>
  <c r="KM68" i="1" s="1"/>
  <c r="KM69" i="1" a="1"/>
  <c r="KM69" i="1" s="1"/>
  <c r="KM70" i="1" a="1"/>
  <c r="KM70" i="1" s="1"/>
  <c r="MM60" i="1" a="1"/>
  <c r="MM60" i="1" s="1"/>
  <c r="MM61" i="1" a="1"/>
  <c r="MM61" i="1" s="1"/>
  <c r="MM62" i="1" a="1"/>
  <c r="MM62" i="1" s="1"/>
  <c r="MM63" i="1" a="1"/>
  <c r="MM63" i="1" s="1"/>
  <c r="MM64" i="1" a="1"/>
  <c r="MM64" i="1" s="1"/>
  <c r="MM65" i="1" a="1"/>
  <c r="MM65" i="1" s="1"/>
  <c r="MM66" i="1" a="1"/>
  <c r="MM66" i="1" s="1"/>
  <c r="MM67" i="1" a="1"/>
  <c r="MM67" i="1" s="1"/>
  <c r="MM68" i="1" a="1"/>
  <c r="MM68" i="1" s="1"/>
  <c r="MM69" i="1" a="1"/>
  <c r="MM69" i="1" s="1"/>
  <c r="MM70" i="1" a="1"/>
  <c r="MM70" i="1" s="1"/>
  <c r="HP60" i="1" a="1"/>
  <c r="HP60" i="1" s="1"/>
  <c r="HP61" i="1" a="1"/>
  <c r="HP61" i="1" s="1"/>
  <c r="HP62" i="1" a="1"/>
  <c r="HP62" i="1" s="1"/>
  <c r="HP63" i="1" a="1"/>
  <c r="HP63" i="1" s="1"/>
  <c r="HP64" i="1" a="1"/>
  <c r="HP64" i="1" s="1"/>
  <c r="HP65" i="1" a="1"/>
  <c r="HP65" i="1" s="1"/>
  <c r="HP66" i="1" a="1"/>
  <c r="HP66" i="1" s="1"/>
  <c r="HP67" i="1" a="1"/>
  <c r="HP67" i="1" s="1"/>
  <c r="HP68" i="1" a="1"/>
  <c r="HP68" i="1" s="1"/>
  <c r="HP69" i="1" a="1"/>
  <c r="HP69" i="1" s="1"/>
  <c r="HP70" i="1" a="1"/>
  <c r="HP70" i="1" s="1"/>
  <c r="LS60" i="1" a="1"/>
  <c r="LS60" i="1" s="1"/>
  <c r="LS61" i="1" a="1"/>
  <c r="LS61" i="1" s="1"/>
  <c r="LS62" i="1" a="1"/>
  <c r="LS62" i="1" s="1"/>
  <c r="LS63" i="1" a="1"/>
  <c r="LS63" i="1" s="1"/>
  <c r="LS64" i="1" a="1"/>
  <c r="LS64" i="1" s="1"/>
  <c r="LS65" i="1" a="1"/>
  <c r="LS65" i="1" s="1"/>
  <c r="LS66" i="1" a="1"/>
  <c r="LS66" i="1" s="1"/>
  <c r="LS67" i="1" a="1"/>
  <c r="LS67" i="1" s="1"/>
  <c r="LS68" i="1" a="1"/>
  <c r="LS68" i="1" s="1"/>
  <c r="LS69" i="1" a="1"/>
  <c r="LS69" i="1" s="1"/>
  <c r="LS70" i="1" a="1"/>
  <c r="LS70" i="1" s="1"/>
  <c r="FX33" i="1" a="1"/>
  <c r="FX33" i="1" s="1"/>
  <c r="FX27" i="1" a="1"/>
  <c r="FX27" i="1" s="1"/>
  <c r="FX28" i="1" a="1"/>
  <c r="FX28" i="1" s="1"/>
  <c r="FX35" i="1" a="1"/>
  <c r="FX35" i="1" s="1"/>
  <c r="FX24" i="1" a="1"/>
  <c r="FX24" i="1" s="1"/>
  <c r="FX22" i="1" a="1"/>
  <c r="FX22" i="1" s="1"/>
  <c r="FX29" i="1" a="1"/>
  <c r="FX29" i="1" s="1"/>
  <c r="FX38" i="1" a="1"/>
  <c r="FX38" i="1" s="1"/>
  <c r="FX39" i="1" a="1"/>
  <c r="FX39" i="1" s="1"/>
  <c r="FX30" i="1" a="1"/>
  <c r="FX30" i="1" s="1"/>
  <c r="FX37" i="1" a="1"/>
  <c r="FX37" i="1" s="1"/>
  <c r="FX26" i="1" a="1"/>
  <c r="FX26" i="1" s="1"/>
  <c r="FX25" i="1" a="1"/>
  <c r="FX25" i="1" s="1"/>
  <c r="FX32" i="1" a="1"/>
  <c r="FX32" i="1" s="1"/>
  <c r="FX31" i="1" a="1"/>
  <c r="FX31" i="1" s="1"/>
  <c r="FX23" i="1" a="1"/>
  <c r="FX23" i="1" s="1"/>
  <c r="FX36" i="1" a="1"/>
  <c r="FX36" i="1" s="1"/>
  <c r="FX43" i="1" a="1"/>
  <c r="FX43" i="1" s="1"/>
  <c r="FX34" i="1" a="1"/>
  <c r="FX34" i="1" s="1"/>
  <c r="FX40" i="1" a="1"/>
  <c r="FX40" i="1" s="1"/>
  <c r="KE28" i="1" a="1"/>
  <c r="KE28" i="1" s="1"/>
  <c r="KE41" i="1" a="1"/>
  <c r="KE41" i="1" s="1"/>
  <c r="KE29" i="1" a="1"/>
  <c r="KE29" i="1" s="1"/>
  <c r="KE35" i="1" a="1"/>
  <c r="KE35" i="1" s="1"/>
  <c r="KE43" i="1" a="1"/>
  <c r="KE43" i="1" s="1"/>
  <c r="KE36" i="1" a="1"/>
  <c r="KE36" i="1" s="1"/>
  <c r="KE24" i="1" a="1"/>
  <c r="KE24" i="1" s="1"/>
  <c r="KE22" i="1" a="1"/>
  <c r="KE22" i="1" s="1"/>
  <c r="KE39" i="1" a="1"/>
  <c r="KE39" i="1" s="1"/>
  <c r="KE26" i="1" a="1"/>
  <c r="KE26" i="1" s="1"/>
  <c r="KE37" i="1" a="1"/>
  <c r="KE37" i="1" s="1"/>
  <c r="KE27" i="1" a="1"/>
  <c r="KE27" i="1" s="1"/>
  <c r="KE40" i="1" a="1"/>
  <c r="KE40" i="1" s="1"/>
  <c r="KE38" i="1" a="1"/>
  <c r="KE38" i="1" s="1"/>
  <c r="KE30" i="1" a="1"/>
  <c r="KE30" i="1" s="1"/>
  <c r="KE33" i="1" a="1"/>
  <c r="KE33" i="1" s="1"/>
  <c r="KE32" i="1" a="1"/>
  <c r="KE32" i="1" s="1"/>
  <c r="KE42" i="1" a="1"/>
  <c r="KE42" i="1" s="1"/>
  <c r="KE25" i="1" a="1"/>
  <c r="KE25" i="1" s="1"/>
  <c r="KE31" i="1" a="1"/>
  <c r="KE31" i="1" s="1"/>
  <c r="KE34" i="1" a="1"/>
  <c r="KE34" i="1" s="1"/>
  <c r="KE23" i="1" a="1"/>
  <c r="KE23" i="1" s="1"/>
  <c r="LT40" i="1" a="1"/>
  <c r="LT40" i="1" s="1"/>
  <c r="LT33" i="1" a="1"/>
  <c r="LT33" i="1" s="1"/>
  <c r="LT28" i="1" a="1"/>
  <c r="LT28" i="1" s="1"/>
  <c r="LT26" i="1" a="1"/>
  <c r="LT26" i="1" s="1"/>
  <c r="LT22" i="1" a="1"/>
  <c r="LT22" i="1" s="1"/>
  <c r="LT39" i="1" a="1"/>
  <c r="LT39" i="1" s="1"/>
  <c r="LT41" i="1" a="1"/>
  <c r="LT41" i="1" s="1"/>
  <c r="LT27" i="1" a="1"/>
  <c r="LT27" i="1" s="1"/>
  <c r="LT24" i="1" a="1"/>
  <c r="LT24" i="1" s="1"/>
  <c r="LT35" i="1" a="1"/>
  <c r="LT35" i="1" s="1"/>
  <c r="LT30" i="1" a="1"/>
  <c r="LT30" i="1" s="1"/>
  <c r="LT38" i="1" a="1"/>
  <c r="LT38" i="1" s="1"/>
  <c r="LT36" i="1" a="1"/>
  <c r="LT36" i="1" s="1"/>
  <c r="LT37" i="1" a="1"/>
  <c r="LT37" i="1" s="1"/>
  <c r="LT34" i="1" a="1"/>
  <c r="LT34" i="1" s="1"/>
  <c r="LT32" i="1" a="1"/>
  <c r="LT32" i="1" s="1"/>
  <c r="LT31" i="1" a="1"/>
  <c r="LT31" i="1" s="1"/>
  <c r="LT42" i="1" a="1"/>
  <c r="LT42" i="1" s="1"/>
  <c r="LT25" i="1" a="1"/>
  <c r="LT25" i="1" s="1"/>
  <c r="LT43" i="1" a="1"/>
  <c r="LT43" i="1" s="1"/>
  <c r="LT23" i="1" a="1"/>
  <c r="LT23" i="1" s="1"/>
  <c r="LT29" i="1" a="1"/>
  <c r="LT29" i="1" s="1"/>
  <c r="JG36" i="1" a="1"/>
  <c r="JG36" i="1" s="1"/>
  <c r="JG28" i="1" a="1"/>
  <c r="JG28" i="1" s="1"/>
  <c r="JG41" i="1" a="1"/>
  <c r="JG41" i="1" s="1"/>
  <c r="JG43" i="1" a="1"/>
  <c r="JG43" i="1" s="1"/>
  <c r="JG23" i="1" a="1"/>
  <c r="JG23" i="1" s="1"/>
  <c r="JG27" i="1" a="1"/>
  <c r="JG27" i="1" s="1"/>
  <c r="JG30" i="1" a="1"/>
  <c r="JG30" i="1" s="1"/>
  <c r="JG38" i="1" a="1"/>
  <c r="JG38" i="1" s="1"/>
  <c r="JG24" i="1" a="1"/>
  <c r="JG24" i="1" s="1"/>
  <c r="JG40" i="1" a="1"/>
  <c r="JG40" i="1" s="1"/>
  <c r="JG42" i="1" a="1"/>
  <c r="JG42" i="1" s="1"/>
  <c r="JG31" i="1" a="1"/>
  <c r="JG31" i="1" s="1"/>
  <c r="JG33" i="1" a="1"/>
  <c r="JG33" i="1" s="1"/>
  <c r="JG22" i="1" a="1"/>
  <c r="JG22" i="1" s="1"/>
  <c r="JG39" i="1" a="1"/>
  <c r="JG39" i="1" s="1"/>
  <c r="JG29" i="1" a="1"/>
  <c r="JG29" i="1" s="1"/>
  <c r="JG25" i="1" a="1"/>
  <c r="JG25" i="1" s="1"/>
  <c r="JG34" i="1" a="1"/>
  <c r="JG34" i="1" s="1"/>
  <c r="JG35" i="1" a="1"/>
  <c r="JG35" i="1" s="1"/>
  <c r="JG26" i="1" a="1"/>
  <c r="JG26" i="1" s="1"/>
  <c r="JG37" i="1" a="1"/>
  <c r="JG37" i="1" s="1"/>
  <c r="JG32" i="1" a="1"/>
  <c r="JG32" i="1" s="1"/>
  <c r="O26" i="1" a="1"/>
  <c r="O26" i="1" s="1"/>
  <c r="O25" i="1" a="1"/>
  <c r="O25" i="1" s="1"/>
  <c r="O41" i="1" a="1"/>
  <c r="O41" i="1" s="1"/>
  <c r="O23" i="1" a="1"/>
  <c r="O23" i="1" s="1"/>
  <c r="O31" i="1" a="1"/>
  <c r="O31" i="1" s="1"/>
  <c r="O33" i="1" a="1"/>
  <c r="O33" i="1" s="1"/>
  <c r="O27" i="1" a="1"/>
  <c r="O27" i="1" s="1"/>
  <c r="O39" i="1" a="1"/>
  <c r="O39" i="1" s="1"/>
  <c r="O36" i="1" a="1"/>
  <c r="O36" i="1" s="1"/>
  <c r="O35" i="1" a="1"/>
  <c r="O35" i="1" s="1"/>
  <c r="O24" i="1" a="1"/>
  <c r="O24" i="1" s="1"/>
  <c r="MQ24" i="1" s="1"/>
  <c r="O42" i="1" a="1"/>
  <c r="O42" i="1" s="1"/>
  <c r="O32" i="1" a="1"/>
  <c r="O32" i="1" s="1"/>
  <c r="O37" i="1" a="1"/>
  <c r="O37" i="1" s="1"/>
  <c r="O34" i="1" a="1"/>
  <c r="O34" i="1" s="1"/>
  <c r="ET34" i="1" s="1"/>
  <c r="O28" i="1" a="1"/>
  <c r="O28" i="1" s="1"/>
  <c r="MQ28" i="1" s="1"/>
  <c r="O22" i="1" a="1"/>
  <c r="O22" i="1" s="1"/>
  <c r="O43" i="1" a="1"/>
  <c r="O43" i="1" s="1"/>
  <c r="O40" i="1" a="1"/>
  <c r="O40" i="1" s="1"/>
  <c r="O38" i="1" a="1"/>
  <c r="O38" i="1" s="1"/>
  <c r="BS36" i="1" a="1"/>
  <c r="BS36" i="1" s="1"/>
  <c r="BS41" i="1" a="1"/>
  <c r="BS41" i="1" s="1"/>
  <c r="BS23" i="1" a="1"/>
  <c r="BS23" i="1" s="1"/>
  <c r="BS42" i="1" a="1"/>
  <c r="BS42" i="1" s="1"/>
  <c r="BS40" i="1" a="1"/>
  <c r="BS40" i="1" s="1"/>
  <c r="BS43" i="1" a="1"/>
  <c r="BS43" i="1" s="1"/>
  <c r="BS24" i="1" a="1"/>
  <c r="BS24" i="1" s="1"/>
  <c r="BS31" i="1" a="1"/>
  <c r="BS31" i="1" s="1"/>
  <c r="BS35" i="1" a="1"/>
  <c r="BS35" i="1" s="1"/>
  <c r="BS27" i="1" a="1"/>
  <c r="BS27" i="1" s="1"/>
  <c r="BS33" i="1" a="1"/>
  <c r="BS33" i="1" s="1"/>
  <c r="BS28" i="1" a="1"/>
  <c r="BS28" i="1" s="1"/>
  <c r="BS38" i="1" a="1"/>
  <c r="BS38" i="1" s="1"/>
  <c r="BS25" i="1" a="1"/>
  <c r="BS25" i="1" s="1"/>
  <c r="BS39" i="1" a="1"/>
  <c r="BS39" i="1" s="1"/>
  <c r="BS29" i="1" a="1"/>
  <c r="BS29" i="1" s="1"/>
  <c r="BS22" i="1" a="1"/>
  <c r="BS22" i="1" s="1"/>
  <c r="BS30" i="1" a="1"/>
  <c r="BS30" i="1" s="1"/>
  <c r="BS34" i="1" a="1"/>
  <c r="BS34" i="1" s="1"/>
  <c r="BS32" i="1" a="1"/>
  <c r="BS32" i="1" s="1"/>
  <c r="BS26" i="1" a="1"/>
  <c r="BS26" i="1" s="1"/>
  <c r="BS37" i="1" a="1"/>
  <c r="BS37" i="1" s="1"/>
  <c r="BW34" i="1" a="1"/>
  <c r="BW34" i="1" s="1"/>
  <c r="BW24" i="1" a="1"/>
  <c r="BW24" i="1" s="1"/>
  <c r="BW22" i="1" a="1"/>
  <c r="BW22" i="1" s="1"/>
  <c r="BW30" i="1" a="1"/>
  <c r="BW30" i="1" s="1"/>
  <c r="BW35" i="1" a="1"/>
  <c r="BW35" i="1" s="1"/>
  <c r="BW31" i="1" a="1"/>
  <c r="BW31" i="1" s="1"/>
  <c r="BW37" i="1" a="1"/>
  <c r="BW37" i="1" s="1"/>
  <c r="BW26" i="1" a="1"/>
  <c r="BW26" i="1" s="1"/>
  <c r="BW23" i="1" a="1"/>
  <c r="BW23" i="1" s="1"/>
  <c r="BW41" i="1" a="1"/>
  <c r="BW41" i="1" s="1"/>
  <c r="BW32" i="1" a="1"/>
  <c r="BW32" i="1" s="1"/>
  <c r="BW36" i="1" a="1"/>
  <c r="BW36" i="1" s="1"/>
  <c r="BW42" i="1" a="1"/>
  <c r="BW42" i="1" s="1"/>
  <c r="BW40" i="1" a="1"/>
  <c r="BW40" i="1" s="1"/>
  <c r="BW25" i="1" a="1"/>
  <c r="BW25" i="1" s="1"/>
  <c r="BW43" i="1" a="1"/>
  <c r="BW43" i="1" s="1"/>
  <c r="BW33" i="1" a="1"/>
  <c r="BW33" i="1" s="1"/>
  <c r="BW39" i="1" a="1"/>
  <c r="BW39" i="1" s="1"/>
  <c r="BW28" i="1" a="1"/>
  <c r="BW28" i="1" s="1"/>
  <c r="BW38" i="1" a="1"/>
  <c r="BW38" i="1" s="1"/>
  <c r="BW27" i="1" a="1"/>
  <c r="BW27" i="1" s="1"/>
  <c r="BW29" i="1" a="1"/>
  <c r="BW29" i="1" s="1"/>
  <c r="JY38" i="1" a="1"/>
  <c r="JY38" i="1" s="1"/>
  <c r="JY22" i="1" a="1"/>
  <c r="JY22" i="1" s="1"/>
  <c r="JY25" i="1" a="1"/>
  <c r="JY25" i="1" s="1"/>
  <c r="JY24" i="1" a="1"/>
  <c r="JY24" i="1" s="1"/>
  <c r="JY39" i="1" a="1"/>
  <c r="JY39" i="1" s="1"/>
  <c r="JY30" i="1" a="1"/>
  <c r="JY30" i="1" s="1"/>
  <c r="JY36" i="1" a="1"/>
  <c r="JY36" i="1" s="1"/>
  <c r="JY26" i="1" a="1"/>
  <c r="JY26" i="1" s="1"/>
  <c r="JY42" i="1" a="1"/>
  <c r="JY42" i="1" s="1"/>
  <c r="JY31" i="1" a="1"/>
  <c r="JY31" i="1" s="1"/>
  <c r="JY29" i="1" a="1"/>
  <c r="JY29" i="1" s="1"/>
  <c r="JY28" i="1" a="1"/>
  <c r="JY28" i="1" s="1"/>
  <c r="JY41" i="1" a="1"/>
  <c r="JY41" i="1" s="1"/>
  <c r="JY34" i="1" a="1"/>
  <c r="JY34" i="1" s="1"/>
  <c r="JY35" i="1" a="1"/>
  <c r="JY35" i="1" s="1"/>
  <c r="JY40" i="1" a="1"/>
  <c r="JY40" i="1" s="1"/>
  <c r="JY23" i="1" a="1"/>
  <c r="JY23" i="1" s="1"/>
  <c r="JY33" i="1" a="1"/>
  <c r="JY33" i="1" s="1"/>
  <c r="JY43" i="1" a="1"/>
  <c r="JY43" i="1" s="1"/>
  <c r="JY37" i="1" a="1"/>
  <c r="JY37" i="1" s="1"/>
  <c r="JY27" i="1" a="1"/>
  <c r="JY27" i="1" s="1"/>
  <c r="JY32" i="1" a="1"/>
  <c r="JY32" i="1" s="1"/>
  <c r="MA60" i="1" a="1"/>
  <c r="MA60" i="1" s="1"/>
  <c r="MA61" i="1" a="1"/>
  <c r="MA61" i="1" s="1"/>
  <c r="MA62" i="1" a="1"/>
  <c r="MA62" i="1" s="1"/>
  <c r="MA63" i="1" a="1"/>
  <c r="MA63" i="1" s="1"/>
  <c r="MA64" i="1" a="1"/>
  <c r="MA64" i="1" s="1"/>
  <c r="MA65" i="1" a="1"/>
  <c r="MA65" i="1" s="1"/>
  <c r="MA66" i="1" a="1"/>
  <c r="MA66" i="1" s="1"/>
  <c r="MA67" i="1" a="1"/>
  <c r="MA67" i="1" s="1"/>
  <c r="MA68" i="1" a="1"/>
  <c r="MA68" i="1" s="1"/>
  <c r="MA69" i="1" a="1"/>
  <c r="MA69" i="1" s="1"/>
  <c r="MA70" i="1" a="1"/>
  <c r="MA70" i="1" s="1"/>
  <c r="CS47" i="1" a="1"/>
  <c r="CS47" i="1" s="1"/>
  <c r="CS48" i="1" s="1" a="1"/>
  <c r="CS48" i="1" s="1"/>
  <c r="CS45" i="1" a="1"/>
  <c r="CS45" i="1" s="1"/>
  <c r="CS46" i="1" s="1" a="1"/>
  <c r="CS46" i="1" s="1"/>
  <c r="CS49" i="1" a="1"/>
  <c r="CS49" i="1" s="1"/>
  <c r="CS50" i="1" s="1" a="1"/>
  <c r="CS50" i="1" s="1"/>
  <c r="GF60" i="1" a="1"/>
  <c r="GF60" i="1" s="1"/>
  <c r="GF61" i="1" a="1"/>
  <c r="GF61" i="1" s="1"/>
  <c r="GF62" i="1" a="1"/>
  <c r="GF62" i="1" s="1"/>
  <c r="GF63" i="1" a="1"/>
  <c r="GF63" i="1" s="1"/>
  <c r="GF64" i="1" a="1"/>
  <c r="GF64" i="1" s="1"/>
  <c r="GF65" i="1" a="1"/>
  <c r="GF65" i="1" s="1"/>
  <c r="GF66" i="1" a="1"/>
  <c r="GF66" i="1" s="1"/>
  <c r="GF67" i="1" a="1"/>
  <c r="GF67" i="1" s="1"/>
  <c r="GF68" i="1" a="1"/>
  <c r="GF68" i="1" s="1"/>
  <c r="GF69" i="1" a="1"/>
  <c r="GF69" i="1" s="1"/>
  <c r="GF70" i="1" a="1"/>
  <c r="GF70" i="1" s="1"/>
  <c r="IP60" i="1" a="1"/>
  <c r="IP60" i="1" s="1"/>
  <c r="IP61" i="1" a="1"/>
  <c r="IP61" i="1" s="1"/>
  <c r="IP62" i="1" a="1"/>
  <c r="IP62" i="1" s="1"/>
  <c r="IP63" i="1" a="1"/>
  <c r="IP63" i="1" s="1"/>
  <c r="IP64" i="1" a="1"/>
  <c r="IP64" i="1" s="1"/>
  <c r="IP65" i="1" a="1"/>
  <c r="IP65" i="1" s="1"/>
  <c r="IP66" i="1" a="1"/>
  <c r="IP66" i="1" s="1"/>
  <c r="IP67" i="1" a="1"/>
  <c r="IP67" i="1" s="1"/>
  <c r="IP68" i="1" a="1"/>
  <c r="IP68" i="1" s="1"/>
  <c r="IP69" i="1" a="1"/>
  <c r="IP69" i="1" s="1"/>
  <c r="IP70" i="1" a="1"/>
  <c r="IP70" i="1" s="1"/>
  <c r="IY60" i="1" a="1"/>
  <c r="IY60" i="1" s="1"/>
  <c r="IY61" i="1" a="1"/>
  <c r="IY61" i="1" s="1"/>
  <c r="IY62" i="1" a="1"/>
  <c r="IY62" i="1" s="1"/>
  <c r="IY63" i="1" a="1"/>
  <c r="IY63" i="1" s="1"/>
  <c r="IY64" i="1" a="1"/>
  <c r="IY64" i="1" s="1"/>
  <c r="IY65" i="1" a="1"/>
  <c r="IY65" i="1" s="1"/>
  <c r="IY66" i="1" a="1"/>
  <c r="IY66" i="1" s="1"/>
  <c r="IY67" i="1" a="1"/>
  <c r="IY67" i="1" s="1"/>
  <c r="IY68" i="1" a="1"/>
  <c r="IY68" i="1" s="1"/>
  <c r="IY69" i="1" a="1"/>
  <c r="IY69" i="1" s="1"/>
  <c r="IY70" i="1" a="1"/>
  <c r="IY70" i="1" s="1"/>
  <c r="GB60" i="1" a="1"/>
  <c r="GB60" i="1" s="1"/>
  <c r="GB61" i="1" a="1"/>
  <c r="GB61" i="1" s="1"/>
  <c r="GB62" i="1" a="1"/>
  <c r="GB62" i="1" s="1"/>
  <c r="GB63" i="1" a="1"/>
  <c r="GB63" i="1" s="1"/>
  <c r="GB64" i="1" a="1"/>
  <c r="GB64" i="1" s="1"/>
  <c r="GB65" i="1" a="1"/>
  <c r="GB65" i="1" s="1"/>
  <c r="GB66" i="1" a="1"/>
  <c r="GB66" i="1" s="1"/>
  <c r="GB67" i="1" a="1"/>
  <c r="GB67" i="1" s="1"/>
  <c r="GB68" i="1" a="1"/>
  <c r="GB68" i="1" s="1"/>
  <c r="GB69" i="1" a="1"/>
  <c r="GB69" i="1" s="1"/>
  <c r="GB70" i="1" a="1"/>
  <c r="GB70"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HN23" i="1" a="1"/>
  <c r="HN23" i="1" s="1"/>
  <c r="HN28" i="1" a="1"/>
  <c r="HN28" i="1" s="1"/>
  <c r="HN29" i="1" a="1"/>
  <c r="HN29" i="1" s="1"/>
  <c r="HN35" i="1" a="1"/>
  <c r="HN35" i="1" s="1"/>
  <c r="HN34" i="1" a="1"/>
  <c r="HN34" i="1" s="1"/>
  <c r="HN39" i="1" a="1"/>
  <c r="HN39" i="1" s="1"/>
  <c r="HN41" i="1" a="1"/>
  <c r="HN41" i="1" s="1"/>
  <c r="HN36" i="1" a="1"/>
  <c r="HN36" i="1" s="1"/>
  <c r="HN43" i="1" a="1"/>
  <c r="HN43" i="1" s="1"/>
  <c r="HN37" i="1" a="1"/>
  <c r="HN37" i="1" s="1"/>
  <c r="HN32" i="1" a="1"/>
  <c r="HN32" i="1" s="1"/>
  <c r="HN22" i="1" a="1"/>
  <c r="HN22" i="1" s="1"/>
  <c r="HN25" i="1" a="1"/>
  <c r="HN25" i="1" s="1"/>
  <c r="HN26" i="1" a="1"/>
  <c r="HN26" i="1" s="1"/>
  <c r="HN27" i="1" a="1"/>
  <c r="HN27" i="1" s="1"/>
  <c r="HN38" i="1" a="1"/>
  <c r="HN38" i="1" s="1"/>
  <c r="HN30" i="1" a="1"/>
  <c r="HN30" i="1" s="1"/>
  <c r="HN42" i="1" a="1"/>
  <c r="HN42" i="1" s="1"/>
  <c r="HN31" i="1" a="1"/>
  <c r="HN31" i="1" s="1"/>
  <c r="HN33" i="1" a="1"/>
  <c r="HN33" i="1" s="1"/>
  <c r="HN40" i="1" a="1"/>
  <c r="HN40" i="1" s="1"/>
  <c r="HN24" i="1" a="1"/>
  <c r="HN24" i="1" s="1"/>
  <c r="LQ31" i="1" a="1"/>
  <c r="LQ31" i="1" s="1"/>
  <c r="LQ43" i="1" a="1"/>
  <c r="LQ43" i="1" s="1"/>
  <c r="LQ37" i="1" a="1"/>
  <c r="LQ37" i="1" s="1"/>
  <c r="LQ42" i="1" a="1"/>
  <c r="LQ42" i="1" s="1"/>
  <c r="LQ32" i="1" a="1"/>
  <c r="LQ32" i="1" s="1"/>
  <c r="LQ24" i="1" a="1"/>
  <c r="LQ24" i="1" s="1"/>
  <c r="LQ35" i="1" a="1"/>
  <c r="LQ35" i="1" s="1"/>
  <c r="LQ33" i="1" a="1"/>
  <c r="LQ33" i="1" s="1"/>
  <c r="LQ40" i="1" a="1"/>
  <c r="LQ40" i="1" s="1"/>
  <c r="LQ22" i="1" a="1"/>
  <c r="LQ22" i="1" s="1"/>
  <c r="LQ41" i="1" a="1"/>
  <c r="LQ41" i="1" s="1"/>
  <c r="LQ39" i="1" a="1"/>
  <c r="LQ39" i="1" s="1"/>
  <c r="LQ27" i="1" a="1"/>
  <c r="LQ27" i="1" s="1"/>
  <c r="LQ29" i="1" a="1"/>
  <c r="LQ29" i="1" s="1"/>
  <c r="LQ28" i="1" a="1"/>
  <c r="LQ28" i="1" s="1"/>
  <c r="LQ26" i="1" a="1"/>
  <c r="LQ26" i="1" s="1"/>
  <c r="LQ30" i="1" a="1"/>
  <c r="LQ30" i="1" s="1"/>
  <c r="LQ25" i="1" a="1"/>
  <c r="LQ25" i="1" s="1"/>
  <c r="LQ34" i="1" a="1"/>
  <c r="LQ34" i="1" s="1"/>
  <c r="LQ23" i="1" a="1"/>
  <c r="LQ23" i="1" s="1"/>
  <c r="LQ38" i="1" a="1"/>
  <c r="LQ38" i="1" s="1"/>
  <c r="LQ36" i="1" a="1"/>
  <c r="LQ36" i="1" s="1"/>
  <c r="CB33" i="1" a="1"/>
  <c r="CB33" i="1" s="1"/>
  <c r="CB42" i="1" a="1"/>
  <c r="CB42" i="1" s="1"/>
  <c r="CB26" i="1" a="1"/>
  <c r="CB26" i="1" s="1"/>
  <c r="CB22" i="1" a="1"/>
  <c r="CB22" i="1" s="1"/>
  <c r="CB40" i="1" a="1"/>
  <c r="CB40" i="1" s="1"/>
  <c r="CB31" i="1" a="1"/>
  <c r="CB31" i="1" s="1"/>
  <c r="CB41" i="1" a="1"/>
  <c r="CB41" i="1" s="1"/>
  <c r="CB27" i="1" a="1"/>
  <c r="CB27" i="1" s="1"/>
  <c r="CB25" i="1" a="1"/>
  <c r="CB25" i="1" s="1"/>
  <c r="CB24" i="1" a="1"/>
  <c r="CB24" i="1" s="1"/>
  <c r="CB36" i="1" a="1"/>
  <c r="CB36" i="1" s="1"/>
  <c r="CB23" i="1" a="1"/>
  <c r="CB23" i="1" s="1"/>
  <c r="CB29" i="1" a="1"/>
  <c r="CB29" i="1" s="1"/>
  <c r="CB39" i="1" a="1"/>
  <c r="CB39" i="1" s="1"/>
  <c r="CB28" i="1" a="1"/>
  <c r="CB28" i="1" s="1"/>
  <c r="CB34" i="1" a="1"/>
  <c r="CB34" i="1" s="1"/>
  <c r="CB37" i="1" a="1"/>
  <c r="CB37" i="1" s="1"/>
  <c r="CB38" i="1" a="1"/>
  <c r="CB38" i="1" s="1"/>
  <c r="CB30" i="1" a="1"/>
  <c r="CB30" i="1" s="1"/>
  <c r="CB32" i="1" a="1"/>
  <c r="CB32" i="1" s="1"/>
  <c r="CB35" i="1" a="1"/>
  <c r="CB35" i="1" s="1"/>
  <c r="CB43" i="1" a="1"/>
  <c r="CB43" i="1" s="1"/>
  <c r="KN24" i="1" a="1"/>
  <c r="KN24" i="1" s="1"/>
  <c r="KN33" i="1" a="1"/>
  <c r="KN33" i="1" s="1"/>
  <c r="KN25" i="1" a="1"/>
  <c r="KN25" i="1" s="1"/>
  <c r="KN40" i="1" a="1"/>
  <c r="KN40" i="1" s="1"/>
  <c r="KN38" i="1" a="1"/>
  <c r="KN38" i="1" s="1"/>
  <c r="KN41" i="1" a="1"/>
  <c r="KN41" i="1" s="1"/>
  <c r="KN43" i="1" a="1"/>
  <c r="KN43" i="1" s="1"/>
  <c r="KN36" i="1" a="1"/>
  <c r="KN36" i="1" s="1"/>
  <c r="KN30" i="1" a="1"/>
  <c r="KN30" i="1" s="1"/>
  <c r="KN29" i="1" a="1"/>
  <c r="KN29" i="1" s="1"/>
  <c r="KN35" i="1" a="1"/>
  <c r="KN35" i="1" s="1"/>
  <c r="KN28" i="1" a="1"/>
  <c r="KN28" i="1" s="1"/>
  <c r="KN42" i="1" a="1"/>
  <c r="KN42" i="1" s="1"/>
  <c r="KN34" i="1" a="1"/>
  <c r="KN34" i="1" s="1"/>
  <c r="KN22" i="1" a="1"/>
  <c r="KN22" i="1" s="1"/>
  <c r="KN23" i="1" a="1"/>
  <c r="KN23" i="1" s="1"/>
  <c r="KN39" i="1" a="1"/>
  <c r="KN39" i="1" s="1"/>
  <c r="KN31" i="1" a="1"/>
  <c r="KN31" i="1" s="1"/>
  <c r="KN27" i="1" a="1"/>
  <c r="KN27" i="1" s="1"/>
  <c r="KN37" i="1" a="1"/>
  <c r="KN37" i="1" s="1"/>
  <c r="KN32" i="1" a="1"/>
  <c r="KN32" i="1" s="1"/>
  <c r="KN26" i="1" a="1"/>
  <c r="KN26" i="1" s="1"/>
  <c r="BO39" i="1" a="1"/>
  <c r="BO39" i="1" s="1"/>
  <c r="BO31" i="1" a="1"/>
  <c r="BO31" i="1" s="1"/>
  <c r="BO34" i="1" a="1"/>
  <c r="BO34" i="1" s="1"/>
  <c r="BO24" i="1" a="1"/>
  <c r="BO24" i="1" s="1"/>
  <c r="BO37" i="1" a="1"/>
  <c r="BO37" i="1" s="1"/>
  <c r="BO32" i="1" a="1"/>
  <c r="BO32" i="1" s="1"/>
  <c r="BO36" i="1" a="1"/>
  <c r="BO36" i="1" s="1"/>
  <c r="BO22" i="1" a="1"/>
  <c r="BO22" i="1" s="1"/>
  <c r="BO41" i="1" a="1"/>
  <c r="BO41" i="1" s="1"/>
  <c r="BO26" i="1" a="1"/>
  <c r="BO26" i="1" s="1"/>
  <c r="BO42" i="1" a="1"/>
  <c r="BO42" i="1" s="1"/>
  <c r="BO40" i="1" a="1"/>
  <c r="BO40" i="1" s="1"/>
  <c r="BO33" i="1" a="1"/>
  <c r="BO33" i="1" s="1"/>
  <c r="BO43" i="1" a="1"/>
  <c r="BO43" i="1" s="1"/>
  <c r="BO38" i="1" a="1"/>
  <c r="BO38" i="1" s="1"/>
  <c r="BO35" i="1" a="1"/>
  <c r="BO35" i="1" s="1"/>
  <c r="BO25" i="1" a="1"/>
  <c r="BO25" i="1" s="1"/>
  <c r="BO28" i="1" a="1"/>
  <c r="BO28" i="1" s="1"/>
  <c r="BO27" i="1" a="1"/>
  <c r="BO27" i="1" s="1"/>
  <c r="BO23" i="1" a="1"/>
  <c r="BO23" i="1" s="1"/>
  <c r="BO30" i="1" a="1"/>
  <c r="BO30" i="1" s="1"/>
  <c r="BO29" i="1" a="1"/>
  <c r="BO29" i="1" s="1"/>
  <c r="EZ27" i="1" a="1"/>
  <c r="EZ27" i="1" s="1"/>
  <c r="EZ33" i="1" a="1"/>
  <c r="EZ33" i="1" s="1"/>
  <c r="EZ40" i="1" a="1"/>
  <c r="EZ40" i="1" s="1"/>
  <c r="EZ26" i="1" a="1"/>
  <c r="EZ26" i="1" s="1"/>
  <c r="EZ38" i="1" a="1"/>
  <c r="EZ38" i="1" s="1"/>
  <c r="EZ25" i="1" a="1"/>
  <c r="EZ25" i="1" s="1"/>
  <c r="EZ23" i="1" a="1"/>
  <c r="EZ23" i="1" s="1"/>
  <c r="EZ35" i="1" a="1"/>
  <c r="EZ35" i="1" s="1"/>
  <c r="EZ29" i="1" a="1"/>
  <c r="EZ29" i="1" s="1"/>
  <c r="EZ28" i="1" a="1"/>
  <c r="EZ28" i="1" s="1"/>
  <c r="EZ24" i="1" a="1"/>
  <c r="EZ24" i="1" s="1"/>
  <c r="EZ41" i="1" a="1"/>
  <c r="EZ41" i="1" s="1"/>
  <c r="EZ31" i="1" a="1"/>
  <c r="EZ31" i="1" s="1"/>
  <c r="EZ30" i="1" a="1"/>
  <c r="EZ30" i="1" s="1"/>
  <c r="EZ39" i="1" a="1"/>
  <c r="EZ39" i="1" s="1"/>
  <c r="EZ37" i="1" a="1"/>
  <c r="EZ37" i="1" s="1"/>
  <c r="EZ34" i="1" a="1"/>
  <c r="EZ34" i="1" s="1"/>
  <c r="EZ36" i="1" a="1"/>
  <c r="EZ36" i="1" s="1"/>
  <c r="EZ42" i="1" a="1"/>
  <c r="EZ42" i="1" s="1"/>
  <c r="EZ32" i="1" a="1"/>
  <c r="EZ32" i="1" s="1"/>
  <c r="EZ43" i="1" a="1"/>
  <c r="EZ43" i="1" s="1"/>
  <c r="EZ22" i="1" a="1"/>
  <c r="EZ22" i="1" s="1"/>
  <c r="FR24" i="1" a="1"/>
  <c r="FR24" i="1" s="1"/>
  <c r="FR43" i="1" a="1"/>
  <c r="FR43" i="1" s="1"/>
  <c r="FR33" i="1" a="1"/>
  <c r="FR33" i="1" s="1"/>
  <c r="FR40" i="1" a="1"/>
  <c r="FR40" i="1" s="1"/>
  <c r="FR32" i="1" a="1"/>
  <c r="FR32" i="1" s="1"/>
  <c r="FR25" i="1" a="1"/>
  <c r="FR25" i="1" s="1"/>
  <c r="FR26" i="1" a="1"/>
  <c r="FR26" i="1" s="1"/>
  <c r="FR27" i="1" a="1"/>
  <c r="FR27" i="1" s="1"/>
  <c r="FR42" i="1" a="1"/>
  <c r="FR42" i="1" s="1"/>
  <c r="FR41" i="1" a="1"/>
  <c r="FR41" i="1" s="1"/>
  <c r="FR28" i="1" a="1"/>
  <c r="FR28" i="1" s="1"/>
  <c r="FR29" i="1" a="1"/>
  <c r="FR29" i="1" s="1"/>
  <c r="FR35" i="1" a="1"/>
  <c r="FR35" i="1" s="1"/>
  <c r="FR22" i="1" a="1"/>
  <c r="FR22" i="1" s="1"/>
  <c r="FR37" i="1" a="1"/>
  <c r="FR37" i="1" s="1"/>
  <c r="FR39" i="1" a="1"/>
  <c r="FR39" i="1" s="1"/>
  <c r="FR38" i="1" a="1"/>
  <c r="FR38" i="1" s="1"/>
  <c r="FR30" i="1" a="1"/>
  <c r="FR30" i="1" s="1"/>
  <c r="FR31" i="1" a="1"/>
  <c r="FR31" i="1" s="1"/>
  <c r="FR36" i="1" a="1"/>
  <c r="FR36" i="1" s="1"/>
  <c r="FR23" i="1" a="1"/>
  <c r="FR23" i="1" s="1"/>
  <c r="FR34" i="1" a="1"/>
  <c r="FR34" i="1" s="1"/>
  <c r="MM29" i="1" a="1"/>
  <c r="MM29" i="1" s="1"/>
  <c r="MM35" i="1" a="1"/>
  <c r="MM35" i="1" s="1"/>
  <c r="MM41" i="1" a="1"/>
  <c r="MM41" i="1" s="1"/>
  <c r="MM31" i="1" a="1"/>
  <c r="MM31" i="1" s="1"/>
  <c r="MM34" i="1" a="1"/>
  <c r="MM34" i="1" s="1"/>
  <c r="MM24" i="1" a="1"/>
  <c r="MM24" i="1" s="1"/>
  <c r="MM36" i="1" a="1"/>
  <c r="MM36" i="1" s="1"/>
  <c r="MM43" i="1" a="1"/>
  <c r="MM43" i="1" s="1"/>
  <c r="MM23" i="1" a="1"/>
  <c r="MM23" i="1" s="1"/>
  <c r="MM32" i="1" a="1"/>
  <c r="MM32" i="1" s="1"/>
  <c r="MM37" i="1" a="1"/>
  <c r="MM37" i="1" s="1"/>
  <c r="MM27" i="1" a="1"/>
  <c r="MM27" i="1" s="1"/>
  <c r="MM22" i="1" a="1"/>
  <c r="MM22" i="1" s="1"/>
  <c r="MM26" i="1" a="1"/>
  <c r="MM26" i="1" s="1"/>
  <c r="MM40" i="1" a="1"/>
  <c r="MM40" i="1" s="1"/>
  <c r="MM42" i="1" a="1"/>
  <c r="MM42" i="1" s="1"/>
  <c r="MM33" i="1" a="1"/>
  <c r="MM33" i="1" s="1"/>
  <c r="MM30" i="1" a="1"/>
  <c r="MM30" i="1" s="1"/>
  <c r="MM25" i="1" a="1"/>
  <c r="MM25" i="1" s="1"/>
  <c r="MM39" i="1" a="1"/>
  <c r="MM39" i="1" s="1"/>
  <c r="MM28" i="1" a="1"/>
  <c r="MM28" i="1" s="1"/>
  <c r="MM38" i="1" a="1"/>
  <c r="MM38" i="1" s="1"/>
  <c r="LU60" i="1" a="1"/>
  <c r="LU60" i="1" s="1"/>
  <c r="LU61" i="1" a="1"/>
  <c r="LU61" i="1" s="1"/>
  <c r="LU62" i="1" a="1"/>
  <c r="LU62" i="1" s="1"/>
  <c r="LU63" i="1" a="1"/>
  <c r="LU63" i="1" s="1"/>
  <c r="LU64" i="1" a="1"/>
  <c r="LU64" i="1" s="1"/>
  <c r="LU65" i="1" a="1"/>
  <c r="LU65" i="1" s="1"/>
  <c r="LU66" i="1" a="1"/>
  <c r="LU66" i="1" s="1"/>
  <c r="LU67" i="1" a="1"/>
  <c r="LU67" i="1" s="1"/>
  <c r="LU68" i="1" a="1"/>
  <c r="LU68" i="1" s="1"/>
  <c r="LU69" i="1" a="1"/>
  <c r="LU69" i="1" s="1"/>
  <c r="LU70" i="1" a="1"/>
  <c r="LU70" i="1" s="1"/>
  <c r="LW60" i="1" a="1"/>
  <c r="LW60" i="1" s="1"/>
  <c r="LW61" i="1" a="1"/>
  <c r="LW61" i="1" s="1"/>
  <c r="LW62" i="1" a="1"/>
  <c r="LW62" i="1" s="1"/>
  <c r="LW63" i="1" a="1"/>
  <c r="LW63" i="1" s="1"/>
  <c r="LW64" i="1" a="1"/>
  <c r="LW64" i="1" s="1"/>
  <c r="LW65" i="1" a="1"/>
  <c r="LW65" i="1" s="1"/>
  <c r="LW66" i="1" a="1"/>
  <c r="LW66" i="1" s="1"/>
  <c r="LW67" i="1" a="1"/>
  <c r="LW67" i="1" s="1"/>
  <c r="LW68" i="1" a="1"/>
  <c r="LW68" i="1" s="1"/>
  <c r="LW69" i="1" a="1"/>
  <c r="LW69" i="1" s="1"/>
  <c r="LW70" i="1" a="1"/>
  <c r="LW70" i="1" s="1"/>
  <c r="LT60" i="1" a="1"/>
  <c r="LT60" i="1" s="1"/>
  <c r="LT61" i="1" a="1"/>
  <c r="LT61" i="1" s="1"/>
  <c r="LT62" i="1" a="1"/>
  <c r="LT62" i="1" s="1"/>
  <c r="LT63" i="1" a="1"/>
  <c r="LT63" i="1" s="1"/>
  <c r="LT64" i="1" a="1"/>
  <c r="LT64" i="1" s="1"/>
  <c r="LT65" i="1" a="1"/>
  <c r="LT65" i="1" s="1"/>
  <c r="LT66" i="1" a="1"/>
  <c r="LT66" i="1" s="1"/>
  <c r="LT67" i="1" a="1"/>
  <c r="LT67" i="1" s="1"/>
  <c r="LT68" i="1" a="1"/>
  <c r="LT68" i="1" s="1"/>
  <c r="LT69" i="1" a="1"/>
  <c r="LT69" i="1" s="1"/>
  <c r="LT70" i="1" a="1"/>
  <c r="LT70" i="1" s="1"/>
  <c r="HI60" i="1" a="1"/>
  <c r="HI60" i="1" s="1"/>
  <c r="HI61" i="1" a="1"/>
  <c r="HI61" i="1" s="1"/>
  <c r="HI62" i="1" a="1"/>
  <c r="HI62" i="1" s="1"/>
  <c r="HI63" i="1" a="1"/>
  <c r="HI63" i="1" s="1"/>
  <c r="HI64" i="1" a="1"/>
  <c r="HI64" i="1" s="1"/>
  <c r="HI65" i="1" a="1"/>
  <c r="HI65" i="1" s="1"/>
  <c r="HI66" i="1" a="1"/>
  <c r="HI66" i="1" s="1"/>
  <c r="HI67" i="1" a="1"/>
  <c r="HI67" i="1" s="1"/>
  <c r="HI68" i="1" a="1"/>
  <c r="HI68" i="1" s="1"/>
  <c r="HI69" i="1" a="1"/>
  <c r="HI69" i="1" s="1"/>
  <c r="HI70" i="1" a="1"/>
  <c r="HI70" i="1" s="1"/>
  <c r="JA60" i="1" a="1"/>
  <c r="JA60" i="1" s="1"/>
  <c r="JA61" i="1" a="1"/>
  <c r="JA61" i="1" s="1"/>
  <c r="JA62" i="1" a="1"/>
  <c r="JA62" i="1" s="1"/>
  <c r="JA63" i="1" a="1"/>
  <c r="JA63" i="1" s="1"/>
  <c r="JA64" i="1" a="1"/>
  <c r="JA64" i="1" s="1"/>
  <c r="JA65" i="1" a="1"/>
  <c r="JA65" i="1" s="1"/>
  <c r="JA66" i="1" a="1"/>
  <c r="JA66" i="1" s="1"/>
  <c r="JA67" i="1" a="1"/>
  <c r="JA67" i="1" s="1"/>
  <c r="JA68" i="1" a="1"/>
  <c r="JA68" i="1" s="1"/>
  <c r="JA69" i="1" a="1"/>
  <c r="JA69" i="1" s="1"/>
  <c r="JA70" i="1" a="1"/>
  <c r="JA70"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IU34" i="1" a="1"/>
  <c r="IU34" i="1" s="1"/>
  <c r="IU41" i="1" a="1"/>
  <c r="IU41" i="1" s="1"/>
  <c r="IU31" i="1" a="1"/>
  <c r="IU31" i="1" s="1"/>
  <c r="IU25" i="1" a="1"/>
  <c r="IU25" i="1" s="1"/>
  <c r="IU43" i="1" a="1"/>
  <c r="IU43" i="1" s="1"/>
  <c r="IU27" i="1" a="1"/>
  <c r="IU27" i="1" s="1"/>
  <c r="IU24" i="1" a="1"/>
  <c r="IU24" i="1" s="1"/>
  <c r="IU32" i="1" a="1"/>
  <c r="IU32" i="1" s="1"/>
  <c r="IU36" i="1" a="1"/>
  <c r="IU36" i="1" s="1"/>
  <c r="IU22" i="1" a="1"/>
  <c r="IU22" i="1" s="1"/>
  <c r="IU37" i="1" a="1"/>
  <c r="IU37" i="1" s="1"/>
  <c r="IU23" i="1" a="1"/>
  <c r="IU23" i="1" s="1"/>
  <c r="IU30" i="1" a="1"/>
  <c r="IU30" i="1" s="1"/>
  <c r="IU40" i="1" a="1"/>
  <c r="IU40" i="1" s="1"/>
  <c r="IU39" i="1" a="1"/>
  <c r="IU39" i="1" s="1"/>
  <c r="IU33" i="1" a="1"/>
  <c r="IU33" i="1" s="1"/>
  <c r="IU26" i="1" a="1"/>
  <c r="IU26" i="1" s="1"/>
  <c r="IU42" i="1" a="1"/>
  <c r="IU42" i="1" s="1"/>
  <c r="IU28" i="1" a="1"/>
  <c r="IU28" i="1" s="1"/>
  <c r="IU38" i="1" a="1"/>
  <c r="IU38" i="1" s="1"/>
  <c r="IU35" i="1" a="1"/>
  <c r="IU35" i="1" s="1"/>
  <c r="IU29" i="1" a="1"/>
  <c r="IU29" i="1" s="1"/>
  <c r="MT26" i="1" a="1"/>
  <c r="MT26" i="1" s="1"/>
  <c r="MT37" i="1" a="1"/>
  <c r="MT37" i="1" s="1"/>
  <c r="MT23" i="1" a="1"/>
  <c r="MT23" i="1" s="1"/>
  <c r="MT35" i="1" a="1"/>
  <c r="MT35" i="1" s="1"/>
  <c r="MT30" i="1" a="1"/>
  <c r="MT30" i="1" s="1"/>
  <c r="MT27" i="1" a="1"/>
  <c r="MT27" i="1" s="1"/>
  <c r="MT40" i="1" a="1"/>
  <c r="MT40" i="1" s="1"/>
  <c r="MT38" i="1" a="1"/>
  <c r="MT38" i="1" s="1"/>
  <c r="MT33" i="1" a="1"/>
  <c r="MT33" i="1" s="1"/>
  <c r="MT42" i="1" a="1"/>
  <c r="MT42" i="1" s="1"/>
  <c r="MT31" i="1" a="1"/>
  <c r="MT31" i="1" s="1"/>
  <c r="MT24" i="1" a="1"/>
  <c r="MT24" i="1" s="1"/>
  <c r="MT39" i="1" a="1"/>
  <c r="MT39" i="1" s="1"/>
  <c r="MT41" i="1" a="1"/>
  <c r="MT41" i="1" s="1"/>
  <c r="MT29" i="1" a="1"/>
  <c r="MT29" i="1" s="1"/>
  <c r="MT28" i="1" a="1"/>
  <c r="MT28" i="1" s="1"/>
  <c r="MT34" i="1" a="1"/>
  <c r="MT34" i="1" s="1"/>
  <c r="MT22" i="1" a="1"/>
  <c r="MT22" i="1" s="1"/>
  <c r="MT43" i="1" a="1"/>
  <c r="MT43" i="1" s="1"/>
  <c r="MT25" i="1" a="1"/>
  <c r="MT25" i="1" s="1"/>
  <c r="MT36" i="1" a="1"/>
  <c r="MT36" i="1" s="1"/>
  <c r="MT32" i="1" a="1"/>
  <c r="MT32" i="1" s="1"/>
  <c r="JZ32" i="1" a="1"/>
  <c r="JZ32" i="1" s="1"/>
  <c r="JZ24" i="1" a="1"/>
  <c r="JZ24" i="1" s="1"/>
  <c r="JZ33" i="1" a="1"/>
  <c r="JZ33" i="1" s="1"/>
  <c r="JZ22" i="1" a="1"/>
  <c r="JZ22" i="1" s="1"/>
  <c r="JZ40" i="1" a="1"/>
  <c r="JZ40" i="1" s="1"/>
  <c r="JZ30" i="1" a="1"/>
  <c r="JZ30" i="1" s="1"/>
  <c r="JZ25" i="1" a="1"/>
  <c r="JZ25" i="1" s="1"/>
  <c r="JZ35" i="1" a="1"/>
  <c r="JZ35" i="1" s="1"/>
  <c r="JZ38" i="1" a="1"/>
  <c r="JZ38" i="1" s="1"/>
  <c r="JZ26" i="1" a="1"/>
  <c r="JZ26" i="1" s="1"/>
  <c r="JZ39" i="1" a="1"/>
  <c r="JZ39" i="1" s="1"/>
  <c r="JZ31" i="1" a="1"/>
  <c r="JZ31" i="1" s="1"/>
  <c r="JZ28" i="1" a="1"/>
  <c r="JZ28" i="1" s="1"/>
  <c r="JZ42" i="1" a="1"/>
  <c r="JZ42" i="1" s="1"/>
  <c r="JZ29" i="1" a="1"/>
  <c r="JZ29" i="1" s="1"/>
  <c r="JZ34" i="1" a="1"/>
  <c r="JZ34" i="1" s="1"/>
  <c r="JZ27" i="1" a="1"/>
  <c r="JZ27" i="1" s="1"/>
  <c r="JZ23" i="1" a="1"/>
  <c r="JZ23" i="1" s="1"/>
  <c r="JZ43" i="1" a="1"/>
  <c r="JZ43" i="1" s="1"/>
  <c r="JZ37" i="1" a="1"/>
  <c r="JZ37" i="1" s="1"/>
  <c r="JZ36" i="1" a="1"/>
  <c r="JZ36" i="1" s="1"/>
  <c r="JZ41" i="1" a="1"/>
  <c r="JZ41" i="1" s="1"/>
  <c r="LX39" i="1" a="1"/>
  <c r="LX39" i="1" s="1"/>
  <c r="LX24" i="1" a="1"/>
  <c r="LX24" i="1" s="1"/>
  <c r="LX27" i="1" a="1"/>
  <c r="LX27" i="1" s="1"/>
  <c r="LX41" i="1" a="1"/>
  <c r="LX41" i="1" s="1"/>
  <c r="LX36" i="1" a="1"/>
  <c r="LX36" i="1" s="1"/>
  <c r="LX34" i="1" a="1"/>
  <c r="LX34" i="1" s="1"/>
  <c r="LX37" i="1" a="1"/>
  <c r="LX37" i="1" s="1"/>
  <c r="LX32" i="1" a="1"/>
  <c r="LX32" i="1" s="1"/>
  <c r="LX35" i="1" a="1"/>
  <c r="LX35" i="1" s="1"/>
  <c r="LX43" i="1" a="1"/>
  <c r="LX43" i="1" s="1"/>
  <c r="LX22" i="1" a="1"/>
  <c r="LX22" i="1" s="1"/>
  <c r="LX23" i="1" a="1"/>
  <c r="LX23" i="1" s="1"/>
  <c r="LX26" i="1" a="1"/>
  <c r="LX26" i="1" s="1"/>
  <c r="LX42" i="1" a="1"/>
  <c r="LX42" i="1" s="1"/>
  <c r="LX29" i="1" a="1"/>
  <c r="LX29" i="1" s="1"/>
  <c r="LX40" i="1" a="1"/>
  <c r="LX40" i="1" s="1"/>
  <c r="LX25" i="1" a="1"/>
  <c r="LX25" i="1" s="1"/>
  <c r="LX33" i="1" a="1"/>
  <c r="LX33" i="1" s="1"/>
  <c r="LX28" i="1" a="1"/>
  <c r="LX28" i="1" s="1"/>
  <c r="LX31" i="1" a="1"/>
  <c r="LX31" i="1" s="1"/>
  <c r="LX30" i="1" a="1"/>
  <c r="LX30" i="1" s="1"/>
  <c r="LX38" i="1" a="1"/>
  <c r="LX38" i="1" s="1"/>
  <c r="DX27" i="1" a="1"/>
  <c r="DX27" i="1" s="1"/>
  <c r="DX25" i="1" a="1"/>
  <c r="DX25" i="1" s="1"/>
  <c r="DX22" i="1" a="1"/>
  <c r="DX22" i="1" s="1"/>
  <c r="DX28" i="1" a="1"/>
  <c r="DX28" i="1" s="1"/>
  <c r="DX29" i="1" a="1"/>
  <c r="DX29" i="1" s="1"/>
  <c r="DX26" i="1" a="1"/>
  <c r="DX26" i="1" s="1"/>
  <c r="DX39" i="1" a="1"/>
  <c r="DX39" i="1" s="1"/>
  <c r="DX30" i="1" a="1"/>
  <c r="DX30" i="1" s="1"/>
  <c r="DX41" i="1" a="1"/>
  <c r="DX41" i="1" s="1"/>
  <c r="DX37" i="1" a="1"/>
  <c r="DX37" i="1" s="1"/>
  <c r="DX38" i="1" a="1"/>
  <c r="DX38" i="1" s="1"/>
  <c r="DX36" i="1" a="1"/>
  <c r="DX36" i="1" s="1"/>
  <c r="DX24" i="1" a="1"/>
  <c r="DX24" i="1" s="1"/>
  <c r="DX23" i="1" a="1"/>
  <c r="DX23" i="1" s="1"/>
  <c r="DX42" i="1" a="1"/>
  <c r="DX42" i="1" s="1"/>
  <c r="DX34" i="1" a="1"/>
  <c r="DX34" i="1" s="1"/>
  <c r="DX31" i="1" a="1"/>
  <c r="DX31" i="1" s="1"/>
  <c r="DX32" i="1" a="1"/>
  <c r="DX32" i="1" s="1"/>
  <c r="DX43" i="1" a="1"/>
  <c r="DX43" i="1" s="1"/>
  <c r="DX40" i="1" a="1"/>
  <c r="DX40" i="1" s="1"/>
  <c r="DX33" i="1" a="1"/>
  <c r="DX33" i="1" s="1"/>
  <c r="DX35" i="1" a="1"/>
  <c r="DX35" i="1" s="1"/>
  <c r="GT39" i="1" a="1"/>
  <c r="GT39" i="1" s="1"/>
  <c r="GT25" i="1" a="1"/>
  <c r="GT25" i="1" s="1"/>
  <c r="GT23" i="1" a="1"/>
  <c r="GT23" i="1" s="1"/>
  <c r="GT29" i="1" a="1"/>
  <c r="GT29" i="1" s="1"/>
  <c r="GT38" i="1" a="1"/>
  <c r="GT38" i="1" s="1"/>
  <c r="GT30" i="1" a="1"/>
  <c r="GT30" i="1" s="1"/>
  <c r="GT43" i="1" a="1"/>
  <c r="GT43" i="1" s="1"/>
  <c r="GT32" i="1" a="1"/>
  <c r="GT32" i="1" s="1"/>
  <c r="GT36" i="1" a="1"/>
  <c r="GT36" i="1" s="1"/>
  <c r="GT35" i="1" a="1"/>
  <c r="GT35" i="1" s="1"/>
  <c r="GT31" i="1" a="1"/>
  <c r="GT31" i="1" s="1"/>
  <c r="GT24" i="1" a="1"/>
  <c r="GT24" i="1" s="1"/>
  <c r="GT37" i="1" a="1"/>
  <c r="GT37" i="1" s="1"/>
  <c r="GT34" i="1" a="1"/>
  <c r="GT34" i="1" s="1"/>
  <c r="GT40" i="1" a="1"/>
  <c r="GT40" i="1" s="1"/>
  <c r="GT33" i="1" a="1"/>
  <c r="GT33" i="1" s="1"/>
  <c r="GT22" i="1" a="1"/>
  <c r="GT22" i="1" s="1"/>
  <c r="GT28" i="1" a="1"/>
  <c r="GT28" i="1" s="1"/>
  <c r="GT41" i="1" a="1"/>
  <c r="GT41" i="1" s="1"/>
  <c r="GT42" i="1" a="1"/>
  <c r="GT42" i="1" s="1"/>
  <c r="GT26" i="1" a="1"/>
  <c r="GT26" i="1" s="1"/>
  <c r="GT27" i="1" a="1"/>
  <c r="GT27" i="1" s="1"/>
  <c r="GX30" i="1" a="1"/>
  <c r="GX30" i="1" s="1"/>
  <c r="GX42" i="1" a="1"/>
  <c r="GX42" i="1" s="1"/>
  <c r="GX36" i="1" a="1"/>
  <c r="GX36" i="1" s="1"/>
  <c r="GX24" i="1" a="1"/>
  <c r="GX24" i="1" s="1"/>
  <c r="GX29" i="1" a="1"/>
  <c r="GX29" i="1" s="1"/>
  <c r="GX38" i="1" a="1"/>
  <c r="GX38" i="1" s="1"/>
  <c r="GX28" i="1" a="1"/>
  <c r="GX28" i="1" s="1"/>
  <c r="GX31" i="1" a="1"/>
  <c r="GX31" i="1" s="1"/>
  <c r="GX35" i="1" a="1"/>
  <c r="GX35" i="1" s="1"/>
  <c r="GX22" i="1" a="1"/>
  <c r="GX22" i="1" s="1"/>
  <c r="GX41" i="1" a="1"/>
  <c r="GX41" i="1" s="1"/>
  <c r="GX43" i="1" a="1"/>
  <c r="GX43" i="1" s="1"/>
  <c r="GX26" i="1" a="1"/>
  <c r="GX26" i="1" s="1"/>
  <c r="GX39" i="1" a="1"/>
  <c r="GX39" i="1" s="1"/>
  <c r="GX34" i="1" a="1"/>
  <c r="GX34" i="1" s="1"/>
  <c r="GX37" i="1" a="1"/>
  <c r="GX37" i="1" s="1"/>
  <c r="GX27" i="1" a="1"/>
  <c r="GX27" i="1" s="1"/>
  <c r="GX32" i="1" a="1"/>
  <c r="GX32" i="1" s="1"/>
  <c r="GX23" i="1" a="1"/>
  <c r="GX23" i="1" s="1"/>
  <c r="GX40" i="1" a="1"/>
  <c r="GX40" i="1" s="1"/>
  <c r="GX33" i="1" a="1"/>
  <c r="GX33" i="1" s="1"/>
  <c r="GX25" i="1" a="1"/>
  <c r="GX25" i="1" s="1"/>
  <c r="FY60" i="1" a="1"/>
  <c r="FY60" i="1" s="1"/>
  <c r="FY61" i="1" a="1"/>
  <c r="FY61" i="1" s="1"/>
  <c r="FY62" i="1" a="1"/>
  <c r="FY62" i="1" s="1"/>
  <c r="FY63" i="1" a="1"/>
  <c r="FY63" i="1" s="1"/>
  <c r="FY64" i="1" a="1"/>
  <c r="FY64" i="1" s="1"/>
  <c r="FY65" i="1" a="1"/>
  <c r="FY65" i="1" s="1"/>
  <c r="FY66" i="1" a="1"/>
  <c r="FY66" i="1" s="1"/>
  <c r="FY67" i="1" a="1"/>
  <c r="FY67" i="1" s="1"/>
  <c r="FY68" i="1" a="1"/>
  <c r="FY68" i="1" s="1"/>
  <c r="FY69" i="1" a="1"/>
  <c r="FY69" i="1" s="1"/>
  <c r="FY70" i="1" a="1"/>
  <c r="FY70" i="1" s="1"/>
  <c r="IN60" i="1" a="1"/>
  <c r="IN60" i="1" s="1"/>
  <c r="IN61" i="1" a="1"/>
  <c r="IN61" i="1" s="1"/>
  <c r="IN62" i="1" a="1"/>
  <c r="IN62" i="1" s="1"/>
  <c r="IN63" i="1" a="1"/>
  <c r="IN63" i="1" s="1"/>
  <c r="IN64" i="1" a="1"/>
  <c r="IN64" i="1" s="1"/>
  <c r="IN65" i="1" a="1"/>
  <c r="IN65" i="1" s="1"/>
  <c r="IN66" i="1" a="1"/>
  <c r="IN66" i="1" s="1"/>
  <c r="IN67" i="1" a="1"/>
  <c r="IN67" i="1" s="1"/>
  <c r="IN68" i="1" a="1"/>
  <c r="IN68" i="1" s="1"/>
  <c r="IN69" i="1" a="1"/>
  <c r="IN69" i="1" s="1"/>
  <c r="IN70" i="1" a="1"/>
  <c r="IN70" i="1" s="1"/>
  <c r="LF60" i="1" a="1"/>
  <c r="LF60" i="1" s="1"/>
  <c r="LF61" i="1" a="1"/>
  <c r="LF61" i="1" s="1"/>
  <c r="LF62" i="1" a="1"/>
  <c r="LF62" i="1" s="1"/>
  <c r="LF63" i="1" a="1"/>
  <c r="LF63" i="1" s="1"/>
  <c r="LF64" i="1" a="1"/>
  <c r="LF64" i="1" s="1"/>
  <c r="LF65" i="1" a="1"/>
  <c r="LF65" i="1" s="1"/>
  <c r="LF66" i="1" a="1"/>
  <c r="LF66" i="1" s="1"/>
  <c r="LF67" i="1" a="1"/>
  <c r="LF67" i="1" s="1"/>
  <c r="LF68" i="1" a="1"/>
  <c r="LF68" i="1" s="1"/>
  <c r="LF69" i="1" a="1"/>
  <c r="LF69" i="1" s="1"/>
  <c r="LF70" i="1" a="1"/>
  <c r="LF70" i="1" s="1"/>
  <c r="K60" i="1" a="1"/>
  <c r="K60" i="1" s="1"/>
  <c r="K61" i="1" a="1"/>
  <c r="K61" i="1" s="1"/>
  <c r="K62" i="1" a="1"/>
  <c r="K62" i="1" s="1"/>
  <c r="K63" i="1" a="1"/>
  <c r="K63" i="1" s="1"/>
  <c r="K64" i="1" a="1"/>
  <c r="K64" i="1" s="1"/>
  <c r="K65" i="1" a="1"/>
  <c r="K65" i="1" s="1"/>
  <c r="K66" i="1" a="1"/>
  <c r="K66" i="1" s="1"/>
  <c r="K67" i="1" a="1"/>
  <c r="K67" i="1" s="1"/>
  <c r="K68" i="1" a="1"/>
  <c r="K68" i="1" s="1"/>
  <c r="K69" i="1" a="1"/>
  <c r="K69" i="1" s="1"/>
  <c r="K70" i="1" a="1"/>
  <c r="K70" i="1" s="1"/>
  <c r="KA28" i="1" a="1"/>
  <c r="KA28" i="1" s="1"/>
  <c r="KA25" i="1" a="1"/>
  <c r="KA25" i="1" s="1"/>
  <c r="KA39" i="1" a="1"/>
  <c r="KA39" i="1" s="1"/>
  <c r="KA23" i="1" a="1"/>
  <c r="KA23" i="1" s="1"/>
  <c r="KA22" i="1" a="1"/>
  <c r="KA22" i="1" s="1"/>
  <c r="KA27" i="1" a="1"/>
  <c r="KA27" i="1" s="1"/>
  <c r="KA35" i="1" a="1"/>
  <c r="KA35" i="1" s="1"/>
  <c r="KA43" i="1" a="1"/>
  <c r="KA43" i="1" s="1"/>
  <c r="KA41" i="1" a="1"/>
  <c r="KA41" i="1" s="1"/>
  <c r="KA24" i="1" a="1"/>
  <c r="KA24" i="1" s="1"/>
  <c r="KA29" i="1" a="1"/>
  <c r="KA29" i="1" s="1"/>
  <c r="KA30" i="1" a="1"/>
  <c r="KA30" i="1" s="1"/>
  <c r="KA32" i="1" a="1"/>
  <c r="KA32" i="1" s="1"/>
  <c r="KA38" i="1" a="1"/>
  <c r="KA38" i="1" s="1"/>
  <c r="KA26" i="1" a="1"/>
  <c r="KA26" i="1" s="1"/>
  <c r="KA36" i="1" a="1"/>
  <c r="KA36" i="1" s="1"/>
  <c r="KA31" i="1" a="1"/>
  <c r="KA31" i="1" s="1"/>
  <c r="KA34" i="1" a="1"/>
  <c r="KA34" i="1" s="1"/>
  <c r="KA37" i="1" a="1"/>
  <c r="KA37" i="1" s="1"/>
  <c r="KA42" i="1" a="1"/>
  <c r="KA42" i="1" s="1"/>
  <c r="KA40" i="1" a="1"/>
  <c r="KA40" i="1" s="1"/>
  <c r="KA33" i="1" a="1"/>
  <c r="KA33" i="1" s="1"/>
  <c r="AC27" i="1" a="1"/>
  <c r="AC27" i="1" s="1"/>
  <c r="AC37" i="1" a="1"/>
  <c r="AC37" i="1" s="1"/>
  <c r="AC24" i="1" a="1"/>
  <c r="AC24" i="1" s="1"/>
  <c r="AC40" i="1" a="1"/>
  <c r="AC40" i="1" s="1"/>
  <c r="AC36" i="1" a="1"/>
  <c r="AC36" i="1" s="1"/>
  <c r="AC35" i="1" a="1"/>
  <c r="AC35" i="1" s="1"/>
  <c r="AC25" i="1" a="1"/>
  <c r="AC25" i="1" s="1"/>
  <c r="AC41" i="1" a="1"/>
  <c r="AC41" i="1" s="1"/>
  <c r="AC43" i="1" a="1"/>
  <c r="AC43" i="1" s="1"/>
  <c r="AC22" i="1" a="1"/>
  <c r="AC22" i="1" s="1"/>
  <c r="AC32" i="1" a="1"/>
  <c r="AC32" i="1" s="1"/>
  <c r="AC31" i="1" a="1"/>
  <c r="AC31" i="1" s="1"/>
  <c r="AC38" i="1" a="1"/>
  <c r="AC38" i="1" s="1"/>
  <c r="AC30" i="1" a="1"/>
  <c r="AC30" i="1" s="1"/>
  <c r="AC33" i="1" a="1"/>
  <c r="AC33" i="1" s="1"/>
  <c r="AC39" i="1" a="1"/>
  <c r="AC39" i="1" s="1"/>
  <c r="AC42" i="1" a="1"/>
  <c r="AC42" i="1" s="1"/>
  <c r="AC23" i="1" a="1"/>
  <c r="AC23" i="1" s="1"/>
  <c r="AC29" i="1" a="1"/>
  <c r="AC29" i="1" s="1"/>
  <c r="AC26" i="1" a="1"/>
  <c r="AC26" i="1" s="1"/>
  <c r="AC28" i="1" a="1"/>
  <c r="AC28" i="1" s="1"/>
  <c r="AC34" i="1" a="1"/>
  <c r="AC34" i="1" s="1"/>
  <c r="AE24" i="1" a="1"/>
  <c r="AE24" i="1" s="1"/>
  <c r="AE39" i="1" a="1"/>
  <c r="AE39" i="1" s="1"/>
  <c r="AE38" i="1" a="1"/>
  <c r="AE38" i="1" s="1"/>
  <c r="AE30" i="1" a="1"/>
  <c r="AE30" i="1" s="1"/>
  <c r="AE32" i="1" a="1"/>
  <c r="AE32" i="1" s="1"/>
  <c r="AE31" i="1" a="1"/>
  <c r="AE31" i="1" s="1"/>
  <c r="AE34" i="1" a="1"/>
  <c r="AE34" i="1" s="1"/>
  <c r="AE29" i="1" a="1"/>
  <c r="AE29" i="1" s="1"/>
  <c r="AE36" i="1" a="1"/>
  <c r="AE36" i="1" s="1"/>
  <c r="AE42" i="1" a="1"/>
  <c r="AE42" i="1" s="1"/>
  <c r="AE26" i="1" a="1"/>
  <c r="AE26" i="1" s="1"/>
  <c r="AE41" i="1" a="1"/>
  <c r="AE41" i="1" s="1"/>
  <c r="AE35" i="1" a="1"/>
  <c r="AE35" i="1" s="1"/>
  <c r="AE37" i="1" a="1"/>
  <c r="AE37" i="1" s="1"/>
  <c r="AE23" i="1" a="1"/>
  <c r="AE23" i="1" s="1"/>
  <c r="AE28" i="1" a="1"/>
  <c r="AE28" i="1" s="1"/>
  <c r="AE33" i="1" a="1"/>
  <c r="AE33" i="1" s="1"/>
  <c r="AE40" i="1" a="1"/>
  <c r="AE40" i="1" s="1"/>
  <c r="AE43" i="1" a="1"/>
  <c r="AE43" i="1" s="1"/>
  <c r="AE27" i="1" a="1"/>
  <c r="AE27" i="1" s="1"/>
  <c r="AE22" i="1" a="1"/>
  <c r="AE22" i="1" s="1"/>
  <c r="AE25" i="1" a="1"/>
  <c r="AE25" i="1" s="1"/>
  <c r="AG24" i="1" a="1"/>
  <c r="AG24" i="1" s="1"/>
  <c r="AG42" i="1" a="1"/>
  <c r="AG42" i="1" s="1"/>
  <c r="AG41" i="1" a="1"/>
  <c r="AG41" i="1" s="1"/>
  <c r="AG36" i="1" a="1"/>
  <c r="AG36" i="1" s="1"/>
  <c r="AG26" i="1" a="1"/>
  <c r="AG26" i="1" s="1"/>
  <c r="AG40" i="1" a="1"/>
  <c r="AG40" i="1" s="1"/>
  <c r="AG37" i="1" a="1"/>
  <c r="AG37" i="1" s="1"/>
  <c r="AG33" i="1" a="1"/>
  <c r="AG33" i="1" s="1"/>
  <c r="AG43" i="1" a="1"/>
  <c r="AG43" i="1" s="1"/>
  <c r="AG28" i="1" a="1"/>
  <c r="AG28" i="1" s="1"/>
  <c r="AG35" i="1" a="1"/>
  <c r="AG35" i="1" s="1"/>
  <c r="AG27" i="1" a="1"/>
  <c r="AG27" i="1" s="1"/>
  <c r="AG23" i="1" a="1"/>
  <c r="AG23" i="1" s="1"/>
  <c r="AG22" i="1" a="1"/>
  <c r="AG22" i="1" s="1"/>
  <c r="AG39" i="1" a="1"/>
  <c r="AG39" i="1" s="1"/>
  <c r="AG38" i="1" a="1"/>
  <c r="AG38" i="1" s="1"/>
  <c r="AG34" i="1" a="1"/>
  <c r="AG34" i="1" s="1"/>
  <c r="AG31" i="1" a="1"/>
  <c r="AG31" i="1" s="1"/>
  <c r="AG30" i="1" a="1"/>
  <c r="AG30" i="1" s="1"/>
  <c r="AG32" i="1" a="1"/>
  <c r="AG32" i="1" s="1"/>
  <c r="AG29" i="1" a="1"/>
  <c r="AG29" i="1" s="1"/>
  <c r="AG25" i="1" a="1"/>
  <c r="AG25" i="1" s="1"/>
  <c r="GP43" i="1" a="1"/>
  <c r="GP43" i="1" s="1"/>
  <c r="GP41" i="1" a="1"/>
  <c r="GP41" i="1" s="1"/>
  <c r="GP37" i="1" a="1"/>
  <c r="GP37" i="1" s="1"/>
  <c r="GP24" i="1" a="1"/>
  <c r="GP24" i="1" s="1"/>
  <c r="GP36" i="1" a="1"/>
  <c r="GP36" i="1" s="1"/>
  <c r="GP35" i="1" a="1"/>
  <c r="GP35" i="1" s="1"/>
  <c r="GP28" i="1" a="1"/>
  <c r="GP28" i="1" s="1"/>
  <c r="GP42" i="1" a="1"/>
  <c r="GP42" i="1" s="1"/>
  <c r="GP25" i="1" a="1"/>
  <c r="GP25" i="1" s="1"/>
  <c r="GP31" i="1" a="1"/>
  <c r="GP31" i="1" s="1"/>
  <c r="GP40" i="1" a="1"/>
  <c r="GP40" i="1" s="1"/>
  <c r="GP39" i="1" a="1"/>
  <c r="GP39" i="1" s="1"/>
  <c r="GP30" i="1" a="1"/>
  <c r="GP30" i="1" s="1"/>
  <c r="GP38" i="1" a="1"/>
  <c r="GP38" i="1" s="1"/>
  <c r="GP33" i="1" a="1"/>
  <c r="GP33" i="1" s="1"/>
  <c r="GP23" i="1" a="1"/>
  <c r="GP23" i="1" s="1"/>
  <c r="GP34" i="1" a="1"/>
  <c r="GP34" i="1" s="1"/>
  <c r="GP22" i="1" a="1"/>
  <c r="GP22" i="1" s="1"/>
  <c r="GP32" i="1" a="1"/>
  <c r="GP32" i="1" s="1"/>
  <c r="GP26" i="1" a="1"/>
  <c r="GP26" i="1" s="1"/>
  <c r="GP29" i="1" a="1"/>
  <c r="GP29" i="1" s="1"/>
  <c r="GP27" i="1" a="1"/>
  <c r="GP27" i="1" s="1"/>
  <c r="IK25" i="1" a="1"/>
  <c r="IK25" i="1" s="1"/>
  <c r="IK35" i="1" a="1"/>
  <c r="IK35" i="1" s="1"/>
  <c r="IK36" i="1" a="1"/>
  <c r="IK36" i="1" s="1"/>
  <c r="IK31" i="1" a="1"/>
  <c r="IK31" i="1" s="1"/>
  <c r="IK32" i="1" a="1"/>
  <c r="IK32" i="1" s="1"/>
  <c r="IK34" i="1" a="1"/>
  <c r="IK34" i="1" s="1"/>
  <c r="IK37" i="1" a="1"/>
  <c r="IK37" i="1" s="1"/>
  <c r="IK24" i="1" a="1"/>
  <c r="IK24" i="1" s="1"/>
  <c r="IK23" i="1" a="1"/>
  <c r="IK23" i="1" s="1"/>
  <c r="IK41" i="1" a="1"/>
  <c r="IK41" i="1" s="1"/>
  <c r="IK43" i="1" a="1"/>
  <c r="IK43" i="1" s="1"/>
  <c r="IK40" i="1" a="1"/>
  <c r="IK40" i="1" s="1"/>
  <c r="IK33" i="1" a="1"/>
  <c r="IK33" i="1" s="1"/>
  <c r="IK22" i="1" a="1"/>
  <c r="IK22" i="1" s="1"/>
  <c r="IK38" i="1" a="1"/>
  <c r="IK38" i="1" s="1"/>
  <c r="IK27" i="1" a="1"/>
  <c r="IK27" i="1" s="1"/>
  <c r="IK39" i="1" a="1"/>
  <c r="IK39" i="1" s="1"/>
  <c r="IK30" i="1" a="1"/>
  <c r="IK30" i="1" s="1"/>
  <c r="IK28" i="1" a="1"/>
  <c r="IK28" i="1" s="1"/>
  <c r="IK29" i="1" a="1"/>
  <c r="IK29" i="1" s="1"/>
  <c r="IK26" i="1" a="1"/>
  <c r="IK26" i="1" s="1"/>
  <c r="IK42" i="1" a="1"/>
  <c r="IK42" i="1" s="1"/>
  <c r="IO32" i="1" a="1"/>
  <c r="IO32" i="1" s="1"/>
  <c r="IO23" i="1" a="1"/>
  <c r="IO23" i="1" s="1"/>
  <c r="IO24" i="1" a="1"/>
  <c r="IO24" i="1" s="1"/>
  <c r="IO43" i="1" a="1"/>
  <c r="IO43" i="1" s="1"/>
  <c r="IO29" i="1" a="1"/>
  <c r="IO29" i="1" s="1"/>
  <c r="IO33" i="1" a="1"/>
  <c r="IO33" i="1" s="1"/>
  <c r="IO40" i="1" a="1"/>
  <c r="IO40" i="1" s="1"/>
  <c r="IO41" i="1" a="1"/>
  <c r="IO41" i="1" s="1"/>
  <c r="IO39" i="1" a="1"/>
  <c r="IO39" i="1" s="1"/>
  <c r="IO22" i="1" a="1"/>
  <c r="IO22" i="1" s="1"/>
  <c r="IO42" i="1" a="1"/>
  <c r="IO42" i="1" s="1"/>
  <c r="IO38" i="1" a="1"/>
  <c r="IO38" i="1" s="1"/>
  <c r="IO27" i="1" a="1"/>
  <c r="IO27" i="1" s="1"/>
  <c r="IO30" i="1" a="1"/>
  <c r="IO30" i="1" s="1"/>
  <c r="IO28" i="1" a="1"/>
  <c r="IO28" i="1" s="1"/>
  <c r="IO26" i="1" a="1"/>
  <c r="IO26" i="1" s="1"/>
  <c r="IO35" i="1" a="1"/>
  <c r="IO35" i="1" s="1"/>
  <c r="IO31" i="1" a="1"/>
  <c r="IO31" i="1" s="1"/>
  <c r="IO34" i="1" a="1"/>
  <c r="IO34" i="1" s="1"/>
  <c r="IO37" i="1" a="1"/>
  <c r="IO37" i="1" s="1"/>
  <c r="IO25" i="1" a="1"/>
  <c r="IO25" i="1" s="1"/>
  <c r="IO36" i="1" a="1"/>
  <c r="IO36" i="1" s="1"/>
  <c r="DA60" i="1" a="1"/>
  <c r="DA60" i="1" s="1"/>
  <c r="DA61" i="1" a="1"/>
  <c r="DA61" i="1" s="1"/>
  <c r="DA62" i="1" a="1"/>
  <c r="DA62" i="1" s="1"/>
  <c r="DA63" i="1" a="1"/>
  <c r="DA63" i="1" s="1"/>
  <c r="DA64" i="1" a="1"/>
  <c r="DA64" i="1" s="1"/>
  <c r="DA65" i="1" a="1"/>
  <c r="DA65" i="1" s="1"/>
  <c r="DA66" i="1" a="1"/>
  <c r="DA66" i="1" s="1"/>
  <c r="DA67" i="1" a="1"/>
  <c r="DA67" i="1" s="1"/>
  <c r="DA68" i="1" a="1"/>
  <c r="DA68" i="1" s="1"/>
  <c r="DA69" i="1" a="1"/>
  <c r="DA69" i="1" s="1"/>
  <c r="DA70" i="1" a="1"/>
  <c r="DA70" i="1" s="1"/>
  <c r="GK60" i="1" a="1"/>
  <c r="GK60" i="1" s="1"/>
  <c r="GK61" i="1" a="1"/>
  <c r="GK61" i="1" s="1"/>
  <c r="GK62" i="1" a="1"/>
  <c r="GK62" i="1" s="1"/>
  <c r="GK63" i="1" a="1"/>
  <c r="GK63" i="1" s="1"/>
  <c r="GK64" i="1" a="1"/>
  <c r="GK64" i="1" s="1"/>
  <c r="GK65" i="1" a="1"/>
  <c r="GK65" i="1" s="1"/>
  <c r="GK66" i="1" a="1"/>
  <c r="GK66" i="1" s="1"/>
  <c r="GK67" i="1" a="1"/>
  <c r="GK67" i="1" s="1"/>
  <c r="GK68" i="1" a="1"/>
  <c r="GK68" i="1" s="1"/>
  <c r="GK69" i="1" a="1"/>
  <c r="GK69" i="1" s="1"/>
  <c r="GK70" i="1" a="1"/>
  <c r="GK70" i="1" s="1"/>
  <c r="L60" i="1" a="1"/>
  <c r="L60" i="1" s="1"/>
  <c r="C60" i="1" s="1"/>
  <c r="L61" i="1" a="1"/>
  <c r="L61" i="1" s="1"/>
  <c r="C61" i="1" s="1"/>
  <c r="L62" i="1" a="1"/>
  <c r="L62" i="1" s="1"/>
  <c r="C62" i="1" s="1"/>
  <c r="L63" i="1" a="1"/>
  <c r="L63" i="1" s="1"/>
  <c r="C63" i="1" s="1"/>
  <c r="L64" i="1" a="1"/>
  <c r="L64" i="1" s="1"/>
  <c r="C64" i="1" s="1"/>
  <c r="L65" i="1" a="1"/>
  <c r="L65" i="1" s="1"/>
  <c r="C65" i="1" s="1"/>
  <c r="L66" i="1" a="1"/>
  <c r="L66" i="1" s="1"/>
  <c r="C66" i="1" s="1"/>
  <c r="L67" i="1" a="1"/>
  <c r="L67" i="1" s="1"/>
  <c r="C67" i="1" s="1"/>
  <c r="L68" i="1" a="1"/>
  <c r="L68" i="1" s="1"/>
  <c r="C68" i="1" s="1"/>
  <c r="L69" i="1" a="1"/>
  <c r="L69" i="1" s="1"/>
  <c r="C69" i="1" s="1"/>
  <c r="L70" i="1" a="1"/>
  <c r="L70" i="1" s="1"/>
  <c r="C70" i="1" s="1"/>
  <c r="LM35" i="1" a="1"/>
  <c r="LM35" i="1" s="1"/>
  <c r="LM39" i="1" a="1"/>
  <c r="LM39" i="1" s="1"/>
  <c r="LM36" i="1" a="1"/>
  <c r="LM36" i="1" s="1"/>
  <c r="LM27" i="1" a="1"/>
  <c r="LM27" i="1" s="1"/>
  <c r="LM25" i="1" a="1"/>
  <c r="LM25" i="1" s="1"/>
  <c r="LM37" i="1" a="1"/>
  <c r="LM37" i="1" s="1"/>
  <c r="LM41" i="1" a="1"/>
  <c r="LM41" i="1" s="1"/>
  <c r="LM32" i="1" a="1"/>
  <c r="LM32" i="1" s="1"/>
  <c r="LM24" i="1" a="1"/>
  <c r="LM24" i="1" s="1"/>
  <c r="LM30" i="1" a="1"/>
  <c r="LM30" i="1" s="1"/>
  <c r="LM40" i="1" a="1"/>
  <c r="LM40" i="1" s="1"/>
  <c r="LM33" i="1" a="1"/>
  <c r="LM33" i="1" s="1"/>
  <c r="LM42" i="1" a="1"/>
  <c r="LM42" i="1" s="1"/>
  <c r="LM29" i="1" a="1"/>
  <c r="LM29" i="1" s="1"/>
  <c r="LM38" i="1" a="1"/>
  <c r="LM38" i="1" s="1"/>
  <c r="LM28" i="1" a="1"/>
  <c r="LM28" i="1" s="1"/>
  <c r="LM31" i="1" a="1"/>
  <c r="LM31" i="1" s="1"/>
  <c r="LM43" i="1" a="1"/>
  <c r="LM43" i="1" s="1"/>
  <c r="LM22" i="1" a="1"/>
  <c r="LM22" i="1" s="1"/>
  <c r="LM23" i="1" a="1"/>
  <c r="LM23" i="1" s="1"/>
  <c r="LM34" i="1" a="1"/>
  <c r="LM34" i="1" s="1"/>
  <c r="LM26" i="1" a="1"/>
  <c r="LM26" i="1" s="1"/>
  <c r="DA41" i="1" a="1"/>
  <c r="DA41" i="1" s="1"/>
  <c r="DA39" i="1" a="1"/>
  <c r="DA39" i="1" s="1"/>
  <c r="DA27" i="1" a="1"/>
  <c r="DA27" i="1" s="1"/>
  <c r="DA43" i="1" a="1"/>
  <c r="DA43" i="1" s="1"/>
  <c r="DA37" i="1" a="1"/>
  <c r="DA37" i="1" s="1"/>
  <c r="DA36" i="1" a="1"/>
  <c r="DA36" i="1" s="1"/>
  <c r="DA24" i="1" a="1"/>
  <c r="DA24" i="1" s="1"/>
  <c r="DA38" i="1" a="1"/>
  <c r="DA38" i="1" s="1"/>
  <c r="DA30" i="1" a="1"/>
  <c r="DA30" i="1" s="1"/>
  <c r="DA32" i="1" a="1"/>
  <c r="DA32" i="1" s="1"/>
  <c r="DA42" i="1" a="1"/>
  <c r="DA42" i="1" s="1"/>
  <c r="DA23" i="1" a="1"/>
  <c r="DA23" i="1" s="1"/>
  <c r="DA22" i="1" a="1"/>
  <c r="DA22" i="1" s="1"/>
  <c r="DA31" i="1" a="1"/>
  <c r="DA31" i="1" s="1"/>
  <c r="DA40" i="1" a="1"/>
  <c r="DA40" i="1" s="1"/>
  <c r="DA26" i="1" a="1"/>
  <c r="DA26" i="1" s="1"/>
  <c r="DA33" i="1" a="1"/>
  <c r="DA33" i="1" s="1"/>
  <c r="DA29" i="1" a="1"/>
  <c r="DA29" i="1" s="1"/>
  <c r="DA25" i="1" a="1"/>
  <c r="DA25" i="1" s="1"/>
  <c r="DA28" i="1" a="1"/>
  <c r="DA28" i="1" s="1"/>
  <c r="DF33" i="1" a="1"/>
  <c r="DF33" i="1" s="1"/>
  <c r="DF36" i="1" a="1"/>
  <c r="DF36" i="1" s="1"/>
  <c r="DF30" i="1" a="1"/>
  <c r="DF30" i="1" s="1"/>
  <c r="DF38" i="1" a="1"/>
  <c r="DF38" i="1" s="1"/>
  <c r="DF42" i="1" a="1"/>
  <c r="DF42" i="1" s="1"/>
  <c r="DF28" i="1" a="1"/>
  <c r="DF28" i="1" s="1"/>
  <c r="DF39" i="1" a="1"/>
  <c r="DF39" i="1" s="1"/>
  <c r="DF41" i="1" a="1"/>
  <c r="DF41" i="1" s="1"/>
  <c r="DF29" i="1" a="1"/>
  <c r="DF29" i="1" s="1"/>
  <c r="DF34" i="1" a="1"/>
  <c r="DF34" i="1" s="1"/>
  <c r="DF24" i="1" a="1"/>
  <c r="DF24" i="1" s="1"/>
  <c r="DF32" i="1" a="1"/>
  <c r="DF32" i="1" s="1"/>
  <c r="DF22" i="1" a="1"/>
  <c r="DF22" i="1" s="1"/>
  <c r="DF43" i="1" a="1"/>
  <c r="DF43" i="1" s="1"/>
  <c r="DF37" i="1" a="1"/>
  <c r="DF37" i="1" s="1"/>
  <c r="DF26" i="1" a="1"/>
  <c r="DF26" i="1" s="1"/>
  <c r="DF23" i="1" a="1"/>
  <c r="DF23" i="1" s="1"/>
  <c r="DF31" i="1" a="1"/>
  <c r="DF31" i="1" s="1"/>
  <c r="DF35" i="1" a="1"/>
  <c r="DF35" i="1" s="1"/>
  <c r="DF40" i="1" a="1"/>
  <c r="DF40" i="1" s="1"/>
  <c r="DF27" i="1" a="1"/>
  <c r="DF27" i="1" s="1"/>
  <c r="DF25" i="1" a="1"/>
  <c r="DF25" i="1" s="1"/>
  <c r="JQ43" i="1" a="1"/>
  <c r="JQ43" i="1" s="1"/>
  <c r="JQ41" i="1" a="1"/>
  <c r="JQ41" i="1" s="1"/>
  <c r="JQ27" i="1" a="1"/>
  <c r="JQ27" i="1" s="1"/>
  <c r="JQ33" i="1" a="1"/>
  <c r="JQ33" i="1" s="1"/>
  <c r="JQ32" i="1" a="1"/>
  <c r="JQ32" i="1" s="1"/>
  <c r="JQ38" i="1" a="1"/>
  <c r="JQ38" i="1" s="1"/>
  <c r="JQ25" i="1" a="1"/>
  <c r="JQ25" i="1" s="1"/>
  <c r="JQ24" i="1" a="1"/>
  <c r="JQ24" i="1" s="1"/>
  <c r="JQ36" i="1" a="1"/>
  <c r="JQ36" i="1" s="1"/>
  <c r="JQ22" i="1" a="1"/>
  <c r="JQ22" i="1" s="1"/>
  <c r="JQ23" i="1" a="1"/>
  <c r="JQ23" i="1" s="1"/>
  <c r="JQ29" i="1" a="1"/>
  <c r="JQ29" i="1" s="1"/>
  <c r="JQ42" i="1" a="1"/>
  <c r="JQ42" i="1" s="1"/>
  <c r="JQ26" i="1" a="1"/>
  <c r="JQ26" i="1" s="1"/>
  <c r="JQ30" i="1" a="1"/>
  <c r="JQ30" i="1" s="1"/>
  <c r="JQ40" i="1" a="1"/>
  <c r="JQ40" i="1" s="1"/>
  <c r="JQ37" i="1" a="1"/>
  <c r="JQ37" i="1" s="1"/>
  <c r="JQ39" i="1" a="1"/>
  <c r="JQ39" i="1" s="1"/>
  <c r="JQ31" i="1" a="1"/>
  <c r="JQ31" i="1" s="1"/>
  <c r="JQ34" i="1" a="1"/>
  <c r="JQ34" i="1" s="1"/>
  <c r="JQ28" i="1" a="1"/>
  <c r="JQ28" i="1" s="1"/>
  <c r="JQ35" i="1" a="1"/>
  <c r="JQ35" i="1" s="1"/>
  <c r="JU29" i="1" a="1"/>
  <c r="JU29" i="1" s="1"/>
  <c r="JU22" i="1" a="1"/>
  <c r="JU22" i="1" s="1"/>
  <c r="JU38" i="1" a="1"/>
  <c r="JU38" i="1" s="1"/>
  <c r="JU43" i="1" a="1"/>
  <c r="JU43" i="1" s="1"/>
  <c r="JU26" i="1" a="1"/>
  <c r="JU26" i="1" s="1"/>
  <c r="JU24" i="1" a="1"/>
  <c r="JU24" i="1" s="1"/>
  <c r="JU41" i="1" a="1"/>
  <c r="JU41" i="1" s="1"/>
  <c r="JU32" i="1" a="1"/>
  <c r="JU32" i="1" s="1"/>
  <c r="JU36" i="1" a="1"/>
  <c r="JU36" i="1" s="1"/>
  <c r="JU34" i="1" a="1"/>
  <c r="JU34" i="1" s="1"/>
  <c r="JU37" i="1" a="1"/>
  <c r="JU37" i="1" s="1"/>
  <c r="JU27" i="1" a="1"/>
  <c r="JU27" i="1" s="1"/>
  <c r="JU39" i="1" a="1"/>
  <c r="JU39" i="1" s="1"/>
  <c r="JU30" i="1" a="1"/>
  <c r="JU30" i="1" s="1"/>
  <c r="JU40" i="1" a="1"/>
  <c r="JU40" i="1" s="1"/>
  <c r="JU42" i="1" a="1"/>
  <c r="JU42" i="1" s="1"/>
  <c r="JU25" i="1" a="1"/>
  <c r="JU25" i="1" s="1"/>
  <c r="JU31" i="1" a="1"/>
  <c r="JU31" i="1" s="1"/>
  <c r="JU33" i="1" a="1"/>
  <c r="JU33" i="1" s="1"/>
  <c r="JU35" i="1" a="1"/>
  <c r="JU35" i="1" s="1"/>
  <c r="JU28" i="1" a="1"/>
  <c r="JU28" i="1" s="1"/>
  <c r="JU23" i="1" a="1"/>
  <c r="JU23" i="1" s="1"/>
  <c r="MN33" i="1" a="1"/>
  <c r="MN33" i="1" s="1"/>
  <c r="MN40" i="1" a="1"/>
  <c r="MN40" i="1" s="1"/>
  <c r="MN29" i="1" a="1"/>
  <c r="MN29" i="1" s="1"/>
  <c r="MN41" i="1" a="1"/>
  <c r="MN41" i="1" s="1"/>
  <c r="MN24" i="1" a="1"/>
  <c r="MN24" i="1" s="1"/>
  <c r="MN35" i="1" a="1"/>
  <c r="MN35" i="1" s="1"/>
  <c r="MN37" i="1" a="1"/>
  <c r="MN37" i="1" s="1"/>
  <c r="MN22" i="1" a="1"/>
  <c r="MN22" i="1" s="1"/>
  <c r="MN28" i="1" a="1"/>
  <c r="MN28" i="1" s="1"/>
  <c r="MN36" i="1" a="1"/>
  <c r="MN36" i="1" s="1"/>
  <c r="MN39" i="1" a="1"/>
  <c r="MN39" i="1" s="1"/>
  <c r="MN30" i="1" a="1"/>
  <c r="MN30" i="1" s="1"/>
  <c r="MN23" i="1" a="1"/>
  <c r="MN23" i="1" s="1"/>
  <c r="MN26" i="1" a="1"/>
  <c r="MN26" i="1" s="1"/>
  <c r="MN38" i="1" a="1"/>
  <c r="MN38" i="1" s="1"/>
  <c r="MN31" i="1" a="1"/>
  <c r="MN31" i="1" s="1"/>
  <c r="MN27" i="1" a="1"/>
  <c r="MN27" i="1" s="1"/>
  <c r="MN43" i="1" a="1"/>
  <c r="MN43" i="1" s="1"/>
  <c r="MN32" i="1" a="1"/>
  <c r="MN32" i="1" s="1"/>
  <c r="MN25" i="1" a="1"/>
  <c r="MN25" i="1" s="1"/>
  <c r="MN42" i="1" a="1"/>
  <c r="MN42" i="1" s="1"/>
  <c r="MN34" i="1" a="1"/>
  <c r="MN34" i="1" s="1"/>
  <c r="GC34" i="1" a="1"/>
  <c r="GC34" i="1" s="1"/>
  <c r="GC37" i="1" a="1"/>
  <c r="GC37" i="1" s="1"/>
  <c r="GC27" i="1" a="1"/>
  <c r="GC27" i="1" s="1"/>
  <c r="GC24" i="1" a="1"/>
  <c r="GC24" i="1" s="1"/>
  <c r="GC32" i="1" a="1"/>
  <c r="GC32" i="1" s="1"/>
  <c r="GC36" i="1" a="1"/>
  <c r="GC36" i="1" s="1"/>
  <c r="GC23" i="1" a="1"/>
  <c r="GC23" i="1" s="1"/>
  <c r="GC40" i="1" a="1"/>
  <c r="GC40" i="1" s="1"/>
  <c r="GC25" i="1" a="1"/>
  <c r="GC25" i="1" s="1"/>
  <c r="GC33" i="1" a="1"/>
  <c r="GC33" i="1" s="1"/>
  <c r="GC38" i="1" a="1"/>
  <c r="GC38" i="1" s="1"/>
  <c r="GC22" i="1" a="1"/>
  <c r="GC22" i="1" s="1"/>
  <c r="GC30" i="1" a="1"/>
  <c r="GC30" i="1" s="1"/>
  <c r="GC26" i="1" a="1"/>
  <c r="GC26" i="1" s="1"/>
  <c r="GC28" i="1" a="1"/>
  <c r="GC28" i="1" s="1"/>
  <c r="GC43" i="1" a="1"/>
  <c r="GC43" i="1" s="1"/>
  <c r="GC29" i="1" a="1"/>
  <c r="GC29" i="1" s="1"/>
  <c r="GC31" i="1" a="1"/>
  <c r="GC31" i="1" s="1"/>
  <c r="GC35" i="1" a="1"/>
  <c r="GC35" i="1" s="1"/>
  <c r="GC39" i="1" a="1"/>
  <c r="GC39" i="1" s="1"/>
  <c r="GG28" i="1" a="1"/>
  <c r="GG28" i="1" s="1"/>
  <c r="GG36" i="1" a="1"/>
  <c r="GG36" i="1" s="1"/>
  <c r="GG43" i="1" a="1"/>
  <c r="GG43" i="1" s="1"/>
  <c r="GG24" i="1" a="1"/>
  <c r="GG24" i="1" s="1"/>
  <c r="GG35" i="1" a="1"/>
  <c r="GG35" i="1" s="1"/>
  <c r="GG25" i="1" a="1"/>
  <c r="GG25" i="1" s="1"/>
  <c r="GG27" i="1" a="1"/>
  <c r="GG27" i="1" s="1"/>
  <c r="GG31" i="1" a="1"/>
  <c r="GG31" i="1" s="1"/>
  <c r="GG30" i="1" a="1"/>
  <c r="GG30" i="1" s="1"/>
  <c r="GG38" i="1" a="1"/>
  <c r="GG38" i="1" s="1"/>
  <c r="GG29" i="1" a="1"/>
  <c r="GG29" i="1" s="1"/>
  <c r="GG32" i="1" a="1"/>
  <c r="GG32" i="1" s="1"/>
  <c r="GG34" i="1" a="1"/>
  <c r="GG34" i="1" s="1"/>
  <c r="GG39" i="1" a="1"/>
  <c r="GG39" i="1" s="1"/>
  <c r="GG23" i="1" a="1"/>
  <c r="GG23" i="1" s="1"/>
  <c r="GG37" i="1" a="1"/>
  <c r="GG37" i="1" s="1"/>
  <c r="GG22" i="1" a="1"/>
  <c r="GG22" i="1" s="1"/>
  <c r="GG40" i="1" a="1"/>
  <c r="GG40" i="1" s="1"/>
  <c r="GG33" i="1" a="1"/>
  <c r="GG33" i="1" s="1"/>
  <c r="GG26" i="1" a="1"/>
  <c r="GG26" i="1" s="1"/>
  <c r="GK37" i="1" a="1"/>
  <c r="GK37" i="1" s="1"/>
  <c r="GK43" i="1" a="1"/>
  <c r="GK43" i="1" s="1"/>
  <c r="GK32" i="1" a="1"/>
  <c r="GK32" i="1" s="1"/>
  <c r="GK27" i="1" a="1"/>
  <c r="GK27" i="1" s="1"/>
  <c r="GK33" i="1" a="1"/>
  <c r="GK33" i="1" s="1"/>
  <c r="GK36" i="1" a="1"/>
  <c r="GK36" i="1" s="1"/>
  <c r="GK24" i="1" a="1"/>
  <c r="GK24" i="1" s="1"/>
  <c r="GK34" i="1" a="1"/>
  <c r="GK34" i="1" s="1"/>
  <c r="GK40" i="1" a="1"/>
  <c r="GK40" i="1" s="1"/>
  <c r="GK22" i="1" a="1"/>
  <c r="GK22" i="1" s="1"/>
  <c r="GK25" i="1" a="1"/>
  <c r="GK25" i="1" s="1"/>
  <c r="GK38" i="1" a="1"/>
  <c r="GK38" i="1" s="1"/>
  <c r="GK30" i="1" a="1"/>
  <c r="GK30" i="1" s="1"/>
  <c r="GK28" i="1" a="1"/>
  <c r="GK28" i="1" s="1"/>
  <c r="GK26" i="1" a="1"/>
  <c r="GK26" i="1" s="1"/>
  <c r="GK29" i="1" a="1"/>
  <c r="GK29" i="1" s="1"/>
  <c r="GK31" i="1" a="1"/>
  <c r="GK31" i="1" s="1"/>
  <c r="GK35" i="1" a="1"/>
  <c r="GK35" i="1" s="1"/>
  <c r="GK23" i="1" a="1"/>
  <c r="GK23" i="1" s="1"/>
  <c r="GK39" i="1" a="1"/>
  <c r="GK39" i="1" s="1"/>
  <c r="JM38" i="1" a="1"/>
  <c r="JM38" i="1" s="1"/>
  <c r="JM41" i="1" a="1"/>
  <c r="JM41" i="1" s="1"/>
  <c r="JM39" i="1" a="1"/>
  <c r="JM39" i="1" s="1"/>
  <c r="JM23" i="1" a="1"/>
  <c r="JM23" i="1" s="1"/>
  <c r="JM31" i="1" a="1"/>
  <c r="JM31" i="1" s="1"/>
  <c r="JM35" i="1" a="1"/>
  <c r="JM35" i="1" s="1"/>
  <c r="JM28" i="1" a="1"/>
  <c r="JM28" i="1" s="1"/>
  <c r="JM36" i="1" a="1"/>
  <c r="JM36" i="1" s="1"/>
  <c r="JM34" i="1" a="1"/>
  <c r="JM34" i="1" s="1"/>
  <c r="JM37" i="1" a="1"/>
  <c r="JM37" i="1" s="1"/>
  <c r="JM22" i="1" a="1"/>
  <c r="JM22" i="1" s="1"/>
  <c r="JM40" i="1" a="1"/>
  <c r="JM40" i="1" s="1"/>
  <c r="JM26" i="1" a="1"/>
  <c r="JM26" i="1" s="1"/>
  <c r="JM33" i="1" a="1"/>
  <c r="JM33" i="1" s="1"/>
  <c r="JM27" i="1" a="1"/>
  <c r="JM27" i="1" s="1"/>
  <c r="JM32" i="1" a="1"/>
  <c r="JM32" i="1" s="1"/>
  <c r="JM25" i="1" a="1"/>
  <c r="JM25" i="1" s="1"/>
  <c r="JM43" i="1" a="1"/>
  <c r="JM43" i="1" s="1"/>
  <c r="JM24" i="1" a="1"/>
  <c r="JM24" i="1" s="1"/>
  <c r="JM29" i="1" a="1"/>
  <c r="JM29" i="1" s="1"/>
  <c r="JM30" i="1" a="1"/>
  <c r="JM30" i="1" s="1"/>
  <c r="JM42" i="1" a="1"/>
  <c r="JM42" i="1" s="1"/>
  <c r="LA37" i="1" a="1"/>
  <c r="LA37" i="1" s="1"/>
  <c r="LA38" i="1" a="1"/>
  <c r="LA38" i="1" s="1"/>
  <c r="LA31" i="1" a="1"/>
  <c r="LA31" i="1" s="1"/>
  <c r="LA34" i="1" a="1"/>
  <c r="LA34" i="1" s="1"/>
  <c r="LA36" i="1" a="1"/>
  <c r="LA36" i="1" s="1"/>
  <c r="LA24" i="1" a="1"/>
  <c r="LA24" i="1" s="1"/>
  <c r="LA43" i="1" a="1"/>
  <c r="LA43" i="1" s="1"/>
  <c r="LA32" i="1" a="1"/>
  <c r="LA32" i="1" s="1"/>
  <c r="LA41" i="1" a="1"/>
  <c r="LA41" i="1" s="1"/>
  <c r="LA40" i="1" a="1"/>
  <c r="LA40" i="1" s="1"/>
  <c r="LA23" i="1" a="1"/>
  <c r="LA23" i="1" s="1"/>
  <c r="LA33" i="1" a="1"/>
  <c r="LA33" i="1" s="1"/>
  <c r="LA25" i="1" a="1"/>
  <c r="LA25" i="1" s="1"/>
  <c r="LA42" i="1" a="1"/>
  <c r="LA42" i="1" s="1"/>
  <c r="LA29" i="1" a="1"/>
  <c r="LA29" i="1" s="1"/>
  <c r="LA22" i="1" a="1"/>
  <c r="LA22" i="1" s="1"/>
  <c r="LA28" i="1" a="1"/>
  <c r="LA28" i="1" s="1"/>
  <c r="LA26" i="1" a="1"/>
  <c r="LA26" i="1" s="1"/>
  <c r="LA39" i="1" a="1"/>
  <c r="LA39" i="1" s="1"/>
  <c r="LA35" i="1" a="1"/>
  <c r="LA35" i="1" s="1"/>
  <c r="LA27" i="1" a="1"/>
  <c r="LA27" i="1" s="1"/>
  <c r="LA30" i="1" a="1"/>
  <c r="LA30" i="1" s="1"/>
  <c r="LG41" i="1" a="1"/>
  <c r="LG41" i="1" s="1"/>
  <c r="LG27" i="1" a="1"/>
  <c r="LG27" i="1" s="1"/>
  <c r="LG29" i="1" a="1"/>
  <c r="LG29" i="1" s="1"/>
  <c r="LG24" i="1" a="1"/>
  <c r="LG24" i="1" s="1"/>
  <c r="LG32" i="1" a="1"/>
  <c r="LG32" i="1" s="1"/>
  <c r="LG38" i="1" a="1"/>
  <c r="LG38" i="1" s="1"/>
  <c r="LG22" i="1" a="1"/>
  <c r="LG22" i="1" s="1"/>
  <c r="LG36" i="1" a="1"/>
  <c r="LG36" i="1" s="1"/>
  <c r="LG33" i="1" a="1"/>
  <c r="LG33" i="1" s="1"/>
  <c r="LG43" i="1" a="1"/>
  <c r="LG43" i="1" s="1"/>
  <c r="LG26" i="1" a="1"/>
  <c r="LG26" i="1" s="1"/>
  <c r="LG30" i="1" a="1"/>
  <c r="LG30" i="1" s="1"/>
  <c r="LG40" i="1" a="1"/>
  <c r="LG40" i="1" s="1"/>
  <c r="LG42" i="1" a="1"/>
  <c r="LG42" i="1" s="1"/>
  <c r="LG31" i="1" a="1"/>
  <c r="LG31" i="1" s="1"/>
  <c r="LG34" i="1" a="1"/>
  <c r="LG34" i="1" s="1"/>
  <c r="LG37" i="1" a="1"/>
  <c r="LG37" i="1" s="1"/>
  <c r="LG39" i="1" a="1"/>
  <c r="LG39" i="1" s="1"/>
  <c r="LG23" i="1" a="1"/>
  <c r="LG23" i="1" s="1"/>
  <c r="LG25" i="1" a="1"/>
  <c r="LG25" i="1" s="1"/>
  <c r="LG28" i="1" a="1"/>
  <c r="LG28" i="1" s="1"/>
  <c r="LG35" i="1" a="1"/>
  <c r="LG35" i="1" s="1"/>
  <c r="LJ60" i="1" a="1"/>
  <c r="LJ60" i="1" s="1"/>
  <c r="LJ61" i="1" a="1"/>
  <c r="LJ61" i="1" s="1"/>
  <c r="LJ62" i="1" a="1"/>
  <c r="LJ62" i="1" s="1"/>
  <c r="LJ63" i="1" a="1"/>
  <c r="LJ63" i="1" s="1"/>
  <c r="LJ64" i="1" a="1"/>
  <c r="LJ64" i="1" s="1"/>
  <c r="LJ65" i="1" a="1"/>
  <c r="LJ65" i="1" s="1"/>
  <c r="LJ66" i="1" a="1"/>
  <c r="LJ66" i="1" s="1"/>
  <c r="LJ67" i="1" a="1"/>
  <c r="LJ67" i="1" s="1"/>
  <c r="LJ68" i="1" a="1"/>
  <c r="LJ68" i="1" s="1"/>
  <c r="LJ69" i="1" a="1"/>
  <c r="LJ69" i="1" s="1"/>
  <c r="LJ70" i="1" a="1"/>
  <c r="LJ70" i="1" s="1"/>
  <c r="CP47" i="1" a="1"/>
  <c r="CP47" i="1" s="1"/>
  <c r="CP48" i="1" s="1" a="1"/>
  <c r="CP48" i="1" s="1"/>
  <c r="CP45" i="1" a="1"/>
  <c r="CP45" i="1" s="1"/>
  <c r="CP46" i="1" s="1" a="1"/>
  <c r="CP46" i="1" s="1"/>
  <c r="CP49" i="1" a="1"/>
  <c r="CP49" i="1" s="1"/>
  <c r="CP50" i="1" s="1" a="1"/>
  <c r="CP50" i="1" s="1"/>
  <c r="GA60" i="1" a="1"/>
  <c r="GA60" i="1" s="1"/>
  <c r="GA61" i="1" a="1"/>
  <c r="GA61" i="1" s="1"/>
  <c r="GA62" i="1" a="1"/>
  <c r="GA62" i="1" s="1"/>
  <c r="GA63" i="1" a="1"/>
  <c r="GA63" i="1" s="1"/>
  <c r="GA64" i="1" a="1"/>
  <c r="GA64" i="1" s="1"/>
  <c r="GA65" i="1" a="1"/>
  <c r="GA65" i="1" s="1"/>
  <c r="GA66" i="1" a="1"/>
  <c r="GA66" i="1" s="1"/>
  <c r="GA67" i="1" a="1"/>
  <c r="GA67" i="1" s="1"/>
  <c r="GA68" i="1" a="1"/>
  <c r="GA68" i="1" s="1"/>
  <c r="GA69" i="1" a="1"/>
  <c r="GA69" i="1" s="1"/>
  <c r="GA70" i="1" a="1"/>
  <c r="GA70" i="1" s="1"/>
  <c r="HS60" i="1" a="1"/>
  <c r="HS60" i="1" s="1"/>
  <c r="HS61" i="1" a="1"/>
  <c r="HS61" i="1" s="1"/>
  <c r="HS62" i="1" a="1"/>
  <c r="HS62" i="1" s="1"/>
  <c r="HS63" i="1" a="1"/>
  <c r="HS63" i="1" s="1"/>
  <c r="HS64" i="1" a="1"/>
  <c r="HS64" i="1" s="1"/>
  <c r="HS65" i="1" a="1"/>
  <c r="HS65" i="1" s="1"/>
  <c r="HS66" i="1" a="1"/>
  <c r="HS66" i="1" s="1"/>
  <c r="HS67" i="1" a="1"/>
  <c r="HS67" i="1" s="1"/>
  <c r="HS68" i="1" a="1"/>
  <c r="HS68" i="1" s="1"/>
  <c r="HS69" i="1" a="1"/>
  <c r="HS69" i="1" s="1"/>
  <c r="HS70" i="1" a="1"/>
  <c r="HS70" i="1" s="1"/>
  <c r="CF22" i="1" a="1"/>
  <c r="CF22" i="1" s="1"/>
  <c r="CF34" i="1" a="1"/>
  <c r="CF34" i="1" s="1"/>
  <c r="CF36" i="1" a="1"/>
  <c r="CF36" i="1" s="1"/>
  <c r="CF42" i="1" a="1"/>
  <c r="CF42" i="1" s="1"/>
  <c r="CF29" i="1" a="1"/>
  <c r="CF29" i="1" s="1"/>
  <c r="CF26" i="1" a="1"/>
  <c r="CF26" i="1" s="1"/>
  <c r="CF41" i="1" a="1"/>
  <c r="CF41" i="1" s="1"/>
  <c r="CF27" i="1" a="1"/>
  <c r="CF27" i="1" s="1"/>
  <c r="CF23" i="1" a="1"/>
  <c r="CF23" i="1" s="1"/>
  <c r="CF35" i="1" a="1"/>
  <c r="CF35" i="1" s="1"/>
  <c r="CF37" i="1" a="1"/>
  <c r="CF37" i="1" s="1"/>
  <c r="CF24" i="1" a="1"/>
  <c r="CF24" i="1" s="1"/>
  <c r="CF43" i="1" a="1"/>
  <c r="CF43" i="1" s="1"/>
  <c r="CF28" i="1" a="1"/>
  <c r="CF28" i="1" s="1"/>
  <c r="CF38" i="1" a="1"/>
  <c r="CF38" i="1" s="1"/>
  <c r="CF40" i="1" a="1"/>
  <c r="CF40" i="1" s="1"/>
  <c r="CF32" i="1" a="1"/>
  <c r="CF32" i="1" s="1"/>
  <c r="CF25" i="1" a="1"/>
  <c r="CF25" i="1" s="1"/>
  <c r="CF31" i="1" a="1"/>
  <c r="CF31" i="1" s="1"/>
  <c r="CF33" i="1" a="1"/>
  <c r="CF33" i="1" s="1"/>
  <c r="CF30" i="1" a="1"/>
  <c r="CF30" i="1" s="1"/>
  <c r="HS23" i="1" a="1"/>
  <c r="HS23" i="1" s="1"/>
  <c r="HS41" i="1" a="1"/>
  <c r="HS41" i="1" s="1"/>
  <c r="HS43" i="1" a="1"/>
  <c r="HS43" i="1" s="1"/>
  <c r="HS24" i="1" a="1"/>
  <c r="HS24" i="1" s="1"/>
  <c r="HS30" i="1" a="1"/>
  <c r="HS30" i="1" s="1"/>
  <c r="HS38" i="1" a="1"/>
  <c r="HS38" i="1" s="1"/>
  <c r="HS31" i="1" a="1"/>
  <c r="HS31" i="1" s="1"/>
  <c r="HS27" i="1" a="1"/>
  <c r="HS27" i="1" s="1"/>
  <c r="HS39" i="1" a="1"/>
  <c r="HS39" i="1" s="1"/>
  <c r="HS29" i="1" a="1"/>
  <c r="HS29" i="1" s="1"/>
  <c r="HS25" i="1" a="1"/>
  <c r="HS25" i="1" s="1"/>
  <c r="HS36" i="1" a="1"/>
  <c r="HS36" i="1" s="1"/>
  <c r="HS26" i="1" a="1"/>
  <c r="HS26" i="1" s="1"/>
  <c r="HS32" i="1" a="1"/>
  <c r="HS32" i="1" s="1"/>
  <c r="HS34" i="1" a="1"/>
  <c r="HS34" i="1" s="1"/>
  <c r="HS37" i="1" a="1"/>
  <c r="HS37" i="1" s="1"/>
  <c r="HS42" i="1" a="1"/>
  <c r="HS42" i="1" s="1"/>
  <c r="HS40" i="1" a="1"/>
  <c r="HS40" i="1" s="1"/>
  <c r="HS33" i="1" a="1"/>
  <c r="HS33" i="1" s="1"/>
  <c r="HS22" i="1" a="1"/>
  <c r="HS22" i="1" s="1"/>
  <c r="HS28" i="1" a="1"/>
  <c r="HS28" i="1" s="1"/>
  <c r="HS35" i="1" a="1"/>
  <c r="HS35" i="1" s="1"/>
  <c r="KV30" i="1" a="1"/>
  <c r="KV30" i="1" s="1"/>
  <c r="KV36" i="1" a="1"/>
  <c r="KV36" i="1" s="1"/>
  <c r="KV41" i="1" a="1"/>
  <c r="KV41" i="1" s="1"/>
  <c r="KV22" i="1" a="1"/>
  <c r="KV22" i="1" s="1"/>
  <c r="KV38" i="1" a="1"/>
  <c r="KV38" i="1" s="1"/>
  <c r="KV29" i="1" a="1"/>
  <c r="KV29" i="1" s="1"/>
  <c r="KV26" i="1" a="1"/>
  <c r="KV26" i="1" s="1"/>
  <c r="KV31" i="1" a="1"/>
  <c r="KV31" i="1" s="1"/>
  <c r="KV33" i="1" a="1"/>
  <c r="KV33" i="1" s="1"/>
  <c r="KV40" i="1" a="1"/>
  <c r="KV40" i="1" s="1"/>
  <c r="KV34" i="1" a="1"/>
  <c r="KV34" i="1" s="1"/>
  <c r="KV32" i="1" a="1"/>
  <c r="KV32" i="1" s="1"/>
  <c r="KV43" i="1" a="1"/>
  <c r="KV43" i="1" s="1"/>
  <c r="KV24" i="1" a="1"/>
  <c r="KV24" i="1" s="1"/>
  <c r="KV25" i="1" a="1"/>
  <c r="KV25" i="1" s="1"/>
  <c r="KV28" i="1" a="1"/>
  <c r="KV28" i="1" s="1"/>
  <c r="KV27" i="1" a="1"/>
  <c r="KV27" i="1" s="1"/>
  <c r="KV39" i="1" a="1"/>
  <c r="KV39" i="1" s="1"/>
  <c r="KV42" i="1" a="1"/>
  <c r="KV42" i="1" s="1"/>
  <c r="KV23" i="1" a="1"/>
  <c r="KV23" i="1" s="1"/>
  <c r="KV35" i="1" a="1"/>
  <c r="KV35" i="1" s="1"/>
  <c r="KV37" i="1" a="1"/>
  <c r="KV37" i="1" s="1"/>
  <c r="MF39" i="1" a="1"/>
  <c r="MF39" i="1" s="1"/>
  <c r="MF27" i="1" a="1"/>
  <c r="MF27" i="1" s="1"/>
  <c r="MF24" i="1" a="1"/>
  <c r="MF24" i="1" s="1"/>
  <c r="MF35" i="1" a="1"/>
  <c r="MF35" i="1" s="1"/>
  <c r="MF38" i="1" a="1"/>
  <c r="MF38" i="1" s="1"/>
  <c r="MF36" i="1" a="1"/>
  <c r="MF36" i="1" s="1"/>
  <c r="MF32" i="1" a="1"/>
  <c r="MF32" i="1" s="1"/>
  <c r="MF29" i="1" a="1"/>
  <c r="MF29" i="1" s="1"/>
  <c r="MF23" i="1" a="1"/>
  <c r="MF23" i="1" s="1"/>
  <c r="MF30" i="1" a="1"/>
  <c r="MF30" i="1" s="1"/>
  <c r="MF41" i="1" a="1"/>
  <c r="MF41" i="1" s="1"/>
  <c r="MF33" i="1" a="1"/>
  <c r="MF33" i="1" s="1"/>
  <c r="MF40" i="1" a="1"/>
  <c r="MF40" i="1" s="1"/>
  <c r="MF42" i="1" a="1"/>
  <c r="MF42" i="1" s="1"/>
  <c r="MF43" i="1" a="1"/>
  <c r="MF43" i="1" s="1"/>
  <c r="MF31" i="1" a="1"/>
  <c r="MF31" i="1" s="1"/>
  <c r="MF34" i="1" a="1"/>
  <c r="MF34" i="1" s="1"/>
  <c r="MF28" i="1" a="1"/>
  <c r="MF28" i="1" s="1"/>
  <c r="MF37" i="1" a="1"/>
  <c r="MF37" i="1" s="1"/>
  <c r="MF25" i="1" a="1"/>
  <c r="MF25" i="1" s="1"/>
  <c r="MF22" i="1" a="1"/>
  <c r="MF22" i="1" s="1"/>
  <c r="MF26" i="1" a="1"/>
  <c r="MF26" i="1" s="1"/>
  <c r="KS33" i="1" a="1"/>
  <c r="KS33" i="1" s="1"/>
  <c r="KS40" i="1" a="1"/>
  <c r="KS40" i="1" s="1"/>
  <c r="KS22" i="1" a="1"/>
  <c r="KS22" i="1" s="1"/>
  <c r="KS25" i="1" a="1"/>
  <c r="KS25" i="1" s="1"/>
  <c r="KS38" i="1" a="1"/>
  <c r="KS38" i="1" s="1"/>
  <c r="KS30" i="1" a="1"/>
  <c r="KS30" i="1" s="1"/>
  <c r="KS39" i="1" a="1"/>
  <c r="KS39" i="1" s="1"/>
  <c r="KS26" i="1" a="1"/>
  <c r="KS26" i="1" s="1"/>
  <c r="KS42" i="1" a="1"/>
  <c r="KS42" i="1" s="1"/>
  <c r="KS31" i="1" a="1"/>
  <c r="KS31" i="1" s="1"/>
  <c r="KS29" i="1" a="1"/>
  <c r="KS29" i="1" s="1"/>
  <c r="KS28" i="1" a="1"/>
  <c r="KS28" i="1" s="1"/>
  <c r="KS41" i="1" a="1"/>
  <c r="KS41" i="1" s="1"/>
  <c r="KS35" i="1" a="1"/>
  <c r="KS35" i="1" s="1"/>
  <c r="KS34" i="1" a="1"/>
  <c r="KS34" i="1" s="1"/>
  <c r="KS27" i="1" a="1"/>
  <c r="KS27" i="1" s="1"/>
  <c r="KS37" i="1" a="1"/>
  <c r="KS37" i="1" s="1"/>
  <c r="KS43" i="1" a="1"/>
  <c r="KS43" i="1" s="1"/>
  <c r="KS23" i="1" a="1"/>
  <c r="KS23" i="1" s="1"/>
  <c r="KS36" i="1" a="1"/>
  <c r="KS36" i="1" s="1"/>
  <c r="KS32" i="1" a="1"/>
  <c r="KS32" i="1" s="1"/>
  <c r="KS24" i="1" a="1"/>
  <c r="KS24" i="1" s="1"/>
  <c r="KS60" i="1" a="1"/>
  <c r="KS60" i="1" s="1"/>
  <c r="KS61" i="1" a="1"/>
  <c r="KS61" i="1" s="1"/>
  <c r="KS62" i="1" a="1"/>
  <c r="KS62" i="1" s="1"/>
  <c r="KS63" i="1" a="1"/>
  <c r="KS63" i="1" s="1"/>
  <c r="KS64" i="1" a="1"/>
  <c r="KS64" i="1" s="1"/>
  <c r="KS65" i="1" a="1"/>
  <c r="KS65" i="1" s="1"/>
  <c r="KS66" i="1" a="1"/>
  <c r="KS66" i="1" s="1"/>
  <c r="KS67" i="1" a="1"/>
  <c r="KS67" i="1" s="1"/>
  <c r="KS68" i="1" a="1"/>
  <c r="KS68" i="1" s="1"/>
  <c r="KS69" i="1" a="1"/>
  <c r="KS69" i="1" s="1"/>
  <c r="KS70" i="1" a="1"/>
  <c r="KS70" i="1" s="1"/>
  <c r="IZ60" i="1" a="1"/>
  <c r="IZ60" i="1" s="1"/>
  <c r="IZ61" i="1" a="1"/>
  <c r="IZ61" i="1" s="1"/>
  <c r="IZ62" i="1" a="1"/>
  <c r="IZ62" i="1" s="1"/>
  <c r="IZ63" i="1" a="1"/>
  <c r="IZ63" i="1" s="1"/>
  <c r="IZ64" i="1" a="1"/>
  <c r="IZ64" i="1" s="1"/>
  <c r="IZ65" i="1" a="1"/>
  <c r="IZ65" i="1" s="1"/>
  <c r="IZ66" i="1" a="1"/>
  <c r="IZ66" i="1" s="1"/>
  <c r="IZ67" i="1" a="1"/>
  <c r="IZ67" i="1" s="1"/>
  <c r="IZ68" i="1" a="1"/>
  <c r="IZ68" i="1" s="1"/>
  <c r="IZ69" i="1" a="1"/>
  <c r="IZ69" i="1" s="1"/>
  <c r="IZ70" i="1" a="1"/>
  <c r="IZ70" i="1" s="1"/>
  <c r="LX60" i="1" a="1"/>
  <c r="LX60" i="1" s="1"/>
  <c r="LX61" i="1" a="1"/>
  <c r="LX61" i="1" s="1"/>
  <c r="LX62" i="1" a="1"/>
  <c r="LX62" i="1" s="1"/>
  <c r="LX63" i="1" a="1"/>
  <c r="LX63" i="1" s="1"/>
  <c r="LX64" i="1" a="1"/>
  <c r="LX64" i="1" s="1"/>
  <c r="LX65" i="1" a="1"/>
  <c r="LX65" i="1" s="1"/>
  <c r="LX66" i="1" a="1"/>
  <c r="LX66" i="1" s="1"/>
  <c r="LX67" i="1" a="1"/>
  <c r="LX67" i="1" s="1"/>
  <c r="LX68" i="1" a="1"/>
  <c r="LX68" i="1" s="1"/>
  <c r="LX69" i="1" a="1"/>
  <c r="LX69" i="1" s="1"/>
  <c r="LX70" i="1" a="1"/>
  <c r="LX70" i="1" s="1"/>
  <c r="FY27" i="1" a="1"/>
  <c r="FY27" i="1" s="1"/>
  <c r="FY26" i="1" a="1"/>
  <c r="FY26" i="1" s="1"/>
  <c r="FY22" i="1" a="1"/>
  <c r="FY22" i="1" s="1"/>
  <c r="FY39" i="1" a="1"/>
  <c r="FY39" i="1" s="1"/>
  <c r="FY38" i="1" a="1"/>
  <c r="FY38" i="1" s="1"/>
  <c r="FY32" i="1" a="1"/>
  <c r="FY32" i="1" s="1"/>
  <c r="FY30" i="1" a="1"/>
  <c r="FY30" i="1" s="1"/>
  <c r="FY31" i="1" a="1"/>
  <c r="FY31" i="1" s="1"/>
  <c r="FY24" i="1" a="1"/>
  <c r="FY24" i="1" s="1"/>
  <c r="FY43" i="1" a="1"/>
  <c r="FY43" i="1" s="1"/>
  <c r="FY40" i="1" a="1"/>
  <c r="FY40" i="1" s="1"/>
  <c r="FY25" i="1" a="1"/>
  <c r="FY25" i="1" s="1"/>
  <c r="FY33" i="1" a="1"/>
  <c r="FY33" i="1" s="1"/>
  <c r="FY29" i="1" a="1"/>
  <c r="FY29" i="1" s="1"/>
  <c r="FY34" i="1" a="1"/>
  <c r="FY34" i="1" s="1"/>
  <c r="FY28" i="1" a="1"/>
  <c r="FY28" i="1" s="1"/>
  <c r="FY23" i="1" a="1"/>
  <c r="FY23" i="1" s="1"/>
  <c r="FY37" i="1" a="1"/>
  <c r="FY37" i="1" s="1"/>
  <c r="FY35" i="1" a="1"/>
  <c r="FY35" i="1" s="1"/>
  <c r="FY36" i="1" a="1"/>
  <c r="FY36" i="1" s="1"/>
  <c r="IZ32" i="1" a="1"/>
  <c r="IZ32" i="1" s="1"/>
  <c r="IZ40" i="1" a="1"/>
  <c r="IZ40" i="1" s="1"/>
  <c r="IZ41" i="1" a="1"/>
  <c r="IZ41" i="1" s="1"/>
  <c r="IZ24" i="1" a="1"/>
  <c r="IZ24" i="1" s="1"/>
  <c r="IZ42" i="1" a="1"/>
  <c r="IZ42" i="1" s="1"/>
  <c r="IZ36" i="1" a="1"/>
  <c r="IZ36" i="1" s="1"/>
  <c r="IZ28" i="1" a="1"/>
  <c r="IZ28" i="1" s="1"/>
  <c r="IZ34" i="1" a="1"/>
  <c r="IZ34" i="1" s="1"/>
  <c r="IZ23" i="1" a="1"/>
  <c r="IZ23" i="1" s="1"/>
  <c r="IZ31" i="1" a="1"/>
  <c r="IZ31" i="1" s="1"/>
  <c r="IZ39" i="1" a="1"/>
  <c r="IZ39" i="1" s="1"/>
  <c r="IZ22" i="1" a="1"/>
  <c r="IZ22" i="1" s="1"/>
  <c r="IZ29" i="1" a="1"/>
  <c r="IZ29" i="1" s="1"/>
  <c r="IZ26" i="1" a="1"/>
  <c r="IZ26" i="1" s="1"/>
  <c r="IZ33" i="1" a="1"/>
  <c r="IZ33" i="1" s="1"/>
  <c r="IZ35" i="1" a="1"/>
  <c r="IZ35" i="1" s="1"/>
  <c r="IZ27" i="1" a="1"/>
  <c r="IZ27" i="1" s="1"/>
  <c r="IZ43" i="1" a="1"/>
  <c r="IZ43" i="1" s="1"/>
  <c r="IZ25" i="1" a="1"/>
  <c r="IZ25" i="1" s="1"/>
  <c r="IZ30" i="1" a="1"/>
  <c r="IZ30" i="1" s="1"/>
  <c r="IZ37" i="1" a="1"/>
  <c r="IZ37" i="1" s="1"/>
  <c r="IZ38" i="1" a="1"/>
  <c r="IZ38" i="1" s="1"/>
  <c r="JD41" i="1" a="1"/>
  <c r="JD41" i="1" s="1"/>
  <c r="JD43" i="1" a="1"/>
  <c r="JD43" i="1" s="1"/>
  <c r="JD22" i="1" a="1"/>
  <c r="JD22" i="1" s="1"/>
  <c r="JD28" i="1" a="1"/>
  <c r="JD28" i="1" s="1"/>
  <c r="JD39" i="1" a="1"/>
  <c r="JD39" i="1" s="1"/>
  <c r="JD36" i="1" a="1"/>
  <c r="JD36" i="1" s="1"/>
  <c r="JD38" i="1" a="1"/>
  <c r="JD38" i="1" s="1"/>
  <c r="JD30" i="1" a="1"/>
  <c r="JD30" i="1" s="1"/>
  <c r="JD31" i="1" a="1"/>
  <c r="JD31" i="1" s="1"/>
  <c r="JD35" i="1" a="1"/>
  <c r="JD35" i="1" s="1"/>
  <c r="JD24" i="1" a="1"/>
  <c r="JD24" i="1" s="1"/>
  <c r="JD29" i="1" a="1"/>
  <c r="JD29" i="1" s="1"/>
  <c r="JD34" i="1" a="1"/>
  <c r="JD34" i="1" s="1"/>
  <c r="JD27" i="1" a="1"/>
  <c r="JD27" i="1" s="1"/>
  <c r="JD23" i="1" a="1"/>
  <c r="JD23" i="1" s="1"/>
  <c r="JD25" i="1" a="1"/>
  <c r="JD25" i="1" s="1"/>
  <c r="JD32" i="1" a="1"/>
  <c r="JD32" i="1" s="1"/>
  <c r="JD37" i="1" a="1"/>
  <c r="JD37" i="1" s="1"/>
  <c r="JD26" i="1" a="1"/>
  <c r="JD26" i="1" s="1"/>
  <c r="JD33" i="1" a="1"/>
  <c r="JD33" i="1" s="1"/>
  <c r="JD40" i="1" a="1"/>
  <c r="JD40" i="1" s="1"/>
  <c r="JD42" i="1" a="1"/>
  <c r="JD42" i="1" s="1"/>
  <c r="JH37" i="1" a="1"/>
  <c r="JH37" i="1" s="1"/>
  <c r="JH24" i="1" a="1"/>
  <c r="JH24" i="1" s="1"/>
  <c r="JH35" i="1" a="1"/>
  <c r="JH35" i="1" s="1"/>
  <c r="JH36" i="1" a="1"/>
  <c r="JH36" i="1" s="1"/>
  <c r="JH28" i="1" a="1"/>
  <c r="JH28" i="1" s="1"/>
  <c r="JH39" i="1" a="1"/>
  <c r="JH39" i="1" s="1"/>
  <c r="JH27" i="1" a="1"/>
  <c r="JH27" i="1" s="1"/>
  <c r="JH43" i="1" a="1"/>
  <c r="JH43" i="1" s="1"/>
  <c r="JH33" i="1" a="1"/>
  <c r="JH33" i="1" s="1"/>
  <c r="JH41" i="1" a="1"/>
  <c r="JH41" i="1" s="1"/>
  <c r="JH22" i="1" a="1"/>
  <c r="JH22" i="1" s="1"/>
  <c r="JH40" i="1" a="1"/>
  <c r="JH40" i="1" s="1"/>
  <c r="JH26" i="1" a="1"/>
  <c r="JH26" i="1" s="1"/>
  <c r="JH32" i="1" a="1"/>
  <c r="JH32" i="1" s="1"/>
  <c r="JH30" i="1" a="1"/>
  <c r="JH30" i="1" s="1"/>
  <c r="JH29" i="1" a="1"/>
  <c r="JH29" i="1" s="1"/>
  <c r="JH38" i="1" a="1"/>
  <c r="JH38" i="1" s="1"/>
  <c r="JH23" i="1" a="1"/>
  <c r="JH23" i="1" s="1"/>
  <c r="JH42" i="1" a="1"/>
  <c r="JH42" i="1" s="1"/>
  <c r="JH34" i="1" a="1"/>
  <c r="JH34" i="1" s="1"/>
  <c r="JH25" i="1" a="1"/>
  <c r="JH25" i="1" s="1"/>
  <c r="JH31" i="1" a="1"/>
  <c r="JH31" i="1" s="1"/>
  <c r="MB29" i="1" a="1"/>
  <c r="MB29" i="1" s="1"/>
  <c r="MB24" i="1" a="1"/>
  <c r="MB24" i="1" s="1"/>
  <c r="MB28" i="1" a="1"/>
  <c r="MB28" i="1" s="1"/>
  <c r="MB39" i="1" a="1"/>
  <c r="MB39" i="1" s="1"/>
  <c r="MB36" i="1" a="1"/>
  <c r="MB36" i="1" s="1"/>
  <c r="MB35" i="1" a="1"/>
  <c r="MB35" i="1" s="1"/>
  <c r="MB41" i="1" a="1"/>
  <c r="MB41" i="1" s="1"/>
  <c r="MB34" i="1" a="1"/>
  <c r="MB34" i="1" s="1"/>
  <c r="MB38" i="1" a="1"/>
  <c r="MB38" i="1" s="1"/>
  <c r="MB42" i="1" a="1"/>
  <c r="MB42" i="1" s="1"/>
  <c r="MB31" i="1" a="1"/>
  <c r="MB31" i="1" s="1"/>
  <c r="MB43" i="1" a="1"/>
  <c r="MB43" i="1" s="1"/>
  <c r="MB22" i="1" a="1"/>
  <c r="MB22" i="1" s="1"/>
  <c r="MB32" i="1" a="1"/>
  <c r="MB32" i="1" s="1"/>
  <c r="MB37" i="1" a="1"/>
  <c r="MB37" i="1" s="1"/>
  <c r="MB26" i="1" a="1"/>
  <c r="MB26" i="1" s="1"/>
  <c r="MB40" i="1" a="1"/>
  <c r="MB40" i="1" s="1"/>
  <c r="MB27" i="1" a="1"/>
  <c r="MB27" i="1" s="1"/>
  <c r="MB33" i="1" a="1"/>
  <c r="MB33" i="1" s="1"/>
  <c r="MB25" i="1" a="1"/>
  <c r="MB25" i="1" s="1"/>
  <c r="MB30" i="1" a="1"/>
  <c r="MB30" i="1" s="1"/>
  <c r="MB23" i="1" a="1"/>
  <c r="MB23" i="1" s="1"/>
  <c r="GN38" i="1" a="1"/>
  <c r="GN38" i="1" s="1"/>
  <c r="GN43" i="1" a="1"/>
  <c r="GN43" i="1" s="1"/>
  <c r="GN25" i="1" a="1"/>
  <c r="GN25" i="1" s="1"/>
  <c r="GN35" i="1" a="1"/>
  <c r="GN35" i="1" s="1"/>
  <c r="GN37" i="1" a="1"/>
  <c r="GN37" i="1" s="1"/>
  <c r="GN24" i="1" a="1"/>
  <c r="GN24" i="1" s="1"/>
  <c r="GN23" i="1" a="1"/>
  <c r="GN23" i="1" s="1"/>
  <c r="GN34" i="1" a="1"/>
  <c r="GN34" i="1" s="1"/>
  <c r="GN32" i="1" a="1"/>
  <c r="GN32" i="1" s="1"/>
  <c r="GN26" i="1" a="1"/>
  <c r="GN26" i="1" s="1"/>
  <c r="GN31" i="1" a="1"/>
  <c r="GN31" i="1" s="1"/>
  <c r="GN36" i="1" a="1"/>
  <c r="GN36" i="1" s="1"/>
  <c r="GN22" i="1" a="1"/>
  <c r="GN22" i="1" s="1"/>
  <c r="GN40" i="1" a="1"/>
  <c r="GN40" i="1" s="1"/>
  <c r="GN33" i="1" a="1"/>
  <c r="GN33" i="1" s="1"/>
  <c r="GN42" i="1" a="1"/>
  <c r="GN42" i="1" s="1"/>
  <c r="GN28" i="1" a="1"/>
  <c r="GN28" i="1" s="1"/>
  <c r="GN39" i="1" a="1"/>
  <c r="GN39" i="1" s="1"/>
  <c r="GN27" i="1" a="1"/>
  <c r="GN27" i="1" s="1"/>
  <c r="GN29" i="1" a="1"/>
  <c r="GN29" i="1" s="1"/>
  <c r="GN30" i="1" a="1"/>
  <c r="GN30" i="1" s="1"/>
  <c r="GN41" i="1" a="1"/>
  <c r="GN41" i="1" s="1"/>
  <c r="BX28" i="1" a="1"/>
  <c r="BX28" i="1" s="1"/>
  <c r="BX31" i="1" a="1"/>
  <c r="BX31" i="1" s="1"/>
  <c r="BX24" i="1" a="1"/>
  <c r="BX24" i="1" s="1"/>
  <c r="BX37" i="1" a="1"/>
  <c r="BX37" i="1" s="1"/>
  <c r="BX39" i="1" a="1"/>
  <c r="BX39" i="1" s="1"/>
  <c r="BX36" i="1" a="1"/>
  <c r="BX36" i="1" s="1"/>
  <c r="BX23" i="1" a="1"/>
  <c r="BX23" i="1" s="1"/>
  <c r="BX33" i="1" a="1"/>
  <c r="BX33" i="1" s="1"/>
  <c r="BX32" i="1" a="1"/>
  <c r="BX32" i="1" s="1"/>
  <c r="BX41" i="1" a="1"/>
  <c r="BX41" i="1" s="1"/>
  <c r="BX22" i="1" a="1"/>
  <c r="BX22" i="1" s="1"/>
  <c r="BX26" i="1" a="1"/>
  <c r="BX26" i="1" s="1"/>
  <c r="BX27" i="1" a="1"/>
  <c r="BX27" i="1" s="1"/>
  <c r="BX35" i="1" a="1"/>
  <c r="BX35" i="1" s="1"/>
  <c r="BX43" i="1" a="1"/>
  <c r="BX43" i="1" s="1"/>
  <c r="BX38" i="1" a="1"/>
  <c r="BX38" i="1" s="1"/>
  <c r="BX42" i="1" a="1"/>
  <c r="BX42" i="1" s="1"/>
  <c r="BX40" i="1" a="1"/>
  <c r="BX40" i="1" s="1"/>
  <c r="BX25" i="1" a="1"/>
  <c r="BX25" i="1" s="1"/>
  <c r="BX29" i="1" a="1"/>
  <c r="BX29" i="1" s="1"/>
  <c r="BX30" i="1" a="1"/>
  <c r="BX30" i="1" s="1"/>
  <c r="BX34" i="1" a="1"/>
  <c r="BX34" i="1" s="1"/>
  <c r="CJ45" i="1" a="1"/>
  <c r="CJ45" i="1" s="1"/>
  <c r="CJ46" i="1" s="1" a="1"/>
  <c r="CJ46" i="1" s="1"/>
  <c r="CJ47" i="1" a="1"/>
  <c r="CJ47" i="1" s="1"/>
  <c r="CJ48" i="1" s="1" a="1"/>
  <c r="CJ48" i="1" s="1"/>
  <c r="CJ49" i="1" a="1"/>
  <c r="CJ49" i="1" s="1"/>
  <c r="CJ50" i="1" s="1" a="1"/>
  <c r="CJ50" i="1" s="1"/>
  <c r="MB60" i="1" a="1"/>
  <c r="MB60" i="1" s="1"/>
  <c r="MB61" i="1" a="1"/>
  <c r="MB61" i="1" s="1"/>
  <c r="MB62" i="1" a="1"/>
  <c r="MB62" i="1" s="1"/>
  <c r="MB63" i="1" a="1"/>
  <c r="MB63" i="1" s="1"/>
  <c r="MB64" i="1" a="1"/>
  <c r="MB64" i="1" s="1"/>
  <c r="MB65" i="1" a="1"/>
  <c r="MB65" i="1" s="1"/>
  <c r="MB66" i="1" a="1"/>
  <c r="MB66" i="1" s="1"/>
  <c r="MB67" i="1" a="1"/>
  <c r="MB67" i="1" s="1"/>
  <c r="MB68" i="1" a="1"/>
  <c r="MB68" i="1" s="1"/>
  <c r="MB69" i="1" a="1"/>
  <c r="MB69" i="1" s="1"/>
  <c r="MB70" i="1" a="1"/>
  <c r="MB70" i="1" s="1"/>
  <c r="IQ60" i="1" a="1"/>
  <c r="IQ60" i="1" s="1"/>
  <c r="IQ61" i="1" a="1"/>
  <c r="IQ61" i="1" s="1"/>
  <c r="IQ62" i="1" a="1"/>
  <c r="IQ62" i="1" s="1"/>
  <c r="IQ63" i="1" a="1"/>
  <c r="IQ63" i="1" s="1"/>
  <c r="IQ64" i="1" a="1"/>
  <c r="IQ64" i="1" s="1"/>
  <c r="IQ65" i="1" a="1"/>
  <c r="IQ65" i="1" s="1"/>
  <c r="IQ66" i="1" a="1"/>
  <c r="IQ66" i="1" s="1"/>
  <c r="IQ67" i="1" a="1"/>
  <c r="IQ67" i="1" s="1"/>
  <c r="IQ68" i="1" a="1"/>
  <c r="IQ68" i="1" s="1"/>
  <c r="IQ69" i="1" a="1"/>
  <c r="IQ69" i="1" s="1"/>
  <c r="IQ70" i="1" a="1"/>
  <c r="IQ70" i="1" s="1"/>
  <c r="FU60" i="1" a="1"/>
  <c r="FU60" i="1" s="1"/>
  <c r="FU61" i="1" a="1"/>
  <c r="FU61" i="1" s="1"/>
  <c r="FU62" i="1" a="1"/>
  <c r="FU62" i="1" s="1"/>
  <c r="FU63" i="1" a="1"/>
  <c r="FU63" i="1" s="1"/>
  <c r="FU64" i="1" a="1"/>
  <c r="FU64" i="1" s="1"/>
  <c r="FU65" i="1" a="1"/>
  <c r="FU65" i="1" s="1"/>
  <c r="FU66" i="1" a="1"/>
  <c r="FU66" i="1" s="1"/>
  <c r="FU67" i="1" a="1"/>
  <c r="FU67" i="1" s="1"/>
  <c r="FU68" i="1" a="1"/>
  <c r="FU68" i="1" s="1"/>
  <c r="FU69" i="1" a="1"/>
  <c r="FU69" i="1" s="1"/>
  <c r="FU70" i="1" a="1"/>
  <c r="FU70" i="1" s="1"/>
  <c r="CV47" i="1" a="1"/>
  <c r="CV47" i="1" s="1"/>
  <c r="CV48" i="1" s="1" a="1"/>
  <c r="CV48" i="1" s="1"/>
  <c r="CV45" i="1" a="1"/>
  <c r="CV45" i="1" s="1"/>
  <c r="CV46" i="1" s="1" a="1"/>
  <c r="CV46" i="1" s="1"/>
  <c r="CV49" i="1" a="1"/>
  <c r="CV49" i="1" s="1"/>
  <c r="CV50" i="1" s="1" a="1"/>
  <c r="CV50" i="1" s="1"/>
  <c r="HO36" i="1" a="1"/>
  <c r="HO36" i="1" s="1"/>
  <c r="HO35" i="1" a="1"/>
  <c r="HO35" i="1" s="1"/>
  <c r="HO32" i="1" a="1"/>
  <c r="HO32" i="1" s="1"/>
  <c r="HO42" i="1" a="1"/>
  <c r="HO42" i="1" s="1"/>
  <c r="HO24" i="1" a="1"/>
  <c r="HO24" i="1" s="1"/>
  <c r="HO22" i="1" a="1"/>
  <c r="HO22" i="1" s="1"/>
  <c r="HO26" i="1" a="1"/>
  <c r="HO26" i="1" s="1"/>
  <c r="HO41" i="1" a="1"/>
  <c r="HO41" i="1" s="1"/>
  <c r="HO27" i="1" a="1"/>
  <c r="HO27" i="1" s="1"/>
  <c r="HO25" i="1" a="1"/>
  <c r="HO25" i="1" s="1"/>
  <c r="HO40" i="1" a="1"/>
  <c r="HO40" i="1" s="1"/>
  <c r="HO28" i="1" a="1"/>
  <c r="HO28" i="1" s="1"/>
  <c r="HO30" i="1" a="1"/>
  <c r="HO30" i="1" s="1"/>
  <c r="HO33" i="1" a="1"/>
  <c r="HO33" i="1" s="1"/>
  <c r="HO39" i="1" a="1"/>
  <c r="HO39" i="1" s="1"/>
  <c r="HO38" i="1" a="1"/>
  <c r="HO38" i="1" s="1"/>
  <c r="HO29" i="1" a="1"/>
  <c r="HO29" i="1" s="1"/>
  <c r="HO34" i="1" a="1"/>
  <c r="HO34" i="1" s="1"/>
  <c r="HO23" i="1" a="1"/>
  <c r="HO23" i="1" s="1"/>
  <c r="HO43" i="1" a="1"/>
  <c r="HO43" i="1" s="1"/>
  <c r="HO31" i="1" a="1"/>
  <c r="HO31" i="1" s="1"/>
  <c r="HO37" i="1" a="1"/>
  <c r="HO37" i="1" s="1"/>
  <c r="KF30" i="1" a="1"/>
  <c r="KF30" i="1" s="1"/>
  <c r="KF28" i="1" a="1"/>
  <c r="KF28" i="1" s="1"/>
  <c r="KF36" i="1" a="1"/>
  <c r="KF36" i="1" s="1"/>
  <c r="KF42" i="1" a="1"/>
  <c r="KF42" i="1" s="1"/>
  <c r="KF33" i="1" a="1"/>
  <c r="KF33" i="1" s="1"/>
  <c r="KF26" i="1" a="1"/>
  <c r="KF26" i="1" s="1"/>
  <c r="KF29" i="1" a="1"/>
  <c r="KF29" i="1" s="1"/>
  <c r="KF38" i="1" a="1"/>
  <c r="KF38" i="1" s="1"/>
  <c r="KF35" i="1" a="1"/>
  <c r="KF35" i="1" s="1"/>
  <c r="KF43" i="1" a="1"/>
  <c r="KF43" i="1" s="1"/>
  <c r="KF41" i="1" a="1"/>
  <c r="KF41" i="1" s="1"/>
  <c r="KF34" i="1" a="1"/>
  <c r="KF34" i="1" s="1"/>
  <c r="KF25" i="1" a="1"/>
  <c r="KF25" i="1" s="1"/>
  <c r="KF37" i="1" a="1"/>
  <c r="KF37" i="1" s="1"/>
  <c r="KF32" i="1" a="1"/>
  <c r="KF32" i="1" s="1"/>
  <c r="KF31" i="1" a="1"/>
  <c r="KF31" i="1" s="1"/>
  <c r="KF22" i="1" a="1"/>
  <c r="KF22" i="1" s="1"/>
  <c r="KF40" i="1" a="1"/>
  <c r="KF40" i="1" s="1"/>
  <c r="KF24" i="1" a="1"/>
  <c r="KF24" i="1" s="1"/>
  <c r="KF27" i="1" a="1"/>
  <c r="KF27" i="1" s="1"/>
  <c r="KF39" i="1" a="1"/>
  <c r="KF39" i="1" s="1"/>
  <c r="KF23" i="1" a="1"/>
  <c r="KF23" i="1" s="1"/>
  <c r="KK41" i="1" a="1"/>
  <c r="KK41" i="1" s="1"/>
  <c r="KK26" i="1" a="1"/>
  <c r="KK26" i="1" s="1"/>
  <c r="KK37" i="1" a="1"/>
  <c r="KK37" i="1" s="1"/>
  <c r="KK27" i="1" a="1"/>
  <c r="KK27" i="1" s="1"/>
  <c r="KK35" i="1" a="1"/>
  <c r="KK35" i="1" s="1"/>
  <c r="KK30" i="1" a="1"/>
  <c r="KK30" i="1" s="1"/>
  <c r="KK36" i="1" a="1"/>
  <c r="KK36" i="1" s="1"/>
  <c r="KK32" i="1" a="1"/>
  <c r="KK32" i="1" s="1"/>
  <c r="KK38" i="1" a="1"/>
  <c r="KK38" i="1" s="1"/>
  <c r="KK24" i="1" a="1"/>
  <c r="KK24" i="1" s="1"/>
  <c r="KK34" i="1" a="1"/>
  <c r="KK34" i="1" s="1"/>
  <c r="KK40" i="1" a="1"/>
  <c r="KK40" i="1" s="1"/>
  <c r="KK42" i="1" a="1"/>
  <c r="KK42" i="1" s="1"/>
  <c r="KK25" i="1" a="1"/>
  <c r="KK25" i="1" s="1"/>
  <c r="KK33" i="1" a="1"/>
  <c r="KK33" i="1" s="1"/>
  <c r="KK31" i="1" a="1"/>
  <c r="KK31" i="1" s="1"/>
  <c r="KK29" i="1" a="1"/>
  <c r="KK29" i="1" s="1"/>
  <c r="KK23" i="1" a="1"/>
  <c r="KK23" i="1" s="1"/>
  <c r="KK39" i="1" a="1"/>
  <c r="KK39" i="1" s="1"/>
  <c r="KK28" i="1" a="1"/>
  <c r="KK28" i="1" s="1"/>
  <c r="KK43" i="1" a="1"/>
  <c r="KK43" i="1" s="1"/>
  <c r="KK22" i="1" a="1"/>
  <c r="KK22" i="1" s="1"/>
  <c r="KO33" i="1" a="1"/>
  <c r="KO33" i="1" s="1"/>
  <c r="KO24" i="1" a="1"/>
  <c r="KO24" i="1" s="1"/>
  <c r="KO40" i="1" a="1"/>
  <c r="KO40" i="1" s="1"/>
  <c r="KO25" i="1" a="1"/>
  <c r="KO25" i="1" s="1"/>
  <c r="KO36" i="1" a="1"/>
  <c r="KO36" i="1" s="1"/>
  <c r="KO41" i="1" a="1"/>
  <c r="KO41" i="1" s="1"/>
  <c r="KO29" i="1" a="1"/>
  <c r="KO29" i="1" s="1"/>
  <c r="KO28" i="1" a="1"/>
  <c r="KO28" i="1" s="1"/>
  <c r="KO31" i="1" a="1"/>
  <c r="KO31" i="1" s="1"/>
  <c r="KO43" i="1" a="1"/>
  <c r="KO43" i="1" s="1"/>
  <c r="KO35" i="1" a="1"/>
  <c r="KO35" i="1" s="1"/>
  <c r="KO34" i="1" a="1"/>
  <c r="KO34" i="1" s="1"/>
  <c r="KO39" i="1" a="1"/>
  <c r="KO39" i="1" s="1"/>
  <c r="KO37" i="1" a="1"/>
  <c r="KO37" i="1" s="1"/>
  <c r="KO27" i="1" a="1"/>
  <c r="KO27" i="1" s="1"/>
  <c r="KO22" i="1" a="1"/>
  <c r="KO22" i="1" s="1"/>
  <c r="KO26" i="1" a="1"/>
  <c r="KO26" i="1" s="1"/>
  <c r="KO32" i="1" a="1"/>
  <c r="KO32" i="1" s="1"/>
  <c r="KO30" i="1" a="1"/>
  <c r="KO30" i="1" s="1"/>
  <c r="KO42" i="1" a="1"/>
  <c r="KO42" i="1" s="1"/>
  <c r="KO23" i="1" a="1"/>
  <c r="KO23" i="1" s="1"/>
  <c r="KO38" i="1" a="1"/>
  <c r="KO38" i="1" s="1"/>
  <c r="MA25" i="1" a="1"/>
  <c r="MA25" i="1" s="1"/>
  <c r="MA36" i="1" a="1"/>
  <c r="MA36" i="1" s="1"/>
  <c r="MA30" i="1" a="1"/>
  <c r="MA30" i="1" s="1"/>
  <c r="MA40" i="1" a="1"/>
  <c r="MA40" i="1" s="1"/>
  <c r="MA38" i="1" a="1"/>
  <c r="MA38" i="1" s="1"/>
  <c r="MA31" i="1" a="1"/>
  <c r="MA31" i="1" s="1"/>
  <c r="MA42" i="1" a="1"/>
  <c r="MA42" i="1" s="1"/>
  <c r="MA33" i="1" a="1"/>
  <c r="MA33" i="1" s="1"/>
  <c r="MA24" i="1" a="1"/>
  <c r="MA24" i="1" s="1"/>
  <c r="MA23" i="1" a="1"/>
  <c r="MA23" i="1" s="1"/>
  <c r="MA28" i="1" a="1"/>
  <c r="MA28" i="1" s="1"/>
  <c r="MA41" i="1" a="1"/>
  <c r="MA41" i="1" s="1"/>
  <c r="MA22" i="1" a="1"/>
  <c r="MA22" i="1" s="1"/>
  <c r="MA26" i="1" a="1"/>
  <c r="MA26" i="1" s="1"/>
  <c r="MA43" i="1" a="1"/>
  <c r="MA43" i="1" s="1"/>
  <c r="MA29" i="1" a="1"/>
  <c r="MA29" i="1" s="1"/>
  <c r="MA39" i="1" a="1"/>
  <c r="MA39" i="1" s="1"/>
  <c r="MA35" i="1" a="1"/>
  <c r="MA35" i="1" s="1"/>
  <c r="MA34" i="1" a="1"/>
  <c r="MA34" i="1" s="1"/>
  <c r="MA27" i="1" a="1"/>
  <c r="MA27" i="1" s="1"/>
  <c r="MA32" i="1" a="1"/>
  <c r="MA32" i="1" s="1"/>
  <c r="MA37" i="1" a="1"/>
  <c r="MA37" i="1" s="1"/>
  <c r="BT27" i="1" a="1"/>
  <c r="BT27" i="1" s="1"/>
  <c r="BT41" i="1" a="1"/>
  <c r="BT41" i="1" s="1"/>
  <c r="BT33" i="1" a="1"/>
  <c r="BT33" i="1" s="1"/>
  <c r="BT37" i="1" a="1"/>
  <c r="BT37" i="1" s="1"/>
  <c r="BT28" i="1" a="1"/>
  <c r="BT28" i="1" s="1"/>
  <c r="BT35" i="1" a="1"/>
  <c r="BT35" i="1" s="1"/>
  <c r="BT25" i="1" a="1"/>
  <c r="BT25" i="1" s="1"/>
  <c r="BT34" i="1" a="1"/>
  <c r="BT34" i="1" s="1"/>
  <c r="BT39" i="1" a="1"/>
  <c r="BT39" i="1" s="1"/>
  <c r="BT24" i="1" a="1"/>
  <c r="BT24" i="1" s="1"/>
  <c r="BT38" i="1" a="1"/>
  <c r="BT38" i="1" s="1"/>
  <c r="BT22" i="1" a="1"/>
  <c r="BT22" i="1" s="1"/>
  <c r="BT30" i="1" a="1"/>
  <c r="BT30" i="1" s="1"/>
  <c r="BT32" i="1" a="1"/>
  <c r="BT32" i="1" s="1"/>
  <c r="BT26" i="1" a="1"/>
  <c r="BT26" i="1" s="1"/>
  <c r="BT31" i="1" a="1"/>
  <c r="BT31" i="1" s="1"/>
  <c r="BT43" i="1" a="1"/>
  <c r="BT43" i="1" s="1"/>
  <c r="BT36" i="1" a="1"/>
  <c r="BT36" i="1" s="1"/>
  <c r="BT42" i="1" a="1"/>
  <c r="BT42" i="1" s="1"/>
  <c r="BT23" i="1" a="1"/>
  <c r="BT23" i="1" s="1"/>
  <c r="BT40" i="1" a="1"/>
  <c r="BT40" i="1" s="1"/>
  <c r="BT29" i="1" a="1"/>
  <c r="BT29" i="1" s="1"/>
  <c r="FS28" i="1" a="1"/>
  <c r="FS28" i="1" s="1"/>
  <c r="FS36" i="1" a="1"/>
  <c r="FS36" i="1" s="1"/>
  <c r="FS34" i="1" a="1"/>
  <c r="FS34" i="1" s="1"/>
  <c r="FS37" i="1" a="1"/>
  <c r="FS37" i="1" s="1"/>
  <c r="FS41" i="1" a="1"/>
  <c r="FS41" i="1" s="1"/>
  <c r="FS39" i="1" a="1"/>
  <c r="FS39" i="1" s="1"/>
  <c r="FS27" i="1" a="1"/>
  <c r="FS27" i="1" s="1"/>
  <c r="FS40" i="1" a="1"/>
  <c r="FS40" i="1" s="1"/>
  <c r="FS35" i="1" a="1"/>
  <c r="FS35" i="1" s="1"/>
  <c r="FS33" i="1" a="1"/>
  <c r="FS33" i="1" s="1"/>
  <c r="FS24" i="1" a="1"/>
  <c r="FS24" i="1" s="1"/>
  <c r="FS32" i="1" a="1"/>
  <c r="FS32" i="1" s="1"/>
  <c r="FS25" i="1" a="1"/>
  <c r="FS25" i="1" s="1"/>
  <c r="FS22" i="1" a="1"/>
  <c r="FS22" i="1" s="1"/>
  <c r="FS38" i="1" a="1"/>
  <c r="FS38" i="1" s="1"/>
  <c r="FS43" i="1" a="1"/>
  <c r="FS43" i="1" s="1"/>
  <c r="FS42" i="1" a="1"/>
  <c r="FS42" i="1" s="1"/>
  <c r="FS26" i="1" a="1"/>
  <c r="FS26" i="1" s="1"/>
  <c r="FS29" i="1" a="1"/>
  <c r="FS29" i="1" s="1"/>
  <c r="FS23" i="1" a="1"/>
  <c r="FS23" i="1" s="1"/>
  <c r="FS30" i="1" a="1"/>
  <c r="FS30" i="1" s="1"/>
  <c r="FS31" i="1" a="1"/>
  <c r="FS31" i="1" s="1"/>
  <c r="IK60" i="1" a="1"/>
  <c r="IK60" i="1" s="1"/>
  <c r="IK61" i="1" a="1"/>
  <c r="IK61" i="1" s="1"/>
  <c r="IK62" i="1" a="1"/>
  <c r="IK62" i="1" s="1"/>
  <c r="IK63" i="1" a="1"/>
  <c r="IK63" i="1" s="1"/>
  <c r="IK64" i="1" a="1"/>
  <c r="IK64" i="1" s="1"/>
  <c r="IK65" i="1" a="1"/>
  <c r="IK65" i="1" s="1"/>
  <c r="IK66" i="1" a="1"/>
  <c r="IK66" i="1" s="1"/>
  <c r="IK67" i="1" a="1"/>
  <c r="IK67" i="1" s="1"/>
  <c r="IK68" i="1" a="1"/>
  <c r="IK68" i="1" s="1"/>
  <c r="IK69" i="1" a="1"/>
  <c r="IK69" i="1" s="1"/>
  <c r="IK70" i="1" a="1"/>
  <c r="IK70" i="1" s="1"/>
  <c r="IS60" i="1" a="1"/>
  <c r="IS60" i="1" s="1"/>
  <c r="IS61" i="1" a="1"/>
  <c r="IS61" i="1" s="1"/>
  <c r="IS62" i="1" a="1"/>
  <c r="IS62" i="1" s="1"/>
  <c r="IS63" i="1" a="1"/>
  <c r="IS63" i="1" s="1"/>
  <c r="IS64" i="1" a="1"/>
  <c r="IS64" i="1" s="1"/>
  <c r="IS65" i="1" a="1"/>
  <c r="IS65" i="1" s="1"/>
  <c r="IS66" i="1" a="1"/>
  <c r="IS66" i="1" s="1"/>
  <c r="IS67" i="1" a="1"/>
  <c r="IS67" i="1" s="1"/>
  <c r="IS68" i="1" a="1"/>
  <c r="IS68" i="1" s="1"/>
  <c r="IS69" i="1" a="1"/>
  <c r="IS69" i="1" s="1"/>
  <c r="IS70" i="1" a="1"/>
  <c r="IS70" i="1" s="1"/>
  <c r="GH60" i="1" a="1"/>
  <c r="GH60" i="1" s="1"/>
  <c r="GH61" i="1" a="1"/>
  <c r="GH61" i="1" s="1"/>
  <c r="GH62" i="1" a="1"/>
  <c r="GH62" i="1" s="1"/>
  <c r="GH63" i="1" a="1"/>
  <c r="GH63" i="1" s="1"/>
  <c r="GH64" i="1" a="1"/>
  <c r="GH64" i="1" s="1"/>
  <c r="GH65" i="1" a="1"/>
  <c r="GH65" i="1" s="1"/>
  <c r="GH66" i="1" a="1"/>
  <c r="GH66" i="1" s="1"/>
  <c r="GH67" i="1" a="1"/>
  <c r="GH67" i="1" s="1"/>
  <c r="GH68" i="1" a="1"/>
  <c r="GH68" i="1" s="1"/>
  <c r="GH69" i="1" a="1"/>
  <c r="GH69" i="1" s="1"/>
  <c r="GH70" i="1" a="1"/>
  <c r="GH70" i="1" s="1"/>
  <c r="MC60" i="1" a="1"/>
  <c r="MC60" i="1" s="1"/>
  <c r="MC61" i="1" a="1"/>
  <c r="MC61" i="1" s="1"/>
  <c r="MC62" i="1" a="1"/>
  <c r="MC62" i="1" s="1"/>
  <c r="MC63" i="1" a="1"/>
  <c r="MC63" i="1" s="1"/>
  <c r="MC64" i="1" a="1"/>
  <c r="MC64" i="1" s="1"/>
  <c r="MC65" i="1" a="1"/>
  <c r="MC65" i="1" s="1"/>
  <c r="MC66" i="1" a="1"/>
  <c r="MC66" i="1" s="1"/>
  <c r="MC67" i="1" a="1"/>
  <c r="MC67" i="1" s="1"/>
  <c r="MC68" i="1" a="1"/>
  <c r="MC68" i="1" s="1"/>
  <c r="MC69" i="1" a="1"/>
  <c r="MC69" i="1" s="1"/>
  <c r="MC70" i="1" a="1"/>
  <c r="MC70" i="1" s="1"/>
  <c r="IV32" i="1" a="1"/>
  <c r="IV32" i="1" s="1"/>
  <c r="IV36" i="1" a="1"/>
  <c r="IV36" i="1" s="1"/>
  <c r="IV41" i="1" a="1"/>
  <c r="IV41" i="1" s="1"/>
  <c r="IV39" i="1" a="1"/>
  <c r="IV39" i="1" s="1"/>
  <c r="IV23" i="1" a="1"/>
  <c r="IV23" i="1" s="1"/>
  <c r="IV31" i="1" a="1"/>
  <c r="IV31" i="1" s="1"/>
  <c r="IV37" i="1" a="1"/>
  <c r="IV37" i="1" s="1"/>
  <c r="IV22" i="1" a="1"/>
  <c r="IV22" i="1" s="1"/>
  <c r="IV24" i="1" a="1"/>
  <c r="IV24" i="1" s="1"/>
  <c r="IV26" i="1" a="1"/>
  <c r="IV26" i="1" s="1"/>
  <c r="IV25" i="1" a="1"/>
  <c r="IV25" i="1" s="1"/>
  <c r="IV35" i="1" a="1"/>
  <c r="IV35" i="1" s="1"/>
  <c r="IV30" i="1" a="1"/>
  <c r="IV30" i="1" s="1"/>
  <c r="IV40" i="1" a="1"/>
  <c r="IV40" i="1" s="1"/>
  <c r="IV27" i="1" a="1"/>
  <c r="IV27" i="1" s="1"/>
  <c r="IV42" i="1" a="1"/>
  <c r="IV42" i="1" s="1"/>
  <c r="IV38" i="1" a="1"/>
  <c r="IV38" i="1" s="1"/>
  <c r="IV33" i="1" a="1"/>
  <c r="IV33" i="1" s="1"/>
  <c r="IV29" i="1" a="1"/>
  <c r="IV29" i="1" s="1"/>
  <c r="IV28" i="1" a="1"/>
  <c r="IV28" i="1" s="1"/>
  <c r="IV34" i="1" a="1"/>
  <c r="IV34" i="1" s="1"/>
  <c r="IV43" i="1" a="1"/>
  <c r="IV43" i="1" s="1"/>
  <c r="LR30" i="1" a="1"/>
  <c r="LR30" i="1" s="1"/>
  <c r="LR38" i="1" a="1"/>
  <c r="LR38" i="1" s="1"/>
  <c r="LR23" i="1" a="1"/>
  <c r="LR23" i="1" s="1"/>
  <c r="LR31" i="1" a="1"/>
  <c r="LR31" i="1" s="1"/>
  <c r="LR32" i="1" a="1"/>
  <c r="LR32" i="1" s="1"/>
  <c r="LR36" i="1" a="1"/>
  <c r="LR36" i="1" s="1"/>
  <c r="LR24" i="1" a="1"/>
  <c r="LR24" i="1" s="1"/>
  <c r="LR41" i="1" a="1"/>
  <c r="LR41" i="1" s="1"/>
  <c r="LR43" i="1" a="1"/>
  <c r="LR43" i="1" s="1"/>
  <c r="LR34" i="1" a="1"/>
  <c r="LR34" i="1" s="1"/>
  <c r="LR42" i="1" a="1"/>
  <c r="LR42" i="1" s="1"/>
  <c r="LR37" i="1" a="1"/>
  <c r="LR37" i="1" s="1"/>
  <c r="LR25" i="1" a="1"/>
  <c r="LR25" i="1" s="1"/>
  <c r="LR22" i="1" a="1"/>
  <c r="LR22" i="1" s="1"/>
  <c r="LR27" i="1" a="1"/>
  <c r="LR27" i="1" s="1"/>
  <c r="LR33" i="1" a="1"/>
  <c r="LR33" i="1" s="1"/>
  <c r="LR40" i="1" a="1"/>
  <c r="LR40" i="1" s="1"/>
  <c r="LR39" i="1" a="1"/>
  <c r="LR39" i="1" s="1"/>
  <c r="LR26" i="1" a="1"/>
  <c r="LR26" i="1" s="1"/>
  <c r="LR35" i="1" a="1"/>
  <c r="LR35" i="1" s="1"/>
  <c r="LR28" i="1" a="1"/>
  <c r="LR28" i="1" s="1"/>
  <c r="LR29" i="1" a="1"/>
  <c r="LR29" i="1" s="1"/>
  <c r="LU25" i="1" a="1"/>
  <c r="LU25" i="1" s="1"/>
  <c r="LU32" i="1" a="1"/>
  <c r="LU32" i="1" s="1"/>
  <c r="LU30" i="1" a="1"/>
  <c r="LU30" i="1" s="1"/>
  <c r="LU36" i="1" a="1"/>
  <c r="LU36" i="1" s="1"/>
  <c r="LU39" i="1" a="1"/>
  <c r="LU39" i="1" s="1"/>
  <c r="LU24" i="1" a="1"/>
  <c r="LU24" i="1" s="1"/>
  <c r="LU35" i="1" a="1"/>
  <c r="LU35" i="1" s="1"/>
  <c r="LU27" i="1" a="1"/>
  <c r="LU27" i="1" s="1"/>
  <c r="LU42" i="1" a="1"/>
  <c r="LU42" i="1" s="1"/>
  <c r="LU41" i="1" a="1"/>
  <c r="LU41" i="1" s="1"/>
  <c r="LU40" i="1" a="1"/>
  <c r="LU40" i="1" s="1"/>
  <c r="LU34" i="1" a="1"/>
  <c r="LU34" i="1" s="1"/>
  <c r="LU33" i="1" a="1"/>
  <c r="LU33" i="1" s="1"/>
  <c r="LU28" i="1" a="1"/>
  <c r="LU28" i="1" s="1"/>
  <c r="LU38" i="1" a="1"/>
  <c r="LU38" i="1" s="1"/>
  <c r="LU37" i="1" a="1"/>
  <c r="LU37" i="1" s="1"/>
  <c r="LU22" i="1" a="1"/>
  <c r="LU22" i="1" s="1"/>
  <c r="LU26" i="1" a="1"/>
  <c r="LU26" i="1" s="1"/>
  <c r="LU31" i="1" a="1"/>
  <c r="LU31" i="1" s="1"/>
  <c r="LU43" i="1" a="1"/>
  <c r="LU43" i="1" s="1"/>
  <c r="LU23" i="1" a="1"/>
  <c r="LU23" i="1" s="1"/>
  <c r="LU29" i="1" a="1"/>
  <c r="LU29" i="1" s="1"/>
  <c r="LY25" i="1" a="1"/>
  <c r="LY25" i="1" s="1"/>
  <c r="LY30" i="1" a="1"/>
  <c r="LY30" i="1" s="1"/>
  <c r="LY41" i="1" a="1"/>
  <c r="LY41" i="1" s="1"/>
  <c r="LY32" i="1" a="1"/>
  <c r="LY32" i="1" s="1"/>
  <c r="LY33" i="1" a="1"/>
  <c r="LY33" i="1" s="1"/>
  <c r="LY40" i="1" a="1"/>
  <c r="LY40" i="1" s="1"/>
  <c r="LY22" i="1" a="1"/>
  <c r="LY22" i="1" s="1"/>
  <c r="LY24" i="1" a="1"/>
  <c r="LY24" i="1" s="1"/>
  <c r="LY43" i="1" a="1"/>
  <c r="LY43" i="1" s="1"/>
  <c r="LY42" i="1" a="1"/>
  <c r="LY42" i="1" s="1"/>
  <c r="LY29" i="1" a="1"/>
  <c r="LY29" i="1" s="1"/>
  <c r="LY26" i="1" a="1"/>
  <c r="LY26" i="1" s="1"/>
  <c r="LY28" i="1" a="1"/>
  <c r="LY28" i="1" s="1"/>
  <c r="LY34" i="1" a="1"/>
  <c r="LY34" i="1" s="1"/>
  <c r="LY38" i="1" a="1"/>
  <c r="LY38" i="1" s="1"/>
  <c r="LY39" i="1" a="1"/>
  <c r="LY39" i="1" s="1"/>
  <c r="LY31" i="1" a="1"/>
  <c r="LY31" i="1" s="1"/>
  <c r="LY23" i="1" a="1"/>
  <c r="LY23" i="1" s="1"/>
  <c r="LY35" i="1" a="1"/>
  <c r="LY35" i="1" s="1"/>
  <c r="LY37" i="1" a="1"/>
  <c r="LY37" i="1" s="1"/>
  <c r="LY27" i="1" a="1"/>
  <c r="LY27" i="1" s="1"/>
  <c r="LY36" i="1" a="1"/>
  <c r="LY36" i="1" s="1"/>
  <c r="BP31" i="1" a="1"/>
  <c r="BP31" i="1" s="1"/>
  <c r="BP26" i="1" a="1"/>
  <c r="BP26" i="1" s="1"/>
  <c r="BP32" i="1" a="1"/>
  <c r="BP32" i="1" s="1"/>
  <c r="BP41" i="1" a="1"/>
  <c r="BP41" i="1" s="1"/>
  <c r="BP36" i="1" a="1"/>
  <c r="BP36" i="1" s="1"/>
  <c r="BP37" i="1" a="1"/>
  <c r="BP37" i="1" s="1"/>
  <c r="BP42" i="1" a="1"/>
  <c r="BP42" i="1" s="1"/>
  <c r="BP24" i="1" a="1"/>
  <c r="BP24" i="1" s="1"/>
  <c r="BP35" i="1" a="1"/>
  <c r="BP35" i="1" s="1"/>
  <c r="BP40" i="1" a="1"/>
  <c r="BP40" i="1" s="1"/>
  <c r="BP43" i="1" a="1"/>
  <c r="BP43" i="1" s="1"/>
  <c r="BP33" i="1" a="1"/>
  <c r="BP33" i="1" s="1"/>
  <c r="BP25" i="1" a="1"/>
  <c r="BP25" i="1" s="1"/>
  <c r="BP28" i="1" a="1"/>
  <c r="BP28" i="1" s="1"/>
  <c r="BP27" i="1" a="1"/>
  <c r="BP27" i="1" s="1"/>
  <c r="BP38" i="1" a="1"/>
  <c r="BP38" i="1" s="1"/>
  <c r="BP23" i="1" a="1"/>
  <c r="BP23" i="1" s="1"/>
  <c r="BP39" i="1" a="1"/>
  <c r="BP39" i="1" s="1"/>
  <c r="BP34" i="1" a="1"/>
  <c r="BP34" i="1" s="1"/>
  <c r="BP22" i="1" a="1"/>
  <c r="BP22" i="1" s="1"/>
  <c r="BP29" i="1" a="1"/>
  <c r="BP29" i="1" s="1"/>
  <c r="BP30" i="1" a="1"/>
  <c r="BP30" i="1" s="1"/>
  <c r="FA42" i="1" a="1"/>
  <c r="FA42" i="1" s="1"/>
  <c r="FA33" i="1" a="1"/>
  <c r="FA33" i="1" s="1"/>
  <c r="FA40" i="1" a="1"/>
  <c r="FA40" i="1" s="1"/>
  <c r="FA38" i="1" a="1"/>
  <c r="FA38" i="1" s="1"/>
  <c r="FA41" i="1" a="1"/>
  <c r="FA41" i="1" s="1"/>
  <c r="FA25" i="1" a="1"/>
  <c r="FA25" i="1" s="1"/>
  <c r="FA24" i="1" a="1"/>
  <c r="FA24" i="1" s="1"/>
  <c r="FA35" i="1" a="1"/>
  <c r="FA35" i="1" s="1"/>
  <c r="FA31" i="1" a="1"/>
  <c r="FA31" i="1" s="1"/>
  <c r="FA29" i="1" a="1"/>
  <c r="FA29" i="1" s="1"/>
  <c r="FA28" i="1" a="1"/>
  <c r="FA28" i="1" s="1"/>
  <c r="FA30" i="1" a="1"/>
  <c r="FA30" i="1" s="1"/>
  <c r="FA26" i="1" a="1"/>
  <c r="FA26" i="1" s="1"/>
  <c r="FA39" i="1" a="1"/>
  <c r="FA39" i="1" s="1"/>
  <c r="FA23" i="1" a="1"/>
  <c r="FA23" i="1" s="1"/>
  <c r="FA37" i="1" a="1"/>
  <c r="FA37" i="1" s="1"/>
  <c r="FA22" i="1" a="1"/>
  <c r="FA22" i="1" s="1"/>
  <c r="FA34" i="1" a="1"/>
  <c r="FA34" i="1" s="1"/>
  <c r="FA36" i="1" a="1"/>
  <c r="FA36" i="1" s="1"/>
  <c r="FA27" i="1" a="1"/>
  <c r="FA27" i="1" s="1"/>
  <c r="FA32" i="1" a="1"/>
  <c r="FA32" i="1" s="1"/>
  <c r="FA43" i="1" a="1"/>
  <c r="FA43" i="1" s="1"/>
  <c r="GY39" i="1" a="1"/>
  <c r="GY39" i="1" s="1"/>
  <c r="GY23" i="1" a="1"/>
  <c r="GY23" i="1" s="1"/>
  <c r="GY24" i="1" a="1"/>
  <c r="GY24" i="1" s="1"/>
  <c r="GY29" i="1" a="1"/>
  <c r="GY29" i="1" s="1"/>
  <c r="GY38" i="1" a="1"/>
  <c r="GY38" i="1" s="1"/>
  <c r="GY26" i="1" a="1"/>
  <c r="GY26" i="1" s="1"/>
  <c r="GY22" i="1" a="1"/>
  <c r="GY22" i="1" s="1"/>
  <c r="GY27" i="1" a="1"/>
  <c r="GY27" i="1" s="1"/>
  <c r="GY36" i="1" a="1"/>
  <c r="GY36" i="1" s="1"/>
  <c r="GY32" i="1" a="1"/>
  <c r="GY32" i="1" s="1"/>
  <c r="GY41" i="1" a="1"/>
  <c r="GY41" i="1" s="1"/>
  <c r="GY37" i="1" a="1"/>
  <c r="GY37" i="1" s="1"/>
  <c r="GY40" i="1" a="1"/>
  <c r="GY40" i="1" s="1"/>
  <c r="GY43" i="1" a="1"/>
  <c r="GY43" i="1" s="1"/>
  <c r="GY30" i="1" a="1"/>
  <c r="GY30" i="1" s="1"/>
  <c r="GY33" i="1" a="1"/>
  <c r="GY33" i="1" s="1"/>
  <c r="GY25" i="1" a="1"/>
  <c r="GY25" i="1" s="1"/>
  <c r="GY31" i="1" a="1"/>
  <c r="GY31" i="1" s="1"/>
  <c r="GY34" i="1" a="1"/>
  <c r="GY34" i="1" s="1"/>
  <c r="GY42" i="1" a="1"/>
  <c r="GY42" i="1" s="1"/>
  <c r="GY28" i="1" a="1"/>
  <c r="GY28" i="1" s="1"/>
  <c r="GY35" i="1" a="1"/>
  <c r="GY35" i="1" s="1"/>
  <c r="KU60" i="1" a="1"/>
  <c r="KU60" i="1" s="1"/>
  <c r="KU61" i="1" a="1"/>
  <c r="KU61" i="1" s="1"/>
  <c r="KU62" i="1" a="1"/>
  <c r="KU62" i="1" s="1"/>
  <c r="KU63" i="1" a="1"/>
  <c r="KU63" i="1" s="1"/>
  <c r="KU64" i="1" a="1"/>
  <c r="KU64" i="1" s="1"/>
  <c r="KU65" i="1" a="1"/>
  <c r="KU65" i="1" s="1"/>
  <c r="KU66" i="1" a="1"/>
  <c r="KU66" i="1" s="1"/>
  <c r="KU67" i="1" a="1"/>
  <c r="KU67" i="1" s="1"/>
  <c r="KU68" i="1" a="1"/>
  <c r="KU68" i="1" s="1"/>
  <c r="KU69" i="1" a="1"/>
  <c r="KU69" i="1" s="1"/>
  <c r="KU70" i="1" a="1"/>
  <c r="KU70" i="1" s="1"/>
  <c r="IO60" i="1" a="1"/>
  <c r="IO60" i="1" s="1"/>
  <c r="IO61" i="1" a="1"/>
  <c r="IO61" i="1" s="1"/>
  <c r="IO62" i="1" a="1"/>
  <c r="IO62" i="1" s="1"/>
  <c r="IO63" i="1" a="1"/>
  <c r="IO63" i="1" s="1"/>
  <c r="IO64" i="1" a="1"/>
  <c r="IO64" i="1" s="1"/>
  <c r="IO65" i="1" a="1"/>
  <c r="IO65" i="1" s="1"/>
  <c r="IO66" i="1" a="1"/>
  <c r="IO66" i="1" s="1"/>
  <c r="IO67" i="1" a="1"/>
  <c r="IO67" i="1" s="1"/>
  <c r="IO68" i="1" a="1"/>
  <c r="IO68" i="1" s="1"/>
  <c r="IO69" i="1" a="1"/>
  <c r="IO69" i="1" s="1"/>
  <c r="IO70" i="1" a="1"/>
  <c r="IO70" i="1" s="1"/>
  <c r="CB60" i="1" a="1"/>
  <c r="CB60" i="1" s="1"/>
  <c r="CB61" i="1" a="1"/>
  <c r="CB61" i="1" s="1"/>
  <c r="CB62" i="1" a="1"/>
  <c r="CB62" i="1" s="1"/>
  <c r="CB63" i="1" a="1"/>
  <c r="CB63" i="1" s="1"/>
  <c r="CB64" i="1" a="1"/>
  <c r="CB64" i="1" s="1"/>
  <c r="CB65" i="1" a="1"/>
  <c r="CB65" i="1" s="1"/>
  <c r="CB66" i="1" a="1"/>
  <c r="CB66" i="1" s="1"/>
  <c r="CB67" i="1" a="1"/>
  <c r="CB67" i="1" s="1"/>
  <c r="CB68" i="1" a="1"/>
  <c r="CB68" i="1" s="1"/>
  <c r="CB69" i="1" a="1"/>
  <c r="CB69" i="1" s="1"/>
  <c r="CB70" i="1" a="1"/>
  <c r="CB70" i="1" s="1"/>
  <c r="FP60" i="1" a="1"/>
  <c r="FP60" i="1" s="1"/>
  <c r="FP61" i="1" a="1"/>
  <c r="FP61" i="1" s="1"/>
  <c r="FP62" i="1" a="1"/>
  <c r="FP62" i="1" s="1"/>
  <c r="FP63" i="1" a="1"/>
  <c r="FP63" i="1" s="1"/>
  <c r="FP64" i="1" a="1"/>
  <c r="FP64" i="1" s="1"/>
  <c r="FP65" i="1" a="1"/>
  <c r="FP65" i="1" s="1"/>
  <c r="FP66" i="1" a="1"/>
  <c r="FP66" i="1" s="1"/>
  <c r="FP67" i="1" a="1"/>
  <c r="FP67" i="1" s="1"/>
  <c r="FP68" i="1" a="1"/>
  <c r="FP68" i="1" s="1"/>
  <c r="FP69" i="1" a="1"/>
  <c r="FP69" i="1" s="1"/>
  <c r="FP70" i="1" a="1"/>
  <c r="FP70" i="1" s="1"/>
  <c r="KB37" i="1" a="1"/>
  <c r="KB37" i="1" s="1"/>
  <c r="KB39" i="1" a="1"/>
  <c r="KB39" i="1" s="1"/>
  <c r="KB28" i="1" a="1"/>
  <c r="KB28" i="1" s="1"/>
  <c r="KB40" i="1" a="1"/>
  <c r="KB40" i="1" s="1"/>
  <c r="KB29" i="1" a="1"/>
  <c r="KB29" i="1" s="1"/>
  <c r="KB35" i="1" a="1"/>
  <c r="KB35" i="1" s="1"/>
  <c r="KB43" i="1" a="1"/>
  <c r="KB43" i="1" s="1"/>
  <c r="KB41" i="1" a="1"/>
  <c r="KB41" i="1" s="1"/>
  <c r="KB33" i="1" a="1"/>
  <c r="KB33" i="1" s="1"/>
  <c r="KB34" i="1" a="1"/>
  <c r="KB34" i="1" s="1"/>
  <c r="KB42" i="1" a="1"/>
  <c r="KB42" i="1" s="1"/>
  <c r="KB25" i="1" a="1"/>
  <c r="KB25" i="1" s="1"/>
  <c r="KB23" i="1" a="1"/>
  <c r="KB23" i="1" s="1"/>
  <c r="KB24" i="1" a="1"/>
  <c r="KB24" i="1" s="1"/>
  <c r="KB36" i="1" a="1"/>
  <c r="KB36" i="1" s="1"/>
  <c r="KB22" i="1" a="1"/>
  <c r="KB22" i="1" s="1"/>
  <c r="KB26" i="1" a="1"/>
  <c r="KB26" i="1" s="1"/>
  <c r="KB38" i="1" a="1"/>
  <c r="KB38" i="1" s="1"/>
  <c r="KB30" i="1" a="1"/>
  <c r="KB30" i="1" s="1"/>
  <c r="KB31" i="1" a="1"/>
  <c r="KB31" i="1" s="1"/>
  <c r="KB27" i="1" a="1"/>
  <c r="KB27" i="1" s="1"/>
  <c r="KB32" i="1" a="1"/>
  <c r="KB32" i="1" s="1"/>
  <c r="I27" i="1" a="1"/>
  <c r="I27" i="1" s="1"/>
  <c r="I41" i="1" a="1"/>
  <c r="I41" i="1" s="1"/>
  <c r="I31" i="1" a="1"/>
  <c r="I31" i="1" s="1"/>
  <c r="I36" i="1" a="1"/>
  <c r="I36" i="1" s="1"/>
  <c r="I34" i="1" a="1"/>
  <c r="I34" i="1" s="1"/>
  <c r="I42" i="1" a="1"/>
  <c r="I42" i="1" s="1"/>
  <c r="I26" i="1" a="1"/>
  <c r="I26" i="1" s="1"/>
  <c r="I35" i="1" a="1"/>
  <c r="I35" i="1" s="1"/>
  <c r="I28" i="1" a="1"/>
  <c r="I28" i="1" s="1"/>
  <c r="I32" i="1" a="1"/>
  <c r="I32" i="1" s="1"/>
  <c r="I29" i="1" a="1"/>
  <c r="I29" i="1" s="1"/>
  <c r="I40" i="1" a="1"/>
  <c r="I40" i="1" s="1"/>
  <c r="I37" i="1" a="1"/>
  <c r="I37" i="1" s="1"/>
  <c r="I43" i="1" a="1"/>
  <c r="I43" i="1" s="1"/>
  <c r="I25" i="1" a="1"/>
  <c r="I25" i="1" s="1"/>
  <c r="I22" i="1" a="1"/>
  <c r="I22" i="1" s="1"/>
  <c r="I23" i="1" a="1"/>
  <c r="I23" i="1" s="1"/>
  <c r="I39" i="1" a="1"/>
  <c r="I39" i="1" s="1"/>
  <c r="I38" i="1" a="1"/>
  <c r="I38" i="1" s="1"/>
  <c r="I33" i="1" a="1"/>
  <c r="I33" i="1" s="1"/>
  <c r="I30" i="1" a="1"/>
  <c r="I30" i="1" s="1"/>
  <c r="I24" i="1" a="1"/>
  <c r="I24" i="1" s="1"/>
  <c r="MW27" i="1" a="1"/>
  <c r="MW27" i="1" s="1"/>
  <c r="MW39" i="1" a="1"/>
  <c r="MW39" i="1" s="1"/>
  <c r="MW43" i="1" a="1"/>
  <c r="MW43" i="1" s="1"/>
  <c r="MW35" i="1" a="1"/>
  <c r="MW35" i="1" s="1"/>
  <c r="MW34" i="1" a="1"/>
  <c r="MW34" i="1" s="1"/>
  <c r="MW24" i="1" a="1"/>
  <c r="MW24" i="1" s="1"/>
  <c r="MW31" i="1" a="1"/>
  <c r="MW31" i="1" s="1"/>
  <c r="MW41" i="1" a="1"/>
  <c r="MW41" i="1" s="1"/>
  <c r="MW36" i="1" a="1"/>
  <c r="MW36" i="1" s="1"/>
  <c r="MW37" i="1" a="1"/>
  <c r="MW37" i="1" s="1"/>
  <c r="MW32" i="1" a="1"/>
  <c r="MW32" i="1" s="1"/>
  <c r="MW22" i="1" a="1"/>
  <c r="MW22" i="1" s="1"/>
  <c r="MW25" i="1" a="1"/>
  <c r="MW25" i="1" s="1"/>
  <c r="MW26" i="1" a="1"/>
  <c r="MW26" i="1" s="1"/>
  <c r="MW38" i="1" a="1"/>
  <c r="MW38" i="1" s="1"/>
  <c r="MW23" i="1" a="1"/>
  <c r="MW23" i="1" s="1"/>
  <c r="MW42" i="1" a="1"/>
  <c r="MW42" i="1" s="1"/>
  <c r="MW33" i="1" a="1"/>
  <c r="MW33" i="1" s="1"/>
  <c r="MW40" i="1" a="1"/>
  <c r="MW40" i="1" s="1"/>
  <c r="MW30" i="1" a="1"/>
  <c r="MW30" i="1" s="1"/>
  <c r="MW29" i="1" a="1"/>
  <c r="MW29" i="1" s="1"/>
  <c r="MW28" i="1" a="1"/>
  <c r="MW28" i="1" s="1"/>
  <c r="M23" i="1" a="1"/>
  <c r="M23" i="1" s="1"/>
  <c r="M42" i="1" a="1"/>
  <c r="M42" i="1" s="1"/>
  <c r="M29" i="1" a="1"/>
  <c r="M29" i="1" s="1"/>
  <c r="M32" i="1" a="1"/>
  <c r="M32" i="1" s="1"/>
  <c r="M31" i="1" a="1"/>
  <c r="M31" i="1" s="1"/>
  <c r="M41" i="1" a="1"/>
  <c r="M41" i="1" s="1"/>
  <c r="M39" i="1" a="1"/>
  <c r="M39" i="1" s="1"/>
  <c r="M43" i="1" a="1"/>
  <c r="M43" i="1" s="1"/>
  <c r="M40" i="1" a="1"/>
  <c r="M40" i="1" s="1"/>
  <c r="M35" i="1" a="1"/>
  <c r="M35" i="1" s="1"/>
  <c r="M34" i="1" a="1"/>
  <c r="M34" i="1" s="1"/>
  <c r="M38" i="1" a="1"/>
  <c r="M38" i="1" s="1"/>
  <c r="M36" i="1" a="1"/>
  <c r="M36" i="1" s="1"/>
  <c r="M37" i="1" a="1"/>
  <c r="M37" i="1" s="1"/>
  <c r="M33" i="1" a="1"/>
  <c r="M33" i="1" s="1"/>
  <c r="M24" i="1" a="1"/>
  <c r="M24" i="1" s="1"/>
  <c r="M22" i="1" a="1"/>
  <c r="M22" i="1" s="1"/>
  <c r="M30" i="1" a="1"/>
  <c r="M30" i="1" s="1"/>
  <c r="EW38" i="1" a="1"/>
  <c r="EW38" i="1" s="1"/>
  <c r="EW26" i="1" a="1"/>
  <c r="EW26" i="1" s="1"/>
  <c r="EW37" i="1" a="1"/>
  <c r="EW37" i="1" s="1"/>
  <c r="EW36" i="1" a="1"/>
  <c r="EW36" i="1" s="1"/>
  <c r="EW32" i="1" a="1"/>
  <c r="EW32" i="1" s="1"/>
  <c r="EW42" i="1" a="1"/>
  <c r="EW42" i="1" s="1"/>
  <c r="EW25" i="1" a="1"/>
  <c r="EW25" i="1" s="1"/>
  <c r="EW31" i="1" a="1"/>
  <c r="EW31" i="1" s="1"/>
  <c r="EW41" i="1" a="1"/>
  <c r="EW41" i="1" s="1"/>
  <c r="EW43" i="1" a="1"/>
  <c r="EW43" i="1" s="1"/>
  <c r="EW40" i="1" a="1"/>
  <c r="EW40" i="1" s="1"/>
  <c r="EW33" i="1" a="1"/>
  <c r="EW33" i="1" s="1"/>
  <c r="EW23" i="1" a="1"/>
  <c r="EW23" i="1" s="1"/>
  <c r="EW30" i="1" a="1"/>
  <c r="EW30" i="1" s="1"/>
  <c r="EW29" i="1" a="1"/>
  <c r="EW29" i="1" s="1"/>
  <c r="EW28" i="1" a="1"/>
  <c r="EW28" i="1" s="1"/>
  <c r="EW35" i="1" a="1"/>
  <c r="EW35" i="1" s="1"/>
  <c r="EW27" i="1" a="1"/>
  <c r="EW27" i="1" s="1"/>
  <c r="EW34" i="1" a="1"/>
  <c r="EW34" i="1" s="1"/>
  <c r="EW22" i="1" a="1"/>
  <c r="EW22" i="1" s="1"/>
  <c r="EW39" i="1" a="1"/>
  <c r="EW39" i="1" s="1"/>
  <c r="EW24" i="1" a="1"/>
  <c r="EW24" i="1" s="1"/>
  <c r="GU36" i="1" a="1"/>
  <c r="GU36" i="1" s="1"/>
  <c r="GU22" i="1" a="1"/>
  <c r="GU22" i="1" s="1"/>
  <c r="GU39" i="1" a="1"/>
  <c r="GU39" i="1" s="1"/>
  <c r="GU42" i="1" a="1"/>
  <c r="GU42" i="1" s="1"/>
  <c r="GU28" i="1" a="1"/>
  <c r="GU28" i="1" s="1"/>
  <c r="GU23" i="1" a="1"/>
  <c r="GU23" i="1" s="1"/>
  <c r="GU31" i="1" a="1"/>
  <c r="GU31" i="1" s="1"/>
  <c r="GU25" i="1" a="1"/>
  <c r="GU25" i="1" s="1"/>
  <c r="GU26" i="1" a="1"/>
  <c r="GU26" i="1" s="1"/>
  <c r="GU38" i="1" a="1"/>
  <c r="GU38" i="1" s="1"/>
  <c r="GU24" i="1" a="1"/>
  <c r="GU24" i="1" s="1"/>
  <c r="GU41" i="1" a="1"/>
  <c r="GU41" i="1" s="1"/>
  <c r="GU30" i="1" a="1"/>
  <c r="GU30" i="1" s="1"/>
  <c r="GU43" i="1" a="1"/>
  <c r="GU43" i="1" s="1"/>
  <c r="GU29" i="1" a="1"/>
  <c r="GU29" i="1" s="1"/>
  <c r="GU34" i="1" a="1"/>
  <c r="GU34" i="1" s="1"/>
  <c r="GU32" i="1" a="1"/>
  <c r="GU32" i="1" s="1"/>
  <c r="GU35" i="1" a="1"/>
  <c r="GU35" i="1" s="1"/>
  <c r="GU37" i="1" a="1"/>
  <c r="GU37" i="1" s="1"/>
  <c r="GU27" i="1" a="1"/>
  <c r="GU27" i="1" s="1"/>
  <c r="GU40" i="1" a="1"/>
  <c r="GU40" i="1" s="1"/>
  <c r="GU33" i="1" a="1"/>
  <c r="GU33" i="1" s="1"/>
  <c r="IP30" i="1" a="1"/>
  <c r="IP30" i="1" s="1"/>
  <c r="IP24" i="1" a="1"/>
  <c r="IP24" i="1" s="1"/>
  <c r="IP42" i="1" a="1"/>
  <c r="IP42" i="1" s="1"/>
  <c r="IP41" i="1" a="1"/>
  <c r="IP41" i="1" s="1"/>
  <c r="IP29" i="1" a="1"/>
  <c r="IP29" i="1" s="1"/>
  <c r="IP31" i="1" a="1"/>
  <c r="IP31" i="1" s="1"/>
  <c r="IP34" i="1" a="1"/>
  <c r="IP34" i="1" s="1"/>
  <c r="IP39" i="1" a="1"/>
  <c r="IP39" i="1" s="1"/>
  <c r="IP23" i="1" a="1"/>
  <c r="IP23" i="1" s="1"/>
  <c r="IP35" i="1" a="1"/>
  <c r="IP35" i="1" s="1"/>
  <c r="IP37" i="1" a="1"/>
  <c r="IP37" i="1" s="1"/>
  <c r="IP36" i="1" a="1"/>
  <c r="IP36" i="1" s="1"/>
  <c r="IP43" i="1" a="1"/>
  <c r="IP43" i="1" s="1"/>
  <c r="IP32" i="1" a="1"/>
  <c r="IP32" i="1" s="1"/>
  <c r="IP27" i="1" a="1"/>
  <c r="IP27" i="1" s="1"/>
  <c r="IP25" i="1" a="1"/>
  <c r="IP25" i="1" s="1"/>
  <c r="IP40" i="1" a="1"/>
  <c r="IP40" i="1" s="1"/>
  <c r="IP33" i="1" a="1"/>
  <c r="IP33" i="1" s="1"/>
  <c r="IP22" i="1" a="1"/>
  <c r="IP22" i="1" s="1"/>
  <c r="IP28" i="1" a="1"/>
  <c r="IP28" i="1" s="1"/>
  <c r="IP26" i="1" a="1"/>
  <c r="IP26" i="1" s="1"/>
  <c r="IP38" i="1" a="1"/>
  <c r="IP38" i="1" s="1"/>
  <c r="BZ22" i="1" a="1"/>
  <c r="BZ22" i="1" s="1"/>
  <c r="BZ32" i="1" a="1"/>
  <c r="BZ32" i="1" s="1"/>
  <c r="BZ35" i="1" a="1"/>
  <c r="BZ35" i="1" s="1"/>
  <c r="BZ42" i="1" a="1"/>
  <c r="BZ42" i="1" s="1"/>
  <c r="BZ23" i="1" a="1"/>
  <c r="BZ23" i="1" s="1"/>
  <c r="BZ28" i="1" a="1"/>
  <c r="BZ28" i="1" s="1"/>
  <c r="BZ33" i="1" a="1"/>
  <c r="BZ33" i="1" s="1"/>
  <c r="BZ40" i="1" a="1"/>
  <c r="BZ40" i="1" s="1"/>
  <c r="BZ31" i="1" a="1"/>
  <c r="BZ31" i="1" s="1"/>
  <c r="BZ26" i="1" a="1"/>
  <c r="BZ26" i="1" s="1"/>
  <c r="BZ29" i="1" a="1"/>
  <c r="BZ29" i="1" s="1"/>
  <c r="BZ38" i="1" a="1"/>
  <c r="BZ38" i="1" s="1"/>
  <c r="BZ41" i="1" a="1"/>
  <c r="BZ41" i="1" s="1"/>
  <c r="BZ43" i="1" a="1"/>
  <c r="BZ43" i="1" s="1"/>
  <c r="BZ25" i="1" a="1"/>
  <c r="BZ25" i="1" s="1"/>
  <c r="BZ24" i="1" a="1"/>
  <c r="BZ24" i="1" s="1"/>
  <c r="BZ39" i="1" a="1"/>
  <c r="BZ39" i="1" s="1"/>
  <c r="BZ30" i="1" a="1"/>
  <c r="BZ30" i="1" s="1"/>
  <c r="BZ34" i="1" a="1"/>
  <c r="BZ34" i="1" s="1"/>
  <c r="BZ37" i="1" a="1"/>
  <c r="BZ37" i="1" s="1"/>
  <c r="BZ27" i="1" a="1"/>
  <c r="BZ27" i="1" s="1"/>
  <c r="BZ36" i="1" a="1"/>
  <c r="BZ36" i="1" s="1"/>
  <c r="KI60" i="1" a="1"/>
  <c r="KI60" i="1" s="1"/>
  <c r="KI61" i="1" a="1"/>
  <c r="KI61" i="1" s="1"/>
  <c r="KI62" i="1" a="1"/>
  <c r="KI62" i="1" s="1"/>
  <c r="KI63" i="1" a="1"/>
  <c r="KI63" i="1" s="1"/>
  <c r="KI64" i="1" a="1"/>
  <c r="KI64" i="1" s="1"/>
  <c r="KI65" i="1" a="1"/>
  <c r="KI65" i="1" s="1"/>
  <c r="KI66" i="1" a="1"/>
  <c r="KI66" i="1" s="1"/>
  <c r="KI67" i="1" a="1"/>
  <c r="KI67" i="1" s="1"/>
  <c r="KI68" i="1" a="1"/>
  <c r="KI68" i="1" s="1"/>
  <c r="KI69" i="1" a="1"/>
  <c r="KI69" i="1" s="1"/>
  <c r="KI70" i="1" a="1"/>
  <c r="KI70" i="1" s="1"/>
  <c r="LY60" i="1" a="1"/>
  <c r="LY60" i="1" s="1"/>
  <c r="LY61" i="1" a="1"/>
  <c r="LY61" i="1" s="1"/>
  <c r="LY62" i="1" a="1"/>
  <c r="LY62" i="1" s="1"/>
  <c r="LY63" i="1" a="1"/>
  <c r="LY63" i="1" s="1"/>
  <c r="LY64" i="1" a="1"/>
  <c r="LY64" i="1" s="1"/>
  <c r="LY65" i="1" a="1"/>
  <c r="LY65" i="1" s="1"/>
  <c r="LY66" i="1" a="1"/>
  <c r="LY66" i="1" s="1"/>
  <c r="LY67" i="1" a="1"/>
  <c r="LY67" i="1" s="1"/>
  <c r="LY68" i="1" a="1"/>
  <c r="LY68" i="1" s="1"/>
  <c r="LY69" i="1" a="1"/>
  <c r="LY69" i="1" s="1"/>
  <c r="LY70" i="1" a="1"/>
  <c r="LY70" i="1" s="1"/>
  <c r="HK60" i="1" a="1"/>
  <c r="HK60" i="1" s="1"/>
  <c r="HK61" i="1" a="1"/>
  <c r="HK61" i="1" s="1"/>
  <c r="HK62" i="1" a="1"/>
  <c r="HK62" i="1" s="1"/>
  <c r="HK63" i="1" a="1"/>
  <c r="HK63" i="1" s="1"/>
  <c r="HK64" i="1" a="1"/>
  <c r="HK64" i="1" s="1"/>
  <c r="HK65" i="1" a="1"/>
  <c r="HK65" i="1" s="1"/>
  <c r="HK66" i="1" a="1"/>
  <c r="HK66" i="1" s="1"/>
  <c r="HK67" i="1" a="1"/>
  <c r="HK67" i="1" s="1"/>
  <c r="HK68" i="1" a="1"/>
  <c r="HK68" i="1" s="1"/>
  <c r="HK69" i="1" a="1"/>
  <c r="HK69" i="1" s="1"/>
  <c r="HK70" i="1" a="1"/>
  <c r="HK70" i="1" s="1"/>
  <c r="LN28" i="1" a="1"/>
  <c r="LN28" i="1" s="1"/>
  <c r="LN26" i="1" a="1"/>
  <c r="LN26" i="1" s="1"/>
  <c r="LN25" i="1" a="1"/>
  <c r="LN25" i="1" s="1"/>
  <c r="LN24" i="1" a="1"/>
  <c r="LN24" i="1" s="1"/>
  <c r="LN27" i="1" a="1"/>
  <c r="LN27" i="1" s="1"/>
  <c r="LN41" i="1" a="1"/>
  <c r="LN41" i="1" s="1"/>
  <c r="LN36" i="1" a="1"/>
  <c r="LN36" i="1" s="1"/>
  <c r="LN29" i="1" a="1"/>
  <c r="LN29" i="1" s="1"/>
  <c r="LN38" i="1" a="1"/>
  <c r="LN38" i="1" s="1"/>
  <c r="LN30" i="1" a="1"/>
  <c r="LN30" i="1" s="1"/>
  <c r="LN42" i="1" a="1"/>
  <c r="LN42" i="1" s="1"/>
  <c r="LN33" i="1" a="1"/>
  <c r="LN33" i="1" s="1"/>
  <c r="LN32" i="1" a="1"/>
  <c r="LN32" i="1" s="1"/>
  <c r="LN43" i="1" a="1"/>
  <c r="LN43" i="1" s="1"/>
  <c r="LN22" i="1" a="1"/>
  <c r="LN22" i="1" s="1"/>
  <c r="LN39" i="1" a="1"/>
  <c r="LN39" i="1" s="1"/>
  <c r="LN31" i="1" a="1"/>
  <c r="LN31" i="1" s="1"/>
  <c r="LN34" i="1" a="1"/>
  <c r="LN34" i="1" s="1"/>
  <c r="LN23" i="1" a="1"/>
  <c r="LN23" i="1" s="1"/>
  <c r="LN35" i="1" a="1"/>
  <c r="LN35" i="1" s="1"/>
  <c r="LN40" i="1" a="1"/>
  <c r="LN40" i="1" s="1"/>
  <c r="LN37" i="1" a="1"/>
  <c r="LN37" i="1" s="1"/>
  <c r="DB43" i="1" a="1"/>
  <c r="DB43" i="1" s="1"/>
  <c r="DB31" i="1" a="1"/>
  <c r="DB31" i="1" s="1"/>
  <c r="DB24" i="1" a="1"/>
  <c r="DB24" i="1" s="1"/>
  <c r="DB22" i="1" a="1"/>
  <c r="DB22" i="1" s="1"/>
  <c r="DB36" i="1" a="1"/>
  <c r="DB36" i="1" s="1"/>
  <c r="DB37" i="1" a="1"/>
  <c r="DB37" i="1" s="1"/>
  <c r="DB23" i="1" a="1"/>
  <c r="DB23" i="1" s="1"/>
  <c r="DB32" i="1" a="1"/>
  <c r="DB32" i="1" s="1"/>
  <c r="DB27" i="1" a="1"/>
  <c r="DB27" i="1" s="1"/>
  <c r="DB25" i="1" a="1"/>
  <c r="DB25" i="1" s="1"/>
  <c r="DB42" i="1" a="1"/>
  <c r="DB42" i="1" s="1"/>
  <c r="DB26" i="1" a="1"/>
  <c r="DB26" i="1" s="1"/>
  <c r="DB33" i="1" a="1"/>
  <c r="DB33" i="1" s="1"/>
  <c r="DB40" i="1" a="1"/>
  <c r="DB40" i="1" s="1"/>
  <c r="DB30" i="1" a="1"/>
  <c r="DB30" i="1" s="1"/>
  <c r="DB29" i="1" a="1"/>
  <c r="DB29" i="1" s="1"/>
  <c r="DB28" i="1" a="1"/>
  <c r="DB28" i="1" s="1"/>
  <c r="DB39" i="1" a="1"/>
  <c r="DB39" i="1" s="1"/>
  <c r="DB38" i="1" a="1"/>
  <c r="DB38" i="1" s="1"/>
  <c r="DB41" i="1" a="1"/>
  <c r="DB41" i="1" s="1"/>
  <c r="IT32" i="1" a="1"/>
  <c r="IT32" i="1" s="1"/>
  <c r="IT36" i="1" a="1"/>
  <c r="IT36" i="1" s="1"/>
  <c r="IT24" i="1" a="1"/>
  <c r="IT24" i="1" s="1"/>
  <c r="IT43" i="1" a="1"/>
  <c r="IT43" i="1" s="1"/>
  <c r="IT30" i="1" a="1"/>
  <c r="IT30" i="1" s="1"/>
  <c r="IT41" i="1" a="1"/>
  <c r="IT41" i="1" s="1"/>
  <c r="IT38" i="1" a="1"/>
  <c r="IT38" i="1" s="1"/>
  <c r="IT25" i="1" a="1"/>
  <c r="IT25" i="1" s="1"/>
  <c r="IT31" i="1" a="1"/>
  <c r="IT31" i="1" s="1"/>
  <c r="IT42" i="1" a="1"/>
  <c r="IT42" i="1" s="1"/>
  <c r="IT33" i="1" a="1"/>
  <c r="IT33" i="1" s="1"/>
  <c r="IT40" i="1" a="1"/>
  <c r="IT40" i="1" s="1"/>
  <c r="IT22" i="1" a="1"/>
  <c r="IT22" i="1" s="1"/>
  <c r="IT26" i="1" a="1"/>
  <c r="IT26" i="1" s="1"/>
  <c r="IT34" i="1" a="1"/>
  <c r="IT34" i="1" s="1"/>
  <c r="IT29" i="1" a="1"/>
  <c r="IT29" i="1" s="1"/>
  <c r="IT39" i="1" a="1"/>
  <c r="IT39" i="1" s="1"/>
  <c r="IT28" i="1" a="1"/>
  <c r="IT28" i="1" s="1"/>
  <c r="IT35" i="1" a="1"/>
  <c r="IT35" i="1" s="1"/>
  <c r="IT27" i="1" a="1"/>
  <c r="IT27" i="1" s="1"/>
  <c r="IT37" i="1" a="1"/>
  <c r="IT37" i="1" s="1"/>
  <c r="IT23" i="1" a="1"/>
  <c r="IT23" i="1" s="1"/>
  <c r="DP28" i="1" a="1"/>
  <c r="DP28" i="1" s="1"/>
  <c r="DP26" i="1" a="1"/>
  <c r="DP26" i="1" s="1"/>
  <c r="DP35" i="1" a="1"/>
  <c r="DP35" i="1" s="1"/>
  <c r="DP39" i="1" a="1"/>
  <c r="DP39" i="1" s="1"/>
  <c r="DP24" i="1" a="1"/>
  <c r="DP24" i="1" s="1"/>
  <c r="DP27" i="1" a="1"/>
  <c r="DP27" i="1" s="1"/>
  <c r="DP30" i="1" a="1"/>
  <c r="DP30" i="1" s="1"/>
  <c r="DP36" i="1" a="1"/>
  <c r="DP36" i="1" s="1"/>
  <c r="DP41" i="1" a="1"/>
  <c r="DP41" i="1" s="1"/>
  <c r="DP29" i="1" a="1"/>
  <c r="DP29" i="1" s="1"/>
  <c r="DP38" i="1" a="1"/>
  <c r="DP38" i="1" s="1"/>
  <c r="DP32" i="1" a="1"/>
  <c r="DP32" i="1" s="1"/>
  <c r="DP34" i="1" a="1"/>
  <c r="DP34" i="1" s="1"/>
  <c r="DP42" i="1" a="1"/>
  <c r="DP42" i="1" s="1"/>
  <c r="DP23" i="1" a="1"/>
  <c r="DP23" i="1" s="1"/>
  <c r="DP37" i="1" a="1"/>
  <c r="DP37" i="1" s="1"/>
  <c r="DP40" i="1" a="1"/>
  <c r="DP40" i="1" s="1"/>
  <c r="DP31" i="1" a="1"/>
  <c r="DP31" i="1" s="1"/>
  <c r="DP33" i="1" a="1"/>
  <c r="DP33" i="1" s="1"/>
  <c r="DP25" i="1" a="1"/>
  <c r="DP25" i="1" s="1"/>
  <c r="DP22" i="1" a="1"/>
  <c r="DP22" i="1" s="1"/>
  <c r="DP43" i="1" a="1"/>
  <c r="DP43" i="1" s="1"/>
  <c r="GQ27" i="1" a="1"/>
  <c r="GQ27" i="1" s="1"/>
  <c r="GQ40" i="1" a="1"/>
  <c r="GQ40" i="1" s="1"/>
  <c r="GQ35" i="1" a="1"/>
  <c r="GQ35" i="1" s="1"/>
  <c r="GQ33" i="1" a="1"/>
  <c r="GQ33" i="1" s="1"/>
  <c r="GQ25" i="1" a="1"/>
  <c r="GQ25" i="1" s="1"/>
  <c r="GQ42" i="1" a="1"/>
  <c r="GQ42" i="1" s="1"/>
  <c r="GQ30" i="1" a="1"/>
  <c r="GQ30" i="1" s="1"/>
  <c r="GQ39" i="1" a="1"/>
  <c r="GQ39" i="1" s="1"/>
  <c r="GQ28" i="1" a="1"/>
  <c r="GQ28" i="1" s="1"/>
  <c r="GQ29" i="1" a="1"/>
  <c r="GQ29" i="1" s="1"/>
  <c r="GQ43" i="1" a="1"/>
  <c r="GQ43" i="1" s="1"/>
  <c r="GQ41" i="1" a="1"/>
  <c r="GQ41" i="1" s="1"/>
  <c r="GQ34" i="1" a="1"/>
  <c r="GQ34" i="1" s="1"/>
  <c r="GQ31" i="1" a="1"/>
  <c r="GQ31" i="1" s="1"/>
  <c r="GQ23" i="1" a="1"/>
  <c r="GQ23" i="1" s="1"/>
  <c r="GQ38" i="1" a="1"/>
  <c r="GQ38" i="1" s="1"/>
  <c r="GQ37" i="1" a="1"/>
  <c r="GQ37" i="1" s="1"/>
  <c r="GQ22" i="1" a="1"/>
  <c r="GQ22" i="1" s="1"/>
  <c r="GQ26" i="1" a="1"/>
  <c r="GQ26" i="1" s="1"/>
  <c r="GQ32" i="1" a="1"/>
  <c r="GQ32" i="1" s="1"/>
  <c r="GQ36" i="1" a="1"/>
  <c r="GQ36" i="1" s="1"/>
  <c r="GQ24" i="1" a="1"/>
  <c r="GQ24" i="1" s="1"/>
  <c r="IL32" i="1" a="1"/>
  <c r="IL32" i="1" s="1"/>
  <c r="IL41" i="1" a="1"/>
  <c r="IL41" i="1" s="1"/>
  <c r="IL35" i="1" a="1"/>
  <c r="IL35" i="1" s="1"/>
  <c r="IL29" i="1" a="1"/>
  <c r="IL29" i="1" s="1"/>
  <c r="IL36" i="1" a="1"/>
  <c r="IL36" i="1" s="1"/>
  <c r="IL24" i="1" a="1"/>
  <c r="IL24" i="1" s="1"/>
  <c r="IL37" i="1" a="1"/>
  <c r="IL37" i="1" s="1"/>
  <c r="IL40" i="1" a="1"/>
  <c r="IL40" i="1" s="1"/>
  <c r="IL39" i="1" a="1"/>
  <c r="IL39" i="1" s="1"/>
  <c r="IL38" i="1" a="1"/>
  <c r="IL38" i="1" s="1"/>
  <c r="IL22" i="1" a="1"/>
  <c r="IL22" i="1" s="1"/>
  <c r="IL43" i="1" a="1"/>
  <c r="IL43" i="1" s="1"/>
  <c r="IL33" i="1" a="1"/>
  <c r="IL33" i="1" s="1"/>
  <c r="IL42" i="1" a="1"/>
  <c r="IL42" i="1" s="1"/>
  <c r="IL28" i="1" a="1"/>
  <c r="IL28" i="1" s="1"/>
  <c r="IL30" i="1" a="1"/>
  <c r="IL30" i="1" s="1"/>
  <c r="IL26" i="1" a="1"/>
  <c r="IL26" i="1" s="1"/>
  <c r="IL31" i="1" a="1"/>
  <c r="IL31" i="1" s="1"/>
  <c r="IL25" i="1" a="1"/>
  <c r="IL25" i="1" s="1"/>
  <c r="IL27" i="1" a="1"/>
  <c r="IL27" i="1" s="1"/>
  <c r="IL34" i="1" a="1"/>
  <c r="IL34" i="1" s="1"/>
  <c r="IL23" i="1" a="1"/>
  <c r="IL23" i="1" s="1"/>
  <c r="JV22" i="1" a="1"/>
  <c r="JV22" i="1" s="1"/>
  <c r="JV30" i="1" a="1"/>
  <c r="JV30" i="1" s="1"/>
  <c r="JV41" i="1" a="1"/>
  <c r="JV41" i="1" s="1"/>
  <c r="JV42" i="1" a="1"/>
  <c r="JV42" i="1" s="1"/>
  <c r="JV26" i="1" a="1"/>
  <c r="JV26" i="1" s="1"/>
  <c r="JV24" i="1" a="1"/>
  <c r="JV24" i="1" s="1"/>
  <c r="JV43" i="1" a="1"/>
  <c r="JV43" i="1" s="1"/>
  <c r="JV39" i="1" a="1"/>
  <c r="JV39" i="1" s="1"/>
  <c r="JV29" i="1" a="1"/>
  <c r="JV29" i="1" s="1"/>
  <c r="JV28" i="1" a="1"/>
  <c r="JV28" i="1" s="1"/>
  <c r="JV31" i="1" a="1"/>
  <c r="JV31" i="1" s="1"/>
  <c r="JV23" i="1" a="1"/>
  <c r="JV23" i="1" s="1"/>
  <c r="JV34" i="1" a="1"/>
  <c r="JV34" i="1" s="1"/>
  <c r="JV36" i="1" a="1"/>
  <c r="JV36" i="1" s="1"/>
  <c r="JV35" i="1" a="1"/>
  <c r="JV35" i="1" s="1"/>
  <c r="JV37" i="1" a="1"/>
  <c r="JV37" i="1" s="1"/>
  <c r="JV25" i="1" a="1"/>
  <c r="JV25" i="1" s="1"/>
  <c r="JV27" i="1" a="1"/>
  <c r="JV27" i="1" s="1"/>
  <c r="JV32" i="1" a="1"/>
  <c r="JV32" i="1" s="1"/>
  <c r="JV38" i="1" a="1"/>
  <c r="JV38" i="1" s="1"/>
  <c r="JV33" i="1" a="1"/>
  <c r="JV33" i="1" s="1"/>
  <c r="JV40" i="1" a="1"/>
  <c r="JV40" i="1" s="1"/>
  <c r="IM60" i="1" a="1"/>
  <c r="IM60" i="1" s="1"/>
  <c r="IM61" i="1" a="1"/>
  <c r="IM61" i="1" s="1"/>
  <c r="IM62" i="1" a="1"/>
  <c r="IM62" i="1" s="1"/>
  <c r="IM63" i="1" a="1"/>
  <c r="IM63" i="1" s="1"/>
  <c r="IM64" i="1" a="1"/>
  <c r="IM64" i="1" s="1"/>
  <c r="IM65" i="1" a="1"/>
  <c r="IM65" i="1" s="1"/>
  <c r="IM66" i="1" a="1"/>
  <c r="IM66" i="1" s="1"/>
  <c r="IM67" i="1" a="1"/>
  <c r="IM67" i="1" s="1"/>
  <c r="IM68" i="1" a="1"/>
  <c r="IM68" i="1" s="1"/>
  <c r="IM69" i="1" a="1"/>
  <c r="IM69" i="1" s="1"/>
  <c r="IM70" i="1" a="1"/>
  <c r="IM70" i="1" s="1"/>
  <c r="LZ60" i="1" a="1"/>
  <c r="LZ60" i="1" s="1"/>
  <c r="LZ61" i="1" a="1"/>
  <c r="LZ61" i="1" s="1"/>
  <c r="LZ62" i="1" a="1"/>
  <c r="LZ62" i="1" s="1"/>
  <c r="LZ63" i="1" a="1"/>
  <c r="LZ63" i="1" s="1"/>
  <c r="LZ64" i="1" a="1"/>
  <c r="LZ64" i="1" s="1"/>
  <c r="LZ65" i="1" a="1"/>
  <c r="LZ65" i="1" s="1"/>
  <c r="LZ66" i="1" a="1"/>
  <c r="LZ66" i="1" s="1"/>
  <c r="LZ67" i="1" a="1"/>
  <c r="LZ67" i="1" s="1"/>
  <c r="LZ68" i="1" a="1"/>
  <c r="LZ68" i="1" s="1"/>
  <c r="LZ69" i="1" a="1"/>
  <c r="LZ69" i="1" s="1"/>
  <c r="LZ70" i="1" a="1"/>
  <c r="LZ70" i="1" s="1"/>
  <c r="CJ60" i="1" a="1"/>
  <c r="CJ60" i="1" s="1"/>
  <c r="CJ61" i="1" a="1"/>
  <c r="CJ61" i="1" s="1"/>
  <c r="CJ62" i="1" a="1"/>
  <c r="CJ62" i="1" s="1"/>
  <c r="CJ63" i="1" a="1"/>
  <c r="CJ63" i="1" s="1"/>
  <c r="CJ64" i="1" a="1"/>
  <c r="CJ64" i="1" s="1"/>
  <c r="CJ65" i="1" a="1"/>
  <c r="CJ65" i="1" s="1"/>
  <c r="CJ66" i="1" a="1"/>
  <c r="CJ66" i="1" s="1"/>
  <c r="CJ67" i="1" a="1"/>
  <c r="CJ67" i="1" s="1"/>
  <c r="CJ68" i="1" a="1"/>
  <c r="CJ68" i="1" s="1"/>
  <c r="CJ69" i="1" a="1"/>
  <c r="CJ69" i="1" s="1"/>
  <c r="CJ70" i="1" a="1"/>
  <c r="CJ70" i="1" s="1"/>
  <c r="GE60" i="1" a="1"/>
  <c r="GE60" i="1" s="1"/>
  <c r="GE61" i="1" a="1"/>
  <c r="GE61" i="1" s="1"/>
  <c r="GE62" i="1" a="1"/>
  <c r="GE62" i="1" s="1"/>
  <c r="GE63" i="1" a="1"/>
  <c r="GE63" i="1" s="1"/>
  <c r="GE64" i="1" a="1"/>
  <c r="GE64" i="1" s="1"/>
  <c r="GE65" i="1" a="1"/>
  <c r="GE65" i="1" s="1"/>
  <c r="GE66" i="1" a="1"/>
  <c r="GE66" i="1" s="1"/>
  <c r="GE67" i="1" a="1"/>
  <c r="GE67" i="1" s="1"/>
  <c r="GE68" i="1" a="1"/>
  <c r="GE68" i="1" s="1"/>
  <c r="GE69" i="1" a="1"/>
  <c r="GE69" i="1" s="1"/>
  <c r="GE70" i="1" a="1"/>
  <c r="GE70" i="1" s="1"/>
  <c r="HX60" i="1" a="1"/>
  <c r="HX60" i="1" s="1"/>
  <c r="HX61" i="1" a="1"/>
  <c r="HX61" i="1" s="1"/>
  <c r="HX62" i="1" a="1"/>
  <c r="HX62" i="1" s="1"/>
  <c r="HX63" i="1" a="1"/>
  <c r="HX63" i="1" s="1"/>
  <c r="HX64" i="1" a="1"/>
  <c r="HX64" i="1" s="1"/>
  <c r="HX65" i="1" a="1"/>
  <c r="HX65" i="1" s="1"/>
  <c r="HX66" i="1" a="1"/>
  <c r="HX66" i="1" s="1"/>
  <c r="HX67" i="1" a="1"/>
  <c r="HX67" i="1" s="1"/>
  <c r="HX68" i="1" a="1"/>
  <c r="HX68" i="1" s="1"/>
  <c r="HX69" i="1" a="1"/>
  <c r="HX69" i="1" s="1"/>
  <c r="HX70" i="1" a="1"/>
  <c r="HX70" i="1" s="1"/>
  <c r="AA30" i="1" a="1"/>
  <c r="AA30" i="1" s="1"/>
  <c r="AA22" i="1" a="1"/>
  <c r="AA22" i="1" s="1"/>
  <c r="AA35" i="1" a="1"/>
  <c r="AA35" i="1" s="1"/>
  <c r="AA31" i="1" a="1"/>
  <c r="AA31" i="1" s="1"/>
  <c r="AA26" i="1" a="1"/>
  <c r="AA26" i="1" s="1"/>
  <c r="AA27" i="1" a="1"/>
  <c r="AA27" i="1" s="1"/>
  <c r="AA36" i="1" a="1"/>
  <c r="AA36" i="1" s="1"/>
  <c r="AA39" i="1" a="1"/>
  <c r="AA39" i="1" s="1"/>
  <c r="AA29" i="1" a="1"/>
  <c r="AA29" i="1" s="1"/>
  <c r="AA24" i="1" a="1"/>
  <c r="AA24" i="1" s="1"/>
  <c r="AA34" i="1" a="1"/>
  <c r="AA34" i="1" s="1"/>
  <c r="AA41" i="1" a="1"/>
  <c r="AA41" i="1" s="1"/>
  <c r="AA32" i="1" a="1"/>
  <c r="AA32" i="1" s="1"/>
  <c r="AA37" i="1" a="1"/>
  <c r="AA37" i="1" s="1"/>
  <c r="AA33" i="1" a="1"/>
  <c r="AA33" i="1" s="1"/>
  <c r="AA40" i="1" a="1"/>
  <c r="AA40" i="1" s="1"/>
  <c r="AA25" i="1" a="1"/>
  <c r="AA25" i="1" s="1"/>
  <c r="AA43" i="1" a="1"/>
  <c r="AA43" i="1" s="1"/>
  <c r="AA28" i="1" a="1"/>
  <c r="AA28" i="1" s="1"/>
  <c r="AA38" i="1" a="1"/>
  <c r="AA38" i="1" s="1"/>
  <c r="AA42" i="1" a="1"/>
  <c r="AA42" i="1" s="1"/>
  <c r="AA23" i="1" a="1"/>
  <c r="AA23" i="1" s="1"/>
  <c r="GD32" i="1" a="1"/>
  <c r="GD32" i="1" s="1"/>
  <c r="GD29" i="1" a="1"/>
  <c r="GD29" i="1" s="1"/>
  <c r="GD37" i="1" a="1"/>
  <c r="GD37" i="1" s="1"/>
  <c r="GD36" i="1" a="1"/>
  <c r="GD36" i="1" s="1"/>
  <c r="GD28" i="1" a="1"/>
  <c r="GD28" i="1" s="1"/>
  <c r="GD34" i="1" a="1"/>
  <c r="GD34" i="1" s="1"/>
  <c r="GD24" i="1" a="1"/>
  <c r="GD24" i="1" s="1"/>
  <c r="GD22" i="1" a="1"/>
  <c r="GD22" i="1" s="1"/>
  <c r="GD40" i="1" a="1"/>
  <c r="GD40" i="1" s="1"/>
  <c r="GD26" i="1" a="1"/>
  <c r="GD26" i="1" s="1"/>
  <c r="GD33" i="1" a="1"/>
  <c r="GD33" i="1" s="1"/>
  <c r="GD35" i="1" a="1"/>
  <c r="GD35" i="1" s="1"/>
  <c r="GD25" i="1" a="1"/>
  <c r="GD25" i="1" s="1"/>
  <c r="GD39" i="1" a="1"/>
  <c r="GD39" i="1" s="1"/>
  <c r="GD38" i="1" a="1"/>
  <c r="GD38" i="1" s="1"/>
  <c r="GD31" i="1" a="1"/>
  <c r="GD31" i="1" s="1"/>
  <c r="GD23" i="1" a="1"/>
  <c r="GD23" i="1" s="1"/>
  <c r="GD30" i="1" a="1"/>
  <c r="GD30" i="1" s="1"/>
  <c r="GD27" i="1" a="1"/>
  <c r="GD27" i="1" s="1"/>
  <c r="GD43" i="1" a="1"/>
  <c r="GD43" i="1" s="1"/>
  <c r="K27" i="1" a="1"/>
  <c r="K27" i="1" s="1"/>
  <c r="CI27" i="1" s="1"/>
  <c r="K22" i="1" a="1"/>
  <c r="K22" i="1" s="1"/>
  <c r="K43" i="1" a="1"/>
  <c r="K43" i="1" s="1"/>
  <c r="CU43" i="1" s="1"/>
  <c r="K33" i="1" a="1"/>
  <c r="K33" i="1" s="1"/>
  <c r="CY33" i="1" s="1"/>
  <c r="K29" i="1" a="1"/>
  <c r="K29" i="1" s="1"/>
  <c r="CO29" i="1" s="1"/>
  <c r="K36" i="1" a="1"/>
  <c r="K36" i="1" s="1"/>
  <c r="CN36" i="1" s="1"/>
  <c r="K26" i="1" a="1"/>
  <c r="K26" i="1" s="1"/>
  <c r="CN26" i="1" s="1"/>
  <c r="K38" i="1" a="1"/>
  <c r="K38" i="1" s="1"/>
  <c r="K30" i="1" a="1"/>
  <c r="K30" i="1" s="1"/>
  <c r="CU30" i="1" s="1"/>
  <c r="K31" i="1" a="1"/>
  <c r="K31" i="1" s="1"/>
  <c r="CX31" i="1" s="1"/>
  <c r="K32" i="1" a="1"/>
  <c r="K32" i="1" s="1"/>
  <c r="CR32" i="1" s="1"/>
  <c r="K41" i="1" a="1"/>
  <c r="K41" i="1" s="1"/>
  <c r="K42" i="1" a="1"/>
  <c r="K42" i="1" s="1"/>
  <c r="CY42" i="1" s="1"/>
  <c r="K23" i="1" a="1"/>
  <c r="K23" i="1" s="1"/>
  <c r="CR23" i="1" s="1"/>
  <c r="K34" i="1" a="1"/>
  <c r="K34" i="1" s="1"/>
  <c r="CN34" i="1" s="1"/>
  <c r="K28" i="1" a="1"/>
  <c r="K28" i="1" s="1"/>
  <c r="CO28" i="1" s="1"/>
  <c r="K37" i="1" a="1"/>
  <c r="K37" i="1" s="1"/>
  <c r="K25" i="1" a="1"/>
  <c r="K25" i="1" s="1"/>
  <c r="CH25" i="1" s="1"/>
  <c r="K35" i="1" a="1"/>
  <c r="K35" i="1" s="1"/>
  <c r="CI35" i="1" s="1"/>
  <c r="K24" i="1" a="1"/>
  <c r="K24" i="1" s="1"/>
  <c r="CH24" i="1" s="1"/>
  <c r="K40" i="1" a="1"/>
  <c r="K40" i="1" s="1"/>
  <c r="CY40" i="1" s="1"/>
  <c r="GL24" i="1" a="1"/>
  <c r="GL24" i="1" s="1"/>
  <c r="GL38" i="1" a="1"/>
  <c r="GL38" i="1" s="1"/>
  <c r="GL22" i="1" a="1"/>
  <c r="GL22" i="1" s="1"/>
  <c r="GL29" i="1" a="1"/>
  <c r="GL29" i="1" s="1"/>
  <c r="GL25" i="1" a="1"/>
  <c r="GL25" i="1" s="1"/>
  <c r="GL23" i="1" a="1"/>
  <c r="GL23" i="1" s="1"/>
  <c r="GL35" i="1" a="1"/>
  <c r="GL35" i="1" s="1"/>
  <c r="GL30" i="1" a="1"/>
  <c r="GL30" i="1" s="1"/>
  <c r="GL36" i="1" a="1"/>
  <c r="GL36" i="1" s="1"/>
  <c r="GL26" i="1" a="1"/>
  <c r="GL26" i="1" s="1"/>
  <c r="GL39" i="1" a="1"/>
  <c r="GL39" i="1" s="1"/>
  <c r="GL31" i="1" a="1"/>
  <c r="GL31" i="1" s="1"/>
  <c r="GL32" i="1" a="1"/>
  <c r="GL32" i="1" s="1"/>
  <c r="GL43" i="1" a="1"/>
  <c r="GL43" i="1" s="1"/>
  <c r="GL37" i="1" a="1"/>
  <c r="GL37" i="1" s="1"/>
  <c r="GL34" i="1" a="1"/>
  <c r="GL34" i="1" s="1"/>
  <c r="GL27" i="1" a="1"/>
  <c r="GL27" i="1" s="1"/>
  <c r="GL28" i="1" a="1"/>
  <c r="GL28" i="1" s="1"/>
  <c r="GL40" i="1" a="1"/>
  <c r="GL40" i="1" s="1"/>
  <c r="GL33" i="1" a="1"/>
  <c r="GL33" i="1" s="1"/>
  <c r="IG29" i="1" a="1"/>
  <c r="IG29" i="1" s="1"/>
  <c r="IG27" i="1" a="1"/>
  <c r="IG27" i="1" s="1"/>
  <c r="IG30" i="1" a="1"/>
  <c r="IG30" i="1" s="1"/>
  <c r="IG26" i="1" a="1"/>
  <c r="IG26" i="1" s="1"/>
  <c r="IG24" i="1" a="1"/>
  <c r="IG24" i="1" s="1"/>
  <c r="IG37" i="1" a="1"/>
  <c r="IG37" i="1" s="1"/>
  <c r="IG32" i="1" a="1"/>
  <c r="IG32" i="1" s="1"/>
  <c r="IG34" i="1" a="1"/>
  <c r="IG34" i="1" s="1"/>
  <c r="IG36" i="1" a="1"/>
  <c r="IG36" i="1" s="1"/>
  <c r="IG41" i="1" a="1"/>
  <c r="IG41" i="1" s="1"/>
  <c r="IG23" i="1" a="1"/>
  <c r="IG23" i="1" s="1"/>
  <c r="IG38" i="1" a="1"/>
  <c r="IG38" i="1" s="1"/>
  <c r="IG43" i="1" a="1"/>
  <c r="IG43" i="1" s="1"/>
  <c r="IG40" i="1" a="1"/>
  <c r="IG40" i="1" s="1"/>
  <c r="IG31" i="1" a="1"/>
  <c r="IG31" i="1" s="1"/>
  <c r="IG33" i="1" a="1"/>
  <c r="IG33" i="1" s="1"/>
  <c r="IG25" i="1" a="1"/>
  <c r="IG25" i="1" s="1"/>
  <c r="IG28" i="1" a="1"/>
  <c r="IG28" i="1" s="1"/>
  <c r="IG42" i="1" a="1"/>
  <c r="IG42" i="1" s="1"/>
  <c r="IG22" i="1" a="1"/>
  <c r="IG22" i="1" s="1"/>
  <c r="IG39" i="1" a="1"/>
  <c r="IG39" i="1" s="1"/>
  <c r="JR43" i="1" a="1"/>
  <c r="JR43" i="1" s="1"/>
  <c r="JR41" i="1" a="1"/>
  <c r="JR41" i="1" s="1"/>
  <c r="JR27" i="1" a="1"/>
  <c r="JR27" i="1" s="1"/>
  <c r="JR32" i="1" a="1"/>
  <c r="JR32" i="1" s="1"/>
  <c r="JR25" i="1" a="1"/>
  <c r="JR25" i="1" s="1"/>
  <c r="JR36" i="1" a="1"/>
  <c r="JR36" i="1" s="1"/>
  <c r="JR22" i="1" a="1"/>
  <c r="JR22" i="1" s="1"/>
  <c r="JR24" i="1" a="1"/>
  <c r="JR24" i="1" s="1"/>
  <c r="JR26" i="1" a="1"/>
  <c r="JR26" i="1" s="1"/>
  <c r="JR38" i="1" a="1"/>
  <c r="JR38" i="1" s="1"/>
  <c r="JR42" i="1" a="1"/>
  <c r="JR42" i="1" s="1"/>
  <c r="JR30" i="1" a="1"/>
  <c r="JR30" i="1" s="1"/>
  <c r="JR33" i="1" a="1"/>
  <c r="JR33" i="1" s="1"/>
  <c r="JR40" i="1" a="1"/>
  <c r="JR40" i="1" s="1"/>
  <c r="JR29" i="1" a="1"/>
  <c r="JR29" i="1" s="1"/>
  <c r="JR31" i="1" a="1"/>
  <c r="JR31" i="1" s="1"/>
  <c r="JR39" i="1" a="1"/>
  <c r="JR39" i="1" s="1"/>
  <c r="JR34" i="1" a="1"/>
  <c r="JR34" i="1" s="1"/>
  <c r="JR37" i="1" a="1"/>
  <c r="JR37" i="1" s="1"/>
  <c r="JR28" i="1" a="1"/>
  <c r="JR28" i="1" s="1"/>
  <c r="JR35" i="1" a="1"/>
  <c r="JR35" i="1" s="1"/>
  <c r="JR23" i="1" a="1"/>
  <c r="JR23" i="1" s="1"/>
  <c r="LH35" i="1" a="1"/>
  <c r="LH35" i="1" s="1"/>
  <c r="LH34" i="1" a="1"/>
  <c r="LH34" i="1" s="1"/>
  <c r="LH32" i="1" a="1"/>
  <c r="LH32" i="1" s="1"/>
  <c r="LH31" i="1" a="1"/>
  <c r="LH31" i="1" s="1"/>
  <c r="LH24" i="1" a="1"/>
  <c r="LH24" i="1" s="1"/>
  <c r="LH38" i="1" a="1"/>
  <c r="LH38" i="1" s="1"/>
  <c r="LH22" i="1" a="1"/>
  <c r="LH22" i="1" s="1"/>
  <c r="LH23" i="1" a="1"/>
  <c r="LH23" i="1" s="1"/>
  <c r="LH36" i="1" a="1"/>
  <c r="LH36" i="1" s="1"/>
  <c r="LH41" i="1" a="1"/>
  <c r="LH41" i="1" s="1"/>
  <c r="LH37" i="1" a="1"/>
  <c r="LH37" i="1" s="1"/>
  <c r="LH26" i="1" a="1"/>
  <c r="LH26" i="1" s="1"/>
  <c r="LH43" i="1" a="1"/>
  <c r="LH43" i="1" s="1"/>
  <c r="LH40" i="1" a="1"/>
  <c r="LH40" i="1" s="1"/>
  <c r="LH25" i="1" a="1"/>
  <c r="LH25" i="1" s="1"/>
  <c r="LH33" i="1" a="1"/>
  <c r="LH33" i="1" s="1"/>
  <c r="LH30" i="1" a="1"/>
  <c r="LH30" i="1" s="1"/>
  <c r="LH39" i="1" a="1"/>
  <c r="LH39" i="1" s="1"/>
  <c r="LH29" i="1" a="1"/>
  <c r="LH29" i="1" s="1"/>
  <c r="LH28" i="1" a="1"/>
  <c r="LH28" i="1" s="1"/>
  <c r="LH27" i="1" a="1"/>
  <c r="LH27" i="1" s="1"/>
  <c r="LH42" i="1" a="1"/>
  <c r="LH42" i="1" s="1"/>
  <c r="LE30" i="1" a="1"/>
  <c r="LE30" i="1" s="1"/>
  <c r="LE26" i="1" a="1"/>
  <c r="LE26" i="1" s="1"/>
  <c r="LE27" i="1" a="1"/>
  <c r="LE27" i="1" s="1"/>
  <c r="LE40" i="1" a="1"/>
  <c r="LE40" i="1" s="1"/>
  <c r="LE39" i="1" a="1"/>
  <c r="LE39" i="1" s="1"/>
  <c r="LE33" i="1" a="1"/>
  <c r="LE33" i="1" s="1"/>
  <c r="LE42" i="1" a="1"/>
  <c r="LE42" i="1" s="1"/>
  <c r="LE29" i="1" a="1"/>
  <c r="LE29" i="1" s="1"/>
  <c r="LE34" i="1" a="1"/>
  <c r="LE34" i="1" s="1"/>
  <c r="LE28" i="1" a="1"/>
  <c r="LE28" i="1" s="1"/>
  <c r="LE35" i="1" a="1"/>
  <c r="LE35" i="1" s="1"/>
  <c r="LE38" i="1" a="1"/>
  <c r="LE38" i="1" s="1"/>
  <c r="LE41" i="1" a="1"/>
  <c r="LE41" i="1" s="1"/>
  <c r="LE25" i="1" a="1"/>
  <c r="LE25" i="1" s="1"/>
  <c r="LE31" i="1" a="1"/>
  <c r="LE31" i="1" s="1"/>
  <c r="LE23" i="1" a="1"/>
  <c r="LE23" i="1" s="1"/>
  <c r="LE43" i="1" a="1"/>
  <c r="LE43" i="1" s="1"/>
  <c r="LE22" i="1" a="1"/>
  <c r="LE22" i="1" s="1"/>
  <c r="LE32" i="1" a="1"/>
  <c r="LE32" i="1" s="1"/>
  <c r="LE36" i="1" a="1"/>
  <c r="LE36" i="1" s="1"/>
  <c r="LE24" i="1" a="1"/>
  <c r="LE24" i="1" s="1"/>
  <c r="W60" i="1" a="1"/>
  <c r="W60" i="1" s="1"/>
  <c r="W61" i="1" a="1"/>
  <c r="W61" i="1" s="1"/>
  <c r="W62" i="1" a="1"/>
  <c r="W62" i="1" s="1"/>
  <c r="W63" i="1" a="1"/>
  <c r="W63" i="1" s="1"/>
  <c r="W64" i="1" a="1"/>
  <c r="W64" i="1" s="1"/>
  <c r="W65" i="1" a="1"/>
  <c r="W65" i="1" s="1"/>
  <c r="W66" i="1" a="1"/>
  <c r="W66" i="1" s="1"/>
  <c r="W67" i="1" a="1"/>
  <c r="W67" i="1" s="1"/>
  <c r="W68" i="1" a="1"/>
  <c r="W68" i="1" s="1"/>
  <c r="W69" i="1" a="1"/>
  <c r="W69" i="1" s="1"/>
  <c r="W70" i="1" a="1"/>
  <c r="W70" i="1" s="1"/>
  <c r="LD60" i="1" a="1"/>
  <c r="LD60" i="1" s="1"/>
  <c r="LD61" i="1" a="1"/>
  <c r="LD61" i="1" s="1"/>
  <c r="LD62" i="1" a="1"/>
  <c r="LD62" i="1" s="1"/>
  <c r="LD63" i="1" a="1"/>
  <c r="LD63" i="1" s="1"/>
  <c r="LD64" i="1" a="1"/>
  <c r="LD64" i="1" s="1"/>
  <c r="LD65" i="1" a="1"/>
  <c r="LD65" i="1" s="1"/>
  <c r="LD66" i="1" a="1"/>
  <c r="LD66" i="1" s="1"/>
  <c r="LD67" i="1" a="1"/>
  <c r="LD67" i="1" s="1"/>
  <c r="LD68" i="1" a="1"/>
  <c r="LD68" i="1" s="1"/>
  <c r="LD69" i="1" a="1"/>
  <c r="LD69" i="1" s="1"/>
  <c r="LD70" i="1" a="1"/>
  <c r="LD70" i="1" s="1"/>
  <c r="GR60" i="1" a="1"/>
  <c r="GR60" i="1" s="1"/>
  <c r="GR61" i="1" a="1"/>
  <c r="GR61" i="1" s="1"/>
  <c r="GR62" i="1" a="1"/>
  <c r="GR62" i="1" s="1"/>
  <c r="GR63" i="1" a="1"/>
  <c r="GR63" i="1" s="1"/>
  <c r="GR64" i="1" a="1"/>
  <c r="GR64" i="1" s="1"/>
  <c r="GR65" i="1" a="1"/>
  <c r="GR65" i="1" s="1"/>
  <c r="GR66" i="1" a="1"/>
  <c r="GR66" i="1" s="1"/>
  <c r="GR67" i="1" a="1"/>
  <c r="GR67" i="1" s="1"/>
  <c r="GR68" i="1" a="1"/>
  <c r="GR68" i="1" s="1"/>
  <c r="GR69" i="1" a="1"/>
  <c r="GR69" i="1" s="1"/>
  <c r="GR70" i="1" a="1"/>
  <c r="GR70" i="1" s="1"/>
  <c r="KO60" i="1" a="1"/>
  <c r="KO60" i="1" s="1"/>
  <c r="KO61" i="1" a="1"/>
  <c r="KO61" i="1" s="1"/>
  <c r="KO62" i="1" a="1"/>
  <c r="KO62" i="1" s="1"/>
  <c r="KO63" i="1" a="1"/>
  <c r="KO63" i="1" s="1"/>
  <c r="KO64" i="1" a="1"/>
  <c r="KO64" i="1" s="1"/>
  <c r="KO65" i="1" a="1"/>
  <c r="KO65" i="1" s="1"/>
  <c r="KO66" i="1" a="1"/>
  <c r="KO66" i="1" s="1"/>
  <c r="KO67" i="1" a="1"/>
  <c r="KO67" i="1" s="1"/>
  <c r="KO68" i="1" a="1"/>
  <c r="KO68" i="1" s="1"/>
  <c r="KO69" i="1" a="1"/>
  <c r="KO69" i="1" s="1"/>
  <c r="KO70" i="1" a="1"/>
  <c r="KO70" i="1" s="1"/>
  <c r="HR60" i="1" a="1"/>
  <c r="HR60" i="1" s="1"/>
  <c r="HR61" i="1" a="1"/>
  <c r="HR61" i="1" s="1"/>
  <c r="HR62" i="1" a="1"/>
  <c r="HR62" i="1" s="1"/>
  <c r="HR63" i="1" a="1"/>
  <c r="HR63" i="1" s="1"/>
  <c r="HR64" i="1" a="1"/>
  <c r="HR64" i="1" s="1"/>
  <c r="HR65" i="1" a="1"/>
  <c r="HR65" i="1" s="1"/>
  <c r="HR66" i="1" a="1"/>
  <c r="HR66" i="1" s="1"/>
  <c r="HR67" i="1" a="1"/>
  <c r="HR67" i="1" s="1"/>
  <c r="HR68" i="1" a="1"/>
  <c r="HR68" i="1" s="1"/>
  <c r="HR69" i="1" a="1"/>
  <c r="HR69" i="1" s="1"/>
  <c r="HR70" i="1" a="1"/>
  <c r="HR70" i="1" s="1"/>
  <c r="ID60" i="1" a="1"/>
  <c r="ID60" i="1" s="1"/>
  <c r="ID61" i="1" a="1"/>
  <c r="ID61" i="1" s="1"/>
  <c r="ID62" i="1" a="1"/>
  <c r="ID62" i="1" s="1"/>
  <c r="ID63" i="1" a="1"/>
  <c r="ID63" i="1" s="1"/>
  <c r="ID64" i="1" a="1"/>
  <c r="ID64" i="1" s="1"/>
  <c r="ID65" i="1" a="1"/>
  <c r="ID65" i="1" s="1"/>
  <c r="ID66" i="1" a="1"/>
  <c r="ID66" i="1" s="1"/>
  <c r="ID67" i="1" a="1"/>
  <c r="ID67" i="1" s="1"/>
  <c r="ID68" i="1" a="1"/>
  <c r="ID68" i="1" s="1"/>
  <c r="ID69" i="1" a="1"/>
  <c r="ID69" i="1" s="1"/>
  <c r="ID70" i="1" a="1"/>
  <c r="ID70" i="1" s="1"/>
  <c r="HT40" i="1" a="1"/>
  <c r="HT40" i="1" s="1"/>
  <c r="HT38" i="1" a="1"/>
  <c r="HT38" i="1" s="1"/>
  <c r="HT31" i="1" a="1"/>
  <c r="HT31" i="1" s="1"/>
  <c r="HT33" i="1" a="1"/>
  <c r="HT33" i="1" s="1"/>
  <c r="HT25" i="1" a="1"/>
  <c r="HT25" i="1" s="1"/>
  <c r="HT34" i="1" a="1"/>
  <c r="HT34" i="1" s="1"/>
  <c r="HT42" i="1" a="1"/>
  <c r="HT42" i="1" s="1"/>
  <c r="HT39" i="1" a="1"/>
  <c r="HT39" i="1" s="1"/>
  <c r="HT28" i="1" a="1"/>
  <c r="HT28" i="1" s="1"/>
  <c r="HT23" i="1" a="1"/>
  <c r="HT23" i="1" s="1"/>
  <c r="HT37" i="1" a="1"/>
  <c r="HT37" i="1" s="1"/>
  <c r="HT24" i="1" a="1"/>
  <c r="HT24" i="1" s="1"/>
  <c r="HT41" i="1" a="1"/>
  <c r="HT41" i="1" s="1"/>
  <c r="HT22" i="1" a="1"/>
  <c r="HT22" i="1" s="1"/>
  <c r="HT26" i="1" a="1"/>
  <c r="HT26" i="1" s="1"/>
  <c r="HT30" i="1" a="1"/>
  <c r="HT30" i="1" s="1"/>
  <c r="HT32" i="1" a="1"/>
  <c r="HT32" i="1" s="1"/>
  <c r="HT36" i="1" a="1"/>
  <c r="HT36" i="1" s="1"/>
  <c r="HT29" i="1" a="1"/>
  <c r="HT29" i="1" s="1"/>
  <c r="HT43" i="1" a="1"/>
  <c r="HT43" i="1" s="1"/>
  <c r="HT27" i="1" a="1"/>
  <c r="HT27" i="1" s="1"/>
  <c r="HT35" i="1" a="1"/>
  <c r="HT35" i="1" s="1"/>
  <c r="DG40" i="1" a="1"/>
  <c r="DG40" i="1" s="1"/>
  <c r="DG24" i="1" a="1"/>
  <c r="DG24" i="1" s="1"/>
  <c r="DG25" i="1" a="1"/>
  <c r="DG25" i="1" s="1"/>
  <c r="DG35" i="1" a="1"/>
  <c r="DG35" i="1" s="1"/>
  <c r="DG33" i="1" a="1"/>
  <c r="DG33" i="1" s="1"/>
  <c r="DG27" i="1" a="1"/>
  <c r="DG27" i="1" s="1"/>
  <c r="DG41" i="1" a="1"/>
  <c r="DG41" i="1" s="1"/>
  <c r="DG29" i="1" a="1"/>
  <c r="DG29" i="1" s="1"/>
  <c r="DG38" i="1" a="1"/>
  <c r="DG38" i="1" s="1"/>
  <c r="DG36" i="1" a="1"/>
  <c r="DG36" i="1" s="1"/>
  <c r="DG39" i="1" a="1"/>
  <c r="DG39" i="1" s="1"/>
  <c r="DG28" i="1" a="1"/>
  <c r="DG28" i="1" s="1"/>
  <c r="DG23" i="1" a="1"/>
  <c r="DG23" i="1" s="1"/>
  <c r="DG30" i="1" a="1"/>
  <c r="DG30" i="1" s="1"/>
  <c r="DG42" i="1" a="1"/>
  <c r="DG42" i="1" s="1"/>
  <c r="DG43" i="1" a="1"/>
  <c r="DG43" i="1" s="1"/>
  <c r="DG37" i="1" a="1"/>
  <c r="DG37" i="1" s="1"/>
  <c r="DG32" i="1" a="1"/>
  <c r="DG32" i="1" s="1"/>
  <c r="DG31" i="1" a="1"/>
  <c r="DG31" i="1" s="1"/>
  <c r="DG22" i="1" a="1"/>
  <c r="DG22" i="1" s="1"/>
  <c r="DG34" i="1" a="1"/>
  <c r="DG34" i="1" s="1"/>
  <c r="DG26" i="1" a="1"/>
  <c r="DG26" i="1" s="1"/>
  <c r="JN43" i="1" a="1"/>
  <c r="JN43" i="1" s="1"/>
  <c r="JN40" i="1" a="1"/>
  <c r="JN40" i="1" s="1"/>
  <c r="JN27" i="1" a="1"/>
  <c r="JN27" i="1" s="1"/>
  <c r="JN33" i="1" a="1"/>
  <c r="JN33" i="1" s="1"/>
  <c r="JN32" i="1" a="1"/>
  <c r="JN32" i="1" s="1"/>
  <c r="JN38" i="1" a="1"/>
  <c r="JN38" i="1" s="1"/>
  <c r="JN41" i="1" a="1"/>
  <c r="JN41" i="1" s="1"/>
  <c r="JN25" i="1" a="1"/>
  <c r="JN25" i="1" s="1"/>
  <c r="JN24" i="1" a="1"/>
  <c r="JN24" i="1" s="1"/>
  <c r="JN22" i="1" a="1"/>
  <c r="JN22" i="1" s="1"/>
  <c r="JN42" i="1" a="1"/>
  <c r="JN42" i="1" s="1"/>
  <c r="JN29" i="1" a="1"/>
  <c r="JN29" i="1" s="1"/>
  <c r="JN26" i="1" a="1"/>
  <c r="JN26" i="1" s="1"/>
  <c r="JN30" i="1" a="1"/>
  <c r="JN30" i="1" s="1"/>
  <c r="JN39" i="1" a="1"/>
  <c r="JN39" i="1" s="1"/>
  <c r="JN31" i="1" a="1"/>
  <c r="JN31" i="1" s="1"/>
  <c r="JN28" i="1" a="1"/>
  <c r="JN28" i="1" s="1"/>
  <c r="JN35" i="1" a="1"/>
  <c r="JN35" i="1" s="1"/>
  <c r="JN23" i="1" a="1"/>
  <c r="JN23" i="1" s="1"/>
  <c r="JN36" i="1" a="1"/>
  <c r="JN36" i="1" s="1"/>
  <c r="JN37" i="1" a="1"/>
  <c r="JN37" i="1" s="1"/>
  <c r="JN34" i="1" a="1"/>
  <c r="JN34" i="1" s="1"/>
  <c r="LD24" i="1" a="1"/>
  <c r="LD24" i="1" s="1"/>
  <c r="LD34" i="1" a="1"/>
  <c r="LD34" i="1" s="1"/>
  <c r="LD41" i="1" a="1"/>
  <c r="LD41" i="1" s="1"/>
  <c r="LD43" i="1" a="1"/>
  <c r="LD43" i="1" s="1"/>
  <c r="LD36" i="1" a="1"/>
  <c r="LD36" i="1" s="1"/>
  <c r="LD32" i="1" a="1"/>
  <c r="LD32" i="1" s="1"/>
  <c r="LD31" i="1" a="1"/>
  <c r="LD31" i="1" s="1"/>
  <c r="LD25" i="1" a="1"/>
  <c r="LD25" i="1" s="1"/>
  <c r="LD23" i="1" a="1"/>
  <c r="LD23" i="1" s="1"/>
  <c r="LD40" i="1" a="1"/>
  <c r="LD40" i="1" s="1"/>
  <c r="LD33" i="1" a="1"/>
  <c r="LD33" i="1" s="1"/>
  <c r="LD22" i="1" a="1"/>
  <c r="LD22" i="1" s="1"/>
  <c r="LD42" i="1" a="1"/>
  <c r="LD42" i="1" s="1"/>
  <c r="LD27" i="1" a="1"/>
  <c r="LD27" i="1" s="1"/>
  <c r="LD26" i="1" a="1"/>
  <c r="LD26" i="1" s="1"/>
  <c r="LD39" i="1" a="1"/>
  <c r="LD39" i="1" s="1"/>
  <c r="LD28" i="1" a="1"/>
  <c r="LD28" i="1" s="1"/>
  <c r="LD29" i="1" a="1"/>
  <c r="LD29" i="1" s="1"/>
  <c r="LD30" i="1" a="1"/>
  <c r="LD30" i="1" s="1"/>
  <c r="LD35" i="1" a="1"/>
  <c r="LD35" i="1" s="1"/>
  <c r="LD38" i="1" a="1"/>
  <c r="LD38" i="1" s="1"/>
  <c r="X25" i="1" a="1"/>
  <c r="X25" i="1" s="1"/>
  <c r="X42" i="1" a="1"/>
  <c r="X42" i="1" s="1"/>
  <c r="X34" i="1" a="1"/>
  <c r="X34" i="1" s="1"/>
  <c r="X27" i="1" a="1"/>
  <c r="X27" i="1" s="1"/>
  <c r="X29" i="1" a="1"/>
  <c r="X29" i="1" s="1"/>
  <c r="X31" i="1" a="1"/>
  <c r="X31" i="1" s="1"/>
  <c r="X35" i="1" a="1"/>
  <c r="X35" i="1" s="1"/>
  <c r="X32" i="1" a="1"/>
  <c r="X32" i="1" s="1"/>
  <c r="X38" i="1" a="1"/>
  <c r="X38" i="1" s="1"/>
  <c r="X41" i="1" a="1"/>
  <c r="X41" i="1" s="1"/>
  <c r="X24" i="1" a="1"/>
  <c r="X24" i="1" s="1"/>
  <c r="X37" i="1" a="1"/>
  <c r="X37" i="1" s="1"/>
  <c r="X40" i="1" a="1"/>
  <c r="X40" i="1" s="1"/>
  <c r="X28" i="1" a="1"/>
  <c r="X28" i="1" s="1"/>
  <c r="X30" i="1" a="1"/>
  <c r="X30" i="1" s="1"/>
  <c r="X43" i="1" a="1"/>
  <c r="X43" i="1" s="1"/>
  <c r="X33" i="1" a="1"/>
  <c r="X33" i="1" s="1"/>
  <c r="X23" i="1" a="1"/>
  <c r="X23" i="1" s="1"/>
  <c r="X39" i="1" a="1"/>
  <c r="X39" i="1" s="1"/>
  <c r="X26" i="1" a="1"/>
  <c r="X26" i="1" s="1"/>
  <c r="X22" i="1" a="1"/>
  <c r="X22" i="1" s="1"/>
  <c r="JO31" i="1" a="1"/>
  <c r="JO31" i="1" s="1"/>
  <c r="JO34" i="1" a="1"/>
  <c r="JO34" i="1" s="1"/>
  <c r="JO41" i="1" a="1"/>
  <c r="JO41" i="1" s="1"/>
  <c r="JO25" i="1" a="1"/>
  <c r="JO25" i="1" s="1"/>
  <c r="JO33" i="1" a="1"/>
  <c r="JO33" i="1" s="1"/>
  <c r="JO39" i="1" a="1"/>
  <c r="JO39" i="1" s="1"/>
  <c r="JO24" i="1" a="1"/>
  <c r="JO24" i="1" s="1"/>
  <c r="JO36" i="1" a="1"/>
  <c r="JO36" i="1" s="1"/>
  <c r="JO42" i="1" a="1"/>
  <c r="JO42" i="1" s="1"/>
  <c r="JO35" i="1" a="1"/>
  <c r="JO35" i="1" s="1"/>
  <c r="JO27" i="1" a="1"/>
  <c r="JO27" i="1" s="1"/>
  <c r="JO43" i="1" a="1"/>
  <c r="JO43" i="1" s="1"/>
  <c r="JO23" i="1" a="1"/>
  <c r="JO23" i="1" s="1"/>
  <c r="JO29" i="1" a="1"/>
  <c r="JO29" i="1" s="1"/>
  <c r="JO22" i="1" a="1"/>
  <c r="JO22" i="1" s="1"/>
  <c r="JO40" i="1" a="1"/>
  <c r="JO40" i="1" s="1"/>
  <c r="JO28" i="1" a="1"/>
  <c r="JO28" i="1" s="1"/>
  <c r="JO26" i="1" a="1"/>
  <c r="JO26" i="1" s="1"/>
  <c r="JO30" i="1" a="1"/>
  <c r="JO30" i="1" s="1"/>
  <c r="JO37" i="1" a="1"/>
  <c r="JO37" i="1" s="1"/>
  <c r="JO38" i="1" a="1"/>
  <c r="JO38" i="1" s="1"/>
  <c r="JO32" i="1" a="1"/>
  <c r="JO32" i="1" s="1"/>
  <c r="CC60" i="1" a="1"/>
  <c r="CC60" i="1" s="1"/>
  <c r="CC61" i="1" a="1"/>
  <c r="CC61" i="1" s="1"/>
  <c r="CC62" i="1" a="1"/>
  <c r="CC62" i="1" s="1"/>
  <c r="CC63" i="1" a="1"/>
  <c r="CC63" i="1" s="1"/>
  <c r="CC64" i="1" a="1"/>
  <c r="CC64" i="1" s="1"/>
  <c r="CC65" i="1" a="1"/>
  <c r="CC65" i="1" s="1"/>
  <c r="CC66" i="1" a="1"/>
  <c r="CC66" i="1" s="1"/>
  <c r="CC67" i="1" a="1"/>
  <c r="CC67" i="1" s="1"/>
  <c r="CC68" i="1" a="1"/>
  <c r="CC68" i="1" s="1"/>
  <c r="CC69" i="1" a="1"/>
  <c r="CC69" i="1" s="1"/>
  <c r="CC70" i="1" a="1"/>
  <c r="CC70" i="1" s="1"/>
  <c r="FX60" i="1" a="1"/>
  <c r="FX60" i="1" s="1"/>
  <c r="FX61" i="1" a="1"/>
  <c r="FX61" i="1" s="1"/>
  <c r="FX62" i="1" a="1"/>
  <c r="FX62" i="1" s="1"/>
  <c r="FX63" i="1" a="1"/>
  <c r="FX63" i="1" s="1"/>
  <c r="FX64" i="1" a="1"/>
  <c r="FX64" i="1" s="1"/>
  <c r="FX65" i="1" a="1"/>
  <c r="FX65" i="1" s="1"/>
  <c r="FX66" i="1" a="1"/>
  <c r="FX66" i="1" s="1"/>
  <c r="FX67" i="1" a="1"/>
  <c r="FX67" i="1" s="1"/>
  <c r="FX68" i="1" a="1"/>
  <c r="FX68" i="1" s="1"/>
  <c r="FX69" i="1" a="1"/>
  <c r="FX69" i="1" s="1"/>
  <c r="FX70" i="1" a="1"/>
  <c r="FX70" i="1" s="1"/>
  <c r="ME60" i="1" a="1"/>
  <c r="ME60" i="1" s="1"/>
  <c r="ME61" i="1" a="1"/>
  <c r="ME61" i="1" s="1"/>
  <c r="ME62" i="1" a="1"/>
  <c r="ME62" i="1" s="1"/>
  <c r="ME63" i="1" a="1"/>
  <c r="ME63" i="1" s="1"/>
  <c r="ME64" i="1" a="1"/>
  <c r="ME64" i="1" s="1"/>
  <c r="ME65" i="1" a="1"/>
  <c r="ME65" i="1" s="1"/>
  <c r="ME66" i="1" a="1"/>
  <c r="ME66" i="1" s="1"/>
  <c r="ME67" i="1" a="1"/>
  <c r="ME67" i="1" s="1"/>
  <c r="ME68" i="1" a="1"/>
  <c r="ME68" i="1" s="1"/>
  <c r="ME69" i="1" a="1"/>
  <c r="ME69" i="1" s="1"/>
  <c r="ME70" i="1" a="1"/>
  <c r="ME70" i="1" s="1"/>
  <c r="IL60" i="1" a="1"/>
  <c r="IL60" i="1" s="1"/>
  <c r="IL61" i="1" a="1"/>
  <c r="IL61" i="1" s="1"/>
  <c r="IL62" i="1" a="1"/>
  <c r="IL62" i="1" s="1"/>
  <c r="IL63" i="1" a="1"/>
  <c r="IL63" i="1" s="1"/>
  <c r="IL64" i="1" a="1"/>
  <c r="IL64" i="1" s="1"/>
  <c r="IL65" i="1" a="1"/>
  <c r="IL65" i="1" s="1"/>
  <c r="IL66" i="1" a="1"/>
  <c r="IL66" i="1" s="1"/>
  <c r="IL67" i="1" a="1"/>
  <c r="IL67" i="1" s="1"/>
  <c r="IL68" i="1" a="1"/>
  <c r="IL68" i="1" s="1"/>
  <c r="IL69" i="1" a="1"/>
  <c r="IL69" i="1" s="1"/>
  <c r="IL70" i="1" a="1"/>
  <c r="IL70" i="1" s="1"/>
  <c r="DG60" i="1" a="1"/>
  <c r="DG60" i="1" s="1"/>
  <c r="DG61" i="1" a="1"/>
  <c r="DG61" i="1" s="1"/>
  <c r="DG62" i="1" a="1"/>
  <c r="DG62" i="1" s="1"/>
  <c r="DG63" i="1" a="1"/>
  <c r="DG63" i="1" s="1"/>
  <c r="DG64" i="1" a="1"/>
  <c r="DG64" i="1" s="1"/>
  <c r="DG65" i="1" a="1"/>
  <c r="DG65" i="1" s="1"/>
  <c r="DG66" i="1" a="1"/>
  <c r="DG66" i="1" s="1"/>
  <c r="DG67" i="1" a="1"/>
  <c r="DG67" i="1" s="1"/>
  <c r="DG68" i="1" a="1"/>
  <c r="DG68" i="1" s="1"/>
  <c r="DG69" i="1" a="1"/>
  <c r="DG69" i="1" s="1"/>
  <c r="DG70" i="1" a="1"/>
  <c r="DG70" i="1" s="1"/>
  <c r="FZ28" i="1" a="1"/>
  <c r="FZ28" i="1" s="1"/>
  <c r="FZ24" i="1" a="1"/>
  <c r="FZ24" i="1" s="1"/>
  <c r="FZ30" i="1" a="1"/>
  <c r="FZ30" i="1" s="1"/>
  <c r="FZ43" i="1" a="1"/>
  <c r="FZ43" i="1" s="1"/>
  <c r="FZ31" i="1" a="1"/>
  <c r="FZ31" i="1" s="1"/>
  <c r="FZ39" i="1" a="1"/>
  <c r="FZ39" i="1" s="1"/>
  <c r="FZ34" i="1" a="1"/>
  <c r="FZ34" i="1" s="1"/>
  <c r="FZ23" i="1" a="1"/>
  <c r="FZ23" i="1" s="1"/>
  <c r="FZ37" i="1" a="1"/>
  <c r="FZ37" i="1" s="1"/>
  <c r="FZ36" i="1" a="1"/>
  <c r="FZ36" i="1" s="1"/>
  <c r="FZ25" i="1" a="1"/>
  <c r="FZ25" i="1" s="1"/>
  <c r="FZ22" i="1" a="1"/>
  <c r="FZ22" i="1" s="1"/>
  <c r="FZ32" i="1" a="1"/>
  <c r="FZ32" i="1" s="1"/>
  <c r="FZ27" i="1" a="1"/>
  <c r="FZ27" i="1" s="1"/>
  <c r="FZ35" i="1" a="1"/>
  <c r="FZ35" i="1" s="1"/>
  <c r="FZ26" i="1" a="1"/>
  <c r="FZ26" i="1" s="1"/>
  <c r="FZ33" i="1" a="1"/>
  <c r="FZ33" i="1" s="1"/>
  <c r="FZ40" i="1" a="1"/>
  <c r="FZ40" i="1" s="1"/>
  <c r="FZ29" i="1" a="1"/>
  <c r="FZ29" i="1" s="1"/>
  <c r="FZ38" i="1" a="1"/>
  <c r="FZ38" i="1" s="1"/>
  <c r="JA27" i="1" a="1"/>
  <c r="JA27" i="1" s="1"/>
  <c r="JA36" i="1" a="1"/>
  <c r="JA36" i="1" s="1"/>
  <c r="JA37" i="1" a="1"/>
  <c r="JA37" i="1" s="1"/>
  <c r="JA34" i="1" a="1"/>
  <c r="JA34" i="1" s="1"/>
  <c r="JA32" i="1" a="1"/>
  <c r="JA32" i="1" s="1"/>
  <c r="JA24" i="1" a="1"/>
  <c r="JA24" i="1" s="1"/>
  <c r="JA41" i="1" a="1"/>
  <c r="JA41" i="1" s="1"/>
  <c r="JA33" i="1" a="1"/>
  <c r="JA33" i="1" s="1"/>
  <c r="JA40" i="1" a="1"/>
  <c r="JA40" i="1" s="1"/>
  <c r="JA42" i="1" a="1"/>
  <c r="JA42" i="1" s="1"/>
  <c r="JA22" i="1" a="1"/>
  <c r="JA22" i="1" s="1"/>
  <c r="JA25" i="1" a="1"/>
  <c r="JA25" i="1" s="1"/>
  <c r="JA28" i="1" a="1"/>
  <c r="JA28" i="1" s="1"/>
  <c r="JA43" i="1" a="1"/>
  <c r="JA43" i="1" s="1"/>
  <c r="JA30" i="1" a="1"/>
  <c r="JA30" i="1" s="1"/>
  <c r="JA38" i="1" a="1"/>
  <c r="JA38" i="1" s="1"/>
  <c r="JA39" i="1" a="1"/>
  <c r="JA39" i="1" s="1"/>
  <c r="JA26" i="1" a="1"/>
  <c r="JA26" i="1" s="1"/>
  <c r="JA29" i="1" a="1"/>
  <c r="JA29" i="1" s="1"/>
  <c r="JA31" i="1" a="1"/>
  <c r="JA31" i="1" s="1"/>
  <c r="JA35" i="1" a="1"/>
  <c r="JA35" i="1" s="1"/>
  <c r="JA23" i="1" a="1"/>
  <c r="JA23" i="1" s="1"/>
  <c r="GH26" i="1" a="1"/>
  <c r="GH26" i="1" s="1"/>
  <c r="GH36" i="1" a="1"/>
  <c r="GH36" i="1" s="1"/>
  <c r="GH37" i="1" a="1"/>
  <c r="GH37" i="1" s="1"/>
  <c r="GH24" i="1" a="1"/>
  <c r="GH24" i="1" s="1"/>
  <c r="GH35" i="1" a="1"/>
  <c r="GH35" i="1" s="1"/>
  <c r="GH31" i="1" a="1"/>
  <c r="GH31" i="1" s="1"/>
  <c r="GH39" i="1" a="1"/>
  <c r="GH39" i="1" s="1"/>
  <c r="GH25" i="1" a="1"/>
  <c r="GH25" i="1" s="1"/>
  <c r="GH28" i="1" a="1"/>
  <c r="GH28" i="1" s="1"/>
  <c r="GH38" i="1" a="1"/>
  <c r="GH38" i="1" s="1"/>
  <c r="GH27" i="1" a="1"/>
  <c r="GH27" i="1" s="1"/>
  <c r="GH30" i="1" a="1"/>
  <c r="GH30" i="1" s="1"/>
  <c r="GH40" i="1" a="1"/>
  <c r="GH40" i="1" s="1"/>
  <c r="GH43" i="1" a="1"/>
  <c r="GH43" i="1" s="1"/>
  <c r="GH33" i="1" a="1"/>
  <c r="GH33" i="1" s="1"/>
  <c r="GH32" i="1" a="1"/>
  <c r="GH32" i="1" s="1"/>
  <c r="GH29" i="1" a="1"/>
  <c r="GH29" i="1" s="1"/>
  <c r="GH23" i="1" a="1"/>
  <c r="GH23" i="1" s="1"/>
  <c r="GH34" i="1" a="1"/>
  <c r="GH34" i="1" s="1"/>
  <c r="GH22" i="1" a="1"/>
  <c r="GH22" i="1" s="1"/>
  <c r="JI37" i="1" a="1"/>
  <c r="JI37" i="1" s="1"/>
  <c r="JI40" i="1" a="1"/>
  <c r="JI40" i="1" s="1"/>
  <c r="JI41" i="1" a="1"/>
  <c r="JI41" i="1" s="1"/>
  <c r="JI34" i="1" a="1"/>
  <c r="JI34" i="1" s="1"/>
  <c r="JI33" i="1" a="1"/>
  <c r="JI33" i="1" s="1"/>
  <c r="JI28" i="1" a="1"/>
  <c r="JI28" i="1" s="1"/>
  <c r="JI42" i="1" a="1"/>
  <c r="JI42" i="1" s="1"/>
  <c r="JI24" i="1" a="1"/>
  <c r="JI24" i="1" s="1"/>
  <c r="JI43" i="1" a="1"/>
  <c r="JI43" i="1" s="1"/>
  <c r="JI35" i="1" a="1"/>
  <c r="JI35" i="1" s="1"/>
  <c r="JI22" i="1" a="1"/>
  <c r="JI22" i="1" s="1"/>
  <c r="JI25" i="1" a="1"/>
  <c r="JI25" i="1" s="1"/>
  <c r="JI31" i="1" a="1"/>
  <c r="JI31" i="1" s="1"/>
  <c r="JI39" i="1" a="1"/>
  <c r="JI39" i="1" s="1"/>
  <c r="JI26" i="1" a="1"/>
  <c r="JI26" i="1" s="1"/>
  <c r="JI23" i="1" a="1"/>
  <c r="JI23" i="1" s="1"/>
  <c r="JI38" i="1" a="1"/>
  <c r="JI38" i="1" s="1"/>
  <c r="JI30" i="1" a="1"/>
  <c r="JI30" i="1" s="1"/>
  <c r="JI32" i="1" a="1"/>
  <c r="JI32" i="1" s="1"/>
  <c r="JI27" i="1" a="1"/>
  <c r="JI27" i="1" s="1"/>
  <c r="JI29" i="1" a="1"/>
  <c r="JI29" i="1" s="1"/>
  <c r="JI36" i="1" a="1"/>
  <c r="JI36" i="1" s="1"/>
  <c r="KW26" i="1" a="1"/>
  <c r="KW26" i="1" s="1"/>
  <c r="KW22" i="1" a="1"/>
  <c r="KW22" i="1" s="1"/>
  <c r="KW40" i="1" a="1"/>
  <c r="KW40" i="1" s="1"/>
  <c r="KW41" i="1" a="1"/>
  <c r="KW41" i="1" s="1"/>
  <c r="KW36" i="1" a="1"/>
  <c r="KW36" i="1" s="1"/>
  <c r="KW25" i="1" a="1"/>
  <c r="KW25" i="1" s="1"/>
  <c r="KW30" i="1" a="1"/>
  <c r="KW30" i="1" s="1"/>
  <c r="KW24" i="1" a="1"/>
  <c r="KW24" i="1" s="1"/>
  <c r="KW37" i="1" a="1"/>
  <c r="KW37" i="1" s="1"/>
  <c r="KW43" i="1" a="1"/>
  <c r="KW43" i="1" s="1"/>
  <c r="KW32" i="1" a="1"/>
  <c r="KW32" i="1" s="1"/>
  <c r="KW38" i="1" a="1"/>
  <c r="KW38" i="1" s="1"/>
  <c r="KW31" i="1" a="1"/>
  <c r="KW31" i="1" s="1"/>
  <c r="KW29" i="1" a="1"/>
  <c r="KW29" i="1" s="1"/>
  <c r="KW33" i="1" a="1"/>
  <c r="KW33" i="1" s="1"/>
  <c r="KW34" i="1" a="1"/>
  <c r="KW34" i="1" s="1"/>
  <c r="KW42" i="1" a="1"/>
  <c r="KW42" i="1" s="1"/>
  <c r="KW28" i="1" a="1"/>
  <c r="KW28" i="1" s="1"/>
  <c r="KW39" i="1" a="1"/>
  <c r="KW39" i="1" s="1"/>
  <c r="KW23" i="1" a="1"/>
  <c r="KW23" i="1" s="1"/>
  <c r="KW27" i="1" a="1"/>
  <c r="KW27" i="1" s="1"/>
  <c r="KW35" i="1" a="1"/>
  <c r="KW35" i="1" s="1"/>
  <c r="BY39" i="1" a="1"/>
  <c r="BY39" i="1" s="1"/>
  <c r="BY36" i="1" a="1"/>
  <c r="BY36" i="1" s="1"/>
  <c r="BY30" i="1" a="1"/>
  <c r="BY30" i="1" s="1"/>
  <c r="BY29" i="1" a="1"/>
  <c r="BY29" i="1" s="1"/>
  <c r="BY28" i="1" a="1"/>
  <c r="BY28" i="1" s="1"/>
  <c r="BY25" i="1" a="1"/>
  <c r="BY25" i="1" s="1"/>
  <c r="BY34" i="1" a="1"/>
  <c r="BY34" i="1" s="1"/>
  <c r="BY27" i="1" a="1"/>
  <c r="BY27" i="1" s="1"/>
  <c r="BY24" i="1" a="1"/>
  <c r="BY24" i="1" s="1"/>
  <c r="BY41" i="1" a="1"/>
  <c r="BY41" i="1" s="1"/>
  <c r="BY35" i="1" a="1"/>
  <c r="BY35" i="1" s="1"/>
  <c r="BY37" i="1" a="1"/>
  <c r="BY37" i="1" s="1"/>
  <c r="BY22" i="1" a="1"/>
  <c r="BY22" i="1" s="1"/>
  <c r="BY32" i="1" a="1"/>
  <c r="BY32" i="1" s="1"/>
  <c r="BY42" i="1" a="1"/>
  <c r="BY42" i="1" s="1"/>
  <c r="BY23" i="1" a="1"/>
  <c r="BY23" i="1" s="1"/>
  <c r="BY31" i="1" a="1"/>
  <c r="BY31" i="1" s="1"/>
  <c r="BY43" i="1" a="1"/>
  <c r="BY43" i="1" s="1"/>
  <c r="BY26" i="1" a="1"/>
  <c r="BY26" i="1" s="1"/>
  <c r="BY38" i="1" a="1"/>
  <c r="BY38" i="1" s="1"/>
  <c r="BY40" i="1" a="1"/>
  <c r="BY40" i="1" s="1"/>
  <c r="BY33" i="1" a="1"/>
  <c r="BY33" i="1" s="1"/>
  <c r="GI60" i="1" a="1"/>
  <c r="GI60" i="1" s="1"/>
  <c r="GI61" i="1" a="1"/>
  <c r="GI61" i="1" s="1"/>
  <c r="GI62" i="1" a="1"/>
  <c r="GI62" i="1" s="1"/>
  <c r="GI63" i="1" a="1"/>
  <c r="GI63" i="1" s="1"/>
  <c r="GI64" i="1" a="1"/>
  <c r="GI64" i="1" s="1"/>
  <c r="GI65" i="1" a="1"/>
  <c r="GI65" i="1" s="1"/>
  <c r="GI66" i="1" a="1"/>
  <c r="GI66" i="1" s="1"/>
  <c r="GI67" i="1" a="1"/>
  <c r="GI67" i="1" s="1"/>
  <c r="GI68" i="1" a="1"/>
  <c r="GI68" i="1" s="1"/>
  <c r="GI69" i="1" a="1"/>
  <c r="GI69" i="1" s="1"/>
  <c r="GI70" i="1" a="1"/>
  <c r="GI70" i="1" s="1"/>
  <c r="FS60" i="1" a="1"/>
  <c r="FS60" i="1" s="1"/>
  <c r="FS61" i="1" a="1"/>
  <c r="FS61" i="1" s="1"/>
  <c r="FS62" i="1" a="1"/>
  <c r="FS62" i="1" s="1"/>
  <c r="FS63" i="1" a="1"/>
  <c r="FS63" i="1" s="1"/>
  <c r="FS64" i="1" a="1"/>
  <c r="FS64" i="1" s="1"/>
  <c r="FS65" i="1" a="1"/>
  <c r="FS65" i="1" s="1"/>
  <c r="FS66" i="1" a="1"/>
  <c r="FS66" i="1" s="1"/>
  <c r="FS67" i="1" a="1"/>
  <c r="FS67" i="1" s="1"/>
  <c r="FS68" i="1" a="1"/>
  <c r="FS68" i="1" s="1"/>
  <c r="FS69" i="1" a="1"/>
  <c r="FS69" i="1" s="1"/>
  <c r="FS70" i="1" a="1"/>
  <c r="FS70" i="1" s="1"/>
  <c r="LV60" i="1" a="1"/>
  <c r="LV60" i="1" s="1"/>
  <c r="LV61" i="1" a="1"/>
  <c r="LV61" i="1" s="1"/>
  <c r="LV62" i="1" a="1"/>
  <c r="LV62" i="1" s="1"/>
  <c r="LV63" i="1" a="1"/>
  <c r="LV63" i="1" s="1"/>
  <c r="LV64" i="1" a="1"/>
  <c r="LV64" i="1" s="1"/>
  <c r="LV65" i="1" a="1"/>
  <c r="LV65" i="1" s="1"/>
  <c r="LV66" i="1" a="1"/>
  <c r="LV66" i="1" s="1"/>
  <c r="LV67" i="1" a="1"/>
  <c r="LV67" i="1" s="1"/>
  <c r="LV68" i="1" a="1"/>
  <c r="LV68" i="1" s="1"/>
  <c r="LV69" i="1" a="1"/>
  <c r="LV69" i="1" s="1"/>
  <c r="LV70" i="1" a="1"/>
  <c r="LV70" i="1" s="1"/>
  <c r="X60" i="1" a="1"/>
  <c r="X60" i="1" s="1"/>
  <c r="X61" i="1" a="1"/>
  <c r="X61" i="1" s="1"/>
  <c r="X62" i="1" a="1"/>
  <c r="X62" i="1" s="1"/>
  <c r="X63" i="1" a="1"/>
  <c r="X63" i="1" s="1"/>
  <c r="X64" i="1" a="1"/>
  <c r="X64" i="1" s="1"/>
  <c r="X65" i="1" a="1"/>
  <c r="X65" i="1" s="1"/>
  <c r="X66" i="1" a="1"/>
  <c r="X66" i="1" s="1"/>
  <c r="X67" i="1" a="1"/>
  <c r="X67" i="1" s="1"/>
  <c r="X68" i="1" a="1"/>
  <c r="X68" i="1" s="1"/>
  <c r="X69" i="1" a="1"/>
  <c r="X69" i="1" s="1"/>
  <c r="X70" i="1" a="1"/>
  <c r="X70" i="1" s="1"/>
  <c r="HP23" i="1" a="1"/>
  <c r="HP23" i="1" s="1"/>
  <c r="HP24" i="1" a="1"/>
  <c r="HP24" i="1" s="1"/>
  <c r="HP42" i="1" a="1"/>
  <c r="HP42" i="1" s="1"/>
  <c r="HP22" i="1" a="1"/>
  <c r="HP22" i="1" s="1"/>
  <c r="HP31" i="1" a="1"/>
  <c r="HP31" i="1" s="1"/>
  <c r="HP26" i="1" a="1"/>
  <c r="HP26" i="1" s="1"/>
  <c r="HP30" i="1" a="1"/>
  <c r="HP30" i="1" s="1"/>
  <c r="HP36" i="1" a="1"/>
  <c r="HP36" i="1" s="1"/>
  <c r="HP38" i="1" a="1"/>
  <c r="HP38" i="1" s="1"/>
  <c r="HP41" i="1" a="1"/>
  <c r="HP41" i="1" s="1"/>
  <c r="HP37" i="1" a="1"/>
  <c r="HP37" i="1" s="1"/>
  <c r="HP29" i="1" a="1"/>
  <c r="HP29" i="1" s="1"/>
  <c r="HP25" i="1" a="1"/>
  <c r="HP25" i="1" s="1"/>
  <c r="HP32" i="1" a="1"/>
  <c r="HP32" i="1" s="1"/>
  <c r="HP34" i="1" a="1"/>
  <c r="HP34" i="1" s="1"/>
  <c r="HP43" i="1" a="1"/>
  <c r="HP43" i="1" s="1"/>
  <c r="HP33" i="1" a="1"/>
  <c r="HP33" i="1" s="1"/>
  <c r="HP40" i="1" a="1"/>
  <c r="HP40" i="1" s="1"/>
  <c r="HP35" i="1" a="1"/>
  <c r="HP35" i="1" s="1"/>
  <c r="HP28" i="1" a="1"/>
  <c r="HP28" i="1" s="1"/>
  <c r="HP27" i="1" a="1"/>
  <c r="HP27" i="1" s="1"/>
  <c r="HP39" i="1" a="1"/>
  <c r="HP39" i="1" s="1"/>
  <c r="KG23" i="1" a="1"/>
  <c r="KG23" i="1" s="1"/>
  <c r="KG24" i="1" a="1"/>
  <c r="KG24" i="1" s="1"/>
  <c r="KG33" i="1" a="1"/>
  <c r="KG33" i="1" s="1"/>
  <c r="KG40" i="1" a="1"/>
  <c r="KG40" i="1" s="1"/>
  <c r="KG29" i="1" a="1"/>
  <c r="KG29" i="1" s="1"/>
  <c r="KG38" i="1" a="1"/>
  <c r="KG38" i="1" s="1"/>
  <c r="KG35" i="1" a="1"/>
  <c r="KG35" i="1" s="1"/>
  <c r="KG43" i="1" a="1"/>
  <c r="KG43" i="1" s="1"/>
  <c r="KG26" i="1" a="1"/>
  <c r="KG26" i="1" s="1"/>
  <c r="KG22" i="1" a="1"/>
  <c r="KG22" i="1" s="1"/>
  <c r="KG28" i="1" a="1"/>
  <c r="KG28" i="1" s="1"/>
  <c r="KG41" i="1" a="1"/>
  <c r="KG41" i="1" s="1"/>
  <c r="KG36" i="1" a="1"/>
  <c r="KG36" i="1" s="1"/>
  <c r="KG37" i="1" a="1"/>
  <c r="KG37" i="1" s="1"/>
  <c r="KG30" i="1" a="1"/>
  <c r="KG30" i="1" s="1"/>
  <c r="KG39" i="1" a="1"/>
  <c r="KG39" i="1" s="1"/>
  <c r="KG27" i="1" a="1"/>
  <c r="KG27" i="1" s="1"/>
  <c r="KG34" i="1" a="1"/>
  <c r="KG34" i="1" s="1"/>
  <c r="KG32" i="1" a="1"/>
  <c r="KG32" i="1" s="1"/>
  <c r="KG31" i="1" a="1"/>
  <c r="KG31" i="1" s="1"/>
  <c r="KG42" i="1" a="1"/>
  <c r="KG42" i="1" s="1"/>
  <c r="KG25" i="1" a="1"/>
  <c r="KG25" i="1" s="1"/>
  <c r="KP43" i="1" a="1"/>
  <c r="KP43" i="1" s="1"/>
  <c r="KP41" i="1" a="1"/>
  <c r="KP41" i="1" s="1"/>
  <c r="KP33" i="1" a="1"/>
  <c r="KP33" i="1" s="1"/>
  <c r="KP40" i="1" a="1"/>
  <c r="KP40" i="1" s="1"/>
  <c r="KP23" i="1" a="1"/>
  <c r="KP23" i="1" s="1"/>
  <c r="KP34" i="1" a="1"/>
  <c r="KP34" i="1" s="1"/>
  <c r="KP42" i="1" a="1"/>
  <c r="KP42" i="1" s="1"/>
  <c r="KP35" i="1" a="1"/>
  <c r="KP35" i="1" s="1"/>
  <c r="KP25" i="1" a="1"/>
  <c r="KP25" i="1" s="1"/>
  <c r="KP26" i="1" a="1"/>
  <c r="KP26" i="1" s="1"/>
  <c r="KP31" i="1" a="1"/>
  <c r="KP31" i="1" s="1"/>
  <c r="KP24" i="1" a="1"/>
  <c r="KP24" i="1" s="1"/>
  <c r="KP28" i="1" a="1"/>
  <c r="KP28" i="1" s="1"/>
  <c r="KP39" i="1" a="1"/>
  <c r="KP39" i="1" s="1"/>
  <c r="KP22" i="1" a="1"/>
  <c r="KP22" i="1" s="1"/>
  <c r="KP29" i="1" a="1"/>
  <c r="KP29" i="1" s="1"/>
  <c r="KP27" i="1" a="1"/>
  <c r="KP27" i="1" s="1"/>
  <c r="KP37" i="1" a="1"/>
  <c r="KP37" i="1" s="1"/>
  <c r="KP30" i="1" a="1"/>
  <c r="KP30" i="1" s="1"/>
  <c r="KP32" i="1" a="1"/>
  <c r="KP32" i="1" s="1"/>
  <c r="KP36" i="1" a="1"/>
  <c r="KP36" i="1" s="1"/>
  <c r="KP38" i="1" a="1"/>
  <c r="KP38" i="1" s="1"/>
  <c r="MC26" i="1" a="1"/>
  <c r="MC26" i="1" s="1"/>
  <c r="MC39" i="1" a="1"/>
  <c r="MC39" i="1" s="1"/>
  <c r="MC29" i="1" a="1"/>
  <c r="MC29" i="1" s="1"/>
  <c r="MC35" i="1" a="1"/>
  <c r="MC35" i="1" s="1"/>
  <c r="MC34" i="1" a="1"/>
  <c r="MC34" i="1" s="1"/>
  <c r="MC23" i="1" a="1"/>
  <c r="MC23" i="1" s="1"/>
  <c r="MC24" i="1" a="1"/>
  <c r="MC24" i="1" s="1"/>
  <c r="MC41" i="1" a="1"/>
  <c r="MC41" i="1" s="1"/>
  <c r="MC32" i="1" a="1"/>
  <c r="MC32" i="1" s="1"/>
  <c r="MC36" i="1" a="1"/>
  <c r="MC36" i="1" s="1"/>
  <c r="MC37" i="1" a="1"/>
  <c r="MC37" i="1" s="1"/>
  <c r="MC42" i="1" a="1"/>
  <c r="MC42" i="1" s="1"/>
  <c r="MC40" i="1" a="1"/>
  <c r="MC40" i="1" s="1"/>
  <c r="MC31" i="1" a="1"/>
  <c r="MC31" i="1" s="1"/>
  <c r="MC30" i="1" a="1"/>
  <c r="MC30" i="1" s="1"/>
  <c r="MC38" i="1" a="1"/>
  <c r="MC38" i="1" s="1"/>
  <c r="MC22" i="1" a="1"/>
  <c r="MC22" i="1" s="1"/>
  <c r="MC25" i="1" a="1"/>
  <c r="MC25" i="1" s="1"/>
  <c r="MC43" i="1" a="1"/>
  <c r="MC43" i="1" s="1"/>
  <c r="MC27" i="1" a="1"/>
  <c r="MC27" i="1" s="1"/>
  <c r="MC33" i="1" a="1"/>
  <c r="MC33" i="1" s="1"/>
  <c r="U24" i="1" a="1"/>
  <c r="U24" i="1" s="1"/>
  <c r="EV24" i="1" s="1"/>
  <c r="U35" i="1" a="1"/>
  <c r="U35" i="1" s="1"/>
  <c r="U40" i="1" a="1"/>
  <c r="U40" i="1" s="1"/>
  <c r="EV40" i="1" s="1"/>
  <c r="U43" i="1" a="1"/>
  <c r="U43" i="1" s="1"/>
  <c r="EU43" i="1" s="1"/>
  <c r="U25" i="1" a="1"/>
  <c r="U25" i="1" s="1"/>
  <c r="EV25" i="1" s="1"/>
  <c r="U22" i="1" a="1"/>
  <c r="U22" i="1" s="1"/>
  <c r="EV22" i="1" s="1"/>
  <c r="U41" i="1" a="1"/>
  <c r="U41" i="1" s="1"/>
  <c r="U38" i="1" a="1"/>
  <c r="U38" i="1" s="1"/>
  <c r="U23" i="1" a="1"/>
  <c r="U23" i="1" s="1"/>
  <c r="EU23" i="1" s="1"/>
  <c r="U28" i="1" a="1"/>
  <c r="U28" i="1" s="1"/>
  <c r="EV28" i="1" s="1"/>
  <c r="U27" i="1" a="1"/>
  <c r="U27" i="1" s="1"/>
  <c r="EV27" i="1" s="1"/>
  <c r="U29" i="1" a="1"/>
  <c r="U29" i="1" s="1"/>
  <c r="EU29" i="1" s="1"/>
  <c r="U34" i="1" a="1"/>
  <c r="U34" i="1" s="1"/>
  <c r="EU34" i="1" s="1"/>
  <c r="U30" i="1" a="1"/>
  <c r="U30" i="1" s="1"/>
  <c r="EV30" i="1" s="1"/>
  <c r="U39" i="1" a="1"/>
  <c r="U39" i="1" s="1"/>
  <c r="U42" i="1" a="1"/>
  <c r="U42" i="1" s="1"/>
  <c r="U26" i="1" a="1"/>
  <c r="U26" i="1" s="1"/>
  <c r="EU26" i="1" s="1"/>
  <c r="U36" i="1" a="1"/>
  <c r="U36" i="1" s="1"/>
  <c r="U37" i="1" a="1"/>
  <c r="U37" i="1" s="1"/>
  <c r="FT34" i="1" a="1"/>
  <c r="FT34" i="1" s="1"/>
  <c r="FT24" i="1" a="1"/>
  <c r="FT24" i="1" s="1"/>
  <c r="FT42" i="1" a="1"/>
  <c r="FT42" i="1" s="1"/>
  <c r="FT36" i="1" a="1"/>
  <c r="FT36" i="1" s="1"/>
  <c r="FT28" i="1" a="1"/>
  <c r="FT28" i="1" s="1"/>
  <c r="FT35" i="1" a="1"/>
  <c r="FT35" i="1" s="1"/>
  <c r="FT27" i="1" a="1"/>
  <c r="FT27" i="1" s="1"/>
  <c r="FT22" i="1" a="1"/>
  <c r="FT22" i="1" s="1"/>
  <c r="FT41" i="1" a="1"/>
  <c r="FT41" i="1" s="1"/>
  <c r="FT37" i="1" a="1"/>
  <c r="FT37" i="1" s="1"/>
  <c r="FT26" i="1" a="1"/>
  <c r="FT26" i="1" s="1"/>
  <c r="FT29" i="1" a="1"/>
  <c r="FT29" i="1" s="1"/>
  <c r="FT23" i="1" a="1"/>
  <c r="FT23" i="1" s="1"/>
  <c r="FT39" i="1" a="1"/>
  <c r="FT39" i="1" s="1"/>
  <c r="FT33" i="1" a="1"/>
  <c r="FT33" i="1" s="1"/>
  <c r="FT40" i="1" a="1"/>
  <c r="FT40" i="1" s="1"/>
  <c r="FT38" i="1" a="1"/>
  <c r="FT38" i="1" s="1"/>
  <c r="FT25" i="1" a="1"/>
  <c r="FT25" i="1" s="1"/>
  <c r="FT30" i="1" a="1"/>
  <c r="FT30" i="1" s="1"/>
  <c r="FT32" i="1" a="1"/>
  <c r="FT32" i="1" s="1"/>
  <c r="FT43" i="1" a="1"/>
  <c r="FT43" i="1" s="1"/>
  <c r="FT31" i="1" a="1"/>
  <c r="FT31" i="1" s="1"/>
  <c r="HM60" i="1" a="1"/>
  <c r="HM60" i="1" s="1"/>
  <c r="HM61" i="1" a="1"/>
  <c r="HM61" i="1" s="1"/>
  <c r="HM62" i="1" a="1"/>
  <c r="HM62" i="1" s="1"/>
  <c r="HM63" i="1" a="1"/>
  <c r="HM63" i="1" s="1"/>
  <c r="HM64" i="1" a="1"/>
  <c r="HM64" i="1" s="1"/>
  <c r="HM65" i="1" a="1"/>
  <c r="HM65" i="1" s="1"/>
  <c r="HM66" i="1" a="1"/>
  <c r="HM66" i="1" s="1"/>
  <c r="HM67" i="1" a="1"/>
  <c r="HM67" i="1" s="1"/>
  <c r="HM68" i="1" a="1"/>
  <c r="HM68" i="1" s="1"/>
  <c r="HM69" i="1" a="1"/>
  <c r="HM69" i="1" s="1"/>
  <c r="HM70" i="1" a="1"/>
  <c r="HM70" i="1" s="1"/>
  <c r="HT60" i="1" a="1"/>
  <c r="HT60" i="1" s="1"/>
  <c r="HT61" i="1" a="1"/>
  <c r="HT61" i="1" s="1"/>
  <c r="HT62" i="1" a="1"/>
  <c r="HT62" i="1" s="1"/>
  <c r="HT63" i="1" a="1"/>
  <c r="HT63" i="1" s="1"/>
  <c r="HT64" i="1" a="1"/>
  <c r="HT64" i="1" s="1"/>
  <c r="HT65" i="1" a="1"/>
  <c r="HT65" i="1" s="1"/>
  <c r="HT66" i="1" a="1"/>
  <c r="HT66" i="1" s="1"/>
  <c r="HT67" i="1" a="1"/>
  <c r="HT67" i="1" s="1"/>
  <c r="HT68" i="1" a="1"/>
  <c r="HT68" i="1" s="1"/>
  <c r="HT69" i="1" a="1"/>
  <c r="HT69" i="1" s="1"/>
  <c r="HT70" i="1" a="1"/>
  <c r="HT70" i="1" s="1"/>
  <c r="HA60" i="1" a="1"/>
  <c r="HA60" i="1" s="1"/>
  <c r="HA61" i="1" a="1"/>
  <c r="HA61" i="1" s="1"/>
  <c r="HA62" i="1" a="1"/>
  <c r="HA62" i="1" s="1"/>
  <c r="HA63" i="1" a="1"/>
  <c r="HA63" i="1" s="1"/>
  <c r="HA64" i="1" a="1"/>
  <c r="HA64" i="1" s="1"/>
  <c r="HA65" i="1" a="1"/>
  <c r="HA65" i="1" s="1"/>
  <c r="HA66" i="1" a="1"/>
  <c r="HA66" i="1" s="1"/>
  <c r="HA67" i="1" a="1"/>
  <c r="HA67" i="1" s="1"/>
  <c r="HA68" i="1" a="1"/>
  <c r="HA68" i="1" s="1"/>
  <c r="HA69" i="1" a="1"/>
  <c r="HA69" i="1" s="1"/>
  <c r="HA70" i="1" a="1"/>
  <c r="HA70" i="1" s="1"/>
  <c r="FV60" i="1" a="1"/>
  <c r="FV60" i="1" s="1"/>
  <c r="FV61" i="1" a="1"/>
  <c r="FV61" i="1" s="1"/>
  <c r="FV62" i="1" a="1"/>
  <c r="FV62" i="1" s="1"/>
  <c r="FV63" i="1" a="1"/>
  <c r="FV63" i="1" s="1"/>
  <c r="FV64" i="1" a="1"/>
  <c r="FV64" i="1" s="1"/>
  <c r="FV65" i="1" a="1"/>
  <c r="FV65" i="1" s="1"/>
  <c r="FV66" i="1" a="1"/>
  <c r="FV66" i="1" s="1"/>
  <c r="FV67" i="1" a="1"/>
  <c r="FV67" i="1" s="1"/>
  <c r="FV68" i="1" a="1"/>
  <c r="FV68" i="1" s="1"/>
  <c r="FV69" i="1" a="1"/>
  <c r="FV69" i="1" s="1"/>
  <c r="FV70" i="1" a="1"/>
  <c r="FV70" i="1" s="1"/>
  <c r="AE60" i="1" a="1"/>
  <c r="AE60" i="1" s="1"/>
  <c r="AE61" i="1" a="1"/>
  <c r="AE61" i="1" s="1"/>
  <c r="AE62" i="1" a="1"/>
  <c r="AE62" i="1" s="1"/>
  <c r="AE63" i="1" a="1"/>
  <c r="AE63" i="1" s="1"/>
  <c r="AE64" i="1" a="1"/>
  <c r="AE64" i="1" s="1"/>
  <c r="AE65" i="1" a="1"/>
  <c r="AE65" i="1" s="1"/>
  <c r="AE66" i="1" a="1"/>
  <c r="AE66" i="1" s="1"/>
  <c r="AE67" i="1" a="1"/>
  <c r="AE67" i="1" s="1"/>
  <c r="AE68" i="1" a="1"/>
  <c r="AE68" i="1" s="1"/>
  <c r="AE69" i="1" a="1"/>
  <c r="AE69" i="1" s="1"/>
  <c r="AE70" i="1" a="1"/>
  <c r="AE70" i="1" s="1"/>
  <c r="IW36" i="1" a="1"/>
  <c r="IW36" i="1" s="1"/>
  <c r="IW28" i="1" a="1"/>
  <c r="IW28" i="1" s="1"/>
  <c r="IW24" i="1" a="1"/>
  <c r="IW24" i="1" s="1"/>
  <c r="IW41" i="1" a="1"/>
  <c r="IW41" i="1" s="1"/>
  <c r="IW42" i="1" a="1"/>
  <c r="IW42" i="1" s="1"/>
  <c r="IW37" i="1" a="1"/>
  <c r="IW37" i="1" s="1"/>
  <c r="IW31" i="1" a="1"/>
  <c r="IW31" i="1" s="1"/>
  <c r="IW35" i="1" a="1"/>
  <c r="IW35" i="1" s="1"/>
  <c r="IW40" i="1" a="1"/>
  <c r="IW40" i="1" s="1"/>
  <c r="IW38" i="1" a="1"/>
  <c r="IW38" i="1" s="1"/>
  <c r="IW22" i="1" a="1"/>
  <c r="IW22" i="1" s="1"/>
  <c r="IW39" i="1" a="1"/>
  <c r="IW39" i="1" s="1"/>
  <c r="IW43" i="1" a="1"/>
  <c r="IW43" i="1" s="1"/>
  <c r="IW26" i="1" a="1"/>
  <c r="IW26" i="1" s="1"/>
  <c r="IW30" i="1" a="1"/>
  <c r="IW30" i="1" s="1"/>
  <c r="IW33" i="1" a="1"/>
  <c r="IW33" i="1" s="1"/>
  <c r="IW23" i="1" a="1"/>
  <c r="IW23" i="1" s="1"/>
  <c r="IW32" i="1" a="1"/>
  <c r="IW32" i="1" s="1"/>
  <c r="IW25" i="1" a="1"/>
  <c r="IW25" i="1" s="1"/>
  <c r="IW27" i="1" a="1"/>
  <c r="IW27" i="1" s="1"/>
  <c r="IW34" i="1" a="1"/>
  <c r="IW34" i="1" s="1"/>
  <c r="IW29" i="1" a="1"/>
  <c r="IW29" i="1" s="1"/>
  <c r="LS25" i="1" a="1"/>
  <c r="LS25" i="1" s="1"/>
  <c r="LS35" i="1" a="1"/>
  <c r="LS35" i="1" s="1"/>
  <c r="LS39" i="1" a="1"/>
  <c r="LS39" i="1" s="1"/>
  <c r="LS30" i="1" a="1"/>
  <c r="LS30" i="1" s="1"/>
  <c r="LS31" i="1" a="1"/>
  <c r="LS31" i="1" s="1"/>
  <c r="LS29" i="1" a="1"/>
  <c r="LS29" i="1" s="1"/>
  <c r="LS38" i="1" a="1"/>
  <c r="LS38" i="1" s="1"/>
  <c r="LS26" i="1" a="1"/>
  <c r="LS26" i="1" s="1"/>
  <c r="LS27" i="1" a="1"/>
  <c r="LS27" i="1" s="1"/>
  <c r="LS36" i="1" a="1"/>
  <c r="LS36" i="1" s="1"/>
  <c r="LS24" i="1" a="1"/>
  <c r="LS24" i="1" s="1"/>
  <c r="LS32" i="1" a="1"/>
  <c r="LS32" i="1" s="1"/>
  <c r="LS41" i="1" a="1"/>
  <c r="LS41" i="1" s="1"/>
  <c r="LS43" i="1" a="1"/>
  <c r="LS43" i="1" s="1"/>
  <c r="LS34" i="1" a="1"/>
  <c r="LS34" i="1" s="1"/>
  <c r="LS42" i="1" a="1"/>
  <c r="LS42" i="1" s="1"/>
  <c r="LS40" i="1" a="1"/>
  <c r="LS40" i="1" s="1"/>
  <c r="LS37" i="1" a="1"/>
  <c r="LS37" i="1" s="1"/>
  <c r="LS22" i="1" a="1"/>
  <c r="LS22" i="1" s="1"/>
  <c r="LS28" i="1" a="1"/>
  <c r="LS28" i="1" s="1"/>
  <c r="LS23" i="1" a="1"/>
  <c r="LS23" i="1" s="1"/>
  <c r="LS33" i="1" a="1"/>
  <c r="LS33" i="1" s="1"/>
  <c r="JE24" i="1" a="1"/>
  <c r="JE24" i="1" s="1"/>
  <c r="JE43" i="1" a="1"/>
  <c r="JE43" i="1" s="1"/>
  <c r="JE36" i="1" a="1"/>
  <c r="JE36" i="1" s="1"/>
  <c r="JE28" i="1" a="1"/>
  <c r="JE28" i="1" s="1"/>
  <c r="JE37" i="1" a="1"/>
  <c r="JE37" i="1" s="1"/>
  <c r="JE41" i="1" a="1"/>
  <c r="JE41" i="1" s="1"/>
  <c r="JE40" i="1" a="1"/>
  <c r="JE40" i="1" s="1"/>
  <c r="JE38" i="1" a="1"/>
  <c r="JE38" i="1" s="1"/>
  <c r="JE30" i="1" a="1"/>
  <c r="JE30" i="1" s="1"/>
  <c r="JE39" i="1" a="1"/>
  <c r="JE39" i="1" s="1"/>
  <c r="JE35" i="1" a="1"/>
  <c r="JE35" i="1" s="1"/>
  <c r="JE31" i="1" a="1"/>
  <c r="JE31" i="1" s="1"/>
  <c r="JE22" i="1" a="1"/>
  <c r="JE22" i="1" s="1"/>
  <c r="JE42" i="1" a="1"/>
  <c r="JE42" i="1" s="1"/>
  <c r="JE34" i="1" a="1"/>
  <c r="JE34" i="1" s="1"/>
  <c r="JE25" i="1" a="1"/>
  <c r="JE25" i="1" s="1"/>
  <c r="JE33" i="1" a="1"/>
  <c r="JE33" i="1" s="1"/>
  <c r="JE27" i="1" a="1"/>
  <c r="JE27" i="1" s="1"/>
  <c r="JE23" i="1" a="1"/>
  <c r="JE23" i="1" s="1"/>
  <c r="JE26" i="1" a="1"/>
  <c r="JE26" i="1" s="1"/>
  <c r="JE29" i="1" a="1"/>
  <c r="JE29" i="1" s="1"/>
  <c r="JE32" i="1" a="1"/>
  <c r="JE32" i="1" s="1"/>
  <c r="AH27" i="1" a="1"/>
  <c r="AH27" i="1" s="1"/>
  <c r="AH41" i="1" a="1"/>
  <c r="AH41" i="1" s="1"/>
  <c r="AH34" i="1" a="1"/>
  <c r="AH34" i="1" s="1"/>
  <c r="AH29" i="1" a="1"/>
  <c r="AH29" i="1" s="1"/>
  <c r="AH22" i="1" a="1"/>
  <c r="AH22" i="1" s="1"/>
  <c r="AH39" i="1" a="1"/>
  <c r="AH39" i="1" s="1"/>
  <c r="AH24" i="1" a="1"/>
  <c r="AH24" i="1" s="1"/>
  <c r="AH28" i="1" a="1"/>
  <c r="AH28" i="1" s="1"/>
  <c r="AH25" i="1" a="1"/>
  <c r="AH25" i="1" s="1"/>
  <c r="AH38" i="1" a="1"/>
  <c r="AH38" i="1" s="1"/>
  <c r="AH36" i="1" a="1"/>
  <c r="AH36" i="1" s="1"/>
  <c r="AH30" i="1" a="1"/>
  <c r="AH30" i="1" s="1"/>
  <c r="AH31" i="1" a="1"/>
  <c r="AH31" i="1" s="1"/>
  <c r="AH32" i="1" a="1"/>
  <c r="AH32" i="1" s="1"/>
  <c r="AH26" i="1" a="1"/>
  <c r="AH26" i="1" s="1"/>
  <c r="AH37" i="1" a="1"/>
  <c r="AH37" i="1" s="1"/>
  <c r="AH42" i="1" a="1"/>
  <c r="AH42" i="1" s="1"/>
  <c r="AH23" i="1" a="1"/>
  <c r="AH23" i="1" s="1"/>
  <c r="AH40" i="1" a="1"/>
  <c r="AH40" i="1" s="1"/>
  <c r="AH33" i="1" a="1"/>
  <c r="AH33" i="1" s="1"/>
  <c r="AH35" i="1" a="1"/>
  <c r="AH35" i="1" s="1"/>
  <c r="AH43" i="1" a="1"/>
  <c r="AH43" i="1" s="1"/>
  <c r="S29" i="1" a="1"/>
  <c r="S29" i="1" s="1"/>
  <c r="S28" i="1" a="1"/>
  <c r="S28" i="1" s="1"/>
  <c r="S22" i="1" a="1"/>
  <c r="S22" i="1" s="1"/>
  <c r="S34" i="1" a="1"/>
  <c r="S34" i="1" s="1"/>
  <c r="S25" i="1" a="1"/>
  <c r="S25" i="1" s="1"/>
  <c r="S30" i="1" a="1"/>
  <c r="S30" i="1" s="1"/>
  <c r="S23" i="1" a="1"/>
  <c r="S23" i="1" s="1"/>
  <c r="S38" i="1" a="1"/>
  <c r="S38" i="1" s="1"/>
  <c r="S41" i="1" a="1"/>
  <c r="S41" i="1" s="1"/>
  <c r="S39" i="1" a="1"/>
  <c r="S39" i="1" s="1"/>
  <c r="S31" i="1" a="1"/>
  <c r="S31" i="1" s="1"/>
  <c r="S36" i="1" a="1"/>
  <c r="S36" i="1" s="1"/>
  <c r="S26" i="1" a="1"/>
  <c r="S26" i="1" s="1"/>
  <c r="S37" i="1" a="1"/>
  <c r="S37" i="1" s="1"/>
  <c r="S27" i="1" a="1"/>
  <c r="S27" i="1" s="1"/>
  <c r="S42" i="1" a="1"/>
  <c r="S42" i="1" s="1"/>
  <c r="S32" i="1" a="1"/>
  <c r="S32" i="1" s="1"/>
  <c r="S43" i="1" a="1"/>
  <c r="S43" i="1" s="1"/>
  <c r="S35" i="1" a="1"/>
  <c r="S35" i="1" s="1"/>
  <c r="S40" i="1" a="1"/>
  <c r="S40" i="1" s="1"/>
  <c r="S33" i="1" a="1"/>
  <c r="S33" i="1" s="1"/>
  <c r="S24" i="1" a="1"/>
  <c r="S24" i="1" s="1"/>
  <c r="BU37" i="1" a="1"/>
  <c r="BU37" i="1" s="1"/>
  <c r="BU36" i="1" a="1"/>
  <c r="BU36" i="1" s="1"/>
  <c r="BU27" i="1" a="1"/>
  <c r="BU27" i="1" s="1"/>
  <c r="BU32" i="1" a="1"/>
  <c r="BU32" i="1" s="1"/>
  <c r="BU41" i="1" a="1"/>
  <c r="BU41" i="1" s="1"/>
  <c r="BU42" i="1" a="1"/>
  <c r="BU42" i="1" s="1"/>
  <c r="BU35" i="1" a="1"/>
  <c r="BU35" i="1" s="1"/>
  <c r="BU38" i="1" a="1"/>
  <c r="BU38" i="1" s="1"/>
  <c r="BU33" i="1" a="1"/>
  <c r="BU33" i="1" s="1"/>
  <c r="BU40" i="1" a="1"/>
  <c r="BU40" i="1" s="1"/>
  <c r="BU24" i="1" a="1"/>
  <c r="BU24" i="1" s="1"/>
  <c r="BU43" i="1" a="1"/>
  <c r="BU43" i="1" s="1"/>
  <c r="BU34" i="1" a="1"/>
  <c r="BU34" i="1" s="1"/>
  <c r="BU22" i="1" a="1"/>
  <c r="BU22" i="1" s="1"/>
  <c r="BU30" i="1" a="1"/>
  <c r="BU30" i="1" s="1"/>
  <c r="BU28" i="1" a="1"/>
  <c r="BU28" i="1" s="1"/>
  <c r="BU26" i="1" a="1"/>
  <c r="BU26" i="1" s="1"/>
  <c r="BU31" i="1" a="1"/>
  <c r="BU31" i="1" s="1"/>
  <c r="BU25" i="1" a="1"/>
  <c r="BU25" i="1" s="1"/>
  <c r="BU29" i="1" a="1"/>
  <c r="BU29" i="1" s="1"/>
  <c r="BU39" i="1" a="1"/>
  <c r="BU39" i="1" s="1"/>
  <c r="BU23" i="1" a="1"/>
  <c r="BU23" i="1" s="1"/>
  <c r="GZ37" i="1" a="1"/>
  <c r="GZ37" i="1" s="1"/>
  <c r="GZ34" i="1" a="1"/>
  <c r="GZ34" i="1" s="1"/>
  <c r="GZ36" i="1" a="1"/>
  <c r="GZ36" i="1" s="1"/>
  <c r="GZ32" i="1" a="1"/>
  <c r="GZ32" i="1" s="1"/>
  <c r="GZ27" i="1" a="1"/>
  <c r="GZ27" i="1" s="1"/>
  <c r="GZ24" i="1" a="1"/>
  <c r="GZ24" i="1" s="1"/>
  <c r="GZ33" i="1" a="1"/>
  <c r="GZ33" i="1" s="1"/>
  <c r="GZ40" i="1" a="1"/>
  <c r="GZ40" i="1" s="1"/>
  <c r="GZ41" i="1" a="1"/>
  <c r="GZ41" i="1" s="1"/>
  <c r="GZ25" i="1" a="1"/>
  <c r="GZ25" i="1" s="1"/>
  <c r="GZ35" i="1" a="1"/>
  <c r="GZ35" i="1" s="1"/>
  <c r="GZ22" i="1" a="1"/>
  <c r="GZ22" i="1" s="1"/>
  <c r="GZ23" i="1" a="1"/>
  <c r="GZ23" i="1" s="1"/>
  <c r="GZ42" i="1" a="1"/>
  <c r="GZ42" i="1" s="1"/>
  <c r="GZ28" i="1" a="1"/>
  <c r="GZ28" i="1" s="1"/>
  <c r="GZ39" i="1" a="1"/>
  <c r="GZ39" i="1" s="1"/>
  <c r="GZ38" i="1" a="1"/>
  <c r="GZ38" i="1" s="1"/>
  <c r="GZ29" i="1" a="1"/>
  <c r="GZ29" i="1" s="1"/>
  <c r="GZ26" i="1" a="1"/>
  <c r="GZ26" i="1" s="1"/>
  <c r="GZ30" i="1" a="1"/>
  <c r="GZ30" i="1" s="1"/>
  <c r="GZ31" i="1" a="1"/>
  <c r="GZ31" i="1" s="1"/>
  <c r="GZ43" i="1" a="1"/>
  <c r="GZ43" i="1" s="1"/>
  <c r="KV60" i="1" a="1"/>
  <c r="KV60" i="1" s="1"/>
  <c r="KV61" i="1" a="1"/>
  <c r="KV61" i="1" s="1"/>
  <c r="KV62" i="1" a="1"/>
  <c r="KV62" i="1" s="1"/>
  <c r="KV63" i="1" a="1"/>
  <c r="KV63" i="1" s="1"/>
  <c r="KV64" i="1" a="1"/>
  <c r="KV64" i="1" s="1"/>
  <c r="KV65" i="1" a="1"/>
  <c r="KV65" i="1" s="1"/>
  <c r="KV66" i="1" a="1"/>
  <c r="KV66" i="1" s="1"/>
  <c r="KV67" i="1" a="1"/>
  <c r="KV67" i="1" s="1"/>
  <c r="KV68" i="1" a="1"/>
  <c r="KV68" i="1" s="1"/>
  <c r="KV69" i="1" a="1"/>
  <c r="KV69" i="1" s="1"/>
  <c r="KV70" i="1" a="1"/>
  <c r="KV70" i="1" s="1"/>
  <c r="KN60" i="1" a="1"/>
  <c r="KN60" i="1" s="1"/>
  <c r="KN61" i="1" a="1"/>
  <c r="KN61" i="1" s="1"/>
  <c r="KN62" i="1" a="1"/>
  <c r="KN62" i="1" s="1"/>
  <c r="KN63" i="1" a="1"/>
  <c r="KN63" i="1" s="1"/>
  <c r="KN64" i="1" a="1"/>
  <c r="KN64" i="1" s="1"/>
  <c r="KN65" i="1" a="1"/>
  <c r="KN65" i="1" s="1"/>
  <c r="KN66" i="1" a="1"/>
  <c r="KN66" i="1" s="1"/>
  <c r="KN67" i="1" a="1"/>
  <c r="KN67" i="1" s="1"/>
  <c r="KN68" i="1" a="1"/>
  <c r="KN68" i="1" s="1"/>
  <c r="KN69" i="1" a="1"/>
  <c r="KN69" i="1" s="1"/>
  <c r="KN70" i="1" a="1"/>
  <c r="KN70" i="1" s="1"/>
  <c r="FW60" i="1" a="1"/>
  <c r="FW60" i="1" s="1"/>
  <c r="FW61" i="1" a="1"/>
  <c r="FW61" i="1" s="1"/>
  <c r="FW62" i="1" a="1"/>
  <c r="FW62" i="1" s="1"/>
  <c r="FW63" i="1" a="1"/>
  <c r="FW63" i="1" s="1"/>
  <c r="FW64" i="1" a="1"/>
  <c r="FW64" i="1" s="1"/>
  <c r="FW65" i="1" a="1"/>
  <c r="FW65" i="1" s="1"/>
  <c r="FW66" i="1" a="1"/>
  <c r="FW66" i="1" s="1"/>
  <c r="FW67" i="1" a="1"/>
  <c r="FW67" i="1" s="1"/>
  <c r="FW68" i="1" a="1"/>
  <c r="FW68" i="1" s="1"/>
  <c r="FW69" i="1" a="1"/>
  <c r="FW69" i="1" s="1"/>
  <c r="FW70" i="1" a="1"/>
  <c r="FW70" i="1" s="1"/>
  <c r="KK60" i="1" a="1"/>
  <c r="KK60" i="1" s="1"/>
  <c r="KK61" i="1" a="1"/>
  <c r="KK61" i="1" s="1"/>
  <c r="KK62" i="1" a="1"/>
  <c r="KK62" i="1" s="1"/>
  <c r="KK63" i="1" a="1"/>
  <c r="KK63" i="1" s="1"/>
  <c r="KK64" i="1" a="1"/>
  <c r="KK64" i="1" s="1"/>
  <c r="KK65" i="1" a="1"/>
  <c r="KK65" i="1" s="1"/>
  <c r="KK66" i="1" a="1"/>
  <c r="KK66" i="1" s="1"/>
  <c r="KK67" i="1" a="1"/>
  <c r="KK67" i="1" s="1"/>
  <c r="KK68" i="1" a="1"/>
  <c r="KK68" i="1" s="1"/>
  <c r="KK69" i="1" a="1"/>
  <c r="KK69" i="1" s="1"/>
  <c r="KK70" i="1" a="1"/>
  <c r="KK70" i="1" s="1"/>
  <c r="AF60" i="1" a="1"/>
  <c r="AF60" i="1" s="1"/>
  <c r="AF61" i="1" a="1"/>
  <c r="AF61" i="1" s="1"/>
  <c r="AF62" i="1" a="1"/>
  <c r="AF62" i="1" s="1"/>
  <c r="AF63" i="1" a="1"/>
  <c r="AF63" i="1" s="1"/>
  <c r="AF64" i="1" a="1"/>
  <c r="AF64" i="1" s="1"/>
  <c r="AF65" i="1" a="1"/>
  <c r="AF65" i="1" s="1"/>
  <c r="AF66" i="1" a="1"/>
  <c r="AF66" i="1" s="1"/>
  <c r="AF67" i="1" a="1"/>
  <c r="AF67" i="1" s="1"/>
  <c r="AF68" i="1" a="1"/>
  <c r="AF68" i="1" s="1"/>
  <c r="AF69" i="1" a="1"/>
  <c r="AF69" i="1" s="1"/>
  <c r="AF70" i="1" a="1"/>
  <c r="AF70" i="1" s="1"/>
  <c r="KC28" i="1" a="1"/>
  <c r="KC28" i="1" s="1"/>
  <c r="KC41" i="1" a="1"/>
  <c r="KC41" i="1" s="1"/>
  <c r="KC22" i="1" a="1"/>
  <c r="KC22" i="1" s="1"/>
  <c r="KC25" i="1" a="1"/>
  <c r="KC25" i="1" s="1"/>
  <c r="KC26" i="1" a="1"/>
  <c r="KC26" i="1" s="1"/>
  <c r="KC38" i="1" a="1"/>
  <c r="KC38" i="1" s="1"/>
  <c r="KC36" i="1" a="1"/>
  <c r="KC36" i="1" s="1"/>
  <c r="KC35" i="1" a="1"/>
  <c r="KC35" i="1" s="1"/>
  <c r="KC39" i="1" a="1"/>
  <c r="KC39" i="1" s="1"/>
  <c r="KC29" i="1" a="1"/>
  <c r="KC29" i="1" s="1"/>
  <c r="KC31" i="1" a="1"/>
  <c r="KC31" i="1" s="1"/>
  <c r="KC24" i="1" a="1"/>
  <c r="KC24" i="1" s="1"/>
  <c r="KC43" i="1" a="1"/>
  <c r="KC43" i="1" s="1"/>
  <c r="KC30" i="1" a="1"/>
  <c r="KC30" i="1" s="1"/>
  <c r="KC27" i="1" a="1"/>
  <c r="KC27" i="1" s="1"/>
  <c r="KC37" i="1" a="1"/>
  <c r="KC37" i="1" s="1"/>
  <c r="KC32" i="1" a="1"/>
  <c r="KC32" i="1" s="1"/>
  <c r="KC40" i="1" a="1"/>
  <c r="KC40" i="1" s="1"/>
  <c r="KC34" i="1" a="1"/>
  <c r="KC34" i="1" s="1"/>
  <c r="KC42" i="1" a="1"/>
  <c r="KC42" i="1" s="1"/>
  <c r="KC33" i="1" a="1"/>
  <c r="KC33" i="1" s="1"/>
  <c r="KC23" i="1" a="1"/>
  <c r="KC23" i="1" s="1"/>
  <c r="KL36" i="1" a="1"/>
  <c r="KL36" i="1" s="1"/>
  <c r="KL32" i="1" a="1"/>
  <c r="KL32" i="1" s="1"/>
  <c r="KL34" i="1" a="1"/>
  <c r="KL34" i="1" s="1"/>
  <c r="KL25" i="1" a="1"/>
  <c r="KL25" i="1" s="1"/>
  <c r="KL37" i="1" a="1"/>
  <c r="KL37" i="1" s="1"/>
  <c r="KL42" i="1" a="1"/>
  <c r="KL42" i="1" s="1"/>
  <c r="KL24" i="1" a="1"/>
  <c r="KL24" i="1" s="1"/>
  <c r="KL41" i="1" a="1"/>
  <c r="KL41" i="1" s="1"/>
  <c r="KL28" i="1" a="1"/>
  <c r="KL28" i="1" s="1"/>
  <c r="KL40" i="1" a="1"/>
  <c r="KL40" i="1" s="1"/>
  <c r="KL22" i="1" a="1"/>
  <c r="KL22" i="1" s="1"/>
  <c r="KL33" i="1" a="1"/>
  <c r="KL33" i="1" s="1"/>
  <c r="KL30" i="1" a="1"/>
  <c r="KL30" i="1" s="1"/>
  <c r="KL23" i="1" a="1"/>
  <c r="KL23" i="1" s="1"/>
  <c r="KL29" i="1" a="1"/>
  <c r="KL29" i="1" s="1"/>
  <c r="KL38" i="1" a="1"/>
  <c r="KL38" i="1" s="1"/>
  <c r="KL39" i="1" a="1"/>
  <c r="KL39" i="1" s="1"/>
  <c r="KL35" i="1" a="1"/>
  <c r="KL35" i="1" s="1"/>
  <c r="KL31" i="1" a="1"/>
  <c r="KL31" i="1" s="1"/>
  <c r="KL27" i="1" a="1"/>
  <c r="KL27" i="1" s="1"/>
  <c r="KL43" i="1" a="1"/>
  <c r="KL43" i="1" s="1"/>
  <c r="KL26" i="1" a="1"/>
  <c r="KL26" i="1" s="1"/>
  <c r="DU24" i="1" a="1"/>
  <c r="DU24" i="1" s="1"/>
  <c r="DU38" i="1" a="1"/>
  <c r="DU38" i="1" s="1"/>
  <c r="DU30" i="1" a="1"/>
  <c r="DU30" i="1" s="1"/>
  <c r="DU26" i="1" a="1"/>
  <c r="DU26" i="1" s="1"/>
  <c r="DU36" i="1" a="1"/>
  <c r="DU36" i="1" s="1"/>
  <c r="DU41" i="1" a="1"/>
  <c r="DU41" i="1" s="1"/>
  <c r="DU25" i="1" a="1"/>
  <c r="DU25" i="1" s="1"/>
  <c r="DU31" i="1" a="1"/>
  <c r="DU31" i="1" s="1"/>
  <c r="DU35" i="1" a="1"/>
  <c r="DU35" i="1" s="1"/>
  <c r="DU34" i="1" a="1"/>
  <c r="DU34" i="1" s="1"/>
  <c r="DU32" i="1" a="1"/>
  <c r="DU32" i="1" s="1"/>
  <c r="DU23" i="1" a="1"/>
  <c r="DU23" i="1" s="1"/>
  <c r="DU43" i="1" a="1"/>
  <c r="DU43" i="1" s="1"/>
  <c r="DU29" i="1" a="1"/>
  <c r="DU29" i="1" s="1"/>
  <c r="DU28" i="1" a="1"/>
  <c r="DU28" i="1" s="1"/>
  <c r="DU37" i="1" a="1"/>
  <c r="DU37" i="1" s="1"/>
  <c r="DU39" i="1" a="1"/>
  <c r="DU39" i="1" s="1"/>
  <c r="DU27" i="1" a="1"/>
  <c r="DU27" i="1" s="1"/>
  <c r="DU40" i="1" a="1"/>
  <c r="DU40" i="1" s="1"/>
  <c r="DU33" i="1" a="1"/>
  <c r="DU33" i="1" s="1"/>
  <c r="DU42" i="1" a="1"/>
  <c r="DU42" i="1" s="1"/>
  <c r="DU22" i="1" a="1"/>
  <c r="DU22" i="1" s="1"/>
  <c r="BQ42" i="1" a="1"/>
  <c r="BQ42" i="1" s="1"/>
  <c r="BQ35" i="1" a="1"/>
  <c r="BQ35" i="1" s="1"/>
  <c r="BQ24" i="1" a="1"/>
  <c r="BQ24" i="1" s="1"/>
  <c r="BQ28" i="1" a="1"/>
  <c r="BQ28" i="1" s="1"/>
  <c r="BQ38" i="1" a="1"/>
  <c r="BQ38" i="1" s="1"/>
  <c r="BQ31" i="1" a="1"/>
  <c r="BQ31" i="1" s="1"/>
  <c r="BQ34" i="1" a="1"/>
  <c r="BQ34" i="1" s="1"/>
  <c r="BQ37" i="1" a="1"/>
  <c r="BQ37" i="1" s="1"/>
  <c r="BQ33" i="1" a="1"/>
  <c r="BQ33" i="1" s="1"/>
  <c r="BQ22" i="1" a="1"/>
  <c r="BQ22" i="1" s="1"/>
  <c r="BQ25" i="1" a="1"/>
  <c r="BQ25" i="1" s="1"/>
  <c r="BQ26" i="1" a="1"/>
  <c r="BQ26" i="1" s="1"/>
  <c r="BQ30" i="1" a="1"/>
  <c r="BQ30" i="1" s="1"/>
  <c r="BQ41" i="1" a="1"/>
  <c r="BQ41" i="1" s="1"/>
  <c r="BQ27" i="1" a="1"/>
  <c r="BQ27" i="1" s="1"/>
  <c r="BQ23" i="1" a="1"/>
  <c r="BQ23" i="1" s="1"/>
  <c r="BQ39" i="1" a="1"/>
  <c r="BQ39" i="1" s="1"/>
  <c r="BQ43" i="1" a="1"/>
  <c r="BQ43" i="1" s="1"/>
  <c r="BQ32" i="1" a="1"/>
  <c r="BQ32" i="1" s="1"/>
  <c r="BQ40" i="1" a="1"/>
  <c r="BQ40" i="1" s="1"/>
  <c r="BQ36" i="1" a="1"/>
  <c r="BQ36" i="1" s="1"/>
  <c r="BQ29" i="1" a="1"/>
  <c r="BQ29" i="1" s="1"/>
  <c r="FO35" i="1" a="1"/>
  <c r="FO35" i="1" s="1"/>
  <c r="FO31" i="1" a="1"/>
  <c r="FO31" i="1" s="1"/>
  <c r="FO28" i="1" a="1"/>
  <c r="FO28" i="1" s="1"/>
  <c r="FO25" i="1" a="1"/>
  <c r="FO25" i="1" s="1"/>
  <c r="FO38" i="1" a="1"/>
  <c r="FO38" i="1" s="1"/>
  <c r="FO22" i="1" a="1"/>
  <c r="FO22" i="1" s="1"/>
  <c r="FO23" i="1" a="1"/>
  <c r="FO23" i="1" s="1"/>
  <c r="FO36" i="1" a="1"/>
  <c r="FO36" i="1" s="1"/>
  <c r="FO30" i="1" a="1"/>
  <c r="FO30" i="1" s="1"/>
  <c r="FO39" i="1" a="1"/>
  <c r="FO39" i="1" s="1"/>
  <c r="FO26" i="1" a="1"/>
  <c r="FO26" i="1" s="1"/>
  <c r="FO29" i="1" a="1"/>
  <c r="FO29" i="1" s="1"/>
  <c r="FO34" i="1" a="1"/>
  <c r="FO34" i="1" s="1"/>
  <c r="FO32" i="1" a="1"/>
  <c r="FO32" i="1" s="1"/>
  <c r="FO33" i="1" a="1"/>
  <c r="FO33" i="1" s="1"/>
  <c r="FO43" i="1" a="1"/>
  <c r="FO43" i="1" s="1"/>
  <c r="FO37" i="1" a="1"/>
  <c r="FO37" i="1" s="1"/>
  <c r="FO27" i="1" a="1"/>
  <c r="FO27" i="1" s="1"/>
  <c r="FO24" i="1" a="1"/>
  <c r="FO24" i="1" s="1"/>
  <c r="FO40" i="1" a="1"/>
  <c r="FO40" i="1" s="1"/>
  <c r="IQ25" i="1" a="1"/>
  <c r="IQ25" i="1" s="1"/>
  <c r="IQ36" i="1" a="1"/>
  <c r="IQ36" i="1" s="1"/>
  <c r="IQ31" i="1" a="1"/>
  <c r="IQ31" i="1" s="1"/>
  <c r="IQ29" i="1" a="1"/>
  <c r="IQ29" i="1" s="1"/>
  <c r="IQ26" i="1" a="1"/>
  <c r="IQ26" i="1" s="1"/>
  <c r="IQ32" i="1" a="1"/>
  <c r="IQ32" i="1" s="1"/>
  <c r="IQ30" i="1" a="1"/>
  <c r="IQ30" i="1" s="1"/>
  <c r="IQ23" i="1" a="1"/>
  <c r="IQ23" i="1" s="1"/>
  <c r="IQ38" i="1" a="1"/>
  <c r="IQ38" i="1" s="1"/>
  <c r="IQ39" i="1" a="1"/>
  <c r="IQ39" i="1" s="1"/>
  <c r="IQ33" i="1" a="1"/>
  <c r="IQ33" i="1" s="1"/>
  <c r="IQ40" i="1" a="1"/>
  <c r="IQ40" i="1" s="1"/>
  <c r="IQ24" i="1" a="1"/>
  <c r="IQ24" i="1" s="1"/>
  <c r="IQ41" i="1" a="1"/>
  <c r="IQ41" i="1" s="1"/>
  <c r="IQ43" i="1" a="1"/>
  <c r="IQ43" i="1" s="1"/>
  <c r="IQ34" i="1" a="1"/>
  <c r="IQ34" i="1" s="1"/>
  <c r="IQ27" i="1" a="1"/>
  <c r="IQ27" i="1" s="1"/>
  <c r="IQ42" i="1" a="1"/>
  <c r="IQ42" i="1" s="1"/>
  <c r="IQ28" i="1" a="1"/>
  <c r="IQ28" i="1" s="1"/>
  <c r="IQ35" i="1" a="1"/>
  <c r="IQ35" i="1" s="1"/>
  <c r="IQ37" i="1" a="1"/>
  <c r="IQ37" i="1" s="1"/>
  <c r="IQ22" i="1" a="1"/>
  <c r="IQ22" i="1" s="1"/>
  <c r="CV60" i="1" a="1"/>
  <c r="CV60" i="1" s="1"/>
  <c r="CV61" i="1" a="1"/>
  <c r="CV61" i="1" s="1"/>
  <c r="CV62" i="1" a="1"/>
  <c r="CV62" i="1" s="1"/>
  <c r="CV63" i="1" a="1"/>
  <c r="CV63" i="1" s="1"/>
  <c r="CV64" i="1" a="1"/>
  <c r="CV64" i="1" s="1"/>
  <c r="CV65" i="1" a="1"/>
  <c r="CV65" i="1" s="1"/>
  <c r="CV66" i="1" a="1"/>
  <c r="CV66" i="1" s="1"/>
  <c r="CV67" i="1" a="1"/>
  <c r="CV67" i="1" s="1"/>
  <c r="CV68" i="1" a="1"/>
  <c r="CV68" i="1" s="1"/>
  <c r="CV69" i="1" a="1"/>
  <c r="CV69" i="1" s="1"/>
  <c r="CV70" i="1" a="1"/>
  <c r="CV70" i="1" s="1"/>
  <c r="GM60" i="1" a="1"/>
  <c r="GM60" i="1" s="1"/>
  <c r="GM61" i="1" a="1"/>
  <c r="GM61" i="1" s="1"/>
  <c r="GM62" i="1" a="1"/>
  <c r="GM62" i="1" s="1"/>
  <c r="GM63" i="1" a="1"/>
  <c r="GM63" i="1" s="1"/>
  <c r="GM64" i="1" a="1"/>
  <c r="GM64" i="1" s="1"/>
  <c r="GM65" i="1" a="1"/>
  <c r="GM65" i="1" s="1"/>
  <c r="GM66" i="1" a="1"/>
  <c r="GM66" i="1" s="1"/>
  <c r="GM67" i="1" a="1"/>
  <c r="GM67" i="1" s="1"/>
  <c r="GM68" i="1" a="1"/>
  <c r="GM68" i="1" s="1"/>
  <c r="GM69" i="1" a="1"/>
  <c r="GM69" i="1" s="1"/>
  <c r="GM70" i="1" a="1"/>
  <c r="GM70" i="1" s="1"/>
  <c r="FT60" i="1" a="1"/>
  <c r="FT60" i="1" s="1"/>
  <c r="FT61" i="1" a="1"/>
  <c r="FT61" i="1" s="1"/>
  <c r="FT62" i="1" a="1"/>
  <c r="FT62" i="1" s="1"/>
  <c r="FT63" i="1" a="1"/>
  <c r="FT63" i="1" s="1"/>
  <c r="FT64" i="1" a="1"/>
  <c r="FT64" i="1" s="1"/>
  <c r="FT65" i="1" a="1"/>
  <c r="FT65" i="1" s="1"/>
  <c r="FT66" i="1" a="1"/>
  <c r="FT66" i="1" s="1"/>
  <c r="FT67" i="1" a="1"/>
  <c r="FT67" i="1" s="1"/>
  <c r="FT68" i="1" a="1"/>
  <c r="FT68" i="1" s="1"/>
  <c r="FT69" i="1" a="1"/>
  <c r="FT69" i="1" s="1"/>
  <c r="FT70" i="1" a="1"/>
  <c r="FT70" i="1" s="1"/>
  <c r="KX60" i="1" a="1"/>
  <c r="KX60" i="1" s="1"/>
  <c r="KX61" i="1" a="1"/>
  <c r="KX61" i="1" s="1"/>
  <c r="KX62" i="1" a="1"/>
  <c r="KX62" i="1" s="1"/>
  <c r="KX63" i="1" a="1"/>
  <c r="KX63" i="1" s="1"/>
  <c r="KX64" i="1" a="1"/>
  <c r="KX64" i="1" s="1"/>
  <c r="KX65" i="1" a="1"/>
  <c r="KX65" i="1" s="1"/>
  <c r="KX66" i="1" a="1"/>
  <c r="KX66" i="1" s="1"/>
  <c r="KX67" i="1" a="1"/>
  <c r="KX67" i="1" s="1"/>
  <c r="KX68" i="1" a="1"/>
  <c r="KX68" i="1" s="1"/>
  <c r="KX69" i="1" a="1"/>
  <c r="KX69" i="1" s="1"/>
  <c r="KX70" i="1" a="1"/>
  <c r="KX70" i="1" s="1"/>
  <c r="AG60" i="1" a="1"/>
  <c r="AG60" i="1" s="1"/>
  <c r="AG61" i="1" a="1"/>
  <c r="AG61" i="1" s="1"/>
  <c r="AG62" i="1" a="1"/>
  <c r="AG62" i="1" s="1"/>
  <c r="AG63" i="1" a="1"/>
  <c r="AG63" i="1" s="1"/>
  <c r="AG64" i="1" a="1"/>
  <c r="AG64" i="1" s="1"/>
  <c r="AG65" i="1" a="1"/>
  <c r="AG65" i="1" s="1"/>
  <c r="AG66" i="1" a="1"/>
  <c r="AG66" i="1" s="1"/>
  <c r="AG67" i="1" a="1"/>
  <c r="AG67" i="1" s="1"/>
  <c r="AG68" i="1" a="1"/>
  <c r="AG68" i="1" s="1"/>
  <c r="AG69" i="1" a="1"/>
  <c r="AG69" i="1" s="1"/>
  <c r="AG70" i="1" a="1"/>
  <c r="AG70" i="1" s="1"/>
  <c r="LO43" i="1" a="1"/>
  <c r="LO43" i="1" s="1"/>
  <c r="LO29" i="1" a="1"/>
  <c r="LO29" i="1" s="1"/>
  <c r="LO30" i="1" a="1"/>
  <c r="LO30" i="1" s="1"/>
  <c r="LO32" i="1" a="1"/>
  <c r="LO32" i="1" s="1"/>
  <c r="LO38" i="1" a="1"/>
  <c r="LO38" i="1" s="1"/>
  <c r="LO35" i="1" a="1"/>
  <c r="LO35" i="1" s="1"/>
  <c r="LO31" i="1" a="1"/>
  <c r="LO31" i="1" s="1"/>
  <c r="LO23" i="1" a="1"/>
  <c r="LO23" i="1" s="1"/>
  <c r="LO24" i="1" a="1"/>
  <c r="LO24" i="1" s="1"/>
  <c r="LO42" i="1" a="1"/>
  <c r="LO42" i="1" s="1"/>
  <c r="LO36" i="1" a="1"/>
  <c r="LO36" i="1" s="1"/>
  <c r="LO34" i="1" a="1"/>
  <c r="LO34" i="1" s="1"/>
  <c r="LO26" i="1" a="1"/>
  <c r="LO26" i="1" s="1"/>
  <c r="LO39" i="1" a="1"/>
  <c r="LO39" i="1" s="1"/>
  <c r="LO37" i="1" a="1"/>
  <c r="LO37" i="1" s="1"/>
  <c r="LO40" i="1" a="1"/>
  <c r="LO40" i="1" s="1"/>
  <c r="LO28" i="1" a="1"/>
  <c r="LO28" i="1" s="1"/>
  <c r="LO33" i="1" a="1"/>
  <c r="LO33" i="1" s="1"/>
  <c r="LO27" i="1" a="1"/>
  <c r="LO27" i="1" s="1"/>
  <c r="LO25" i="1" a="1"/>
  <c r="LO25" i="1" s="1"/>
  <c r="LO22" i="1" a="1"/>
  <c r="LO22" i="1" s="1"/>
  <c r="LO41" i="1" a="1"/>
  <c r="LO41" i="1" s="1"/>
  <c r="AD24" i="1" a="1"/>
  <c r="AD24" i="1" s="1"/>
  <c r="AD33" i="1" a="1"/>
  <c r="AD33" i="1" s="1"/>
  <c r="AD22" i="1" a="1"/>
  <c r="AD22" i="1" s="1"/>
  <c r="AD43" i="1" a="1"/>
  <c r="AD43" i="1" s="1"/>
  <c r="AD28" i="1" a="1"/>
  <c r="AD28" i="1" s="1"/>
  <c r="AD26" i="1" a="1"/>
  <c r="AD26" i="1" s="1"/>
  <c r="AD39" i="1" a="1"/>
  <c r="AD39" i="1" s="1"/>
  <c r="AD38" i="1" a="1"/>
  <c r="AD38" i="1" s="1"/>
  <c r="AD36" i="1" a="1"/>
  <c r="AD36" i="1" s="1"/>
  <c r="AD30" i="1" a="1"/>
  <c r="AD30" i="1" s="1"/>
  <c r="AD31" i="1" a="1"/>
  <c r="AD31" i="1" s="1"/>
  <c r="AD27" i="1" a="1"/>
  <c r="AD27" i="1" s="1"/>
  <c r="AD29" i="1" a="1"/>
  <c r="AD29" i="1" s="1"/>
  <c r="AD34" i="1" a="1"/>
  <c r="AD34" i="1" s="1"/>
  <c r="AD32" i="1" a="1"/>
  <c r="AD32" i="1" s="1"/>
  <c r="AD41" i="1" a="1"/>
  <c r="AD41" i="1" s="1"/>
  <c r="AD42" i="1" a="1"/>
  <c r="AD42" i="1" s="1"/>
  <c r="AD23" i="1" a="1"/>
  <c r="AD23" i="1" s="1"/>
  <c r="AD37" i="1" a="1"/>
  <c r="AD37" i="1" s="1"/>
  <c r="AD25" i="1" a="1"/>
  <c r="AD25" i="1" s="1"/>
  <c r="AD35" i="1" a="1"/>
  <c r="AD35" i="1" s="1"/>
  <c r="AD40" i="1" a="1"/>
  <c r="AD40" i="1" s="1"/>
  <c r="LV24" i="1" a="1"/>
  <c r="LV24" i="1" s="1"/>
  <c r="LV36" i="1" a="1"/>
  <c r="LV36" i="1" s="1"/>
  <c r="LV23" i="1" a="1"/>
  <c r="LV23" i="1" s="1"/>
  <c r="LV30" i="1" a="1"/>
  <c r="LV30" i="1" s="1"/>
  <c r="LV35" i="1" a="1"/>
  <c r="LV35" i="1" s="1"/>
  <c r="LV39" i="1" a="1"/>
  <c r="LV39" i="1" s="1"/>
  <c r="LV38" i="1" a="1"/>
  <c r="LV38" i="1" s="1"/>
  <c r="LV41" i="1" a="1"/>
  <c r="LV41" i="1" s="1"/>
  <c r="LV28" i="1" a="1"/>
  <c r="LV28" i="1" s="1"/>
  <c r="LV26" i="1" a="1"/>
  <c r="LV26" i="1" s="1"/>
  <c r="LV27" i="1" a="1"/>
  <c r="LV27" i="1" s="1"/>
  <c r="LV31" i="1" a="1"/>
  <c r="LV31" i="1" s="1"/>
  <c r="LV32" i="1" a="1"/>
  <c r="LV32" i="1" s="1"/>
  <c r="LV25" i="1" a="1"/>
  <c r="LV25" i="1" s="1"/>
  <c r="LV43" i="1" a="1"/>
  <c r="LV43" i="1" s="1"/>
  <c r="LV34" i="1" a="1"/>
  <c r="LV34" i="1" s="1"/>
  <c r="LV42" i="1" a="1"/>
  <c r="LV42" i="1" s="1"/>
  <c r="LV37" i="1" a="1"/>
  <c r="LV37" i="1" s="1"/>
  <c r="LV33" i="1" a="1"/>
  <c r="LV33" i="1" s="1"/>
  <c r="LV40" i="1" a="1"/>
  <c r="LV40" i="1" s="1"/>
  <c r="LV29" i="1" a="1"/>
  <c r="LV29" i="1" s="1"/>
  <c r="LV22" i="1" a="1"/>
  <c r="LV22" i="1" s="1"/>
  <c r="GM35" i="1" a="1"/>
  <c r="GM35" i="1" s="1"/>
  <c r="GM24" i="1" a="1"/>
  <c r="GM24" i="1" s="1"/>
  <c r="GM31" i="1" a="1"/>
  <c r="GM31" i="1" s="1"/>
  <c r="GM29" i="1" a="1"/>
  <c r="GM29" i="1" s="1"/>
  <c r="GM34" i="1" a="1"/>
  <c r="GM34" i="1" s="1"/>
  <c r="GM39" i="1" a="1"/>
  <c r="GM39" i="1" s="1"/>
  <c r="GM25" i="1" a="1"/>
  <c r="GM25" i="1" s="1"/>
  <c r="GM23" i="1" a="1"/>
  <c r="GM23" i="1" s="1"/>
  <c r="GM36" i="1" a="1"/>
  <c r="GM36" i="1" s="1"/>
  <c r="GM43" i="1" a="1"/>
  <c r="GM43" i="1" s="1"/>
  <c r="GM32" i="1" a="1"/>
  <c r="GM32" i="1" s="1"/>
  <c r="GM37" i="1" a="1"/>
  <c r="GM37" i="1" s="1"/>
  <c r="GM27" i="1" a="1"/>
  <c r="GM27" i="1" s="1"/>
  <c r="GM22" i="1" a="1"/>
  <c r="GM22" i="1" s="1"/>
  <c r="GM26" i="1" a="1"/>
  <c r="GM26" i="1" s="1"/>
  <c r="GM38" i="1" a="1"/>
  <c r="GM38" i="1" s="1"/>
  <c r="GM40" i="1" a="1"/>
  <c r="GM40" i="1" s="1"/>
  <c r="GM33" i="1" a="1"/>
  <c r="GM33" i="1" s="1"/>
  <c r="GM30" i="1" a="1"/>
  <c r="GM30" i="1" s="1"/>
  <c r="GM28" i="1" a="1"/>
  <c r="GM28" i="1" s="1"/>
  <c r="EX34" i="1" a="1"/>
  <c r="EX34" i="1" s="1"/>
  <c r="EX42" i="1" a="1"/>
  <c r="EX42" i="1" s="1"/>
  <c r="EX41" i="1" a="1"/>
  <c r="EX41" i="1" s="1"/>
  <c r="EX43" i="1" a="1"/>
  <c r="EX43" i="1" s="1"/>
  <c r="EX40" i="1" a="1"/>
  <c r="EX40" i="1" s="1"/>
  <c r="EX24" i="1" a="1"/>
  <c r="EX24" i="1" s="1"/>
  <c r="EX33" i="1" a="1"/>
  <c r="EX33" i="1" s="1"/>
  <c r="EX28" i="1" a="1"/>
  <c r="EX28" i="1" s="1"/>
  <c r="EX31" i="1" a="1"/>
  <c r="EX31" i="1" s="1"/>
  <c r="EX22" i="1" a="1"/>
  <c r="EX22" i="1" s="1"/>
  <c r="EX26" i="1" a="1"/>
  <c r="EX26" i="1" s="1"/>
  <c r="EX39" i="1" a="1"/>
  <c r="EX39" i="1" s="1"/>
  <c r="EX29" i="1" a="1"/>
  <c r="EX29" i="1" s="1"/>
  <c r="EX23" i="1" a="1"/>
  <c r="EX23" i="1" s="1"/>
  <c r="EX38" i="1" a="1"/>
  <c r="EX38" i="1" s="1"/>
  <c r="EX30" i="1" a="1"/>
  <c r="EX30" i="1" s="1"/>
  <c r="EX32" i="1" a="1"/>
  <c r="EX32" i="1" s="1"/>
  <c r="EX25" i="1" a="1"/>
  <c r="EX25" i="1" s="1"/>
  <c r="EX37" i="1" a="1"/>
  <c r="EX37" i="1" s="1"/>
  <c r="EX27" i="1" a="1"/>
  <c r="EX27" i="1" s="1"/>
  <c r="EX35" i="1" a="1"/>
  <c r="EX35" i="1" s="1"/>
  <c r="EX36" i="1" a="1"/>
  <c r="EX36" i="1" s="1"/>
  <c r="GV24" i="1" a="1"/>
  <c r="GV24" i="1" s="1"/>
  <c r="GV26" i="1" a="1"/>
  <c r="GV26" i="1" s="1"/>
  <c r="GV39" i="1" a="1"/>
  <c r="GV39" i="1" s="1"/>
  <c r="GV37" i="1" a="1"/>
  <c r="GV37" i="1" s="1"/>
  <c r="GV23" i="1" a="1"/>
  <c r="GV23" i="1" s="1"/>
  <c r="GV35" i="1" a="1"/>
  <c r="GV35" i="1" s="1"/>
  <c r="GV33" i="1" a="1"/>
  <c r="GV33" i="1" s="1"/>
  <c r="GV36" i="1" a="1"/>
  <c r="GV36" i="1" s="1"/>
  <c r="GV41" i="1" a="1"/>
  <c r="GV41" i="1" s="1"/>
  <c r="GV27" i="1" a="1"/>
  <c r="GV27" i="1" s="1"/>
  <c r="GV32" i="1" a="1"/>
  <c r="GV32" i="1" s="1"/>
  <c r="GV25" i="1" a="1"/>
  <c r="GV25" i="1" s="1"/>
  <c r="GV30" i="1" a="1"/>
  <c r="GV30" i="1" s="1"/>
  <c r="GV43" i="1" a="1"/>
  <c r="GV43" i="1" s="1"/>
  <c r="GV28" i="1" a="1"/>
  <c r="GV28" i="1" s="1"/>
  <c r="GV40" i="1" a="1"/>
  <c r="GV40" i="1" s="1"/>
  <c r="GV42" i="1" a="1"/>
  <c r="GV42" i="1" s="1"/>
  <c r="GV38" i="1" a="1"/>
  <c r="GV38" i="1" s="1"/>
  <c r="GV29" i="1" a="1"/>
  <c r="GV29" i="1" s="1"/>
  <c r="GV31" i="1" a="1"/>
  <c r="GV31" i="1" s="1"/>
  <c r="GV34" i="1" a="1"/>
  <c r="GV34" i="1" s="1"/>
  <c r="GV22" i="1" a="1"/>
  <c r="GV22" i="1" s="1"/>
  <c r="JW38" i="1" a="1"/>
  <c r="JW38" i="1" s="1"/>
  <c r="JW23" i="1" a="1"/>
  <c r="JW23" i="1" s="1"/>
  <c r="JW29" i="1" a="1"/>
  <c r="JW29" i="1" s="1"/>
  <c r="JW30" i="1" a="1"/>
  <c r="JW30" i="1" s="1"/>
  <c r="JW35" i="1" a="1"/>
  <c r="JW35" i="1" s="1"/>
  <c r="JW42" i="1" a="1"/>
  <c r="JW42" i="1" s="1"/>
  <c r="JW36" i="1" a="1"/>
  <c r="JW36" i="1" s="1"/>
  <c r="JW41" i="1" a="1"/>
  <c r="JW41" i="1" s="1"/>
  <c r="JW24" i="1" a="1"/>
  <c r="JW24" i="1" s="1"/>
  <c r="JW34" i="1" a="1"/>
  <c r="JW34" i="1" s="1"/>
  <c r="JW37" i="1" a="1"/>
  <c r="JW37" i="1" s="1"/>
  <c r="JW31" i="1" a="1"/>
  <c r="JW31" i="1" s="1"/>
  <c r="JW43" i="1" a="1"/>
  <c r="JW43" i="1" s="1"/>
  <c r="JW32" i="1" a="1"/>
  <c r="JW32" i="1" s="1"/>
  <c r="JW22" i="1" a="1"/>
  <c r="JW22" i="1" s="1"/>
  <c r="JW27" i="1" a="1"/>
  <c r="JW27" i="1" s="1"/>
  <c r="JW40" i="1" a="1"/>
  <c r="JW40" i="1" s="1"/>
  <c r="JW25" i="1" a="1"/>
  <c r="JW25" i="1" s="1"/>
  <c r="JW33" i="1" a="1"/>
  <c r="JW33" i="1" s="1"/>
  <c r="JW26" i="1" a="1"/>
  <c r="JW26" i="1" s="1"/>
  <c r="JW39" i="1" a="1"/>
  <c r="JW39" i="1" s="1"/>
  <c r="JW28" i="1" a="1"/>
  <c r="JW28" i="1" s="1"/>
  <c r="IW60" i="1" a="1"/>
  <c r="IW60" i="1" s="1"/>
  <c r="IW61" i="1" a="1"/>
  <c r="IW61" i="1" s="1"/>
  <c r="IW62" i="1" a="1"/>
  <c r="IW62" i="1" s="1"/>
  <c r="IW63" i="1" a="1"/>
  <c r="IW63" i="1" s="1"/>
  <c r="IW64" i="1" a="1"/>
  <c r="IW64" i="1" s="1"/>
  <c r="IW65" i="1" a="1"/>
  <c r="IW65" i="1" s="1"/>
  <c r="IW66" i="1" a="1"/>
  <c r="IW66" i="1" s="1"/>
  <c r="IW67" i="1" a="1"/>
  <c r="IW67" i="1" s="1"/>
  <c r="IW68" i="1" a="1"/>
  <c r="IW68" i="1" s="1"/>
  <c r="IW69" i="1" a="1"/>
  <c r="IW69" i="1" s="1"/>
  <c r="IW70" i="1" a="1"/>
  <c r="IW70" i="1" s="1"/>
  <c r="KP60" i="1" a="1"/>
  <c r="KP60" i="1" s="1"/>
  <c r="KP61" i="1" a="1"/>
  <c r="KP61" i="1" s="1"/>
  <c r="KP62" i="1" a="1"/>
  <c r="KP62" i="1" s="1"/>
  <c r="KP63" i="1" a="1"/>
  <c r="KP63" i="1" s="1"/>
  <c r="KP64" i="1" a="1"/>
  <c r="KP64" i="1" s="1"/>
  <c r="KP65" i="1" a="1"/>
  <c r="KP65" i="1" s="1"/>
  <c r="KP66" i="1" a="1"/>
  <c r="KP66" i="1" s="1"/>
  <c r="KP67" i="1" a="1"/>
  <c r="KP67" i="1" s="1"/>
  <c r="KP68" i="1" a="1"/>
  <c r="KP68" i="1" s="1"/>
  <c r="KP69" i="1" a="1"/>
  <c r="KP69" i="1" s="1"/>
  <c r="KP70" i="1" a="1"/>
  <c r="KP70" i="1" s="1"/>
  <c r="IU60" i="1" a="1"/>
  <c r="IU60" i="1" s="1"/>
  <c r="IU61" i="1" a="1"/>
  <c r="IU61" i="1" s="1"/>
  <c r="IU62" i="1" a="1"/>
  <c r="IU62" i="1" s="1"/>
  <c r="IU63" i="1" a="1"/>
  <c r="IU63" i="1" s="1"/>
  <c r="IU64" i="1" a="1"/>
  <c r="IU64" i="1" s="1"/>
  <c r="IU65" i="1" a="1"/>
  <c r="IU65" i="1" s="1"/>
  <c r="IU66" i="1" a="1"/>
  <c r="IU66" i="1" s="1"/>
  <c r="IU67" i="1" a="1"/>
  <c r="IU67" i="1" s="1"/>
  <c r="IU68" i="1" a="1"/>
  <c r="IU68" i="1" s="1"/>
  <c r="IU69" i="1" a="1"/>
  <c r="IU69" i="1" s="1"/>
  <c r="IU70" i="1" a="1"/>
  <c r="IU70" i="1" s="1"/>
  <c r="LG60" i="1" a="1"/>
  <c r="LG60" i="1" s="1"/>
  <c r="LG61" i="1" a="1"/>
  <c r="LG61" i="1" s="1"/>
  <c r="LG62" i="1" a="1"/>
  <c r="LG62" i="1" s="1"/>
  <c r="LG63" i="1" a="1"/>
  <c r="LG63" i="1" s="1"/>
  <c r="LG64" i="1" a="1"/>
  <c r="LG64" i="1" s="1"/>
  <c r="LG65" i="1" a="1"/>
  <c r="LG65" i="1" s="1"/>
  <c r="LG66" i="1" a="1"/>
  <c r="LG66" i="1" s="1"/>
  <c r="LG67" i="1" a="1"/>
  <c r="LG67" i="1" s="1"/>
  <c r="LG68" i="1" a="1"/>
  <c r="LG68" i="1" s="1"/>
  <c r="LG69" i="1" a="1"/>
  <c r="LG69" i="1" s="1"/>
  <c r="LG70" i="1" a="1"/>
  <c r="LG70" i="1" s="1"/>
  <c r="GC60" i="1" a="1"/>
  <c r="GC60" i="1" s="1"/>
  <c r="GC61" i="1" a="1"/>
  <c r="GC61" i="1" s="1"/>
  <c r="GC62" i="1" a="1"/>
  <c r="GC62" i="1" s="1"/>
  <c r="GC63" i="1" a="1"/>
  <c r="GC63" i="1" s="1"/>
  <c r="GC64" i="1" a="1"/>
  <c r="GC64" i="1" s="1"/>
  <c r="GC65" i="1" a="1"/>
  <c r="GC65" i="1" s="1"/>
  <c r="GC66" i="1" a="1"/>
  <c r="GC66" i="1" s="1"/>
  <c r="GC67" i="1" a="1"/>
  <c r="GC67" i="1" s="1"/>
  <c r="GC68" i="1" a="1"/>
  <c r="GC68" i="1" s="1"/>
  <c r="GC69" i="1" a="1"/>
  <c r="GC69" i="1" s="1"/>
  <c r="GC70" i="1" a="1"/>
  <c r="GC70" i="1" s="1"/>
  <c r="AH60" i="1" a="1"/>
  <c r="AH60" i="1" s="1"/>
  <c r="AH61" i="1" a="1"/>
  <c r="AH61" i="1" s="1"/>
  <c r="AH62" i="1" a="1"/>
  <c r="AH62" i="1" s="1"/>
  <c r="AH63" i="1" a="1"/>
  <c r="AH63" i="1" s="1"/>
  <c r="AH64" i="1" a="1"/>
  <c r="AH64" i="1" s="1"/>
  <c r="AH65" i="1" a="1"/>
  <c r="AH65" i="1" s="1"/>
  <c r="AH66" i="1" a="1"/>
  <c r="AH66" i="1" s="1"/>
  <c r="AH67" i="1" a="1"/>
  <c r="AH67" i="1" s="1"/>
  <c r="AH68" i="1" a="1"/>
  <c r="AH68" i="1" s="1"/>
  <c r="AH69" i="1" a="1"/>
  <c r="AH69" i="1" s="1"/>
  <c r="AH70" i="1" a="1"/>
  <c r="AH70" i="1" s="1"/>
  <c r="MO43" i="1" a="1"/>
  <c r="MO43" i="1" s="1"/>
  <c r="MO32" i="1" a="1"/>
  <c r="MO32" i="1" s="1"/>
  <c r="MO29" i="1" a="1"/>
  <c r="MO29" i="1" s="1"/>
  <c r="MO25" i="1" a="1"/>
  <c r="MO25" i="1" s="1"/>
  <c r="MO36" i="1" a="1"/>
  <c r="MO36" i="1" s="1"/>
  <c r="MO34" i="1" a="1"/>
  <c r="MO34" i="1" s="1"/>
  <c r="MO24" i="1" a="1"/>
  <c r="MO24" i="1" s="1"/>
  <c r="MO22" i="1" a="1"/>
  <c r="MO22" i="1" s="1"/>
  <c r="MO42" i="1" a="1"/>
  <c r="MO42" i="1" s="1"/>
  <c r="MO41" i="1" a="1"/>
  <c r="MO41" i="1" s="1"/>
  <c r="MO26" i="1" a="1"/>
  <c r="MO26" i="1" s="1"/>
  <c r="MO30" i="1" a="1"/>
  <c r="MO30" i="1" s="1"/>
  <c r="MO40" i="1" a="1"/>
  <c r="MO40" i="1" s="1"/>
  <c r="MO39" i="1" a="1"/>
  <c r="MO39" i="1" s="1"/>
  <c r="MO38" i="1" a="1"/>
  <c r="MO38" i="1" s="1"/>
  <c r="MO35" i="1" a="1"/>
  <c r="MO35" i="1" s="1"/>
  <c r="MO37" i="1" a="1"/>
  <c r="MO37" i="1" s="1"/>
  <c r="MO33" i="1" a="1"/>
  <c r="MO33" i="1" s="1"/>
  <c r="MO31" i="1" a="1"/>
  <c r="MO31" i="1" s="1"/>
  <c r="MO27" i="1" a="1"/>
  <c r="MO27" i="1" s="1"/>
  <c r="MO28" i="1" a="1"/>
  <c r="MO28" i="1" s="1"/>
  <c r="MO23" i="1" a="1"/>
  <c r="MO23" i="1" s="1"/>
  <c r="DD40" i="1" a="1"/>
  <c r="DD40" i="1" s="1"/>
  <c r="DD31" i="1" a="1"/>
  <c r="DD31" i="1" s="1"/>
  <c r="DD42" i="1" a="1"/>
  <c r="DD42" i="1" s="1"/>
  <c r="DD23" i="1" a="1"/>
  <c r="DD23" i="1" s="1"/>
  <c r="DD29" i="1" a="1"/>
  <c r="DD29" i="1" s="1"/>
  <c r="DD38" i="1" a="1"/>
  <c r="DD38" i="1" s="1"/>
  <c r="DD41" i="1" a="1"/>
  <c r="DD41" i="1" s="1"/>
  <c r="DD28" i="1" a="1"/>
  <c r="DD28" i="1" s="1"/>
  <c r="DD36" i="1" a="1"/>
  <c r="DD36" i="1" s="1"/>
  <c r="DD30" i="1" a="1"/>
  <c r="DD30" i="1" s="1"/>
  <c r="DD24" i="1" a="1"/>
  <c r="DD24" i="1" s="1"/>
  <c r="DD27" i="1" a="1"/>
  <c r="DD27" i="1" s="1"/>
  <c r="DD22" i="1" a="1"/>
  <c r="DD22" i="1" s="1"/>
  <c r="DD37" i="1" a="1"/>
  <c r="DD37" i="1" s="1"/>
  <c r="DD39" i="1" a="1"/>
  <c r="DD39" i="1" s="1"/>
  <c r="DD33" i="1" a="1"/>
  <c r="DD33" i="1" s="1"/>
  <c r="DD43" i="1" a="1"/>
  <c r="DD43" i="1" s="1"/>
  <c r="DD32" i="1" a="1"/>
  <c r="DD32" i="1" s="1"/>
  <c r="DD26" i="1" a="1"/>
  <c r="DD26" i="1" s="1"/>
  <c r="DD25" i="1" a="1"/>
  <c r="DD25" i="1" s="1"/>
  <c r="FW30" i="1" a="1"/>
  <c r="FW30" i="1" s="1"/>
  <c r="FW28" i="1" a="1"/>
  <c r="FW28" i="1" s="1"/>
  <c r="FW24" i="1" a="1"/>
  <c r="FW24" i="1" s="1"/>
  <c r="FW29" i="1" a="1"/>
  <c r="FW29" i="1" s="1"/>
  <c r="FW36" i="1" a="1"/>
  <c r="FW36" i="1" s="1"/>
  <c r="FW39" i="1" a="1"/>
  <c r="FW39" i="1" s="1"/>
  <c r="FW31" i="1" a="1"/>
  <c r="FW31" i="1" s="1"/>
  <c r="FW35" i="1" a="1"/>
  <c r="FW35" i="1" s="1"/>
  <c r="FW34" i="1" a="1"/>
  <c r="FW34" i="1" s="1"/>
  <c r="FW23" i="1" a="1"/>
  <c r="FW23" i="1" s="1"/>
  <c r="FW37" i="1" a="1"/>
  <c r="FW37" i="1" s="1"/>
  <c r="FW32" i="1" a="1"/>
  <c r="FW32" i="1" s="1"/>
  <c r="FW22" i="1" a="1"/>
  <c r="FW22" i="1" s="1"/>
  <c r="FW26" i="1" a="1"/>
  <c r="FW26" i="1" s="1"/>
  <c r="FW27" i="1" a="1"/>
  <c r="FW27" i="1" s="1"/>
  <c r="FW40" i="1" a="1"/>
  <c r="FW40" i="1" s="1"/>
  <c r="FW33" i="1" a="1"/>
  <c r="FW33" i="1" s="1"/>
  <c r="FW38" i="1" a="1"/>
  <c r="FW38" i="1" s="1"/>
  <c r="FW43" i="1" a="1"/>
  <c r="FW43" i="1" s="1"/>
  <c r="FW25" i="1" a="1"/>
  <c r="FW25" i="1" s="1"/>
  <c r="GR41" i="1" a="1"/>
  <c r="GR41" i="1" s="1"/>
  <c r="GR30" i="1" a="1"/>
  <c r="GR30" i="1" s="1"/>
  <c r="GR31" i="1" a="1"/>
  <c r="GR31" i="1" s="1"/>
  <c r="GR32" i="1" a="1"/>
  <c r="GR32" i="1" s="1"/>
  <c r="GR38" i="1" a="1"/>
  <c r="GR38" i="1" s="1"/>
  <c r="GR36" i="1" a="1"/>
  <c r="GR36" i="1" s="1"/>
  <c r="GR35" i="1" a="1"/>
  <c r="GR35" i="1" s="1"/>
  <c r="GR25" i="1" a="1"/>
  <c r="GR25" i="1" s="1"/>
  <c r="GR29" i="1" a="1"/>
  <c r="GR29" i="1" s="1"/>
  <c r="GR24" i="1" a="1"/>
  <c r="GR24" i="1" s="1"/>
  <c r="GR34" i="1" a="1"/>
  <c r="GR34" i="1" s="1"/>
  <c r="GR42" i="1" a="1"/>
  <c r="GR42" i="1" s="1"/>
  <c r="GR33" i="1" a="1"/>
  <c r="GR33" i="1" s="1"/>
  <c r="GR40" i="1" a="1"/>
  <c r="GR40" i="1" s="1"/>
  <c r="GR28" i="1" a="1"/>
  <c r="GR28" i="1" s="1"/>
  <c r="GR43" i="1" a="1"/>
  <c r="GR43" i="1" s="1"/>
  <c r="GR23" i="1" a="1"/>
  <c r="GR23" i="1" s="1"/>
  <c r="GR22" i="1" a="1"/>
  <c r="GR22" i="1" s="1"/>
  <c r="GR39" i="1" a="1"/>
  <c r="GR39" i="1" s="1"/>
  <c r="GR26" i="1" a="1"/>
  <c r="GR26" i="1" s="1"/>
  <c r="GR27" i="1" a="1"/>
  <c r="GR27" i="1" s="1"/>
  <c r="GR37" i="1" a="1"/>
  <c r="GR37" i="1" s="1"/>
  <c r="IM23" i="1" a="1"/>
  <c r="IM23" i="1" s="1"/>
  <c r="IM29" i="1" a="1"/>
  <c r="IM29" i="1" s="1"/>
  <c r="IM41" i="1" a="1"/>
  <c r="IM41" i="1" s="1"/>
  <c r="IM24" i="1" a="1"/>
  <c r="IM24" i="1" s="1"/>
  <c r="IM43" i="1" a="1"/>
  <c r="IM43" i="1" s="1"/>
  <c r="IM27" i="1" a="1"/>
  <c r="IM27" i="1" s="1"/>
  <c r="IM25" i="1" a="1"/>
  <c r="IM25" i="1" s="1"/>
  <c r="IM32" i="1" a="1"/>
  <c r="IM32" i="1" s="1"/>
  <c r="IM36" i="1" a="1"/>
  <c r="IM36" i="1" s="1"/>
  <c r="IM22" i="1" a="1"/>
  <c r="IM22" i="1" s="1"/>
  <c r="IM38" i="1" a="1"/>
  <c r="IM38" i="1" s="1"/>
  <c r="IM33" i="1" a="1"/>
  <c r="IM33" i="1" s="1"/>
  <c r="IM40" i="1" a="1"/>
  <c r="IM40" i="1" s="1"/>
  <c r="IM42" i="1" a="1"/>
  <c r="IM42" i="1" s="1"/>
  <c r="IM26" i="1" a="1"/>
  <c r="IM26" i="1" s="1"/>
  <c r="IM30" i="1" a="1"/>
  <c r="IM30" i="1" s="1"/>
  <c r="IM37" i="1" a="1"/>
  <c r="IM37" i="1" s="1"/>
  <c r="IM28" i="1" a="1"/>
  <c r="IM28" i="1" s="1"/>
  <c r="IM39" i="1" a="1"/>
  <c r="IM39" i="1" s="1"/>
  <c r="IM31" i="1" a="1"/>
  <c r="IM31" i="1" s="1"/>
  <c r="IM34" i="1" a="1"/>
  <c r="IM34" i="1" s="1"/>
  <c r="IM35" i="1" a="1"/>
  <c r="IM35" i="1" s="1"/>
  <c r="LI35" i="1" a="1"/>
  <c r="LI35" i="1" s="1"/>
  <c r="LI28" i="1" a="1"/>
  <c r="LI28" i="1" s="1"/>
  <c r="LI43" i="1" a="1"/>
  <c r="LI43" i="1" s="1"/>
  <c r="LI37" i="1" a="1"/>
  <c r="LI37" i="1" s="1"/>
  <c r="LI23" i="1" a="1"/>
  <c r="LI23" i="1" s="1"/>
  <c r="LI24" i="1" a="1"/>
  <c r="LI24" i="1" s="1"/>
  <c r="LI26" i="1" a="1"/>
  <c r="LI26" i="1" s="1"/>
  <c r="LI22" i="1" a="1"/>
  <c r="LI22" i="1" s="1"/>
  <c r="LI27" i="1" a="1"/>
  <c r="LI27" i="1" s="1"/>
  <c r="LI41" i="1" a="1"/>
  <c r="LI41" i="1" s="1"/>
  <c r="LI33" i="1" a="1"/>
  <c r="LI33" i="1" s="1"/>
  <c r="LI36" i="1" a="1"/>
  <c r="LI36" i="1" s="1"/>
  <c r="LI30" i="1" a="1"/>
  <c r="LI30" i="1" s="1"/>
  <c r="LI32" i="1" a="1"/>
  <c r="LI32" i="1" s="1"/>
  <c r="LI29" i="1" a="1"/>
  <c r="LI29" i="1" s="1"/>
  <c r="LI38" i="1" a="1"/>
  <c r="LI38" i="1" s="1"/>
  <c r="LI25" i="1" a="1"/>
  <c r="LI25" i="1" s="1"/>
  <c r="LI34" i="1" a="1"/>
  <c r="LI34" i="1" s="1"/>
  <c r="LI40" i="1" a="1"/>
  <c r="LI40" i="1" s="1"/>
  <c r="LI42" i="1" a="1"/>
  <c r="LI42" i="1" s="1"/>
  <c r="LI31" i="1" a="1"/>
  <c r="LI31" i="1" s="1"/>
  <c r="LI39" i="1" a="1"/>
  <c r="LI39" i="1" s="1"/>
  <c r="FO60" i="1" a="1"/>
  <c r="FO60" i="1" s="1"/>
  <c r="FO61" i="1" a="1"/>
  <c r="FO61" i="1" s="1"/>
  <c r="FO62" i="1" a="1"/>
  <c r="FO62" i="1" s="1"/>
  <c r="FO63" i="1" a="1"/>
  <c r="FO63" i="1" s="1"/>
  <c r="FO64" i="1" a="1"/>
  <c r="FO64" i="1" s="1"/>
  <c r="FO65" i="1" a="1"/>
  <c r="FO65" i="1" s="1"/>
  <c r="FO66" i="1" a="1"/>
  <c r="FO66" i="1" s="1"/>
  <c r="FO67" i="1" a="1"/>
  <c r="FO67" i="1" s="1"/>
  <c r="FO68" i="1" a="1"/>
  <c r="FO68" i="1" s="1"/>
  <c r="FO69" i="1" a="1"/>
  <c r="FO69" i="1" s="1"/>
  <c r="FO70" i="1" a="1"/>
  <c r="FO70" i="1" s="1"/>
  <c r="KL60" i="1" a="1"/>
  <c r="KL60" i="1" s="1"/>
  <c r="KL61" i="1" a="1"/>
  <c r="KL61" i="1" s="1"/>
  <c r="KL62" i="1" a="1"/>
  <c r="KL62" i="1" s="1"/>
  <c r="KL63" i="1" a="1"/>
  <c r="KL63" i="1" s="1"/>
  <c r="KL64" i="1" a="1"/>
  <c r="KL64" i="1" s="1"/>
  <c r="KL65" i="1" a="1"/>
  <c r="KL65" i="1" s="1"/>
  <c r="KL66" i="1" a="1"/>
  <c r="KL66" i="1" s="1"/>
  <c r="KL67" i="1" a="1"/>
  <c r="KL67" i="1" s="1"/>
  <c r="KL68" i="1" a="1"/>
  <c r="KL68" i="1" s="1"/>
  <c r="KL69" i="1" a="1"/>
  <c r="KL69" i="1" s="1"/>
  <c r="KL70" i="1" a="1"/>
  <c r="KL70" i="1" s="1"/>
  <c r="KW60" i="1" a="1"/>
  <c r="KW60" i="1" s="1"/>
  <c r="KW61" i="1" a="1"/>
  <c r="KW61" i="1" s="1"/>
  <c r="KW62" i="1" a="1"/>
  <c r="KW62" i="1" s="1"/>
  <c r="KW63" i="1" a="1"/>
  <c r="KW63" i="1" s="1"/>
  <c r="KW64" i="1" a="1"/>
  <c r="KW64" i="1" s="1"/>
  <c r="KW65" i="1" a="1"/>
  <c r="KW65" i="1" s="1"/>
  <c r="KW66" i="1" a="1"/>
  <c r="KW66" i="1" s="1"/>
  <c r="KW67" i="1" a="1"/>
  <c r="KW67" i="1" s="1"/>
  <c r="KW68" i="1" a="1"/>
  <c r="KW68" i="1" s="1"/>
  <c r="KW69" i="1" a="1"/>
  <c r="KW69" i="1" s="1"/>
  <c r="KW70" i="1" a="1"/>
  <c r="KW70" i="1" s="1"/>
  <c r="KT60" i="1" a="1"/>
  <c r="KT60" i="1" s="1"/>
  <c r="KT61" i="1" a="1"/>
  <c r="KT61" i="1" s="1"/>
  <c r="KT62" i="1" a="1"/>
  <c r="KT62" i="1" s="1"/>
  <c r="KT63" i="1" a="1"/>
  <c r="KT63" i="1" s="1"/>
  <c r="KT64" i="1" a="1"/>
  <c r="KT64" i="1" s="1"/>
  <c r="KT65" i="1" a="1"/>
  <c r="KT65" i="1" s="1"/>
  <c r="KT66" i="1" a="1"/>
  <c r="KT66" i="1" s="1"/>
  <c r="KT67" i="1" a="1"/>
  <c r="KT67" i="1" s="1"/>
  <c r="KT68" i="1" a="1"/>
  <c r="KT68" i="1" s="1"/>
  <c r="KT69" i="1" a="1"/>
  <c r="KT69" i="1" s="1"/>
  <c r="KT70" i="1" a="1"/>
  <c r="KT70" i="1" s="1"/>
  <c r="BI60" i="1" a="1"/>
  <c r="BI60" i="1" s="1"/>
  <c r="BI61" i="1" a="1"/>
  <c r="BI61" i="1" s="1"/>
  <c r="BI62" i="1" a="1"/>
  <c r="BI62" i="1" s="1"/>
  <c r="BI63" i="1" a="1"/>
  <c r="BI63" i="1" s="1"/>
  <c r="BI64" i="1" a="1"/>
  <c r="BI64" i="1" s="1"/>
  <c r="BI65" i="1" a="1"/>
  <c r="BI65" i="1" s="1"/>
  <c r="BI66" i="1" a="1"/>
  <c r="BI66" i="1" s="1"/>
  <c r="BI67" i="1" a="1"/>
  <c r="BI67" i="1" s="1"/>
  <c r="BI68" i="1" a="1"/>
  <c r="BI68" i="1" s="1"/>
  <c r="BI69" i="1" a="1"/>
  <c r="BI69" i="1" s="1"/>
  <c r="BI70" i="1" a="1"/>
  <c r="BI70" i="1" s="1"/>
  <c r="CD60" i="1" a="1"/>
  <c r="CD60" i="1" s="1"/>
  <c r="CD61" i="1" a="1"/>
  <c r="CD61" i="1" s="1"/>
  <c r="CD62" i="1" a="1"/>
  <c r="CD62" i="1" s="1"/>
  <c r="CD63" i="1" a="1"/>
  <c r="CD63" i="1" s="1"/>
  <c r="CD64" i="1" a="1"/>
  <c r="CD64" i="1" s="1"/>
  <c r="CD65" i="1" a="1"/>
  <c r="CD65" i="1" s="1"/>
  <c r="CD66" i="1" a="1"/>
  <c r="CD66" i="1" s="1"/>
  <c r="CD67" i="1" a="1"/>
  <c r="CD67" i="1" s="1"/>
  <c r="CD68" i="1" a="1"/>
  <c r="CD68" i="1" s="1"/>
  <c r="CD69" i="1" a="1"/>
  <c r="CD69" i="1" s="1"/>
  <c r="CD70" i="1" a="1"/>
  <c r="CD70" i="1" s="1"/>
  <c r="AB23" i="1" a="1"/>
  <c r="AB23" i="1" s="1"/>
  <c r="AB34" i="1" a="1"/>
  <c r="AB34" i="1" s="1"/>
  <c r="AB24" i="1" a="1"/>
  <c r="AB24" i="1" s="1"/>
  <c r="AB25" i="1" a="1"/>
  <c r="AB25" i="1" s="1"/>
  <c r="AB35" i="1" a="1"/>
  <c r="AB35" i="1" s="1"/>
  <c r="AB36" i="1" a="1"/>
  <c r="AB36" i="1" s="1"/>
  <c r="AB37" i="1" a="1"/>
  <c r="AB37" i="1" s="1"/>
  <c r="AB32" i="1" a="1"/>
  <c r="AB32" i="1" s="1"/>
  <c r="AB22" i="1" a="1"/>
  <c r="AB22" i="1" s="1"/>
  <c r="AB43" i="1" a="1"/>
  <c r="AB43" i="1" s="1"/>
  <c r="AB27" i="1" a="1"/>
  <c r="AB27" i="1" s="1"/>
  <c r="AB39" i="1" a="1"/>
  <c r="AB39" i="1" s="1"/>
  <c r="AB38" i="1" a="1"/>
  <c r="AB38" i="1" s="1"/>
  <c r="AB33" i="1" a="1"/>
  <c r="AB33" i="1" s="1"/>
  <c r="AB40" i="1" a="1"/>
  <c r="AB40" i="1" s="1"/>
  <c r="AB31" i="1" a="1"/>
  <c r="AB31" i="1" s="1"/>
  <c r="AB26" i="1" a="1"/>
  <c r="AB26" i="1" s="1"/>
  <c r="AB30" i="1" a="1"/>
  <c r="AB30" i="1" s="1"/>
  <c r="AB29" i="1" a="1"/>
  <c r="AB29" i="1" s="1"/>
  <c r="AB28" i="1" a="1"/>
  <c r="AB28" i="1" s="1"/>
  <c r="GE22" i="1" a="1"/>
  <c r="GE22" i="1" s="1"/>
  <c r="GE23" i="1" a="1"/>
  <c r="GE23" i="1" s="1"/>
  <c r="GE35" i="1" a="1"/>
  <c r="GE35" i="1" s="1"/>
  <c r="GE36" i="1" a="1"/>
  <c r="GE36" i="1" s="1"/>
  <c r="GE39" i="1" a="1"/>
  <c r="GE39" i="1" s="1"/>
  <c r="GE32" i="1" a="1"/>
  <c r="GE32" i="1" s="1"/>
  <c r="GE38" i="1" a="1"/>
  <c r="GE38" i="1" s="1"/>
  <c r="GE43" i="1" a="1"/>
  <c r="GE43" i="1" s="1"/>
  <c r="GE30" i="1" a="1"/>
  <c r="GE30" i="1" s="1"/>
  <c r="GE29" i="1" a="1"/>
  <c r="GE29" i="1" s="1"/>
  <c r="GE31" i="1" a="1"/>
  <c r="GE31" i="1" s="1"/>
  <c r="GE26" i="1" a="1"/>
  <c r="GE26" i="1" s="1"/>
  <c r="GE34" i="1" a="1"/>
  <c r="GE34" i="1" s="1"/>
  <c r="GE37" i="1" a="1"/>
  <c r="GE37" i="1" s="1"/>
  <c r="GE40" i="1" a="1"/>
  <c r="GE40" i="1" s="1"/>
  <c r="GE27" i="1" a="1"/>
  <c r="GE27" i="1" s="1"/>
  <c r="GE33" i="1" a="1"/>
  <c r="GE33" i="1" s="1"/>
  <c r="GE25" i="1" a="1"/>
  <c r="GE25" i="1" s="1"/>
  <c r="GE28" i="1" a="1"/>
  <c r="GE28" i="1" s="1"/>
  <c r="GE24" i="1" a="1"/>
  <c r="GE24" i="1" s="1"/>
  <c r="AF24" i="1" a="1"/>
  <c r="AF24" i="1" s="1"/>
  <c r="AF31" i="1" a="1"/>
  <c r="AF31" i="1" s="1"/>
  <c r="AF41" i="1" a="1"/>
  <c r="AF41" i="1" s="1"/>
  <c r="AF32" i="1" a="1"/>
  <c r="AF32" i="1" s="1"/>
  <c r="AF27" i="1" a="1"/>
  <c r="AF27" i="1" s="1"/>
  <c r="AF37" i="1" a="1"/>
  <c r="AF37" i="1" s="1"/>
  <c r="AF36" i="1" a="1"/>
  <c r="AF36" i="1" s="1"/>
  <c r="AF25" i="1" a="1"/>
  <c r="AF25" i="1" s="1"/>
  <c r="AF35" i="1" a="1"/>
  <c r="AF35" i="1" s="1"/>
  <c r="AF42" i="1" a="1"/>
  <c r="AF42" i="1" s="1"/>
  <c r="AF38" i="1" a="1"/>
  <c r="AF38" i="1" s="1"/>
  <c r="AF40" i="1" a="1"/>
  <c r="AF40" i="1" s="1"/>
  <c r="AF23" i="1" a="1"/>
  <c r="AF23" i="1" s="1"/>
  <c r="AF43" i="1" a="1"/>
  <c r="AF43" i="1" s="1"/>
  <c r="AF33" i="1" a="1"/>
  <c r="AF33" i="1" s="1"/>
  <c r="AF22" i="1" a="1"/>
  <c r="AF22" i="1" s="1"/>
  <c r="AF28" i="1" a="1"/>
  <c r="AF28" i="1" s="1"/>
  <c r="AF26" i="1" a="1"/>
  <c r="AF26" i="1" s="1"/>
  <c r="AF30" i="1" a="1"/>
  <c r="AF30" i="1" s="1"/>
  <c r="AF39" i="1" a="1"/>
  <c r="AF39" i="1" s="1"/>
  <c r="AF29" i="1" a="1"/>
  <c r="AF29" i="1" s="1"/>
  <c r="AF34" i="1" a="1"/>
  <c r="AF34" i="1" s="1"/>
  <c r="JJ43" i="1" a="1"/>
  <c r="JJ43" i="1" s="1"/>
  <c r="JJ41" i="1" a="1"/>
  <c r="JJ41" i="1" s="1"/>
  <c r="JJ31" i="1" a="1"/>
  <c r="JJ31" i="1" s="1"/>
  <c r="JJ28" i="1" a="1"/>
  <c r="JJ28" i="1" s="1"/>
  <c r="JJ33" i="1" a="1"/>
  <c r="JJ33" i="1" s="1"/>
  <c r="JJ40" i="1" a="1"/>
  <c r="JJ40" i="1" s="1"/>
  <c r="JJ34" i="1" a="1"/>
  <c r="JJ34" i="1" s="1"/>
  <c r="JJ42" i="1" a="1"/>
  <c r="JJ42" i="1" s="1"/>
  <c r="JJ25" i="1" a="1"/>
  <c r="JJ25" i="1" s="1"/>
  <c r="JJ35" i="1" a="1"/>
  <c r="JJ35" i="1" s="1"/>
  <c r="JJ24" i="1" a="1"/>
  <c r="JJ24" i="1" s="1"/>
  <c r="JJ26" i="1" a="1"/>
  <c r="JJ26" i="1" s="1"/>
  <c r="JJ27" i="1" a="1"/>
  <c r="JJ27" i="1" s="1"/>
  <c r="JJ39" i="1" a="1"/>
  <c r="JJ39" i="1" s="1"/>
  <c r="JJ38" i="1" a="1"/>
  <c r="JJ38" i="1" s="1"/>
  <c r="JJ29" i="1" a="1"/>
  <c r="JJ29" i="1" s="1"/>
  <c r="JJ37" i="1" a="1"/>
  <c r="JJ37" i="1" s="1"/>
  <c r="JJ30" i="1" a="1"/>
  <c r="JJ30" i="1" s="1"/>
  <c r="JJ32" i="1" a="1"/>
  <c r="JJ32" i="1" s="1"/>
  <c r="JJ23" i="1" a="1"/>
  <c r="JJ23" i="1" s="1"/>
  <c r="JJ36" i="1" a="1"/>
  <c r="JJ36" i="1" s="1"/>
  <c r="JJ22" i="1" a="1"/>
  <c r="JJ22" i="1" s="1"/>
  <c r="JS37" i="1" a="1"/>
  <c r="JS37" i="1" s="1"/>
  <c r="JS38" i="1" a="1"/>
  <c r="JS38" i="1" s="1"/>
  <c r="JS32" i="1" a="1"/>
  <c r="JS32" i="1" s="1"/>
  <c r="JS34" i="1" a="1"/>
  <c r="JS34" i="1" s="1"/>
  <c r="JS36" i="1" a="1"/>
  <c r="JS36" i="1" s="1"/>
  <c r="JS31" i="1" a="1"/>
  <c r="JS31" i="1" s="1"/>
  <c r="JS40" i="1" a="1"/>
  <c r="JS40" i="1" s="1"/>
  <c r="JS33" i="1" a="1"/>
  <c r="JS33" i="1" s="1"/>
  <c r="JS23" i="1" a="1"/>
  <c r="JS23" i="1" s="1"/>
  <c r="JS42" i="1" a="1"/>
  <c r="JS42" i="1" s="1"/>
  <c r="JS39" i="1" a="1"/>
  <c r="JS39" i="1" s="1"/>
  <c r="JS25" i="1" a="1"/>
  <c r="JS25" i="1" s="1"/>
  <c r="JS29" i="1" a="1"/>
  <c r="JS29" i="1" s="1"/>
  <c r="JS43" i="1" a="1"/>
  <c r="JS43" i="1" s="1"/>
  <c r="JS22" i="1" a="1"/>
  <c r="JS22" i="1" s="1"/>
  <c r="JS28" i="1" a="1"/>
  <c r="JS28" i="1" s="1"/>
  <c r="JS35" i="1" a="1"/>
  <c r="JS35" i="1" s="1"/>
  <c r="JS26" i="1" a="1"/>
  <c r="JS26" i="1" s="1"/>
  <c r="JS41" i="1" a="1"/>
  <c r="JS41" i="1" s="1"/>
  <c r="JS27" i="1" a="1"/>
  <c r="JS27" i="1" s="1"/>
  <c r="JS24" i="1" a="1"/>
  <c r="JS24" i="1" s="1"/>
  <c r="JS30" i="1" a="1"/>
  <c r="JS30" i="1" s="1"/>
  <c r="ML26" i="1" a="1"/>
  <c r="ML26" i="1" s="1"/>
  <c r="ML23" i="1" a="1"/>
  <c r="ML23" i="1" s="1"/>
  <c r="ML31" i="1" a="1"/>
  <c r="ML31" i="1" s="1"/>
  <c r="ML36" i="1" a="1"/>
  <c r="ML36" i="1" s="1"/>
  <c r="ML41" i="1" a="1"/>
  <c r="ML41" i="1" s="1"/>
  <c r="ML27" i="1" a="1"/>
  <c r="ML27" i="1" s="1"/>
  <c r="ML32" i="1" a="1"/>
  <c r="ML32" i="1" s="1"/>
  <c r="ML43" i="1" a="1"/>
  <c r="ML43" i="1" s="1"/>
  <c r="ML34" i="1" a="1"/>
  <c r="ML34" i="1" s="1"/>
  <c r="ML25" i="1" a="1"/>
  <c r="ML25" i="1" s="1"/>
  <c r="ML24" i="1" a="1"/>
  <c r="ML24" i="1" s="1"/>
  <c r="ML37" i="1" a="1"/>
  <c r="ML37" i="1" s="1"/>
  <c r="ML40" i="1" a="1"/>
  <c r="ML40" i="1" s="1"/>
  <c r="ML42" i="1" a="1"/>
  <c r="ML42" i="1" s="1"/>
  <c r="ML33" i="1" a="1"/>
  <c r="ML33" i="1" s="1"/>
  <c r="ML22" i="1" a="1"/>
  <c r="ML22" i="1" s="1"/>
  <c r="ML28" i="1" a="1"/>
  <c r="ML28" i="1" s="1"/>
  <c r="ML29" i="1" a="1"/>
  <c r="ML29" i="1" s="1"/>
  <c r="ML39" i="1" a="1"/>
  <c r="ML39" i="1" s="1"/>
  <c r="ML30" i="1" a="1"/>
  <c r="ML30" i="1" s="1"/>
  <c r="ML38" i="1" a="1"/>
  <c r="ML38" i="1" s="1"/>
  <c r="ML35" i="1" a="1"/>
  <c r="ML35" i="1" s="1"/>
  <c r="DS19" i="1"/>
  <c r="DQ19" i="1"/>
  <c r="DN19" i="1"/>
  <c r="DO19" i="1"/>
  <c r="DR19" i="1"/>
  <c r="DR20" i="1"/>
  <c r="DQ20" i="1"/>
  <c r="DO20" i="1"/>
  <c r="DN20" i="1"/>
  <c r="DS20" i="1"/>
  <c r="DS21" i="1"/>
  <c r="DO21" i="1"/>
  <c r="DN21" i="1"/>
  <c r="DR21" i="1"/>
  <c r="DQ21" i="1"/>
  <c r="DN18" i="1"/>
  <c r="DS18" i="1"/>
  <c r="DR18" i="1"/>
  <c r="DQ18" i="1"/>
  <c r="DO18" i="1"/>
  <c r="BY59" i="1"/>
  <c r="BW59" i="1"/>
  <c r="BV59" i="1"/>
  <c r="CA59" i="1"/>
  <c r="BZ59" i="1"/>
  <c r="BX59" i="1"/>
  <c r="BU59" i="1"/>
  <c r="BT59" i="1"/>
  <c r="BS59" i="1"/>
  <c r="BR59" i="1"/>
  <c r="BQ59" i="1"/>
  <c r="BP59" i="1"/>
  <c r="BO59" i="1"/>
  <c r="BN59" i="1"/>
  <c r="LH59" i="1"/>
  <c r="LI59" i="1"/>
  <c r="D59" i="1"/>
  <c r="LK27" i="1" a="1"/>
  <c r="LK27" i="1" s="1"/>
  <c r="CH22" i="1"/>
  <c r="FM21" i="1"/>
  <c r="FL21" i="1"/>
  <c r="FK21" i="1"/>
  <c r="FJ21" i="1"/>
  <c r="FI21" i="1"/>
  <c r="FH21" i="1"/>
  <c r="FG21" i="1"/>
  <c r="FF21" i="1"/>
  <c r="FM19" i="1"/>
  <c r="FL19" i="1"/>
  <c r="FK19" i="1"/>
  <c r="FJ19" i="1"/>
  <c r="FI19" i="1"/>
  <c r="FH19" i="1"/>
  <c r="FG19" i="1"/>
  <c r="FF19" i="1"/>
  <c r="FM18" i="1"/>
  <c r="FL18" i="1"/>
  <c r="FK18" i="1"/>
  <c r="FJ18" i="1"/>
  <c r="FI18" i="1"/>
  <c r="FH18" i="1"/>
  <c r="FG18" i="1"/>
  <c r="FF18" i="1"/>
  <c r="FM20" i="1"/>
  <c r="FL20" i="1"/>
  <c r="FK20" i="1"/>
  <c r="FJ20" i="1"/>
  <c r="FI20" i="1"/>
  <c r="FH20" i="1"/>
  <c r="FG20" i="1"/>
  <c r="FF20" i="1"/>
  <c r="FP20" i="1"/>
  <c r="FP21" i="1"/>
  <c r="FP19" i="1"/>
  <c r="EV18" i="1"/>
  <c r="CO18" i="1"/>
  <c r="FP18" i="1"/>
  <c r="DY21" i="1"/>
  <c r="EC21" i="1"/>
  <c r="EA21" i="1"/>
  <c r="EB21" i="1"/>
  <c r="DT21" i="1"/>
  <c r="P21" i="1"/>
  <c r="Q21" i="1"/>
  <c r="DZ21" i="1"/>
  <c r="ED21" i="1"/>
  <c r="R19" i="1"/>
  <c r="EU20" i="1"/>
  <c r="EV20" i="1"/>
  <c r="EA19" i="1"/>
  <c r="ED19" i="1"/>
  <c r="DZ19" i="1"/>
  <c r="DY19" i="1"/>
  <c r="EB19" i="1"/>
  <c r="Q19" i="1"/>
  <c r="EC19" i="1"/>
  <c r="DT19" i="1"/>
  <c r="P19" i="1"/>
  <c r="CY19" i="1"/>
  <c r="CX19" i="1"/>
  <c r="CI19" i="1"/>
  <c r="CU19" i="1"/>
  <c r="CH19" i="1"/>
  <c r="CR19" i="1"/>
  <c r="CO19" i="1"/>
  <c r="CN19" i="1"/>
  <c r="ER20" i="1"/>
  <c r="ET20" i="1"/>
  <c r="ES20" i="1"/>
  <c r="MQ20" i="1"/>
  <c r="R20" i="1"/>
  <c r="CX20" i="1"/>
  <c r="CR20" i="1"/>
  <c r="CU20" i="1"/>
  <c r="CY20" i="1"/>
  <c r="CH20" i="1"/>
  <c r="CO20" i="1"/>
  <c r="CN20" i="1"/>
  <c r="CI20" i="1"/>
  <c r="R21" i="1"/>
  <c r="CI21" i="1"/>
  <c r="CH21" i="1"/>
  <c r="CY21" i="1"/>
  <c r="CX21" i="1"/>
  <c r="CU21" i="1"/>
  <c r="CN21" i="1"/>
  <c r="CR21" i="1"/>
  <c r="CO21" i="1"/>
  <c r="EV21" i="1"/>
  <c r="EU21" i="1"/>
  <c r="EB20" i="1"/>
  <c r="DZ20" i="1"/>
  <c r="DY20" i="1"/>
  <c r="DT20" i="1"/>
  <c r="EA20" i="1"/>
  <c r="P20" i="1"/>
  <c r="ED20" i="1"/>
  <c r="Q20" i="1"/>
  <c r="EC20" i="1"/>
  <c r="ET19" i="1"/>
  <c r="ES19" i="1"/>
  <c r="ER19" i="1"/>
  <c r="MQ19" i="1"/>
  <c r="ES21" i="1"/>
  <c r="ER21" i="1"/>
  <c r="ET21" i="1"/>
  <c r="MQ21" i="1"/>
  <c r="EU19" i="1"/>
  <c r="EV19" i="1"/>
  <c r="CX18" i="1"/>
  <c r="CY18" i="1"/>
  <c r="CI18" i="1"/>
  <c r="CN18" i="1"/>
  <c r="CU18" i="1"/>
  <c r="CR18" i="1"/>
  <c r="CH18" i="1"/>
  <c r="LK18" i="1" a="1"/>
  <c r="LK18" i="1" s="1"/>
  <c r="EU18" i="1"/>
  <c r="Q18" i="1"/>
  <c r="EE18" i="1"/>
  <c r="EB18" i="1"/>
  <c r="DY18" i="1"/>
  <c r="DZ18" i="1"/>
  <c r="EA18" i="1"/>
  <c r="ER18" i="1"/>
  <c r="ES18" i="1"/>
  <c r="ET18" i="1"/>
  <c r="R18" i="1"/>
  <c r="EC18" i="1"/>
  <c r="ED18" i="1"/>
  <c r="P18" i="1"/>
  <c r="MQ18" i="1"/>
  <c r="DT18" i="1"/>
  <c r="ED25" i="1"/>
  <c r="EC25" i="1"/>
  <c r="EB25" i="1"/>
  <c r="EA25" i="1"/>
  <c r="DZ25" i="1"/>
  <c r="DY25" i="1"/>
  <c r="DT25" i="1"/>
  <c r="Q25" i="1"/>
  <c r="P25" i="1"/>
  <c r="ED26" i="1"/>
  <c r="EC26" i="1"/>
  <c r="EB26" i="1"/>
  <c r="EA26" i="1"/>
  <c r="DZ26" i="1"/>
  <c r="DY26" i="1"/>
  <c r="DT26" i="1"/>
  <c r="Q26" i="1"/>
  <c r="P26" i="1"/>
  <c r="Q27" i="1"/>
  <c r="P27" i="1"/>
  <c r="ED27" i="1"/>
  <c r="EC27" i="1"/>
  <c r="EB27" i="1"/>
  <c r="EA27" i="1"/>
  <c r="DZ27" i="1"/>
  <c r="DY27" i="1"/>
  <c r="DT27" i="1"/>
  <c r="LC59" i="1"/>
  <c r="CU59" i="1"/>
  <c r="CY59" i="1"/>
  <c r="CI59" i="1"/>
  <c r="CO59" i="1"/>
  <c r="CH59" i="1"/>
  <c r="CN59" i="1"/>
  <c r="CR59" i="1"/>
  <c r="CX59" i="1"/>
  <c r="FG59" i="1"/>
  <c r="FH59" i="1"/>
  <c r="FI59" i="1"/>
  <c r="FJ59" i="1"/>
  <c r="FK59" i="1"/>
  <c r="FF59" i="1"/>
  <c r="FL59" i="1"/>
  <c r="FM59" i="1"/>
  <c r="C489" i="4"/>
  <c r="P489" i="4" s="1"/>
  <c r="B488" i="4"/>
  <c r="H552" i="4"/>
  <c r="I553" i="4"/>
  <c r="G503" i="4"/>
  <c r="P474" i="4"/>
  <c r="C475" i="4"/>
  <c r="F555" i="4"/>
  <c r="E555" i="4"/>
  <c r="D555" i="4"/>
  <c r="Q555" i="4" s="1"/>
  <c r="V491" i="4"/>
  <c r="U490" i="4"/>
  <c r="S474" i="4"/>
  <c r="B474" i="4"/>
  <c r="R527" i="4"/>
  <c r="R524" i="4"/>
  <c r="R533" i="4"/>
  <c r="A556" i="4"/>
  <c r="R530" i="4"/>
  <c r="IH14" i="1"/>
  <c r="IH15" i="1" s="1" a="1"/>
  <c r="IH15" i="1" s="1"/>
  <c r="II14" i="1"/>
  <c r="II15" i="1" s="1" a="1"/>
  <c r="II15" i="1" s="1"/>
  <c r="IC14" i="1"/>
  <c r="IC15" i="1" s="1" a="1"/>
  <c r="IC15" i="1" s="1"/>
  <c r="IC74" i="1" l="1" a="1"/>
  <c r="IC74" i="1" s="1"/>
  <c r="IC76" i="1" s="1" a="1"/>
  <c r="IC76" i="1" s="1"/>
  <c r="IC78" i="1" s="1" a="1"/>
  <c r="IC78" i="1" s="1"/>
  <c r="IC80" i="1" s="1" a="1"/>
  <c r="IC80" i="1" s="1"/>
  <c r="IC82" i="1" s="1" a="1"/>
  <c r="IC82" i="1" s="1"/>
  <c r="IC84" i="1" s="1" a="1"/>
  <c r="IC84" i="1" s="1"/>
  <c r="IC86" i="1" s="1" a="1"/>
  <c r="IC86" i="1" s="1"/>
  <c r="IC88" i="1" s="1" a="1"/>
  <c r="IC88" i="1" s="1"/>
  <c r="IC90" i="1" s="1" a="1"/>
  <c r="IC90" i="1" s="1"/>
  <c r="IC92" i="1" s="1" a="1"/>
  <c r="IC92" i="1" s="1"/>
  <c r="IC73" i="1" a="1"/>
  <c r="IC73" i="1" s="1"/>
  <c r="IC75" i="1" s="1" a="1"/>
  <c r="IC75" i="1" s="1"/>
  <c r="IC77" i="1" s="1" a="1"/>
  <c r="IC77" i="1" s="1"/>
  <c r="IC79" i="1" s="1" a="1"/>
  <c r="IC79" i="1" s="1"/>
  <c r="IC81" i="1" s="1" a="1"/>
  <c r="IC81" i="1" s="1"/>
  <c r="IC83" i="1" s="1" a="1"/>
  <c r="IC83" i="1" s="1"/>
  <c r="IC85" i="1" s="1" a="1"/>
  <c r="IC85" i="1" s="1"/>
  <c r="IC87" i="1" s="1" a="1"/>
  <c r="IC87" i="1" s="1"/>
  <c r="IC89" i="1" s="1" a="1"/>
  <c r="IC89" i="1" s="1"/>
  <c r="IC91" i="1" s="1" a="1"/>
  <c r="IC91" i="1" s="1"/>
  <c r="IC93" i="1" s="1" a="1"/>
  <c r="IC93" i="1" s="1"/>
  <c r="ID80" i="1"/>
  <c r="ID90" i="1"/>
  <c r="ID88" i="1"/>
  <c r="ID78" i="1"/>
  <c r="ID76" i="1"/>
  <c r="ID86" i="1"/>
  <c r="HJ75" i="1"/>
  <c r="FC43" i="1"/>
  <c r="MD30" i="1"/>
  <c r="FE30" i="1"/>
  <c r="FD30" i="1"/>
  <c r="FC30" i="1"/>
  <c r="FB30" i="1"/>
  <c r="MD22" i="1"/>
  <c r="FE22" i="1"/>
  <c r="FD22" i="1"/>
  <c r="FC22" i="1"/>
  <c r="FB22" i="1"/>
  <c r="MD33" i="1"/>
  <c r="FC33" i="1"/>
  <c r="FE33" i="1"/>
  <c r="FB33" i="1"/>
  <c r="FD33" i="1"/>
  <c r="MD37" i="1"/>
  <c r="FE37" i="1"/>
  <c r="FD37" i="1"/>
  <c r="FC37" i="1"/>
  <c r="FB37" i="1"/>
  <c r="FE28" i="1"/>
  <c r="FD28" i="1"/>
  <c r="FC28" i="1"/>
  <c r="FB28" i="1"/>
  <c r="MD36" i="1"/>
  <c r="FE36" i="1"/>
  <c r="FD36" i="1"/>
  <c r="FC36" i="1"/>
  <c r="FB36" i="1"/>
  <c r="MD38" i="1"/>
  <c r="FE38" i="1"/>
  <c r="FD38" i="1"/>
  <c r="FB38" i="1"/>
  <c r="MD34" i="1"/>
  <c r="FB34" i="1"/>
  <c r="FE34" i="1"/>
  <c r="FD34" i="1"/>
  <c r="FC34" i="1"/>
  <c r="MD35" i="1"/>
  <c r="FB35" i="1"/>
  <c r="FD35" i="1"/>
  <c r="FE35" i="1"/>
  <c r="FC35" i="1"/>
  <c r="MD40" i="1"/>
  <c r="FE40" i="1"/>
  <c r="FD40" i="1"/>
  <c r="FC40" i="1"/>
  <c r="FB40" i="1"/>
  <c r="MD43" i="1"/>
  <c r="FE43" i="1"/>
  <c r="FD43" i="1"/>
  <c r="FB43" i="1"/>
  <c r="MD39" i="1"/>
  <c r="FE39" i="1"/>
  <c r="FD39" i="1"/>
  <c r="FC39" i="1"/>
  <c r="FB39" i="1"/>
  <c r="MD41" i="1"/>
  <c r="FE41" i="1"/>
  <c r="FD41" i="1"/>
  <c r="FC41" i="1"/>
  <c r="FB41" i="1"/>
  <c r="MD31" i="1"/>
  <c r="FE31" i="1"/>
  <c r="FD31" i="1"/>
  <c r="FC31" i="1"/>
  <c r="FB31" i="1"/>
  <c r="MQ27" i="1"/>
  <c r="FC27" i="1"/>
  <c r="FD27" i="1"/>
  <c r="FB27" i="1"/>
  <c r="FE27" i="1"/>
  <c r="MD32" i="1"/>
  <c r="FE32" i="1"/>
  <c r="FC32" i="1"/>
  <c r="FB32" i="1"/>
  <c r="FD32" i="1"/>
  <c r="MD29" i="1"/>
  <c r="FE29" i="1"/>
  <c r="FD29" i="1"/>
  <c r="FC29" i="1"/>
  <c r="FB29" i="1"/>
  <c r="MD24" i="1"/>
  <c r="FE24" i="1"/>
  <c r="FD24" i="1"/>
  <c r="FC24" i="1"/>
  <c r="FB24" i="1"/>
  <c r="MD42" i="1"/>
  <c r="FC42" i="1"/>
  <c r="FB42" i="1"/>
  <c r="FD42" i="1"/>
  <c r="FE42" i="1"/>
  <c r="MD23" i="1"/>
  <c r="FE23" i="1"/>
  <c r="FD23" i="1"/>
  <c r="FC23" i="1"/>
  <c r="FB23" i="1"/>
  <c r="MQ25" i="1"/>
  <c r="FC25" i="1"/>
  <c r="FE25" i="1"/>
  <c r="FD25" i="1"/>
  <c r="FB25" i="1"/>
  <c r="MQ26" i="1"/>
  <c r="FE26" i="1"/>
  <c r="FD26" i="1"/>
  <c r="FC26" i="1"/>
  <c r="FB26" i="1"/>
  <c r="IC44" i="1" a="1"/>
  <c r="IC44" i="1" s="1"/>
  <c r="IC59" i="1" a="1"/>
  <c r="IC59" i="1" s="1"/>
  <c r="II44" i="1" a="1"/>
  <c r="II44" i="1" s="1"/>
  <c r="II59" i="1" a="1"/>
  <c r="II59" i="1" s="1"/>
  <c r="IH44" i="1" a="1"/>
  <c r="IH44" i="1" s="1"/>
  <c r="IH59" i="1" a="1"/>
  <c r="IH59" i="1" s="1"/>
  <c r="FJ46" i="1"/>
  <c r="FG46" i="1"/>
  <c r="FM46" i="1"/>
  <c r="FI46" i="1"/>
  <c r="FK46" i="1"/>
  <c r="FH46" i="1"/>
  <c r="FF46" i="1"/>
  <c r="R46" i="1"/>
  <c r="FL46" i="1"/>
  <c r="FG50" i="1"/>
  <c r="R50" i="1"/>
  <c r="FJ50" i="1"/>
  <c r="FM50" i="1"/>
  <c r="FF50" i="1"/>
  <c r="FK50" i="1"/>
  <c r="FH50" i="1"/>
  <c r="FI50" i="1"/>
  <c r="FL50" i="1"/>
  <c r="MS48" i="1"/>
  <c r="ER48" i="1"/>
  <c r="ET48" i="1"/>
  <c r="ES48" i="1"/>
  <c r="MU48" i="1"/>
  <c r="FM48" i="1"/>
  <c r="FH48" i="1"/>
  <c r="R48" i="1"/>
  <c r="FG48" i="1"/>
  <c r="FJ48" i="1"/>
  <c r="FK48" i="1"/>
  <c r="FF48" i="1"/>
  <c r="FI48" i="1"/>
  <c r="FL48" i="1"/>
  <c r="EE39" i="1"/>
  <c r="P50" i="1"/>
  <c r="Q50" i="1"/>
  <c r="LK36" i="1" a="1"/>
  <c r="LK36" i="1" s="1"/>
  <c r="DC48" i="1"/>
  <c r="EE37" i="1"/>
  <c r="EE41" i="1"/>
  <c r="CH41" i="1"/>
  <c r="DC50" i="1"/>
  <c r="ES50" i="1"/>
  <c r="MS50" i="1"/>
  <c r="ER50" i="1"/>
  <c r="ET50" i="1"/>
  <c r="MU50" i="1"/>
  <c r="CX37" i="1"/>
  <c r="Q46" i="1"/>
  <c r="P46" i="1"/>
  <c r="EU48" i="1"/>
  <c r="EV48" i="1"/>
  <c r="ES46" i="1"/>
  <c r="MS46" i="1"/>
  <c r="ER46" i="1"/>
  <c r="ET46" i="1"/>
  <c r="MU46" i="1"/>
  <c r="Q48" i="1"/>
  <c r="P48" i="1"/>
  <c r="EV50" i="1"/>
  <c r="EU50" i="1"/>
  <c r="EU46" i="1"/>
  <c r="EV46" i="1"/>
  <c r="DO40" i="1"/>
  <c r="DN40" i="1"/>
  <c r="DS40" i="1"/>
  <c r="DR40" i="1"/>
  <c r="DQ40" i="1"/>
  <c r="DS37" i="1"/>
  <c r="DQ37" i="1"/>
  <c r="DO37" i="1"/>
  <c r="DN37" i="1"/>
  <c r="DR37" i="1"/>
  <c r="DS43" i="1"/>
  <c r="DR43" i="1"/>
  <c r="DQ43" i="1"/>
  <c r="DO43" i="1"/>
  <c r="DN43" i="1"/>
  <c r="DS41" i="1"/>
  <c r="DR41" i="1"/>
  <c r="DN41" i="1"/>
  <c r="DQ41" i="1"/>
  <c r="DO41" i="1"/>
  <c r="DR30" i="1"/>
  <c r="DQ30" i="1"/>
  <c r="DN30" i="1"/>
  <c r="DS30" i="1"/>
  <c r="DO30" i="1"/>
  <c r="DN33" i="1"/>
  <c r="DS33" i="1"/>
  <c r="DR33" i="1"/>
  <c r="DQ33" i="1"/>
  <c r="DO33" i="1"/>
  <c r="DS42" i="1"/>
  <c r="DR42" i="1"/>
  <c r="DQ42" i="1"/>
  <c r="DO42" i="1"/>
  <c r="DN42" i="1"/>
  <c r="DO32" i="1"/>
  <c r="DN32" i="1"/>
  <c r="DS32" i="1"/>
  <c r="DR32" i="1"/>
  <c r="DQ32" i="1"/>
  <c r="DS39" i="1"/>
  <c r="DR39" i="1"/>
  <c r="DQ39" i="1"/>
  <c r="DO39" i="1"/>
  <c r="DN39" i="1"/>
  <c r="DS36" i="1"/>
  <c r="DR36" i="1"/>
  <c r="DQ36" i="1"/>
  <c r="DO36" i="1"/>
  <c r="DN36" i="1"/>
  <c r="DN29" i="1"/>
  <c r="DS29" i="1"/>
  <c r="DQ29" i="1"/>
  <c r="DO29" i="1"/>
  <c r="DR29" i="1"/>
  <c r="DN35" i="1"/>
  <c r="DS35" i="1"/>
  <c r="DR35" i="1"/>
  <c r="DQ35" i="1"/>
  <c r="DO35" i="1"/>
  <c r="DS34" i="1"/>
  <c r="DR34" i="1"/>
  <c r="DQ34" i="1"/>
  <c r="DO34" i="1"/>
  <c r="DN34" i="1"/>
  <c r="DR31" i="1"/>
  <c r="DQ31" i="1"/>
  <c r="DO31" i="1"/>
  <c r="DN31" i="1"/>
  <c r="DS31" i="1"/>
  <c r="DR38" i="1"/>
  <c r="DQ38" i="1"/>
  <c r="DO38" i="1"/>
  <c r="DN38" i="1"/>
  <c r="DS38" i="1"/>
  <c r="DN24" i="1"/>
  <c r="DS24" i="1"/>
  <c r="DR24" i="1"/>
  <c r="DQ24" i="1"/>
  <c r="DO24" i="1"/>
  <c r="DQ23" i="1"/>
  <c r="DN23" i="1"/>
  <c r="DR23" i="1"/>
  <c r="DS23" i="1"/>
  <c r="DO23" i="1"/>
  <c r="DS22" i="1"/>
  <c r="DR22" i="1"/>
  <c r="DQ22" i="1"/>
  <c r="DN22" i="1"/>
  <c r="DO22" i="1"/>
  <c r="CA60" i="1"/>
  <c r="BZ60" i="1"/>
  <c r="BY60" i="1"/>
  <c r="BX60" i="1"/>
  <c r="BW60" i="1"/>
  <c r="BV60" i="1"/>
  <c r="BU60" i="1"/>
  <c r="BT60" i="1"/>
  <c r="BS60" i="1"/>
  <c r="BR60" i="1"/>
  <c r="BQ60" i="1"/>
  <c r="BP60" i="1"/>
  <c r="BO60" i="1"/>
  <c r="BN60" i="1"/>
  <c r="Q38" i="1"/>
  <c r="MF70" i="1"/>
  <c r="MF69" i="1"/>
  <c r="MF68" i="1"/>
  <c r="MF67" i="1"/>
  <c r="MF66" i="1"/>
  <c r="MF65" i="1"/>
  <c r="MF64" i="1"/>
  <c r="MF63" i="1"/>
  <c r="MF62" i="1"/>
  <c r="MF61" i="1"/>
  <c r="MF60" i="1"/>
  <c r="LI70" i="1"/>
  <c r="LH70" i="1"/>
  <c r="LI69" i="1"/>
  <c r="LH69" i="1"/>
  <c r="LI68" i="1"/>
  <c r="LH68" i="1"/>
  <c r="LI67" i="1"/>
  <c r="LH67" i="1"/>
  <c r="LI66" i="1"/>
  <c r="LH66" i="1"/>
  <c r="LH63" i="1"/>
  <c r="LI63" i="1"/>
  <c r="LI62" i="1"/>
  <c r="LH62" i="1"/>
  <c r="LH65" i="1"/>
  <c r="LI65" i="1"/>
  <c r="LI61" i="1"/>
  <c r="LH61" i="1"/>
  <c r="LH60" i="1"/>
  <c r="LI60" i="1"/>
  <c r="LI64" i="1"/>
  <c r="LH64" i="1"/>
  <c r="D60" i="1"/>
  <c r="DC34" i="1"/>
  <c r="DC35" i="1" s="1"/>
  <c r="EV29" i="1"/>
  <c r="CX35" i="1"/>
  <c r="CN35" i="1"/>
  <c r="CR35" i="1"/>
  <c r="CH35" i="1"/>
  <c r="CY35" i="1"/>
  <c r="CO35" i="1"/>
  <c r="CU35" i="1"/>
  <c r="IC17" i="1"/>
  <c r="FM33" i="1"/>
  <c r="FL33" i="1"/>
  <c r="FK33" i="1"/>
  <c r="FJ33" i="1"/>
  <c r="FI33" i="1"/>
  <c r="FH33" i="1"/>
  <c r="FG33" i="1"/>
  <c r="FF33" i="1"/>
  <c r="FM31" i="1"/>
  <c r="FL31" i="1"/>
  <c r="FK31" i="1"/>
  <c r="FJ31" i="1"/>
  <c r="FI31" i="1"/>
  <c r="FH31" i="1"/>
  <c r="FG31" i="1"/>
  <c r="FF31" i="1"/>
  <c r="FM28" i="1"/>
  <c r="FL28" i="1"/>
  <c r="FK28" i="1"/>
  <c r="FJ28" i="1"/>
  <c r="FI28" i="1"/>
  <c r="FH28" i="1"/>
  <c r="FG28" i="1"/>
  <c r="FF28" i="1"/>
  <c r="FM38" i="1"/>
  <c r="FL38" i="1"/>
  <c r="FK38" i="1"/>
  <c r="FJ38" i="1"/>
  <c r="FI38" i="1"/>
  <c r="FH38" i="1"/>
  <c r="FG38" i="1"/>
  <c r="FF38" i="1"/>
  <c r="FM29" i="1"/>
  <c r="FL29" i="1"/>
  <c r="FK29" i="1"/>
  <c r="FJ29" i="1"/>
  <c r="FI29" i="1"/>
  <c r="FH29" i="1"/>
  <c r="FG29" i="1"/>
  <c r="FF29" i="1"/>
  <c r="FM27" i="1"/>
  <c r="FL27" i="1"/>
  <c r="FK27" i="1"/>
  <c r="FJ27" i="1"/>
  <c r="FI27" i="1"/>
  <c r="FH27" i="1"/>
  <c r="FG27" i="1"/>
  <c r="FF27" i="1"/>
  <c r="FM43" i="1"/>
  <c r="FL43" i="1"/>
  <c r="FK43" i="1"/>
  <c r="FJ43" i="1"/>
  <c r="FI43" i="1"/>
  <c r="FG43" i="1"/>
  <c r="FH43" i="1"/>
  <c r="FF43" i="1"/>
  <c r="FM30" i="1"/>
  <c r="FL30" i="1"/>
  <c r="FK30" i="1"/>
  <c r="FJ30" i="1"/>
  <c r="FI30" i="1"/>
  <c r="FH30" i="1"/>
  <c r="FG30" i="1"/>
  <c r="FF30" i="1"/>
  <c r="FM26" i="1"/>
  <c r="FL26" i="1"/>
  <c r="FK26" i="1"/>
  <c r="FJ26" i="1"/>
  <c r="FI26" i="1"/>
  <c r="FH26" i="1"/>
  <c r="FG26" i="1"/>
  <c r="FF26" i="1"/>
  <c r="FM41" i="1"/>
  <c r="FL41" i="1"/>
  <c r="FK41" i="1"/>
  <c r="FJ41" i="1"/>
  <c r="FI41" i="1"/>
  <c r="FH41" i="1"/>
  <c r="FG41" i="1"/>
  <c r="FF41" i="1"/>
  <c r="FM34" i="1"/>
  <c r="FL34" i="1"/>
  <c r="FK34" i="1"/>
  <c r="FJ34" i="1"/>
  <c r="FI34" i="1"/>
  <c r="FH34" i="1"/>
  <c r="FG34" i="1"/>
  <c r="FF34" i="1"/>
  <c r="FM42" i="1"/>
  <c r="FL42" i="1"/>
  <c r="FK42" i="1"/>
  <c r="FJ42" i="1"/>
  <c r="FI42" i="1"/>
  <c r="FH42" i="1"/>
  <c r="FG42" i="1"/>
  <c r="FF42" i="1"/>
  <c r="FM25" i="1"/>
  <c r="FL25" i="1"/>
  <c r="FK25" i="1"/>
  <c r="FJ25" i="1"/>
  <c r="FI25" i="1"/>
  <c r="FH25" i="1"/>
  <c r="FG25" i="1"/>
  <c r="FF25" i="1"/>
  <c r="FM36" i="1"/>
  <c r="FL36" i="1"/>
  <c r="FK36" i="1"/>
  <c r="FJ36" i="1"/>
  <c r="FI36" i="1"/>
  <c r="FH36" i="1"/>
  <c r="FG36" i="1"/>
  <c r="FF36" i="1"/>
  <c r="FM32" i="1"/>
  <c r="FL32" i="1"/>
  <c r="FK32" i="1"/>
  <c r="FJ32" i="1"/>
  <c r="FI32" i="1"/>
  <c r="FH32" i="1"/>
  <c r="FG32" i="1"/>
  <c r="FF32" i="1"/>
  <c r="FM37" i="1"/>
  <c r="FL37" i="1"/>
  <c r="FK37" i="1"/>
  <c r="FJ37" i="1"/>
  <c r="FI37" i="1"/>
  <c r="FH37" i="1"/>
  <c r="FG37" i="1"/>
  <c r="FF37" i="1"/>
  <c r="FM40" i="1"/>
  <c r="FL40" i="1"/>
  <c r="FK40" i="1"/>
  <c r="FJ40" i="1"/>
  <c r="FI40" i="1"/>
  <c r="FH40" i="1"/>
  <c r="FG40" i="1"/>
  <c r="FF40" i="1"/>
  <c r="FM39" i="1"/>
  <c r="FL39" i="1"/>
  <c r="FK39" i="1"/>
  <c r="FJ39" i="1"/>
  <c r="FI39" i="1"/>
  <c r="FH39" i="1"/>
  <c r="FG39" i="1"/>
  <c r="FF39" i="1"/>
  <c r="FM35" i="1"/>
  <c r="FL35" i="1"/>
  <c r="FK35" i="1"/>
  <c r="FJ35" i="1"/>
  <c r="FI35" i="1"/>
  <c r="FH35" i="1"/>
  <c r="FG35" i="1"/>
  <c r="FF35" i="1"/>
  <c r="FP31" i="1"/>
  <c r="FP39" i="1"/>
  <c r="FP38" i="1"/>
  <c r="FP35" i="1"/>
  <c r="FP37" i="1"/>
  <c r="FP43" i="1"/>
  <c r="FP32" i="1"/>
  <c r="FP26" i="1"/>
  <c r="FP22" i="1"/>
  <c r="FP23" i="1"/>
  <c r="FP25" i="1"/>
  <c r="FP33" i="1"/>
  <c r="FP30" i="1"/>
  <c r="FP29" i="1"/>
  <c r="FP24" i="1"/>
  <c r="FP36" i="1"/>
  <c r="FP27" i="1"/>
  <c r="FP28" i="1"/>
  <c r="FP34" i="1"/>
  <c r="FP40" i="1"/>
  <c r="CU23" i="1"/>
  <c r="CO23" i="1"/>
  <c r="CN23" i="1"/>
  <c r="CI23" i="1"/>
  <c r="CN29" i="1"/>
  <c r="CX29" i="1"/>
  <c r="CH29" i="1"/>
  <c r="CR29" i="1"/>
  <c r="CU29" i="1"/>
  <c r="CY29" i="1"/>
  <c r="CI29" i="1"/>
  <c r="CY23" i="1"/>
  <c r="CH23" i="1"/>
  <c r="CX23" i="1"/>
  <c r="EU30" i="1"/>
  <c r="CO30" i="1"/>
  <c r="CN30" i="1"/>
  <c r="CI30" i="1"/>
  <c r="CY30" i="1"/>
  <c r="CH30" i="1"/>
  <c r="CR30" i="1"/>
  <c r="CX30" i="1"/>
  <c r="CY22" i="1"/>
  <c r="CX22" i="1"/>
  <c r="CU22" i="1"/>
  <c r="CR22" i="1"/>
  <c r="CO22" i="1"/>
  <c r="CI22" i="1"/>
  <c r="CN22" i="1"/>
  <c r="EA38" i="1"/>
  <c r="DT38" i="1"/>
  <c r="EC38" i="1"/>
  <c r="DY38" i="1"/>
  <c r="DZ38" i="1"/>
  <c r="P38" i="1"/>
  <c r="EB38" i="1"/>
  <c r="ED38" i="1"/>
  <c r="DY30" i="1"/>
  <c r="CH34" i="1"/>
  <c r="CY24" i="1"/>
  <c r="CH27" i="1"/>
  <c r="CR27" i="1"/>
  <c r="CX25" i="1"/>
  <c r="ES38" i="1"/>
  <c r="ER38" i="1"/>
  <c r="CX36" i="1"/>
  <c r="CO27" i="1"/>
  <c r="MQ38" i="1"/>
  <c r="CU36" i="1"/>
  <c r="CU27" i="1"/>
  <c r="CR25" i="1"/>
  <c r="CR36" i="1"/>
  <c r="DZ30" i="1"/>
  <c r="CO25" i="1"/>
  <c r="CI36" i="1"/>
  <c r="CN25" i="1"/>
  <c r="CY36" i="1"/>
  <c r="CY25" i="1"/>
  <c r="CH36" i="1"/>
  <c r="CO36" i="1"/>
  <c r="CX33" i="1"/>
  <c r="CX24" i="1"/>
  <c r="CN27" i="1"/>
  <c r="ET38" i="1"/>
  <c r="CX27" i="1"/>
  <c r="CY27" i="1"/>
  <c r="CU25" i="1"/>
  <c r="CI26" i="1"/>
  <c r="CH26" i="1"/>
  <c r="CU26" i="1"/>
  <c r="CY26" i="1"/>
  <c r="CX26" i="1"/>
  <c r="CO26" i="1"/>
  <c r="CR26" i="1"/>
  <c r="CI25" i="1"/>
  <c r="CI31" i="1"/>
  <c r="CH31" i="1"/>
  <c r="CU31" i="1"/>
  <c r="CY31" i="1"/>
  <c r="CR31" i="1"/>
  <c r="CR37" i="1"/>
  <c r="CU37" i="1"/>
  <c r="CO37" i="1"/>
  <c r="CN37" i="1"/>
  <c r="CH37" i="1"/>
  <c r="CY37" i="1"/>
  <c r="CI37" i="1"/>
  <c r="CY34" i="1"/>
  <c r="CO24" i="1"/>
  <c r="CU34" i="1"/>
  <c r="CU24" i="1"/>
  <c r="CX34" i="1"/>
  <c r="CR24" i="1"/>
  <c r="CN24" i="1"/>
  <c r="CO34" i="1"/>
  <c r="CR34" i="1"/>
  <c r="CI24" i="1"/>
  <c r="CI34" i="1"/>
  <c r="R38" i="1"/>
  <c r="CU38" i="1"/>
  <c r="CX38" i="1"/>
  <c r="CR38" i="1"/>
  <c r="CI38" i="1"/>
  <c r="CH38" i="1"/>
  <c r="CY38" i="1"/>
  <c r="CO38" i="1"/>
  <c r="CN38" i="1"/>
  <c r="EV38" i="1"/>
  <c r="EU38" i="1"/>
  <c r="CO32" i="1"/>
  <c r="CN32" i="1"/>
  <c r="CY32" i="1"/>
  <c r="CH32" i="1"/>
  <c r="CU32" i="1"/>
  <c r="CI32" i="1"/>
  <c r="CX32" i="1"/>
  <c r="CR33" i="1"/>
  <c r="CO33" i="1"/>
  <c r="CN33" i="1"/>
  <c r="CI33" i="1"/>
  <c r="CH33" i="1"/>
  <c r="CO31" i="1"/>
  <c r="CU33" i="1"/>
  <c r="CN31" i="1"/>
  <c r="CY43" i="1"/>
  <c r="CX43" i="1"/>
  <c r="CR43" i="1"/>
  <c r="CO43" i="1"/>
  <c r="CI43" i="1"/>
  <c r="CH43" i="1"/>
  <c r="CN43" i="1"/>
  <c r="CX41" i="1"/>
  <c r="CU41" i="1"/>
  <c r="CO41" i="1"/>
  <c r="CN41" i="1"/>
  <c r="CI41" i="1"/>
  <c r="CR41" i="1"/>
  <c r="CX42" i="1"/>
  <c r="CN42" i="1"/>
  <c r="CU42" i="1"/>
  <c r="CO42" i="1"/>
  <c r="CI42" i="1"/>
  <c r="CH42" i="1"/>
  <c r="CN28" i="1"/>
  <c r="CY41" i="1"/>
  <c r="CR42" i="1"/>
  <c r="CY28" i="1"/>
  <c r="CX28" i="1"/>
  <c r="CU28" i="1"/>
  <c r="CH28" i="1"/>
  <c r="CR28" i="1"/>
  <c r="CI28" i="1"/>
  <c r="CX40" i="1"/>
  <c r="CU40" i="1"/>
  <c r="CO40" i="1"/>
  <c r="CN40" i="1"/>
  <c r="CH40" i="1"/>
  <c r="CR40" i="1"/>
  <c r="CI40" i="1"/>
  <c r="EI21" i="1"/>
  <c r="EK21" i="1"/>
  <c r="EG21" i="1"/>
  <c r="EQ21" i="1"/>
  <c r="EP21" i="1"/>
  <c r="EL21" i="1"/>
  <c r="EF21" i="1"/>
  <c r="EH21" i="1"/>
  <c r="EM21" i="1"/>
  <c r="EO21" i="1"/>
  <c r="EN21" i="1"/>
  <c r="EJ21" i="1"/>
  <c r="EF19" i="1"/>
  <c r="EN19" i="1"/>
  <c r="EJ19" i="1"/>
  <c r="EH19" i="1"/>
  <c r="EI19" i="1"/>
  <c r="EP19" i="1"/>
  <c r="EO19" i="1"/>
  <c r="EG19" i="1"/>
  <c r="EM19" i="1"/>
  <c r="EQ19" i="1"/>
  <c r="EL19" i="1"/>
  <c r="EK19" i="1"/>
  <c r="EI20" i="1"/>
  <c r="EF20" i="1"/>
  <c r="EN20" i="1"/>
  <c r="EQ20" i="1"/>
  <c r="EJ20" i="1"/>
  <c r="EP20" i="1"/>
  <c r="EH20" i="1"/>
  <c r="EG20" i="1"/>
  <c r="EK20" i="1"/>
  <c r="EO20" i="1"/>
  <c r="EL20" i="1"/>
  <c r="EM20" i="1"/>
  <c r="EA30" i="1"/>
  <c r="EB30" i="1"/>
  <c r="EC30" i="1"/>
  <c r="ED30" i="1"/>
  <c r="P30" i="1"/>
  <c r="Q30" i="1"/>
  <c r="DT30" i="1"/>
  <c r="R30" i="1"/>
  <c r="EA43" i="1"/>
  <c r="DT24" i="1"/>
  <c r="DT29" i="1"/>
  <c r="Q40" i="1"/>
  <c r="Q23" i="1"/>
  <c r="ED22" i="1"/>
  <c r="EV23" i="1"/>
  <c r="EU22" i="1"/>
  <c r="EU28" i="1"/>
  <c r="EV43" i="1"/>
  <c r="EV26" i="1"/>
  <c r="P22" i="1"/>
  <c r="DT23" i="1"/>
  <c r="Q22" i="1"/>
  <c r="DT22" i="1"/>
  <c r="DY23" i="1"/>
  <c r="DZ23" i="1"/>
  <c r="EA23" i="1"/>
  <c r="DZ22" i="1"/>
  <c r="EA22" i="1"/>
  <c r="DY22" i="1"/>
  <c r="EB23" i="1"/>
  <c r="EC23" i="1"/>
  <c r="ED23" i="1"/>
  <c r="EB22" i="1"/>
  <c r="EC22" i="1"/>
  <c r="P23" i="1"/>
  <c r="R23" i="1"/>
  <c r="P29" i="1"/>
  <c r="Q29" i="1"/>
  <c r="R29" i="1"/>
  <c r="DY29" i="1"/>
  <c r="DZ29" i="1"/>
  <c r="EA29" i="1"/>
  <c r="EB29" i="1"/>
  <c r="EC29" i="1"/>
  <c r="ED29" i="1"/>
  <c r="EV34" i="1"/>
  <c r="EU40" i="1"/>
  <c r="FQ41" i="1"/>
  <c r="FQ42" i="1"/>
  <c r="DY40" i="1"/>
  <c r="DZ40" i="1"/>
  <c r="EA40" i="1"/>
  <c r="EB40" i="1"/>
  <c r="EC40" i="1"/>
  <c r="ED40" i="1"/>
  <c r="DT40" i="1"/>
  <c r="EV42" i="1"/>
  <c r="EU42" i="1"/>
  <c r="DT41" i="1"/>
  <c r="Q41" i="1"/>
  <c r="ED41" i="1"/>
  <c r="EA41" i="1"/>
  <c r="DY41" i="1"/>
  <c r="P41" i="1"/>
  <c r="EB41" i="1"/>
  <c r="DZ41" i="1"/>
  <c r="EC41" i="1"/>
  <c r="Q42" i="1"/>
  <c r="P42" i="1"/>
  <c r="ED42" i="1"/>
  <c r="EC42" i="1"/>
  <c r="EB42" i="1"/>
  <c r="DZ42" i="1"/>
  <c r="EA42" i="1"/>
  <c r="DT42" i="1"/>
  <c r="DY42" i="1"/>
  <c r="R41" i="1"/>
  <c r="R42" i="1"/>
  <c r="MQ42" i="1"/>
  <c r="ER42" i="1"/>
  <c r="ET42" i="1"/>
  <c r="ES42" i="1"/>
  <c r="ES41" i="1"/>
  <c r="ER41" i="1"/>
  <c r="MQ41" i="1"/>
  <c r="ET41" i="1"/>
  <c r="EV41" i="1"/>
  <c r="EU41" i="1"/>
  <c r="EU24" i="1"/>
  <c r="EU27" i="1"/>
  <c r="R34" i="1"/>
  <c r="P40" i="1"/>
  <c r="ET28" i="1"/>
  <c r="ES28" i="1"/>
  <c r="ER28" i="1"/>
  <c r="ER24" i="1"/>
  <c r="MQ23" i="1"/>
  <c r="ES34" i="1"/>
  <c r="EU25" i="1"/>
  <c r="DY24" i="1"/>
  <c r="P24" i="1"/>
  <c r="DZ24" i="1"/>
  <c r="Q24" i="1"/>
  <c r="EA24" i="1"/>
  <c r="EB24" i="1"/>
  <c r="EC24" i="1"/>
  <c r="MQ34" i="1"/>
  <c r="ED24" i="1"/>
  <c r="MQ22" i="1"/>
  <c r="R22" i="1"/>
  <c r="ER34" i="1"/>
  <c r="EG18" i="1"/>
  <c r="ER25" i="1"/>
  <c r="R24" i="1"/>
  <c r="Q39" i="1"/>
  <c r="P39" i="1"/>
  <c r="ED39" i="1"/>
  <c r="EC39" i="1"/>
  <c r="EB39" i="1"/>
  <c r="EA39" i="1"/>
  <c r="DZ39" i="1"/>
  <c r="DY39" i="1"/>
  <c r="DT39" i="1"/>
  <c r="EV39" i="1"/>
  <c r="EU39" i="1"/>
  <c r="DT36" i="1"/>
  <c r="Q36" i="1"/>
  <c r="P36" i="1"/>
  <c r="ED36" i="1"/>
  <c r="EC36" i="1"/>
  <c r="EB36" i="1"/>
  <c r="EA36" i="1"/>
  <c r="DZ36" i="1"/>
  <c r="DY36" i="1"/>
  <c r="EV37" i="1"/>
  <c r="EU37" i="1"/>
  <c r="DT37" i="1"/>
  <c r="Q37" i="1"/>
  <c r="P37" i="1"/>
  <c r="ED37" i="1"/>
  <c r="EC37" i="1"/>
  <c r="EB37" i="1"/>
  <c r="EA37" i="1"/>
  <c r="DZ37" i="1"/>
  <c r="DY37" i="1"/>
  <c r="EV36" i="1"/>
  <c r="EU36" i="1"/>
  <c r="EB35" i="1"/>
  <c r="EA35" i="1"/>
  <c r="DZ35" i="1"/>
  <c r="DY35" i="1"/>
  <c r="DT35" i="1"/>
  <c r="Q35" i="1"/>
  <c r="P35" i="1"/>
  <c r="ED35" i="1"/>
  <c r="EC35" i="1"/>
  <c r="EV35" i="1"/>
  <c r="EU35" i="1"/>
  <c r="R36" i="1"/>
  <c r="R37" i="1"/>
  <c r="R39" i="1"/>
  <c r="ES25" i="1"/>
  <c r="R35" i="1"/>
  <c r="ET25" i="1"/>
  <c r="R25" i="1"/>
  <c r="ES24" i="1"/>
  <c r="ET24" i="1"/>
  <c r="ES37" i="1"/>
  <c r="ER37" i="1"/>
  <c r="MQ37" i="1"/>
  <c r="ET37" i="1"/>
  <c r="R40" i="1"/>
  <c r="MQ39" i="1"/>
  <c r="ET39" i="1"/>
  <c r="ES39" i="1"/>
  <c r="ER39" i="1"/>
  <c r="ET36" i="1"/>
  <c r="ES36" i="1"/>
  <c r="ER36" i="1"/>
  <c r="MQ36" i="1"/>
  <c r="ET35" i="1"/>
  <c r="ES35" i="1"/>
  <c r="ER35" i="1"/>
  <c r="MQ35" i="1"/>
  <c r="EB34" i="1"/>
  <c r="EC34" i="1"/>
  <c r="ED34" i="1"/>
  <c r="ER40" i="1"/>
  <c r="MQ40" i="1"/>
  <c r="ES40" i="1"/>
  <c r="ET40" i="1"/>
  <c r="EQ18" i="1"/>
  <c r="Q33" i="1"/>
  <c r="P33" i="1"/>
  <c r="ED33" i="1"/>
  <c r="EC33" i="1"/>
  <c r="EB33" i="1"/>
  <c r="EA33" i="1"/>
  <c r="DZ33" i="1"/>
  <c r="DY33" i="1"/>
  <c r="DT33" i="1"/>
  <c r="ES32" i="1"/>
  <c r="ER32" i="1"/>
  <c r="MQ32" i="1"/>
  <c r="ET32" i="1"/>
  <c r="MQ33" i="1"/>
  <c r="ET33" i="1"/>
  <c r="ES33" i="1"/>
  <c r="ER33" i="1"/>
  <c r="ET31" i="1"/>
  <c r="ES31" i="1"/>
  <c r="ER31" i="1"/>
  <c r="MQ31" i="1"/>
  <c r="EV31" i="1"/>
  <c r="EU31" i="1"/>
  <c r="EV32" i="1"/>
  <c r="EU32" i="1"/>
  <c r="EV33" i="1"/>
  <c r="EU33" i="1"/>
  <c r="R32" i="1"/>
  <c r="R33" i="1"/>
  <c r="DT31" i="1"/>
  <c r="Q31" i="1"/>
  <c r="P31" i="1"/>
  <c r="ED31" i="1"/>
  <c r="EC31" i="1"/>
  <c r="EB31" i="1"/>
  <c r="EA31" i="1"/>
  <c r="DY31" i="1"/>
  <c r="DZ31" i="1"/>
  <c r="R31" i="1"/>
  <c r="DT32" i="1"/>
  <c r="Q32" i="1"/>
  <c r="P32" i="1"/>
  <c r="ED32" i="1"/>
  <c r="EC32" i="1"/>
  <c r="EB32" i="1"/>
  <c r="EA32" i="1"/>
  <c r="DZ32" i="1"/>
  <c r="DY32" i="1"/>
  <c r="EJ18" i="1"/>
  <c r="EI18" i="1"/>
  <c r="EH18" i="1"/>
  <c r="EF18" i="1"/>
  <c r="EK18" i="1"/>
  <c r="EL18" i="1"/>
  <c r="EM18" i="1"/>
  <c r="EN18" i="1"/>
  <c r="EO18" i="1"/>
  <c r="EP18" i="1"/>
  <c r="DT34" i="1"/>
  <c r="DY34" i="1"/>
  <c r="DZ34" i="1"/>
  <c r="EA34" i="1"/>
  <c r="P34" i="1"/>
  <c r="Q34" i="1"/>
  <c r="EB43" i="1"/>
  <c r="ER27" i="1"/>
  <c r="DY43" i="1"/>
  <c r="R26" i="1"/>
  <c r="ER26" i="1"/>
  <c r="ES26" i="1"/>
  <c r="ET26" i="1"/>
  <c r="P43" i="1"/>
  <c r="DZ43" i="1"/>
  <c r="EC43" i="1"/>
  <c r="DT28" i="1"/>
  <c r="Q28" i="1"/>
  <c r="P28" i="1"/>
  <c r="ED28" i="1"/>
  <c r="EC28" i="1"/>
  <c r="EB28" i="1"/>
  <c r="EA28" i="1"/>
  <c r="DZ28" i="1"/>
  <c r="DY28" i="1"/>
  <c r="R28" i="1"/>
  <c r="DT43" i="1"/>
  <c r="ED43" i="1"/>
  <c r="Q43" i="1"/>
  <c r="MQ43" i="1"/>
  <c r="ET43" i="1"/>
  <c r="ES43" i="1"/>
  <c r="ER43" i="1"/>
  <c r="R43" i="1"/>
  <c r="R27" i="1"/>
  <c r="ES27" i="1"/>
  <c r="ET27" i="1"/>
  <c r="LC65" i="1"/>
  <c r="LC60" i="1"/>
  <c r="LC70" i="1"/>
  <c r="LC67" i="1"/>
  <c r="LC69" i="1"/>
  <c r="LC61" i="1"/>
  <c r="LC68" i="1"/>
  <c r="LC63" i="1"/>
  <c r="LC62" i="1"/>
  <c r="LC66" i="1"/>
  <c r="LC64" i="1"/>
  <c r="CU60" i="1"/>
  <c r="CY60" i="1"/>
  <c r="CU68" i="1"/>
  <c r="CY68" i="1"/>
  <c r="CU70" i="1"/>
  <c r="CY70" i="1"/>
  <c r="CU64" i="1"/>
  <c r="CY64" i="1"/>
  <c r="CU62" i="1"/>
  <c r="CY62" i="1"/>
  <c r="CU63" i="1"/>
  <c r="CY63" i="1"/>
  <c r="CU65" i="1"/>
  <c r="CY65" i="1"/>
  <c r="CU69" i="1"/>
  <c r="CY69" i="1"/>
  <c r="CU67" i="1"/>
  <c r="CY67" i="1"/>
  <c r="CU66" i="1"/>
  <c r="CY66" i="1"/>
  <c r="CU61" i="1"/>
  <c r="CY61" i="1"/>
  <c r="CI61" i="1"/>
  <c r="CO61" i="1"/>
  <c r="CI60" i="1"/>
  <c r="CO60" i="1"/>
  <c r="CI68" i="1"/>
  <c r="CO68" i="1"/>
  <c r="CI62" i="1"/>
  <c r="CO62" i="1"/>
  <c r="CI70" i="1"/>
  <c r="CO70" i="1"/>
  <c r="CI64" i="1"/>
  <c r="CO64" i="1"/>
  <c r="CI65" i="1"/>
  <c r="CO65" i="1"/>
  <c r="CI63" i="1"/>
  <c r="CO63" i="1"/>
  <c r="CI67" i="1"/>
  <c r="CO67" i="1"/>
  <c r="CI69" i="1"/>
  <c r="CO69" i="1"/>
  <c r="CI66" i="1"/>
  <c r="CO66" i="1"/>
  <c r="CX63" i="1"/>
  <c r="CR63" i="1"/>
  <c r="CN63" i="1"/>
  <c r="CH63" i="1"/>
  <c r="CX69" i="1"/>
  <c r="CR69" i="1"/>
  <c r="CN69" i="1"/>
  <c r="CH69" i="1"/>
  <c r="CR66" i="1"/>
  <c r="CN66" i="1"/>
  <c r="CX66" i="1"/>
  <c r="CH66" i="1"/>
  <c r="CN62" i="1"/>
  <c r="CH62" i="1"/>
  <c r="CR62" i="1"/>
  <c r="CX62" i="1"/>
  <c r="CX61" i="1"/>
  <c r="CR61" i="1"/>
  <c r="CN61" i="1"/>
  <c r="CH61" i="1"/>
  <c r="CX67" i="1"/>
  <c r="CR67" i="1"/>
  <c r="CN67" i="1"/>
  <c r="CH67" i="1"/>
  <c r="CR65" i="1"/>
  <c r="CX65" i="1"/>
  <c r="CN65" i="1"/>
  <c r="CH65" i="1"/>
  <c r="CH60" i="1"/>
  <c r="CX60" i="1"/>
  <c r="CR60" i="1"/>
  <c r="CN60" i="1"/>
  <c r="FK60" i="1"/>
  <c r="FJ60" i="1"/>
  <c r="FI60" i="1"/>
  <c r="FH60" i="1"/>
  <c r="FG60" i="1"/>
  <c r="FF60" i="1"/>
  <c r="FM60" i="1"/>
  <c r="FL60" i="1"/>
  <c r="CX68" i="1"/>
  <c r="CR68" i="1"/>
  <c r="CN68" i="1"/>
  <c r="CH68" i="1"/>
  <c r="CN70" i="1"/>
  <c r="CH70" i="1"/>
  <c r="CR70" i="1"/>
  <c r="CX70" i="1"/>
  <c r="CX64" i="1"/>
  <c r="CR64" i="1"/>
  <c r="CN64" i="1"/>
  <c r="CH64" i="1"/>
  <c r="C490" i="4"/>
  <c r="P490" i="4" s="1"/>
  <c r="B489" i="4"/>
  <c r="G504" i="4"/>
  <c r="H553" i="4"/>
  <c r="I554" i="4"/>
  <c r="P475" i="4"/>
  <c r="C476" i="4"/>
  <c r="F556" i="4"/>
  <c r="E556" i="4"/>
  <c r="D556" i="4"/>
  <c r="Q556" i="4" s="1"/>
  <c r="U491" i="4"/>
  <c r="V492" i="4"/>
  <c r="S475" i="4"/>
  <c r="B475" i="4"/>
  <c r="R537" i="4"/>
  <c r="R534" i="4"/>
  <c r="A557" i="4"/>
  <c r="R528" i="4"/>
  <c r="R531" i="4"/>
  <c r="IH17" i="1"/>
  <c r="II17" i="1"/>
  <c r="HJ76" i="1" l="1"/>
  <c r="HJ77" i="1" s="1"/>
  <c r="IC21" i="1" a="1"/>
  <c r="IC21" i="1" s="1"/>
  <c r="IC18" i="1" a="1"/>
  <c r="IC18" i="1" s="1"/>
  <c r="IC19" i="1" a="1"/>
  <c r="IC19" i="1" s="1"/>
  <c r="IC20" i="1" a="1"/>
  <c r="IC20" i="1" s="1"/>
  <c r="II19" i="1" a="1"/>
  <c r="II19" i="1" s="1"/>
  <c r="II18" i="1" a="1"/>
  <c r="II18" i="1" s="1"/>
  <c r="II21" i="1" a="1"/>
  <c r="II21" i="1" s="1"/>
  <c r="II20" i="1" a="1"/>
  <c r="II20" i="1" s="1"/>
  <c r="IH18" i="1" a="1"/>
  <c r="IH18" i="1" s="1"/>
  <c r="IH21" i="1" a="1"/>
  <c r="IH21" i="1" s="1"/>
  <c r="IH20" i="1" a="1"/>
  <c r="IH20" i="1" s="1"/>
  <c r="IH19" i="1" a="1"/>
  <c r="IH19" i="1" s="1"/>
  <c r="IH60" i="1" a="1"/>
  <c r="IH60" i="1" s="1"/>
  <c r="IH61" i="1" a="1"/>
  <c r="IH61" i="1" s="1"/>
  <c r="IH62" i="1" a="1"/>
  <c r="IH62" i="1" s="1"/>
  <c r="IH63" i="1" a="1"/>
  <c r="IH63" i="1" s="1"/>
  <c r="IH64" i="1" a="1"/>
  <c r="IH64" i="1" s="1"/>
  <c r="IH65" i="1" a="1"/>
  <c r="IH65" i="1" s="1"/>
  <c r="IH66" i="1" a="1"/>
  <c r="IH66" i="1" s="1"/>
  <c r="IH67" i="1" a="1"/>
  <c r="IH67" i="1" s="1"/>
  <c r="IH68" i="1" a="1"/>
  <c r="IH68" i="1" s="1"/>
  <c r="IH69" i="1" a="1"/>
  <c r="IH69" i="1" s="1"/>
  <c r="IH70" i="1" a="1"/>
  <c r="IH70" i="1" s="1"/>
  <c r="IH45" i="1" a="1"/>
  <c r="IH45" i="1" s="1"/>
  <c r="IH46" i="1" s="1" a="1"/>
  <c r="IH46" i="1" s="1"/>
  <c r="IH49" i="1" a="1"/>
  <c r="IH49" i="1" s="1"/>
  <c r="IH50" i="1" s="1" a="1"/>
  <c r="IH50" i="1" s="1"/>
  <c r="IH47" i="1" a="1"/>
  <c r="IH47" i="1" s="1"/>
  <c r="IH48" i="1" s="1" a="1"/>
  <c r="IH48" i="1" s="1"/>
  <c r="II60" i="1" a="1"/>
  <c r="II60" i="1" s="1"/>
  <c r="II61" i="1" a="1"/>
  <c r="II61" i="1" s="1"/>
  <c r="II62" i="1" a="1"/>
  <c r="II62" i="1" s="1"/>
  <c r="II63" i="1" a="1"/>
  <c r="II63" i="1" s="1"/>
  <c r="II64" i="1" a="1"/>
  <c r="II64" i="1" s="1"/>
  <c r="II65" i="1" a="1"/>
  <c r="II65" i="1" s="1"/>
  <c r="II66" i="1" a="1"/>
  <c r="II66" i="1" s="1"/>
  <c r="II67" i="1" a="1"/>
  <c r="II67" i="1" s="1"/>
  <c r="II68" i="1" a="1"/>
  <c r="II68" i="1" s="1"/>
  <c r="II69" i="1" a="1"/>
  <c r="II69" i="1" s="1"/>
  <c r="II70" i="1" a="1"/>
  <c r="II70" i="1" s="1"/>
  <c r="II47" i="1" a="1"/>
  <c r="II47" i="1" s="1"/>
  <c r="II48" i="1" s="1" a="1"/>
  <c r="II48" i="1" s="1"/>
  <c r="II49" i="1" a="1"/>
  <c r="II49" i="1" s="1"/>
  <c r="II50" i="1" s="1" a="1"/>
  <c r="II50" i="1" s="1"/>
  <c r="II45" i="1" a="1"/>
  <c r="II45" i="1" s="1"/>
  <c r="II46" i="1" s="1" a="1"/>
  <c r="II46" i="1" s="1"/>
  <c r="IC60" i="1" a="1"/>
  <c r="IC60" i="1" s="1"/>
  <c r="IC61" i="1" a="1"/>
  <c r="IC61" i="1" s="1"/>
  <c r="IC62" i="1" a="1"/>
  <c r="IC62" i="1" s="1"/>
  <c r="IC63" i="1" a="1"/>
  <c r="IC63" i="1" s="1"/>
  <c r="IC64" i="1" a="1"/>
  <c r="IC64" i="1" s="1"/>
  <c r="IC65" i="1" a="1"/>
  <c r="IC65" i="1" s="1"/>
  <c r="IC66" i="1" a="1"/>
  <c r="IC66" i="1" s="1"/>
  <c r="IC67" i="1" a="1"/>
  <c r="IC67" i="1" s="1"/>
  <c r="IC68" i="1" a="1"/>
  <c r="IC68" i="1" s="1"/>
  <c r="IC69" i="1" a="1"/>
  <c r="IC69" i="1" s="1"/>
  <c r="IC70" i="1" a="1"/>
  <c r="IC70" i="1" s="1"/>
  <c r="IC45" i="1" a="1"/>
  <c r="IC45" i="1" s="1"/>
  <c r="IC46" i="1" s="1" a="1"/>
  <c r="IC46" i="1" s="1"/>
  <c r="IC47" i="1" a="1"/>
  <c r="IC47" i="1" s="1"/>
  <c r="IC48" i="1" s="1" a="1"/>
  <c r="IC48" i="1" s="1"/>
  <c r="IC49" i="1" a="1"/>
  <c r="IC49" i="1" s="1"/>
  <c r="IC50" i="1" s="1" a="1"/>
  <c r="IC50" i="1" s="1"/>
  <c r="CU50" i="1"/>
  <c r="CR50" i="1"/>
  <c r="CI50" i="1"/>
  <c r="CH50" i="1"/>
  <c r="CY50" i="1"/>
  <c r="CO50" i="1"/>
  <c r="CN50" i="1"/>
  <c r="CX50" i="1"/>
  <c r="BA50" i="1"/>
  <c r="EL45" i="1"/>
  <c r="EN45" i="1"/>
  <c r="EO45" i="1"/>
  <c r="EJ45" i="1"/>
  <c r="EI45" i="1"/>
  <c r="EH45" i="1"/>
  <c r="EP45" i="1"/>
  <c r="EG45" i="1"/>
  <c r="EQ45" i="1"/>
  <c r="EK45" i="1"/>
  <c r="EM45" i="1"/>
  <c r="EP47" i="1"/>
  <c r="EL47" i="1"/>
  <c r="EN47" i="1"/>
  <c r="EO47" i="1"/>
  <c r="EH47" i="1"/>
  <c r="EI47" i="1"/>
  <c r="EJ47" i="1"/>
  <c r="EG47" i="1"/>
  <c r="EQ47" i="1"/>
  <c r="EK47" i="1"/>
  <c r="EM47" i="1"/>
  <c r="EJ49" i="1"/>
  <c r="EN49" i="1"/>
  <c r="EH49" i="1"/>
  <c r="EI49" i="1"/>
  <c r="EQ49" i="1"/>
  <c r="EO49" i="1"/>
  <c r="EG49" i="1"/>
  <c r="EP49" i="1"/>
  <c r="EL49" i="1"/>
  <c r="EM49" i="1"/>
  <c r="EK49" i="1"/>
  <c r="CU46" i="1"/>
  <c r="CH46" i="1"/>
  <c r="CY46" i="1"/>
  <c r="CI46" i="1"/>
  <c r="CN46" i="1"/>
  <c r="CO46" i="1"/>
  <c r="BA46" i="1"/>
  <c r="CX46" i="1"/>
  <c r="CR46" i="1"/>
  <c r="DC46" i="1"/>
  <c r="FF61" i="1"/>
  <c r="FG61" i="1"/>
  <c r="FH61" i="1"/>
  <c r="FI61" i="1"/>
  <c r="FJ61" i="1"/>
  <c r="FK61" i="1"/>
  <c r="FL61" i="1"/>
  <c r="FM61" i="1"/>
  <c r="BY61" i="1"/>
  <c r="BX61" i="1"/>
  <c r="BU61" i="1"/>
  <c r="BW61" i="1"/>
  <c r="BV61" i="1"/>
  <c r="BT61" i="1"/>
  <c r="BS61" i="1"/>
  <c r="BR61" i="1"/>
  <c r="BQ61" i="1"/>
  <c r="BP61" i="1"/>
  <c r="BO61" i="1"/>
  <c r="BN61" i="1"/>
  <c r="CA61" i="1"/>
  <c r="BZ61" i="1"/>
  <c r="D61" i="1"/>
  <c r="EJ38" i="1"/>
  <c r="EF38" i="1"/>
  <c r="EK38" i="1"/>
  <c r="EL38" i="1"/>
  <c r="EM38" i="1"/>
  <c r="EN38" i="1"/>
  <c r="EO38" i="1"/>
  <c r="EG38" i="1"/>
  <c r="EP38" i="1"/>
  <c r="EH38" i="1"/>
  <c r="EQ38" i="1"/>
  <c r="EI38" i="1"/>
  <c r="EK30" i="1"/>
  <c r="EI30" i="1"/>
  <c r="EM30" i="1"/>
  <c r="EP30" i="1"/>
  <c r="EG30" i="1"/>
  <c r="EQ30" i="1"/>
  <c r="EL30" i="1"/>
  <c r="EO30" i="1"/>
  <c r="EN30" i="1"/>
  <c r="EF30" i="1"/>
  <c r="EH30" i="1"/>
  <c r="EJ30" i="1"/>
  <c r="EK29" i="1"/>
  <c r="EO22" i="1"/>
  <c r="EO29" i="1"/>
  <c r="EL29" i="1"/>
  <c r="EM29" i="1"/>
  <c r="EJ29" i="1"/>
  <c r="EH29" i="1"/>
  <c r="EP29" i="1"/>
  <c r="EQ29" i="1"/>
  <c r="EN29" i="1"/>
  <c r="EI29" i="1"/>
  <c r="EF29" i="1"/>
  <c r="EG29" i="1"/>
  <c r="EI42" i="1"/>
  <c r="EJ42" i="1"/>
  <c r="EH42" i="1"/>
  <c r="EG42" i="1"/>
  <c r="EQ42" i="1"/>
  <c r="EP42" i="1"/>
  <c r="EO42" i="1"/>
  <c r="EN42" i="1"/>
  <c r="EM42" i="1"/>
  <c r="EF42" i="1"/>
  <c r="EL42" i="1"/>
  <c r="EK42" i="1"/>
  <c r="EF41" i="1"/>
  <c r="EJ41" i="1"/>
  <c r="EI41" i="1"/>
  <c r="EQ41" i="1"/>
  <c r="EN41" i="1"/>
  <c r="EP41" i="1"/>
  <c r="EO41" i="1"/>
  <c r="EM41" i="1"/>
  <c r="EL41" i="1"/>
  <c r="EK41" i="1"/>
  <c r="EH41" i="1"/>
  <c r="EG41" i="1"/>
  <c r="EQ23" i="1"/>
  <c r="EO23" i="1"/>
  <c r="EJ23" i="1"/>
  <c r="EM23" i="1"/>
  <c r="EI23" i="1"/>
  <c r="EK22" i="1"/>
  <c r="EM22" i="1"/>
  <c r="EF22" i="1"/>
  <c r="EQ22" i="1"/>
  <c r="EL22" i="1"/>
  <c r="EN22" i="1"/>
  <c r="EG23" i="1"/>
  <c r="EG22" i="1"/>
  <c r="EH22" i="1"/>
  <c r="EI22" i="1"/>
  <c r="EJ22" i="1"/>
  <c r="EP22" i="1"/>
  <c r="EP23" i="1"/>
  <c r="EH23" i="1"/>
  <c r="EK23" i="1"/>
  <c r="EL23" i="1"/>
  <c r="EN23" i="1"/>
  <c r="EF23" i="1"/>
  <c r="EF24" i="1"/>
  <c r="EO24" i="1"/>
  <c r="EM40" i="1"/>
  <c r="EQ25" i="1"/>
  <c r="EK24" i="1"/>
  <c r="EP24" i="1"/>
  <c r="EQ24" i="1"/>
  <c r="EL24" i="1"/>
  <c r="EM24" i="1"/>
  <c r="EN24" i="1"/>
  <c r="EG24" i="1"/>
  <c r="EH24" i="1"/>
  <c r="EI24" i="1"/>
  <c r="EJ24" i="1"/>
  <c r="EP34" i="1"/>
  <c r="EH25" i="1"/>
  <c r="EF40" i="1"/>
  <c r="EG25" i="1"/>
  <c r="EG40" i="1"/>
  <c r="EI25" i="1"/>
  <c r="EI40" i="1"/>
  <c r="EJ25" i="1"/>
  <c r="EJ40" i="1"/>
  <c r="EK25" i="1"/>
  <c r="EP40" i="1"/>
  <c r="EN25" i="1"/>
  <c r="EO40" i="1"/>
  <c r="EO25" i="1"/>
  <c r="EK40" i="1"/>
  <c r="EP25" i="1"/>
  <c r="EN40" i="1"/>
  <c r="EO35" i="1"/>
  <c r="EN35" i="1"/>
  <c r="EM35" i="1"/>
  <c r="EL35" i="1"/>
  <c r="EK35" i="1"/>
  <c r="EF35" i="1"/>
  <c r="EJ35" i="1"/>
  <c r="EI35" i="1"/>
  <c r="EH35" i="1"/>
  <c r="EG35" i="1"/>
  <c r="EQ35" i="1"/>
  <c r="EP35" i="1"/>
  <c r="EH40" i="1"/>
  <c r="EK36" i="1"/>
  <c r="EF36" i="1"/>
  <c r="EJ36" i="1"/>
  <c r="EI36" i="1"/>
  <c r="EH36" i="1"/>
  <c r="EG36" i="1"/>
  <c r="EQ36" i="1"/>
  <c r="EP36" i="1"/>
  <c r="EO36" i="1"/>
  <c r="EN36" i="1"/>
  <c r="EM36" i="1"/>
  <c r="EL36" i="1"/>
  <c r="EQ40" i="1"/>
  <c r="EF25" i="1"/>
  <c r="EL40" i="1"/>
  <c r="EL25" i="1"/>
  <c r="EM25" i="1"/>
  <c r="EJ39" i="1"/>
  <c r="EI39" i="1"/>
  <c r="EH39" i="1"/>
  <c r="EG39" i="1"/>
  <c r="EQ39" i="1"/>
  <c r="EP39" i="1"/>
  <c r="EO39" i="1"/>
  <c r="EN39" i="1"/>
  <c r="EM39" i="1"/>
  <c r="EL39" i="1"/>
  <c r="EK39" i="1"/>
  <c r="EF39" i="1"/>
  <c r="EF37" i="1"/>
  <c r="EJ37" i="1"/>
  <c r="EI37" i="1"/>
  <c r="EH37" i="1"/>
  <c r="EG37" i="1"/>
  <c r="EQ37" i="1"/>
  <c r="EP37" i="1"/>
  <c r="EO37" i="1"/>
  <c r="EN37" i="1"/>
  <c r="EM37" i="1"/>
  <c r="EL37" i="1"/>
  <c r="EK37" i="1"/>
  <c r="EQ34" i="1"/>
  <c r="EI34" i="1"/>
  <c r="EK26" i="1"/>
  <c r="EK31" i="1"/>
  <c r="EF31" i="1"/>
  <c r="EJ31" i="1"/>
  <c r="EI31" i="1"/>
  <c r="EH31" i="1"/>
  <c r="EG31" i="1"/>
  <c r="EQ31" i="1"/>
  <c r="EP31" i="1"/>
  <c r="EO31" i="1"/>
  <c r="EN31" i="1"/>
  <c r="EL31" i="1"/>
  <c r="EM31" i="1"/>
  <c r="EJ33" i="1"/>
  <c r="EI33" i="1"/>
  <c r="EH33" i="1"/>
  <c r="EG33" i="1"/>
  <c r="EQ33" i="1"/>
  <c r="EP33" i="1"/>
  <c r="EO33" i="1"/>
  <c r="EN33" i="1"/>
  <c r="EM33" i="1"/>
  <c r="EL33" i="1"/>
  <c r="EK33" i="1"/>
  <c r="EF33" i="1"/>
  <c r="EF32" i="1"/>
  <c r="EJ32" i="1"/>
  <c r="EI32" i="1"/>
  <c r="EH32" i="1"/>
  <c r="EG32" i="1"/>
  <c r="EQ32" i="1"/>
  <c r="EP32" i="1"/>
  <c r="EO32" i="1"/>
  <c r="EN32" i="1"/>
  <c r="EM32" i="1"/>
  <c r="EL32" i="1"/>
  <c r="EK32" i="1"/>
  <c r="EG34" i="1"/>
  <c r="EM34" i="1"/>
  <c r="EN34" i="1"/>
  <c r="EJ34" i="1"/>
  <c r="EK34" i="1"/>
  <c r="EH34" i="1"/>
  <c r="EO34" i="1"/>
  <c r="EF34" i="1"/>
  <c r="EL34" i="1"/>
  <c r="EI26" i="1"/>
  <c r="EM26" i="1"/>
  <c r="EF26" i="1"/>
  <c r="EN26" i="1"/>
  <c r="EO26" i="1"/>
  <c r="EP26" i="1"/>
  <c r="EQ26" i="1"/>
  <c r="EG26" i="1"/>
  <c r="EH26" i="1"/>
  <c r="EL26" i="1"/>
  <c r="EJ26" i="1"/>
  <c r="EF27" i="1"/>
  <c r="EJ28" i="1"/>
  <c r="EI28" i="1"/>
  <c r="EH28" i="1"/>
  <c r="EG28" i="1"/>
  <c r="EQ28" i="1"/>
  <c r="EP28" i="1"/>
  <c r="EO28" i="1"/>
  <c r="EN28" i="1"/>
  <c r="EM28" i="1"/>
  <c r="EL28" i="1"/>
  <c r="EK28" i="1"/>
  <c r="EF28" i="1"/>
  <c r="EK27" i="1"/>
  <c r="EL27" i="1"/>
  <c r="EM27" i="1"/>
  <c r="EN27" i="1"/>
  <c r="EO27" i="1"/>
  <c r="EP27" i="1"/>
  <c r="EQ27" i="1"/>
  <c r="EG27" i="1"/>
  <c r="EH27" i="1"/>
  <c r="EI27" i="1"/>
  <c r="EJ27" i="1"/>
  <c r="EJ43" i="1"/>
  <c r="EI43" i="1"/>
  <c r="EH43" i="1"/>
  <c r="EG43" i="1"/>
  <c r="EQ43" i="1"/>
  <c r="EP43" i="1"/>
  <c r="EO43" i="1"/>
  <c r="EN43" i="1"/>
  <c r="EM43" i="1"/>
  <c r="EL43" i="1"/>
  <c r="EK43" i="1"/>
  <c r="EF43" i="1"/>
  <c r="B490" i="4"/>
  <c r="C491" i="4"/>
  <c r="P491" i="4" s="1"/>
  <c r="H554" i="4"/>
  <c r="I555" i="4"/>
  <c r="G505" i="4"/>
  <c r="P476" i="4"/>
  <c r="C477" i="4"/>
  <c r="F557" i="4"/>
  <c r="E557" i="4"/>
  <c r="D557" i="4"/>
  <c r="Q557" i="4" s="1"/>
  <c r="V493" i="4"/>
  <c r="U492" i="4"/>
  <c r="S476" i="4"/>
  <c r="B476" i="4"/>
  <c r="R538" i="4"/>
  <c r="R532" i="4"/>
  <c r="A558" i="4"/>
  <c r="R541" i="4"/>
  <c r="R535" i="4"/>
  <c r="HJ78" i="1" l="1"/>
  <c r="HJ79" i="1" s="1"/>
  <c r="IH27" i="1" a="1"/>
  <c r="IH27" i="1" s="1"/>
  <c r="IH25" i="1" a="1"/>
  <c r="IH25" i="1" s="1"/>
  <c r="IH32" i="1" a="1"/>
  <c r="IH32" i="1" s="1"/>
  <c r="IH41" i="1" a="1"/>
  <c r="IH41" i="1" s="1"/>
  <c r="IH24" i="1" a="1"/>
  <c r="IH24" i="1" s="1"/>
  <c r="IH29" i="1" a="1"/>
  <c r="IH29" i="1" s="1"/>
  <c r="IH38" i="1" a="1"/>
  <c r="IH38" i="1" s="1"/>
  <c r="IH22" i="1" a="1"/>
  <c r="IH22" i="1" s="1"/>
  <c r="IH36" i="1" a="1"/>
  <c r="IH36" i="1" s="1"/>
  <c r="IH42" i="1" a="1"/>
  <c r="IH42" i="1" s="1"/>
  <c r="IH26" i="1" a="1"/>
  <c r="IH26" i="1" s="1"/>
  <c r="IH40" i="1" a="1"/>
  <c r="IH40" i="1" s="1"/>
  <c r="IH30" i="1" a="1"/>
  <c r="IH30" i="1" s="1"/>
  <c r="IH31" i="1" a="1"/>
  <c r="IH31" i="1" s="1"/>
  <c r="IH33" i="1" a="1"/>
  <c r="IH33" i="1" s="1"/>
  <c r="IH39" i="1" a="1"/>
  <c r="IH39" i="1" s="1"/>
  <c r="IH23" i="1" a="1"/>
  <c r="IH23" i="1" s="1"/>
  <c r="IH28" i="1" a="1"/>
  <c r="IH28" i="1" s="1"/>
  <c r="IH37" i="1" a="1"/>
  <c r="IH37" i="1" s="1"/>
  <c r="IH35" i="1" a="1"/>
  <c r="IH35" i="1" s="1"/>
  <c r="IH34" i="1" a="1"/>
  <c r="IH34" i="1" s="1"/>
  <c r="IH43" i="1" a="1"/>
  <c r="IH43" i="1" s="1"/>
  <c r="II22" i="1" a="1"/>
  <c r="II22" i="1" s="1"/>
  <c r="II24" i="1" a="1"/>
  <c r="II24" i="1" s="1"/>
  <c r="II30" i="1" a="1"/>
  <c r="II30" i="1" s="1"/>
  <c r="II41" i="1" a="1"/>
  <c r="II41" i="1" s="1"/>
  <c r="II43" i="1" a="1"/>
  <c r="II43" i="1" s="1"/>
  <c r="II23" i="1" a="1"/>
  <c r="II23" i="1" s="1"/>
  <c r="II38" i="1" a="1"/>
  <c r="II38" i="1" s="1"/>
  <c r="II32" i="1" a="1"/>
  <c r="II32" i="1" s="1"/>
  <c r="II31" i="1" a="1"/>
  <c r="II31" i="1" s="1"/>
  <c r="II36" i="1" a="1"/>
  <c r="II36" i="1" s="1"/>
  <c r="II29" i="1" a="1"/>
  <c r="II29" i="1" s="1"/>
  <c r="II34" i="1" a="1"/>
  <c r="II34" i="1" s="1"/>
  <c r="II40" i="1" a="1"/>
  <c r="II40" i="1" s="1"/>
  <c r="II26" i="1" a="1"/>
  <c r="II26" i="1" s="1"/>
  <c r="II39" i="1" a="1"/>
  <c r="II39" i="1" s="1"/>
  <c r="II42" i="1" a="1"/>
  <c r="II42" i="1" s="1"/>
  <c r="II27" i="1" a="1"/>
  <c r="II27" i="1" s="1"/>
  <c r="II37" i="1" a="1"/>
  <c r="II37" i="1" s="1"/>
  <c r="II28" i="1" a="1"/>
  <c r="II28" i="1" s="1"/>
  <c r="II35" i="1" a="1"/>
  <c r="II35" i="1" s="1"/>
  <c r="II25" i="1" a="1"/>
  <c r="II25" i="1" s="1"/>
  <c r="II33" i="1" a="1"/>
  <c r="II33" i="1" s="1"/>
  <c r="IC34" i="1" a="1"/>
  <c r="IC34" i="1" s="1"/>
  <c r="IC37" i="1" a="1"/>
  <c r="IC37" i="1" s="1"/>
  <c r="IC40" i="1" a="1"/>
  <c r="IC40" i="1" s="1"/>
  <c r="IC24" i="1" a="1"/>
  <c r="IC24" i="1" s="1"/>
  <c r="IC33" i="1" a="1"/>
  <c r="IC33" i="1" s="1"/>
  <c r="IC28" i="1" a="1"/>
  <c r="IC28" i="1" s="1"/>
  <c r="IC42" i="1" a="1"/>
  <c r="IC42" i="1" s="1"/>
  <c r="IC27" i="1" a="1"/>
  <c r="IC27" i="1" s="1"/>
  <c r="IC39" i="1" a="1"/>
  <c r="IC39" i="1" s="1"/>
  <c r="IC43" i="1" a="1"/>
  <c r="IC43" i="1" s="1"/>
  <c r="IC41" i="1" a="1"/>
  <c r="IC41" i="1" s="1"/>
  <c r="IC25" i="1" a="1"/>
  <c r="IC25" i="1" s="1"/>
  <c r="IC35" i="1" a="1"/>
  <c r="IC35" i="1" s="1"/>
  <c r="IC22" i="1" a="1"/>
  <c r="IC22" i="1" s="1"/>
  <c r="IC23" i="1" a="1"/>
  <c r="IC23" i="1" s="1"/>
  <c r="IC38" i="1" a="1"/>
  <c r="IC38" i="1" s="1"/>
  <c r="IC26" i="1" a="1"/>
  <c r="IC26" i="1" s="1"/>
  <c r="IC30" i="1" a="1"/>
  <c r="IC30" i="1" s="1"/>
  <c r="IC32" i="1" a="1"/>
  <c r="IC32" i="1" s="1"/>
  <c r="IC29" i="1" a="1"/>
  <c r="IC29" i="1" s="1"/>
  <c r="IC36" i="1" a="1"/>
  <c r="IC36" i="1" s="1"/>
  <c r="IC31" i="1" a="1"/>
  <c r="IC31" i="1" s="1"/>
  <c r="EQ48" i="1"/>
  <c r="EP48" i="1"/>
  <c r="EL48" i="1"/>
  <c r="EG48" i="1"/>
  <c r="EH48" i="1"/>
  <c r="EN48" i="1"/>
  <c r="EI48" i="1"/>
  <c r="EJ48" i="1"/>
  <c r="EO48" i="1"/>
  <c r="EM48" i="1"/>
  <c r="EK48" i="1"/>
  <c r="EH46" i="1"/>
  <c r="EI46" i="1"/>
  <c r="EL46" i="1"/>
  <c r="EG46" i="1"/>
  <c r="EP46" i="1"/>
  <c r="EN46" i="1"/>
  <c r="EO46" i="1"/>
  <c r="EQ46" i="1"/>
  <c r="EJ46" i="1"/>
  <c r="EM46" i="1"/>
  <c r="EK46" i="1"/>
  <c r="EN50" i="1"/>
  <c r="EJ50" i="1"/>
  <c r="EI50" i="1"/>
  <c r="EG50" i="1"/>
  <c r="EH50" i="1"/>
  <c r="EO50" i="1"/>
  <c r="EP50" i="1"/>
  <c r="EQ50" i="1"/>
  <c r="EL50" i="1"/>
  <c r="EM50" i="1"/>
  <c r="EK50" i="1"/>
  <c r="CA62" i="1"/>
  <c r="BZ62" i="1"/>
  <c r="BY62" i="1"/>
  <c r="BX62" i="1"/>
  <c r="BW62" i="1"/>
  <c r="BV62" i="1"/>
  <c r="BU62" i="1"/>
  <c r="BT62" i="1"/>
  <c r="BS62" i="1"/>
  <c r="BR62" i="1"/>
  <c r="BQ62" i="1"/>
  <c r="BP62" i="1"/>
  <c r="BO62" i="1"/>
  <c r="BN62" i="1"/>
  <c r="FI62" i="1"/>
  <c r="FH62" i="1"/>
  <c r="FG62" i="1"/>
  <c r="FM62" i="1"/>
  <c r="FL62" i="1"/>
  <c r="FF62" i="1"/>
  <c r="FK62" i="1"/>
  <c r="FJ62" i="1"/>
  <c r="D62" i="1"/>
  <c r="B491" i="4"/>
  <c r="C492" i="4"/>
  <c r="C493" i="4" s="1"/>
  <c r="P493" i="4" s="1"/>
  <c r="G506" i="4"/>
  <c r="H555" i="4"/>
  <c r="I556" i="4"/>
  <c r="P477" i="4"/>
  <c r="C478" i="4"/>
  <c r="F558" i="4"/>
  <c r="E558" i="4"/>
  <c r="D558" i="4"/>
  <c r="Q558" i="4" s="1"/>
  <c r="U493" i="4"/>
  <c r="V494" i="4"/>
  <c r="S477" i="4"/>
  <c r="B477" i="4"/>
  <c r="R545" i="4"/>
  <c r="R536" i="4"/>
  <c r="A559" i="4"/>
  <c r="R542" i="4"/>
  <c r="R539" i="4"/>
  <c r="MK101" i="1"/>
  <c r="HI83" i="1" l="1" a="1"/>
  <c r="HI83" i="1" s="1"/>
  <c r="HI85" i="1" s="1" a="1"/>
  <c r="HI85" i="1" s="1"/>
  <c r="HI82" i="1" a="1"/>
  <c r="HI82" i="1" s="1"/>
  <c r="HJ80" i="1"/>
  <c r="HJ81" i="1" s="1"/>
  <c r="CA63" i="1"/>
  <c r="BZ63" i="1"/>
  <c r="BX63" i="1"/>
  <c r="BV63" i="1"/>
  <c r="BW63" i="1"/>
  <c r="BU63" i="1"/>
  <c r="BT63" i="1"/>
  <c r="BS63" i="1"/>
  <c r="BR63" i="1"/>
  <c r="BQ63" i="1"/>
  <c r="BP63" i="1"/>
  <c r="BO63" i="1"/>
  <c r="BN63" i="1"/>
  <c r="BY63" i="1"/>
  <c r="FI63" i="1"/>
  <c r="FJ63" i="1"/>
  <c r="D63" i="1"/>
  <c r="FF63" i="1"/>
  <c r="FG63" i="1"/>
  <c r="FH63" i="1"/>
  <c r="FK63" i="1"/>
  <c r="FL63" i="1"/>
  <c r="FM63" i="1"/>
  <c r="FM64" i="1"/>
  <c r="FL64" i="1"/>
  <c r="FK64" i="1"/>
  <c r="FJ64" i="1"/>
  <c r="FI64" i="1"/>
  <c r="FH64" i="1"/>
  <c r="FG64" i="1"/>
  <c r="FF64" i="1"/>
  <c r="D64" i="1"/>
  <c r="B492" i="4"/>
  <c r="P492" i="4"/>
  <c r="C494" i="4"/>
  <c r="P494" i="4" s="1"/>
  <c r="H556" i="4"/>
  <c r="I557" i="4"/>
  <c r="G507" i="4"/>
  <c r="P478" i="4"/>
  <c r="C479" i="4"/>
  <c r="F559" i="4"/>
  <c r="E559" i="4"/>
  <c r="D559" i="4"/>
  <c r="Q559" i="4" s="1"/>
  <c r="B493" i="4"/>
  <c r="V495" i="4"/>
  <c r="U494" i="4"/>
  <c r="S478" i="4"/>
  <c r="B478" i="4"/>
  <c r="A560" i="4"/>
  <c r="R540" i="4"/>
  <c r="R549" i="4"/>
  <c r="R543" i="4"/>
  <c r="R546" i="4"/>
  <c r="MK14" i="1"/>
  <c r="HI87" i="1" l="1" a="1"/>
  <c r="HI87" i="1" s="1"/>
  <c r="HI84" i="1" a="1"/>
  <c r="HI84" i="1" s="1"/>
  <c r="HI86" i="1" s="1" a="1"/>
  <c r="HI86" i="1" s="1"/>
  <c r="HJ82" i="1"/>
  <c r="HJ83" i="1" s="1"/>
  <c r="BO64" i="1"/>
  <c r="BN64" i="1"/>
  <c r="CA64" i="1"/>
  <c r="BZ64" i="1"/>
  <c r="BY64" i="1"/>
  <c r="BX64" i="1"/>
  <c r="BW64" i="1"/>
  <c r="BV64" i="1"/>
  <c r="BU64" i="1"/>
  <c r="BQ64" i="1"/>
  <c r="BT64" i="1"/>
  <c r="BS64" i="1"/>
  <c r="BR64" i="1"/>
  <c r="BP64" i="1"/>
  <c r="FG65" i="1"/>
  <c r="FH65" i="1"/>
  <c r="FI65" i="1"/>
  <c r="FJ65" i="1"/>
  <c r="FK65" i="1"/>
  <c r="FF65" i="1"/>
  <c r="FL65" i="1"/>
  <c r="FM65" i="1"/>
  <c r="D65" i="1"/>
  <c r="C495" i="4"/>
  <c r="P495" i="4" s="1"/>
  <c r="G508" i="4"/>
  <c r="H557" i="4"/>
  <c r="I558" i="4"/>
  <c r="P479" i="4"/>
  <c r="C480" i="4"/>
  <c r="P480" i="4" s="1"/>
  <c r="F560" i="4"/>
  <c r="E560" i="4"/>
  <c r="D560" i="4"/>
  <c r="Q560" i="4" s="1"/>
  <c r="U498" i="4"/>
  <c r="U495" i="4"/>
  <c r="V496" i="4"/>
  <c r="B494" i="4"/>
  <c r="S479" i="4"/>
  <c r="B479" i="4"/>
  <c r="R547" i="4"/>
  <c r="R553" i="4"/>
  <c r="R544" i="4"/>
  <c r="R550" i="4"/>
  <c r="A561" i="4"/>
  <c r="MK17" i="1"/>
  <c r="EQ101" i="1"/>
  <c r="HI88" i="1" l="1" a="1"/>
  <c r="HI88" i="1" s="1"/>
  <c r="HI89" i="1" a="1"/>
  <c r="HI89" i="1" s="1"/>
  <c r="HJ84" i="1"/>
  <c r="MK21" i="1" a="1"/>
  <c r="MK21" i="1" s="1"/>
  <c r="MK19" i="1" a="1"/>
  <c r="MK19" i="1" s="1"/>
  <c r="MK18" i="1" a="1"/>
  <c r="MK18" i="1" s="1"/>
  <c r="MK20" i="1" a="1"/>
  <c r="MK20" i="1" s="1"/>
  <c r="BZ65" i="1"/>
  <c r="CA65" i="1"/>
  <c r="BY65" i="1"/>
  <c r="BX65" i="1"/>
  <c r="BW65" i="1"/>
  <c r="BV65" i="1"/>
  <c r="BU65" i="1"/>
  <c r="BT65" i="1"/>
  <c r="BS65" i="1"/>
  <c r="BR65" i="1"/>
  <c r="BQ65" i="1"/>
  <c r="BP65" i="1"/>
  <c r="BO65" i="1"/>
  <c r="BN65" i="1"/>
  <c r="FH66" i="1"/>
  <c r="FG66" i="1"/>
  <c r="FL66" i="1"/>
  <c r="FF66" i="1"/>
  <c r="FK66" i="1"/>
  <c r="FI66" i="1"/>
  <c r="FJ66" i="1"/>
  <c r="FM66" i="1"/>
  <c r="D66" i="1"/>
  <c r="C496" i="4"/>
  <c r="P496" i="4" s="1"/>
  <c r="H558" i="4"/>
  <c r="I559" i="4"/>
  <c r="G509" i="4"/>
  <c r="D561" i="4"/>
  <c r="Q561" i="4" s="1"/>
  <c r="F561" i="4"/>
  <c r="E561" i="4"/>
  <c r="B495" i="4"/>
  <c r="V497" i="4"/>
  <c r="U499" i="4"/>
  <c r="U496" i="4"/>
  <c r="U502" i="4"/>
  <c r="S480" i="4"/>
  <c r="B480" i="4"/>
  <c r="R557" i="4"/>
  <c r="A562" i="4"/>
  <c r="R554" i="4"/>
  <c r="R551" i="4"/>
  <c r="R548" i="4"/>
  <c r="EQ14" i="1"/>
  <c r="EQ15" i="1" s="1" a="1"/>
  <c r="EQ15" i="1" s="1"/>
  <c r="HI91" i="1" l="1" a="1"/>
  <c r="HI91" i="1" s="1"/>
  <c r="HI90" i="1" a="1"/>
  <c r="HI90" i="1" s="1"/>
  <c r="HE85" i="1"/>
  <c r="HJ85" i="1"/>
  <c r="MK36" i="1" a="1"/>
  <c r="MK36" i="1" s="1"/>
  <c r="MK37" i="1" a="1"/>
  <c r="MK37" i="1" s="1"/>
  <c r="MK32" i="1" a="1"/>
  <c r="MK32" i="1" s="1"/>
  <c r="MK43" i="1" a="1"/>
  <c r="MK43" i="1" s="1"/>
  <c r="MK34" i="1" a="1"/>
  <c r="MK34" i="1" s="1"/>
  <c r="MK33" i="1" a="1"/>
  <c r="MK33" i="1" s="1"/>
  <c r="MK27" i="1" a="1"/>
  <c r="MK27" i="1" s="1"/>
  <c r="MK24" i="1" a="1"/>
  <c r="MK24" i="1" s="1"/>
  <c r="MK22" i="1" a="1"/>
  <c r="MK22" i="1" s="1"/>
  <c r="MK23" i="1" a="1"/>
  <c r="MK23" i="1" s="1"/>
  <c r="MK26" i="1" a="1"/>
  <c r="MK26" i="1" s="1"/>
  <c r="MK30" i="1" a="1"/>
  <c r="MK30" i="1" s="1"/>
  <c r="MK40" i="1" a="1"/>
  <c r="MK40" i="1" s="1"/>
  <c r="MK42" i="1" a="1"/>
  <c r="MK42" i="1" s="1"/>
  <c r="MK29" i="1" a="1"/>
  <c r="MK29" i="1" s="1"/>
  <c r="MK38" i="1" a="1"/>
  <c r="MK38" i="1" s="1"/>
  <c r="MK39" i="1" a="1"/>
  <c r="MK39" i="1" s="1"/>
  <c r="MK28" i="1" a="1"/>
  <c r="MK28" i="1" s="1"/>
  <c r="MK41" i="1" a="1"/>
  <c r="MK41" i="1" s="1"/>
  <c r="MK25" i="1" a="1"/>
  <c r="MK25" i="1" s="1"/>
  <c r="MK35" i="1" a="1"/>
  <c r="MK35" i="1" s="1"/>
  <c r="MK31" i="1" a="1"/>
  <c r="MK31" i="1" s="1"/>
  <c r="BS66" i="1"/>
  <c r="BR66" i="1"/>
  <c r="BQ66" i="1"/>
  <c r="BO66" i="1"/>
  <c r="BP66" i="1"/>
  <c r="BN66" i="1"/>
  <c r="CA66" i="1"/>
  <c r="BZ66" i="1"/>
  <c r="BY66" i="1"/>
  <c r="BX66" i="1"/>
  <c r="BW66" i="1"/>
  <c r="BU66" i="1"/>
  <c r="BV66" i="1"/>
  <c r="BT66" i="1"/>
  <c r="FM67" i="1"/>
  <c r="FL67" i="1"/>
  <c r="FK67" i="1"/>
  <c r="FJ67" i="1"/>
  <c r="FH67" i="1"/>
  <c r="FI67" i="1"/>
  <c r="FF67" i="1"/>
  <c r="FG67" i="1"/>
  <c r="D67" i="1"/>
  <c r="C497" i="4"/>
  <c r="C498" i="4" s="1"/>
  <c r="B498" i="4" s="1"/>
  <c r="G510" i="4"/>
  <c r="H559" i="4"/>
  <c r="I560" i="4"/>
  <c r="F562" i="4"/>
  <c r="E562" i="4"/>
  <c r="D562" i="4"/>
  <c r="Q562" i="4" s="1"/>
  <c r="U506" i="4"/>
  <c r="U500" i="4"/>
  <c r="U497" i="4"/>
  <c r="U503" i="4"/>
  <c r="V498" i="4"/>
  <c r="B496" i="4"/>
  <c r="R561" i="4"/>
  <c r="R552" i="4"/>
  <c r="R558" i="4"/>
  <c r="A563" i="4"/>
  <c r="R555" i="4"/>
  <c r="EQ17" i="1"/>
  <c r="HE86" i="1" l="1"/>
  <c r="HJ86" i="1"/>
  <c r="HI92" i="1" a="1"/>
  <c r="HI92" i="1" s="1"/>
  <c r="HI93" i="1" a="1"/>
  <c r="HI93" i="1" s="1"/>
  <c r="CA67" i="1"/>
  <c r="BZ67" i="1"/>
  <c r="BY67" i="1"/>
  <c r="BX67" i="1"/>
  <c r="BW67" i="1"/>
  <c r="BV67" i="1"/>
  <c r="BU67" i="1"/>
  <c r="BT67" i="1"/>
  <c r="BS67" i="1"/>
  <c r="BR67" i="1"/>
  <c r="BQ67" i="1"/>
  <c r="BP67" i="1"/>
  <c r="BO67" i="1"/>
  <c r="BN67" i="1"/>
  <c r="FL68" i="1"/>
  <c r="FI68" i="1"/>
  <c r="FG68" i="1"/>
  <c r="FK68" i="1"/>
  <c r="FJ68" i="1"/>
  <c r="FM68" i="1"/>
  <c r="FH68" i="1"/>
  <c r="D68" i="1"/>
  <c r="FF68" i="1"/>
  <c r="P497" i="4"/>
  <c r="H560" i="4"/>
  <c r="I561" i="4"/>
  <c r="G511" i="4"/>
  <c r="P498" i="4"/>
  <c r="C499" i="4"/>
  <c r="B499" i="4" s="1"/>
  <c r="F563" i="4"/>
  <c r="E563" i="4"/>
  <c r="D563" i="4"/>
  <c r="Q563" i="4" s="1"/>
  <c r="B497" i="4"/>
  <c r="V499" i="4"/>
  <c r="U507" i="4"/>
  <c r="U501" i="4"/>
  <c r="U504" i="4"/>
  <c r="U510" i="4"/>
  <c r="R556" i="4"/>
  <c r="A564" i="4"/>
  <c r="R559" i="4"/>
  <c r="R562" i="4"/>
  <c r="HE87" i="1" l="1"/>
  <c r="HJ87" i="1"/>
  <c r="BW68" i="1"/>
  <c r="BV68" i="1"/>
  <c r="BU68" i="1"/>
  <c r="BT68" i="1"/>
  <c r="BS68" i="1"/>
  <c r="BR68" i="1"/>
  <c r="BQ68" i="1"/>
  <c r="BP68" i="1"/>
  <c r="BO68" i="1"/>
  <c r="BN68" i="1"/>
  <c r="CA68" i="1"/>
  <c r="BZ68" i="1"/>
  <c r="BY68" i="1"/>
  <c r="BX68" i="1"/>
  <c r="FK69" i="1"/>
  <c r="FJ69" i="1"/>
  <c r="FI69" i="1"/>
  <c r="FH69" i="1"/>
  <c r="FG69" i="1"/>
  <c r="FF69" i="1"/>
  <c r="FM69" i="1"/>
  <c r="FL69" i="1"/>
  <c r="D69" i="1"/>
  <c r="G512" i="4"/>
  <c r="H561" i="4"/>
  <c r="I562" i="4"/>
  <c r="P499" i="4"/>
  <c r="C500" i="4"/>
  <c r="B500" i="4" s="1"/>
  <c r="F564" i="4"/>
  <c r="E564" i="4"/>
  <c r="D564" i="4"/>
  <c r="Q564" i="4" s="1"/>
  <c r="U514" i="4"/>
  <c r="U508" i="4"/>
  <c r="U505" i="4"/>
  <c r="U511" i="4"/>
  <c r="V500" i="4"/>
  <c r="R563" i="4"/>
  <c r="A565" i="4"/>
  <c r="R560" i="4"/>
  <c r="HE88" i="1" l="1"/>
  <c r="HJ88" i="1"/>
  <c r="CA69" i="1"/>
  <c r="BZ69" i="1"/>
  <c r="BY69" i="1"/>
  <c r="BX69" i="1"/>
  <c r="BW69" i="1"/>
  <c r="BV69" i="1"/>
  <c r="BU69" i="1"/>
  <c r="BT69" i="1"/>
  <c r="BS69" i="1"/>
  <c r="BR69" i="1"/>
  <c r="BQ69" i="1"/>
  <c r="BP69" i="1"/>
  <c r="BO69" i="1"/>
  <c r="BN69" i="1"/>
  <c r="FH70" i="1"/>
  <c r="FG70" i="1"/>
  <c r="FF70" i="1"/>
  <c r="FM70" i="1"/>
  <c r="FL70" i="1"/>
  <c r="FK70" i="1"/>
  <c r="FJ70" i="1"/>
  <c r="FI70" i="1"/>
  <c r="D70" i="1"/>
  <c r="H562" i="4"/>
  <c r="I563" i="4"/>
  <c r="G513" i="4"/>
  <c r="P500" i="4"/>
  <c r="C501" i="4"/>
  <c r="B501" i="4" s="1"/>
  <c r="F565" i="4"/>
  <c r="E565" i="4"/>
  <c r="R565" i="4" s="1"/>
  <c r="D565" i="4"/>
  <c r="Q565" i="4" s="1"/>
  <c r="V501" i="4"/>
  <c r="U515" i="4"/>
  <c r="U509" i="4"/>
  <c r="U512" i="4"/>
  <c r="U518" i="4"/>
  <c r="A566" i="4"/>
  <c r="R564" i="4"/>
  <c r="HE89" i="1" l="1"/>
  <c r="HJ89" i="1"/>
  <c r="CA70" i="1"/>
  <c r="BZ70" i="1"/>
  <c r="BY70" i="1"/>
  <c r="BX70" i="1"/>
  <c r="BW70" i="1"/>
  <c r="BV70" i="1"/>
  <c r="BU70" i="1"/>
  <c r="BT70" i="1"/>
  <c r="BS70" i="1"/>
  <c r="BR70" i="1"/>
  <c r="BQ70" i="1"/>
  <c r="BP70" i="1"/>
  <c r="BO70" i="1"/>
  <c r="BN70" i="1"/>
  <c r="G514" i="4"/>
  <c r="H563" i="4"/>
  <c r="I564" i="4"/>
  <c r="P501" i="4"/>
  <c r="C502" i="4"/>
  <c r="B502" i="4" s="1"/>
  <c r="E566" i="4"/>
  <c r="R566" i="4" s="1"/>
  <c r="D566" i="4"/>
  <c r="Q566" i="4" s="1"/>
  <c r="F566" i="4"/>
  <c r="U522" i="4"/>
  <c r="U516" i="4"/>
  <c r="U513" i="4"/>
  <c r="U519" i="4"/>
  <c r="V502" i="4"/>
  <c r="S485" i="4"/>
  <c r="A567" i="4"/>
  <c r="DZ101" i="1"/>
  <c r="HE90" i="1" l="1"/>
  <c r="HJ90" i="1"/>
  <c r="H564" i="4"/>
  <c r="I565" i="4"/>
  <c r="G515" i="4"/>
  <c r="P502" i="4"/>
  <c r="C503" i="4"/>
  <c r="B503" i="4" s="1"/>
  <c r="F567" i="4"/>
  <c r="E567" i="4"/>
  <c r="R567" i="4" s="1"/>
  <c r="D567" i="4"/>
  <c r="Q567" i="4" s="1"/>
  <c r="V503" i="4"/>
  <c r="U523" i="4"/>
  <c r="U517" i="4"/>
  <c r="U520" i="4"/>
  <c r="U526" i="4"/>
  <c r="S486" i="4"/>
  <c r="A568" i="4"/>
  <c r="HW101" i="1"/>
  <c r="HV101" i="1"/>
  <c r="HE91" i="1" l="1"/>
  <c r="HJ91" i="1"/>
  <c r="G516" i="4"/>
  <c r="H565" i="4"/>
  <c r="I566" i="4"/>
  <c r="P503" i="4"/>
  <c r="C504" i="4"/>
  <c r="B504" i="4" s="1"/>
  <c r="F568" i="4"/>
  <c r="E568" i="4"/>
  <c r="R568" i="4" s="1"/>
  <c r="D568" i="4"/>
  <c r="Q568" i="4" s="1"/>
  <c r="U530" i="4"/>
  <c r="U524" i="4"/>
  <c r="U521" i="4"/>
  <c r="U527" i="4"/>
  <c r="V504" i="4"/>
  <c r="S487" i="4"/>
  <c r="A569" i="4"/>
  <c r="HE92" i="1" l="1"/>
  <c r="HJ92" i="1"/>
  <c r="H566" i="4"/>
  <c r="I567" i="4"/>
  <c r="G517" i="4"/>
  <c r="P504" i="4"/>
  <c r="C505" i="4"/>
  <c r="B505" i="4" s="1"/>
  <c r="F569" i="4"/>
  <c r="E569" i="4"/>
  <c r="R569" i="4" s="1"/>
  <c r="D569" i="4"/>
  <c r="Q569" i="4" s="1"/>
  <c r="V505" i="4"/>
  <c r="U531" i="4"/>
  <c r="U525" i="4"/>
  <c r="U528" i="4"/>
  <c r="U534" i="4"/>
  <c r="S488" i="4"/>
  <c r="A570" i="4"/>
  <c r="ES101" i="1"/>
  <c r="HE93" i="1" l="1"/>
  <c r="HJ93" i="1"/>
  <c r="G518" i="4"/>
  <c r="H567" i="4"/>
  <c r="I568" i="4"/>
  <c r="P505" i="4"/>
  <c r="C506" i="4"/>
  <c r="B506" i="4" s="1"/>
  <c r="F570" i="4"/>
  <c r="E570" i="4"/>
  <c r="R570" i="4" s="1"/>
  <c r="D570" i="4"/>
  <c r="Q570" i="4" s="1"/>
  <c r="U538" i="4"/>
  <c r="U532" i="4"/>
  <c r="U529" i="4"/>
  <c r="U535" i="4"/>
  <c r="V506" i="4"/>
  <c r="S489" i="4"/>
  <c r="A571" i="4"/>
  <c r="H568" i="4" l="1"/>
  <c r="I569" i="4"/>
  <c r="G519" i="4"/>
  <c r="P506" i="4"/>
  <c r="C507" i="4"/>
  <c r="B507" i="4" s="1"/>
  <c r="F571" i="4"/>
  <c r="E571" i="4"/>
  <c r="R571" i="4" s="1"/>
  <c r="D571" i="4"/>
  <c r="Q571" i="4" s="1"/>
  <c r="V507" i="4"/>
  <c r="U539" i="4"/>
  <c r="U533" i="4"/>
  <c r="U536" i="4"/>
  <c r="U542" i="4"/>
  <c r="S490" i="4"/>
  <c r="A572" i="4"/>
  <c r="F64" i="3"/>
  <c r="E64" i="3"/>
  <c r="C64" i="3"/>
  <c r="B64" i="3"/>
  <c r="G520" i="4" l="1"/>
  <c r="H569" i="4"/>
  <c r="I570" i="4"/>
  <c r="P507" i="4"/>
  <c r="C508" i="4"/>
  <c r="B508" i="4" s="1"/>
  <c r="F572" i="4"/>
  <c r="E572" i="4"/>
  <c r="R572" i="4" s="1"/>
  <c r="D572" i="4"/>
  <c r="Q572" i="4" s="1"/>
  <c r="U546" i="4"/>
  <c r="U540" i="4"/>
  <c r="U537" i="4"/>
  <c r="U543" i="4"/>
  <c r="V508" i="4"/>
  <c r="S491" i="4"/>
  <c r="A573" i="4"/>
  <c r="EA101" i="1"/>
  <c r="H570" i="4" l="1"/>
  <c r="I571" i="4"/>
  <c r="G521" i="4"/>
  <c r="P508" i="4"/>
  <c r="C509" i="4"/>
  <c r="B509" i="4" s="1"/>
  <c r="F573" i="4"/>
  <c r="E573" i="4"/>
  <c r="R573" i="4" s="1"/>
  <c r="D573" i="4"/>
  <c r="Q573" i="4" s="1"/>
  <c r="V509" i="4"/>
  <c r="U547" i="4"/>
  <c r="U541" i="4"/>
  <c r="U544" i="4"/>
  <c r="U550" i="4"/>
  <c r="S492" i="4"/>
  <c r="A574" i="4"/>
  <c r="EB101" i="1"/>
  <c r="EC101" i="1"/>
  <c r="G522" i="4" l="1"/>
  <c r="H571" i="4"/>
  <c r="I572" i="4"/>
  <c r="P509" i="4"/>
  <c r="C510" i="4"/>
  <c r="B510" i="4" s="1"/>
  <c r="F574" i="4"/>
  <c r="E574" i="4"/>
  <c r="R574" i="4" s="1"/>
  <c r="D574" i="4"/>
  <c r="Q574" i="4" s="1"/>
  <c r="U554" i="4"/>
  <c r="U548" i="4"/>
  <c r="U545" i="4"/>
  <c r="U551" i="4"/>
  <c r="V510" i="4"/>
  <c r="S493" i="4"/>
  <c r="A575" i="4"/>
  <c r="EB14" i="1"/>
  <c r="EB15" i="1" s="1" a="1"/>
  <c r="EB15" i="1" s="1"/>
  <c r="EB44" i="1" s="1" a="1"/>
  <c r="EB44" i="1" s="1"/>
  <c r="EC14" i="1"/>
  <c r="EC15" i="1" s="1" a="1"/>
  <c r="EC15" i="1" s="1"/>
  <c r="EC44" i="1" s="1" a="1"/>
  <c r="EC44" i="1" s="1"/>
  <c r="EC49" i="1" l="1" a="1"/>
  <c r="EC49" i="1" s="1"/>
  <c r="EC50" i="1" s="1" a="1"/>
  <c r="EC50" i="1" s="1"/>
  <c r="EC47" i="1" a="1"/>
  <c r="EC47" i="1" s="1"/>
  <c r="EC48" i="1" s="1" a="1"/>
  <c r="EC48" i="1" s="1"/>
  <c r="EC45" i="1" a="1"/>
  <c r="EC45" i="1" s="1"/>
  <c r="EC46" i="1" s="1" a="1"/>
  <c r="EC46" i="1" s="1"/>
  <c r="EB49" i="1" a="1"/>
  <c r="EB49" i="1" s="1"/>
  <c r="EB50" i="1" s="1" a="1"/>
  <c r="EB50" i="1" s="1"/>
  <c r="EB47" i="1" a="1"/>
  <c r="EB47" i="1" s="1"/>
  <c r="EB48" i="1" s="1" a="1"/>
  <c r="EB48" i="1" s="1"/>
  <c r="EB45" i="1" a="1"/>
  <c r="EB45" i="1" s="1"/>
  <c r="EB46" i="1" s="1" a="1"/>
  <c r="EB46" i="1" s="1"/>
  <c r="H572" i="4"/>
  <c r="I573" i="4"/>
  <c r="G523" i="4"/>
  <c r="P510" i="4"/>
  <c r="C511" i="4"/>
  <c r="B511" i="4" s="1"/>
  <c r="F575" i="4"/>
  <c r="E575" i="4"/>
  <c r="R575" i="4" s="1"/>
  <c r="D575" i="4"/>
  <c r="Q575" i="4" s="1"/>
  <c r="V511" i="4"/>
  <c r="U555" i="4"/>
  <c r="U549" i="4"/>
  <c r="U552" i="4"/>
  <c r="U558" i="4"/>
  <c r="S494" i="4"/>
  <c r="A576" i="4"/>
  <c r="EC17" i="1"/>
  <c r="EB17" i="1"/>
  <c r="F86" i="3"/>
  <c r="F85" i="3"/>
  <c r="F84" i="3"/>
  <c r="F70" i="3"/>
  <c r="F66" i="3"/>
  <c r="F58" i="3"/>
  <c r="F55" i="3"/>
  <c r="E86" i="3"/>
  <c r="E85" i="3"/>
  <c r="E84" i="3"/>
  <c r="E70" i="3"/>
  <c r="E66" i="3"/>
  <c r="E58" i="3"/>
  <c r="E55" i="3"/>
  <c r="G524" i="4" l="1"/>
  <c r="H573" i="4"/>
  <c r="I574" i="4"/>
  <c r="P511" i="4"/>
  <c r="C512" i="4"/>
  <c r="B512" i="4" s="1"/>
  <c r="F576" i="4"/>
  <c r="E576" i="4"/>
  <c r="R576" i="4" s="1"/>
  <c r="D576" i="4"/>
  <c r="Q576" i="4" s="1"/>
  <c r="U562" i="4"/>
  <c r="U556" i="4"/>
  <c r="U553" i="4"/>
  <c r="U559" i="4"/>
  <c r="V512" i="4"/>
  <c r="S495" i="4"/>
  <c r="A577" i="4"/>
  <c r="B17" i="1"/>
  <c r="HI17" i="1" l="1" a="1"/>
  <c r="HI17" i="1" s="1"/>
  <c r="HJ17" i="1" a="1"/>
  <c r="HJ17" i="1" s="1"/>
  <c r="CJ17" i="1" a="1"/>
  <c r="CJ17" i="1" s="1"/>
  <c r="HF17" i="1" a="1"/>
  <c r="HF17" i="1" s="1"/>
  <c r="CD17" i="1" a="1"/>
  <c r="CD17" i="1" s="1"/>
  <c r="HE17" i="1" a="1"/>
  <c r="HE17" i="1" s="1"/>
  <c r="HD17" i="1" a="1"/>
  <c r="HD17" i="1" s="1"/>
  <c r="HC17" i="1" a="1"/>
  <c r="HC17" i="1" s="1"/>
  <c r="DM17" i="1" a="1"/>
  <c r="DM17" i="1" s="1"/>
  <c r="DL17" i="1" a="1"/>
  <c r="DL17" i="1" s="1"/>
  <c r="DK17" i="1" a="1"/>
  <c r="DK17" i="1" s="1"/>
  <c r="DJ17" i="1" a="1"/>
  <c r="DJ17" i="1" s="1"/>
  <c r="DI17" i="1" a="1"/>
  <c r="DI17" i="1" s="1"/>
  <c r="HG17" i="1" a="1"/>
  <c r="HG17" i="1" s="1"/>
  <c r="DH17" i="1" a="1"/>
  <c r="DH17" i="1" s="1"/>
  <c r="CV17" i="1" a="1"/>
  <c r="CV17" i="1" s="1"/>
  <c r="CT17" i="1" a="1"/>
  <c r="CT17" i="1" s="1"/>
  <c r="CS17" i="1" a="1"/>
  <c r="CS17" i="1" s="1"/>
  <c r="HK17" i="1" a="1"/>
  <c r="HK17" i="1" s="1"/>
  <c r="CP17" i="1" a="1"/>
  <c r="CP17" i="1" s="1"/>
  <c r="CL17" i="1" a="1"/>
  <c r="CL17" i="1" s="1"/>
  <c r="HH17" i="1" a="1"/>
  <c r="HH17" i="1" s="1"/>
  <c r="CK17" i="1" a="1"/>
  <c r="CK17" i="1" s="1"/>
  <c r="H574" i="4"/>
  <c r="I575" i="4"/>
  <c r="G525" i="4"/>
  <c r="P512" i="4"/>
  <c r="C513" i="4"/>
  <c r="B513" i="4" s="1"/>
  <c r="D577" i="4"/>
  <c r="Q577" i="4" s="1"/>
  <c r="F577" i="4"/>
  <c r="E577" i="4"/>
  <c r="R577" i="4" s="1"/>
  <c r="V513" i="4"/>
  <c r="U563" i="4"/>
  <c r="U557" i="4"/>
  <c r="U560" i="4"/>
  <c r="U566" i="4"/>
  <c r="S496" i="4"/>
  <c r="A578" i="4"/>
  <c r="DL20" i="1" l="1" a="1"/>
  <c r="DL20" i="1" s="1"/>
  <c r="DL21" i="1" a="1"/>
  <c r="DL21" i="1" s="1"/>
  <c r="DL18" i="1" a="1"/>
  <c r="DL18" i="1" s="1"/>
  <c r="DL19" i="1" a="1"/>
  <c r="DL19" i="1" s="1"/>
  <c r="HD21" i="1" a="1"/>
  <c r="HD21" i="1" s="1"/>
  <c r="HD18" i="1" a="1"/>
  <c r="HD18" i="1" s="1"/>
  <c r="HD20" i="1" a="1"/>
  <c r="HD20" i="1" s="1"/>
  <c r="HD19" i="1" a="1"/>
  <c r="HD19" i="1" s="1"/>
  <c r="HE19" i="1" a="1"/>
  <c r="HE19" i="1" s="1"/>
  <c r="HE21" i="1" a="1"/>
  <c r="HE21" i="1" s="1"/>
  <c r="HE20" i="1" a="1"/>
  <c r="HE20" i="1" s="1"/>
  <c r="HE18" i="1" a="1"/>
  <c r="HE18" i="1" s="1"/>
  <c r="HF19" i="1" a="1"/>
  <c r="HF19" i="1" s="1"/>
  <c r="HF21" i="1" a="1"/>
  <c r="HF21" i="1" s="1"/>
  <c r="HF20" i="1" a="1"/>
  <c r="HF20" i="1" s="1"/>
  <c r="HF18" i="1" a="1"/>
  <c r="HF18" i="1" s="1"/>
  <c r="CJ20" i="1" a="1"/>
  <c r="CJ20" i="1" s="1"/>
  <c r="CJ18" i="1" a="1"/>
  <c r="CJ18" i="1" s="1"/>
  <c r="CJ21" i="1" a="1"/>
  <c r="CJ21" i="1" s="1"/>
  <c r="CJ19" i="1" a="1"/>
  <c r="CJ19" i="1" s="1"/>
  <c r="DM21" i="1" a="1"/>
  <c r="DM21" i="1" s="1"/>
  <c r="DM20" i="1" a="1"/>
  <c r="DM20" i="1" s="1"/>
  <c r="DM18" i="1" a="1"/>
  <c r="DM18" i="1" s="1"/>
  <c r="DM19" i="1" a="1"/>
  <c r="DM19" i="1" s="1"/>
  <c r="HC19" i="1" a="1"/>
  <c r="HC19" i="1" s="1"/>
  <c r="HC21" i="1" a="1"/>
  <c r="HC21" i="1" s="1"/>
  <c r="HC20" i="1" a="1"/>
  <c r="HC20" i="1" s="1"/>
  <c r="HC18" i="1" a="1"/>
  <c r="HC18" i="1" s="1"/>
  <c r="CD20" i="1" a="1"/>
  <c r="CD20" i="1" s="1"/>
  <c r="CD21" i="1" a="1"/>
  <c r="CD21" i="1" s="1"/>
  <c r="CD19" i="1" a="1"/>
  <c r="CD19" i="1" s="1"/>
  <c r="CD18" i="1" a="1"/>
  <c r="CD18" i="1" s="1"/>
  <c r="CK20" i="1" a="1"/>
  <c r="CK20" i="1" s="1"/>
  <c r="CK21" i="1" a="1"/>
  <c r="CK21" i="1" s="1"/>
  <c r="CK19" i="1" a="1"/>
  <c r="CK19" i="1" s="1"/>
  <c r="CK18" i="1" a="1"/>
  <c r="CK18" i="1" s="1"/>
  <c r="HH21" i="1" a="1"/>
  <c r="HH21" i="1" s="1"/>
  <c r="HH19" i="1" a="1"/>
  <c r="HH19" i="1" s="1"/>
  <c r="HH20" i="1" a="1"/>
  <c r="HH20" i="1" s="1"/>
  <c r="HH18" i="1" a="1"/>
  <c r="HH18" i="1" s="1"/>
  <c r="CL19" i="1" a="1"/>
  <c r="CL19" i="1" s="1"/>
  <c r="CL21" i="1" a="1"/>
  <c r="CL21" i="1" s="1"/>
  <c r="CL18" i="1" a="1"/>
  <c r="CL18" i="1" s="1"/>
  <c r="CL20" i="1" a="1"/>
  <c r="CL20" i="1" s="1"/>
  <c r="HI20" i="1" a="1"/>
  <c r="HI20" i="1" s="1"/>
  <c r="HI18" i="1" a="1"/>
  <c r="HI18" i="1" s="1"/>
  <c r="HI19" i="1" a="1"/>
  <c r="HI19" i="1" s="1"/>
  <c r="HI21" i="1" a="1"/>
  <c r="HI21" i="1" s="1"/>
  <c r="CP20" i="1" a="1"/>
  <c r="CP20" i="1" s="1"/>
  <c r="CP18" i="1" a="1"/>
  <c r="CP18" i="1" s="1"/>
  <c r="CP19" i="1" a="1"/>
  <c r="CP19" i="1" s="1"/>
  <c r="CP21" i="1" a="1"/>
  <c r="CP21" i="1" s="1"/>
  <c r="HK20" i="1" a="1"/>
  <c r="HK20" i="1" s="1"/>
  <c r="HK18" i="1" a="1"/>
  <c r="HK18" i="1" s="1"/>
  <c r="HK21" i="1" a="1"/>
  <c r="HK21" i="1" s="1"/>
  <c r="HK19" i="1" a="1"/>
  <c r="HK19" i="1" s="1"/>
  <c r="CS21" i="1" a="1"/>
  <c r="CS21" i="1" s="1"/>
  <c r="CS20" i="1" a="1"/>
  <c r="CS20" i="1" s="1"/>
  <c r="CS18" i="1" a="1"/>
  <c r="CS18" i="1" s="1"/>
  <c r="CS19" i="1" a="1"/>
  <c r="CS19" i="1" s="1"/>
  <c r="CT21" i="1" a="1"/>
  <c r="CT21" i="1" s="1"/>
  <c r="CT19" i="1" a="1"/>
  <c r="CT19" i="1" s="1"/>
  <c r="CT18" i="1" a="1"/>
  <c r="CT18" i="1" s="1"/>
  <c r="CT20" i="1" a="1"/>
  <c r="CT20" i="1" s="1"/>
  <c r="CV21" i="1" a="1"/>
  <c r="CV21" i="1" s="1"/>
  <c r="CV19" i="1" a="1"/>
  <c r="CV19" i="1" s="1"/>
  <c r="CV20" i="1" a="1"/>
  <c r="CV20" i="1" s="1"/>
  <c r="CV18" i="1" a="1"/>
  <c r="CV18" i="1" s="1"/>
  <c r="DH20" i="1" a="1"/>
  <c r="DH20" i="1" s="1"/>
  <c r="DH19" i="1" a="1"/>
  <c r="DH19" i="1" s="1"/>
  <c r="DH18" i="1" a="1"/>
  <c r="DH18" i="1" s="1"/>
  <c r="DH21" i="1" a="1"/>
  <c r="DH21" i="1" s="1"/>
  <c r="HG19" i="1" a="1"/>
  <c r="HG19" i="1" s="1"/>
  <c r="HG18" i="1" a="1"/>
  <c r="HG18" i="1" s="1"/>
  <c r="HG21" i="1" a="1"/>
  <c r="HG21" i="1" s="1"/>
  <c r="HG20" i="1" a="1"/>
  <c r="HG20" i="1" s="1"/>
  <c r="DK20" i="1" a="1"/>
  <c r="DK20" i="1" s="1"/>
  <c r="DK21" i="1" a="1"/>
  <c r="DK21" i="1" s="1"/>
  <c r="DK18" i="1" a="1"/>
  <c r="DK18" i="1" s="1"/>
  <c r="DK19" i="1" a="1"/>
  <c r="DK19" i="1" s="1"/>
  <c r="DI20" i="1" a="1"/>
  <c r="DI20" i="1" s="1"/>
  <c r="DI21" i="1" a="1"/>
  <c r="DI21" i="1" s="1"/>
  <c r="DI18" i="1" a="1"/>
  <c r="DI18" i="1" s="1"/>
  <c r="DI19" i="1" a="1"/>
  <c r="DI19" i="1" s="1"/>
  <c r="DJ20" i="1" a="1"/>
  <c r="DJ20" i="1" s="1"/>
  <c r="DJ18" i="1" a="1"/>
  <c r="DJ18" i="1" s="1"/>
  <c r="DJ19" i="1" a="1"/>
  <c r="DJ19" i="1" s="1"/>
  <c r="DJ21" i="1" a="1"/>
  <c r="DJ21" i="1" s="1"/>
  <c r="G526" i="4"/>
  <c r="H575" i="4"/>
  <c r="I576" i="4"/>
  <c r="P513" i="4"/>
  <c r="C514" i="4"/>
  <c r="B514" i="4" s="1"/>
  <c r="F578" i="4"/>
  <c r="E578" i="4"/>
  <c r="R578" i="4" s="1"/>
  <c r="D578" i="4"/>
  <c r="Q578" i="4" s="1"/>
  <c r="U570" i="4"/>
  <c r="U564" i="4"/>
  <c r="U561" i="4"/>
  <c r="U567" i="4"/>
  <c r="V514" i="4"/>
  <c r="S497" i="4"/>
  <c r="A579" i="4"/>
  <c r="B55" i="3"/>
  <c r="DH27" i="1" l="1" a="1"/>
  <c r="DH27" i="1" s="1"/>
  <c r="DH31" i="1" a="1"/>
  <c r="DH31" i="1" s="1"/>
  <c r="DH38" i="1" a="1"/>
  <c r="DH38" i="1" s="1"/>
  <c r="DH30" i="1" a="1"/>
  <c r="DH30" i="1" s="1"/>
  <c r="DH28" i="1" a="1"/>
  <c r="DH28" i="1" s="1"/>
  <c r="DH24" i="1" a="1"/>
  <c r="DH24" i="1" s="1"/>
  <c r="DH36" i="1" a="1"/>
  <c r="DH36" i="1" s="1"/>
  <c r="DH40" i="1" a="1"/>
  <c r="DH40" i="1" s="1"/>
  <c r="DH42" i="1" a="1"/>
  <c r="DH42" i="1" s="1"/>
  <c r="DH29" i="1" a="1"/>
  <c r="DH29" i="1" s="1"/>
  <c r="DH23" i="1" a="1"/>
  <c r="DH23" i="1" s="1"/>
  <c r="DH41" i="1" a="1"/>
  <c r="DH41" i="1" s="1"/>
  <c r="DH43" i="1" a="1"/>
  <c r="DH43" i="1" s="1"/>
  <c r="DH34" i="1" a="1"/>
  <c r="DH34" i="1" s="1"/>
  <c r="DH39" i="1" a="1"/>
  <c r="DH39" i="1" s="1"/>
  <c r="DH37" i="1" a="1"/>
  <c r="DH37" i="1" s="1"/>
  <c r="DH33" i="1" a="1"/>
  <c r="DH33" i="1" s="1"/>
  <c r="DH32" i="1" a="1"/>
  <c r="DH32" i="1" s="1"/>
  <c r="DH25" i="1" a="1"/>
  <c r="DH25" i="1" s="1"/>
  <c r="DH22" i="1" a="1"/>
  <c r="DH22" i="1" s="1"/>
  <c r="DH26" i="1" a="1"/>
  <c r="DH26" i="1" s="1"/>
  <c r="DH35" i="1" a="1"/>
  <c r="DH35" i="1" s="1"/>
  <c r="HD42" i="1" a="1"/>
  <c r="HD42" i="1" s="1"/>
  <c r="HD40" i="1" a="1"/>
  <c r="HD40" i="1" s="1"/>
  <c r="HD38" i="1" a="1"/>
  <c r="HD38" i="1" s="1"/>
  <c r="HD28" i="1" a="1"/>
  <c r="HD28" i="1" s="1"/>
  <c r="HD41" i="1" a="1"/>
  <c r="HD41" i="1" s="1"/>
  <c r="HD37" i="1" a="1"/>
  <c r="HD37" i="1" s="1"/>
  <c r="HD30" i="1" a="1"/>
  <c r="HD30" i="1" s="1"/>
  <c r="HD24" i="1" a="1"/>
  <c r="HD24" i="1" s="1"/>
  <c r="HD35" i="1" a="1"/>
  <c r="HD35" i="1" s="1"/>
  <c r="HD22" i="1" a="1"/>
  <c r="HD22" i="1" s="1"/>
  <c r="HD25" i="1" a="1"/>
  <c r="HD25" i="1" s="1"/>
  <c r="HD36" i="1" a="1"/>
  <c r="HD36" i="1" s="1"/>
  <c r="HD26" i="1" a="1"/>
  <c r="HD26" i="1" s="1"/>
  <c r="HD34" i="1" a="1"/>
  <c r="HD34" i="1" s="1"/>
  <c r="HD39" i="1" a="1"/>
  <c r="HD39" i="1" s="1"/>
  <c r="HD33" i="1" a="1"/>
  <c r="HD33" i="1" s="1"/>
  <c r="HD29" i="1" a="1"/>
  <c r="HD29" i="1" s="1"/>
  <c r="HD27" i="1" a="1"/>
  <c r="HD27" i="1" s="1"/>
  <c r="HD43" i="1" a="1"/>
  <c r="HD43" i="1" s="1"/>
  <c r="HD32" i="1" a="1"/>
  <c r="HD32" i="1" s="1"/>
  <c r="HD31" i="1" a="1"/>
  <c r="HD31" i="1" s="1"/>
  <c r="HD23" i="1" a="1"/>
  <c r="HD23" i="1" s="1"/>
  <c r="CV35" i="1" a="1"/>
  <c r="CV35" i="1" s="1"/>
  <c r="CV41" i="1" a="1"/>
  <c r="CV41" i="1" s="1"/>
  <c r="CV27" i="1" a="1"/>
  <c r="CV27" i="1" s="1"/>
  <c r="CV30" i="1" a="1"/>
  <c r="CV30" i="1" s="1"/>
  <c r="CV25" i="1" a="1"/>
  <c r="CV25" i="1" s="1"/>
  <c r="CV42" i="1" a="1"/>
  <c r="CV42" i="1" s="1"/>
  <c r="CV40" i="1" a="1"/>
  <c r="CV40" i="1" s="1"/>
  <c r="CV28" i="1" a="1"/>
  <c r="CV28" i="1" s="1"/>
  <c r="CV31" i="1" a="1"/>
  <c r="CV31" i="1" s="1"/>
  <c r="CV33" i="1" a="1"/>
  <c r="CV33" i="1" s="1"/>
  <c r="CV23" i="1" a="1"/>
  <c r="CV23" i="1" s="1"/>
  <c r="CV24" i="1" a="1"/>
  <c r="CV24" i="1" s="1"/>
  <c r="CV29" i="1" a="1"/>
  <c r="CV29" i="1" s="1"/>
  <c r="CV34" i="1" a="1"/>
  <c r="CV34" i="1" s="1"/>
  <c r="CV39" i="1" a="1"/>
  <c r="CV39" i="1" s="1"/>
  <c r="CV22" i="1" a="1"/>
  <c r="CV22" i="1" s="1"/>
  <c r="CV26" i="1" a="1"/>
  <c r="CV26" i="1" s="1"/>
  <c r="CV36" i="1" a="1"/>
  <c r="CV36" i="1" s="1"/>
  <c r="CV43" i="1" a="1"/>
  <c r="CV43" i="1" s="1"/>
  <c r="CV37" i="1" a="1"/>
  <c r="CV37" i="1" s="1"/>
  <c r="CV32" i="1" a="1"/>
  <c r="CV32" i="1" s="1"/>
  <c r="CV38" i="1" a="1"/>
  <c r="CV38" i="1" s="1"/>
  <c r="CK26" i="1" a="1"/>
  <c r="CK26" i="1" s="1"/>
  <c r="CK31" i="1" a="1"/>
  <c r="CK31" i="1" s="1"/>
  <c r="CK25" i="1" a="1"/>
  <c r="CK25" i="1" s="1"/>
  <c r="CK29" i="1" a="1"/>
  <c r="CK29" i="1" s="1"/>
  <c r="CK24" i="1" a="1"/>
  <c r="CK24" i="1" s="1"/>
  <c r="CK35" i="1" a="1"/>
  <c r="CK35" i="1" s="1"/>
  <c r="CK36" i="1" a="1"/>
  <c r="CK36" i="1" s="1"/>
  <c r="CK39" i="1" a="1"/>
  <c r="CK39" i="1" s="1"/>
  <c r="CK41" i="1" a="1"/>
  <c r="CK41" i="1" s="1"/>
  <c r="CK23" i="1" a="1"/>
  <c r="CK23" i="1" s="1"/>
  <c r="CK43" i="1" a="1"/>
  <c r="CK43" i="1" s="1"/>
  <c r="CK34" i="1" a="1"/>
  <c r="CK34" i="1" s="1"/>
  <c r="CK27" i="1" a="1"/>
  <c r="CK27" i="1" s="1"/>
  <c r="CK33" i="1" a="1"/>
  <c r="CK33" i="1" s="1"/>
  <c r="CK32" i="1" a="1"/>
  <c r="CK32" i="1" s="1"/>
  <c r="CK38" i="1" a="1"/>
  <c r="CK38" i="1" s="1"/>
  <c r="CK42" i="1" a="1"/>
  <c r="CK42" i="1" s="1"/>
  <c r="CK28" i="1" a="1"/>
  <c r="CK28" i="1" s="1"/>
  <c r="CK30" i="1" a="1"/>
  <c r="CK30" i="1" s="1"/>
  <c r="CK40" i="1" a="1"/>
  <c r="CK40" i="1" s="1"/>
  <c r="CK22" i="1" a="1"/>
  <c r="CK22" i="1" s="1"/>
  <c r="CK37" i="1" a="1"/>
  <c r="CK37" i="1" s="1"/>
  <c r="CD24" i="1" a="1"/>
  <c r="CD24" i="1" s="1"/>
  <c r="CD25" i="1" a="1"/>
  <c r="CD25" i="1" s="1"/>
  <c r="CD22" i="1" a="1"/>
  <c r="CD22" i="1" s="1"/>
  <c r="CD26" i="1" a="1"/>
  <c r="CD26" i="1" s="1"/>
  <c r="CD36" i="1" a="1"/>
  <c r="CD36" i="1" s="1"/>
  <c r="CD41" i="1" a="1"/>
  <c r="CD41" i="1" s="1"/>
  <c r="CD39" i="1" a="1"/>
  <c r="CD39" i="1" s="1"/>
  <c r="CD34" i="1" a="1"/>
  <c r="CD34" i="1" s="1"/>
  <c r="CD31" i="1" a="1"/>
  <c r="CD31" i="1" s="1"/>
  <c r="CD29" i="1" a="1"/>
  <c r="CD29" i="1" s="1"/>
  <c r="CD35" i="1" a="1"/>
  <c r="CD35" i="1" s="1"/>
  <c r="CD33" i="1" a="1"/>
  <c r="CD33" i="1" s="1"/>
  <c r="CD43" i="1" a="1"/>
  <c r="CD43" i="1" s="1"/>
  <c r="CD23" i="1" a="1"/>
  <c r="CD23" i="1" s="1"/>
  <c r="CD27" i="1" a="1"/>
  <c r="CD27" i="1" s="1"/>
  <c r="CD38" i="1" a="1"/>
  <c r="CD38" i="1" s="1"/>
  <c r="CD42" i="1" a="1"/>
  <c r="CD42" i="1" s="1"/>
  <c r="CD32" i="1" a="1"/>
  <c r="CD32" i="1" s="1"/>
  <c r="CD37" i="1" a="1"/>
  <c r="CD37" i="1" s="1"/>
  <c r="CD30" i="1" a="1"/>
  <c r="CD30" i="1" s="1"/>
  <c r="CD28" i="1" a="1"/>
  <c r="CD28" i="1" s="1"/>
  <c r="CT28" i="1" a="1"/>
  <c r="CT28" i="1" s="1"/>
  <c r="CT41" i="1" a="1"/>
  <c r="CT41" i="1" s="1"/>
  <c r="CT40" i="1" a="1"/>
  <c r="CT40" i="1" s="1"/>
  <c r="CT42" i="1" a="1"/>
  <c r="CT42" i="1" s="1"/>
  <c r="CT33" i="1" a="1"/>
  <c r="CT33" i="1" s="1"/>
  <c r="CT31" i="1" a="1"/>
  <c r="CT31" i="1" s="1"/>
  <c r="CT29" i="1" a="1"/>
  <c r="CT29" i="1" s="1"/>
  <c r="CT24" i="1" a="1"/>
  <c r="CT24" i="1" s="1"/>
  <c r="CT23" i="1" a="1"/>
  <c r="CT23" i="1" s="1"/>
  <c r="CT25" i="1" a="1"/>
  <c r="CT25" i="1" s="1"/>
  <c r="CT34" i="1" a="1"/>
  <c r="CT34" i="1" s="1"/>
  <c r="CT27" i="1" a="1"/>
  <c r="CT27" i="1" s="1"/>
  <c r="CT39" i="1" a="1"/>
  <c r="CT39" i="1" s="1"/>
  <c r="CT38" i="1" a="1"/>
  <c r="CT38" i="1" s="1"/>
  <c r="CT43" i="1" a="1"/>
  <c r="CT43" i="1" s="1"/>
  <c r="CT36" i="1" a="1"/>
  <c r="CT36" i="1" s="1"/>
  <c r="CT37" i="1" a="1"/>
  <c r="CT37" i="1" s="1"/>
  <c r="CT22" i="1" a="1"/>
  <c r="CT22" i="1" s="1"/>
  <c r="CT30" i="1" a="1"/>
  <c r="CT30" i="1" s="1"/>
  <c r="CT32" i="1" a="1"/>
  <c r="CT32" i="1" s="1"/>
  <c r="CT26" i="1" a="1"/>
  <c r="CT26" i="1" s="1"/>
  <c r="CT35" i="1" a="1"/>
  <c r="CT35" i="1" s="1"/>
  <c r="HC25" i="1" a="1"/>
  <c r="HC25" i="1" s="1"/>
  <c r="HC22" i="1" a="1"/>
  <c r="HC22" i="1" s="1"/>
  <c r="HC26" i="1" a="1"/>
  <c r="HC26" i="1" s="1"/>
  <c r="HC24" i="1" a="1"/>
  <c r="HC24" i="1" s="1"/>
  <c r="HC35" i="1" a="1"/>
  <c r="HC35" i="1" s="1"/>
  <c r="HC41" i="1" a="1"/>
  <c r="HC41" i="1" s="1"/>
  <c r="HC34" i="1" a="1"/>
  <c r="HC34" i="1" s="1"/>
  <c r="HC36" i="1" a="1"/>
  <c r="HC36" i="1" s="1"/>
  <c r="HC33" i="1" a="1"/>
  <c r="HC33" i="1" s="1"/>
  <c r="HC29" i="1" a="1"/>
  <c r="HC29" i="1" s="1"/>
  <c r="HC39" i="1" a="1"/>
  <c r="HC39" i="1" s="1"/>
  <c r="HC43" i="1" a="1"/>
  <c r="HC43" i="1" s="1"/>
  <c r="HC23" i="1" a="1"/>
  <c r="HC23" i="1" s="1"/>
  <c r="HC27" i="1" a="1"/>
  <c r="HC27" i="1" s="1"/>
  <c r="HC32" i="1" a="1"/>
  <c r="HC32" i="1" s="1"/>
  <c r="HC31" i="1" a="1"/>
  <c r="HC31" i="1" s="1"/>
  <c r="HC38" i="1" a="1"/>
  <c r="HC38" i="1" s="1"/>
  <c r="HC40" i="1" a="1"/>
  <c r="HC40" i="1" s="1"/>
  <c r="HC42" i="1" a="1"/>
  <c r="HC42" i="1" s="1"/>
  <c r="HC37" i="1" a="1"/>
  <c r="HC37" i="1" s="1"/>
  <c r="HC30" i="1" a="1"/>
  <c r="HC30" i="1" s="1"/>
  <c r="HC28" i="1" a="1"/>
  <c r="HC28" i="1" s="1"/>
  <c r="DM30" i="1" a="1"/>
  <c r="DM30" i="1" s="1"/>
  <c r="DM28" i="1" a="1"/>
  <c r="DM28" i="1" s="1"/>
  <c r="DM37" i="1" a="1"/>
  <c r="DM37" i="1" s="1"/>
  <c r="DM22" i="1" a="1"/>
  <c r="DM22" i="1" s="1"/>
  <c r="DM26" i="1" a="1"/>
  <c r="DM26" i="1" s="1"/>
  <c r="DM24" i="1" a="1"/>
  <c r="DM24" i="1" s="1"/>
  <c r="DM41" i="1" a="1"/>
  <c r="DM41" i="1" s="1"/>
  <c r="DM25" i="1" a="1"/>
  <c r="DM25" i="1" s="1"/>
  <c r="DM35" i="1" a="1"/>
  <c r="DM35" i="1" s="1"/>
  <c r="DM36" i="1" a="1"/>
  <c r="DM36" i="1" s="1"/>
  <c r="DM34" i="1" a="1"/>
  <c r="DM34" i="1" s="1"/>
  <c r="DM29" i="1" a="1"/>
  <c r="DM29" i="1" s="1"/>
  <c r="DM33" i="1" a="1"/>
  <c r="DM33" i="1" s="1"/>
  <c r="DM39" i="1" a="1"/>
  <c r="DM39" i="1" s="1"/>
  <c r="DM43" i="1" a="1"/>
  <c r="DM43" i="1" s="1"/>
  <c r="DM27" i="1" a="1"/>
  <c r="DM27" i="1" s="1"/>
  <c r="DM32" i="1" a="1"/>
  <c r="DM32" i="1" s="1"/>
  <c r="DM23" i="1" a="1"/>
  <c r="DM23" i="1" s="1"/>
  <c r="DM31" i="1" a="1"/>
  <c r="DM31" i="1" s="1"/>
  <c r="DM42" i="1" a="1"/>
  <c r="DM42" i="1" s="1"/>
  <c r="DM40" i="1" a="1"/>
  <c r="DM40" i="1" s="1"/>
  <c r="DM38" i="1" a="1"/>
  <c r="DM38" i="1" s="1"/>
  <c r="DJ24" i="1" a="1"/>
  <c r="DJ24" i="1" s="1"/>
  <c r="DJ41" i="1" a="1"/>
  <c r="DJ41" i="1" s="1"/>
  <c r="DJ34" i="1" a="1"/>
  <c r="DJ34" i="1" s="1"/>
  <c r="DJ26" i="1" a="1"/>
  <c r="DJ26" i="1" s="1"/>
  <c r="DJ22" i="1" a="1"/>
  <c r="DJ22" i="1" s="1"/>
  <c r="DJ32" i="1" a="1"/>
  <c r="DJ32" i="1" s="1"/>
  <c r="DJ31" i="1" a="1"/>
  <c r="DJ31" i="1" s="1"/>
  <c r="DJ37" i="1" a="1"/>
  <c r="DJ37" i="1" s="1"/>
  <c r="DJ43" i="1" a="1"/>
  <c r="DJ43" i="1" s="1"/>
  <c r="DJ42" i="1" a="1"/>
  <c r="DJ42" i="1" s="1"/>
  <c r="DJ36" i="1" a="1"/>
  <c r="DJ36" i="1" s="1"/>
  <c r="DJ39" i="1" a="1"/>
  <c r="DJ39" i="1" s="1"/>
  <c r="DJ23" i="1" a="1"/>
  <c r="DJ23" i="1" s="1"/>
  <c r="DJ27" i="1" a="1"/>
  <c r="DJ27" i="1" s="1"/>
  <c r="DJ40" i="1" a="1"/>
  <c r="DJ40" i="1" s="1"/>
  <c r="DJ33" i="1" a="1"/>
  <c r="DJ33" i="1" s="1"/>
  <c r="DJ25" i="1" a="1"/>
  <c r="DJ25" i="1" s="1"/>
  <c r="DJ35" i="1" a="1"/>
  <c r="DJ35" i="1" s="1"/>
  <c r="DJ38" i="1" a="1"/>
  <c r="DJ38" i="1" s="1"/>
  <c r="DJ30" i="1" a="1"/>
  <c r="DJ30" i="1" s="1"/>
  <c r="DJ28" i="1" a="1"/>
  <c r="DJ28" i="1" s="1"/>
  <c r="DJ29" i="1" a="1"/>
  <c r="DJ29" i="1" s="1"/>
  <c r="HK35" i="1" a="1"/>
  <c r="HK35" i="1" s="1"/>
  <c r="HK40" i="1" a="1"/>
  <c r="HK40" i="1" s="1"/>
  <c r="HK38" i="1" a="1"/>
  <c r="HK38" i="1" s="1"/>
  <c r="HK36" i="1" a="1"/>
  <c r="HK36" i="1" s="1"/>
  <c r="HK28" i="1" a="1"/>
  <c r="HK28" i="1" s="1"/>
  <c r="HK42" i="1" a="1"/>
  <c r="HK42" i="1" s="1"/>
  <c r="HK30" i="1" a="1"/>
  <c r="HK30" i="1" s="1"/>
  <c r="HK37" i="1" a="1"/>
  <c r="HK37" i="1" s="1"/>
  <c r="HK24" i="1" a="1"/>
  <c r="HK24" i="1" s="1"/>
  <c r="HK41" i="1" a="1"/>
  <c r="HK41" i="1" s="1"/>
  <c r="HK31" i="1" a="1"/>
  <c r="HK31" i="1" s="1"/>
  <c r="HK22" i="1" a="1"/>
  <c r="HK22" i="1" s="1"/>
  <c r="HK26" i="1" a="1"/>
  <c r="HK26" i="1" s="1"/>
  <c r="HK25" i="1" a="1"/>
  <c r="HK25" i="1" s="1"/>
  <c r="HK34" i="1" a="1"/>
  <c r="HK34" i="1" s="1"/>
  <c r="HK39" i="1" a="1"/>
  <c r="HK39" i="1" s="1"/>
  <c r="HK29" i="1" a="1"/>
  <c r="HK29" i="1" s="1"/>
  <c r="HK33" i="1" a="1"/>
  <c r="HK33" i="1" s="1"/>
  <c r="HK43" i="1" a="1"/>
  <c r="HK43" i="1" s="1"/>
  <c r="HK23" i="1" a="1"/>
  <c r="HK23" i="1" s="1"/>
  <c r="HK32" i="1" a="1"/>
  <c r="HK32" i="1" s="1"/>
  <c r="HK27" i="1" a="1"/>
  <c r="HK27" i="1" s="1"/>
  <c r="HH28" i="1" a="1"/>
  <c r="HH28" i="1" s="1"/>
  <c r="HH37" i="1" a="1"/>
  <c r="HH37" i="1" s="1"/>
  <c r="HH30" i="1" a="1"/>
  <c r="HH30" i="1" s="1"/>
  <c r="HH24" i="1" a="1"/>
  <c r="HH24" i="1" s="1"/>
  <c r="HH35" i="1" a="1"/>
  <c r="HH35" i="1" s="1"/>
  <c r="HH22" i="1" a="1"/>
  <c r="HH22" i="1" s="1"/>
  <c r="HH25" i="1" a="1"/>
  <c r="HH25" i="1" s="1"/>
  <c r="HH26" i="1" a="1"/>
  <c r="HH26" i="1" s="1"/>
  <c r="HH41" i="1" a="1"/>
  <c r="HH41" i="1" s="1"/>
  <c r="HH36" i="1" a="1"/>
  <c r="HH36" i="1" s="1"/>
  <c r="HH34" i="1" a="1"/>
  <c r="HH34" i="1" s="1"/>
  <c r="HH29" i="1" a="1"/>
  <c r="HH29" i="1" s="1"/>
  <c r="HH33" i="1" a="1"/>
  <c r="HH33" i="1" s="1"/>
  <c r="HH39" i="1" a="1"/>
  <c r="HH39" i="1" s="1"/>
  <c r="HH43" i="1" a="1"/>
  <c r="HH43" i="1" s="1"/>
  <c r="HH27" i="1" a="1"/>
  <c r="HH27" i="1" s="1"/>
  <c r="HH23" i="1" a="1"/>
  <c r="HH23" i="1" s="1"/>
  <c r="HH32" i="1" a="1"/>
  <c r="HH32" i="1" s="1"/>
  <c r="HH31" i="1" a="1"/>
  <c r="HH31" i="1" s="1"/>
  <c r="HH40" i="1" a="1"/>
  <c r="HH40" i="1" s="1"/>
  <c r="HH38" i="1" a="1"/>
  <c r="HH38" i="1" s="1"/>
  <c r="HH42" i="1" a="1"/>
  <c r="HH42" i="1" s="1"/>
  <c r="DI23" i="1" a="1"/>
  <c r="DI23" i="1" s="1"/>
  <c r="DI38" i="1" a="1"/>
  <c r="DI38" i="1" s="1"/>
  <c r="DI37" i="1" a="1"/>
  <c r="DI37" i="1" s="1"/>
  <c r="DI39" i="1" a="1"/>
  <c r="DI39" i="1" s="1"/>
  <c r="DI31" i="1" a="1"/>
  <c r="DI31" i="1" s="1"/>
  <c r="DI43" i="1" a="1"/>
  <c r="DI43" i="1" s="1"/>
  <c r="DI33" i="1" a="1"/>
  <c r="DI33" i="1" s="1"/>
  <c r="DI40" i="1" a="1"/>
  <c r="DI40" i="1" s="1"/>
  <c r="DI24" i="1" a="1"/>
  <c r="DI24" i="1" s="1"/>
  <c r="DI28" i="1" a="1"/>
  <c r="DI28" i="1" s="1"/>
  <c r="DI35" i="1" a="1"/>
  <c r="DI35" i="1" s="1"/>
  <c r="DI22" i="1" a="1"/>
  <c r="DI22" i="1" s="1"/>
  <c r="DI30" i="1" a="1"/>
  <c r="DI30" i="1" s="1"/>
  <c r="DI25" i="1" a="1"/>
  <c r="DI25" i="1" s="1"/>
  <c r="DI26" i="1" a="1"/>
  <c r="DI26" i="1" s="1"/>
  <c r="DI27" i="1" a="1"/>
  <c r="DI27" i="1" s="1"/>
  <c r="DI29" i="1" a="1"/>
  <c r="DI29" i="1" s="1"/>
  <c r="DI42" i="1" a="1"/>
  <c r="DI42" i="1" s="1"/>
  <c r="DI36" i="1" a="1"/>
  <c r="DI36" i="1" s="1"/>
  <c r="DI34" i="1" a="1"/>
  <c r="DI34" i="1" s="1"/>
  <c r="DI32" i="1" a="1"/>
  <c r="DI32" i="1" s="1"/>
  <c r="DI41" i="1" a="1"/>
  <c r="DI41" i="1" s="1"/>
  <c r="CP36" i="1" a="1"/>
  <c r="CP36" i="1" s="1"/>
  <c r="CP41" i="1" a="1"/>
  <c r="CP41" i="1" s="1"/>
  <c r="CP31" i="1" a="1"/>
  <c r="CP31" i="1" s="1"/>
  <c r="CP24" i="1" a="1"/>
  <c r="CP24" i="1" s="1"/>
  <c r="CP34" i="1" a="1"/>
  <c r="CP34" i="1" s="1"/>
  <c r="CP23" i="1" a="1"/>
  <c r="CP23" i="1" s="1"/>
  <c r="CP29" i="1" a="1"/>
  <c r="CP29" i="1" s="1"/>
  <c r="CP33" i="1" a="1"/>
  <c r="CP33" i="1" s="1"/>
  <c r="CP39" i="1" a="1"/>
  <c r="CP39" i="1" s="1"/>
  <c r="CP35" i="1" a="1"/>
  <c r="CP35" i="1" s="1"/>
  <c r="CP43" i="1" a="1"/>
  <c r="CP43" i="1" s="1"/>
  <c r="CP27" i="1" a="1"/>
  <c r="CP27" i="1" s="1"/>
  <c r="CP32" i="1" a="1"/>
  <c r="CP32" i="1" s="1"/>
  <c r="CP42" i="1" a="1"/>
  <c r="CP42" i="1" s="1"/>
  <c r="CP38" i="1" a="1"/>
  <c r="CP38" i="1" s="1"/>
  <c r="CP40" i="1" a="1"/>
  <c r="CP40" i="1" s="1"/>
  <c r="CP30" i="1" a="1"/>
  <c r="CP30" i="1" s="1"/>
  <c r="CP37" i="1" a="1"/>
  <c r="CP37" i="1" s="1"/>
  <c r="CP28" i="1" a="1"/>
  <c r="CP28" i="1" s="1"/>
  <c r="CP22" i="1" a="1"/>
  <c r="CP22" i="1" s="1"/>
  <c r="CP26" i="1" a="1"/>
  <c r="CP26" i="1" s="1"/>
  <c r="CP25" i="1" a="1"/>
  <c r="CP25" i="1" s="1"/>
  <c r="CJ42" i="1" a="1"/>
  <c r="CJ42" i="1" s="1"/>
  <c r="CJ38" i="1" a="1"/>
  <c r="CJ38" i="1" s="1"/>
  <c r="CJ36" i="1" a="1"/>
  <c r="CJ36" i="1" s="1"/>
  <c r="CJ40" i="1" a="1"/>
  <c r="CJ40" i="1" s="1"/>
  <c r="CJ30" i="1" a="1"/>
  <c r="CJ30" i="1" s="1"/>
  <c r="CJ28" i="1" a="1"/>
  <c r="CJ28" i="1" s="1"/>
  <c r="CJ37" i="1" a="1"/>
  <c r="CJ37" i="1" s="1"/>
  <c r="CJ22" i="1" a="1"/>
  <c r="CJ22" i="1" s="1"/>
  <c r="CJ26" i="1" a="1"/>
  <c r="CJ26" i="1" s="1"/>
  <c r="CJ24" i="1" a="1"/>
  <c r="CJ24" i="1" s="1"/>
  <c r="CJ41" i="1" a="1"/>
  <c r="CJ41" i="1" s="1"/>
  <c r="CJ25" i="1" a="1"/>
  <c r="CJ25" i="1" s="1"/>
  <c r="CJ34" i="1" a="1"/>
  <c r="CJ34" i="1" s="1"/>
  <c r="CJ29" i="1" a="1"/>
  <c r="CJ29" i="1" s="1"/>
  <c r="CJ35" i="1" a="1"/>
  <c r="CJ35" i="1" s="1"/>
  <c r="CJ33" i="1" a="1"/>
  <c r="CJ33" i="1" s="1"/>
  <c r="CJ39" i="1" a="1"/>
  <c r="CJ39" i="1" s="1"/>
  <c r="CJ43" i="1" a="1"/>
  <c r="CJ43" i="1" s="1"/>
  <c r="CJ27" i="1" a="1"/>
  <c r="CJ27" i="1" s="1"/>
  <c r="CJ23" i="1" a="1"/>
  <c r="CJ23" i="1" s="1"/>
  <c r="CJ32" i="1" a="1"/>
  <c r="CJ32" i="1" s="1"/>
  <c r="CJ31" i="1" a="1"/>
  <c r="CJ31" i="1" s="1"/>
  <c r="HF37" i="1" a="1"/>
  <c r="HF37" i="1" s="1"/>
  <c r="HF22" i="1" a="1"/>
  <c r="HF22" i="1" s="1"/>
  <c r="HF28" i="1" a="1"/>
  <c r="HF28" i="1" s="1"/>
  <c r="HF26" i="1" a="1"/>
  <c r="HF26" i="1" s="1"/>
  <c r="HF25" i="1" a="1"/>
  <c r="HF25" i="1" s="1"/>
  <c r="HF24" i="1" a="1"/>
  <c r="HF24" i="1" s="1"/>
  <c r="HF35" i="1" a="1"/>
  <c r="HF35" i="1" s="1"/>
  <c r="HF41" i="1" a="1"/>
  <c r="HF41" i="1" s="1"/>
  <c r="HF34" i="1" a="1"/>
  <c r="HF34" i="1" s="1"/>
  <c r="HF36" i="1" a="1"/>
  <c r="HF36" i="1" s="1"/>
  <c r="HF43" i="1" a="1"/>
  <c r="HF43" i="1" s="1"/>
  <c r="HF29" i="1" a="1"/>
  <c r="HF29" i="1" s="1"/>
  <c r="HF33" i="1" a="1"/>
  <c r="HF33" i="1" s="1"/>
  <c r="HF39" i="1" a="1"/>
  <c r="HF39" i="1" s="1"/>
  <c r="HF27" i="1" a="1"/>
  <c r="HF27" i="1" s="1"/>
  <c r="HF23" i="1" a="1"/>
  <c r="HF23" i="1" s="1"/>
  <c r="HF32" i="1" a="1"/>
  <c r="HF32" i="1" s="1"/>
  <c r="HF31" i="1" a="1"/>
  <c r="HF31" i="1" s="1"/>
  <c r="HF40" i="1" a="1"/>
  <c r="HF40" i="1" s="1"/>
  <c r="HF38" i="1" a="1"/>
  <c r="HF38" i="1" s="1"/>
  <c r="HF30" i="1" a="1"/>
  <c r="HF30" i="1" s="1"/>
  <c r="HF42" i="1" a="1"/>
  <c r="HF42" i="1" s="1"/>
  <c r="DK40" i="1" a="1"/>
  <c r="DK40" i="1" s="1"/>
  <c r="DK38" i="1" a="1"/>
  <c r="DK38" i="1" s="1"/>
  <c r="DK42" i="1" a="1"/>
  <c r="DK42" i="1" s="1"/>
  <c r="DK30" i="1" a="1"/>
  <c r="DK30" i="1" s="1"/>
  <c r="DK37" i="1" a="1"/>
  <c r="DK37" i="1" s="1"/>
  <c r="DK28" i="1" a="1"/>
  <c r="DK28" i="1" s="1"/>
  <c r="DK22" i="1" a="1"/>
  <c r="DK22" i="1" s="1"/>
  <c r="DK36" i="1" a="1"/>
  <c r="DK36" i="1" s="1"/>
  <c r="DK25" i="1" a="1"/>
  <c r="DK25" i="1" s="1"/>
  <c r="DK41" i="1" a="1"/>
  <c r="DK41" i="1" s="1"/>
  <c r="DK26" i="1" a="1"/>
  <c r="DK26" i="1" s="1"/>
  <c r="DK24" i="1" a="1"/>
  <c r="DK24" i="1" s="1"/>
  <c r="DK34" i="1" a="1"/>
  <c r="DK34" i="1" s="1"/>
  <c r="DK29" i="1" a="1"/>
  <c r="DK29" i="1" s="1"/>
  <c r="DK33" i="1" a="1"/>
  <c r="DK33" i="1" s="1"/>
  <c r="DK35" i="1" a="1"/>
  <c r="DK35" i="1" s="1"/>
  <c r="DK39" i="1" a="1"/>
  <c r="DK39" i="1" s="1"/>
  <c r="DK43" i="1" a="1"/>
  <c r="DK43" i="1" s="1"/>
  <c r="DK27" i="1" a="1"/>
  <c r="DK27" i="1" s="1"/>
  <c r="DK23" i="1" a="1"/>
  <c r="DK23" i="1" s="1"/>
  <c r="DK32" i="1" a="1"/>
  <c r="DK32" i="1" s="1"/>
  <c r="DK31" i="1" a="1"/>
  <c r="DK31" i="1" s="1"/>
  <c r="HI24" i="1" a="1"/>
  <c r="HI24" i="1" s="1"/>
  <c r="HI25" i="1" a="1"/>
  <c r="HI25" i="1" s="1"/>
  <c r="HI36" i="1" a="1"/>
  <c r="HI36" i="1" s="1"/>
  <c r="HI29" i="1" a="1"/>
  <c r="HI29" i="1" s="1"/>
  <c r="HI41" i="1" a="1"/>
  <c r="HI41" i="1" s="1"/>
  <c r="HI31" i="1" a="1"/>
  <c r="HI31" i="1" s="1"/>
  <c r="HI34" i="1" a="1"/>
  <c r="HI34" i="1" s="1"/>
  <c r="HI35" i="1" a="1"/>
  <c r="HI35" i="1" s="1"/>
  <c r="HI33" i="1" a="1"/>
  <c r="HI33" i="1" s="1"/>
  <c r="HI39" i="1" a="1"/>
  <c r="HI39" i="1" s="1"/>
  <c r="HI23" i="1" a="1"/>
  <c r="HI23" i="1" s="1"/>
  <c r="HI43" i="1" a="1"/>
  <c r="HI43" i="1" s="1"/>
  <c r="HI27" i="1" a="1"/>
  <c r="HI27" i="1" s="1"/>
  <c r="HI32" i="1" a="1"/>
  <c r="HI32" i="1" s="1"/>
  <c r="HI40" i="1" a="1"/>
  <c r="HI40" i="1" s="1"/>
  <c r="HI42" i="1" a="1"/>
  <c r="HI42" i="1" s="1"/>
  <c r="HI38" i="1" a="1"/>
  <c r="HI38" i="1" s="1"/>
  <c r="HI22" i="1" a="1"/>
  <c r="HI22" i="1" s="1"/>
  <c r="HI28" i="1" a="1"/>
  <c r="HI28" i="1" s="1"/>
  <c r="HI37" i="1" a="1"/>
  <c r="HI37" i="1" s="1"/>
  <c r="HI26" i="1" a="1"/>
  <c r="HI26" i="1" s="1"/>
  <c r="HI30" i="1" a="1"/>
  <c r="HI30" i="1" s="1"/>
  <c r="HE24" i="1" a="1"/>
  <c r="HE24" i="1" s="1"/>
  <c r="HE25" i="1" a="1"/>
  <c r="HE25" i="1" s="1"/>
  <c r="HE22" i="1" a="1"/>
  <c r="HE22" i="1" s="1"/>
  <c r="HE26" i="1" a="1"/>
  <c r="HE26" i="1" s="1"/>
  <c r="HE36" i="1" a="1"/>
  <c r="HE36" i="1" s="1"/>
  <c r="HE41" i="1" a="1"/>
  <c r="HE41" i="1" s="1"/>
  <c r="HE35" i="1" a="1"/>
  <c r="HE35" i="1" s="1"/>
  <c r="HE34" i="1" a="1"/>
  <c r="HE34" i="1" s="1"/>
  <c r="HE29" i="1" a="1"/>
  <c r="HE29" i="1" s="1"/>
  <c r="HE39" i="1" a="1"/>
  <c r="HE39" i="1" s="1"/>
  <c r="HE33" i="1" a="1"/>
  <c r="HE33" i="1" s="1"/>
  <c r="HE27" i="1" a="1"/>
  <c r="HE27" i="1" s="1"/>
  <c r="HE32" i="1" a="1"/>
  <c r="HE32" i="1" s="1"/>
  <c r="HE43" i="1" a="1"/>
  <c r="HE43" i="1" s="1"/>
  <c r="HE23" i="1" a="1"/>
  <c r="HE23" i="1" s="1"/>
  <c r="HE42" i="1" a="1"/>
  <c r="HE42" i="1" s="1"/>
  <c r="HE31" i="1" a="1"/>
  <c r="HE31" i="1" s="1"/>
  <c r="HE40" i="1" a="1"/>
  <c r="HE40" i="1" s="1"/>
  <c r="HE38" i="1" a="1"/>
  <c r="HE38" i="1" s="1"/>
  <c r="HE28" i="1" a="1"/>
  <c r="HE28" i="1" s="1"/>
  <c r="HE37" i="1" a="1"/>
  <c r="HE37" i="1" s="1"/>
  <c r="HE30" i="1" a="1"/>
  <c r="HE30" i="1" s="1"/>
  <c r="DL26" i="1" a="1"/>
  <c r="DL26" i="1" s="1"/>
  <c r="DL36" i="1" a="1"/>
  <c r="DL36" i="1" s="1"/>
  <c r="DL41" i="1" a="1"/>
  <c r="DL41" i="1" s="1"/>
  <c r="DL34" i="1" a="1"/>
  <c r="DL34" i="1" s="1"/>
  <c r="DL33" i="1" a="1"/>
  <c r="DL33" i="1" s="1"/>
  <c r="DL29" i="1" a="1"/>
  <c r="DL29" i="1" s="1"/>
  <c r="DL31" i="1" a="1"/>
  <c r="DL31" i="1" s="1"/>
  <c r="DL35" i="1" a="1"/>
  <c r="DL35" i="1" s="1"/>
  <c r="DL39" i="1" a="1"/>
  <c r="DL39" i="1" s="1"/>
  <c r="DL43" i="1" a="1"/>
  <c r="DL43" i="1" s="1"/>
  <c r="DL27" i="1" a="1"/>
  <c r="DL27" i="1" s="1"/>
  <c r="DL23" i="1" a="1"/>
  <c r="DL23" i="1" s="1"/>
  <c r="DL32" i="1" a="1"/>
  <c r="DL32" i="1" s="1"/>
  <c r="DL40" i="1" a="1"/>
  <c r="DL40" i="1" s="1"/>
  <c r="DL38" i="1" a="1"/>
  <c r="DL38" i="1" s="1"/>
  <c r="DL25" i="1" a="1"/>
  <c r="DL25" i="1" s="1"/>
  <c r="DL42" i="1" a="1"/>
  <c r="DL42" i="1" s="1"/>
  <c r="DL37" i="1" a="1"/>
  <c r="DL37" i="1" s="1"/>
  <c r="DL30" i="1" a="1"/>
  <c r="DL30" i="1" s="1"/>
  <c r="DL28" i="1" a="1"/>
  <c r="DL28" i="1" s="1"/>
  <c r="DL24" i="1" a="1"/>
  <c r="DL24" i="1" s="1"/>
  <c r="DL22" i="1" a="1"/>
  <c r="DL22" i="1" s="1"/>
  <c r="CS43" i="1" a="1"/>
  <c r="CS43" i="1" s="1"/>
  <c r="CS31" i="1" a="1"/>
  <c r="CS31" i="1" s="1"/>
  <c r="CS38" i="1" a="1"/>
  <c r="CS38" i="1" s="1"/>
  <c r="CS41" i="1" a="1"/>
  <c r="CS41" i="1" s="1"/>
  <c r="CS35" i="1" a="1"/>
  <c r="CS35" i="1" s="1"/>
  <c r="CS32" i="1" a="1"/>
  <c r="CS32" i="1" s="1"/>
  <c r="CS23" i="1" a="1"/>
  <c r="CS23" i="1" s="1"/>
  <c r="CS36" i="1" a="1"/>
  <c r="CS36" i="1" s="1"/>
  <c r="CS42" i="1" a="1"/>
  <c r="CS42" i="1" s="1"/>
  <c r="CS29" i="1" a="1"/>
  <c r="CS29" i="1" s="1"/>
  <c r="CS27" i="1" a="1"/>
  <c r="CS27" i="1" s="1"/>
  <c r="CS37" i="1" a="1"/>
  <c r="CS37" i="1" s="1"/>
  <c r="CS40" i="1" a="1"/>
  <c r="CS40" i="1" s="1"/>
  <c r="CS33" i="1" a="1"/>
  <c r="CS33" i="1" s="1"/>
  <c r="CS22" i="1" a="1"/>
  <c r="CS22" i="1" s="1"/>
  <c r="CS30" i="1" a="1"/>
  <c r="CS30" i="1" s="1"/>
  <c r="CS25" i="1" a="1"/>
  <c r="CS25" i="1" s="1"/>
  <c r="CS26" i="1" a="1"/>
  <c r="CS26" i="1" s="1"/>
  <c r="CS34" i="1" a="1"/>
  <c r="CS34" i="1" s="1"/>
  <c r="CS28" i="1" a="1"/>
  <c r="CS28" i="1" s="1"/>
  <c r="CS39" i="1" a="1"/>
  <c r="CS39" i="1" s="1"/>
  <c r="CS24" i="1" a="1"/>
  <c r="CS24" i="1" s="1"/>
  <c r="CL37" i="1" a="1"/>
  <c r="CL37" i="1" s="1"/>
  <c r="CL28" i="1" a="1"/>
  <c r="CL28" i="1" s="1"/>
  <c r="CL30" i="1" a="1"/>
  <c r="CL30" i="1" s="1"/>
  <c r="CL22" i="1" a="1"/>
  <c r="CL22" i="1" s="1"/>
  <c r="CL24" i="1" a="1"/>
  <c r="CL24" i="1" s="1"/>
  <c r="CL26" i="1" a="1"/>
  <c r="CL26" i="1" s="1"/>
  <c r="CL25" i="1" a="1"/>
  <c r="CL25" i="1" s="1"/>
  <c r="CL41" i="1" a="1"/>
  <c r="CL41" i="1" s="1"/>
  <c r="CL36" i="1" a="1"/>
  <c r="CL36" i="1" s="1"/>
  <c r="CL35" i="1" a="1"/>
  <c r="CL35" i="1" s="1"/>
  <c r="CL38" i="1" a="1"/>
  <c r="CL38" i="1" s="1"/>
  <c r="CL34" i="1" a="1"/>
  <c r="CL34" i="1" s="1"/>
  <c r="CL29" i="1" a="1"/>
  <c r="CL29" i="1" s="1"/>
  <c r="CL33" i="1" a="1"/>
  <c r="CL33" i="1" s="1"/>
  <c r="CL39" i="1" a="1"/>
  <c r="CL39" i="1" s="1"/>
  <c r="CL43" i="1" a="1"/>
  <c r="CL43" i="1" s="1"/>
  <c r="CL27" i="1" a="1"/>
  <c r="CL27" i="1" s="1"/>
  <c r="CL23" i="1" a="1"/>
  <c r="CL23" i="1" s="1"/>
  <c r="CL32" i="1" a="1"/>
  <c r="CL32" i="1" s="1"/>
  <c r="CL31" i="1" a="1"/>
  <c r="CL31" i="1" s="1"/>
  <c r="CL40" i="1" a="1"/>
  <c r="CL40" i="1" s="1"/>
  <c r="CL42" i="1" a="1"/>
  <c r="CL42" i="1" s="1"/>
  <c r="HG36" i="1" a="1"/>
  <c r="HG36" i="1" s="1"/>
  <c r="HG30" i="1" a="1"/>
  <c r="HG30" i="1" s="1"/>
  <c r="HG42" i="1" a="1"/>
  <c r="HG42" i="1" s="1"/>
  <c r="HG41" i="1" a="1"/>
  <c r="HG41" i="1" s="1"/>
  <c r="HG37" i="1" a="1"/>
  <c r="HG37" i="1" s="1"/>
  <c r="HG24" i="1" a="1"/>
  <c r="HG24" i="1" s="1"/>
  <c r="HG35" i="1" a="1"/>
  <c r="HG35" i="1" s="1"/>
  <c r="HG22" i="1" a="1"/>
  <c r="HG22" i="1" s="1"/>
  <c r="HG28" i="1" a="1"/>
  <c r="HG28" i="1" s="1"/>
  <c r="HG26" i="1" a="1"/>
  <c r="HG26" i="1" s="1"/>
  <c r="HG25" i="1" a="1"/>
  <c r="HG25" i="1" s="1"/>
  <c r="HG40" i="1" a="1"/>
  <c r="HG40" i="1" s="1"/>
  <c r="HG34" i="1" a="1"/>
  <c r="HG34" i="1" s="1"/>
  <c r="HG29" i="1" a="1"/>
  <c r="HG29" i="1" s="1"/>
  <c r="HG33" i="1" a="1"/>
  <c r="HG33" i="1" s="1"/>
  <c r="HG43" i="1" a="1"/>
  <c r="HG43" i="1" s="1"/>
  <c r="HG23" i="1" a="1"/>
  <c r="HG23" i="1" s="1"/>
  <c r="HG27" i="1" a="1"/>
  <c r="HG27" i="1" s="1"/>
  <c r="HG39" i="1" a="1"/>
  <c r="HG39" i="1" s="1"/>
  <c r="HG31" i="1" a="1"/>
  <c r="HG31" i="1" s="1"/>
  <c r="HG38" i="1" a="1"/>
  <c r="HG38" i="1" s="1"/>
  <c r="HG32" i="1" a="1"/>
  <c r="HG32" i="1" s="1"/>
  <c r="HG15" i="1"/>
  <c r="HF15" i="1"/>
  <c r="HE15" i="1"/>
  <c r="HD15" i="1"/>
  <c r="HC15" i="1"/>
  <c r="HH15" i="1"/>
  <c r="LK44" i="1" a="1"/>
  <c r="LK44" i="1" s="1"/>
  <c r="LK47" i="1" a="1"/>
  <c r="LK47" i="1" s="1"/>
  <c r="LK65" i="1" a="1"/>
  <c r="LK65" i="1" s="1"/>
  <c r="LK45" i="1" a="1"/>
  <c r="LK45" i="1" s="1"/>
  <c r="LT44" i="1" a="1"/>
  <c r="LT44" i="1" s="1"/>
  <c r="D44" i="1"/>
  <c r="LK69" i="1" a="1"/>
  <c r="LK69" i="1" s="1"/>
  <c r="LK70" i="1" a="1"/>
  <c r="LK70" i="1" s="1"/>
  <c r="LK67" i="1" a="1"/>
  <c r="LK67" i="1" s="1"/>
  <c r="LK68" i="1" a="1"/>
  <c r="LK68" i="1" s="1"/>
  <c r="LK66" i="1" a="1"/>
  <c r="LK66" i="1" s="1"/>
  <c r="LK62" i="1" a="1"/>
  <c r="LK62" i="1" s="1"/>
  <c r="LK63" i="1" a="1"/>
  <c r="LK63" i="1" s="1"/>
  <c r="LK64" i="1" a="1"/>
  <c r="LK64" i="1" s="1"/>
  <c r="LK59" i="1" a="1"/>
  <c r="LK59" i="1" s="1"/>
  <c r="H576" i="4"/>
  <c r="I577" i="4"/>
  <c r="G527" i="4"/>
  <c r="LK61" i="1" a="1"/>
  <c r="LK61" i="1" s="1"/>
  <c r="P514" i="4"/>
  <c r="C515" i="4"/>
  <c r="B515" i="4" s="1"/>
  <c r="F579" i="4"/>
  <c r="E579" i="4"/>
  <c r="R579" i="4" s="1"/>
  <c r="D579" i="4"/>
  <c r="Q579" i="4" s="1"/>
  <c r="V515" i="4"/>
  <c r="U571" i="4"/>
  <c r="U565" i="4"/>
  <c r="U568" i="4"/>
  <c r="U574" i="4"/>
  <c r="S498" i="4"/>
  <c r="LK60" i="1" a="1"/>
  <c r="LK60" i="1" s="1"/>
  <c r="A580" i="4"/>
  <c r="HE73" i="1" l="1" a="1"/>
  <c r="HE73" i="1" s="1"/>
  <c r="HG73" i="1" a="1"/>
  <c r="HG73" i="1" s="1"/>
  <c r="HG75" i="1" s="1" a="1"/>
  <c r="HG75" i="1" s="1"/>
  <c r="HG77" i="1" s="1" a="1"/>
  <c r="HG77" i="1" s="1"/>
  <c r="HG79" i="1" s="1" a="1"/>
  <c r="HG79" i="1" s="1"/>
  <c r="HG81" i="1" s="1" a="1"/>
  <c r="HG81" i="1" s="1"/>
  <c r="HG83" i="1" s="1" a="1"/>
  <c r="HG83" i="1" s="1"/>
  <c r="HG85" i="1" s="1" a="1"/>
  <c r="HG85" i="1" s="1"/>
  <c r="HG87" i="1" s="1" a="1"/>
  <c r="HG87" i="1" s="1"/>
  <c r="HG89" i="1" s="1" a="1"/>
  <c r="HG89" i="1" s="1"/>
  <c r="HG91" i="1" s="1" a="1"/>
  <c r="HG91" i="1" s="1"/>
  <c r="HG93" i="1" s="1" a="1"/>
  <c r="HG93" i="1" s="1"/>
  <c r="HG74" i="1" a="1"/>
  <c r="HG74" i="1" s="1"/>
  <c r="HG76" i="1" s="1" a="1"/>
  <c r="HG76" i="1" s="1"/>
  <c r="HG78" i="1" s="1" a="1"/>
  <c r="HG78" i="1" s="1"/>
  <c r="HG80" i="1" s="1" a="1"/>
  <c r="HG80" i="1" s="1"/>
  <c r="HG82" i="1" s="1" a="1"/>
  <c r="HG82" i="1" s="1"/>
  <c r="HD77" i="1" a="1"/>
  <c r="HD77" i="1" s="1"/>
  <c r="HD79" i="1" s="1" a="1"/>
  <c r="HD79" i="1" s="1"/>
  <c r="HD78" i="1" a="1"/>
  <c r="HD78" i="1" s="1"/>
  <c r="HD80" i="1" s="1" a="1"/>
  <c r="HD80" i="1" s="1"/>
  <c r="HF78" i="1" a="1"/>
  <c r="HF78" i="1" s="1"/>
  <c r="HF80" i="1" s="1" a="1"/>
  <c r="HF80" i="1" s="1"/>
  <c r="HF82" i="1" s="1" a="1"/>
  <c r="HF82" i="1" s="1"/>
  <c r="HF84" i="1" s="1" a="1"/>
  <c r="HF84" i="1" s="1"/>
  <c r="HF86" i="1" s="1" a="1"/>
  <c r="HF86" i="1" s="1"/>
  <c r="HF88" i="1" s="1" a="1"/>
  <c r="HF88" i="1" s="1"/>
  <c r="HF90" i="1" s="1" a="1"/>
  <c r="HF90" i="1" s="1"/>
  <c r="HH44" i="1" a="1"/>
  <c r="HH44" i="1" s="1"/>
  <c r="HH59" i="1" a="1"/>
  <c r="HH59" i="1" s="1"/>
  <c r="HC44" i="1" a="1"/>
  <c r="HC44" i="1" s="1"/>
  <c r="HC59" i="1" a="1"/>
  <c r="HC59" i="1" s="1"/>
  <c r="HD44" i="1" a="1"/>
  <c r="HD44" i="1" s="1"/>
  <c r="HD59" i="1" a="1"/>
  <c r="HD59" i="1" s="1"/>
  <c r="HE44" i="1" a="1"/>
  <c r="HE44" i="1" s="1"/>
  <c r="HE59" i="1" a="1"/>
  <c r="HE59" i="1" s="1"/>
  <c r="HF59" i="1" a="1"/>
  <c r="HF59" i="1" s="1"/>
  <c r="HF44" i="1" a="1"/>
  <c r="HF44" i="1" s="1"/>
  <c r="HG44" i="1" a="1"/>
  <c r="HG44" i="1" s="1"/>
  <c r="HG59" i="1" a="1"/>
  <c r="HG59" i="1" s="1"/>
  <c r="LT47" i="1" a="1"/>
  <c r="LT47" i="1" s="1"/>
  <c r="LT45" i="1" a="1"/>
  <c r="LT45" i="1" s="1"/>
  <c r="LT46" i="1" a="1"/>
  <c r="LT46" i="1" s="1"/>
  <c r="D45" i="1"/>
  <c r="D46" i="1" s="1"/>
  <c r="D47" i="1"/>
  <c r="LK49" i="1" a="1"/>
  <c r="LK49" i="1" s="1"/>
  <c r="LK48" i="1" a="1"/>
  <c r="LK48" i="1" s="1"/>
  <c r="LK46" i="1" a="1"/>
  <c r="LK46" i="1" s="1"/>
  <c r="LK50" i="1" a="1"/>
  <c r="LK50" i="1" s="1"/>
  <c r="LT49" i="1" a="1"/>
  <c r="LT49" i="1" s="1"/>
  <c r="D49" i="1"/>
  <c r="G528" i="4"/>
  <c r="H577" i="4"/>
  <c r="I578" i="4"/>
  <c r="P515" i="4"/>
  <c r="C516" i="4"/>
  <c r="B516" i="4" s="1"/>
  <c r="F580" i="4"/>
  <c r="E580" i="4"/>
  <c r="R580" i="4" s="1"/>
  <c r="D580" i="4"/>
  <c r="Q580" i="4" s="1"/>
  <c r="U572" i="4"/>
  <c r="U569" i="4"/>
  <c r="U575" i="4"/>
  <c r="V516" i="4"/>
  <c r="S499" i="4"/>
  <c r="A581" i="4"/>
  <c r="HF92" i="1" l="1" a="1"/>
  <c r="HF92" i="1" s="1"/>
  <c r="HD81" i="1" a="1"/>
  <c r="HD81" i="1" s="1"/>
  <c r="HC79" i="1"/>
  <c r="HD82" i="1" a="1"/>
  <c r="HD82" i="1" s="1"/>
  <c r="HD84" i="1" s="1" a="1"/>
  <c r="HD84" i="1" s="1"/>
  <c r="HC80" i="1"/>
  <c r="HC78" i="1"/>
  <c r="HD83" i="1" a="1"/>
  <c r="HD83" i="1" s="1"/>
  <c r="HC81" i="1"/>
  <c r="HG60" i="1" a="1"/>
  <c r="HG60" i="1" s="1"/>
  <c r="HG61" i="1" a="1"/>
  <c r="HG61" i="1" s="1"/>
  <c r="HG62" i="1" a="1"/>
  <c r="HG62" i="1" s="1"/>
  <c r="HG63" i="1" a="1"/>
  <c r="HG63" i="1" s="1"/>
  <c r="HG64" i="1" a="1"/>
  <c r="HG64" i="1" s="1"/>
  <c r="HG65" i="1" a="1"/>
  <c r="HG65" i="1" s="1"/>
  <c r="HG66" i="1" a="1"/>
  <c r="HG66" i="1" s="1"/>
  <c r="HG67" i="1" a="1"/>
  <c r="HG67" i="1" s="1"/>
  <c r="HG68" i="1" a="1"/>
  <c r="HG68" i="1" s="1"/>
  <c r="HG69" i="1" a="1"/>
  <c r="HG69" i="1" s="1"/>
  <c r="HG70" i="1" a="1"/>
  <c r="HG70" i="1" s="1"/>
  <c r="HG49" i="1" a="1"/>
  <c r="HG49" i="1" s="1"/>
  <c r="HG50" i="1" s="1" a="1"/>
  <c r="HG50" i="1" s="1"/>
  <c r="HG47" i="1" a="1"/>
  <c r="HG47" i="1" s="1"/>
  <c r="HG48" i="1" s="1" a="1"/>
  <c r="HG48" i="1" s="1"/>
  <c r="HG45" i="1" a="1"/>
  <c r="HG45" i="1" s="1"/>
  <c r="HG46" i="1" s="1" a="1"/>
  <c r="HG46" i="1" s="1"/>
  <c r="HF49" i="1" a="1"/>
  <c r="HF49" i="1" s="1"/>
  <c r="HF50" i="1" s="1" a="1"/>
  <c r="HF50" i="1" s="1"/>
  <c r="HF47" i="1" a="1"/>
  <c r="HF47" i="1" s="1"/>
  <c r="HF48" i="1" s="1" a="1"/>
  <c r="HF48" i="1" s="1"/>
  <c r="HF45" i="1" a="1"/>
  <c r="HF45" i="1" s="1"/>
  <c r="HF46" i="1" s="1" a="1"/>
  <c r="HF46" i="1" s="1"/>
  <c r="HF60" i="1" a="1"/>
  <c r="HF60" i="1" s="1"/>
  <c r="HF61" i="1" a="1"/>
  <c r="HF61" i="1" s="1"/>
  <c r="HF62" i="1" a="1"/>
  <c r="HF62" i="1" s="1"/>
  <c r="HF63" i="1" a="1"/>
  <c r="HF63" i="1" s="1"/>
  <c r="HF64" i="1" a="1"/>
  <c r="HF64" i="1" s="1"/>
  <c r="HF65" i="1" a="1"/>
  <c r="HF65" i="1" s="1"/>
  <c r="HF66" i="1" a="1"/>
  <c r="HF66" i="1" s="1"/>
  <c r="HF67" i="1" a="1"/>
  <c r="HF67" i="1" s="1"/>
  <c r="HF68" i="1" a="1"/>
  <c r="HF68" i="1" s="1"/>
  <c r="HF69" i="1" a="1"/>
  <c r="HF69" i="1" s="1"/>
  <c r="HF70" i="1" a="1"/>
  <c r="HF70" i="1" s="1"/>
  <c r="HE60" i="1" a="1"/>
  <c r="HE60" i="1" s="1"/>
  <c r="HE61" i="1" a="1"/>
  <c r="HE61" i="1" s="1"/>
  <c r="HE62" i="1" a="1"/>
  <c r="HE62" i="1" s="1"/>
  <c r="HE63" i="1" a="1"/>
  <c r="HE63" i="1" s="1"/>
  <c r="HE64" i="1" a="1"/>
  <c r="HE64" i="1" s="1"/>
  <c r="HE65" i="1" a="1"/>
  <c r="HE65" i="1" s="1"/>
  <c r="HE66" i="1" a="1"/>
  <c r="HE66" i="1" s="1"/>
  <c r="HE67" i="1" a="1"/>
  <c r="HE67" i="1" s="1"/>
  <c r="HE68" i="1" a="1"/>
  <c r="HE68" i="1" s="1"/>
  <c r="HE69" i="1" a="1"/>
  <c r="HE69" i="1" s="1"/>
  <c r="HE70" i="1" a="1"/>
  <c r="HE70" i="1" s="1"/>
  <c r="HE49" i="1" a="1"/>
  <c r="HE49" i="1" s="1"/>
  <c r="HE50" i="1" s="1" a="1"/>
  <c r="HE50" i="1" s="1"/>
  <c r="HE47" i="1" a="1"/>
  <c r="HE47" i="1" s="1"/>
  <c r="HE48" i="1" s="1" a="1"/>
  <c r="HE48" i="1" s="1"/>
  <c r="HE45" i="1" a="1"/>
  <c r="HE45" i="1" s="1"/>
  <c r="HE46" i="1" s="1" a="1"/>
  <c r="HE46" i="1" s="1"/>
  <c r="HD60" i="1" a="1"/>
  <c r="HD60" i="1" s="1"/>
  <c r="HD61" i="1" a="1"/>
  <c r="HD61" i="1" s="1"/>
  <c r="HD62" i="1" a="1"/>
  <c r="HD62" i="1" s="1"/>
  <c r="HD63" i="1" a="1"/>
  <c r="HD63" i="1" s="1"/>
  <c r="HD64" i="1" a="1"/>
  <c r="HD64" i="1" s="1"/>
  <c r="HD65" i="1" a="1"/>
  <c r="HD65" i="1" s="1"/>
  <c r="HC77" i="1" s="1"/>
  <c r="HD66" i="1" a="1"/>
  <c r="HD66" i="1" s="1"/>
  <c r="HD67" i="1" a="1"/>
  <c r="HD67" i="1" s="1"/>
  <c r="HD68" i="1" a="1"/>
  <c r="HD68" i="1" s="1"/>
  <c r="HD69" i="1" a="1"/>
  <c r="HD69" i="1" s="1"/>
  <c r="HD70" i="1" a="1"/>
  <c r="HD70" i="1" s="1"/>
  <c r="HD49" i="1" a="1"/>
  <c r="HD49" i="1" s="1"/>
  <c r="HD50" i="1" s="1" a="1"/>
  <c r="HD50" i="1" s="1"/>
  <c r="DA50" i="1" s="1"/>
  <c r="HD47" i="1" a="1"/>
  <c r="HD47" i="1" s="1"/>
  <c r="HD48" i="1" s="1" a="1"/>
  <c r="HD48" i="1" s="1"/>
  <c r="DA48" i="1" s="1"/>
  <c r="HD45" i="1" a="1"/>
  <c r="HD45" i="1" s="1"/>
  <c r="HD46" i="1" s="1" a="1"/>
  <c r="HD46" i="1" s="1"/>
  <c r="DA46" i="1" s="1"/>
  <c r="HC60" i="1" a="1"/>
  <c r="HC60" i="1" s="1"/>
  <c r="HC61" i="1" a="1"/>
  <c r="HC61" i="1" s="1"/>
  <c r="HC62" i="1" a="1"/>
  <c r="HC62" i="1" s="1"/>
  <c r="HC63" i="1" a="1"/>
  <c r="HC63" i="1" s="1"/>
  <c r="HC64" i="1" a="1"/>
  <c r="HC64" i="1" s="1"/>
  <c r="HC65" i="1" a="1"/>
  <c r="HC65" i="1" s="1"/>
  <c r="HC66" i="1" a="1"/>
  <c r="HC66" i="1" s="1"/>
  <c r="HC67" i="1" a="1"/>
  <c r="HC67" i="1" s="1"/>
  <c r="HC68" i="1" a="1"/>
  <c r="HC68" i="1" s="1"/>
  <c r="HC69" i="1" a="1"/>
  <c r="HC69" i="1" s="1"/>
  <c r="HC70" i="1" a="1"/>
  <c r="HC70" i="1" s="1"/>
  <c r="HC49" i="1" a="1"/>
  <c r="HC49" i="1" s="1"/>
  <c r="HC50" i="1" s="1" a="1"/>
  <c r="HC50" i="1" s="1"/>
  <c r="HC45" i="1" a="1"/>
  <c r="HC45" i="1" s="1"/>
  <c r="HC46" i="1" s="1" a="1"/>
  <c r="HC46" i="1" s="1"/>
  <c r="HC47" i="1" a="1"/>
  <c r="HC47" i="1" s="1"/>
  <c r="HC48" i="1" s="1" a="1"/>
  <c r="HC48" i="1" s="1"/>
  <c r="HH60" i="1" a="1"/>
  <c r="HH60" i="1" s="1"/>
  <c r="HH61" i="1" a="1"/>
  <c r="HH61" i="1" s="1"/>
  <c r="HH62" i="1" a="1"/>
  <c r="HH62" i="1" s="1"/>
  <c r="HH63" i="1" a="1"/>
  <c r="HH63" i="1" s="1"/>
  <c r="HH64" i="1" a="1"/>
  <c r="HH64" i="1" s="1"/>
  <c r="HH65" i="1" a="1"/>
  <c r="HH65" i="1" s="1"/>
  <c r="HH66" i="1" a="1"/>
  <c r="HH66" i="1" s="1"/>
  <c r="HH67" i="1" a="1"/>
  <c r="HH67" i="1" s="1"/>
  <c r="HH68" i="1" a="1"/>
  <c r="HH68" i="1" s="1"/>
  <c r="HH69" i="1" a="1"/>
  <c r="HH69" i="1" s="1"/>
  <c r="HH70" i="1" a="1"/>
  <c r="HH70" i="1" s="1"/>
  <c r="HH49" i="1" a="1"/>
  <c r="HH49" i="1" s="1"/>
  <c r="HH50" i="1" s="1" a="1"/>
  <c r="HH50" i="1" s="1"/>
  <c r="HH47" i="1" a="1"/>
  <c r="HH47" i="1" s="1"/>
  <c r="HH48" i="1" s="1" a="1"/>
  <c r="HH48" i="1" s="1"/>
  <c r="HH45" i="1" a="1"/>
  <c r="HH45" i="1" s="1"/>
  <c r="HH46" i="1" s="1" a="1"/>
  <c r="HH46" i="1" s="1"/>
  <c r="DA44" i="1"/>
  <c r="LT48" i="1" a="1"/>
  <c r="LT48" i="1" s="1"/>
  <c r="LT50" i="1" a="1"/>
  <c r="LT50" i="1" s="1"/>
  <c r="D50" i="1"/>
  <c r="D48" i="1"/>
  <c r="H578" i="4"/>
  <c r="U578" i="4" s="1"/>
  <c r="I579" i="4"/>
  <c r="G529" i="4"/>
  <c r="P516" i="4"/>
  <c r="C517" i="4"/>
  <c r="B517" i="4" s="1"/>
  <c r="F581" i="4"/>
  <c r="E581" i="4"/>
  <c r="R581" i="4" s="1"/>
  <c r="D581" i="4"/>
  <c r="Q581" i="4" s="1"/>
  <c r="V517" i="4"/>
  <c r="U573" i="4"/>
  <c r="U576" i="4"/>
  <c r="S500" i="4"/>
  <c r="A582" i="4"/>
  <c r="HC82" i="1" l="1"/>
  <c r="HC83" i="1"/>
  <c r="HD85" i="1" a="1"/>
  <c r="HD85" i="1" s="1"/>
  <c r="HC84" i="1"/>
  <c r="HD86" i="1" a="1"/>
  <c r="HD86" i="1" s="1"/>
  <c r="HF77" i="1"/>
  <c r="HF79" i="1" s="1" a="1"/>
  <c r="HF79" i="1" s="1"/>
  <c r="HF81" i="1" s="1" a="1"/>
  <c r="HF81" i="1" s="1"/>
  <c r="HF83" i="1" s="1" a="1"/>
  <c r="HF83" i="1" s="1"/>
  <c r="HF85" i="1" s="1" a="1"/>
  <c r="HF85" i="1" s="1"/>
  <c r="HF87" i="1" s="1" a="1"/>
  <c r="HF87" i="1" s="1"/>
  <c r="HF89" i="1" s="1" a="1"/>
  <c r="HF89" i="1" s="1"/>
  <c r="HF91" i="1" s="1" a="1"/>
  <c r="HF91" i="1" s="1"/>
  <c r="HF93" i="1" s="1" a="1"/>
  <c r="HF93" i="1" s="1"/>
  <c r="HG84" i="1" a="1"/>
  <c r="HG84" i="1" s="1"/>
  <c r="HG86" i="1" s="1" a="1"/>
  <c r="HG86" i="1" s="1"/>
  <c r="HG88" i="1" s="1" a="1"/>
  <c r="HG88" i="1" s="1"/>
  <c r="HG90" i="1" s="1" a="1"/>
  <c r="HG90" i="1" s="1"/>
  <c r="HG92" i="1" s="1" a="1"/>
  <c r="HG92" i="1" s="1"/>
  <c r="G530" i="4"/>
  <c r="H579" i="4"/>
  <c r="U579" i="4" s="1"/>
  <c r="I580" i="4"/>
  <c r="P517" i="4"/>
  <c r="C518" i="4"/>
  <c r="B518" i="4" s="1"/>
  <c r="E582" i="4"/>
  <c r="R582" i="4" s="1"/>
  <c r="D582" i="4"/>
  <c r="Q582" i="4" s="1"/>
  <c r="F582" i="4"/>
  <c r="U577" i="4"/>
  <c r="V518" i="4"/>
  <c r="S501" i="4"/>
  <c r="A583" i="4"/>
  <c r="HC86" i="1" l="1"/>
  <c r="HD88" i="1" a="1"/>
  <c r="HD88" i="1" s="1"/>
  <c r="HC85" i="1"/>
  <c r="HD87" i="1" a="1"/>
  <c r="HD87" i="1" s="1"/>
  <c r="H580" i="4"/>
  <c r="U580" i="4" s="1"/>
  <c r="I581" i="4"/>
  <c r="G531" i="4"/>
  <c r="P518" i="4"/>
  <c r="C519" i="4"/>
  <c r="B519" i="4" s="1"/>
  <c r="F583" i="4"/>
  <c r="E583" i="4"/>
  <c r="R583" i="4" s="1"/>
  <c r="D583" i="4"/>
  <c r="Q583" i="4" s="1"/>
  <c r="V519" i="4"/>
  <c r="S502" i="4"/>
  <c r="A584" i="4"/>
  <c r="MJ101" i="1"/>
  <c r="MI101" i="1"/>
  <c r="MH101" i="1"/>
  <c r="DO101" i="1"/>
  <c r="EM101" i="1"/>
  <c r="EK101" i="1"/>
  <c r="IF101" i="1"/>
  <c r="IE101" i="1"/>
  <c r="ID101" i="1"/>
  <c r="IB101" i="1"/>
  <c r="IA101" i="1"/>
  <c r="HZ101" i="1"/>
  <c r="HY101" i="1"/>
  <c r="HX101" i="1"/>
  <c r="BK101" i="1"/>
  <c r="BJ101" i="1"/>
  <c r="BF101" i="1"/>
  <c r="BE101" i="1"/>
  <c r="CT101" i="1"/>
  <c r="CL101" i="1"/>
  <c r="EV101" i="1"/>
  <c r="DT101" i="1"/>
  <c r="DN101" i="1"/>
  <c r="HL101" i="1"/>
  <c r="HW14" i="1"/>
  <c r="HW15" i="1" s="1" a="1"/>
  <c r="HW15" i="1" s="1"/>
  <c r="HV14" i="1"/>
  <c r="HV15" i="1" s="1" a="1"/>
  <c r="HV15" i="1" s="1"/>
  <c r="ET101" i="1"/>
  <c r="ER101" i="1"/>
  <c r="BN101" i="1"/>
  <c r="HC87" i="1" l="1"/>
  <c r="HD89" i="1" a="1"/>
  <c r="HD89" i="1" s="1"/>
  <c r="HC88" i="1"/>
  <c r="HD90" i="1" a="1"/>
  <c r="HD90" i="1" s="1"/>
  <c r="HW44" i="1" a="1"/>
  <c r="HW44" i="1" s="1"/>
  <c r="HW59" i="1" a="1"/>
  <c r="HW59" i="1" s="1"/>
  <c r="HV44" i="1" a="1"/>
  <c r="HV44" i="1" s="1"/>
  <c r="HV59" i="1" a="1"/>
  <c r="HV59" i="1" s="1"/>
  <c r="HW17" i="1"/>
  <c r="HV17" i="1"/>
  <c r="G532" i="4"/>
  <c r="H581" i="4"/>
  <c r="U581" i="4" s="1"/>
  <c r="I582" i="4"/>
  <c r="P519" i="4"/>
  <c r="C520" i="4"/>
  <c r="B520" i="4" s="1"/>
  <c r="F584" i="4"/>
  <c r="E584" i="4"/>
  <c r="R584" i="4" s="1"/>
  <c r="D584" i="4"/>
  <c r="Q584" i="4" s="1"/>
  <c r="V520" i="4"/>
  <c r="S503" i="4"/>
  <c r="A585" i="4"/>
  <c r="HL14" i="1"/>
  <c r="HL15" i="1" s="1" a="1"/>
  <c r="HL15" i="1" s="1"/>
  <c r="HL74" i="1" l="1" a="1"/>
  <c r="HL74" i="1" s="1"/>
  <c r="HL76" i="1" s="1" a="1"/>
  <c r="HL76" i="1" s="1"/>
  <c r="HL78" i="1" s="1" a="1"/>
  <c r="HL78" i="1" s="1"/>
  <c r="HL80" i="1" s="1" a="1"/>
  <c r="HL80" i="1" s="1"/>
  <c r="HL82" i="1" s="1" a="1"/>
  <c r="HL82" i="1" s="1"/>
  <c r="HL73" i="1" a="1"/>
  <c r="HL73" i="1" s="1"/>
  <c r="HL75" i="1" s="1" a="1"/>
  <c r="HL75" i="1" s="1"/>
  <c r="HL77" i="1" s="1" a="1"/>
  <c r="HL77" i="1" s="1"/>
  <c r="HL79" i="1" s="1" a="1"/>
  <c r="HL79" i="1" s="1"/>
  <c r="HL81" i="1" s="1" a="1"/>
  <c r="HL81" i="1" s="1"/>
  <c r="HL83" i="1" s="1" a="1"/>
  <c r="HL83" i="1" s="1"/>
  <c r="HL85" i="1" s="1" a="1"/>
  <c r="HL85" i="1" s="1"/>
  <c r="HL87" i="1" s="1" a="1"/>
  <c r="HL87" i="1" s="1"/>
  <c r="HL89" i="1" s="1" a="1"/>
  <c r="HL89" i="1" s="1"/>
  <c r="HL91" i="1" s="1" a="1"/>
  <c r="HL91" i="1" s="1"/>
  <c r="HL93" i="1" s="1" a="1"/>
  <c r="HL93" i="1" s="1"/>
  <c r="HC90" i="1"/>
  <c r="HD92" i="1" a="1"/>
  <c r="HD92" i="1" s="1"/>
  <c r="HC89" i="1"/>
  <c r="HD91" i="1" a="1"/>
  <c r="HD91" i="1" s="1"/>
  <c r="HW47" i="1" a="1"/>
  <c r="HW47" i="1" s="1"/>
  <c r="HW48" i="1" s="1" a="1"/>
  <c r="HW48" i="1" s="1"/>
  <c r="HW45" i="1" a="1"/>
  <c r="HW45" i="1" s="1"/>
  <c r="HW46" i="1" s="1" a="1"/>
  <c r="HW46" i="1" s="1"/>
  <c r="HW49" i="1" a="1"/>
  <c r="HW49" i="1" s="1"/>
  <c r="HW50" i="1" s="1" a="1"/>
  <c r="HW50" i="1" s="1"/>
  <c r="HV19" i="1" a="1"/>
  <c r="HV19" i="1" s="1"/>
  <c r="HV20" i="1" a="1"/>
  <c r="HV20" i="1" s="1"/>
  <c r="HV18" i="1" a="1"/>
  <c r="HV18" i="1" s="1"/>
  <c r="HV21" i="1" a="1"/>
  <c r="HV21" i="1" s="1"/>
  <c r="HV60" i="1" a="1"/>
  <c r="HV60" i="1" s="1"/>
  <c r="HV61" i="1" a="1"/>
  <c r="HV61" i="1" s="1"/>
  <c r="HV62" i="1" a="1"/>
  <c r="HV62" i="1" s="1"/>
  <c r="HV63" i="1" a="1"/>
  <c r="HV63" i="1" s="1"/>
  <c r="HV64" i="1" a="1"/>
  <c r="HV64" i="1" s="1"/>
  <c r="HV65" i="1" a="1"/>
  <c r="HV65" i="1" s="1"/>
  <c r="HV66" i="1" a="1"/>
  <c r="HV66" i="1" s="1"/>
  <c r="HV67" i="1" a="1"/>
  <c r="HV67" i="1" s="1"/>
  <c r="HV68" i="1" a="1"/>
  <c r="HV68" i="1" s="1"/>
  <c r="HV69" i="1" a="1"/>
  <c r="HV69" i="1" s="1"/>
  <c r="HV70" i="1" a="1"/>
  <c r="HV70" i="1" s="1"/>
  <c r="HW18" i="1" a="1"/>
  <c r="HW18" i="1" s="1"/>
  <c r="HW20" i="1" a="1"/>
  <c r="HW20" i="1" s="1"/>
  <c r="HW19" i="1" a="1"/>
  <c r="HW19" i="1" s="1"/>
  <c r="HW21" i="1" a="1"/>
  <c r="HW21" i="1" s="1"/>
  <c r="HV47" i="1" a="1"/>
  <c r="HV47" i="1" s="1"/>
  <c r="HV48" i="1" s="1" a="1"/>
  <c r="HV48" i="1" s="1"/>
  <c r="HV45" i="1" a="1"/>
  <c r="HV45" i="1" s="1"/>
  <c r="HV46" i="1" s="1" a="1"/>
  <c r="HV46" i="1" s="1"/>
  <c r="HV49" i="1" a="1"/>
  <c r="HV49" i="1" s="1"/>
  <c r="HV50" i="1" s="1" a="1"/>
  <c r="HV50" i="1" s="1"/>
  <c r="HL44" i="1" a="1"/>
  <c r="HL44" i="1" s="1"/>
  <c r="HL59" i="1" a="1"/>
  <c r="HL59" i="1" s="1"/>
  <c r="HW60" i="1" a="1"/>
  <c r="HW60" i="1" s="1"/>
  <c r="HW61" i="1" a="1"/>
  <c r="HW61" i="1" s="1"/>
  <c r="HW62" i="1" a="1"/>
  <c r="HW62" i="1" s="1"/>
  <c r="HW63" i="1" a="1"/>
  <c r="HW63" i="1" s="1"/>
  <c r="HW64" i="1" a="1"/>
  <c r="HW64" i="1" s="1"/>
  <c r="HW65" i="1" a="1"/>
  <c r="HW65" i="1" s="1"/>
  <c r="HW66" i="1" a="1"/>
  <c r="HW66" i="1" s="1"/>
  <c r="HW67" i="1" a="1"/>
  <c r="HW67" i="1" s="1"/>
  <c r="HW68" i="1" a="1"/>
  <c r="HW68" i="1" s="1"/>
  <c r="HW69" i="1" a="1"/>
  <c r="HW69" i="1" s="1"/>
  <c r="HW70" i="1" a="1"/>
  <c r="HW70" i="1" s="1"/>
  <c r="H582" i="4"/>
  <c r="U582" i="4" s="1"/>
  <c r="I583" i="4"/>
  <c r="G533" i="4"/>
  <c r="P520" i="4"/>
  <c r="C521" i="4"/>
  <c r="B521" i="4" s="1"/>
  <c r="F585" i="4"/>
  <c r="E585" i="4"/>
  <c r="R585" i="4" s="1"/>
  <c r="D585" i="4"/>
  <c r="Q585" i="4" s="1"/>
  <c r="V521" i="4"/>
  <c r="S504" i="4"/>
  <c r="A586" i="4"/>
  <c r="HL17" i="1"/>
  <c r="HC91" i="1" l="1"/>
  <c r="HD93" i="1" a="1"/>
  <c r="HD93" i="1" s="1"/>
  <c r="HC93" i="1" s="1"/>
  <c r="HC92" i="1"/>
  <c r="HV43" i="1" a="1"/>
  <c r="HV43" i="1" s="1"/>
  <c r="HV31" i="1" a="1"/>
  <c r="HV31" i="1" s="1"/>
  <c r="HV36" i="1" a="1"/>
  <c r="HV36" i="1" s="1"/>
  <c r="HV37" i="1" a="1"/>
  <c r="HV37" i="1" s="1"/>
  <c r="HV32" i="1" a="1"/>
  <c r="HV32" i="1" s="1"/>
  <c r="HV23" i="1" a="1"/>
  <c r="HV23" i="1" s="1"/>
  <c r="HV25" i="1" a="1"/>
  <c r="HV25" i="1" s="1"/>
  <c r="HV24" i="1" a="1"/>
  <c r="HV24" i="1" s="1"/>
  <c r="HV35" i="1" a="1"/>
  <c r="HV35" i="1" s="1"/>
  <c r="HV41" i="1" a="1"/>
  <c r="HV41" i="1" s="1"/>
  <c r="HV22" i="1" a="1"/>
  <c r="HV22" i="1" s="1"/>
  <c r="HV26" i="1" a="1"/>
  <c r="HV26" i="1" s="1"/>
  <c r="HV40" i="1" a="1"/>
  <c r="HV40" i="1" s="1"/>
  <c r="HV42" i="1" a="1"/>
  <c r="HV42" i="1" s="1"/>
  <c r="HV27" i="1" a="1"/>
  <c r="HV27" i="1" s="1"/>
  <c r="HV33" i="1" a="1"/>
  <c r="HV33" i="1" s="1"/>
  <c r="HV30" i="1" a="1"/>
  <c r="HV30" i="1" s="1"/>
  <c r="HV39" i="1" a="1"/>
  <c r="HV39" i="1" s="1"/>
  <c r="HV29" i="1" a="1"/>
  <c r="HV29" i="1" s="1"/>
  <c r="HV28" i="1" a="1"/>
  <c r="HV28" i="1" s="1"/>
  <c r="HV38" i="1" a="1"/>
  <c r="HV38" i="1" s="1"/>
  <c r="HV34" i="1" a="1"/>
  <c r="HV34" i="1" s="1"/>
  <c r="HL19" i="1" a="1"/>
  <c r="HL19" i="1" s="1"/>
  <c r="HL18" i="1" a="1"/>
  <c r="HL18" i="1" s="1"/>
  <c r="HL20" i="1" a="1"/>
  <c r="HL20" i="1" s="1"/>
  <c r="HL21" i="1" a="1"/>
  <c r="HL21" i="1" s="1"/>
  <c r="HL60" i="1" a="1"/>
  <c r="HL60" i="1" s="1"/>
  <c r="HL61" i="1" a="1"/>
  <c r="HL61" i="1" s="1"/>
  <c r="HL62" i="1" a="1"/>
  <c r="HL62" i="1" s="1"/>
  <c r="HL63" i="1" a="1"/>
  <c r="HL63" i="1" s="1"/>
  <c r="HL64" i="1" a="1"/>
  <c r="HL64" i="1" s="1"/>
  <c r="HL65" i="1" a="1"/>
  <c r="HL65" i="1" s="1"/>
  <c r="HL66" i="1" a="1"/>
  <c r="HL66" i="1" s="1"/>
  <c r="HL67" i="1" a="1"/>
  <c r="HL67" i="1" s="1"/>
  <c r="HL68" i="1" a="1"/>
  <c r="HL68" i="1" s="1"/>
  <c r="HL69" i="1" a="1"/>
  <c r="HL69" i="1" s="1"/>
  <c r="HL70" i="1" a="1"/>
  <c r="HL70" i="1" s="1"/>
  <c r="HL47" i="1" a="1"/>
  <c r="HL47" i="1" s="1"/>
  <c r="HL48" i="1" s="1" a="1"/>
  <c r="HL48" i="1" s="1"/>
  <c r="HL45" i="1" a="1"/>
  <c r="HL45" i="1" s="1"/>
  <c r="HL46" i="1" s="1" a="1"/>
  <c r="HL46" i="1" s="1"/>
  <c r="HL49" i="1" a="1"/>
  <c r="HL49" i="1" s="1"/>
  <c r="HL50" i="1" s="1" a="1"/>
  <c r="HL50" i="1" s="1"/>
  <c r="HW41" i="1" a="1"/>
  <c r="HW41" i="1" s="1"/>
  <c r="HW39" i="1" a="1"/>
  <c r="HW39" i="1" s="1"/>
  <c r="HW42" i="1" a="1"/>
  <c r="HW42" i="1" s="1"/>
  <c r="HW28" i="1" a="1"/>
  <c r="HW28" i="1" s="1"/>
  <c r="HW29" i="1" a="1"/>
  <c r="HW29" i="1" s="1"/>
  <c r="HW35" i="1" a="1"/>
  <c r="HW35" i="1" s="1"/>
  <c r="HW22" i="1" a="1"/>
  <c r="HW22" i="1" s="1"/>
  <c r="HW26" i="1" a="1"/>
  <c r="HW26" i="1" s="1"/>
  <c r="HW23" i="1" a="1"/>
  <c r="HW23" i="1" s="1"/>
  <c r="HW30" i="1" a="1"/>
  <c r="HW30" i="1" s="1"/>
  <c r="HW38" i="1" a="1"/>
  <c r="HW38" i="1" s="1"/>
  <c r="HW36" i="1" a="1"/>
  <c r="HW36" i="1" s="1"/>
  <c r="HW24" i="1" a="1"/>
  <c r="HW24" i="1" s="1"/>
  <c r="HW31" i="1" a="1"/>
  <c r="HW31" i="1" s="1"/>
  <c r="HW37" i="1" a="1"/>
  <c r="HW37" i="1" s="1"/>
  <c r="HW32" i="1" a="1"/>
  <c r="HW32" i="1" s="1"/>
  <c r="HW43" i="1" a="1"/>
  <c r="HW43" i="1" s="1"/>
  <c r="HW25" i="1" a="1"/>
  <c r="HW25" i="1" s="1"/>
  <c r="HW34" i="1" a="1"/>
  <c r="HW34" i="1" s="1"/>
  <c r="HW27" i="1" a="1"/>
  <c r="HW27" i="1" s="1"/>
  <c r="HW40" i="1" a="1"/>
  <c r="HW40" i="1" s="1"/>
  <c r="HW33" i="1" a="1"/>
  <c r="HW33" i="1" s="1"/>
  <c r="G534" i="4"/>
  <c r="H583" i="4"/>
  <c r="U583" i="4" s="1"/>
  <c r="I584" i="4"/>
  <c r="P521" i="4"/>
  <c r="C522" i="4"/>
  <c r="B522" i="4" s="1"/>
  <c r="F586" i="4"/>
  <c r="E586" i="4"/>
  <c r="R586" i="4" s="1"/>
  <c r="D586" i="4"/>
  <c r="Q586" i="4" s="1"/>
  <c r="V522" i="4"/>
  <c r="S505" i="4"/>
  <c r="A587" i="4"/>
  <c r="HL33" i="1" l="1" a="1"/>
  <c r="HL33" i="1" s="1"/>
  <c r="HL28" i="1" a="1"/>
  <c r="HL28" i="1" s="1"/>
  <c r="HL42" i="1" a="1"/>
  <c r="HL42" i="1" s="1"/>
  <c r="HL43" i="1" a="1"/>
  <c r="HL43" i="1" s="1"/>
  <c r="HL25" i="1" a="1"/>
  <c r="HL25" i="1" s="1"/>
  <c r="HL23" i="1" a="1"/>
  <c r="HL23" i="1" s="1"/>
  <c r="HL35" i="1" a="1"/>
  <c r="HL35" i="1" s="1"/>
  <c r="HL27" i="1" a="1"/>
  <c r="HL27" i="1" s="1"/>
  <c r="HL24" i="1" a="1"/>
  <c r="HL24" i="1" s="1"/>
  <c r="HL41" i="1" a="1"/>
  <c r="HL41" i="1" s="1"/>
  <c r="HL38" i="1" a="1"/>
  <c r="HL38" i="1" s="1"/>
  <c r="HL30" i="1" a="1"/>
  <c r="HL30" i="1" s="1"/>
  <c r="HL32" i="1" a="1"/>
  <c r="HL32" i="1" s="1"/>
  <c r="HL22" i="1" a="1"/>
  <c r="HL22" i="1" s="1"/>
  <c r="HL39" i="1" a="1"/>
  <c r="HL39" i="1" s="1"/>
  <c r="HL29" i="1" a="1"/>
  <c r="HL29" i="1" s="1"/>
  <c r="HL36" i="1" a="1"/>
  <c r="HL36" i="1" s="1"/>
  <c r="HL31" i="1" a="1"/>
  <c r="HL31" i="1" s="1"/>
  <c r="HL34" i="1" a="1"/>
  <c r="HL34" i="1" s="1"/>
  <c r="HL26" i="1" a="1"/>
  <c r="HL26" i="1" s="1"/>
  <c r="HL37" i="1" a="1"/>
  <c r="HL37" i="1" s="1"/>
  <c r="HL40" i="1" a="1"/>
  <c r="HL40" i="1" s="1"/>
  <c r="H584" i="4"/>
  <c r="U584" i="4" s="1"/>
  <c r="I585" i="4"/>
  <c r="G535" i="4"/>
  <c r="P522" i="4"/>
  <c r="C523" i="4"/>
  <c r="B523" i="4" s="1"/>
  <c r="F587" i="4"/>
  <c r="E587" i="4"/>
  <c r="R587" i="4" s="1"/>
  <c r="D587" i="4"/>
  <c r="Q587" i="4" s="1"/>
  <c r="V523" i="4"/>
  <c r="S506" i="4"/>
  <c r="A588" i="4"/>
  <c r="C86" i="3"/>
  <c r="C85" i="3"/>
  <c r="C84" i="3"/>
  <c r="C70" i="3"/>
  <c r="C66" i="3"/>
  <c r="C58" i="3"/>
  <c r="C55" i="3"/>
  <c r="G536" i="4" l="1"/>
  <c r="H585" i="4"/>
  <c r="U585" i="4" s="1"/>
  <c r="I586" i="4"/>
  <c r="P523" i="4"/>
  <c r="C524" i="4"/>
  <c r="B524" i="4" s="1"/>
  <c r="F588" i="4"/>
  <c r="E588" i="4"/>
  <c r="R588" i="4" s="1"/>
  <c r="D588" i="4"/>
  <c r="Q588" i="4" s="1"/>
  <c r="V524" i="4"/>
  <c r="S507" i="4"/>
  <c r="A589" i="4"/>
  <c r="B58" i="3"/>
  <c r="B86" i="3"/>
  <c r="B85" i="3"/>
  <c r="B84" i="3"/>
  <c r="B70" i="3"/>
  <c r="B66" i="3"/>
  <c r="H586" i="4" l="1"/>
  <c r="U586" i="4" s="1"/>
  <c r="I587" i="4"/>
  <c r="G537" i="4"/>
  <c r="P524" i="4"/>
  <c r="C525" i="4"/>
  <c r="B525" i="4" s="1"/>
  <c r="F589" i="4"/>
  <c r="E589" i="4"/>
  <c r="R589" i="4" s="1"/>
  <c r="D589" i="4"/>
  <c r="Q589" i="4" s="1"/>
  <c r="V525" i="4"/>
  <c r="S508" i="4"/>
  <c r="A590" i="4"/>
  <c r="BK14" i="1"/>
  <c r="BK15" i="1" s="1" a="1"/>
  <c r="BK15" i="1" s="1"/>
  <c r="BK73" i="1" l="1" a="1"/>
  <c r="BK73" i="1" s="1"/>
  <c r="BK75" i="1" s="1" a="1"/>
  <c r="BK75" i="1" s="1"/>
  <c r="BK77" i="1" s="1" a="1"/>
  <c r="BK77" i="1" s="1"/>
  <c r="BK79" i="1" s="1" a="1"/>
  <c r="BK79" i="1" s="1"/>
  <c r="BK81" i="1" s="1" a="1"/>
  <c r="BK81" i="1" s="1"/>
  <c r="BK83" i="1" s="1" a="1"/>
  <c r="BK83" i="1" s="1"/>
  <c r="BK85" i="1" s="1" a="1"/>
  <c r="BK85" i="1" s="1"/>
  <c r="BK87" i="1" s="1" a="1"/>
  <c r="BK87" i="1" s="1"/>
  <c r="BK89" i="1" s="1" a="1"/>
  <c r="BK89" i="1" s="1"/>
  <c r="BK91" i="1" s="1" a="1"/>
  <c r="BK91" i="1" s="1"/>
  <c r="BK93" i="1" s="1" a="1"/>
  <c r="BK93" i="1" s="1"/>
  <c r="BK74" i="1" a="1"/>
  <c r="BK74" i="1" s="1"/>
  <c r="BK76" i="1" s="1" a="1"/>
  <c r="BK76" i="1" s="1"/>
  <c r="BK78" i="1" s="1" a="1"/>
  <c r="BK78" i="1" s="1"/>
  <c r="BK80" i="1" s="1" a="1"/>
  <c r="BK80" i="1" s="1"/>
  <c r="BK82" i="1" s="1" a="1"/>
  <c r="BK82" i="1" s="1"/>
  <c r="BK84" i="1" s="1" a="1"/>
  <c r="BK84" i="1" s="1"/>
  <c r="BK86" i="1" s="1" a="1"/>
  <c r="BK86" i="1" s="1"/>
  <c r="BK88" i="1" s="1" a="1"/>
  <c r="BK88" i="1" s="1"/>
  <c r="BK90" i="1" s="1" a="1"/>
  <c r="BK90" i="1" s="1"/>
  <c r="BK92" i="1" s="1" a="1"/>
  <c r="BK92" i="1" s="1"/>
  <c r="BK59" i="1" a="1"/>
  <c r="BK59" i="1" s="1"/>
  <c r="G538" i="4"/>
  <c r="H587" i="4"/>
  <c r="U587" i="4" s="1"/>
  <c r="I588" i="4"/>
  <c r="P525" i="4"/>
  <c r="C526" i="4"/>
  <c r="B526" i="4" s="1"/>
  <c r="F590" i="4"/>
  <c r="E590" i="4"/>
  <c r="R590" i="4" s="1"/>
  <c r="D590" i="4"/>
  <c r="Q590" i="4" s="1"/>
  <c r="V526" i="4"/>
  <c r="S509" i="4"/>
  <c r="A591" i="4"/>
  <c r="BK60" i="1" l="1" a="1"/>
  <c r="BK60" i="1" s="1"/>
  <c r="BK61" i="1" a="1"/>
  <c r="BK61" i="1" s="1"/>
  <c r="BK62" i="1" a="1"/>
  <c r="BK62" i="1" s="1"/>
  <c r="BK63" i="1" a="1"/>
  <c r="BK63" i="1" s="1"/>
  <c r="BK64" i="1" a="1"/>
  <c r="BK64" i="1" s="1"/>
  <c r="BK65" i="1" a="1"/>
  <c r="BK65" i="1" s="1"/>
  <c r="BK66" i="1" a="1"/>
  <c r="BK66" i="1" s="1"/>
  <c r="BK67" i="1" a="1"/>
  <c r="BK67" i="1" s="1"/>
  <c r="BK68" i="1" a="1"/>
  <c r="BK68" i="1" s="1"/>
  <c r="BK69" i="1" a="1"/>
  <c r="BK69" i="1" s="1"/>
  <c r="BK70" i="1" a="1"/>
  <c r="BK70" i="1" s="1"/>
  <c r="H588" i="4"/>
  <c r="U588" i="4" s="1"/>
  <c r="I589" i="4"/>
  <c r="G539" i="4"/>
  <c r="P526" i="4"/>
  <c r="C527" i="4"/>
  <c r="B527" i="4" s="1"/>
  <c r="F591" i="4"/>
  <c r="E591" i="4"/>
  <c r="R591" i="4" s="1"/>
  <c r="D591" i="4"/>
  <c r="Q591" i="4" s="1"/>
  <c r="V527" i="4"/>
  <c r="S510" i="4"/>
  <c r="A592" i="4"/>
  <c r="G540" i="4" l="1"/>
  <c r="H589" i="4"/>
  <c r="U589" i="4" s="1"/>
  <c r="I590" i="4"/>
  <c r="P527" i="4"/>
  <c r="C528" i="4"/>
  <c r="B528" i="4" s="1"/>
  <c r="F592" i="4"/>
  <c r="E592" i="4"/>
  <c r="R592" i="4" s="1"/>
  <c r="D592" i="4"/>
  <c r="Q592" i="4" s="1"/>
  <c r="V528" i="4"/>
  <c r="S511" i="4"/>
  <c r="A593" i="4"/>
  <c r="IA14" i="1"/>
  <c r="IA15" i="1" s="1" a="1"/>
  <c r="IA15" i="1" s="1"/>
  <c r="IB14" i="1"/>
  <c r="IB15" i="1" s="1" a="1"/>
  <c r="IB15" i="1" s="1"/>
  <c r="EK14" i="1"/>
  <c r="EK15" i="1" s="1" a="1"/>
  <c r="EK15" i="1" s="1"/>
  <c r="EM14" i="1"/>
  <c r="EM15" i="1" s="1" a="1"/>
  <c r="EM15" i="1" s="1"/>
  <c r="IB74" i="1" l="1" a="1"/>
  <c r="IB74" i="1" s="1"/>
  <c r="IB76" i="1" s="1" a="1"/>
  <c r="IB76" i="1" s="1"/>
  <c r="IB78" i="1" s="1" a="1"/>
  <c r="IB78" i="1" s="1"/>
  <c r="IB80" i="1" s="1" a="1"/>
  <c r="IB80" i="1" s="1"/>
  <c r="IB82" i="1" s="1" a="1"/>
  <c r="IB82" i="1" s="1"/>
  <c r="IB84" i="1" s="1" a="1"/>
  <c r="IB84" i="1" s="1"/>
  <c r="IB86" i="1" s="1" a="1"/>
  <c r="IB86" i="1" s="1"/>
  <c r="IB88" i="1" s="1" a="1"/>
  <c r="IB88" i="1" s="1"/>
  <c r="IB90" i="1" s="1" a="1"/>
  <c r="IB90" i="1" s="1"/>
  <c r="IB92" i="1" s="1" a="1"/>
  <c r="IB92" i="1" s="1"/>
  <c r="IB73" i="1" a="1"/>
  <c r="IB73" i="1" s="1"/>
  <c r="IB75" i="1" s="1" a="1"/>
  <c r="IB75" i="1" s="1"/>
  <c r="IB77" i="1" s="1" a="1"/>
  <c r="IB77" i="1" s="1"/>
  <c r="IB79" i="1" s="1" a="1"/>
  <c r="IB79" i="1" s="1"/>
  <c r="IB81" i="1" s="1" a="1"/>
  <c r="IB81" i="1" s="1"/>
  <c r="IB83" i="1" s="1" a="1"/>
  <c r="IB83" i="1" s="1"/>
  <c r="IB85" i="1" s="1" a="1"/>
  <c r="IB85" i="1" s="1"/>
  <c r="IB87" i="1" s="1" a="1"/>
  <c r="IB87" i="1" s="1"/>
  <c r="IB89" i="1" s="1" a="1"/>
  <c r="IB89" i="1" s="1"/>
  <c r="IB91" i="1" s="1" a="1"/>
  <c r="IB91" i="1" s="1"/>
  <c r="IB93" i="1" s="1" a="1"/>
  <c r="IB93" i="1" s="1"/>
  <c r="IA74" i="1" a="1"/>
  <c r="IA74" i="1" s="1"/>
  <c r="IA76" i="1" s="1" a="1"/>
  <c r="IA76" i="1" s="1"/>
  <c r="IA78" i="1" s="1" a="1"/>
  <c r="IA78" i="1" s="1"/>
  <c r="IA80" i="1" s="1" a="1"/>
  <c r="IA80" i="1" s="1"/>
  <c r="IA82" i="1" s="1" a="1"/>
  <c r="IA82" i="1" s="1"/>
  <c r="IA84" i="1" s="1" a="1"/>
  <c r="IA84" i="1" s="1"/>
  <c r="IA86" i="1" s="1" a="1"/>
  <c r="IA86" i="1" s="1"/>
  <c r="IA88" i="1" s="1" a="1"/>
  <c r="IA88" i="1" s="1"/>
  <c r="IA90" i="1" s="1" a="1"/>
  <c r="IA90" i="1" s="1"/>
  <c r="IA92" i="1" s="1" a="1"/>
  <c r="IA92" i="1" s="1"/>
  <c r="IA73" i="1" a="1"/>
  <c r="IA73" i="1" s="1"/>
  <c r="IA75" i="1" s="1" a="1"/>
  <c r="IA75" i="1" s="1"/>
  <c r="IA77" i="1" s="1" a="1"/>
  <c r="IA77" i="1" s="1"/>
  <c r="IA79" i="1" s="1" a="1"/>
  <c r="IA79" i="1" s="1"/>
  <c r="IA81" i="1" s="1" a="1"/>
  <c r="IA81" i="1" s="1"/>
  <c r="IA83" i="1" s="1" a="1"/>
  <c r="IA83" i="1" s="1"/>
  <c r="IA85" i="1" s="1" a="1"/>
  <c r="IA85" i="1" s="1"/>
  <c r="IA87" i="1" s="1" a="1"/>
  <c r="IA87" i="1" s="1"/>
  <c r="IA89" i="1" s="1" a="1"/>
  <c r="IA89" i="1" s="1"/>
  <c r="IA91" i="1" s="1" a="1"/>
  <c r="IA91" i="1" s="1"/>
  <c r="IA93" i="1" s="1" a="1"/>
  <c r="IA93" i="1" s="1"/>
  <c r="IB44" i="1" a="1"/>
  <c r="IB44" i="1" s="1"/>
  <c r="IB59" i="1" a="1"/>
  <c r="IB59" i="1" s="1"/>
  <c r="IA44" i="1" a="1"/>
  <c r="IA44" i="1" s="1"/>
  <c r="IA59" i="1" a="1"/>
  <c r="IA59" i="1" s="1"/>
  <c r="IB17" i="1"/>
  <c r="IA17" i="1"/>
  <c r="H590" i="4"/>
  <c r="U590" i="4" s="1"/>
  <c r="I591" i="4"/>
  <c r="G541" i="4"/>
  <c r="P528" i="4"/>
  <c r="C529" i="4"/>
  <c r="D593" i="4"/>
  <c r="Q593" i="4" s="1"/>
  <c r="F593" i="4"/>
  <c r="E593" i="4"/>
  <c r="R593" i="4" s="1"/>
  <c r="V529" i="4"/>
  <c r="S512" i="4"/>
  <c r="A594" i="4"/>
  <c r="EM17" i="1"/>
  <c r="EK17" i="1"/>
  <c r="IB47" i="1" l="1" a="1"/>
  <c r="IB47" i="1" s="1"/>
  <c r="IB48" i="1" s="1" a="1"/>
  <c r="IB48" i="1" s="1"/>
  <c r="IB45" i="1" a="1"/>
  <c r="IB45" i="1" s="1"/>
  <c r="IB46" i="1" s="1" a="1"/>
  <c r="IB46" i="1" s="1"/>
  <c r="IB49" i="1" a="1"/>
  <c r="IB49" i="1" s="1"/>
  <c r="IB50" i="1" s="1" a="1"/>
  <c r="IB50" i="1" s="1"/>
  <c r="IA21" i="1" a="1"/>
  <c r="IA21" i="1" s="1"/>
  <c r="IA20" i="1" a="1"/>
  <c r="IA20" i="1" s="1"/>
  <c r="IA18" i="1" a="1"/>
  <c r="IA18" i="1" s="1"/>
  <c r="IA19" i="1" a="1"/>
  <c r="IA19" i="1" s="1"/>
  <c r="IB20" i="1" a="1"/>
  <c r="IB20" i="1" s="1"/>
  <c r="IB18" i="1" a="1"/>
  <c r="IB18" i="1" s="1"/>
  <c r="IB21" i="1" a="1"/>
  <c r="IB21" i="1" s="1"/>
  <c r="IB19" i="1" a="1"/>
  <c r="IB19" i="1" s="1"/>
  <c r="IA60" i="1" a="1"/>
  <c r="IA60" i="1" s="1"/>
  <c r="IA61" i="1" a="1"/>
  <c r="IA61" i="1" s="1"/>
  <c r="IA62" i="1" a="1"/>
  <c r="IA62" i="1" s="1"/>
  <c r="IA63" i="1" a="1"/>
  <c r="IA63" i="1" s="1"/>
  <c r="IA64" i="1" a="1"/>
  <c r="IA64" i="1" s="1"/>
  <c r="IA65" i="1" a="1"/>
  <c r="IA65" i="1" s="1"/>
  <c r="IA66" i="1" a="1"/>
  <c r="IA66" i="1" s="1"/>
  <c r="IA67" i="1" a="1"/>
  <c r="IA67" i="1" s="1"/>
  <c r="IA68" i="1" a="1"/>
  <c r="IA68" i="1" s="1"/>
  <c r="IA69" i="1" a="1"/>
  <c r="IA69" i="1" s="1"/>
  <c r="IA70" i="1" a="1"/>
  <c r="IA70" i="1" s="1"/>
  <c r="IA45" i="1" a="1"/>
  <c r="IA45" i="1" s="1"/>
  <c r="IA46" i="1" s="1" a="1"/>
  <c r="IA46" i="1" s="1"/>
  <c r="IA49" i="1" a="1"/>
  <c r="IA49" i="1" s="1"/>
  <c r="IA50" i="1" s="1" a="1"/>
  <c r="IA50" i="1" s="1"/>
  <c r="IA47" i="1" a="1"/>
  <c r="IA47" i="1" s="1"/>
  <c r="IA48" i="1" s="1" a="1"/>
  <c r="IA48" i="1" s="1"/>
  <c r="IB60" i="1" a="1"/>
  <c r="IB60" i="1" s="1"/>
  <c r="IB61" i="1" a="1"/>
  <c r="IB61" i="1" s="1"/>
  <c r="IB62" i="1" a="1"/>
  <c r="IB62" i="1" s="1"/>
  <c r="IB63" i="1" a="1"/>
  <c r="IB63" i="1" s="1"/>
  <c r="IB64" i="1" a="1"/>
  <c r="IB64" i="1" s="1"/>
  <c r="IB65" i="1" a="1"/>
  <c r="IB65" i="1" s="1"/>
  <c r="IB66" i="1" a="1"/>
  <c r="IB66" i="1" s="1"/>
  <c r="IB67" i="1" a="1"/>
  <c r="IB67" i="1" s="1"/>
  <c r="IB68" i="1" a="1"/>
  <c r="IB68" i="1" s="1"/>
  <c r="IB69" i="1" a="1"/>
  <c r="IB69" i="1" s="1"/>
  <c r="IB70" i="1" a="1"/>
  <c r="IB70" i="1" s="1"/>
  <c r="G542" i="4"/>
  <c r="H591" i="4"/>
  <c r="U591" i="4" s="1"/>
  <c r="I592" i="4"/>
  <c r="P529" i="4"/>
  <c r="C530" i="4"/>
  <c r="B530" i="4" s="1"/>
  <c r="B529" i="4"/>
  <c r="F594" i="4"/>
  <c r="E594" i="4"/>
  <c r="R594" i="4" s="1"/>
  <c r="D594" i="4"/>
  <c r="Q594" i="4" s="1"/>
  <c r="V530" i="4"/>
  <c r="S513" i="4"/>
  <c r="A595" i="4"/>
  <c r="IB36" i="1" l="1" a="1"/>
  <c r="IB36" i="1" s="1"/>
  <c r="IB28" i="1" a="1"/>
  <c r="IB28" i="1" s="1"/>
  <c r="IB41" i="1" a="1"/>
  <c r="IB41" i="1" s="1"/>
  <c r="IB24" i="1" a="1"/>
  <c r="IB24" i="1" s="1"/>
  <c r="IB42" i="1" a="1"/>
  <c r="IB42" i="1" s="1"/>
  <c r="IB29" i="1" a="1"/>
  <c r="IB29" i="1" s="1"/>
  <c r="IB34" i="1" a="1"/>
  <c r="IB34" i="1" s="1"/>
  <c r="IB31" i="1" a="1"/>
  <c r="IB31" i="1" s="1"/>
  <c r="IB43" i="1" a="1"/>
  <c r="IB43" i="1" s="1"/>
  <c r="IB37" i="1" a="1"/>
  <c r="IB37" i="1" s="1"/>
  <c r="IB27" i="1" a="1"/>
  <c r="IB27" i="1" s="1"/>
  <c r="IB22" i="1" a="1"/>
  <c r="IB22" i="1" s="1"/>
  <c r="IB32" i="1" a="1"/>
  <c r="IB32" i="1" s="1"/>
  <c r="IB23" i="1" a="1"/>
  <c r="IB23" i="1" s="1"/>
  <c r="IB26" i="1" a="1"/>
  <c r="IB26" i="1" s="1"/>
  <c r="IB40" i="1" a="1"/>
  <c r="IB40" i="1" s="1"/>
  <c r="IB33" i="1" a="1"/>
  <c r="IB33" i="1" s="1"/>
  <c r="IB38" i="1" a="1"/>
  <c r="IB38" i="1" s="1"/>
  <c r="IB35" i="1" a="1"/>
  <c r="IB35" i="1" s="1"/>
  <c r="IB25" i="1" a="1"/>
  <c r="IB25" i="1" s="1"/>
  <c r="IB30" i="1" a="1"/>
  <c r="IB30" i="1" s="1"/>
  <c r="IB39" i="1" a="1"/>
  <c r="IB39" i="1" s="1"/>
  <c r="IA26" i="1" a="1"/>
  <c r="IA26" i="1" s="1"/>
  <c r="IA36" i="1" a="1"/>
  <c r="IA36" i="1" s="1"/>
  <c r="IA30" i="1" a="1"/>
  <c r="IA30" i="1" s="1"/>
  <c r="IA38" i="1" a="1"/>
  <c r="IA38" i="1" s="1"/>
  <c r="IA35" i="1" a="1"/>
  <c r="IA35" i="1" s="1"/>
  <c r="IA25" i="1" a="1"/>
  <c r="IA25" i="1" s="1"/>
  <c r="IA41" i="1" a="1"/>
  <c r="IA41" i="1" s="1"/>
  <c r="IA33" i="1" a="1"/>
  <c r="IA33" i="1" s="1"/>
  <c r="IA40" i="1" a="1"/>
  <c r="IA40" i="1" s="1"/>
  <c r="IA24" i="1" a="1"/>
  <c r="IA24" i="1" s="1"/>
  <c r="IA32" i="1" a="1"/>
  <c r="IA32" i="1" s="1"/>
  <c r="IA39" i="1" a="1"/>
  <c r="IA39" i="1" s="1"/>
  <c r="IA42" i="1" a="1"/>
  <c r="IA42" i="1" s="1"/>
  <c r="IA27" i="1" a="1"/>
  <c r="IA27" i="1" s="1"/>
  <c r="IA29" i="1" a="1"/>
  <c r="IA29" i="1" s="1"/>
  <c r="IA34" i="1" a="1"/>
  <c r="IA34" i="1" s="1"/>
  <c r="IA43" i="1" a="1"/>
  <c r="IA43" i="1" s="1"/>
  <c r="IA28" i="1" a="1"/>
  <c r="IA28" i="1" s="1"/>
  <c r="IA37" i="1" a="1"/>
  <c r="IA37" i="1" s="1"/>
  <c r="IA22" i="1" a="1"/>
  <c r="IA22" i="1" s="1"/>
  <c r="IA23" i="1" a="1"/>
  <c r="IA23" i="1" s="1"/>
  <c r="IA31" i="1" a="1"/>
  <c r="IA31" i="1" s="1"/>
  <c r="H592" i="4"/>
  <c r="U592" i="4" s="1"/>
  <c r="I593" i="4"/>
  <c r="G543" i="4"/>
  <c r="P530" i="4"/>
  <c r="C531" i="4"/>
  <c r="B531" i="4" s="1"/>
  <c r="F595" i="4"/>
  <c r="E595" i="4"/>
  <c r="R595" i="4" s="1"/>
  <c r="D595" i="4"/>
  <c r="Q595" i="4" s="1"/>
  <c r="V531" i="4"/>
  <c r="S514" i="4"/>
  <c r="A596" i="4"/>
  <c r="G544" i="4" l="1"/>
  <c r="H593" i="4"/>
  <c r="U593" i="4" s="1"/>
  <c r="I594" i="4"/>
  <c r="P531" i="4"/>
  <c r="C532" i="4"/>
  <c r="B532" i="4" s="1"/>
  <c r="F596" i="4"/>
  <c r="E596" i="4"/>
  <c r="R596" i="4" s="1"/>
  <c r="D596" i="4"/>
  <c r="Q596" i="4" s="1"/>
  <c r="V532" i="4"/>
  <c r="S515" i="4"/>
  <c r="A597" i="4"/>
  <c r="BJ14" i="1"/>
  <c r="BJ15" i="1" s="1" a="1"/>
  <c r="BJ15" i="1" s="1"/>
  <c r="BJ73" i="1" l="1" a="1"/>
  <c r="BJ73" i="1" s="1"/>
  <c r="BJ74" i="1" a="1"/>
  <c r="BJ74" i="1" s="1"/>
  <c r="BJ75" i="1" a="1"/>
  <c r="BJ75" i="1" s="1"/>
  <c r="BJ77" i="1" s="1" a="1"/>
  <c r="BJ77" i="1" s="1"/>
  <c r="BJ79" i="1" s="1" a="1"/>
  <c r="BJ79" i="1" s="1"/>
  <c r="BJ81" i="1" s="1" a="1"/>
  <c r="BJ81" i="1" s="1"/>
  <c r="BJ83" i="1" s="1" a="1"/>
  <c r="BJ83" i="1" s="1"/>
  <c r="BJ85" i="1" s="1" a="1"/>
  <c r="BJ85" i="1" s="1"/>
  <c r="BJ87" i="1" s="1" a="1"/>
  <c r="BJ87" i="1" s="1"/>
  <c r="BJ89" i="1" s="1" a="1"/>
  <c r="BJ89" i="1" s="1"/>
  <c r="BJ91" i="1" s="1" a="1"/>
  <c r="BJ91" i="1" s="1"/>
  <c r="BJ93" i="1" s="1" a="1"/>
  <c r="BJ93" i="1" s="1"/>
  <c r="BJ76" i="1" a="1"/>
  <c r="BJ76" i="1" s="1"/>
  <c r="BJ78" i="1" s="1" a="1"/>
  <c r="BJ78" i="1" s="1"/>
  <c r="BJ80" i="1" s="1" a="1"/>
  <c r="BJ80" i="1" s="1"/>
  <c r="BJ82" i="1" s="1" a="1"/>
  <c r="BJ82" i="1" s="1"/>
  <c r="BJ84" i="1" s="1" a="1"/>
  <c r="BJ84" i="1" s="1"/>
  <c r="BJ86" i="1" s="1" a="1"/>
  <c r="BJ86" i="1" s="1"/>
  <c r="BJ88" i="1" s="1" a="1"/>
  <c r="BJ88" i="1" s="1"/>
  <c r="BJ90" i="1" s="1" a="1"/>
  <c r="BJ90" i="1" s="1"/>
  <c r="BJ92" i="1" s="1" a="1"/>
  <c r="BJ92" i="1" s="1"/>
  <c r="BJ59" i="1" a="1"/>
  <c r="BJ59" i="1" s="1"/>
  <c r="H594" i="4"/>
  <c r="U594" i="4" s="1"/>
  <c r="I595" i="4"/>
  <c r="G545" i="4"/>
  <c r="P532" i="4"/>
  <c r="C533" i="4"/>
  <c r="B533" i="4" s="1"/>
  <c r="F597" i="4"/>
  <c r="E597" i="4"/>
  <c r="R597" i="4" s="1"/>
  <c r="D597" i="4"/>
  <c r="Q597" i="4" s="1"/>
  <c r="V533" i="4"/>
  <c r="S516" i="4"/>
  <c r="A598" i="4"/>
  <c r="MI14" i="1"/>
  <c r="CL14" i="1"/>
  <c r="CL15" i="1" s="1" a="1"/>
  <c r="CL15" i="1" s="1"/>
  <c r="CL73" i="1" l="1" a="1"/>
  <c r="CL73" i="1" s="1"/>
  <c r="CL74" i="1" a="1"/>
  <c r="CL74" i="1" s="1"/>
  <c r="CL75" i="1" a="1"/>
  <c r="CL75" i="1" s="1"/>
  <c r="CL77" i="1" s="1" a="1"/>
  <c r="CL77" i="1" s="1"/>
  <c r="CL79" i="1" s="1" a="1"/>
  <c r="CL79" i="1" s="1"/>
  <c r="CL81" i="1" s="1" a="1"/>
  <c r="CL81" i="1" s="1"/>
  <c r="CL83" i="1" s="1" a="1"/>
  <c r="CL83" i="1" s="1"/>
  <c r="CL85" i="1" s="1" a="1"/>
  <c r="CL85" i="1" s="1"/>
  <c r="CL87" i="1" s="1" a="1"/>
  <c r="CL87" i="1" s="1"/>
  <c r="CL89" i="1" s="1" a="1"/>
  <c r="CL89" i="1" s="1"/>
  <c r="CL91" i="1" s="1" a="1"/>
  <c r="CL91" i="1" s="1"/>
  <c r="CL93" i="1" s="1" a="1"/>
  <c r="CL93" i="1" s="1"/>
  <c r="CL76" i="1" a="1"/>
  <c r="CL76" i="1" s="1"/>
  <c r="CL78" i="1" s="1" a="1"/>
  <c r="CL78" i="1" s="1"/>
  <c r="CL80" i="1" s="1" a="1"/>
  <c r="CL80" i="1" s="1"/>
  <c r="CL82" i="1" s="1" a="1"/>
  <c r="CL82" i="1" s="1"/>
  <c r="CL84" i="1" s="1" a="1"/>
  <c r="CL84" i="1" s="1"/>
  <c r="CL86" i="1" s="1" a="1"/>
  <c r="CL86" i="1" s="1"/>
  <c r="CL88" i="1" s="1" a="1"/>
  <c r="CL88" i="1" s="1"/>
  <c r="CL90" i="1" s="1" a="1"/>
  <c r="CL90" i="1" s="1"/>
  <c r="CL92" i="1" s="1" a="1"/>
  <c r="CL92" i="1" s="1"/>
  <c r="CL44" i="1" a="1"/>
  <c r="CL44" i="1" s="1"/>
  <c r="CL59" i="1" a="1"/>
  <c r="CL59" i="1" s="1"/>
  <c r="BJ60" i="1" a="1"/>
  <c r="BJ60" i="1" s="1"/>
  <c r="BJ61" i="1" a="1"/>
  <c r="BJ61" i="1" s="1"/>
  <c r="BJ62" i="1" a="1"/>
  <c r="BJ62" i="1" s="1"/>
  <c r="BJ63" i="1" a="1"/>
  <c r="BJ63" i="1" s="1"/>
  <c r="BJ64" i="1" a="1"/>
  <c r="BJ64" i="1" s="1"/>
  <c r="BJ65" i="1" a="1"/>
  <c r="BJ65" i="1" s="1"/>
  <c r="BJ66" i="1" a="1"/>
  <c r="BJ66" i="1" s="1"/>
  <c r="BJ67" i="1" a="1"/>
  <c r="BJ67" i="1" s="1"/>
  <c r="BJ68" i="1" a="1"/>
  <c r="BJ68" i="1" s="1"/>
  <c r="BJ69" i="1" a="1"/>
  <c r="BJ69" i="1" s="1"/>
  <c r="BJ70" i="1" a="1"/>
  <c r="BJ70" i="1" s="1"/>
  <c r="G546" i="4"/>
  <c r="H595" i="4"/>
  <c r="U595" i="4" s="1"/>
  <c r="I596" i="4"/>
  <c r="P533" i="4"/>
  <c r="C534" i="4"/>
  <c r="B534" i="4" s="1"/>
  <c r="E598" i="4"/>
  <c r="R598" i="4" s="1"/>
  <c r="D598" i="4"/>
  <c r="Q598" i="4" s="1"/>
  <c r="F598" i="4"/>
  <c r="V534" i="4"/>
  <c r="S517" i="4"/>
  <c r="A599" i="4"/>
  <c r="MI17" i="1"/>
  <c r="MJ14" i="1"/>
  <c r="MH14" i="1"/>
  <c r="BD101" i="1"/>
  <c r="CT14" i="1"/>
  <c r="CT15" i="1" s="1" a="1"/>
  <c r="CT15" i="1" s="1"/>
  <c r="CT73" i="1" l="1" a="1"/>
  <c r="CT73" i="1" s="1"/>
  <c r="CT75" i="1" a="1"/>
  <c r="CT75" i="1" s="1"/>
  <c r="CT77" i="1" s="1" a="1"/>
  <c r="CT77" i="1" s="1"/>
  <c r="CT79" i="1" s="1" a="1"/>
  <c r="CT79" i="1" s="1"/>
  <c r="CT81" i="1" s="1" a="1"/>
  <c r="CT81" i="1" s="1"/>
  <c r="CT83" i="1" s="1" a="1"/>
  <c r="CT83" i="1" s="1"/>
  <c r="CT85" i="1" s="1" a="1"/>
  <c r="CT85" i="1" s="1"/>
  <c r="CT87" i="1" s="1" a="1"/>
  <c r="CT87" i="1" s="1"/>
  <c r="CT89" i="1" s="1" a="1"/>
  <c r="CT89" i="1" s="1"/>
  <c r="CT91" i="1" s="1" a="1"/>
  <c r="CT91" i="1" s="1"/>
  <c r="CT93" i="1" s="1" a="1"/>
  <c r="CT93" i="1" s="1"/>
  <c r="CT74" i="1" a="1"/>
  <c r="CT74" i="1" s="1"/>
  <c r="CT76" i="1" s="1" a="1"/>
  <c r="CT76" i="1" s="1"/>
  <c r="CT78" i="1" s="1" a="1"/>
  <c r="CT78" i="1" s="1"/>
  <c r="CT80" i="1" s="1" a="1"/>
  <c r="CT80" i="1" s="1"/>
  <c r="CT82" i="1" s="1" a="1"/>
  <c r="CT82" i="1" s="1"/>
  <c r="CT84" i="1" s="1" a="1"/>
  <c r="CT84" i="1" s="1"/>
  <c r="CT86" i="1" s="1" a="1"/>
  <c r="CT86" i="1" s="1"/>
  <c r="CT88" i="1" s="1" a="1"/>
  <c r="CT88" i="1" s="1"/>
  <c r="CT90" i="1" s="1" a="1"/>
  <c r="CT90" i="1" s="1"/>
  <c r="CT92" i="1" s="1" a="1"/>
  <c r="CT92" i="1" s="1"/>
  <c r="CL60" i="1" a="1"/>
  <c r="CL60" i="1" s="1"/>
  <c r="CL61" i="1" a="1"/>
  <c r="CL61" i="1" s="1"/>
  <c r="CL62" i="1" a="1"/>
  <c r="CL62" i="1" s="1"/>
  <c r="CL63" i="1" a="1"/>
  <c r="CL63" i="1" s="1"/>
  <c r="CL64" i="1" a="1"/>
  <c r="CL64" i="1" s="1"/>
  <c r="CL65" i="1" a="1"/>
  <c r="CL65" i="1" s="1"/>
  <c r="CL66" i="1" a="1"/>
  <c r="CL66" i="1" s="1"/>
  <c r="CL67" i="1" a="1"/>
  <c r="CL67" i="1" s="1"/>
  <c r="CL68" i="1" a="1"/>
  <c r="CL68" i="1" s="1"/>
  <c r="CL69" i="1" a="1"/>
  <c r="CL69" i="1" s="1"/>
  <c r="CL70" i="1" a="1"/>
  <c r="CL70" i="1" s="1"/>
  <c r="CL49" i="1" a="1"/>
  <c r="CL49" i="1" s="1"/>
  <c r="CL50" i="1" s="1" a="1"/>
  <c r="CL50" i="1" s="1"/>
  <c r="CL47" i="1" a="1"/>
  <c r="CL47" i="1" s="1"/>
  <c r="CL48" i="1" s="1" a="1"/>
  <c r="CL48" i="1" s="1"/>
  <c r="CL45" i="1" a="1"/>
  <c r="CL45" i="1" s="1"/>
  <c r="CL46" i="1" s="1" a="1"/>
  <c r="CL46" i="1" s="1"/>
  <c r="CT44" i="1" a="1"/>
  <c r="CT44" i="1" s="1"/>
  <c r="CT59" i="1" a="1"/>
  <c r="CT59" i="1" s="1"/>
  <c r="MI19" i="1" a="1"/>
  <c r="MI19" i="1" s="1"/>
  <c r="MI20" i="1" a="1"/>
  <c r="MI20" i="1" s="1"/>
  <c r="MI21" i="1" a="1"/>
  <c r="MI21" i="1" s="1"/>
  <c r="MI18" i="1" a="1"/>
  <c r="MI18" i="1" s="1"/>
  <c r="H596" i="4"/>
  <c r="U596" i="4" s="1"/>
  <c r="I597" i="4"/>
  <c r="G547" i="4"/>
  <c r="P534" i="4"/>
  <c r="C535" i="4"/>
  <c r="B535" i="4" s="1"/>
  <c r="F599" i="4"/>
  <c r="E599" i="4"/>
  <c r="R599" i="4" s="1"/>
  <c r="D599" i="4"/>
  <c r="Q599" i="4" s="1"/>
  <c r="V535" i="4"/>
  <c r="S518" i="4"/>
  <c r="A600" i="4"/>
  <c r="MH17" i="1"/>
  <c r="MJ17" i="1"/>
  <c r="DN17" i="1"/>
  <c r="MI27" i="1" l="1" a="1"/>
  <c r="MI27" i="1" s="1"/>
  <c r="MI33" i="1" a="1"/>
  <c r="MI33" i="1" s="1"/>
  <c r="MI40" i="1" a="1"/>
  <c r="MI40" i="1" s="1"/>
  <c r="MI38" i="1" a="1"/>
  <c r="MI38" i="1" s="1"/>
  <c r="MI39" i="1" a="1"/>
  <c r="MI39" i="1" s="1"/>
  <c r="MI41" i="1" a="1"/>
  <c r="MI41" i="1" s="1"/>
  <c r="MI23" i="1" a="1"/>
  <c r="MI23" i="1" s="1"/>
  <c r="MI29" i="1" a="1"/>
  <c r="MI29" i="1" s="1"/>
  <c r="MI25" i="1" a="1"/>
  <c r="MI25" i="1" s="1"/>
  <c r="MI37" i="1" a="1"/>
  <c r="MI37" i="1" s="1"/>
  <c r="MI22" i="1" a="1"/>
  <c r="MI22" i="1" s="1"/>
  <c r="MI35" i="1" a="1"/>
  <c r="MI35" i="1" s="1"/>
  <c r="MI42" i="1" a="1"/>
  <c r="MI42" i="1" s="1"/>
  <c r="MI28" i="1" a="1"/>
  <c r="MI28" i="1" s="1"/>
  <c r="MI26" i="1" a="1"/>
  <c r="MI26" i="1" s="1"/>
  <c r="MI30" i="1" a="1"/>
  <c r="MI30" i="1" s="1"/>
  <c r="MI31" i="1" a="1"/>
  <c r="MI31" i="1" s="1"/>
  <c r="MI43" i="1" a="1"/>
  <c r="MI43" i="1" s="1"/>
  <c r="MI36" i="1" a="1"/>
  <c r="MI36" i="1" s="1"/>
  <c r="MI32" i="1" a="1"/>
  <c r="MI32" i="1" s="1"/>
  <c r="MI24" i="1" a="1"/>
  <c r="MI24" i="1" s="1"/>
  <c r="MI34" i="1" a="1"/>
  <c r="MI34" i="1" s="1"/>
  <c r="MH18" i="1" a="1"/>
  <c r="MH18" i="1" s="1"/>
  <c r="MH19" i="1" a="1"/>
  <c r="MH19" i="1" s="1"/>
  <c r="MH21" i="1" a="1"/>
  <c r="MH21" i="1" s="1"/>
  <c r="MH20" i="1" a="1"/>
  <c r="MH20" i="1" s="1"/>
  <c r="MJ19" i="1" a="1"/>
  <c r="MJ19" i="1" s="1"/>
  <c r="MJ18" i="1" a="1"/>
  <c r="MJ18" i="1" s="1"/>
  <c r="MJ21" i="1" a="1"/>
  <c r="MJ21" i="1" s="1"/>
  <c r="MJ20" i="1" a="1"/>
  <c r="MJ20" i="1" s="1"/>
  <c r="CT60" i="1" a="1"/>
  <c r="CT60" i="1" s="1"/>
  <c r="CT61" i="1" a="1"/>
  <c r="CT61" i="1" s="1"/>
  <c r="CT62" i="1" a="1"/>
  <c r="CT62" i="1" s="1"/>
  <c r="CT63" i="1" a="1"/>
  <c r="CT63" i="1" s="1"/>
  <c r="CT64" i="1" a="1"/>
  <c r="CT64" i="1" s="1"/>
  <c r="CT65" i="1" a="1"/>
  <c r="CT65" i="1" s="1"/>
  <c r="CT66" i="1" a="1"/>
  <c r="CT66" i="1" s="1"/>
  <c r="CT67" i="1" a="1"/>
  <c r="CT67" i="1" s="1"/>
  <c r="CT68" i="1" a="1"/>
  <c r="CT68" i="1" s="1"/>
  <c r="CT69" i="1" a="1"/>
  <c r="CT69" i="1" s="1"/>
  <c r="CT70" i="1" a="1"/>
  <c r="CT70" i="1" s="1"/>
  <c r="CT47" i="1" a="1"/>
  <c r="CT47" i="1" s="1"/>
  <c r="CT48" i="1" s="1" a="1"/>
  <c r="CT48" i="1" s="1"/>
  <c r="CT45" i="1" a="1"/>
  <c r="CT45" i="1" s="1"/>
  <c r="CT46" i="1" s="1" a="1"/>
  <c r="CT46" i="1" s="1"/>
  <c r="CT49" i="1" a="1"/>
  <c r="CT49" i="1" s="1"/>
  <c r="CT50" i="1" s="1" a="1"/>
  <c r="CT50" i="1" s="1"/>
  <c r="G548" i="4"/>
  <c r="H597" i="4"/>
  <c r="U597" i="4" s="1"/>
  <c r="I598" i="4"/>
  <c r="P535" i="4"/>
  <c r="C536" i="4"/>
  <c r="B536" i="4" s="1"/>
  <c r="F600" i="4"/>
  <c r="E600" i="4"/>
  <c r="R600" i="4" s="1"/>
  <c r="D600" i="4"/>
  <c r="Q600" i="4" s="1"/>
  <c r="V536" i="4"/>
  <c r="S519" i="4"/>
  <c r="A601" i="4"/>
  <c r="MJ43" i="1" l="1" a="1"/>
  <c r="MJ43" i="1" s="1"/>
  <c r="MJ41" i="1" a="1"/>
  <c r="MJ41" i="1" s="1"/>
  <c r="MJ31" i="1" a="1"/>
  <c r="MJ31" i="1" s="1"/>
  <c r="MJ25" i="1" a="1"/>
  <c r="MJ25" i="1" s="1"/>
  <c r="MJ34" i="1" a="1"/>
  <c r="MJ34" i="1" s="1"/>
  <c r="MJ32" i="1" a="1"/>
  <c r="MJ32" i="1" s="1"/>
  <c r="MJ36" i="1" a="1"/>
  <c r="MJ36" i="1" s="1"/>
  <c r="MJ37" i="1" a="1"/>
  <c r="MJ37" i="1" s="1"/>
  <c r="MJ24" i="1" a="1"/>
  <c r="MJ24" i="1" s="1"/>
  <c r="MJ40" i="1" a="1"/>
  <c r="MJ40" i="1" s="1"/>
  <c r="MJ33" i="1" a="1"/>
  <c r="MJ33" i="1" s="1"/>
  <c r="MJ39" i="1" a="1"/>
  <c r="MJ39" i="1" s="1"/>
  <c r="MJ22" i="1" a="1"/>
  <c r="MJ22" i="1" s="1"/>
  <c r="MJ29" i="1" a="1"/>
  <c r="MJ29" i="1" s="1"/>
  <c r="MJ27" i="1" a="1"/>
  <c r="MJ27" i="1" s="1"/>
  <c r="MJ42" i="1" a="1"/>
  <c r="MJ42" i="1" s="1"/>
  <c r="MJ28" i="1" a="1"/>
  <c r="MJ28" i="1" s="1"/>
  <c r="MJ23" i="1" a="1"/>
  <c r="MJ23" i="1" s="1"/>
  <c r="MJ35" i="1" a="1"/>
  <c r="MJ35" i="1" s="1"/>
  <c r="MJ26" i="1" a="1"/>
  <c r="MJ26" i="1" s="1"/>
  <c r="MJ38" i="1" a="1"/>
  <c r="MJ38" i="1" s="1"/>
  <c r="MJ30" i="1" a="1"/>
  <c r="MJ30" i="1" s="1"/>
  <c r="MH26" i="1" a="1"/>
  <c r="MH26" i="1" s="1"/>
  <c r="MH24" i="1" a="1"/>
  <c r="MH24" i="1" s="1"/>
  <c r="MH33" i="1" a="1"/>
  <c r="MH33" i="1" s="1"/>
  <c r="MH30" i="1" a="1"/>
  <c r="MH30" i="1" s="1"/>
  <c r="MH40" i="1" a="1"/>
  <c r="MH40" i="1" s="1"/>
  <c r="MH41" i="1" a="1"/>
  <c r="MH41" i="1" s="1"/>
  <c r="MH38" i="1" a="1"/>
  <c r="MH38" i="1" s="1"/>
  <c r="MH25" i="1" a="1"/>
  <c r="MH25" i="1" s="1"/>
  <c r="MH32" i="1" a="1"/>
  <c r="MH32" i="1" s="1"/>
  <c r="MH31" i="1" a="1"/>
  <c r="MH31" i="1" s="1"/>
  <c r="MH29" i="1" a="1"/>
  <c r="MH29" i="1" s="1"/>
  <c r="MH28" i="1" a="1"/>
  <c r="MH28" i="1" s="1"/>
  <c r="MH34" i="1" a="1"/>
  <c r="MH34" i="1" s="1"/>
  <c r="MH39" i="1" a="1"/>
  <c r="MH39" i="1" s="1"/>
  <c r="MH42" i="1" a="1"/>
  <c r="MH42" i="1" s="1"/>
  <c r="MH23" i="1" a="1"/>
  <c r="MH23" i="1" s="1"/>
  <c r="MH27" i="1" a="1"/>
  <c r="MH27" i="1" s="1"/>
  <c r="MH35" i="1" a="1"/>
  <c r="MH35" i="1" s="1"/>
  <c r="MH43" i="1" a="1"/>
  <c r="MH43" i="1" s="1"/>
  <c r="MH36" i="1" a="1"/>
  <c r="MH36" i="1" s="1"/>
  <c r="MH22" i="1" a="1"/>
  <c r="MH22" i="1" s="1"/>
  <c r="MH37" i="1" a="1"/>
  <c r="MH37" i="1" s="1"/>
  <c r="H598" i="4"/>
  <c r="U598" i="4" s="1"/>
  <c r="I599" i="4"/>
  <c r="G549" i="4"/>
  <c r="P536" i="4"/>
  <c r="C537" i="4"/>
  <c r="B537" i="4" s="1"/>
  <c r="F601" i="4"/>
  <c r="E601" i="4"/>
  <c r="R601" i="4" s="1"/>
  <c r="D601" i="4"/>
  <c r="Q601" i="4" s="1"/>
  <c r="V537" i="4"/>
  <c r="S520" i="4"/>
  <c r="A602" i="4"/>
  <c r="IF14" i="1"/>
  <c r="IF15" i="1" s="1" a="1"/>
  <c r="IF15" i="1" s="1"/>
  <c r="IE14" i="1"/>
  <c r="IE15" i="1" s="1" a="1"/>
  <c r="IE15" i="1" s="1"/>
  <c r="ID14" i="1"/>
  <c r="ID17" i="1" s="1"/>
  <c r="IF73" i="1" l="1" a="1"/>
  <c r="IF73" i="1" s="1"/>
  <c r="IF75" i="1" s="1" a="1"/>
  <c r="IF75" i="1" s="1"/>
  <c r="IF77" i="1" s="1" a="1"/>
  <c r="IF77" i="1" s="1"/>
  <c r="IF79" i="1" s="1" a="1"/>
  <c r="IF79" i="1" s="1"/>
  <c r="IF81" i="1" s="1" a="1"/>
  <c r="IF81" i="1" s="1"/>
  <c r="IF83" i="1" s="1" a="1"/>
  <c r="IF83" i="1" s="1"/>
  <c r="IF85" i="1" s="1" a="1"/>
  <c r="IF85" i="1" s="1"/>
  <c r="IF87" i="1" s="1" a="1"/>
  <c r="IF87" i="1" s="1"/>
  <c r="IF89" i="1" s="1" a="1"/>
  <c r="IF89" i="1" s="1"/>
  <c r="IF91" i="1" s="1" a="1"/>
  <c r="IF91" i="1" s="1"/>
  <c r="IF93" i="1" s="1" a="1"/>
  <c r="IF93" i="1" s="1"/>
  <c r="IE73" i="1" a="1"/>
  <c r="IE73" i="1" s="1"/>
  <c r="IE75" i="1" s="1" a="1"/>
  <c r="IE75" i="1" s="1"/>
  <c r="IE77" i="1" s="1" a="1"/>
  <c r="IE77" i="1" s="1"/>
  <c r="IE79" i="1" s="1" a="1"/>
  <c r="IE79" i="1" s="1"/>
  <c r="IE81" i="1" s="1" a="1"/>
  <c r="IE81" i="1" s="1"/>
  <c r="IE83" i="1" s="1" a="1"/>
  <c r="IE83" i="1" s="1"/>
  <c r="IE85" i="1" s="1" a="1"/>
  <c r="IE85" i="1" s="1"/>
  <c r="IE87" i="1" s="1" a="1"/>
  <c r="IE87" i="1" s="1"/>
  <c r="IE89" i="1" s="1" a="1"/>
  <c r="IE89" i="1" s="1"/>
  <c r="IE91" i="1" s="1" a="1"/>
  <c r="IE91" i="1" s="1"/>
  <c r="IE93" i="1" s="1" a="1"/>
  <c r="IE93" i="1" s="1"/>
  <c r="ID20" i="1" a="1"/>
  <c r="ID20" i="1" s="1"/>
  <c r="ID18" i="1" a="1"/>
  <c r="ID18" i="1" s="1"/>
  <c r="ID21" i="1" a="1"/>
  <c r="ID21" i="1" s="1"/>
  <c r="ID19" i="1" a="1"/>
  <c r="ID19" i="1" s="1"/>
  <c r="IF44" i="1" a="1"/>
  <c r="IF44" i="1" s="1"/>
  <c r="IF59" i="1" a="1"/>
  <c r="IF59" i="1" s="1"/>
  <c r="IE44" i="1" a="1"/>
  <c r="IE44" i="1" s="1"/>
  <c r="IE59" i="1" a="1"/>
  <c r="IE59" i="1" s="1"/>
  <c r="G550" i="4"/>
  <c r="H599" i="4"/>
  <c r="U599" i="4" s="1"/>
  <c r="I600" i="4"/>
  <c r="P537" i="4"/>
  <c r="C538" i="4"/>
  <c r="B538" i="4" s="1"/>
  <c r="F602" i="4"/>
  <c r="E602" i="4"/>
  <c r="R602" i="4" s="1"/>
  <c r="D602" i="4"/>
  <c r="Q602" i="4" s="1"/>
  <c r="V538" i="4"/>
  <c r="S521" i="4"/>
  <c r="A603" i="4"/>
  <c r="IF17" i="1"/>
  <c r="IE17" i="1"/>
  <c r="IF21" i="1" l="1" a="1"/>
  <c r="IF21" i="1" s="1"/>
  <c r="IF19" i="1" a="1"/>
  <c r="IF19" i="1" s="1"/>
  <c r="IF18" i="1" a="1"/>
  <c r="IF18" i="1" s="1"/>
  <c r="IF20" i="1" a="1"/>
  <c r="IF20" i="1" s="1"/>
  <c r="IE60" i="1" a="1"/>
  <c r="IE60" i="1" s="1"/>
  <c r="IE61" i="1" a="1"/>
  <c r="IE61" i="1" s="1"/>
  <c r="IE62" i="1" a="1"/>
  <c r="IE62" i="1" s="1"/>
  <c r="IE63" i="1" a="1"/>
  <c r="IE63" i="1" s="1"/>
  <c r="IE64" i="1" a="1"/>
  <c r="IE64" i="1" s="1"/>
  <c r="IE65" i="1" a="1"/>
  <c r="IE65" i="1" s="1"/>
  <c r="IE66" i="1" a="1"/>
  <c r="IE66" i="1" s="1"/>
  <c r="IE67" i="1" a="1"/>
  <c r="IE67" i="1" s="1"/>
  <c r="IE68" i="1" a="1"/>
  <c r="IE68" i="1" s="1"/>
  <c r="IE69" i="1" a="1"/>
  <c r="IE69" i="1" s="1"/>
  <c r="IE70" i="1" a="1"/>
  <c r="IE70" i="1" s="1"/>
  <c r="IE21" i="1" a="1"/>
  <c r="IE21" i="1" s="1"/>
  <c r="IE19" i="1" a="1"/>
  <c r="IE19" i="1" s="1"/>
  <c r="IE18" i="1" a="1"/>
  <c r="IE18" i="1" s="1"/>
  <c r="IE20" i="1" a="1"/>
  <c r="IE20" i="1" s="1"/>
  <c r="IE49" i="1" a="1"/>
  <c r="IE49" i="1" s="1"/>
  <c r="IE50" i="1" s="1" a="1"/>
  <c r="IE50" i="1" s="1"/>
  <c r="IE47" i="1" a="1"/>
  <c r="IE47" i="1" s="1"/>
  <c r="IE48" i="1" s="1" a="1"/>
  <c r="IE48" i="1" s="1"/>
  <c r="IE45" i="1" a="1"/>
  <c r="IE45" i="1" s="1"/>
  <c r="IE46" i="1" s="1" a="1"/>
  <c r="IE46" i="1" s="1"/>
  <c r="IF60" i="1" a="1"/>
  <c r="IF60" i="1" s="1"/>
  <c r="IF61" i="1" a="1"/>
  <c r="IF61" i="1" s="1"/>
  <c r="IF62" i="1" a="1"/>
  <c r="IF62" i="1" s="1"/>
  <c r="IF63" i="1" a="1"/>
  <c r="IF63" i="1" s="1"/>
  <c r="IF64" i="1" a="1"/>
  <c r="IF64" i="1" s="1"/>
  <c r="IF65" i="1" a="1"/>
  <c r="IF65" i="1" s="1"/>
  <c r="IF66" i="1" a="1"/>
  <c r="IF66" i="1" s="1"/>
  <c r="IF67" i="1" a="1"/>
  <c r="IF67" i="1" s="1"/>
  <c r="IF68" i="1" a="1"/>
  <c r="IF68" i="1" s="1"/>
  <c r="IF69" i="1" a="1"/>
  <c r="IF69" i="1" s="1"/>
  <c r="IF70" i="1" a="1"/>
  <c r="IF70" i="1" s="1"/>
  <c r="IF47" i="1" a="1"/>
  <c r="IF47" i="1" s="1"/>
  <c r="IF48" i="1" s="1" a="1"/>
  <c r="IF48" i="1" s="1"/>
  <c r="IF45" i="1" a="1"/>
  <c r="IF45" i="1" s="1"/>
  <c r="IF46" i="1" s="1" a="1"/>
  <c r="IF46" i="1" s="1"/>
  <c r="IF49" i="1" a="1"/>
  <c r="IF49" i="1" s="1"/>
  <c r="IF50" i="1" s="1" a="1"/>
  <c r="IF50" i="1" s="1"/>
  <c r="ID38" i="1" a="1"/>
  <c r="ID38" i="1" s="1"/>
  <c r="ID28" i="1" a="1"/>
  <c r="ID28" i="1" s="1"/>
  <c r="ID29" i="1" a="1"/>
  <c r="ID29" i="1" s="1"/>
  <c r="ID31" i="1" a="1"/>
  <c r="ID31" i="1" s="1"/>
  <c r="ID43" i="1" a="1"/>
  <c r="ID43" i="1" s="1"/>
  <c r="ID24" i="1" a="1"/>
  <c r="ID24" i="1" s="1"/>
  <c r="ID33" i="1" a="1"/>
  <c r="ID33" i="1" s="1"/>
  <c r="ID40" i="1" a="1"/>
  <c r="ID40" i="1" s="1"/>
  <c r="ID34" i="1" a="1"/>
  <c r="ID34" i="1" s="1"/>
  <c r="ID42" i="1" a="1"/>
  <c r="ID42" i="1" s="1"/>
  <c r="ID25" i="1" a="1"/>
  <c r="ID25" i="1" s="1"/>
  <c r="ID41" i="1" a="1"/>
  <c r="ID41" i="1" s="1"/>
  <c r="ID27" i="1" a="1"/>
  <c r="ID27" i="1" s="1"/>
  <c r="ID26" i="1" a="1"/>
  <c r="ID26" i="1" s="1"/>
  <c r="ID39" i="1" a="1"/>
  <c r="ID39" i="1" s="1"/>
  <c r="ID35" i="1" a="1"/>
  <c r="ID35" i="1" s="1"/>
  <c r="ID37" i="1" a="1"/>
  <c r="ID37" i="1" s="1"/>
  <c r="ID32" i="1" a="1"/>
  <c r="ID32" i="1" s="1"/>
  <c r="ID23" i="1" a="1"/>
  <c r="ID23" i="1" s="1"/>
  <c r="ID36" i="1" a="1"/>
  <c r="ID36" i="1" s="1"/>
  <c r="ID22" i="1" a="1"/>
  <c r="ID22" i="1" s="1"/>
  <c r="ID30" i="1" a="1"/>
  <c r="ID30" i="1" s="1"/>
  <c r="H600" i="4"/>
  <c r="U600" i="4" s="1"/>
  <c r="I601" i="4"/>
  <c r="G551" i="4"/>
  <c r="P538" i="4"/>
  <c r="C539" i="4"/>
  <c r="B539" i="4" s="1"/>
  <c r="F603" i="4"/>
  <c r="E603" i="4"/>
  <c r="R603" i="4" s="1"/>
  <c r="D603" i="4"/>
  <c r="Q603" i="4" s="1"/>
  <c r="V539" i="4"/>
  <c r="S522" i="4"/>
  <c r="A604" i="4"/>
  <c r="HX14" i="1"/>
  <c r="HX17" i="1" s="1"/>
  <c r="HZ14" i="1"/>
  <c r="HZ15" i="1" s="1" a="1"/>
  <c r="HZ15" i="1" s="1"/>
  <c r="HY14" i="1"/>
  <c r="HY15" i="1" s="1" a="1"/>
  <c r="HY15" i="1" s="1"/>
  <c r="HY73" i="1" l="1" a="1"/>
  <c r="HY73" i="1" s="1"/>
  <c r="HY75" i="1" s="1" a="1"/>
  <c r="HY75" i="1" s="1"/>
  <c r="HY77" i="1" s="1" a="1"/>
  <c r="HY77" i="1" s="1"/>
  <c r="HY79" i="1" s="1" a="1"/>
  <c r="HY79" i="1" s="1"/>
  <c r="HY81" i="1" s="1" a="1"/>
  <c r="HY81" i="1" s="1"/>
  <c r="HY83" i="1" s="1" a="1"/>
  <c r="HY83" i="1" s="1"/>
  <c r="HY85" i="1" s="1" a="1"/>
  <c r="HY85" i="1" s="1"/>
  <c r="HY87" i="1" s="1" a="1"/>
  <c r="HY87" i="1" s="1"/>
  <c r="HY89" i="1" s="1" a="1"/>
  <c r="HY89" i="1" s="1"/>
  <c r="HY91" i="1" s="1" a="1"/>
  <c r="HY91" i="1" s="1"/>
  <c r="HY93" i="1" s="1" a="1"/>
  <c r="HY93" i="1" s="1"/>
  <c r="HZ73" i="1" a="1"/>
  <c r="HZ73" i="1" s="1"/>
  <c r="HZ75" i="1" s="1" a="1"/>
  <c r="HZ75" i="1" s="1"/>
  <c r="HZ77" i="1" s="1" a="1"/>
  <c r="HZ77" i="1" s="1"/>
  <c r="HZ79" i="1" s="1" a="1"/>
  <c r="HZ79" i="1" s="1"/>
  <c r="HZ81" i="1" s="1" a="1"/>
  <c r="HZ81" i="1" s="1"/>
  <c r="HZ83" i="1" s="1" a="1"/>
  <c r="HZ83" i="1" s="1"/>
  <c r="HZ85" i="1" s="1" a="1"/>
  <c r="HZ85" i="1" s="1"/>
  <c r="HZ87" i="1" s="1" a="1"/>
  <c r="HZ87" i="1" s="1"/>
  <c r="HZ89" i="1" s="1" a="1"/>
  <c r="HZ89" i="1" s="1"/>
  <c r="HZ91" i="1" s="1" a="1"/>
  <c r="HZ91" i="1" s="1"/>
  <c r="HZ93" i="1" s="1" a="1"/>
  <c r="HZ93" i="1" s="1"/>
  <c r="IE32" i="1" a="1"/>
  <c r="IE32" i="1" s="1"/>
  <c r="IE35" i="1" a="1"/>
  <c r="IE35" i="1" s="1"/>
  <c r="IE31" i="1" a="1"/>
  <c r="IE31" i="1" s="1"/>
  <c r="IE36" i="1" a="1"/>
  <c r="IE36" i="1" s="1"/>
  <c r="IE28" i="1" a="1"/>
  <c r="IE28" i="1" s="1"/>
  <c r="IE41" i="1" a="1"/>
  <c r="IE41" i="1" s="1"/>
  <c r="IE34" i="1" a="1"/>
  <c r="IE34" i="1" s="1"/>
  <c r="IE37" i="1" a="1"/>
  <c r="IE37" i="1" s="1"/>
  <c r="IE22" i="1" a="1"/>
  <c r="IE22" i="1" s="1"/>
  <c r="IE24" i="1" a="1"/>
  <c r="IE24" i="1" s="1"/>
  <c r="IE40" i="1" a="1"/>
  <c r="IE40" i="1" s="1"/>
  <c r="IE38" i="1" a="1"/>
  <c r="IE38" i="1" s="1"/>
  <c r="IE39" i="1" a="1"/>
  <c r="IE39" i="1" s="1"/>
  <c r="IE26" i="1" a="1"/>
  <c r="IE26" i="1" s="1"/>
  <c r="IE33" i="1" a="1"/>
  <c r="IE33" i="1" s="1"/>
  <c r="IE43" i="1" a="1"/>
  <c r="IE43" i="1" s="1"/>
  <c r="IE27" i="1" a="1"/>
  <c r="IE27" i="1" s="1"/>
  <c r="IE42" i="1" a="1"/>
  <c r="IE42" i="1" s="1"/>
  <c r="IE25" i="1" a="1"/>
  <c r="IE25" i="1" s="1"/>
  <c r="IE23" i="1" a="1"/>
  <c r="IE23" i="1" s="1"/>
  <c r="IE29" i="1" a="1"/>
  <c r="IE29" i="1" s="1"/>
  <c r="IE30" i="1" a="1"/>
  <c r="IE30" i="1" s="1"/>
  <c r="HY44" i="1" a="1"/>
  <c r="HY44" i="1" s="1"/>
  <c r="HY59" i="1" a="1"/>
  <c r="HY59" i="1" s="1"/>
  <c r="IF22" i="1" a="1"/>
  <c r="IF22" i="1" s="1"/>
  <c r="IF41" i="1" a="1"/>
  <c r="IF41" i="1" s="1"/>
  <c r="IF26" i="1" a="1"/>
  <c r="IF26" i="1" s="1"/>
  <c r="IF28" i="1" a="1"/>
  <c r="IF28" i="1" s="1"/>
  <c r="IF31" i="1" a="1"/>
  <c r="IF31" i="1" s="1"/>
  <c r="IF35" i="1" a="1"/>
  <c r="IF35" i="1" s="1"/>
  <c r="IF24" i="1" a="1"/>
  <c r="IF24" i="1" s="1"/>
  <c r="IF23" i="1" a="1"/>
  <c r="IF23" i="1" s="1"/>
  <c r="IF29" i="1" a="1"/>
  <c r="IF29" i="1" s="1"/>
  <c r="IF34" i="1" a="1"/>
  <c r="IF34" i="1" s="1"/>
  <c r="IF39" i="1" a="1"/>
  <c r="IF39" i="1" s="1"/>
  <c r="IF36" i="1" a="1"/>
  <c r="IF36" i="1" s="1"/>
  <c r="IF27" i="1" a="1"/>
  <c r="IF27" i="1" s="1"/>
  <c r="IF37" i="1" a="1"/>
  <c r="IF37" i="1" s="1"/>
  <c r="IF32" i="1" a="1"/>
  <c r="IF32" i="1" s="1"/>
  <c r="IF40" i="1" a="1"/>
  <c r="IF40" i="1" s="1"/>
  <c r="IF33" i="1" a="1"/>
  <c r="IF33" i="1" s="1"/>
  <c r="IF25" i="1" a="1"/>
  <c r="IF25" i="1" s="1"/>
  <c r="IF38" i="1" a="1"/>
  <c r="IF38" i="1" s="1"/>
  <c r="IF43" i="1" a="1"/>
  <c r="IF43" i="1" s="1"/>
  <c r="IF42" i="1" a="1"/>
  <c r="IF42" i="1" s="1"/>
  <c r="IF30" i="1" a="1"/>
  <c r="IF30" i="1" s="1"/>
  <c r="HX18" i="1" a="1"/>
  <c r="HX18" i="1" s="1"/>
  <c r="HX21" i="1" a="1"/>
  <c r="HX21" i="1" s="1"/>
  <c r="HX20" i="1" a="1"/>
  <c r="HX20" i="1" s="1"/>
  <c r="HX19" i="1" a="1"/>
  <c r="HX19" i="1" s="1"/>
  <c r="HZ44" i="1" a="1"/>
  <c r="HZ44" i="1" s="1"/>
  <c r="HZ59" i="1" a="1"/>
  <c r="HZ59" i="1" s="1"/>
  <c r="HZ17" i="1"/>
  <c r="G552" i="4"/>
  <c r="H601" i="4"/>
  <c r="U601" i="4" s="1"/>
  <c r="I602" i="4"/>
  <c r="P539" i="4"/>
  <c r="C540" i="4"/>
  <c r="B540" i="4" s="1"/>
  <c r="F604" i="4"/>
  <c r="E604" i="4"/>
  <c r="R604" i="4" s="1"/>
  <c r="D604" i="4"/>
  <c r="Q604" i="4" s="1"/>
  <c r="V540" i="4"/>
  <c r="S523" i="4"/>
  <c r="A605" i="4"/>
  <c r="HY17" i="1"/>
  <c r="HY60" i="1" l="1" a="1"/>
  <c r="HY60" i="1" s="1"/>
  <c r="HY61" i="1" a="1"/>
  <c r="HY61" i="1" s="1"/>
  <c r="HY62" i="1" a="1"/>
  <c r="HY62" i="1" s="1"/>
  <c r="HY63" i="1" a="1"/>
  <c r="HY63" i="1" s="1"/>
  <c r="HY64" i="1" a="1"/>
  <c r="HY64" i="1" s="1"/>
  <c r="HY65" i="1" a="1"/>
  <c r="HY65" i="1" s="1"/>
  <c r="HY66" i="1" a="1"/>
  <c r="HY66" i="1" s="1"/>
  <c r="HY67" i="1" a="1"/>
  <c r="HY67" i="1" s="1"/>
  <c r="HY68" i="1" a="1"/>
  <c r="HY68" i="1" s="1"/>
  <c r="HY69" i="1" a="1"/>
  <c r="HY69" i="1" s="1"/>
  <c r="HY70" i="1" a="1"/>
  <c r="HY70" i="1" s="1"/>
  <c r="HZ60" i="1" a="1"/>
  <c r="HZ60" i="1" s="1"/>
  <c r="HZ61" i="1" a="1"/>
  <c r="HZ61" i="1" s="1"/>
  <c r="HZ62" i="1" a="1"/>
  <c r="HZ62" i="1" s="1"/>
  <c r="HZ63" i="1" a="1"/>
  <c r="HZ63" i="1" s="1"/>
  <c r="HZ64" i="1" a="1"/>
  <c r="HZ64" i="1" s="1"/>
  <c r="HZ65" i="1" a="1"/>
  <c r="HZ65" i="1" s="1"/>
  <c r="HZ66" i="1" a="1"/>
  <c r="HZ66" i="1" s="1"/>
  <c r="HZ67" i="1" a="1"/>
  <c r="HZ67" i="1" s="1"/>
  <c r="HZ68" i="1" a="1"/>
  <c r="HZ68" i="1" s="1"/>
  <c r="HZ69" i="1" a="1"/>
  <c r="HZ69" i="1" s="1"/>
  <c r="HZ70" i="1" a="1"/>
  <c r="HZ70" i="1" s="1"/>
  <c r="HY45" i="1" a="1"/>
  <c r="HY45" i="1" s="1"/>
  <c r="HY46" i="1" s="1" a="1"/>
  <c r="HY46" i="1" s="1"/>
  <c r="HY47" i="1" a="1"/>
  <c r="HY47" i="1" s="1"/>
  <c r="HY48" i="1" s="1" a="1"/>
  <c r="HY48" i="1" s="1"/>
  <c r="HY49" i="1" a="1"/>
  <c r="HY49" i="1" s="1"/>
  <c r="HY50" i="1" s="1" a="1"/>
  <c r="HY50" i="1" s="1"/>
  <c r="HZ45" i="1" a="1"/>
  <c r="HZ45" i="1" s="1"/>
  <c r="HZ46" i="1" s="1" a="1"/>
  <c r="HZ46" i="1" s="1"/>
  <c r="HZ49" i="1" a="1"/>
  <c r="HZ49" i="1" s="1"/>
  <c r="HZ50" i="1" s="1" a="1"/>
  <c r="HZ50" i="1" s="1"/>
  <c r="HZ47" i="1" a="1"/>
  <c r="HZ47" i="1" s="1"/>
  <c r="HZ48" i="1" s="1" a="1"/>
  <c r="HZ48" i="1" s="1"/>
  <c r="HX29" i="1" a="1"/>
  <c r="HX29" i="1" s="1"/>
  <c r="HX39" i="1" a="1"/>
  <c r="HX39" i="1" s="1"/>
  <c r="HX30" i="1" a="1"/>
  <c r="HX30" i="1" s="1"/>
  <c r="HX42" i="1" a="1"/>
  <c r="HX42" i="1" s="1"/>
  <c r="HX28" i="1" a="1"/>
  <c r="HX28" i="1" s="1"/>
  <c r="HX41" i="1" a="1"/>
  <c r="HX41" i="1" s="1"/>
  <c r="HX23" i="1" a="1"/>
  <c r="HX23" i="1" s="1"/>
  <c r="HX38" i="1" a="1"/>
  <c r="HX38" i="1" s="1"/>
  <c r="HX31" i="1" a="1"/>
  <c r="HX31" i="1" s="1"/>
  <c r="HX36" i="1" a="1"/>
  <c r="HX36" i="1" s="1"/>
  <c r="HX34" i="1" a="1"/>
  <c r="HX34" i="1" s="1"/>
  <c r="HX37" i="1" a="1"/>
  <c r="HX37" i="1" s="1"/>
  <c r="HX43" i="1" a="1"/>
  <c r="HX43" i="1" s="1"/>
  <c r="HX25" i="1" a="1"/>
  <c r="HX25" i="1" s="1"/>
  <c r="HX32" i="1" a="1"/>
  <c r="HX32" i="1" s="1"/>
  <c r="HX22" i="1" a="1"/>
  <c r="HX22" i="1" s="1"/>
  <c r="HX35" i="1" a="1"/>
  <c r="HX35" i="1" s="1"/>
  <c r="HX26" i="1" a="1"/>
  <c r="HX26" i="1" s="1"/>
  <c r="HX40" i="1" a="1"/>
  <c r="HX40" i="1" s="1"/>
  <c r="HX24" i="1" a="1"/>
  <c r="HX24" i="1" s="1"/>
  <c r="HX33" i="1" a="1"/>
  <c r="HX33" i="1" s="1"/>
  <c r="HX27" i="1" a="1"/>
  <c r="HX27" i="1" s="1"/>
  <c r="HZ20" i="1" a="1"/>
  <c r="HZ20" i="1" s="1"/>
  <c r="HZ18" i="1" a="1"/>
  <c r="HZ18" i="1" s="1"/>
  <c r="HZ19" i="1" a="1"/>
  <c r="HZ19" i="1" s="1"/>
  <c r="HZ21" i="1" a="1"/>
  <c r="HZ21" i="1" s="1"/>
  <c r="HY21" i="1" a="1"/>
  <c r="HY21" i="1" s="1"/>
  <c r="HY20" i="1" a="1"/>
  <c r="HY20" i="1" s="1"/>
  <c r="HY19" i="1" a="1"/>
  <c r="HY19" i="1" s="1"/>
  <c r="HY18" i="1" a="1"/>
  <c r="HY18" i="1" s="1"/>
  <c r="H602" i="4"/>
  <c r="U602" i="4" s="1"/>
  <c r="I603" i="4"/>
  <c r="G553" i="4"/>
  <c r="P540" i="4"/>
  <c r="C541" i="4"/>
  <c r="B541" i="4" s="1"/>
  <c r="F605" i="4"/>
  <c r="E605" i="4"/>
  <c r="R605" i="4" s="1"/>
  <c r="D605" i="4"/>
  <c r="Q605" i="4" s="1"/>
  <c r="V541" i="4"/>
  <c r="S524" i="4"/>
  <c r="A606" i="4"/>
  <c r="DO14" i="1"/>
  <c r="DO15" i="1" s="1" a="1"/>
  <c r="DO15" i="1" s="1"/>
  <c r="DO44" i="1" s="1" a="1"/>
  <c r="DO44" i="1" s="1"/>
  <c r="HY36" i="1" l="1" a="1"/>
  <c r="HY36" i="1" s="1"/>
  <c r="HY26" i="1" a="1"/>
  <c r="HY26" i="1" s="1"/>
  <c r="HY35" i="1" a="1"/>
  <c r="HY35" i="1" s="1"/>
  <c r="HY32" i="1" a="1"/>
  <c r="HY32" i="1" s="1"/>
  <c r="HY37" i="1" a="1"/>
  <c r="HY37" i="1" s="1"/>
  <c r="HY25" i="1" a="1"/>
  <c r="HY25" i="1" s="1"/>
  <c r="HY41" i="1" a="1"/>
  <c r="HY41" i="1" s="1"/>
  <c r="HY43" i="1" a="1"/>
  <c r="HY43" i="1" s="1"/>
  <c r="HY42" i="1" a="1"/>
  <c r="HY42" i="1" s="1"/>
  <c r="HY24" i="1" a="1"/>
  <c r="HY24" i="1" s="1"/>
  <c r="HY30" i="1" a="1"/>
  <c r="HY30" i="1" s="1"/>
  <c r="HY40" i="1" a="1"/>
  <c r="HY40" i="1" s="1"/>
  <c r="HY28" i="1" a="1"/>
  <c r="HY28" i="1" s="1"/>
  <c r="HY22" i="1" a="1"/>
  <c r="HY22" i="1" s="1"/>
  <c r="HY38" i="1" a="1"/>
  <c r="HY38" i="1" s="1"/>
  <c r="HY33" i="1" a="1"/>
  <c r="HY33" i="1" s="1"/>
  <c r="HY23" i="1" a="1"/>
  <c r="HY23" i="1" s="1"/>
  <c r="HY31" i="1" a="1"/>
  <c r="HY31" i="1" s="1"/>
  <c r="HY39" i="1" a="1"/>
  <c r="HY39" i="1" s="1"/>
  <c r="HY34" i="1" a="1"/>
  <c r="HY34" i="1" s="1"/>
  <c r="HY27" i="1" a="1"/>
  <c r="HY27" i="1" s="1"/>
  <c r="HY29" i="1" a="1"/>
  <c r="HY29" i="1" s="1"/>
  <c r="DO45" i="1" a="1"/>
  <c r="DO45" i="1" s="1"/>
  <c r="DO46" i="1" s="1" a="1"/>
  <c r="DO46" i="1" s="1"/>
  <c r="DO49" i="1" a="1"/>
  <c r="DO49" i="1" s="1"/>
  <c r="DO50" i="1" s="1" a="1"/>
  <c r="DO50" i="1" s="1"/>
  <c r="DO47" i="1" a="1"/>
  <c r="DO47" i="1" s="1"/>
  <c r="DO48" i="1" s="1" a="1"/>
  <c r="DO48" i="1" s="1"/>
  <c r="HZ40" i="1" a="1"/>
  <c r="HZ40" i="1" s="1"/>
  <c r="HZ33" i="1" a="1"/>
  <c r="HZ33" i="1" s="1"/>
  <c r="HZ42" i="1" a="1"/>
  <c r="HZ42" i="1" s="1"/>
  <c r="HZ43" i="1" a="1"/>
  <c r="HZ43" i="1" s="1"/>
  <c r="HZ36" i="1" a="1"/>
  <c r="HZ36" i="1" s="1"/>
  <c r="HZ28" i="1" a="1"/>
  <c r="HZ28" i="1" s="1"/>
  <c r="HZ24" i="1" a="1"/>
  <c r="HZ24" i="1" s="1"/>
  <c r="HZ35" i="1" a="1"/>
  <c r="HZ35" i="1" s="1"/>
  <c r="HZ22" i="1" a="1"/>
  <c r="HZ22" i="1" s="1"/>
  <c r="HZ29" i="1" a="1"/>
  <c r="HZ29" i="1" s="1"/>
  <c r="HZ41" i="1" a="1"/>
  <c r="HZ41" i="1" s="1"/>
  <c r="HZ34" i="1" a="1"/>
  <c r="HZ34" i="1" s="1"/>
  <c r="HZ26" i="1" a="1"/>
  <c r="HZ26" i="1" s="1"/>
  <c r="HZ31" i="1" a="1"/>
  <c r="HZ31" i="1" s="1"/>
  <c r="HZ25" i="1" a="1"/>
  <c r="HZ25" i="1" s="1"/>
  <c r="HZ39" i="1" a="1"/>
  <c r="HZ39" i="1" s="1"/>
  <c r="HZ37" i="1" a="1"/>
  <c r="HZ37" i="1" s="1"/>
  <c r="HZ27" i="1" a="1"/>
  <c r="HZ27" i="1" s="1"/>
  <c r="HZ23" i="1" a="1"/>
  <c r="HZ23" i="1" s="1"/>
  <c r="HZ32" i="1" a="1"/>
  <c r="HZ32" i="1" s="1"/>
  <c r="HZ38" i="1" a="1"/>
  <c r="HZ38" i="1" s="1"/>
  <c r="HZ30" i="1" a="1"/>
  <c r="HZ30" i="1" s="1"/>
  <c r="G554" i="4"/>
  <c r="H603" i="4"/>
  <c r="U603" i="4" s="1"/>
  <c r="I604" i="4"/>
  <c r="P541" i="4"/>
  <c r="C542" i="4"/>
  <c r="B542" i="4" s="1"/>
  <c r="F606" i="4"/>
  <c r="E606" i="4"/>
  <c r="R606" i="4" s="1"/>
  <c r="D606" i="4"/>
  <c r="Q606" i="4" s="1"/>
  <c r="V542" i="4"/>
  <c r="S525" i="4"/>
  <c r="A607" i="4"/>
  <c r="DO17" i="1"/>
  <c r="H604" i="4" l="1"/>
  <c r="U604" i="4" s="1"/>
  <c r="I605" i="4"/>
  <c r="G555" i="4"/>
  <c r="P542" i="4"/>
  <c r="C543" i="4"/>
  <c r="B543" i="4" s="1"/>
  <c r="F607" i="4"/>
  <c r="E607" i="4"/>
  <c r="R607" i="4" s="1"/>
  <c r="D607" i="4"/>
  <c r="Q607" i="4" s="1"/>
  <c r="V543" i="4"/>
  <c r="S526" i="4"/>
  <c r="A608" i="4"/>
  <c r="BF14" i="1"/>
  <c r="BF15" i="1" s="1" a="1"/>
  <c r="BF15" i="1" s="1"/>
  <c r="BE14" i="1"/>
  <c r="BE15" i="1" s="1" a="1"/>
  <c r="BE15" i="1" s="1"/>
  <c r="BE73" i="1" l="1" a="1"/>
  <c r="BE73" i="1" s="1"/>
  <c r="BF73" i="1" a="1"/>
  <c r="BF73" i="1" s="1"/>
  <c r="BF74" i="1" a="1"/>
  <c r="BF74" i="1" s="1"/>
  <c r="BF76" i="1" s="1" a="1"/>
  <c r="BF76" i="1" s="1"/>
  <c r="BF78" i="1" s="1" a="1"/>
  <c r="BF78" i="1" s="1"/>
  <c r="BF80" i="1" s="1" a="1"/>
  <c r="BF80" i="1" s="1"/>
  <c r="BF82" i="1" s="1" a="1"/>
  <c r="BF82" i="1" s="1"/>
  <c r="BF84" i="1" s="1" a="1"/>
  <c r="BF84" i="1" s="1"/>
  <c r="BF86" i="1" s="1" a="1"/>
  <c r="BF86" i="1" s="1"/>
  <c r="BF88" i="1" s="1" a="1"/>
  <c r="BF88" i="1" s="1"/>
  <c r="BF90" i="1" s="1" a="1"/>
  <c r="BF90" i="1" s="1"/>
  <c r="BF92" i="1" s="1" a="1"/>
  <c r="BF92" i="1" s="1"/>
  <c r="BF75" i="1" a="1"/>
  <c r="BF75" i="1" s="1"/>
  <c r="BF77" i="1" s="1" a="1"/>
  <c r="BF77" i="1" s="1"/>
  <c r="BF79" i="1" s="1" a="1"/>
  <c r="BF79" i="1" s="1"/>
  <c r="BF81" i="1" s="1" a="1"/>
  <c r="BF81" i="1" s="1"/>
  <c r="BF83" i="1" s="1" a="1"/>
  <c r="BF83" i="1" s="1"/>
  <c r="BF85" i="1" s="1" a="1"/>
  <c r="BF85" i="1" s="1"/>
  <c r="BF87" i="1" s="1" a="1"/>
  <c r="BF87" i="1" s="1"/>
  <c r="BF89" i="1" s="1" a="1"/>
  <c r="BF89" i="1" s="1"/>
  <c r="BF91" i="1" s="1" a="1"/>
  <c r="BF91" i="1" s="1"/>
  <c r="BF93" i="1" s="1" a="1"/>
  <c r="BF93" i="1" s="1"/>
  <c r="BE74" i="1" a="1"/>
  <c r="BE74" i="1" s="1"/>
  <c r="BE75" i="1" a="1"/>
  <c r="BE75" i="1" s="1"/>
  <c r="BE77" i="1" s="1" a="1"/>
  <c r="BE77" i="1" s="1"/>
  <c r="BE79" i="1" s="1" a="1"/>
  <c r="BE79" i="1" s="1"/>
  <c r="BE81" i="1" s="1" a="1"/>
  <c r="BE81" i="1" s="1"/>
  <c r="BE83" i="1" s="1" a="1"/>
  <c r="BE83" i="1" s="1"/>
  <c r="BE85" i="1" s="1" a="1"/>
  <c r="BE85" i="1" s="1"/>
  <c r="BE87" i="1" s="1" a="1"/>
  <c r="BE87" i="1" s="1"/>
  <c r="BE89" i="1" s="1" a="1"/>
  <c r="BE89" i="1" s="1"/>
  <c r="BE91" i="1" s="1" a="1"/>
  <c r="BE91" i="1" s="1"/>
  <c r="BE93" i="1" s="1" a="1"/>
  <c r="BE93" i="1" s="1"/>
  <c r="BE76" i="1" a="1"/>
  <c r="BE76" i="1" s="1"/>
  <c r="BE78" i="1" s="1" a="1"/>
  <c r="BE78" i="1" s="1"/>
  <c r="BE80" i="1" s="1" a="1"/>
  <c r="BE80" i="1" s="1"/>
  <c r="BE82" i="1" s="1" a="1"/>
  <c r="BE82" i="1" s="1"/>
  <c r="BE84" i="1" s="1" a="1"/>
  <c r="BE84" i="1" s="1"/>
  <c r="BE86" i="1" s="1" a="1"/>
  <c r="BE86" i="1" s="1"/>
  <c r="BE88" i="1" s="1" a="1"/>
  <c r="BE88" i="1" s="1"/>
  <c r="BE90" i="1" s="1" a="1"/>
  <c r="BE90" i="1" s="1"/>
  <c r="BE92" i="1" s="1" a="1"/>
  <c r="BE92" i="1" s="1"/>
  <c r="BE59" i="1" a="1"/>
  <c r="BE59" i="1" s="1"/>
  <c r="BF59" i="1" a="1"/>
  <c r="BF59" i="1" s="1"/>
  <c r="G556" i="4"/>
  <c r="H605" i="4"/>
  <c r="U605" i="4" s="1"/>
  <c r="I606" i="4"/>
  <c r="P543" i="4"/>
  <c r="C544" i="4"/>
  <c r="B544" i="4" s="1"/>
  <c r="F608" i="4"/>
  <c r="E608" i="4"/>
  <c r="R608" i="4" s="1"/>
  <c r="D608" i="4"/>
  <c r="Q608" i="4" s="1"/>
  <c r="V544" i="4"/>
  <c r="S527" i="4"/>
  <c r="A609" i="4"/>
  <c r="BF60" i="1" l="1" a="1"/>
  <c r="BF60" i="1" s="1"/>
  <c r="BF61" i="1" a="1"/>
  <c r="BF61" i="1" s="1"/>
  <c r="BF62" i="1" a="1"/>
  <c r="BF62" i="1" s="1"/>
  <c r="BF63" i="1" a="1"/>
  <c r="BF63" i="1" s="1"/>
  <c r="BF64" i="1" a="1"/>
  <c r="BF64" i="1" s="1"/>
  <c r="BF65" i="1" a="1"/>
  <c r="BF65" i="1" s="1"/>
  <c r="BF66" i="1" a="1"/>
  <c r="BF66" i="1" s="1"/>
  <c r="BF67" i="1" a="1"/>
  <c r="BF67" i="1" s="1"/>
  <c r="BF68" i="1" a="1"/>
  <c r="BF68" i="1" s="1"/>
  <c r="BF69" i="1" a="1"/>
  <c r="BF69" i="1" s="1"/>
  <c r="BF70" i="1" a="1"/>
  <c r="BF70" i="1" s="1"/>
  <c r="BE60" i="1" a="1"/>
  <c r="BE60" i="1" s="1"/>
  <c r="BE61" i="1" a="1"/>
  <c r="BE61" i="1" s="1"/>
  <c r="BE62" i="1" a="1"/>
  <c r="BE62" i="1" s="1"/>
  <c r="BE63" i="1" a="1"/>
  <c r="BE63" i="1" s="1"/>
  <c r="BE64" i="1" a="1"/>
  <c r="BE64" i="1" s="1"/>
  <c r="BE65" i="1" a="1"/>
  <c r="BE65" i="1" s="1"/>
  <c r="BE66" i="1" a="1"/>
  <c r="BE66" i="1" s="1"/>
  <c r="BE67" i="1" a="1"/>
  <c r="BE67" i="1" s="1"/>
  <c r="BE68" i="1" a="1"/>
  <c r="BE68" i="1" s="1"/>
  <c r="BE69" i="1" a="1"/>
  <c r="BE69" i="1" s="1"/>
  <c r="BE70" i="1" a="1"/>
  <c r="BE70" i="1" s="1"/>
  <c r="H606" i="4"/>
  <c r="U606" i="4" s="1"/>
  <c r="I607" i="4"/>
  <c r="G557" i="4"/>
  <c r="P544" i="4"/>
  <c r="C545" i="4"/>
  <c r="B545" i="4" s="1"/>
  <c r="D609" i="4"/>
  <c r="Q609" i="4" s="1"/>
  <c r="F609" i="4"/>
  <c r="E609" i="4"/>
  <c r="R609" i="4" s="1"/>
  <c r="V545" i="4"/>
  <c r="S528" i="4"/>
  <c r="A610" i="4"/>
  <c r="BD14" i="1"/>
  <c r="BD15" i="1" s="1" a="1"/>
  <c r="BD15" i="1" s="1"/>
  <c r="BD73" i="1" l="1" a="1"/>
  <c r="BD73" i="1" s="1"/>
  <c r="BD75" i="1" a="1"/>
  <c r="BD75" i="1" s="1"/>
  <c r="BD74" i="1" a="1"/>
  <c r="BD74" i="1" s="1"/>
  <c r="BD76" i="1" s="1" a="1"/>
  <c r="BD76" i="1" s="1"/>
  <c r="BD78" i="1" s="1" a="1"/>
  <c r="BD78" i="1" s="1"/>
  <c r="BD80" i="1" s="1" a="1"/>
  <c r="BD80" i="1" s="1"/>
  <c r="BD82" i="1" s="1" a="1"/>
  <c r="BD82" i="1" s="1"/>
  <c r="BD84" i="1" s="1" a="1"/>
  <c r="BD84" i="1" s="1"/>
  <c r="BD86" i="1" s="1" a="1"/>
  <c r="BD86" i="1" s="1"/>
  <c r="BD88" i="1" s="1" a="1"/>
  <c r="BD88" i="1" s="1"/>
  <c r="BD90" i="1" s="1" a="1"/>
  <c r="BD90" i="1" s="1"/>
  <c r="BD92" i="1" s="1" a="1"/>
  <c r="BD92" i="1" s="1"/>
  <c r="BD77" i="1" a="1"/>
  <c r="BD77" i="1" s="1"/>
  <c r="BD79" i="1" s="1" a="1"/>
  <c r="BD79" i="1" s="1"/>
  <c r="BD81" i="1" s="1" a="1"/>
  <c r="BD81" i="1" s="1"/>
  <c r="BD83" i="1" s="1" a="1"/>
  <c r="BD83" i="1" s="1"/>
  <c r="BD85" i="1" s="1" a="1"/>
  <c r="BD85" i="1" s="1"/>
  <c r="BD87" i="1" s="1" a="1"/>
  <c r="BD87" i="1" s="1"/>
  <c r="BD89" i="1" s="1" a="1"/>
  <c r="BD89" i="1" s="1"/>
  <c r="BD91" i="1" s="1" a="1"/>
  <c r="BD91" i="1" s="1"/>
  <c r="BD93" i="1" s="1" a="1"/>
  <c r="BD93" i="1" s="1"/>
  <c r="BD59" i="1" a="1"/>
  <c r="BD59" i="1" s="1"/>
  <c r="G558" i="4"/>
  <c r="H607" i="4"/>
  <c r="U607" i="4" s="1"/>
  <c r="I608" i="4"/>
  <c r="P545" i="4"/>
  <c r="C546" i="4"/>
  <c r="B546" i="4" s="1"/>
  <c r="F610" i="4"/>
  <c r="E610" i="4"/>
  <c r="R610" i="4" s="1"/>
  <c r="D610" i="4"/>
  <c r="Q610" i="4" s="1"/>
  <c r="V546" i="4"/>
  <c r="S529" i="4"/>
  <c r="A611" i="4"/>
  <c r="BD60" i="1" l="1" a="1"/>
  <c r="BD60" i="1" s="1"/>
  <c r="BD61" i="1" a="1"/>
  <c r="BD61" i="1" s="1"/>
  <c r="BD62" i="1" a="1"/>
  <c r="BD62" i="1" s="1"/>
  <c r="BD63" i="1" a="1"/>
  <c r="BD63" i="1" s="1"/>
  <c r="BD64" i="1" a="1"/>
  <c r="BD64" i="1" s="1"/>
  <c r="BD65" i="1" a="1"/>
  <c r="BD65" i="1" s="1"/>
  <c r="BD66" i="1" a="1"/>
  <c r="BD66" i="1" s="1"/>
  <c r="BD67" i="1" a="1"/>
  <c r="BD67" i="1" s="1"/>
  <c r="BD68" i="1" a="1"/>
  <c r="BD68" i="1" s="1"/>
  <c r="BD69" i="1" a="1"/>
  <c r="BD69" i="1" s="1"/>
  <c r="BD70" i="1" a="1"/>
  <c r="BD70" i="1" s="1"/>
  <c r="H608" i="4"/>
  <c r="U608" i="4" s="1"/>
  <c r="I609" i="4"/>
  <c r="G559" i="4"/>
  <c r="P546" i="4"/>
  <c r="C547" i="4"/>
  <c r="B547" i="4" s="1"/>
  <c r="F611" i="4"/>
  <c r="E611" i="4"/>
  <c r="R611" i="4" s="1"/>
  <c r="D611" i="4"/>
  <c r="Q611" i="4" s="1"/>
  <c r="V547" i="4"/>
  <c r="S530" i="4"/>
  <c r="A612" i="4"/>
  <c r="G560" i="4" l="1"/>
  <c r="H609" i="4"/>
  <c r="U609" i="4" s="1"/>
  <c r="I610" i="4"/>
  <c r="P547" i="4"/>
  <c r="C548" i="4"/>
  <c r="B548" i="4" s="1"/>
  <c r="F612" i="4"/>
  <c r="E612" i="4"/>
  <c r="R612" i="4" s="1"/>
  <c r="D612" i="4"/>
  <c r="Q612" i="4" s="1"/>
  <c r="V548" i="4"/>
  <c r="S531" i="4"/>
  <c r="A613" i="4"/>
  <c r="H610" i="4" l="1"/>
  <c r="U610" i="4" s="1"/>
  <c r="I611" i="4"/>
  <c r="G561" i="4"/>
  <c r="P548" i="4"/>
  <c r="C549" i="4"/>
  <c r="B549" i="4" s="1"/>
  <c r="F613" i="4"/>
  <c r="E613" i="4"/>
  <c r="R613" i="4" s="1"/>
  <c r="D613" i="4"/>
  <c r="Q613" i="4" s="1"/>
  <c r="V549" i="4"/>
  <c r="S532" i="4"/>
  <c r="A614" i="4"/>
  <c r="G562" i="4" l="1"/>
  <c r="H611" i="4"/>
  <c r="U611" i="4" s="1"/>
  <c r="I612" i="4"/>
  <c r="P549" i="4"/>
  <c r="C550" i="4"/>
  <c r="B550" i="4" s="1"/>
  <c r="E614" i="4"/>
  <c r="R614" i="4" s="1"/>
  <c r="D614" i="4"/>
  <c r="Q614" i="4" s="1"/>
  <c r="F614" i="4"/>
  <c r="V550" i="4"/>
  <c r="S533" i="4"/>
  <c r="A615" i="4"/>
  <c r="H612" i="4" l="1"/>
  <c r="U612" i="4" s="1"/>
  <c r="I613" i="4"/>
  <c r="G563" i="4"/>
  <c r="P550" i="4"/>
  <c r="C551" i="4"/>
  <c r="B551" i="4" s="1"/>
  <c r="F615" i="4"/>
  <c r="E615" i="4"/>
  <c r="R615" i="4" s="1"/>
  <c r="D615" i="4"/>
  <c r="Q615" i="4" s="1"/>
  <c r="V551" i="4"/>
  <c r="S534" i="4"/>
  <c r="A616" i="4"/>
  <c r="BN14" i="1"/>
  <c r="G564" i="4" l="1"/>
  <c r="H613" i="4"/>
  <c r="U613" i="4" s="1"/>
  <c r="I614" i="4"/>
  <c r="P551" i="4"/>
  <c r="C552" i="4"/>
  <c r="B552" i="4" s="1"/>
  <c r="F616" i="4"/>
  <c r="E616" i="4"/>
  <c r="R616" i="4" s="1"/>
  <c r="D616" i="4"/>
  <c r="Q616" i="4" s="1"/>
  <c r="V552" i="4"/>
  <c r="S535" i="4"/>
  <c r="A617" i="4"/>
  <c r="H614" i="4" l="1"/>
  <c r="U614" i="4" s="1"/>
  <c r="I615" i="4"/>
  <c r="G565" i="4"/>
  <c r="P552" i="4"/>
  <c r="C553" i="4"/>
  <c r="B553" i="4" s="1"/>
  <c r="F617" i="4"/>
  <c r="E617" i="4"/>
  <c r="R617" i="4" s="1"/>
  <c r="D617" i="4"/>
  <c r="Q617" i="4" s="1"/>
  <c r="V553" i="4"/>
  <c r="S536" i="4"/>
  <c r="A618" i="4"/>
  <c r="G566" i="4" l="1"/>
  <c r="H615" i="4"/>
  <c r="U615" i="4" s="1"/>
  <c r="I616" i="4"/>
  <c r="P553" i="4"/>
  <c r="C554" i="4"/>
  <c r="B554" i="4" s="1"/>
  <c r="F618" i="4"/>
  <c r="E618" i="4"/>
  <c r="R618" i="4" s="1"/>
  <c r="D618" i="4"/>
  <c r="Q618" i="4" s="1"/>
  <c r="V554" i="4"/>
  <c r="S537" i="4"/>
  <c r="A619" i="4"/>
  <c r="H616" i="4" l="1"/>
  <c r="U616" i="4" s="1"/>
  <c r="I617" i="4"/>
  <c r="G567" i="4"/>
  <c r="P554" i="4"/>
  <c r="C555" i="4"/>
  <c r="B555" i="4" s="1"/>
  <c r="F619" i="4"/>
  <c r="E619" i="4"/>
  <c r="R619" i="4" s="1"/>
  <c r="D619" i="4"/>
  <c r="Q619" i="4" s="1"/>
  <c r="V555" i="4"/>
  <c r="S538" i="4"/>
  <c r="A620" i="4"/>
  <c r="G568" i="4" l="1"/>
  <c r="H617" i="4"/>
  <c r="U617" i="4" s="1"/>
  <c r="I618" i="4"/>
  <c r="P555" i="4"/>
  <c r="C556" i="4"/>
  <c r="B556" i="4" s="1"/>
  <c r="F620" i="4"/>
  <c r="E620" i="4"/>
  <c r="R620" i="4" s="1"/>
  <c r="D620" i="4"/>
  <c r="Q620" i="4" s="1"/>
  <c r="V556" i="4"/>
  <c r="S539" i="4"/>
  <c r="A621" i="4"/>
  <c r="H618" i="4" l="1"/>
  <c r="U618" i="4" s="1"/>
  <c r="I619" i="4"/>
  <c r="G569" i="4"/>
  <c r="P556" i="4"/>
  <c r="C557" i="4"/>
  <c r="B557" i="4" s="1"/>
  <c r="F621" i="4"/>
  <c r="E621" i="4"/>
  <c r="R621" i="4" s="1"/>
  <c r="D621" i="4"/>
  <c r="Q621" i="4" s="1"/>
  <c r="V557" i="4"/>
  <c r="S540" i="4"/>
  <c r="A622" i="4"/>
  <c r="G570" i="4" l="1"/>
  <c r="H619" i="4"/>
  <c r="U619" i="4" s="1"/>
  <c r="I620" i="4"/>
  <c r="P557" i="4"/>
  <c r="C558" i="4"/>
  <c r="B558" i="4" s="1"/>
  <c r="F622" i="4"/>
  <c r="E622" i="4"/>
  <c r="R622" i="4" s="1"/>
  <c r="D622" i="4"/>
  <c r="Q622" i="4" s="1"/>
  <c r="V558" i="4"/>
  <c r="S541" i="4"/>
  <c r="A623" i="4"/>
  <c r="H620" i="4" l="1"/>
  <c r="U620" i="4" s="1"/>
  <c r="I621" i="4"/>
  <c r="G571" i="4"/>
  <c r="P558" i="4"/>
  <c r="C559" i="4"/>
  <c r="B559" i="4" s="1"/>
  <c r="F623" i="4"/>
  <c r="E623" i="4"/>
  <c r="R623" i="4" s="1"/>
  <c r="D623" i="4"/>
  <c r="Q623" i="4" s="1"/>
  <c r="V559" i="4"/>
  <c r="S542" i="4"/>
  <c r="A624" i="4"/>
  <c r="G572" i="4" l="1"/>
  <c r="H621" i="4"/>
  <c r="U621" i="4" s="1"/>
  <c r="I622" i="4"/>
  <c r="P559" i="4"/>
  <c r="C560" i="4"/>
  <c r="B560" i="4" s="1"/>
  <c r="F624" i="4"/>
  <c r="E624" i="4"/>
  <c r="R624" i="4" s="1"/>
  <c r="D624" i="4"/>
  <c r="Q624" i="4" s="1"/>
  <c r="V560" i="4"/>
  <c r="S543" i="4"/>
  <c r="A625" i="4"/>
  <c r="H622" i="4" l="1"/>
  <c r="U622" i="4" s="1"/>
  <c r="I623" i="4"/>
  <c r="G573" i="4"/>
  <c r="P560" i="4"/>
  <c r="C561" i="4"/>
  <c r="B561" i="4" s="1"/>
  <c r="D625" i="4"/>
  <c r="Q625" i="4" s="1"/>
  <c r="F625" i="4"/>
  <c r="E625" i="4"/>
  <c r="R625" i="4" s="1"/>
  <c r="V561" i="4"/>
  <c r="S544" i="4"/>
  <c r="A626" i="4"/>
  <c r="G574" i="4" l="1"/>
  <c r="H623" i="4"/>
  <c r="U623" i="4" s="1"/>
  <c r="I624" i="4"/>
  <c r="P561" i="4"/>
  <c r="C562" i="4"/>
  <c r="B562" i="4" s="1"/>
  <c r="F626" i="4"/>
  <c r="E626" i="4"/>
  <c r="R626" i="4" s="1"/>
  <c r="D626" i="4"/>
  <c r="Q626" i="4" s="1"/>
  <c r="V562" i="4"/>
  <c r="S545" i="4"/>
  <c r="A627" i="4"/>
  <c r="H624" i="4" l="1"/>
  <c r="U624" i="4" s="1"/>
  <c r="I625" i="4"/>
  <c r="G575" i="4"/>
  <c r="P562" i="4"/>
  <c r="C563" i="4"/>
  <c r="B563" i="4" s="1"/>
  <c r="F627" i="4"/>
  <c r="E627" i="4"/>
  <c r="R627" i="4" s="1"/>
  <c r="D627" i="4"/>
  <c r="Q627" i="4" s="1"/>
  <c r="V563" i="4"/>
  <c r="S546" i="4"/>
  <c r="A628" i="4"/>
  <c r="G576" i="4" l="1"/>
  <c r="H625" i="4"/>
  <c r="U625" i="4" s="1"/>
  <c r="I626" i="4"/>
  <c r="P563" i="4"/>
  <c r="C564" i="4"/>
  <c r="B564" i="4" s="1"/>
  <c r="F628" i="4"/>
  <c r="E628" i="4"/>
  <c r="R628" i="4" s="1"/>
  <c r="D628" i="4"/>
  <c r="Q628" i="4" s="1"/>
  <c r="V564" i="4"/>
  <c r="S547" i="4"/>
  <c r="A629" i="4"/>
  <c r="H626" i="4" l="1"/>
  <c r="U626" i="4" s="1"/>
  <c r="I627" i="4"/>
  <c r="G577" i="4"/>
  <c r="P564" i="4"/>
  <c r="C565" i="4"/>
  <c r="B565" i="4" s="1"/>
  <c r="F629" i="4"/>
  <c r="E629" i="4"/>
  <c r="R629" i="4" s="1"/>
  <c r="D629" i="4"/>
  <c r="Q629" i="4" s="1"/>
  <c r="V565" i="4"/>
  <c r="S548" i="4"/>
  <c r="A630" i="4"/>
  <c r="G578" i="4" l="1"/>
  <c r="H627" i="4"/>
  <c r="U627" i="4" s="1"/>
  <c r="I628" i="4"/>
  <c r="P565" i="4"/>
  <c r="C566" i="4"/>
  <c r="B566" i="4" s="1"/>
  <c r="E630" i="4"/>
  <c r="R630" i="4" s="1"/>
  <c r="D630" i="4"/>
  <c r="Q630" i="4" s="1"/>
  <c r="F630" i="4"/>
  <c r="V566" i="4"/>
  <c r="S549" i="4"/>
  <c r="A631" i="4"/>
  <c r="H628" i="4" l="1"/>
  <c r="U628" i="4" s="1"/>
  <c r="I629" i="4"/>
  <c r="G579" i="4"/>
  <c r="P566" i="4"/>
  <c r="C567" i="4"/>
  <c r="B567" i="4" s="1"/>
  <c r="F631" i="4"/>
  <c r="E631" i="4"/>
  <c r="R631" i="4" s="1"/>
  <c r="D631" i="4"/>
  <c r="Q631" i="4" s="1"/>
  <c r="V567" i="4"/>
  <c r="S550" i="4"/>
  <c r="A632" i="4"/>
  <c r="G580" i="4" l="1"/>
  <c r="H629" i="4"/>
  <c r="U629" i="4" s="1"/>
  <c r="I630" i="4"/>
  <c r="P567" i="4"/>
  <c r="C568" i="4"/>
  <c r="B568" i="4" s="1"/>
  <c r="F632" i="4"/>
  <c r="E632" i="4"/>
  <c r="R632" i="4" s="1"/>
  <c r="D632" i="4"/>
  <c r="Q632" i="4" s="1"/>
  <c r="V568" i="4"/>
  <c r="S551" i="4"/>
  <c r="A633" i="4"/>
  <c r="H630" i="4" l="1"/>
  <c r="U630" i="4" s="1"/>
  <c r="I631" i="4"/>
  <c r="G581" i="4"/>
  <c r="P568" i="4"/>
  <c r="C569" i="4"/>
  <c r="B569" i="4" s="1"/>
  <c r="F633" i="4"/>
  <c r="E633" i="4"/>
  <c r="R633" i="4" s="1"/>
  <c r="D633" i="4"/>
  <c r="Q633" i="4" s="1"/>
  <c r="V569" i="4"/>
  <c r="S552" i="4"/>
  <c r="A634" i="4"/>
  <c r="G582" i="4" l="1"/>
  <c r="H631" i="4"/>
  <c r="U631" i="4" s="1"/>
  <c r="I632" i="4"/>
  <c r="P569" i="4"/>
  <c r="C570" i="4"/>
  <c r="B570" i="4" s="1"/>
  <c r="F634" i="4"/>
  <c r="E634" i="4"/>
  <c r="R634" i="4" s="1"/>
  <c r="D634" i="4"/>
  <c r="Q634" i="4" s="1"/>
  <c r="V570" i="4"/>
  <c r="S553" i="4"/>
  <c r="A635" i="4"/>
  <c r="H632" i="4" l="1"/>
  <c r="U632" i="4" s="1"/>
  <c r="I633" i="4"/>
  <c r="G583" i="4"/>
  <c r="P570" i="4"/>
  <c r="C571" i="4"/>
  <c r="B571" i="4" s="1"/>
  <c r="F635" i="4"/>
  <c r="E635" i="4"/>
  <c r="R635" i="4" s="1"/>
  <c r="D635" i="4"/>
  <c r="Q635" i="4" s="1"/>
  <c r="V571" i="4"/>
  <c r="S554" i="4"/>
  <c r="A636" i="4"/>
  <c r="G584" i="4" l="1"/>
  <c r="H633" i="4"/>
  <c r="U633" i="4" s="1"/>
  <c r="I634" i="4"/>
  <c r="P571" i="4"/>
  <c r="C572" i="4"/>
  <c r="B572" i="4" s="1"/>
  <c r="F636" i="4"/>
  <c r="E636" i="4"/>
  <c r="R636" i="4" s="1"/>
  <c r="D636" i="4"/>
  <c r="Q636" i="4" s="1"/>
  <c r="V572" i="4"/>
  <c r="S555" i="4"/>
  <c r="A637" i="4"/>
  <c r="H634" i="4" l="1"/>
  <c r="U634" i="4" s="1"/>
  <c r="I635" i="4"/>
  <c r="G585" i="4"/>
  <c r="P572" i="4"/>
  <c r="C573" i="4"/>
  <c r="B573" i="4" s="1"/>
  <c r="F637" i="4"/>
  <c r="E637" i="4"/>
  <c r="R637" i="4" s="1"/>
  <c r="D637" i="4"/>
  <c r="Q637" i="4" s="1"/>
  <c r="V573" i="4"/>
  <c r="S556" i="4"/>
  <c r="A638" i="4"/>
  <c r="G586" i="4" l="1"/>
  <c r="H635" i="4"/>
  <c r="U635" i="4" s="1"/>
  <c r="I636" i="4"/>
  <c r="P573" i="4"/>
  <c r="C574" i="4"/>
  <c r="B574" i="4" s="1"/>
  <c r="F638" i="4"/>
  <c r="E638" i="4"/>
  <c r="R638" i="4" s="1"/>
  <c r="D638" i="4"/>
  <c r="Q638" i="4" s="1"/>
  <c r="V574" i="4"/>
  <c r="S557" i="4"/>
  <c r="A639" i="4"/>
  <c r="H636" i="4" l="1"/>
  <c r="U636" i="4" s="1"/>
  <c r="I637" i="4"/>
  <c r="G587" i="4"/>
  <c r="P574" i="4"/>
  <c r="C575" i="4"/>
  <c r="B575" i="4" s="1"/>
  <c r="F639" i="4"/>
  <c r="E639" i="4"/>
  <c r="R639" i="4" s="1"/>
  <c r="D639" i="4"/>
  <c r="Q639" i="4" s="1"/>
  <c r="V575" i="4"/>
  <c r="S558" i="4"/>
  <c r="A640" i="4"/>
  <c r="G588" i="4" l="1"/>
  <c r="H637" i="4"/>
  <c r="U637" i="4" s="1"/>
  <c r="I638" i="4"/>
  <c r="P575" i="4"/>
  <c r="C576" i="4"/>
  <c r="B576" i="4" s="1"/>
  <c r="F640" i="4"/>
  <c r="E640" i="4"/>
  <c r="R640" i="4" s="1"/>
  <c r="D640" i="4"/>
  <c r="Q640" i="4" s="1"/>
  <c r="V576" i="4"/>
  <c r="S559" i="4"/>
  <c r="A641" i="4"/>
  <c r="H638" i="4" l="1"/>
  <c r="U638" i="4" s="1"/>
  <c r="I639" i="4"/>
  <c r="G589" i="4"/>
  <c r="P576" i="4"/>
  <c r="C577" i="4"/>
  <c r="B577" i="4" s="1"/>
  <c r="D641" i="4"/>
  <c r="Q641" i="4" s="1"/>
  <c r="F641" i="4"/>
  <c r="E641" i="4"/>
  <c r="R641" i="4" s="1"/>
  <c r="V577" i="4"/>
  <c r="S560" i="4"/>
  <c r="A642" i="4"/>
  <c r="G590" i="4" l="1"/>
  <c r="H639" i="4"/>
  <c r="U639" i="4" s="1"/>
  <c r="I640" i="4"/>
  <c r="P577" i="4"/>
  <c r="C578" i="4"/>
  <c r="B578" i="4" s="1"/>
  <c r="F642" i="4"/>
  <c r="E642" i="4"/>
  <c r="R642" i="4" s="1"/>
  <c r="D642" i="4"/>
  <c r="Q642" i="4" s="1"/>
  <c r="V578" i="4"/>
  <c r="S561" i="4"/>
  <c r="A643" i="4"/>
  <c r="H640" i="4" l="1"/>
  <c r="U640" i="4" s="1"/>
  <c r="I641" i="4"/>
  <c r="G591" i="4"/>
  <c r="P578" i="4"/>
  <c r="C579" i="4"/>
  <c r="B579" i="4" s="1"/>
  <c r="F643" i="4"/>
  <c r="E643" i="4"/>
  <c r="R643" i="4" s="1"/>
  <c r="D643" i="4"/>
  <c r="Q643" i="4" s="1"/>
  <c r="V579" i="4"/>
  <c r="S562" i="4"/>
  <c r="A644" i="4"/>
  <c r="G592" i="4" l="1"/>
  <c r="H641" i="4"/>
  <c r="U641" i="4" s="1"/>
  <c r="I642" i="4"/>
  <c r="P579" i="4"/>
  <c r="C580" i="4"/>
  <c r="B580" i="4" s="1"/>
  <c r="F644" i="4"/>
  <c r="E644" i="4"/>
  <c r="R644" i="4" s="1"/>
  <c r="D644" i="4"/>
  <c r="Q644" i="4" s="1"/>
  <c r="V580" i="4"/>
  <c r="S563" i="4"/>
  <c r="A645" i="4"/>
  <c r="H642" i="4" l="1"/>
  <c r="U642" i="4" s="1"/>
  <c r="I643" i="4"/>
  <c r="G593" i="4"/>
  <c r="P580" i="4"/>
  <c r="C581" i="4"/>
  <c r="B581" i="4" s="1"/>
  <c r="F645" i="4"/>
  <c r="E645" i="4"/>
  <c r="R645" i="4" s="1"/>
  <c r="D645" i="4"/>
  <c r="Q645" i="4" s="1"/>
  <c r="V581" i="4"/>
  <c r="S564" i="4"/>
  <c r="A646" i="4"/>
  <c r="G594" i="4" l="1"/>
  <c r="H643" i="4"/>
  <c r="U643" i="4" s="1"/>
  <c r="I644" i="4"/>
  <c r="P581" i="4"/>
  <c r="C582" i="4"/>
  <c r="B582" i="4" s="1"/>
  <c r="E646" i="4"/>
  <c r="R646" i="4" s="1"/>
  <c r="D646" i="4"/>
  <c r="Q646" i="4" s="1"/>
  <c r="F646" i="4"/>
  <c r="V582" i="4"/>
  <c r="S565" i="4"/>
  <c r="A647" i="4"/>
  <c r="H644" i="4" l="1"/>
  <c r="U644" i="4" s="1"/>
  <c r="I645" i="4"/>
  <c r="G595" i="4"/>
  <c r="P582" i="4"/>
  <c r="C583" i="4"/>
  <c r="B583" i="4" s="1"/>
  <c r="F647" i="4"/>
  <c r="E647" i="4"/>
  <c r="R647" i="4" s="1"/>
  <c r="D647" i="4"/>
  <c r="Q647" i="4" s="1"/>
  <c r="V583" i="4"/>
  <c r="S566" i="4"/>
  <c r="A648" i="4"/>
  <c r="G596" i="4" l="1"/>
  <c r="H645" i="4"/>
  <c r="U645" i="4" s="1"/>
  <c r="I646" i="4"/>
  <c r="P583" i="4"/>
  <c r="C584" i="4"/>
  <c r="B584" i="4" s="1"/>
  <c r="F648" i="4"/>
  <c r="E648" i="4"/>
  <c r="R648" i="4" s="1"/>
  <c r="D648" i="4"/>
  <c r="Q648" i="4" s="1"/>
  <c r="V584" i="4"/>
  <c r="S567" i="4"/>
  <c r="A649" i="4"/>
  <c r="H646" i="4" l="1"/>
  <c r="U646" i="4" s="1"/>
  <c r="I647" i="4"/>
  <c r="G597" i="4"/>
  <c r="P584" i="4"/>
  <c r="C585" i="4"/>
  <c r="B585" i="4" s="1"/>
  <c r="F649" i="4"/>
  <c r="E649" i="4"/>
  <c r="R649" i="4" s="1"/>
  <c r="D649" i="4"/>
  <c r="Q649" i="4" s="1"/>
  <c r="V585" i="4"/>
  <c r="S568" i="4"/>
  <c r="A650" i="4"/>
  <c r="G598" i="4" l="1"/>
  <c r="H647" i="4"/>
  <c r="U647" i="4" s="1"/>
  <c r="I648" i="4"/>
  <c r="P585" i="4"/>
  <c r="C586" i="4"/>
  <c r="B586" i="4" s="1"/>
  <c r="F650" i="4"/>
  <c r="E650" i="4"/>
  <c r="R650" i="4" s="1"/>
  <c r="D650" i="4"/>
  <c r="Q650" i="4" s="1"/>
  <c r="V586" i="4"/>
  <c r="S569" i="4"/>
  <c r="A651" i="4"/>
  <c r="H648" i="4" l="1"/>
  <c r="U648" i="4" s="1"/>
  <c r="I649" i="4"/>
  <c r="G599" i="4"/>
  <c r="P586" i="4"/>
  <c r="C587" i="4"/>
  <c r="B587" i="4" s="1"/>
  <c r="F651" i="4"/>
  <c r="E651" i="4"/>
  <c r="R651" i="4" s="1"/>
  <c r="D651" i="4"/>
  <c r="Q651" i="4" s="1"/>
  <c r="V587" i="4"/>
  <c r="S570" i="4"/>
  <c r="A652" i="4"/>
  <c r="G600" i="4" l="1"/>
  <c r="H649" i="4"/>
  <c r="U649" i="4" s="1"/>
  <c r="I650" i="4"/>
  <c r="P587" i="4"/>
  <c r="C588" i="4"/>
  <c r="B588" i="4" s="1"/>
  <c r="F652" i="4"/>
  <c r="E652" i="4"/>
  <c r="R652" i="4" s="1"/>
  <c r="D652" i="4"/>
  <c r="Q652" i="4" s="1"/>
  <c r="V588" i="4"/>
  <c r="S571" i="4"/>
  <c r="A653" i="4"/>
  <c r="H650" i="4" l="1"/>
  <c r="U650" i="4" s="1"/>
  <c r="I651" i="4"/>
  <c r="G601" i="4"/>
  <c r="P588" i="4"/>
  <c r="C589" i="4"/>
  <c r="B589" i="4" s="1"/>
  <c r="F653" i="4"/>
  <c r="E653" i="4"/>
  <c r="R653" i="4" s="1"/>
  <c r="D653" i="4"/>
  <c r="Q653" i="4" s="1"/>
  <c r="V589" i="4"/>
  <c r="S572" i="4"/>
  <c r="A654" i="4"/>
  <c r="G602" i="4" l="1"/>
  <c r="H651" i="4"/>
  <c r="U651" i="4" s="1"/>
  <c r="I652" i="4"/>
  <c r="P589" i="4"/>
  <c r="C590" i="4"/>
  <c r="B590" i="4" s="1"/>
  <c r="F654" i="4"/>
  <c r="E654" i="4"/>
  <c r="R654" i="4" s="1"/>
  <c r="D654" i="4"/>
  <c r="Q654" i="4" s="1"/>
  <c r="V590" i="4"/>
  <c r="S573" i="4"/>
  <c r="A655" i="4"/>
  <c r="H652" i="4" l="1"/>
  <c r="U652" i="4" s="1"/>
  <c r="I653" i="4"/>
  <c r="G603" i="4"/>
  <c r="P590" i="4"/>
  <c r="C591" i="4"/>
  <c r="B591" i="4" s="1"/>
  <c r="F655" i="4"/>
  <c r="E655" i="4"/>
  <c r="R655" i="4" s="1"/>
  <c r="D655" i="4"/>
  <c r="Q655" i="4" s="1"/>
  <c r="V591" i="4"/>
  <c r="S574" i="4"/>
  <c r="A656" i="4"/>
  <c r="G604" i="4" l="1"/>
  <c r="H653" i="4"/>
  <c r="U653" i="4" s="1"/>
  <c r="I654" i="4"/>
  <c r="P591" i="4"/>
  <c r="C592" i="4"/>
  <c r="B592" i="4" s="1"/>
  <c r="F656" i="4"/>
  <c r="E656" i="4"/>
  <c r="R656" i="4" s="1"/>
  <c r="D656" i="4"/>
  <c r="Q656" i="4" s="1"/>
  <c r="V592" i="4"/>
  <c r="S575" i="4"/>
  <c r="A657" i="4"/>
  <c r="H654" i="4" l="1"/>
  <c r="U654" i="4" s="1"/>
  <c r="I655" i="4"/>
  <c r="G605" i="4"/>
  <c r="P592" i="4"/>
  <c r="C593" i="4"/>
  <c r="B593" i="4" s="1"/>
  <c r="D657" i="4"/>
  <c r="Q657" i="4" s="1"/>
  <c r="F657" i="4"/>
  <c r="E657" i="4"/>
  <c r="R657" i="4" s="1"/>
  <c r="V593" i="4"/>
  <c r="S576" i="4"/>
  <c r="A658" i="4"/>
  <c r="G606" i="4" l="1"/>
  <c r="H655" i="4"/>
  <c r="U655" i="4" s="1"/>
  <c r="I656" i="4"/>
  <c r="P593" i="4"/>
  <c r="C594" i="4"/>
  <c r="B594" i="4" s="1"/>
  <c r="F658" i="4"/>
  <c r="E658" i="4"/>
  <c r="R658" i="4" s="1"/>
  <c r="D658" i="4"/>
  <c r="Q658" i="4" s="1"/>
  <c r="V594" i="4"/>
  <c r="S577" i="4"/>
  <c r="A659" i="4"/>
  <c r="H656" i="4" l="1"/>
  <c r="U656" i="4" s="1"/>
  <c r="I657" i="4"/>
  <c r="G607" i="4"/>
  <c r="P594" i="4"/>
  <c r="C595" i="4"/>
  <c r="B595" i="4" s="1"/>
  <c r="F659" i="4"/>
  <c r="E659" i="4"/>
  <c r="R659" i="4" s="1"/>
  <c r="D659" i="4"/>
  <c r="Q659" i="4" s="1"/>
  <c r="V595" i="4"/>
  <c r="S578" i="4"/>
  <c r="A660" i="4"/>
  <c r="G608" i="4" l="1"/>
  <c r="H657" i="4"/>
  <c r="U657" i="4" s="1"/>
  <c r="I658" i="4"/>
  <c r="P595" i="4"/>
  <c r="C596" i="4"/>
  <c r="B596" i="4" s="1"/>
  <c r="F660" i="4"/>
  <c r="E660" i="4"/>
  <c r="R660" i="4" s="1"/>
  <c r="D660" i="4"/>
  <c r="Q660" i="4" s="1"/>
  <c r="V596" i="4"/>
  <c r="S579" i="4"/>
  <c r="A661" i="4"/>
  <c r="H658" i="4" l="1"/>
  <c r="U658" i="4" s="1"/>
  <c r="I659" i="4"/>
  <c r="G609" i="4"/>
  <c r="P596" i="4"/>
  <c r="C597" i="4"/>
  <c r="B597" i="4" s="1"/>
  <c r="F661" i="4"/>
  <c r="E661" i="4"/>
  <c r="R661" i="4" s="1"/>
  <c r="D661" i="4"/>
  <c r="Q661" i="4" s="1"/>
  <c r="V597" i="4"/>
  <c r="S580" i="4"/>
  <c r="A662" i="4"/>
  <c r="G610" i="4" l="1"/>
  <c r="H659" i="4"/>
  <c r="U659" i="4" s="1"/>
  <c r="I660" i="4"/>
  <c r="P597" i="4"/>
  <c r="C598" i="4"/>
  <c r="B598" i="4" s="1"/>
  <c r="E662" i="4"/>
  <c r="R662" i="4" s="1"/>
  <c r="D662" i="4"/>
  <c r="Q662" i="4" s="1"/>
  <c r="F662" i="4"/>
  <c r="V598" i="4"/>
  <c r="S581" i="4"/>
  <c r="A663" i="4"/>
  <c r="H660" i="4" l="1"/>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F666" i="4"/>
  <c r="E666" i="4"/>
  <c r="R666" i="4" s="1"/>
  <c r="D666" i="4"/>
  <c r="Q666" i="4" s="1"/>
  <c r="V602" i="4"/>
  <c r="S585" i="4"/>
  <c r="A667" i="4"/>
  <c r="H664" i="4" l="1"/>
  <c r="U664" i="4" s="1"/>
  <c r="I665" i="4"/>
  <c r="G615" i="4"/>
  <c r="P602" i="4"/>
  <c r="C603" i="4"/>
  <c r="B603" i="4" s="1"/>
  <c r="F667" i="4"/>
  <c r="E667" i="4"/>
  <c r="R667" i="4" s="1"/>
  <c r="D667" i="4"/>
  <c r="Q667" i="4" s="1"/>
  <c r="V603" i="4"/>
  <c r="S586" i="4"/>
  <c r="A668" i="4"/>
  <c r="G616" i="4" l="1"/>
  <c r="H665" i="4"/>
  <c r="U665" i="4" s="1"/>
  <c r="I666" i="4"/>
  <c r="P603" i="4"/>
  <c r="C604" i="4"/>
  <c r="B604" i="4" s="1"/>
  <c r="F668" i="4"/>
  <c r="E668" i="4"/>
  <c r="R668" i="4" s="1"/>
  <c r="D668" i="4"/>
  <c r="Q668" i="4" s="1"/>
  <c r="V604" i="4"/>
  <c r="S587" i="4"/>
  <c r="A669" i="4"/>
  <c r="H666" i="4" l="1"/>
  <c r="U666" i="4" s="1"/>
  <c r="I667" i="4"/>
  <c r="G617" i="4"/>
  <c r="P604" i="4"/>
  <c r="C605" i="4"/>
  <c r="B605" i="4" s="1"/>
  <c r="F669" i="4"/>
  <c r="E669" i="4"/>
  <c r="R669" i="4" s="1"/>
  <c r="D669" i="4"/>
  <c r="Q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F671" i="4"/>
  <c r="E671" i="4"/>
  <c r="R671" i="4" s="1"/>
  <c r="D671" i="4"/>
  <c r="Q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D673" i="4"/>
  <c r="Q673" i="4" s="1"/>
  <c r="F673" i="4"/>
  <c r="E673" i="4"/>
  <c r="R673" i="4" s="1"/>
  <c r="V609" i="4"/>
  <c r="S592" i="4"/>
  <c r="A674" i="4"/>
  <c r="G622" i="4" l="1"/>
  <c r="H671" i="4"/>
  <c r="U671" i="4" s="1"/>
  <c r="I672" i="4"/>
  <c r="P609" i="4"/>
  <c r="C610" i="4"/>
  <c r="B610" i="4" s="1"/>
  <c r="F674" i="4"/>
  <c r="E674" i="4"/>
  <c r="R674" i="4" s="1"/>
  <c r="D674" i="4"/>
  <c r="Q674" i="4" s="1"/>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F676" i="4"/>
  <c r="E676" i="4"/>
  <c r="R676" i="4" s="1"/>
  <c r="D676" i="4"/>
  <c r="Q676" i="4" s="1"/>
  <c r="V612" i="4"/>
  <c r="S595" i="4"/>
  <c r="A677" i="4"/>
  <c r="H674" i="4" l="1"/>
  <c r="U674" i="4" s="1"/>
  <c r="I675" i="4"/>
  <c r="G625" i="4"/>
  <c r="P612" i="4"/>
  <c r="C613" i="4"/>
  <c r="B613" i="4" s="1"/>
  <c r="F677" i="4"/>
  <c r="E677" i="4"/>
  <c r="R677" i="4" s="1"/>
  <c r="D677" i="4"/>
  <c r="Q677" i="4" s="1"/>
  <c r="V613" i="4"/>
  <c r="S596" i="4"/>
  <c r="A678" i="4"/>
  <c r="G626" i="4" l="1"/>
  <c r="H675" i="4"/>
  <c r="U675" i="4" s="1"/>
  <c r="I676" i="4"/>
  <c r="P613" i="4"/>
  <c r="C614" i="4"/>
  <c r="B614" i="4" s="1"/>
  <c r="E678" i="4"/>
  <c r="R678" i="4" s="1"/>
  <c r="D678" i="4"/>
  <c r="Q678" i="4" s="1"/>
  <c r="F678" i="4"/>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F682" i="4"/>
  <c r="E682" i="4"/>
  <c r="R682" i="4" s="1"/>
  <c r="D682" i="4"/>
  <c r="Q682" i="4" s="1"/>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F685" i="4"/>
  <c r="E685" i="4"/>
  <c r="R685" i="4" s="1"/>
  <c r="D685" i="4"/>
  <c r="Q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F687" i="4"/>
  <c r="E687" i="4"/>
  <c r="R687" i="4" s="1"/>
  <c r="D687" i="4"/>
  <c r="Q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D689" i="4"/>
  <c r="Q689" i="4" s="1"/>
  <c r="F689" i="4"/>
  <c r="E689" i="4"/>
  <c r="R689" i="4" s="1"/>
  <c r="V625" i="4"/>
  <c r="S608" i="4"/>
  <c r="A690" i="4"/>
  <c r="G638" i="4" l="1"/>
  <c r="H687" i="4"/>
  <c r="U687" i="4" s="1"/>
  <c r="I688" i="4"/>
  <c r="P625" i="4"/>
  <c r="C626" i="4"/>
  <c r="B626" i="4" s="1"/>
  <c r="F690" i="4"/>
  <c r="E690" i="4"/>
  <c r="R690" i="4" s="1"/>
  <c r="D690" i="4"/>
  <c r="Q690" i="4" s="1"/>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F692" i="4"/>
  <c r="E692" i="4"/>
  <c r="R692" i="4" s="1"/>
  <c r="D692" i="4"/>
  <c r="Q692" i="4" s="1"/>
  <c r="V628" i="4"/>
  <c r="S611" i="4"/>
  <c r="A693" i="4"/>
  <c r="H690" i="4" l="1"/>
  <c r="U690" i="4" s="1"/>
  <c r="I691" i="4"/>
  <c r="G641" i="4"/>
  <c r="P628" i="4"/>
  <c r="C629" i="4"/>
  <c r="B629" i="4" s="1"/>
  <c r="F693" i="4"/>
  <c r="E693" i="4"/>
  <c r="R693" i="4" s="1"/>
  <c r="D693" i="4"/>
  <c r="Q693" i="4" s="1"/>
  <c r="V629" i="4"/>
  <c r="S612" i="4"/>
  <c r="A694" i="4"/>
  <c r="G642" i="4" l="1"/>
  <c r="H691" i="4"/>
  <c r="U691" i="4" s="1"/>
  <c r="I692" i="4"/>
  <c r="P629" i="4"/>
  <c r="C630" i="4"/>
  <c r="B630" i="4" s="1"/>
  <c r="E694" i="4"/>
  <c r="R694" i="4" s="1"/>
  <c r="D694" i="4"/>
  <c r="Q694" i="4" s="1"/>
  <c r="F694" i="4"/>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F698" i="4"/>
  <c r="E698" i="4"/>
  <c r="R698" i="4" s="1"/>
  <c r="D698" i="4"/>
  <c r="Q698" i="4" s="1"/>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F701" i="4"/>
  <c r="E701" i="4"/>
  <c r="R701" i="4" s="1"/>
  <c r="D701" i="4"/>
  <c r="Q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F703" i="4"/>
  <c r="E703" i="4"/>
  <c r="R703" i="4" s="1"/>
  <c r="D703" i="4"/>
  <c r="Q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D705" i="4"/>
  <c r="Q705" i="4" s="1"/>
  <c r="F705" i="4"/>
  <c r="E705" i="4"/>
  <c r="R705" i="4" s="1"/>
  <c r="V641" i="4"/>
  <c r="S624" i="4"/>
  <c r="A706" i="4"/>
  <c r="G654" i="4" l="1"/>
  <c r="H703" i="4"/>
  <c r="U703" i="4" s="1"/>
  <c r="I704" i="4"/>
  <c r="P641" i="4"/>
  <c r="C642" i="4"/>
  <c r="B642" i="4" s="1"/>
  <c r="F706" i="4"/>
  <c r="E706" i="4"/>
  <c r="R706" i="4" s="1"/>
  <c r="D706" i="4"/>
  <c r="Q706" i="4" s="1"/>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F708" i="4"/>
  <c r="E708" i="4"/>
  <c r="R708" i="4" s="1"/>
  <c r="D708" i="4"/>
  <c r="Q708" i="4" s="1"/>
  <c r="V644" i="4"/>
  <c r="S627" i="4"/>
  <c r="A709" i="4"/>
  <c r="H706" i="4" l="1"/>
  <c r="U706" i="4" s="1"/>
  <c r="I707" i="4"/>
  <c r="G657" i="4"/>
  <c r="P644" i="4"/>
  <c r="C645" i="4"/>
  <c r="B645" i="4" s="1"/>
  <c r="F709" i="4"/>
  <c r="E709" i="4"/>
  <c r="R709" i="4" s="1"/>
  <c r="D709" i="4"/>
  <c r="Q709" i="4" s="1"/>
  <c r="V645" i="4"/>
  <c r="S628" i="4"/>
  <c r="A710" i="4"/>
  <c r="G658" i="4" l="1"/>
  <c r="H707" i="4"/>
  <c r="U707" i="4" s="1"/>
  <c r="I708" i="4"/>
  <c r="P645" i="4"/>
  <c r="C646" i="4"/>
  <c r="B646" i="4" s="1"/>
  <c r="E710" i="4"/>
  <c r="R710" i="4" s="1"/>
  <c r="D710" i="4"/>
  <c r="Q710" i="4" s="1"/>
  <c r="F710" i="4"/>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F714" i="4"/>
  <c r="E714" i="4"/>
  <c r="R714" i="4" s="1"/>
  <c r="D714" i="4"/>
  <c r="Q714" i="4" s="1"/>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F717" i="4"/>
  <c r="E717" i="4"/>
  <c r="R717" i="4" s="1"/>
  <c r="D717" i="4"/>
  <c r="Q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F719" i="4"/>
  <c r="E719" i="4"/>
  <c r="R719" i="4" s="1"/>
  <c r="D719" i="4"/>
  <c r="Q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D721" i="4"/>
  <c r="Q721" i="4" s="1"/>
  <c r="F721" i="4"/>
  <c r="E721" i="4"/>
  <c r="R721" i="4" s="1"/>
  <c r="V657" i="4"/>
  <c r="S640" i="4"/>
  <c r="A722" i="4"/>
  <c r="G670" i="4" l="1"/>
  <c r="H719" i="4"/>
  <c r="U719" i="4" s="1"/>
  <c r="I720" i="4"/>
  <c r="P657" i="4"/>
  <c r="C658" i="4"/>
  <c r="B658" i="4" s="1"/>
  <c r="F722" i="4"/>
  <c r="E722" i="4"/>
  <c r="R722" i="4" s="1"/>
  <c r="D722" i="4"/>
  <c r="Q722" i="4" s="1"/>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F724" i="4"/>
  <c r="E724" i="4"/>
  <c r="R724" i="4" s="1"/>
  <c r="D724" i="4"/>
  <c r="Q724" i="4" s="1"/>
  <c r="V660" i="4"/>
  <c r="S643" i="4"/>
  <c r="A725" i="4"/>
  <c r="H722" i="4" l="1"/>
  <c r="U722" i="4" s="1"/>
  <c r="I723" i="4"/>
  <c r="G673" i="4"/>
  <c r="P660" i="4"/>
  <c r="C661" i="4"/>
  <c r="B661" i="4" s="1"/>
  <c r="F725" i="4"/>
  <c r="E725" i="4"/>
  <c r="R725" i="4" s="1"/>
  <c r="D725" i="4"/>
  <c r="Q725" i="4" s="1"/>
  <c r="V661" i="4"/>
  <c r="S644" i="4"/>
  <c r="A726" i="4"/>
  <c r="G674" i="4" l="1"/>
  <c r="H723" i="4"/>
  <c r="U723" i="4" s="1"/>
  <c r="I724" i="4"/>
  <c r="P661" i="4"/>
  <c r="C662" i="4"/>
  <c r="B662" i="4" s="1"/>
  <c r="E726" i="4"/>
  <c r="R726" i="4" s="1"/>
  <c r="D726" i="4"/>
  <c r="Q726" i="4" s="1"/>
  <c r="F726" i="4"/>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F730" i="4"/>
  <c r="E730" i="4"/>
  <c r="R730" i="4" s="1"/>
  <c r="D730" i="4"/>
  <c r="Q730" i="4" s="1"/>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F733" i="4"/>
  <c r="E733" i="4"/>
  <c r="R733" i="4" s="1"/>
  <c r="D733" i="4"/>
  <c r="Q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F735" i="4"/>
  <c r="E735" i="4"/>
  <c r="R735" i="4" s="1"/>
  <c r="D735" i="4"/>
  <c r="Q735" i="4" s="1"/>
  <c r="V671" i="4"/>
  <c r="S654" i="4"/>
  <c r="A736" i="4"/>
  <c r="G684" i="4" l="1"/>
  <c r="H733" i="4"/>
  <c r="U733" i="4" s="1"/>
  <c r="I734" i="4"/>
  <c r="P671" i="4"/>
  <c r="C672" i="4"/>
  <c r="B672" i="4" s="1"/>
  <c r="F736" i="4"/>
  <c r="E736" i="4"/>
  <c r="R736" i="4" s="1"/>
  <c r="D736" i="4"/>
  <c r="Q736" i="4" s="1"/>
  <c r="V672" i="4"/>
  <c r="S655" i="4"/>
  <c r="H734" i="4" l="1"/>
  <c r="U734" i="4" s="1"/>
  <c r="I735" i="4"/>
  <c r="G685" i="4"/>
  <c r="P672" i="4"/>
  <c r="C673" i="4"/>
  <c r="B673" i="4" s="1"/>
  <c r="V673" i="4"/>
  <c r="S656" i="4"/>
  <c r="G686" i="4" l="1"/>
  <c r="H735" i="4"/>
  <c r="U735" i="4" s="1"/>
  <c r="I736" i="4"/>
  <c r="P673" i="4"/>
  <c r="C674" i="4"/>
  <c r="B674" i="4" s="1"/>
  <c r="V674" i="4"/>
  <c r="S657" i="4"/>
  <c r="H736" i="4" l="1"/>
  <c r="U736" i="4" s="1"/>
  <c r="G687" i="4"/>
  <c r="P674" i="4"/>
  <c r="C675" i="4"/>
  <c r="B675" i="4" s="1"/>
  <c r="V675" i="4"/>
  <c r="S658" i="4"/>
  <c r="G688" i="4" l="1"/>
  <c r="P675" i="4"/>
  <c r="C676" i="4"/>
  <c r="B676" i="4" s="1"/>
  <c r="V676" i="4"/>
  <c r="S659" i="4"/>
  <c r="G689" i="4" l="1"/>
  <c r="P676" i="4"/>
  <c r="C677" i="4"/>
  <c r="B677" i="4" s="1"/>
  <c r="V677" i="4"/>
  <c r="S660" i="4"/>
  <c r="G690" i="4" l="1"/>
  <c r="P677" i="4"/>
  <c r="C678" i="4"/>
  <c r="B678" i="4" s="1"/>
  <c r="V678" i="4"/>
  <c r="S661" i="4"/>
  <c r="G691" i="4" l="1"/>
  <c r="P678" i="4"/>
  <c r="C679" i="4"/>
  <c r="B679" i="4" s="1"/>
  <c r="V679" i="4"/>
  <c r="S662" i="4"/>
  <c r="G692" i="4" l="1"/>
  <c r="P679" i="4"/>
  <c r="C680" i="4"/>
  <c r="B680" i="4" s="1"/>
  <c r="V680" i="4"/>
  <c r="S663" i="4"/>
  <c r="G693" i="4" l="1"/>
  <c r="P680" i="4"/>
  <c r="C681" i="4"/>
  <c r="B681" i="4" s="1"/>
  <c r="V681" i="4"/>
  <c r="S664" i="4"/>
  <c r="G694" i="4" l="1"/>
  <c r="P681" i="4"/>
  <c r="C682" i="4"/>
  <c r="B682" i="4" s="1"/>
  <c r="V682" i="4"/>
  <c r="S665" i="4"/>
  <c r="G695" i="4" l="1"/>
  <c r="P682" i="4"/>
  <c r="C683" i="4"/>
  <c r="B683" i="4" s="1"/>
  <c r="V683" i="4"/>
  <c r="S666" i="4"/>
  <c r="G696" i="4" l="1"/>
  <c r="P683" i="4"/>
  <c r="C684" i="4"/>
  <c r="B684" i="4" s="1"/>
  <c r="V684" i="4"/>
  <c r="S667" i="4"/>
  <c r="G697" i="4" l="1"/>
  <c r="P684" i="4"/>
  <c r="C685" i="4"/>
  <c r="B685" i="4" s="1"/>
  <c r="V685" i="4"/>
  <c r="S668" i="4"/>
  <c r="G698" i="4" l="1"/>
  <c r="P685" i="4"/>
  <c r="C686" i="4"/>
  <c r="B686" i="4" s="1"/>
  <c r="V686" i="4"/>
  <c r="S669" i="4"/>
  <c r="G699" i="4" l="1"/>
  <c r="P686" i="4"/>
  <c r="C687" i="4"/>
  <c r="B687" i="4" s="1"/>
  <c r="V687" i="4"/>
  <c r="S670" i="4"/>
  <c r="G700" i="4" l="1"/>
  <c r="P687" i="4"/>
  <c r="C688" i="4"/>
  <c r="B688" i="4" s="1"/>
  <c r="V688" i="4"/>
  <c r="S671" i="4"/>
  <c r="G701" i="4" l="1"/>
  <c r="P688" i="4"/>
  <c r="C689" i="4"/>
  <c r="B689" i="4" s="1"/>
  <c r="V689" i="4"/>
  <c r="S672" i="4"/>
  <c r="G702" i="4" l="1"/>
  <c r="P689" i="4"/>
  <c r="C690" i="4"/>
  <c r="B690" i="4" s="1"/>
  <c r="V690" i="4"/>
  <c r="S673" i="4"/>
  <c r="G703" i="4" l="1"/>
  <c r="P690" i="4"/>
  <c r="C691" i="4"/>
  <c r="B691" i="4" s="1"/>
  <c r="V691" i="4"/>
  <c r="S674" i="4"/>
  <c r="G704" i="4" l="1"/>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P724" i="4" l="1"/>
  <c r="C725" i="4"/>
  <c r="B725" i="4" s="1"/>
  <c r="V725" i="4"/>
  <c r="S708" i="4"/>
  <c r="P725" i="4" l="1"/>
  <c r="C726" i="4"/>
  <c r="B726" i="4" s="1"/>
  <c r="V726" i="4"/>
  <c r="S709" i="4"/>
  <c r="P726" i="4" l="1"/>
  <c r="C727" i="4"/>
  <c r="B727" i="4" s="1"/>
  <c r="V727" i="4"/>
  <c r="S710" i="4"/>
  <c r="P727" i="4" l="1"/>
  <c r="C728" i="4"/>
  <c r="B728" i="4" s="1"/>
  <c r="V728" i="4"/>
  <c r="S711" i="4"/>
  <c r="P728" i="4" l="1"/>
  <c r="C729" i="4"/>
  <c r="B729" i="4" s="1"/>
  <c r="V729" i="4"/>
  <c r="S712" i="4"/>
  <c r="P729" i="4" l="1"/>
  <c r="C730" i="4"/>
  <c r="B730" i="4" s="1"/>
  <c r="V730" i="4"/>
  <c r="S713" i="4"/>
  <c r="P730" i="4" l="1"/>
  <c r="C731" i="4"/>
  <c r="B731" i="4" s="1"/>
  <c r="V731" i="4"/>
  <c r="S714" i="4"/>
  <c r="P731" i="4" l="1"/>
  <c r="C732" i="4"/>
  <c r="B732" i="4" s="1"/>
  <c r="V732" i="4"/>
  <c r="S715" i="4"/>
  <c r="P732" i="4" l="1"/>
  <c r="C733" i="4"/>
  <c r="B733" i="4" s="1"/>
  <c r="V733" i="4"/>
  <c r="S716" i="4"/>
  <c r="P733" i="4" l="1"/>
  <c r="C734" i="4"/>
  <c r="B734" i="4" s="1"/>
  <c r="V734" i="4"/>
  <c r="S717" i="4"/>
  <c r="P734" i="4" l="1"/>
  <c r="C735" i="4"/>
  <c r="B735" i="4" s="1"/>
  <c r="V735" i="4"/>
  <c r="S718" i="4"/>
  <c r="P735" i="4" l="1"/>
  <c r="C736" i="4"/>
  <c r="P736" i="4" s="1"/>
  <c r="V736" i="4"/>
  <c r="S719" i="4"/>
  <c r="B736" i="4" l="1"/>
  <c r="S720" i="4"/>
  <c r="S721" i="4" l="1"/>
  <c r="S722" i="4" l="1"/>
  <c r="S723" i="4" l="1"/>
  <c r="S724" i="4" l="1"/>
  <c r="S725" i="4" l="1"/>
  <c r="S726" i="4" l="1"/>
  <c r="S727" i="4" l="1"/>
  <c r="S728" i="4" l="1"/>
  <c r="S729" i="4" l="1"/>
  <c r="S730" i="4" l="1"/>
  <c r="S731" i="4" l="1"/>
  <c r="S732" i="4" l="1"/>
  <c r="S733" i="4" l="1"/>
  <c r="S734" i="4" l="1"/>
  <c r="S735" i="4" l="1"/>
  <c r="S736" i="4"/>
  <c r="G59" i="1" l="1"/>
  <c r="G65" i="1" l="1"/>
  <c r="ET29" i="1" l="1"/>
  <c r="ES29" i="1"/>
  <c r="ER29" i="1"/>
  <c r="ET30" i="1"/>
  <c r="ES30" i="1"/>
  <c r="ER30" i="1"/>
  <c r="ES23" i="1"/>
  <c r="ER23" i="1"/>
  <c r="ET23" i="1"/>
  <c r="ES22" i="1"/>
  <c r="ER22" i="1"/>
  <c r="ET22" i="1"/>
  <c r="MS17" i="1"/>
  <c r="MU17" i="1"/>
  <c r="ES17" i="1"/>
  <c r="ER17" i="1"/>
  <c r="ET17" i="1"/>
  <c r="MU18" i="1" l="1" a="1"/>
  <c r="MU18" i="1" s="1"/>
  <c r="MU19" i="1" a="1"/>
  <c r="MU19" i="1" s="1"/>
  <c r="MU20" i="1" a="1"/>
  <c r="MU20" i="1" s="1"/>
  <c r="MU21" i="1" a="1"/>
  <c r="MU21" i="1" s="1"/>
  <c r="MS20" i="1" a="1"/>
  <c r="MS20" i="1" s="1"/>
  <c r="MS21" i="1" a="1"/>
  <c r="MS21" i="1" s="1"/>
  <c r="MS18" i="1" a="1"/>
  <c r="MS18" i="1" s="1"/>
  <c r="MS19" i="1" a="1"/>
  <c r="MS19" i="1" s="1"/>
  <c r="MU38" i="1" l="1" a="1"/>
  <c r="MU38" i="1" s="1"/>
  <c r="MU36" i="1" a="1"/>
  <c r="MU36" i="1" s="1"/>
  <c r="MU37" i="1" a="1"/>
  <c r="MU37" i="1" s="1"/>
  <c r="MU25" i="1" a="1"/>
  <c r="MU25" i="1" s="1"/>
  <c r="MU31" i="1" a="1"/>
  <c r="MU31" i="1" s="1"/>
  <c r="MU35" i="1" a="1"/>
  <c r="MU35" i="1" s="1"/>
  <c r="MU22" i="1" a="1"/>
  <c r="MU22" i="1" s="1"/>
  <c r="MU40" i="1" a="1"/>
  <c r="MU40" i="1" s="1"/>
  <c r="MU24" i="1" a="1"/>
  <c r="MU24" i="1" s="1"/>
  <c r="MU26" i="1" a="1"/>
  <c r="MU26" i="1" s="1"/>
  <c r="MU41" i="1" a="1"/>
  <c r="MU41" i="1" s="1"/>
  <c r="MU23" i="1" a="1"/>
  <c r="MU23" i="1" s="1"/>
  <c r="MU27" i="1" a="1"/>
  <c r="MU27" i="1" s="1"/>
  <c r="MU33" i="1" a="1"/>
  <c r="MU33" i="1" s="1"/>
  <c r="MU28" i="1" a="1"/>
  <c r="MU28" i="1" s="1"/>
  <c r="MU42" i="1" a="1"/>
  <c r="MU42" i="1" s="1"/>
  <c r="MU29" i="1" a="1"/>
  <c r="MU29" i="1" s="1"/>
  <c r="MU43" i="1" a="1"/>
  <c r="MU43" i="1" s="1"/>
  <c r="MU30" i="1" a="1"/>
  <c r="MU30" i="1" s="1"/>
  <c r="MU34" i="1" a="1"/>
  <c r="MU34" i="1" s="1"/>
  <c r="MU32" i="1" a="1"/>
  <c r="MU32" i="1" s="1"/>
  <c r="MU39" i="1" a="1"/>
  <c r="MU39" i="1" s="1"/>
  <c r="MS27" i="1" a="1"/>
  <c r="MS27" i="1" s="1"/>
  <c r="MS30" i="1" a="1"/>
  <c r="MS30" i="1" s="1"/>
  <c r="MS40" i="1" a="1"/>
  <c r="MS40" i="1" s="1"/>
  <c r="MS33" i="1" a="1"/>
  <c r="MS33" i="1" s="1"/>
  <c r="MS42" i="1" a="1"/>
  <c r="MS42" i="1" s="1"/>
  <c r="MS38" i="1" a="1"/>
  <c r="MS38" i="1" s="1"/>
  <c r="MS29" i="1" a="1"/>
  <c r="MS29" i="1" s="1"/>
  <c r="MS43" i="1" a="1"/>
  <c r="MS43" i="1" s="1"/>
  <c r="MS25" i="1" a="1"/>
  <c r="MS25" i="1" s="1"/>
  <c r="MS24" i="1" a="1"/>
  <c r="MS24" i="1" s="1"/>
  <c r="MS28" i="1" a="1"/>
  <c r="MS28" i="1" s="1"/>
  <c r="MS35" i="1" a="1"/>
  <c r="MS35" i="1" s="1"/>
  <c r="MS34" i="1" a="1"/>
  <c r="MS34" i="1" s="1"/>
  <c r="MS36" i="1" a="1"/>
  <c r="MS36" i="1" s="1"/>
  <c r="MS41" i="1" a="1"/>
  <c r="MS41" i="1" s="1"/>
  <c r="MS39" i="1" a="1"/>
  <c r="MS39" i="1" s="1"/>
  <c r="MS31" i="1" a="1"/>
  <c r="MS31" i="1" s="1"/>
  <c r="MS23" i="1" a="1"/>
  <c r="MS23" i="1" s="1"/>
  <c r="MS37" i="1" a="1"/>
  <c r="MS37" i="1" s="1"/>
  <c r="MS22" i="1" a="1"/>
  <c r="MS22" i="1" s="1"/>
  <c r="MS32" i="1" a="1"/>
  <c r="MS32" i="1" s="1"/>
  <c r="MS26" i="1" a="1"/>
  <c r="MS26" i="1" s="1"/>
  <c r="G66" i="1" l="1"/>
  <c r="G60" i="1"/>
  <c r="EX62" i="1" l="1"/>
  <c r="EY70" i="1"/>
  <c r="EX61" i="1"/>
  <c r="EX63" i="1"/>
  <c r="EX64" i="1"/>
  <c r="EY60" i="1"/>
  <c r="EX65" i="1"/>
  <c r="EX66" i="1"/>
  <c r="EX59" i="1"/>
  <c r="EY69" i="1"/>
  <c r="EX67" i="1"/>
  <c r="EY68" i="1"/>
  <c r="Z53" i="1"/>
  <c r="EW73" i="1" l="1"/>
  <c r="EW74" i="1"/>
  <c r="EW75" i="1"/>
  <c r="EW76" i="1"/>
  <c r="EW77" i="1"/>
  <c r="EW78" i="1"/>
  <c r="EW79" i="1"/>
  <c r="EW80" i="1"/>
  <c r="EW81" i="1"/>
  <c r="EW82" i="1"/>
  <c r="EW83" i="1"/>
  <c r="EW84" i="1"/>
  <c r="Z59" i="1"/>
  <c r="EW59" i="1" s="1"/>
  <c r="Z60" i="1"/>
  <c r="EW60" i="1" s="1"/>
  <c r="Z61" i="1"/>
  <c r="EW61" i="1" s="1"/>
  <c r="Z62" i="1"/>
  <c r="EW62" i="1" s="1"/>
  <c r="Z63" i="1"/>
  <c r="EW63" i="1" s="1"/>
  <c r="Z64" i="1"/>
  <c r="EW64" i="1" s="1"/>
  <c r="Z65" i="1"/>
  <c r="EW65" i="1" s="1"/>
  <c r="Z66" i="1"/>
  <c r="EW66" i="1" s="1"/>
  <c r="Z67" i="1"/>
  <c r="EW67" i="1" s="1"/>
  <c r="Z68" i="1"/>
  <c r="EW68" i="1" s="1"/>
  <c r="Z69" i="1"/>
  <c r="EW69" i="1" s="1"/>
  <c r="Z70" i="1"/>
  <c r="EW70" i="1" s="1"/>
  <c r="Y53" i="1"/>
  <c r="EY67" i="1"/>
  <c r="EX60" i="1"/>
  <c r="EX68" i="1"/>
  <c r="EY66" i="1"/>
  <c r="EY63" i="1"/>
  <c r="EY65" i="1"/>
  <c r="EY61" i="1"/>
  <c r="EX70" i="1"/>
  <c r="EY62" i="1"/>
  <c r="EX69" i="1"/>
  <c r="EY59" i="1"/>
  <c r="EY64" i="1"/>
  <c r="EZ73" i="1" l="1"/>
  <c r="EZ75" i="1"/>
  <c r="EZ74" i="1"/>
  <c r="EZ76" i="1"/>
  <c r="EZ77" i="1"/>
  <c r="EZ78" i="1"/>
  <c r="EZ79" i="1"/>
  <c r="EZ80" i="1"/>
  <c r="EZ81" i="1"/>
  <c r="EZ82" i="1"/>
  <c r="EZ83" i="1"/>
  <c r="EZ84" i="1"/>
  <c r="Y59" i="1"/>
  <c r="EZ59" i="1" s="1"/>
  <c r="Y60" i="1"/>
  <c r="EZ60" i="1" s="1"/>
  <c r="Y61" i="1"/>
  <c r="EZ61" i="1" s="1"/>
  <c r="Y62" i="1"/>
  <c r="EZ62" i="1" s="1"/>
  <c r="Y63" i="1"/>
  <c r="EZ63" i="1" s="1"/>
  <c r="Y64" i="1"/>
  <c r="EZ64" i="1" s="1"/>
  <c r="Y65" i="1"/>
  <c r="EZ65" i="1" s="1"/>
  <c r="Y66" i="1"/>
  <c r="EZ66" i="1" s="1"/>
  <c r="Y67" i="1"/>
  <c r="EZ67" i="1" s="1"/>
  <c r="Y68" i="1"/>
  <c r="EZ68" i="1" s="1"/>
  <c r="Y69" i="1"/>
  <c r="EZ69" i="1" s="1"/>
  <c r="Y70" i="1"/>
  <c r="EZ70" i="1" s="1"/>
  <c r="V53" i="1"/>
  <c r="V59" i="1" l="1"/>
  <c r="V60" i="1"/>
  <c r="V61" i="1"/>
  <c r="V62" i="1"/>
  <c r="V63" i="1"/>
  <c r="V64" i="1"/>
  <c r="V65" i="1"/>
  <c r="V66" i="1"/>
  <c r="V67" i="1"/>
  <c r="V68" i="1"/>
  <c r="V69" i="1"/>
  <c r="V70" i="1"/>
  <c r="U53" i="1"/>
  <c r="U59" i="1" l="1"/>
  <c r="U60" i="1"/>
  <c r="U61" i="1"/>
  <c r="U62" i="1"/>
  <c r="U63" i="1"/>
  <c r="U64" i="1"/>
  <c r="U65" i="1"/>
  <c r="U66" i="1"/>
  <c r="U67" i="1"/>
  <c r="U68" i="1"/>
  <c r="U69" i="1"/>
  <c r="U70" i="1"/>
  <c r="O53" i="1"/>
  <c r="N53" i="1" l="1"/>
  <c r="EV79" i="1"/>
  <c r="EU79" i="1"/>
  <c r="EU78" i="1"/>
  <c r="EV78" i="1"/>
  <c r="EU73" i="1"/>
  <c r="EV73" i="1"/>
  <c r="EV84" i="1"/>
  <c r="EU84" i="1"/>
  <c r="EU82" i="1"/>
  <c r="EV82" i="1"/>
  <c r="EV80" i="1"/>
  <c r="EU80" i="1"/>
  <c r="EV83" i="1"/>
  <c r="EU83" i="1"/>
  <c r="EU81" i="1"/>
  <c r="EV81" i="1"/>
  <c r="EV77" i="1"/>
  <c r="EU77" i="1"/>
  <c r="EU76" i="1"/>
  <c r="EV76" i="1"/>
  <c r="EV75" i="1"/>
  <c r="EU75" i="1"/>
  <c r="EV74" i="1"/>
  <c r="EU74" i="1"/>
  <c r="N59" i="1"/>
  <c r="N60" i="1"/>
  <c r="N61" i="1"/>
  <c r="N62" i="1"/>
  <c r="N63" i="1"/>
  <c r="N64" i="1"/>
  <c r="N65" i="1"/>
  <c r="N66" i="1"/>
  <c r="N67" i="1"/>
  <c r="N68" i="1"/>
  <c r="N69" i="1"/>
  <c r="N70" i="1"/>
  <c r="O59" i="1"/>
  <c r="MQ59" i="1" s="1"/>
  <c r="O60" i="1"/>
  <c r="KG60" i="1" s="1"/>
  <c r="O61" i="1"/>
  <c r="JV61" i="1" s="1"/>
  <c r="O62" i="1"/>
  <c r="JT62" i="1" s="1"/>
  <c r="O63" i="1"/>
  <c r="JT63" i="1" s="1"/>
  <c r="O64" i="1"/>
  <c r="KG64" i="1" s="1"/>
  <c r="O65" i="1"/>
  <c r="JQ65" i="1" s="1"/>
  <c r="O66" i="1"/>
  <c r="MQ66" i="1" s="1"/>
  <c r="O67" i="1"/>
  <c r="KD67" i="1" s="1"/>
  <c r="O68" i="1"/>
  <c r="JR68" i="1" s="1"/>
  <c r="O69" i="1"/>
  <c r="JW69" i="1" s="1"/>
  <c r="O70" i="1"/>
  <c r="JP70" i="1" s="1"/>
  <c r="M53" i="1"/>
  <c r="EV69" i="1"/>
  <c r="EU69" i="1"/>
  <c r="EU64" i="1"/>
  <c r="EV64" i="1"/>
  <c r="EV63" i="1"/>
  <c r="EU63" i="1"/>
  <c r="EU68" i="1"/>
  <c r="EV68" i="1"/>
  <c r="EV60" i="1"/>
  <c r="EU60" i="1"/>
  <c r="EU65" i="1"/>
  <c r="EV65" i="1"/>
  <c r="EU61" i="1"/>
  <c r="EV61" i="1"/>
  <c r="EU66" i="1"/>
  <c r="EV66" i="1"/>
  <c r="EU62" i="1"/>
  <c r="EV62" i="1"/>
  <c r="EV70" i="1"/>
  <c r="EU70" i="1"/>
  <c r="EU67" i="1"/>
  <c r="EV67" i="1"/>
  <c r="EV59" i="1"/>
  <c r="EU59" i="1"/>
  <c r="KG84" i="1" l="1"/>
  <c r="ET84" i="1"/>
  <c r="ES84" i="1"/>
  <c r="ER84" i="1"/>
  <c r="MQ84" i="1"/>
  <c r="JP84" i="1"/>
  <c r="JQ84" i="1"/>
  <c r="JR84" i="1"/>
  <c r="JS84" i="1"/>
  <c r="JT84" i="1"/>
  <c r="JU84" i="1"/>
  <c r="JV84" i="1"/>
  <c r="JW84" i="1"/>
  <c r="JX84" i="1"/>
  <c r="JY84" i="1"/>
  <c r="JZ84" i="1"/>
  <c r="KA84" i="1"/>
  <c r="KB84" i="1"/>
  <c r="KC84" i="1"/>
  <c r="KD84" i="1"/>
  <c r="KE84" i="1"/>
  <c r="ER77" i="1"/>
  <c r="KG77" i="1"/>
  <c r="ET77" i="1"/>
  <c r="ES77" i="1"/>
  <c r="MQ77" i="1"/>
  <c r="JP77" i="1"/>
  <c r="JQ77" i="1"/>
  <c r="JR77" i="1"/>
  <c r="JS77" i="1"/>
  <c r="JT77" i="1"/>
  <c r="JU77" i="1"/>
  <c r="JV77" i="1"/>
  <c r="JW77" i="1"/>
  <c r="JX77" i="1"/>
  <c r="JY77" i="1"/>
  <c r="JZ77" i="1"/>
  <c r="KA77" i="1"/>
  <c r="KB77" i="1"/>
  <c r="KC77" i="1"/>
  <c r="KD77" i="1"/>
  <c r="KE77" i="1"/>
  <c r="KG79" i="1"/>
  <c r="ET79" i="1"/>
  <c r="ES79" i="1"/>
  <c r="ER79" i="1"/>
  <c r="MQ79" i="1"/>
  <c r="JP79" i="1"/>
  <c r="JQ79" i="1"/>
  <c r="JR79" i="1"/>
  <c r="JS79" i="1"/>
  <c r="JT79" i="1"/>
  <c r="JU79" i="1"/>
  <c r="JV79" i="1"/>
  <c r="JW79" i="1"/>
  <c r="JX79" i="1"/>
  <c r="JY79" i="1"/>
  <c r="JZ79" i="1"/>
  <c r="KA79" i="1"/>
  <c r="KB79" i="1"/>
  <c r="KC79" i="1"/>
  <c r="KD79" i="1"/>
  <c r="KE79" i="1"/>
  <c r="ET75" i="1"/>
  <c r="ES75" i="1"/>
  <c r="ER75" i="1"/>
  <c r="KG75" i="1"/>
  <c r="MQ75" i="1"/>
  <c r="JP75" i="1"/>
  <c r="JQ75" i="1"/>
  <c r="JR75" i="1"/>
  <c r="JS75" i="1"/>
  <c r="JT75" i="1"/>
  <c r="JU75" i="1"/>
  <c r="JV75" i="1"/>
  <c r="JW75" i="1"/>
  <c r="JX75" i="1"/>
  <c r="JY75" i="1"/>
  <c r="JZ75" i="1"/>
  <c r="KA75" i="1"/>
  <c r="KB75" i="1"/>
  <c r="KC75" i="1"/>
  <c r="KD75" i="1"/>
  <c r="KE75" i="1"/>
  <c r="KG82" i="1"/>
  <c r="ET82" i="1"/>
  <c r="ES82" i="1"/>
  <c r="ER82" i="1"/>
  <c r="MQ82" i="1"/>
  <c r="JP82" i="1"/>
  <c r="JQ82" i="1"/>
  <c r="JR82" i="1"/>
  <c r="JS82" i="1"/>
  <c r="JT82" i="1"/>
  <c r="JU82" i="1"/>
  <c r="JV82" i="1"/>
  <c r="JW82" i="1"/>
  <c r="JX82" i="1"/>
  <c r="JY82" i="1"/>
  <c r="JZ82" i="1"/>
  <c r="KA82" i="1"/>
  <c r="KB82" i="1"/>
  <c r="KC82" i="1"/>
  <c r="KD82" i="1"/>
  <c r="KE82" i="1"/>
  <c r="ET78" i="1"/>
  <c r="KG78" i="1"/>
  <c r="ES78" i="1"/>
  <c r="ER78" i="1"/>
  <c r="MQ78" i="1"/>
  <c r="JP78" i="1"/>
  <c r="JQ78" i="1"/>
  <c r="JR78" i="1"/>
  <c r="JS78" i="1"/>
  <c r="JT78" i="1"/>
  <c r="JU78" i="1"/>
  <c r="JV78" i="1"/>
  <c r="JW78" i="1"/>
  <c r="JX78" i="1"/>
  <c r="JY78" i="1"/>
  <c r="JZ78" i="1"/>
  <c r="KA78" i="1"/>
  <c r="KB78" i="1"/>
  <c r="KC78" i="1"/>
  <c r="KD78" i="1"/>
  <c r="KE78" i="1"/>
  <c r="ES73" i="1"/>
  <c r="ER73" i="1"/>
  <c r="ET73" i="1"/>
  <c r="KG73" i="1"/>
  <c r="T73" i="1"/>
  <c r="MQ73" i="1"/>
  <c r="JP73" i="1"/>
  <c r="JQ73" i="1"/>
  <c r="JR73" i="1"/>
  <c r="JS73" i="1"/>
  <c r="JT73" i="1"/>
  <c r="JU73" i="1"/>
  <c r="JV73" i="1"/>
  <c r="JW73" i="1"/>
  <c r="JX73" i="1"/>
  <c r="JY73" i="1"/>
  <c r="JZ73" i="1"/>
  <c r="KA73" i="1"/>
  <c r="KB73" i="1"/>
  <c r="KC73" i="1"/>
  <c r="KD73" i="1"/>
  <c r="KE73" i="1"/>
  <c r="KG83" i="1"/>
  <c r="ER83" i="1"/>
  <c r="ES83" i="1"/>
  <c r="ET83" i="1"/>
  <c r="MQ83" i="1"/>
  <c r="JP83" i="1"/>
  <c r="JQ83" i="1"/>
  <c r="JR83" i="1"/>
  <c r="JS83" i="1"/>
  <c r="JT83" i="1"/>
  <c r="JU83" i="1"/>
  <c r="JV83" i="1"/>
  <c r="JW83" i="1"/>
  <c r="JX83" i="1"/>
  <c r="JY83" i="1"/>
  <c r="JZ83" i="1"/>
  <c r="KA83" i="1"/>
  <c r="KB83" i="1"/>
  <c r="KC83" i="1"/>
  <c r="KD83" i="1"/>
  <c r="KE83" i="1"/>
  <c r="ER81" i="1"/>
  <c r="KG81" i="1"/>
  <c r="ES81" i="1"/>
  <c r="ET81" i="1"/>
  <c r="MQ81" i="1"/>
  <c r="JP81" i="1"/>
  <c r="JQ81" i="1"/>
  <c r="JR81" i="1"/>
  <c r="JS81" i="1"/>
  <c r="JT81" i="1"/>
  <c r="JU81" i="1"/>
  <c r="JV81" i="1"/>
  <c r="JW81" i="1"/>
  <c r="JX81" i="1"/>
  <c r="JY81" i="1"/>
  <c r="JZ81" i="1"/>
  <c r="KA81" i="1"/>
  <c r="KB81" i="1"/>
  <c r="KC81" i="1"/>
  <c r="KD81" i="1"/>
  <c r="KE81" i="1"/>
  <c r="KG76" i="1"/>
  <c r="ER76" i="1"/>
  <c r="ET76" i="1"/>
  <c r="ES76" i="1"/>
  <c r="MQ76" i="1"/>
  <c r="JP76" i="1"/>
  <c r="JQ76" i="1"/>
  <c r="JR76" i="1"/>
  <c r="JS76" i="1"/>
  <c r="JT76" i="1"/>
  <c r="JU76" i="1"/>
  <c r="JV76" i="1"/>
  <c r="JW76" i="1"/>
  <c r="JX76" i="1"/>
  <c r="JY76" i="1"/>
  <c r="JZ76" i="1"/>
  <c r="KA76" i="1"/>
  <c r="KB76" i="1"/>
  <c r="KC76" i="1"/>
  <c r="KD76" i="1"/>
  <c r="KE76" i="1"/>
  <c r="T76" i="1"/>
  <c r="T74" i="1"/>
  <c r="T75" i="1"/>
  <c r="T77" i="1"/>
  <c r="T78" i="1"/>
  <c r="T79" i="1"/>
  <c r="T80" i="1"/>
  <c r="T84" i="1"/>
  <c r="KG74" i="1"/>
  <c r="ET74" i="1"/>
  <c r="ES74" i="1"/>
  <c r="ER74" i="1"/>
  <c r="MQ74" i="1"/>
  <c r="JP74" i="1"/>
  <c r="JQ74" i="1"/>
  <c r="JR74" i="1"/>
  <c r="JS74" i="1"/>
  <c r="JT74" i="1"/>
  <c r="JU74" i="1"/>
  <c r="JV74" i="1"/>
  <c r="JW74" i="1"/>
  <c r="JX74" i="1"/>
  <c r="JY74" i="1"/>
  <c r="JZ74" i="1"/>
  <c r="KA74" i="1"/>
  <c r="KB74" i="1"/>
  <c r="KC74" i="1"/>
  <c r="KD74" i="1"/>
  <c r="KE74" i="1"/>
  <c r="ES80" i="1"/>
  <c r="ER80" i="1"/>
  <c r="KG80" i="1"/>
  <c r="ET80" i="1"/>
  <c r="MQ80" i="1"/>
  <c r="JP80" i="1"/>
  <c r="JQ80" i="1"/>
  <c r="JR80" i="1"/>
  <c r="JS80" i="1"/>
  <c r="JT80" i="1"/>
  <c r="JU80" i="1"/>
  <c r="JV80" i="1"/>
  <c r="JW80" i="1"/>
  <c r="JX80" i="1"/>
  <c r="JY80" i="1"/>
  <c r="JZ80" i="1"/>
  <c r="KA80" i="1"/>
  <c r="KB80" i="1"/>
  <c r="KC80" i="1"/>
  <c r="KD80" i="1"/>
  <c r="KE80" i="1"/>
  <c r="DS59" i="1"/>
  <c r="DR59" i="1"/>
  <c r="DQ59" i="1"/>
  <c r="DP59" i="1"/>
  <c r="DO59" i="1"/>
  <c r="DN59" i="1"/>
  <c r="DN66" i="1"/>
  <c r="DS66" i="1"/>
  <c r="DR66" i="1"/>
  <c r="DQ66" i="1"/>
  <c r="DP66" i="1"/>
  <c r="DO66" i="1"/>
  <c r="DN67" i="1"/>
  <c r="DS67" i="1"/>
  <c r="DR67" i="1"/>
  <c r="DQ67" i="1"/>
  <c r="DP67" i="1"/>
  <c r="DO67" i="1"/>
  <c r="DN69" i="1"/>
  <c r="DS69" i="1"/>
  <c r="DR69" i="1"/>
  <c r="DQ69" i="1"/>
  <c r="DP69" i="1"/>
  <c r="DO69" i="1"/>
  <c r="DN70" i="1"/>
  <c r="DS70" i="1"/>
  <c r="DR70" i="1"/>
  <c r="DQ70" i="1"/>
  <c r="DP70" i="1"/>
  <c r="DO70" i="1"/>
  <c r="DN65" i="1"/>
  <c r="DS65" i="1"/>
  <c r="DR65" i="1"/>
  <c r="DQ65" i="1"/>
  <c r="DP65" i="1"/>
  <c r="DO65" i="1"/>
  <c r="DN61" i="1"/>
  <c r="DS61" i="1"/>
  <c r="DR61" i="1"/>
  <c r="DQ61" i="1"/>
  <c r="DP61" i="1"/>
  <c r="DO61" i="1"/>
  <c r="DN63" i="1"/>
  <c r="DS63" i="1"/>
  <c r="DR63" i="1"/>
  <c r="DQ63" i="1"/>
  <c r="DP63" i="1"/>
  <c r="DO63" i="1"/>
  <c r="DN64" i="1"/>
  <c r="DQ64" i="1"/>
  <c r="DP64" i="1"/>
  <c r="DO64" i="1"/>
  <c r="DR64" i="1"/>
  <c r="DS64" i="1"/>
  <c r="DN68" i="1"/>
  <c r="DS68" i="1"/>
  <c r="DR68" i="1"/>
  <c r="DQ68" i="1"/>
  <c r="DP68" i="1"/>
  <c r="DO68" i="1"/>
  <c r="DN62" i="1"/>
  <c r="DS62" i="1"/>
  <c r="DR62" i="1"/>
  <c r="DQ62" i="1"/>
  <c r="DP62" i="1"/>
  <c r="DO62" i="1"/>
  <c r="DN60" i="1"/>
  <c r="DS60" i="1"/>
  <c r="DR60" i="1"/>
  <c r="DQ60" i="1"/>
  <c r="DP60" i="1"/>
  <c r="DO60" i="1"/>
  <c r="JV60" i="1"/>
  <c r="JR60" i="1"/>
  <c r="JZ60" i="1"/>
  <c r="KG59" i="1"/>
  <c r="JW59" i="1"/>
  <c r="ET59" i="1"/>
  <c r="ES59" i="1"/>
  <c r="ER59" i="1"/>
  <c r="JP59" i="1"/>
  <c r="KE59" i="1"/>
  <c r="JY59" i="1"/>
  <c r="JX59" i="1"/>
  <c r="KC68" i="1"/>
  <c r="KA67" i="1"/>
  <c r="JV67" i="1"/>
  <c r="JS67" i="1"/>
  <c r="ER67" i="1"/>
  <c r="JY67" i="1"/>
  <c r="KC67" i="1"/>
  <c r="KE66" i="1"/>
  <c r="JZ66" i="1"/>
  <c r="ES66" i="1"/>
  <c r="KA66" i="1"/>
  <c r="JX67" i="1"/>
  <c r="KG67" i="1"/>
  <c r="KB66" i="1"/>
  <c r="JS66" i="1"/>
  <c r="JQ66" i="1"/>
  <c r="KD66" i="1"/>
  <c r="ES67" i="1"/>
  <c r="JU66" i="1"/>
  <c r="KG66" i="1"/>
  <c r="JW66" i="1"/>
  <c r="ET66" i="1"/>
  <c r="ER66" i="1"/>
  <c r="JV66" i="1"/>
  <c r="JT66" i="1"/>
  <c r="MQ68" i="1"/>
  <c r="KE70" i="1"/>
  <c r="MQ67" i="1"/>
  <c r="KB67" i="1"/>
  <c r="JP67" i="1"/>
  <c r="JR67" i="1"/>
  <c r="JT67" i="1"/>
  <c r="JU67" i="1"/>
  <c r="JZ68" i="1"/>
  <c r="JY68" i="1"/>
  <c r="JT68" i="1"/>
  <c r="JU68" i="1"/>
  <c r="M59" i="1"/>
  <c r="R59" i="1" s="1"/>
  <c r="M60" i="1"/>
  <c r="M61" i="1"/>
  <c r="M62" i="1"/>
  <c r="M63" i="1"/>
  <c r="M64" i="1"/>
  <c r="M65" i="1"/>
  <c r="M66" i="1"/>
  <c r="M67" i="1"/>
  <c r="M68" i="1"/>
  <c r="M69" i="1"/>
  <c r="M70" i="1"/>
  <c r="JV68" i="1"/>
  <c r="KA68" i="1"/>
  <c r="JQ68" i="1"/>
  <c r="JV70" i="1"/>
  <c r="KB68" i="1"/>
  <c r="KD70" i="1"/>
  <c r="JP68" i="1"/>
  <c r="ET68" i="1"/>
  <c r="JS68" i="1"/>
  <c r="KC66" i="1"/>
  <c r="ER68" i="1"/>
  <c r="JZ67" i="1"/>
  <c r="KB70" i="1"/>
  <c r="ES68" i="1"/>
  <c r="JW68" i="1"/>
  <c r="JX66" i="1"/>
  <c r="JQ67" i="1"/>
  <c r="JP66" i="1"/>
  <c r="JR69" i="1"/>
  <c r="KC70" i="1"/>
  <c r="KE69" i="1"/>
  <c r="KD69" i="1"/>
  <c r="JT70" i="1"/>
  <c r="JQ69" i="1"/>
  <c r="JY66" i="1"/>
  <c r="JR66" i="1"/>
  <c r="JY69" i="1"/>
  <c r="JU70" i="1"/>
  <c r="KA60" i="1"/>
  <c r="JV69" i="1"/>
  <c r="KG69" i="1"/>
  <c r="JW67" i="1"/>
  <c r="JX69" i="1"/>
  <c r="JR59" i="1"/>
  <c r="JW70" i="1"/>
  <c r="KC60" i="1"/>
  <c r="ET67" i="1"/>
  <c r="ER69" i="1"/>
  <c r="ET69" i="1"/>
  <c r="KE67" i="1"/>
  <c r="JQ70" i="1"/>
  <c r="JX70" i="1"/>
  <c r="JT60" i="1"/>
  <c r="JS69" i="1"/>
  <c r="ES69" i="1"/>
  <c r="JP69" i="1"/>
  <c r="MQ69" i="1"/>
  <c r="JT69" i="1"/>
  <c r="KC69" i="1"/>
  <c r="KB69" i="1"/>
  <c r="KA69" i="1"/>
  <c r="JU69" i="1"/>
  <c r="JZ69" i="1"/>
  <c r="KG68" i="1"/>
  <c r="KC59" i="1"/>
  <c r="JX68" i="1"/>
  <c r="JQ59" i="1"/>
  <c r="KA70" i="1"/>
  <c r="KD68" i="1"/>
  <c r="KE68" i="1"/>
  <c r="KD59" i="1"/>
  <c r="JU59" i="1"/>
  <c r="JZ59" i="1"/>
  <c r="MQ70" i="1"/>
  <c r="JS59" i="1"/>
  <c r="JY70" i="1"/>
  <c r="AZ53" i="1"/>
  <c r="BA54" i="1" s="1"/>
  <c r="ES70" i="1"/>
  <c r="JV59" i="1"/>
  <c r="JZ70" i="1"/>
  <c r="JR70" i="1"/>
  <c r="ER70" i="1"/>
  <c r="KB59" i="1"/>
  <c r="JT59" i="1"/>
  <c r="JS70" i="1"/>
  <c r="ET70" i="1"/>
  <c r="KA59" i="1"/>
  <c r="KG70" i="1"/>
  <c r="MQ60" i="1"/>
  <c r="KB65" i="1"/>
  <c r="KD65" i="1"/>
  <c r="MQ64" i="1"/>
  <c r="JW61" i="1"/>
  <c r="KA61" i="1"/>
  <c r="JY61" i="1"/>
  <c r="JT61" i="1"/>
  <c r="JZ61" i="1"/>
  <c r="JQ61" i="1"/>
  <c r="KD61" i="1"/>
  <c r="JS65" i="1"/>
  <c r="JV65" i="1"/>
  <c r="JQ64" i="1"/>
  <c r="JP65" i="1"/>
  <c r="JZ65" i="1"/>
  <c r="JW65" i="1"/>
  <c r="KC65" i="1"/>
  <c r="JR64" i="1"/>
  <c r="JX64" i="1"/>
  <c r="JY64" i="1"/>
  <c r="JS64" i="1"/>
  <c r="KB64" i="1"/>
  <c r="JP64" i="1"/>
  <c r="KC64" i="1"/>
  <c r="JT64" i="1"/>
  <c r="KG65" i="1"/>
  <c r="ER65" i="1"/>
  <c r="ES65" i="1"/>
  <c r="MQ65" i="1"/>
  <c r="ET65" i="1"/>
  <c r="ES60" i="1"/>
  <c r="ET63" i="1"/>
  <c r="KB60" i="1"/>
  <c r="KG63" i="1"/>
  <c r="ER63" i="1"/>
  <c r="JS60" i="1"/>
  <c r="ES63" i="1"/>
  <c r="JQ60" i="1"/>
  <c r="MQ63" i="1"/>
  <c r="JW60" i="1"/>
  <c r="JP60" i="1"/>
  <c r="KE60" i="1"/>
  <c r="JU60" i="1"/>
  <c r="ET60" i="1"/>
  <c r="JQ62" i="1"/>
  <c r="KD60" i="1"/>
  <c r="JY60" i="1"/>
  <c r="ER60" i="1"/>
  <c r="JZ62" i="1"/>
  <c r="JX60" i="1"/>
  <c r="JR62" i="1"/>
  <c r="KE62" i="1"/>
  <c r="KD63" i="1"/>
  <c r="JW64" i="1"/>
  <c r="JU61" i="1"/>
  <c r="JR61" i="1"/>
  <c r="JZ63" i="1"/>
  <c r="JV63" i="1"/>
  <c r="JW62" i="1"/>
  <c r="JS61" i="1"/>
  <c r="JW63" i="1"/>
  <c r="KD62" i="1"/>
  <c r="ES62" i="1"/>
  <c r="JY62" i="1"/>
  <c r="KA64" i="1"/>
  <c r="KE61" i="1"/>
  <c r="JY63" i="1"/>
  <c r="ET61" i="1"/>
  <c r="JZ64" i="1"/>
  <c r="KB63" i="1"/>
  <c r="KC61" i="1"/>
  <c r="JP61" i="1"/>
  <c r="KG61" i="1"/>
  <c r="JV62" i="1"/>
  <c r="ET62" i="1"/>
  <c r="JX65" i="1"/>
  <c r="JR63" i="1"/>
  <c r="ER61" i="1"/>
  <c r="JP62" i="1"/>
  <c r="JX63" i="1"/>
  <c r="JY65" i="1"/>
  <c r="KA63" i="1"/>
  <c r="ES61" i="1"/>
  <c r="JS62" i="1"/>
  <c r="KE63" i="1"/>
  <c r="JR65" i="1"/>
  <c r="JQ63" i="1"/>
  <c r="MQ61" i="1"/>
  <c r="KB62" i="1"/>
  <c r="KG62" i="1"/>
  <c r="KC62" i="1"/>
  <c r="ER62" i="1"/>
  <c r="KB61" i="1"/>
  <c r="JU65" i="1"/>
  <c r="JP63" i="1"/>
  <c r="KA62" i="1"/>
  <c r="JU63" i="1"/>
  <c r="JX62" i="1"/>
  <c r="JU62" i="1"/>
  <c r="KA65" i="1"/>
  <c r="JS63" i="1"/>
  <c r="JV64" i="1"/>
  <c r="MQ62" i="1"/>
  <c r="JX61" i="1"/>
  <c r="KE64" i="1"/>
  <c r="KE65" i="1"/>
  <c r="KC63" i="1"/>
  <c r="ER64" i="1"/>
  <c r="JT65" i="1"/>
  <c r="ES64" i="1"/>
  <c r="JU64" i="1"/>
  <c r="ET64" i="1"/>
  <c r="KD64" i="1"/>
  <c r="GX62" i="1"/>
  <c r="GT62" i="1"/>
  <c r="GW62" i="1"/>
  <c r="GQ62" i="1"/>
  <c r="GS62" i="1"/>
  <c r="GN62" i="1"/>
  <c r="GV62" i="1"/>
  <c r="GU62" i="1"/>
  <c r="DN80" i="1" l="1"/>
  <c r="DP80" i="1"/>
  <c r="DO80" i="1"/>
  <c r="DS80" i="1"/>
  <c r="DR80" i="1"/>
  <c r="DQ80" i="1"/>
  <c r="DS74" i="1"/>
  <c r="DP74" i="1"/>
  <c r="DR74" i="1"/>
  <c r="DQ74" i="1"/>
  <c r="DO74" i="1"/>
  <c r="DN74" i="1"/>
  <c r="DR79" i="1"/>
  <c r="DQ79" i="1"/>
  <c r="DP79" i="1"/>
  <c r="DN79" i="1"/>
  <c r="DS79" i="1"/>
  <c r="DO79" i="1"/>
  <c r="DS73" i="1"/>
  <c r="DP73" i="1"/>
  <c r="DR73" i="1"/>
  <c r="DO73" i="1"/>
  <c r="DQ73" i="1"/>
  <c r="DN73" i="1"/>
  <c r="FA83" i="1"/>
  <c r="ED83" i="1"/>
  <c r="EC83" i="1"/>
  <c r="EB83" i="1"/>
  <c r="DZ83" i="1"/>
  <c r="DY83" i="1"/>
  <c r="MD83" i="1"/>
  <c r="FE83" i="1"/>
  <c r="EA83" i="1"/>
  <c r="DX83" i="1"/>
  <c r="DW83" i="1"/>
  <c r="Q83" i="1"/>
  <c r="P83" i="1"/>
  <c r="FC83" i="1"/>
  <c r="FD83" i="1"/>
  <c r="FB83" i="1"/>
  <c r="DT83" i="1"/>
  <c r="DU83" i="1"/>
  <c r="DV83" i="1"/>
  <c r="GS83" i="1"/>
  <c r="GN83" i="1"/>
  <c r="FR83" i="1"/>
  <c r="GX83" i="1"/>
  <c r="GW83" i="1"/>
  <c r="GV83" i="1"/>
  <c r="GU83" i="1"/>
  <c r="GQ83" i="1"/>
  <c r="GT83" i="1"/>
  <c r="R83" i="1"/>
  <c r="DC83" i="1"/>
  <c r="S83" i="1"/>
  <c r="EE83" i="1"/>
  <c r="DZ82" i="1"/>
  <c r="DY82" i="1"/>
  <c r="DW82" i="1"/>
  <c r="Q82" i="1"/>
  <c r="DU82" i="1"/>
  <c r="FE82" i="1"/>
  <c r="DX82" i="1"/>
  <c r="FD82" i="1"/>
  <c r="DV82" i="1"/>
  <c r="FC82" i="1"/>
  <c r="DT82" i="1"/>
  <c r="FB82" i="1"/>
  <c r="FA82" i="1"/>
  <c r="EC82" i="1"/>
  <c r="EB82" i="1"/>
  <c r="MD82" i="1"/>
  <c r="EA82" i="1"/>
  <c r="P82" i="1"/>
  <c r="ED82" i="1"/>
  <c r="GX82" i="1"/>
  <c r="GN82" i="1"/>
  <c r="GW82" i="1"/>
  <c r="GU82" i="1"/>
  <c r="GT82" i="1"/>
  <c r="GS82" i="1"/>
  <c r="FR82" i="1"/>
  <c r="GQ82" i="1"/>
  <c r="GV82" i="1"/>
  <c r="S82" i="1"/>
  <c r="R82" i="1"/>
  <c r="DC82" i="1"/>
  <c r="EE82" i="1"/>
  <c r="DU81" i="1"/>
  <c r="DT81" i="1"/>
  <c r="DV81" i="1"/>
  <c r="MD81" i="1"/>
  <c r="Q81" i="1"/>
  <c r="FE81" i="1"/>
  <c r="P81" i="1"/>
  <c r="FD81" i="1"/>
  <c r="FC81" i="1"/>
  <c r="ED81" i="1"/>
  <c r="FB81" i="1"/>
  <c r="DW81" i="1"/>
  <c r="FA81" i="1"/>
  <c r="DZ81" i="1"/>
  <c r="DY81" i="1"/>
  <c r="DX81" i="1"/>
  <c r="EC81" i="1"/>
  <c r="EB81" i="1"/>
  <c r="EA81" i="1"/>
  <c r="GV81" i="1"/>
  <c r="GT81" i="1"/>
  <c r="GN81" i="1"/>
  <c r="GX81" i="1"/>
  <c r="GQ81" i="1"/>
  <c r="FR81" i="1"/>
  <c r="GU81" i="1"/>
  <c r="GW81" i="1"/>
  <c r="GS81" i="1"/>
  <c r="R81" i="1"/>
  <c r="DC81" i="1"/>
  <c r="S81" i="1"/>
  <c r="EE81" i="1"/>
  <c r="FB80" i="1"/>
  <c r="FE80" i="1"/>
  <c r="MD80" i="1"/>
  <c r="FA80" i="1"/>
  <c r="DU80" i="1"/>
  <c r="DT80" i="1"/>
  <c r="FC80" i="1"/>
  <c r="EC80" i="1"/>
  <c r="Q80" i="1"/>
  <c r="P80" i="1"/>
  <c r="ED80" i="1"/>
  <c r="EB80" i="1"/>
  <c r="EA80" i="1"/>
  <c r="DZ80" i="1"/>
  <c r="DV80" i="1"/>
  <c r="DY80" i="1"/>
  <c r="DW80" i="1"/>
  <c r="DX80" i="1"/>
  <c r="FD80" i="1"/>
  <c r="GN80" i="1"/>
  <c r="GW80" i="1"/>
  <c r="GT80" i="1"/>
  <c r="FR80" i="1"/>
  <c r="GX80" i="1"/>
  <c r="GU80" i="1"/>
  <c r="GS80" i="1"/>
  <c r="GQ80" i="1"/>
  <c r="GV80" i="1"/>
  <c r="DC80" i="1"/>
  <c r="S80" i="1"/>
  <c r="EH80" i="1" s="1"/>
  <c r="R80" i="1"/>
  <c r="EE80" i="1"/>
  <c r="DO78" i="1"/>
  <c r="DN78" i="1"/>
  <c r="DQ78" i="1"/>
  <c r="DP78" i="1"/>
  <c r="DS78" i="1"/>
  <c r="DR78" i="1"/>
  <c r="DQ76" i="1"/>
  <c r="DP76" i="1"/>
  <c r="DO76" i="1"/>
  <c r="DN76" i="1"/>
  <c r="DS76" i="1"/>
  <c r="DR76" i="1"/>
  <c r="DX77" i="1"/>
  <c r="DW77" i="1"/>
  <c r="Q77" i="1"/>
  <c r="DV77" i="1"/>
  <c r="P77" i="1"/>
  <c r="DT77" i="1"/>
  <c r="FE77" i="1"/>
  <c r="FD77" i="1"/>
  <c r="MD77" i="1"/>
  <c r="FC77" i="1"/>
  <c r="FA77" i="1"/>
  <c r="EC77" i="1"/>
  <c r="ED77" i="1"/>
  <c r="EB77" i="1"/>
  <c r="EA77" i="1"/>
  <c r="DY77" i="1"/>
  <c r="FB77" i="1"/>
  <c r="DU77" i="1"/>
  <c r="DZ77" i="1"/>
  <c r="GQ77" i="1"/>
  <c r="GV77" i="1"/>
  <c r="GX77" i="1"/>
  <c r="GS77" i="1"/>
  <c r="GW77" i="1"/>
  <c r="FR77" i="1"/>
  <c r="GT77" i="1"/>
  <c r="GU77" i="1"/>
  <c r="GN77" i="1"/>
  <c r="S77" i="1"/>
  <c r="EF77" i="1" s="1"/>
  <c r="DC77" i="1"/>
  <c r="R77" i="1"/>
  <c r="EE77" i="1"/>
  <c r="DO75" i="1"/>
  <c r="DN75" i="1"/>
  <c r="DS75" i="1"/>
  <c r="DR75" i="1"/>
  <c r="DQ75" i="1"/>
  <c r="DP75" i="1"/>
  <c r="DT84" i="1"/>
  <c r="FE84" i="1"/>
  <c r="FD84" i="1"/>
  <c r="MD84" i="1"/>
  <c r="FC84" i="1"/>
  <c r="EB84" i="1"/>
  <c r="ED84" i="1"/>
  <c r="EC84" i="1"/>
  <c r="DZ84" i="1"/>
  <c r="DY84" i="1"/>
  <c r="Q84" i="1"/>
  <c r="P84" i="1"/>
  <c r="DW84" i="1"/>
  <c r="EA84" i="1"/>
  <c r="FB84" i="1"/>
  <c r="FA84" i="1"/>
  <c r="DV84" i="1"/>
  <c r="DX84" i="1"/>
  <c r="DU84" i="1"/>
  <c r="GQ84" i="1"/>
  <c r="GW84" i="1"/>
  <c r="GN84" i="1"/>
  <c r="GT84" i="1"/>
  <c r="GX84" i="1"/>
  <c r="GV84" i="1"/>
  <c r="GU84" i="1"/>
  <c r="FR84" i="1"/>
  <c r="GS84" i="1"/>
  <c r="R84" i="1"/>
  <c r="DC84" i="1"/>
  <c r="S84" i="1"/>
  <c r="EG84" i="1" s="1"/>
  <c r="EE84" i="1"/>
  <c r="DS84" i="1"/>
  <c r="DQ84" i="1"/>
  <c r="DP84" i="1"/>
  <c r="DO84" i="1"/>
  <c r="DN84" i="1"/>
  <c r="DR84" i="1"/>
  <c r="FC75" i="1"/>
  <c r="FB75" i="1"/>
  <c r="FA75" i="1"/>
  <c r="DZ75" i="1"/>
  <c r="DY75" i="1"/>
  <c r="DV75" i="1"/>
  <c r="DT75" i="1"/>
  <c r="DU75" i="1"/>
  <c r="FE75" i="1"/>
  <c r="DW75" i="1"/>
  <c r="MD75" i="1"/>
  <c r="EB75" i="1"/>
  <c r="EA75" i="1"/>
  <c r="ED75" i="1"/>
  <c r="FD75" i="1"/>
  <c r="Q75" i="1"/>
  <c r="P75" i="1"/>
  <c r="EC75" i="1"/>
  <c r="DX75" i="1"/>
  <c r="GN75" i="1"/>
  <c r="GW75" i="1"/>
  <c r="GS75" i="1"/>
  <c r="GV75" i="1"/>
  <c r="FR75" i="1"/>
  <c r="GQ75" i="1"/>
  <c r="GU75" i="1"/>
  <c r="GT75" i="1"/>
  <c r="GX75" i="1"/>
  <c r="DC75" i="1"/>
  <c r="R75" i="1"/>
  <c r="S75" i="1"/>
  <c r="EK75" i="1" s="1"/>
  <c r="EE75" i="1"/>
  <c r="ED78" i="1"/>
  <c r="EC78" i="1"/>
  <c r="EA78" i="1"/>
  <c r="FE78" i="1"/>
  <c r="DY78" i="1"/>
  <c r="DU78" i="1"/>
  <c r="DT78" i="1"/>
  <c r="MD78" i="1"/>
  <c r="DZ78" i="1"/>
  <c r="DX78" i="1"/>
  <c r="DW78" i="1"/>
  <c r="DV78" i="1"/>
  <c r="FB78" i="1"/>
  <c r="FA78" i="1"/>
  <c r="FD78" i="1"/>
  <c r="FC78" i="1"/>
  <c r="Q78" i="1"/>
  <c r="P78" i="1"/>
  <c r="EB78" i="1"/>
  <c r="GX78" i="1"/>
  <c r="GU78" i="1"/>
  <c r="GV78" i="1"/>
  <c r="GT78" i="1"/>
  <c r="GW78" i="1"/>
  <c r="FR78" i="1"/>
  <c r="GQ78" i="1"/>
  <c r="GN78" i="1"/>
  <c r="GS78" i="1"/>
  <c r="S78" i="1"/>
  <c r="EK78" i="1" s="1"/>
  <c r="R78" i="1"/>
  <c r="DC78" i="1"/>
  <c r="EE78" i="1"/>
  <c r="DP83" i="1"/>
  <c r="DO83" i="1"/>
  <c r="DN83" i="1"/>
  <c r="DS83" i="1"/>
  <c r="DR83" i="1"/>
  <c r="DQ83" i="1"/>
  <c r="EB74" i="1"/>
  <c r="EA74" i="1"/>
  <c r="DZ74" i="1"/>
  <c r="MD74" i="1"/>
  <c r="FD74" i="1"/>
  <c r="FC74" i="1"/>
  <c r="FB74" i="1"/>
  <c r="FA74" i="1"/>
  <c r="ED74" i="1"/>
  <c r="P74" i="1"/>
  <c r="FE74" i="1"/>
  <c r="DY74" i="1"/>
  <c r="EC74" i="1"/>
  <c r="DX74" i="1"/>
  <c r="DU74" i="1"/>
  <c r="DW74" i="1"/>
  <c r="DV74" i="1"/>
  <c r="DT74" i="1"/>
  <c r="Q74" i="1"/>
  <c r="GU74" i="1"/>
  <c r="GT74" i="1"/>
  <c r="GQ74" i="1"/>
  <c r="GW74" i="1"/>
  <c r="GV74" i="1"/>
  <c r="GX74" i="1"/>
  <c r="GS74" i="1"/>
  <c r="FR74" i="1"/>
  <c r="GN74" i="1"/>
  <c r="S74" i="1"/>
  <c r="EP74" i="1" s="1"/>
  <c r="R74" i="1"/>
  <c r="EE74" i="1"/>
  <c r="T83" i="1"/>
  <c r="T82" i="1"/>
  <c r="DS82" i="1"/>
  <c r="DR82" i="1"/>
  <c r="DQ82" i="1"/>
  <c r="DN82" i="1"/>
  <c r="DP82" i="1"/>
  <c r="DO82" i="1"/>
  <c r="FE76" i="1"/>
  <c r="FD76" i="1"/>
  <c r="MD76" i="1"/>
  <c r="FC76" i="1"/>
  <c r="FA76" i="1"/>
  <c r="ED76" i="1"/>
  <c r="EC76" i="1"/>
  <c r="EB76" i="1"/>
  <c r="DZ76" i="1"/>
  <c r="EA76" i="1"/>
  <c r="DY76" i="1"/>
  <c r="DX76" i="1"/>
  <c r="P76" i="1"/>
  <c r="DW76" i="1"/>
  <c r="Q76" i="1"/>
  <c r="DV76" i="1"/>
  <c r="DU76" i="1"/>
  <c r="DT76" i="1"/>
  <c r="FB76" i="1"/>
  <c r="DC76" i="1"/>
  <c r="S76" i="1"/>
  <c r="EK76" i="1" s="1"/>
  <c r="R76" i="1"/>
  <c r="EE76" i="1"/>
  <c r="T81" i="1"/>
  <c r="DO77" i="1"/>
  <c r="DN77" i="1"/>
  <c r="DP77" i="1"/>
  <c r="DS77" i="1"/>
  <c r="DQ77" i="1"/>
  <c r="DR77" i="1"/>
  <c r="FE79" i="1"/>
  <c r="FD79" i="1"/>
  <c r="FB79" i="1"/>
  <c r="DW79" i="1"/>
  <c r="DV79" i="1"/>
  <c r="DT79" i="1"/>
  <c r="FC79" i="1"/>
  <c r="FA79" i="1"/>
  <c r="MD79" i="1"/>
  <c r="EC79" i="1"/>
  <c r="DZ79" i="1"/>
  <c r="DY79" i="1"/>
  <c r="DX79" i="1"/>
  <c r="DU79" i="1"/>
  <c r="Q79" i="1"/>
  <c r="P79" i="1"/>
  <c r="ED79" i="1"/>
  <c r="EB79" i="1"/>
  <c r="EA79" i="1"/>
  <c r="FR79" i="1"/>
  <c r="GV79" i="1"/>
  <c r="GT79" i="1"/>
  <c r="GN79" i="1"/>
  <c r="GS79" i="1"/>
  <c r="GU79" i="1"/>
  <c r="GQ79" i="1"/>
  <c r="GW79" i="1"/>
  <c r="GX79" i="1"/>
  <c r="S79" i="1"/>
  <c r="EL79" i="1" s="1"/>
  <c r="R79" i="1"/>
  <c r="DC79" i="1"/>
  <c r="EE79" i="1"/>
  <c r="DS81" i="1"/>
  <c r="DP81" i="1"/>
  <c r="DR81" i="1"/>
  <c r="DQ81" i="1"/>
  <c r="DO81" i="1"/>
  <c r="DN81" i="1"/>
  <c r="DW73" i="1"/>
  <c r="CQ73" i="1"/>
  <c r="Q73" i="1"/>
  <c r="DV73" i="1"/>
  <c r="P73" i="1"/>
  <c r="DT73" i="1"/>
  <c r="CW73" i="1"/>
  <c r="MD73" i="1"/>
  <c r="FC73" i="1"/>
  <c r="ED73" i="1"/>
  <c r="EC73" i="1"/>
  <c r="CM73" i="1"/>
  <c r="DU73" i="1"/>
  <c r="EB73" i="1"/>
  <c r="EA73" i="1"/>
  <c r="DZ73" i="1"/>
  <c r="FE73" i="1"/>
  <c r="FA73" i="1"/>
  <c r="CG73" i="1"/>
  <c r="DY73" i="1"/>
  <c r="DX73" i="1"/>
  <c r="FD73" i="1"/>
  <c r="FB73" i="1"/>
  <c r="GS73" i="1"/>
  <c r="GT73" i="1"/>
  <c r="GQ73" i="1"/>
  <c r="FR73" i="1"/>
  <c r="GW73" i="1"/>
  <c r="GX73" i="1"/>
  <c r="GN73" i="1"/>
  <c r="GU73" i="1"/>
  <c r="GV73" i="1"/>
  <c r="R73" i="1"/>
  <c r="S73" i="1"/>
  <c r="EO73" i="1" s="1"/>
  <c r="EE73" i="1"/>
  <c r="DC59" i="1"/>
  <c r="FE59" i="1"/>
  <c r="FD59" i="1"/>
  <c r="FC59" i="1"/>
  <c r="FB59" i="1"/>
  <c r="FA59" i="1"/>
  <c r="MD70" i="1"/>
  <c r="FB70" i="1"/>
  <c r="FD70" i="1"/>
  <c r="FC70" i="1"/>
  <c r="FE70" i="1"/>
  <c r="FA70" i="1"/>
  <c r="MD69" i="1"/>
  <c r="FB69" i="1"/>
  <c r="FA69" i="1"/>
  <c r="FE69" i="1"/>
  <c r="FD69" i="1"/>
  <c r="FC69" i="1"/>
  <c r="MD68" i="1"/>
  <c r="FC68" i="1"/>
  <c r="FB68" i="1"/>
  <c r="FA68" i="1"/>
  <c r="FE68" i="1"/>
  <c r="FD68" i="1"/>
  <c r="MD67" i="1"/>
  <c r="FE67" i="1"/>
  <c r="FD67" i="1"/>
  <c r="FC67" i="1"/>
  <c r="FB67" i="1"/>
  <c r="FA67" i="1"/>
  <c r="MD66" i="1"/>
  <c r="FE66" i="1"/>
  <c r="FD66" i="1"/>
  <c r="FC66" i="1"/>
  <c r="FB66" i="1"/>
  <c r="FA66" i="1"/>
  <c r="MD65" i="1"/>
  <c r="FE65" i="1"/>
  <c r="FB65" i="1"/>
  <c r="FA65" i="1"/>
  <c r="FC65" i="1"/>
  <c r="FD65" i="1"/>
  <c r="MD64" i="1"/>
  <c r="FC64" i="1"/>
  <c r="FB64" i="1"/>
  <c r="FD64" i="1"/>
  <c r="FE64" i="1"/>
  <c r="FA64" i="1"/>
  <c r="MD63" i="1"/>
  <c r="FC63" i="1"/>
  <c r="FB63" i="1"/>
  <c r="FE63" i="1"/>
  <c r="FD63" i="1"/>
  <c r="FA63" i="1"/>
  <c r="MD62" i="1"/>
  <c r="FD62" i="1"/>
  <c r="FC62" i="1"/>
  <c r="FA62" i="1"/>
  <c r="FE62" i="1"/>
  <c r="FB62" i="1"/>
  <c r="MD61" i="1"/>
  <c r="FE61" i="1"/>
  <c r="FD61" i="1"/>
  <c r="FC61" i="1"/>
  <c r="FB61" i="1"/>
  <c r="FA61" i="1"/>
  <c r="MD60" i="1"/>
  <c r="FE60" i="1"/>
  <c r="FD60" i="1"/>
  <c r="FC60" i="1"/>
  <c r="FB60" i="1"/>
  <c r="FA60" i="1"/>
  <c r="DX59" i="1"/>
  <c r="MD59" i="1"/>
  <c r="GW68" i="1"/>
  <c r="EC67" i="1"/>
  <c r="DT66" i="1"/>
  <c r="EA65" i="1"/>
  <c r="GU63" i="1"/>
  <c r="DC62" i="1"/>
  <c r="ED61" i="1"/>
  <c r="T62" i="1"/>
  <c r="T63" i="1"/>
  <c r="T68" i="1"/>
  <c r="ED60" i="1"/>
  <c r="S63" i="1"/>
  <c r="DT63" i="1"/>
  <c r="R63" i="1"/>
  <c r="MT63" i="1" s="1"/>
  <c r="DC60" i="1"/>
  <c r="DC61" i="1"/>
  <c r="FR59" i="1"/>
  <c r="EB59" i="1"/>
  <c r="ED59" i="1"/>
  <c r="GN59" i="1"/>
  <c r="GQ59" i="1"/>
  <c r="EA59" i="1"/>
  <c r="GX59" i="1"/>
  <c r="P59" i="1"/>
  <c r="GV59" i="1"/>
  <c r="DV59" i="1"/>
  <c r="GT59" i="1"/>
  <c r="DY59" i="1"/>
  <c r="GU59" i="1"/>
  <c r="S59" i="1"/>
  <c r="DZ59" i="1"/>
  <c r="EE59" i="1"/>
  <c r="T59" i="1"/>
  <c r="EC61" i="1"/>
  <c r="DV61" i="1"/>
  <c r="Q61" i="1"/>
  <c r="EA61" i="1"/>
  <c r="DX68" i="1"/>
  <c r="DZ61" i="1"/>
  <c r="DU61" i="1"/>
  <c r="R61" i="1"/>
  <c r="DK61" i="1" s="1"/>
  <c r="S61" i="1"/>
  <c r="DW61" i="1"/>
  <c r="DT61" i="1"/>
  <c r="EE61" i="1"/>
  <c r="DY60" i="1"/>
  <c r="DZ60" i="1"/>
  <c r="GW63" i="1"/>
  <c r="GT63" i="1"/>
  <c r="GN63" i="1"/>
  <c r="R66" i="1"/>
  <c r="MT66" i="1" s="1"/>
  <c r="GV63" i="1"/>
  <c r="T66" i="1"/>
  <c r="DY62" i="1"/>
  <c r="DT62" i="1"/>
  <c r="Q62" i="1"/>
  <c r="R62" i="1"/>
  <c r="JD62" i="1" s="1"/>
  <c r="DW62" i="1"/>
  <c r="EB62" i="1"/>
  <c r="ED62" i="1"/>
  <c r="EC65" i="1"/>
  <c r="T65" i="1"/>
  <c r="ED68" i="1"/>
  <c r="DT68" i="1"/>
  <c r="P68" i="1"/>
  <c r="DZ68" i="1"/>
  <c r="R68" i="1"/>
  <c r="JN68" i="1" s="1"/>
  <c r="EE68" i="1"/>
  <c r="R65" i="1"/>
  <c r="JJ65" i="1" s="1"/>
  <c r="EE65" i="1"/>
  <c r="GS63" i="1"/>
  <c r="GQ63" i="1"/>
  <c r="GX63" i="1"/>
  <c r="DV63" i="1"/>
  <c r="EC63" i="1"/>
  <c r="EE63" i="1"/>
  <c r="DZ63" i="1"/>
  <c r="DU63" i="1"/>
  <c r="DY63" i="1"/>
  <c r="GW65" i="1"/>
  <c r="GU66" i="1"/>
  <c r="GX66" i="1"/>
  <c r="EA62" i="1"/>
  <c r="P62" i="1"/>
  <c r="Q63" i="1"/>
  <c r="DW63" i="1"/>
  <c r="EC62" i="1"/>
  <c r="GV66" i="1"/>
  <c r="GW66" i="1"/>
  <c r="GQ66" i="1"/>
  <c r="GT66" i="1"/>
  <c r="DZ67" i="1"/>
  <c r="DV67" i="1"/>
  <c r="ED67" i="1"/>
  <c r="DY67" i="1"/>
  <c r="Q67" i="1"/>
  <c r="EA67" i="1"/>
  <c r="T67" i="1"/>
  <c r="GS66" i="1"/>
  <c r="GN66" i="1"/>
  <c r="DX65" i="1"/>
  <c r="ED65" i="1"/>
  <c r="DY65" i="1"/>
  <c r="ED66" i="1"/>
  <c r="DW65" i="1"/>
  <c r="DT65" i="1"/>
  <c r="GV67" i="1"/>
  <c r="GX67" i="1"/>
  <c r="GU67" i="1"/>
  <c r="GW67" i="1"/>
  <c r="DC63" i="1"/>
  <c r="GS68" i="1"/>
  <c r="DV68" i="1"/>
  <c r="DC65" i="1"/>
  <c r="DY68" i="1"/>
  <c r="DC68" i="1"/>
  <c r="Q68" i="1"/>
  <c r="EC68" i="1"/>
  <c r="S68" i="1"/>
  <c r="DW68" i="1"/>
  <c r="EB68" i="1"/>
  <c r="P65" i="1"/>
  <c r="DU68" i="1"/>
  <c r="EA68" i="1"/>
  <c r="EA66" i="1"/>
  <c r="DX67" i="1"/>
  <c r="DC67" i="1"/>
  <c r="GT68" i="1"/>
  <c r="GU68" i="1"/>
  <c r="GV68" i="1"/>
  <c r="EC66" i="1"/>
  <c r="DW67" i="1"/>
  <c r="GN68" i="1"/>
  <c r="R67" i="1"/>
  <c r="MT67" i="1" s="1"/>
  <c r="GQ68" i="1"/>
  <c r="EB66" i="1"/>
  <c r="GX68" i="1"/>
  <c r="DV66" i="1"/>
  <c r="EE66" i="1"/>
  <c r="FR70" i="1"/>
  <c r="FR69" i="1"/>
  <c r="FR68" i="1"/>
  <c r="EB67" i="1"/>
  <c r="DX66" i="1"/>
  <c r="S65" i="1"/>
  <c r="FR64" i="1"/>
  <c r="FR63" i="1"/>
  <c r="EE62" i="1"/>
  <c r="FR61" i="1"/>
  <c r="FR60" i="1"/>
  <c r="DW60" i="1"/>
  <c r="DT60" i="1"/>
  <c r="EE60" i="1"/>
  <c r="GQ60" i="1"/>
  <c r="GW60" i="1"/>
  <c r="GU60" i="1"/>
  <c r="GN60" i="1"/>
  <c r="GX60" i="1"/>
  <c r="DV60" i="1"/>
  <c r="GS60" i="1"/>
  <c r="GV60" i="1"/>
  <c r="FR67" i="1"/>
  <c r="FR66" i="1"/>
  <c r="FR65" i="1"/>
  <c r="Q66" i="1"/>
  <c r="GT67" i="1"/>
  <c r="P67" i="1"/>
  <c r="EB65" i="1"/>
  <c r="GS67" i="1"/>
  <c r="DZ65" i="1"/>
  <c r="GN67" i="1"/>
  <c r="DU67" i="1"/>
  <c r="Q65" i="1"/>
  <c r="GQ67" i="1"/>
  <c r="S67" i="1"/>
  <c r="EE67" i="1"/>
  <c r="DT67" i="1"/>
  <c r="DW66" i="1"/>
  <c r="P66" i="1"/>
  <c r="DY66" i="1"/>
  <c r="S66" i="1"/>
  <c r="DU65" i="1"/>
  <c r="DU66" i="1"/>
  <c r="DZ66" i="1"/>
  <c r="DV65" i="1"/>
  <c r="GW64" i="1"/>
  <c r="GN64" i="1"/>
  <c r="GU64" i="1"/>
  <c r="GS64" i="1"/>
  <c r="GV64" i="1"/>
  <c r="GQ64" i="1"/>
  <c r="GT60" i="1"/>
  <c r="GW59" i="1"/>
  <c r="DZ62" i="1"/>
  <c r="EA64" i="1"/>
  <c r="GS59" i="1"/>
  <c r="GV61" i="1"/>
  <c r="DY64" i="1"/>
  <c r="DT64" i="1"/>
  <c r="DU60" i="1"/>
  <c r="DX62" i="1"/>
  <c r="EC64" i="1"/>
  <c r="GS61" i="1"/>
  <c r="DU62" i="1"/>
  <c r="T61" i="1"/>
  <c r="DT59" i="1"/>
  <c r="Q60" i="1"/>
  <c r="P64" i="1"/>
  <c r="GT61" i="1"/>
  <c r="GX64" i="1"/>
  <c r="DU64" i="1"/>
  <c r="GW61" i="1"/>
  <c r="DX60" i="1"/>
  <c r="DY61" i="1"/>
  <c r="DU59" i="1"/>
  <c r="EB60" i="1"/>
  <c r="GX61" i="1"/>
  <c r="GT64" i="1"/>
  <c r="DC64" i="1"/>
  <c r="GU61" i="1"/>
  <c r="DZ64" i="1"/>
  <c r="DX64" i="1"/>
  <c r="P61" i="1"/>
  <c r="EC60" i="1"/>
  <c r="Q64" i="1"/>
  <c r="GN61" i="1"/>
  <c r="T64" i="1"/>
  <c r="DX61" i="1"/>
  <c r="S60" i="1"/>
  <c r="DV62" i="1"/>
  <c r="EB64" i="1"/>
  <c r="DW64" i="1"/>
  <c r="DV64" i="1"/>
  <c r="S64" i="1"/>
  <c r="P60" i="1"/>
  <c r="DW59" i="1"/>
  <c r="R60" i="1"/>
  <c r="JK60" i="1" s="1"/>
  <c r="S62" i="1"/>
  <c r="EC59" i="1"/>
  <c r="EB61" i="1"/>
  <c r="T60" i="1"/>
  <c r="ED64" i="1"/>
  <c r="EE64" i="1"/>
  <c r="Q59" i="1"/>
  <c r="EA60" i="1"/>
  <c r="R64" i="1"/>
  <c r="DH64" i="1" s="1"/>
  <c r="DC66" i="1"/>
  <c r="GX65" i="1"/>
  <c r="EB63" i="1"/>
  <c r="GN65" i="1"/>
  <c r="GU65" i="1"/>
  <c r="P63" i="1"/>
  <c r="GT65" i="1"/>
  <c r="ED63" i="1"/>
  <c r="GS65" i="1"/>
  <c r="DX63" i="1"/>
  <c r="GQ65" i="1"/>
  <c r="EA63" i="1"/>
  <c r="GV65" i="1"/>
  <c r="GQ61" i="1"/>
  <c r="DY70" i="1"/>
  <c r="DZ70" i="1"/>
  <c r="EA70" i="1"/>
  <c r="R70" i="1"/>
  <c r="JH70" i="1" s="1"/>
  <c r="DV70" i="1"/>
  <c r="DX70" i="1"/>
  <c r="GT69" i="1"/>
  <c r="DC70" i="1"/>
  <c r="GV69" i="1"/>
  <c r="GS69" i="1"/>
  <c r="DC69" i="1"/>
  <c r="GX69" i="1"/>
  <c r="GU69" i="1"/>
  <c r="EB70" i="1"/>
  <c r="EC70" i="1"/>
  <c r="DX69" i="1"/>
  <c r="GN69" i="1"/>
  <c r="GW69" i="1"/>
  <c r="Q69" i="1"/>
  <c r="GQ69" i="1"/>
  <c r="EB69" i="1"/>
  <c r="T69" i="1"/>
  <c r="EC69" i="1"/>
  <c r="DY69" i="1"/>
  <c r="EE70" i="1"/>
  <c r="DU69" i="1"/>
  <c r="DT69" i="1"/>
  <c r="ED70" i="1"/>
  <c r="Q70" i="1"/>
  <c r="DU70" i="1"/>
  <c r="DT70" i="1"/>
  <c r="P70" i="1"/>
  <c r="T70" i="1"/>
  <c r="EA69" i="1"/>
  <c r="S70" i="1"/>
  <c r="DW70" i="1"/>
  <c r="R69" i="1"/>
  <c r="DH69" i="1" s="1"/>
  <c r="ED69" i="1"/>
  <c r="DV69" i="1"/>
  <c r="P69" i="1"/>
  <c r="EE69" i="1"/>
  <c r="S69" i="1"/>
  <c r="DZ69" i="1"/>
  <c r="DW69" i="1"/>
  <c r="GV70" i="1"/>
  <c r="GQ70" i="1"/>
  <c r="GS70" i="1"/>
  <c r="GU70" i="1"/>
  <c r="GT70" i="1"/>
  <c r="GW70" i="1"/>
  <c r="GX70" i="1"/>
  <c r="GN70" i="1"/>
  <c r="MU59" i="1"/>
  <c r="MT59" i="1"/>
  <c r="DI59" i="1"/>
  <c r="DH59" i="1"/>
  <c r="JN59" i="1"/>
  <c r="JD59" i="1"/>
  <c r="JF59" i="1"/>
  <c r="DM59" i="1"/>
  <c r="JG59" i="1"/>
  <c r="MS59" i="1"/>
  <c r="JM59" i="1"/>
  <c r="JE59" i="1"/>
  <c r="JK59" i="1"/>
  <c r="JI59" i="1"/>
  <c r="JC59" i="1"/>
  <c r="DJ59" i="1"/>
  <c r="MV59" i="1"/>
  <c r="JH59" i="1"/>
  <c r="JL59" i="1"/>
  <c r="JO59" i="1"/>
  <c r="JJ59" i="1"/>
  <c r="DL59" i="1"/>
  <c r="DK59" i="1"/>
  <c r="JB59" i="1"/>
  <c r="BA73" i="1" l="1"/>
  <c r="EF73" i="1"/>
  <c r="EQ73" i="1"/>
  <c r="EH73" i="1"/>
  <c r="EM73" i="1"/>
  <c r="EG73" i="1"/>
  <c r="EN73" i="1"/>
  <c r="EP73" i="1"/>
  <c r="EI74" i="1"/>
  <c r="EN77" i="1"/>
  <c r="EP77" i="1"/>
  <c r="EK74" i="1"/>
  <c r="EJ74" i="1"/>
  <c r="EM75" i="1"/>
  <c r="EN75" i="1"/>
  <c r="EO75" i="1"/>
  <c r="CM74" i="1"/>
  <c r="CM76" i="1" s="1"/>
  <c r="CM78" i="1" s="1"/>
  <c r="CM80" i="1" s="1"/>
  <c r="CM82" i="1" s="1"/>
  <c r="CM84" i="1" s="1"/>
  <c r="CM86" i="1" s="1"/>
  <c r="CM88" i="1" s="1"/>
  <c r="CM90" i="1" s="1"/>
  <c r="CM92" i="1" s="1"/>
  <c r="EP75" i="1"/>
  <c r="EF79" i="1"/>
  <c r="EG79" i="1"/>
  <c r="EI79" i="1"/>
  <c r="EM79" i="1"/>
  <c r="CQ75" i="1"/>
  <c r="CQ77" i="1" s="1"/>
  <c r="CQ79" i="1" s="1"/>
  <c r="CQ81" i="1" s="1"/>
  <c r="CQ83" i="1" s="1"/>
  <c r="CQ85" i="1" s="1"/>
  <c r="CQ87" i="1" s="1"/>
  <c r="CQ89" i="1" s="1"/>
  <c r="CQ91" i="1" s="1"/>
  <c r="CQ93" i="1" s="1"/>
  <c r="EN79" i="1"/>
  <c r="CM75" i="1"/>
  <c r="CM77" i="1" s="1"/>
  <c r="CM79" i="1" s="1"/>
  <c r="CM81" i="1" s="1"/>
  <c r="CM83" i="1" s="1"/>
  <c r="CM85" i="1" s="1"/>
  <c r="CM87" i="1" s="1"/>
  <c r="CM89" i="1" s="1"/>
  <c r="CM91" i="1" s="1"/>
  <c r="CM93" i="1" s="1"/>
  <c r="EL84" i="1"/>
  <c r="EO84" i="1"/>
  <c r="CG74" i="1"/>
  <c r="CG76" i="1" s="1"/>
  <c r="CG78" i="1" s="1"/>
  <c r="CG80" i="1" s="1"/>
  <c r="CG82" i="1" s="1"/>
  <c r="CG84" i="1" s="1"/>
  <c r="CG86" i="1" s="1"/>
  <c r="CG88" i="1" s="1"/>
  <c r="CG90" i="1" s="1"/>
  <c r="CG92" i="1" s="1"/>
  <c r="EI84" i="1"/>
  <c r="EN74" i="1"/>
  <c r="EJ84" i="1"/>
  <c r="EQ74" i="1"/>
  <c r="EK84" i="1"/>
  <c r="EF74" i="1"/>
  <c r="EG76" i="1"/>
  <c r="EM84" i="1"/>
  <c r="EG74" i="1"/>
  <c r="EF75" i="1"/>
  <c r="EF78" i="1"/>
  <c r="EJ75" i="1"/>
  <c r="EG77" i="1"/>
  <c r="EH84" i="1"/>
  <c r="EQ75" i="1"/>
  <c r="CW74" i="1"/>
  <c r="CW76" i="1" s="1"/>
  <c r="CW78" i="1" s="1"/>
  <c r="CW80" i="1" s="1"/>
  <c r="CW82" i="1" s="1"/>
  <c r="CW84" i="1" s="1"/>
  <c r="CW86" i="1" s="1"/>
  <c r="CW88" i="1" s="1"/>
  <c r="CW90" i="1" s="1"/>
  <c r="CW92" i="1" s="1"/>
  <c r="EL75" i="1"/>
  <c r="DM83" i="1"/>
  <c r="DL83" i="1"/>
  <c r="DJ83" i="1"/>
  <c r="DI83" i="1"/>
  <c r="DH83" i="1"/>
  <c r="DK83" i="1"/>
  <c r="MT83" i="1"/>
  <c r="JL83" i="1"/>
  <c r="JG83" i="1"/>
  <c r="MS83" i="1"/>
  <c r="JM83" i="1"/>
  <c r="JF83" i="1"/>
  <c r="JN83" i="1"/>
  <c r="JH83" i="1"/>
  <c r="MV83" i="1"/>
  <c r="JO83" i="1"/>
  <c r="JB83" i="1"/>
  <c r="JC83" i="1"/>
  <c r="JJ83" i="1"/>
  <c r="MU83" i="1"/>
  <c r="JE83" i="1"/>
  <c r="JI83" i="1"/>
  <c r="JD83" i="1"/>
  <c r="JK83" i="1"/>
  <c r="EN84" i="1"/>
  <c r="EG80" i="1"/>
  <c r="DH84" i="1"/>
  <c r="DJ84" i="1"/>
  <c r="DI84" i="1"/>
  <c r="DK84" i="1"/>
  <c r="DM84" i="1"/>
  <c r="DL84" i="1"/>
  <c r="MV84" i="1"/>
  <c r="JL84" i="1"/>
  <c r="JC84" i="1"/>
  <c r="JM84" i="1"/>
  <c r="JH84" i="1"/>
  <c r="JN84" i="1"/>
  <c r="JF84" i="1"/>
  <c r="MU84" i="1"/>
  <c r="JO84" i="1"/>
  <c r="JI84" i="1"/>
  <c r="JB84" i="1"/>
  <c r="JG84" i="1"/>
  <c r="MT84" i="1"/>
  <c r="MS84" i="1"/>
  <c r="JE84" i="1"/>
  <c r="JJ84" i="1"/>
  <c r="JD84" i="1"/>
  <c r="JK84" i="1"/>
  <c r="EI80" i="1"/>
  <c r="EH76" i="1"/>
  <c r="EG75" i="1"/>
  <c r="EO79" i="1"/>
  <c r="EH78" i="1"/>
  <c r="DI81" i="1"/>
  <c r="DH81" i="1"/>
  <c r="DM81" i="1"/>
  <c r="DL81" i="1"/>
  <c r="DK81" i="1"/>
  <c r="DJ81" i="1"/>
  <c r="JL81" i="1"/>
  <c r="JF81" i="1"/>
  <c r="JM81" i="1"/>
  <c r="JI81" i="1"/>
  <c r="JN81" i="1"/>
  <c r="JB81" i="1"/>
  <c r="MV81" i="1"/>
  <c r="JO81" i="1"/>
  <c r="JE81" i="1"/>
  <c r="MT81" i="1"/>
  <c r="JH81" i="1"/>
  <c r="JJ81" i="1"/>
  <c r="MS81" i="1"/>
  <c r="MU81" i="1"/>
  <c r="JC81" i="1"/>
  <c r="JG81" i="1"/>
  <c r="JD81" i="1"/>
  <c r="JK81" i="1"/>
  <c r="EO81" i="1"/>
  <c r="EN81" i="1"/>
  <c r="EQ81" i="1"/>
  <c r="EL81" i="1"/>
  <c r="EH81" i="1"/>
  <c r="EG81" i="1"/>
  <c r="EF81" i="1"/>
  <c r="EJ81" i="1"/>
  <c r="EP81" i="1"/>
  <c r="EM81" i="1"/>
  <c r="EK81" i="1"/>
  <c r="EI81" i="1"/>
  <c r="DK78" i="1"/>
  <c r="DJ78" i="1"/>
  <c r="DI78" i="1"/>
  <c r="DM78" i="1"/>
  <c r="DL78" i="1"/>
  <c r="DH78" i="1"/>
  <c r="JC78" i="1"/>
  <c r="JL78" i="1"/>
  <c r="JF78" i="1"/>
  <c r="JB78" i="1"/>
  <c r="JM78" i="1"/>
  <c r="JN78" i="1"/>
  <c r="MV78" i="1"/>
  <c r="JO78" i="1"/>
  <c r="JH78" i="1"/>
  <c r="MU78" i="1"/>
  <c r="MS78" i="1"/>
  <c r="JG78" i="1"/>
  <c r="JI78" i="1"/>
  <c r="JJ78" i="1"/>
  <c r="JE78" i="1"/>
  <c r="MT78" i="1"/>
  <c r="JD78" i="1"/>
  <c r="JK78" i="1"/>
  <c r="CW75" i="1"/>
  <c r="CW77" i="1" s="1"/>
  <c r="CW79" i="1" s="1"/>
  <c r="CW81" i="1" s="1"/>
  <c r="CW83" i="1" s="1"/>
  <c r="CW85" i="1" s="1"/>
  <c r="CW87" i="1" s="1"/>
  <c r="CW89" i="1" s="1"/>
  <c r="CW91" i="1" s="1"/>
  <c r="CW93" i="1" s="1"/>
  <c r="EL80" i="1"/>
  <c r="EL76" i="1"/>
  <c r="EH75" i="1"/>
  <c r="EP79" i="1"/>
  <c r="EL78" i="1"/>
  <c r="EM80" i="1"/>
  <c r="EP76" i="1"/>
  <c r="EI75" i="1"/>
  <c r="EQ79" i="1"/>
  <c r="EM78" i="1"/>
  <c r="DJ76" i="1"/>
  <c r="DI76" i="1"/>
  <c r="DL76" i="1"/>
  <c r="DM76" i="1"/>
  <c r="DK76" i="1"/>
  <c r="DH76" i="1"/>
  <c r="MV76" i="1"/>
  <c r="JL76" i="1"/>
  <c r="JH76" i="1"/>
  <c r="JC76" i="1"/>
  <c r="JM76" i="1"/>
  <c r="MU76" i="1"/>
  <c r="JN76" i="1"/>
  <c r="JI76" i="1"/>
  <c r="JO76" i="1"/>
  <c r="JF76" i="1"/>
  <c r="JJ76" i="1"/>
  <c r="JB76" i="1"/>
  <c r="JE76" i="1"/>
  <c r="JG76" i="1"/>
  <c r="MT76" i="1"/>
  <c r="MS76" i="1"/>
  <c r="JD76" i="1"/>
  <c r="JK76" i="1"/>
  <c r="EN80" i="1"/>
  <c r="EO76" i="1"/>
  <c r="EL77" i="1"/>
  <c r="EH79" i="1"/>
  <c r="EO78" i="1"/>
  <c r="DI77" i="1"/>
  <c r="DH77" i="1"/>
  <c r="DL77" i="1"/>
  <c r="DK77" i="1"/>
  <c r="DM77" i="1"/>
  <c r="DJ77" i="1"/>
  <c r="JL77" i="1"/>
  <c r="JF77" i="1"/>
  <c r="MV77" i="1"/>
  <c r="JM77" i="1"/>
  <c r="JE77" i="1"/>
  <c r="JJ77" i="1"/>
  <c r="MU77" i="1"/>
  <c r="JN77" i="1"/>
  <c r="JH77" i="1"/>
  <c r="JB77" i="1"/>
  <c r="JO77" i="1"/>
  <c r="JG77" i="1"/>
  <c r="JI77" i="1"/>
  <c r="MT77" i="1"/>
  <c r="MS77" i="1"/>
  <c r="JC77" i="1"/>
  <c r="JD77" i="1"/>
  <c r="JK77" i="1"/>
  <c r="DK80" i="1"/>
  <c r="DL80" i="1"/>
  <c r="DJ80" i="1"/>
  <c r="DH80" i="1"/>
  <c r="DM80" i="1"/>
  <c r="DI80" i="1"/>
  <c r="JC80" i="1"/>
  <c r="JL80" i="1"/>
  <c r="MV80" i="1"/>
  <c r="JO80" i="1"/>
  <c r="MS80" i="1"/>
  <c r="MU80" i="1"/>
  <c r="JB80" i="1"/>
  <c r="JN80" i="1"/>
  <c r="JD80" i="1"/>
  <c r="JF80" i="1"/>
  <c r="JG80" i="1"/>
  <c r="JE80" i="1"/>
  <c r="JK80" i="1"/>
  <c r="MT80" i="1"/>
  <c r="JH80" i="1"/>
  <c r="JI80" i="1"/>
  <c r="JM80" i="1"/>
  <c r="JJ80" i="1"/>
  <c r="CG75" i="1"/>
  <c r="CG77" i="1" s="1"/>
  <c r="CG79" i="1" s="1"/>
  <c r="CG81" i="1" s="1"/>
  <c r="CG83" i="1" s="1"/>
  <c r="CG85" i="1" s="1"/>
  <c r="CG87" i="1" s="1"/>
  <c r="CG89" i="1" s="1"/>
  <c r="CG91" i="1" s="1"/>
  <c r="CG93" i="1" s="1"/>
  <c r="EO80" i="1"/>
  <c r="EF76" i="1"/>
  <c r="EJ77" i="1"/>
  <c r="EJ79" i="1"/>
  <c r="EN78" i="1"/>
  <c r="EP80" i="1"/>
  <c r="EQ76" i="1"/>
  <c r="EH77" i="1"/>
  <c r="EK79" i="1"/>
  <c r="EP78" i="1"/>
  <c r="EQ77" i="1"/>
  <c r="EL74" i="1"/>
  <c r="CQ74" i="1"/>
  <c r="CQ76" i="1" s="1"/>
  <c r="CQ78" i="1" s="1"/>
  <c r="CQ80" i="1" s="1"/>
  <c r="CQ82" i="1" s="1"/>
  <c r="CQ84" i="1" s="1"/>
  <c r="CQ86" i="1" s="1"/>
  <c r="CQ88" i="1" s="1"/>
  <c r="CQ90" i="1" s="1"/>
  <c r="CQ92" i="1" s="1"/>
  <c r="EQ80" i="1"/>
  <c r="EM76" i="1"/>
  <c r="EI73" i="1"/>
  <c r="EI77" i="1"/>
  <c r="EQ78" i="1"/>
  <c r="EG83" i="1"/>
  <c r="EF83" i="1"/>
  <c r="EO83" i="1"/>
  <c r="EN83" i="1"/>
  <c r="EM83" i="1"/>
  <c r="EJ83" i="1"/>
  <c r="EI83" i="1"/>
  <c r="EH83" i="1"/>
  <c r="EQ83" i="1"/>
  <c r="EP83" i="1"/>
  <c r="EL83" i="1"/>
  <c r="EK83" i="1"/>
  <c r="DL73" i="1"/>
  <c r="DM73" i="1"/>
  <c r="DK73" i="1"/>
  <c r="DH73" i="1"/>
  <c r="DJ73" i="1"/>
  <c r="DI73" i="1"/>
  <c r="JL73" i="1"/>
  <c r="JF73" i="1"/>
  <c r="JM73" i="1"/>
  <c r="MV73" i="1"/>
  <c r="JN73" i="1"/>
  <c r="JE73" i="1"/>
  <c r="JO73" i="1"/>
  <c r="JH73" i="1"/>
  <c r="JJ73" i="1"/>
  <c r="JG73" i="1"/>
  <c r="JI73" i="1"/>
  <c r="MT73" i="1"/>
  <c r="JC73" i="1"/>
  <c r="MU73" i="1"/>
  <c r="MS73" i="1"/>
  <c r="JB73" i="1"/>
  <c r="JD73" i="1"/>
  <c r="JK73" i="1"/>
  <c r="EM74" i="1"/>
  <c r="EF80" i="1"/>
  <c r="EN76" i="1"/>
  <c r="EJ73" i="1"/>
  <c r="EK77" i="1"/>
  <c r="EQ84" i="1"/>
  <c r="EG78" i="1"/>
  <c r="EH74" i="1"/>
  <c r="EJ80" i="1"/>
  <c r="EI76" i="1"/>
  <c r="EL73" i="1"/>
  <c r="EM77" i="1"/>
  <c r="EP84" i="1"/>
  <c r="EI78" i="1"/>
  <c r="DM79" i="1"/>
  <c r="DL79" i="1"/>
  <c r="DK79" i="1"/>
  <c r="DJ79" i="1"/>
  <c r="DH79" i="1"/>
  <c r="DI79" i="1"/>
  <c r="MS79" i="1"/>
  <c r="JL79" i="1"/>
  <c r="JG79" i="1"/>
  <c r="JI79" i="1"/>
  <c r="JM79" i="1"/>
  <c r="JC79" i="1"/>
  <c r="JN79" i="1"/>
  <c r="JO79" i="1"/>
  <c r="JF79" i="1"/>
  <c r="JJ79" i="1"/>
  <c r="JB79" i="1"/>
  <c r="JH79" i="1"/>
  <c r="MV79" i="1"/>
  <c r="JE79" i="1"/>
  <c r="MU79" i="1"/>
  <c r="MT79" i="1"/>
  <c r="JD79" i="1"/>
  <c r="JK79" i="1"/>
  <c r="EO74" i="1"/>
  <c r="EK80" i="1"/>
  <c r="EJ76" i="1"/>
  <c r="EK73" i="1"/>
  <c r="DM82" i="1"/>
  <c r="DL82" i="1"/>
  <c r="DI82" i="1"/>
  <c r="DK82" i="1"/>
  <c r="DJ82" i="1"/>
  <c r="DH82" i="1"/>
  <c r="JL82" i="1"/>
  <c r="JM82" i="1"/>
  <c r="JN82" i="1"/>
  <c r="JO82" i="1"/>
  <c r="MV82" i="1"/>
  <c r="JE82" i="1"/>
  <c r="MU82" i="1"/>
  <c r="JF82" i="1"/>
  <c r="JJ82" i="1"/>
  <c r="MT82" i="1"/>
  <c r="JC82" i="1"/>
  <c r="JB82" i="1"/>
  <c r="JG82" i="1"/>
  <c r="JH82" i="1"/>
  <c r="JI82" i="1"/>
  <c r="MS82" i="1"/>
  <c r="JD82" i="1"/>
  <c r="JK82" i="1"/>
  <c r="EO77" i="1"/>
  <c r="EF84" i="1"/>
  <c r="EJ78" i="1"/>
  <c r="EQ82" i="1"/>
  <c r="EO82" i="1"/>
  <c r="EP82" i="1"/>
  <c r="EL82" i="1"/>
  <c r="EK82" i="1"/>
  <c r="EH82" i="1"/>
  <c r="EN82" i="1"/>
  <c r="EF82" i="1"/>
  <c r="EM82" i="1"/>
  <c r="EJ82" i="1"/>
  <c r="EI82" i="1"/>
  <c r="EG82" i="1"/>
  <c r="DM75" i="1"/>
  <c r="DJ75" i="1"/>
  <c r="DI75" i="1"/>
  <c r="DH75" i="1"/>
  <c r="DL75" i="1"/>
  <c r="DK75" i="1"/>
  <c r="JC75" i="1"/>
  <c r="JL75" i="1"/>
  <c r="JB75" i="1"/>
  <c r="JM75" i="1"/>
  <c r="JN75" i="1"/>
  <c r="JG75" i="1"/>
  <c r="JO75" i="1"/>
  <c r="JH75" i="1"/>
  <c r="MV75" i="1"/>
  <c r="MS75" i="1"/>
  <c r="JE75" i="1"/>
  <c r="JI75" i="1"/>
  <c r="MU75" i="1"/>
  <c r="JF75" i="1"/>
  <c r="MT75" i="1"/>
  <c r="JD75" i="1"/>
  <c r="JJ75" i="1"/>
  <c r="JK75" i="1"/>
  <c r="DH74" i="1"/>
  <c r="DJ74" i="1"/>
  <c r="DI74" i="1"/>
  <c r="DM74" i="1"/>
  <c r="DL74" i="1"/>
  <c r="DK74" i="1"/>
  <c r="MS74" i="1"/>
  <c r="JE74" i="1"/>
  <c r="MT74" i="1"/>
  <c r="JB74" i="1"/>
  <c r="JG74" i="1"/>
  <c r="JK74" i="1"/>
  <c r="JL74" i="1"/>
  <c r="MV74" i="1"/>
  <c r="JF74" i="1"/>
  <c r="MU74" i="1"/>
  <c r="JD74" i="1"/>
  <c r="JM74" i="1"/>
  <c r="JH74" i="1"/>
  <c r="JI74" i="1"/>
  <c r="JN74" i="1"/>
  <c r="JJ74" i="1"/>
  <c r="JO74" i="1"/>
  <c r="JC74" i="1"/>
  <c r="EQ59" i="1"/>
  <c r="DK63" i="1"/>
  <c r="JF63" i="1"/>
  <c r="EN59" i="1"/>
  <c r="EF59" i="1"/>
  <c r="BA59" i="1" s="1"/>
  <c r="EG59" i="1"/>
  <c r="EO59" i="1"/>
  <c r="EH59" i="1"/>
  <c r="EK59" i="1"/>
  <c r="EJ59" i="1"/>
  <c r="EM59" i="1"/>
  <c r="EI59" i="1"/>
  <c r="EL59" i="1"/>
  <c r="MS63" i="1"/>
  <c r="MV63" i="1"/>
  <c r="JM63" i="1"/>
  <c r="JH63" i="1"/>
  <c r="DI63" i="1"/>
  <c r="JD63" i="1"/>
  <c r="JO63" i="1"/>
  <c r="JC63" i="1"/>
  <c r="JG63" i="1"/>
  <c r="DM63" i="1"/>
  <c r="JB63" i="1"/>
  <c r="JN63" i="1"/>
  <c r="JJ63" i="1"/>
  <c r="DH63" i="1"/>
  <c r="DL63" i="1"/>
  <c r="JI63" i="1"/>
  <c r="EL63" i="1"/>
  <c r="EO63" i="1"/>
  <c r="JL63" i="1"/>
  <c r="EI63" i="1"/>
  <c r="JK63" i="1"/>
  <c r="EF63" i="1"/>
  <c r="EK63" i="1"/>
  <c r="EJ63" i="1"/>
  <c r="EN63" i="1"/>
  <c r="EM63" i="1"/>
  <c r="EG63" i="1"/>
  <c r="EH63" i="1"/>
  <c r="EQ63" i="1"/>
  <c r="MU63" i="1"/>
  <c r="DJ63" i="1"/>
  <c r="JE63" i="1"/>
  <c r="EP63" i="1"/>
  <c r="EF62" i="1"/>
  <c r="JN66" i="1"/>
  <c r="JI66" i="1"/>
  <c r="JF66" i="1"/>
  <c r="DI66" i="1"/>
  <c r="DM66" i="1"/>
  <c r="EP59" i="1"/>
  <c r="EP68" i="1"/>
  <c r="JH61" i="1"/>
  <c r="MU61" i="1"/>
  <c r="DJ61" i="1"/>
  <c r="JB61" i="1"/>
  <c r="MT61" i="1"/>
  <c r="JD61" i="1"/>
  <c r="JJ61" i="1"/>
  <c r="JN61" i="1"/>
  <c r="JI61" i="1"/>
  <c r="DM61" i="1"/>
  <c r="MV61" i="1"/>
  <c r="JK61" i="1"/>
  <c r="DL61" i="1"/>
  <c r="JO61" i="1"/>
  <c r="JE61" i="1"/>
  <c r="DI61" i="1"/>
  <c r="JF61" i="1"/>
  <c r="DH61" i="1"/>
  <c r="JG61" i="1"/>
  <c r="MS61" i="1"/>
  <c r="JL61" i="1"/>
  <c r="JM61" i="1"/>
  <c r="JC61" i="1"/>
  <c r="EP61" i="1"/>
  <c r="JK66" i="1"/>
  <c r="JJ66" i="1"/>
  <c r="JO66" i="1"/>
  <c r="DH66" i="1"/>
  <c r="JG66" i="1"/>
  <c r="JH66" i="1"/>
  <c r="JC66" i="1"/>
  <c r="JM66" i="1"/>
  <c r="JB66" i="1"/>
  <c r="DJ66" i="1"/>
  <c r="DL66" i="1"/>
  <c r="JE66" i="1"/>
  <c r="MS66" i="1"/>
  <c r="JD66" i="1"/>
  <c r="MV66" i="1"/>
  <c r="DK66" i="1"/>
  <c r="MU66" i="1"/>
  <c r="JL66" i="1"/>
  <c r="EP66" i="1"/>
  <c r="JH62" i="1"/>
  <c r="JL62" i="1"/>
  <c r="DM62" i="1"/>
  <c r="MV62" i="1"/>
  <c r="JG62" i="1"/>
  <c r="DH62" i="1"/>
  <c r="JM62" i="1"/>
  <c r="JE62" i="1"/>
  <c r="MS62" i="1"/>
  <c r="MU62" i="1"/>
  <c r="JB62" i="1"/>
  <c r="JN62" i="1"/>
  <c r="JC62" i="1"/>
  <c r="DI62" i="1"/>
  <c r="DL62" i="1"/>
  <c r="JJ62" i="1"/>
  <c r="JF62" i="1"/>
  <c r="DJ62" i="1"/>
  <c r="JI62" i="1"/>
  <c r="JO62" i="1"/>
  <c r="DK62" i="1"/>
  <c r="MT62" i="1"/>
  <c r="JK62" i="1"/>
  <c r="DL68" i="1"/>
  <c r="DM68" i="1"/>
  <c r="DH68" i="1"/>
  <c r="DH65" i="1"/>
  <c r="JN65" i="1"/>
  <c r="MU65" i="1"/>
  <c r="JO65" i="1"/>
  <c r="MS65" i="1"/>
  <c r="JI68" i="1"/>
  <c r="DM65" i="1"/>
  <c r="MU68" i="1"/>
  <c r="JL68" i="1"/>
  <c r="JG68" i="1"/>
  <c r="MT68" i="1"/>
  <c r="MT65" i="1"/>
  <c r="DL65" i="1"/>
  <c r="JM68" i="1"/>
  <c r="JF68" i="1"/>
  <c r="JM65" i="1"/>
  <c r="DI65" i="1"/>
  <c r="JK65" i="1"/>
  <c r="MV65" i="1"/>
  <c r="JL65" i="1"/>
  <c r="JI65" i="1"/>
  <c r="JH65" i="1"/>
  <c r="JG65" i="1"/>
  <c r="JC65" i="1"/>
  <c r="DJ65" i="1"/>
  <c r="JB65" i="1"/>
  <c r="JF65" i="1"/>
  <c r="JE65" i="1"/>
  <c r="JD65" i="1"/>
  <c r="DK65" i="1"/>
  <c r="EK65" i="1"/>
  <c r="EM65" i="1"/>
  <c r="JK68" i="1"/>
  <c r="JO68" i="1"/>
  <c r="DJ68" i="1"/>
  <c r="JC68" i="1"/>
  <c r="JH68" i="1"/>
  <c r="JE68" i="1"/>
  <c r="DI68" i="1"/>
  <c r="JB68" i="1"/>
  <c r="JJ68" i="1"/>
  <c r="MV68" i="1"/>
  <c r="DK68" i="1"/>
  <c r="MS68" i="1"/>
  <c r="JD68" i="1"/>
  <c r="EI68" i="1"/>
  <c r="EM68" i="1"/>
  <c r="EK68" i="1"/>
  <c r="EJ68" i="1"/>
  <c r="EN68" i="1"/>
  <c r="EQ68" i="1"/>
  <c r="EH68" i="1"/>
  <c r="EO68" i="1"/>
  <c r="EG68" i="1"/>
  <c r="EF68" i="1"/>
  <c r="EL68" i="1"/>
  <c r="EH65" i="1"/>
  <c r="EP67" i="1"/>
  <c r="JM67" i="1"/>
  <c r="JC67" i="1"/>
  <c r="MV67" i="1"/>
  <c r="JL67" i="1"/>
  <c r="DH67" i="1"/>
  <c r="JN67" i="1"/>
  <c r="JJ67" i="1"/>
  <c r="JI67" i="1"/>
  <c r="MU67" i="1"/>
  <c r="DL67" i="1"/>
  <c r="EN65" i="1"/>
  <c r="EQ65" i="1"/>
  <c r="EO65" i="1"/>
  <c r="EI65" i="1"/>
  <c r="EF65" i="1"/>
  <c r="EL65" i="1"/>
  <c r="EG65" i="1"/>
  <c r="EJ65" i="1"/>
  <c r="EN66" i="1"/>
  <c r="EK66" i="1"/>
  <c r="EJ66" i="1"/>
  <c r="EL66" i="1"/>
  <c r="DM67" i="1"/>
  <c r="DJ67" i="1"/>
  <c r="MS67" i="1"/>
  <c r="JD67" i="1"/>
  <c r="EP65" i="1"/>
  <c r="JG67" i="1"/>
  <c r="JE67" i="1"/>
  <c r="JB67" i="1"/>
  <c r="JF67" i="1"/>
  <c r="DI67" i="1"/>
  <c r="DK67" i="1"/>
  <c r="JK67" i="1"/>
  <c r="JO67" i="1"/>
  <c r="JH67" i="1"/>
  <c r="JB64" i="1"/>
  <c r="DK64" i="1"/>
  <c r="JN64" i="1"/>
  <c r="JG64" i="1"/>
  <c r="DM64" i="1"/>
  <c r="DI64" i="1"/>
  <c r="DL64" i="1"/>
  <c r="JM64" i="1"/>
  <c r="JE64" i="1"/>
  <c r="MU64" i="1"/>
  <c r="EN67" i="1"/>
  <c r="EL67" i="1"/>
  <c r="EK67" i="1"/>
  <c r="EM67" i="1"/>
  <c r="EJ67" i="1"/>
  <c r="EG67" i="1"/>
  <c r="EI67" i="1"/>
  <c r="EH67" i="1"/>
  <c r="EO67" i="1"/>
  <c r="EF67" i="1"/>
  <c r="EQ67" i="1"/>
  <c r="JO64" i="1"/>
  <c r="EK61" i="1"/>
  <c r="JC64" i="1"/>
  <c r="EM61" i="1"/>
  <c r="MT64" i="1"/>
  <c r="EI61" i="1"/>
  <c r="JL64" i="1"/>
  <c r="EG61" i="1"/>
  <c r="JH64" i="1"/>
  <c r="JJ64" i="1"/>
  <c r="EF61" i="1"/>
  <c r="JD64" i="1"/>
  <c r="JK64" i="1"/>
  <c r="DJ64" i="1"/>
  <c r="JF64" i="1"/>
  <c r="JI64" i="1"/>
  <c r="MV64" i="1"/>
  <c r="MS64" i="1"/>
  <c r="EG66" i="1"/>
  <c r="EF66" i="1"/>
  <c r="EI66" i="1"/>
  <c r="EO66" i="1"/>
  <c r="EH66" i="1"/>
  <c r="EM66" i="1"/>
  <c r="EQ66" i="1"/>
  <c r="JE60" i="1"/>
  <c r="EM60" i="1"/>
  <c r="JM60" i="1"/>
  <c r="DM60" i="1"/>
  <c r="JO60" i="1"/>
  <c r="JF60" i="1"/>
  <c r="DL60" i="1"/>
  <c r="JC60" i="1"/>
  <c r="JD70" i="1"/>
  <c r="EF60" i="1"/>
  <c r="DH70" i="1"/>
  <c r="JN70" i="1"/>
  <c r="JI70" i="1"/>
  <c r="JC70" i="1"/>
  <c r="JF70" i="1"/>
  <c r="JO70" i="1"/>
  <c r="JM70" i="1"/>
  <c r="DI70" i="1"/>
  <c r="EH60" i="1"/>
  <c r="JG60" i="1"/>
  <c r="MU70" i="1"/>
  <c r="DI60" i="1"/>
  <c r="MS70" i="1"/>
  <c r="JJ60" i="1"/>
  <c r="JG70" i="1"/>
  <c r="JD60" i="1"/>
  <c r="DJ70" i="1"/>
  <c r="DH60" i="1"/>
  <c r="JK70" i="1"/>
  <c r="JL70" i="1"/>
  <c r="JB70" i="1"/>
  <c r="MV70" i="1"/>
  <c r="DL70" i="1"/>
  <c r="DM70" i="1"/>
  <c r="JE70" i="1"/>
  <c r="MT70" i="1"/>
  <c r="DK70" i="1"/>
  <c r="JJ70" i="1"/>
  <c r="EJ62" i="1"/>
  <c r="MV60" i="1"/>
  <c r="DK60" i="1"/>
  <c r="EP64" i="1"/>
  <c r="DJ60" i="1"/>
  <c r="JH60" i="1"/>
  <c r="JL60" i="1"/>
  <c r="JB60" i="1"/>
  <c r="EH62" i="1"/>
  <c r="EP69" i="1"/>
  <c r="EH70" i="1"/>
  <c r="EP70" i="1"/>
  <c r="EI60" i="1"/>
  <c r="JN60" i="1"/>
  <c r="EK60" i="1"/>
  <c r="EG64" i="1"/>
  <c r="EP62" i="1"/>
  <c r="EF64" i="1"/>
  <c r="MT60" i="1"/>
  <c r="EQ60" i="1"/>
  <c r="EO60" i="1"/>
  <c r="EQ64" i="1"/>
  <c r="EG62" i="1"/>
  <c r="EN60" i="1"/>
  <c r="EK64" i="1"/>
  <c r="EI62" i="1"/>
  <c r="EJ60" i="1"/>
  <c r="EL62" i="1"/>
  <c r="EL60" i="1"/>
  <c r="EN62" i="1"/>
  <c r="EM62" i="1"/>
  <c r="MU60" i="1"/>
  <c r="EN64" i="1"/>
  <c r="EH61" i="1"/>
  <c r="EJ64" i="1"/>
  <c r="EO61" i="1"/>
  <c r="EI64" i="1"/>
  <c r="EO62" i="1"/>
  <c r="EP60" i="1"/>
  <c r="EJ61" i="1"/>
  <c r="EQ61" i="1"/>
  <c r="JI60" i="1"/>
  <c r="EL64" i="1"/>
  <c r="EQ62" i="1"/>
  <c r="EG60" i="1"/>
  <c r="EH64" i="1"/>
  <c r="MS60" i="1"/>
  <c r="EM64" i="1"/>
  <c r="EK62" i="1"/>
  <c r="EL61" i="1"/>
  <c r="EN61" i="1"/>
  <c r="EO64" i="1"/>
  <c r="EK70" i="1"/>
  <c r="EJ69" i="1"/>
  <c r="JI69" i="1"/>
  <c r="JC69" i="1"/>
  <c r="MT69" i="1"/>
  <c r="MS69" i="1"/>
  <c r="JO69" i="1"/>
  <c r="JL69" i="1"/>
  <c r="JN69" i="1"/>
  <c r="JB69" i="1"/>
  <c r="EO69" i="1"/>
  <c r="EF69" i="1"/>
  <c r="EQ69" i="1"/>
  <c r="EG69" i="1"/>
  <c r="EQ70" i="1"/>
  <c r="JG69" i="1"/>
  <c r="MU69" i="1"/>
  <c r="JE69" i="1"/>
  <c r="JF69" i="1"/>
  <c r="JD69" i="1"/>
  <c r="JK69" i="1"/>
  <c r="EG70" i="1"/>
  <c r="MV69" i="1"/>
  <c r="EO70" i="1"/>
  <c r="DM69" i="1"/>
  <c r="EI70" i="1"/>
  <c r="JJ69" i="1"/>
  <c r="EN70" i="1"/>
  <c r="DL69" i="1"/>
  <c r="EJ70" i="1"/>
  <c r="JH69" i="1"/>
  <c r="EL70" i="1"/>
  <c r="DK69" i="1"/>
  <c r="JM69" i="1"/>
  <c r="EF70" i="1"/>
  <c r="DJ69" i="1"/>
  <c r="EM70" i="1"/>
  <c r="DI69" i="1"/>
  <c r="EL69" i="1"/>
  <c r="EK69" i="1"/>
  <c r="EN69" i="1"/>
  <c r="EI69" i="1"/>
  <c r="EH69" i="1"/>
  <c r="EM69" i="1"/>
  <c r="BA60" i="1" l="1"/>
  <c r="BA61" i="1" s="1"/>
  <c r="BA62" i="1" s="1"/>
  <c r="BA63" i="1" s="1"/>
  <c r="BA64" i="1" s="1"/>
  <c r="BA65" i="1" s="1"/>
  <c r="BA66" i="1" s="1"/>
  <c r="BA67" i="1" l="1"/>
  <c r="BA68" i="1" s="1"/>
  <c r="BA69" i="1" s="1"/>
  <c r="BA70" i="1" s="1"/>
  <c r="DC15" i="1"/>
  <c r="LC44" i="1"/>
  <c r="DC21" i="1"/>
  <c r="DC19" i="1"/>
  <c r="DC18" i="1"/>
  <c r="DC33" i="1" s="1"/>
  <c r="DC20" i="1"/>
  <c r="LC21" i="1"/>
  <c r="LC19" i="1"/>
  <c r="LC18" i="1"/>
  <c r="LC22" i="1" s="1"/>
  <c r="BA22" i="1" s="1" a="1"/>
  <c r="BA22" i="1" s="1"/>
  <c r="LC20" i="1"/>
  <c r="CG17" i="1"/>
  <c r="CG21" i="1" s="1"/>
  <c r="CW17" i="1"/>
  <c r="CW19" i="1" s="1"/>
  <c r="CQ17" i="1"/>
  <c r="CQ18" i="1" s="1"/>
  <c r="HJ15" i="1"/>
  <c r="CM17" i="1"/>
  <c r="CM21" i="1" s="1"/>
  <c r="CW44" i="1"/>
  <c r="CW47" i="1" s="1"/>
  <c r="CW48" i="1" s="1"/>
  <c r="CW59" i="1"/>
  <c r="CW69" i="1" s="1"/>
  <c r="CQ44" i="1"/>
  <c r="CQ59" i="1"/>
  <c r="CQ60" i="1" s="1"/>
  <c r="CM44" i="1"/>
  <c r="CM47" i="1" s="1"/>
  <c r="CM48" i="1" s="1"/>
  <c r="CM59" i="1"/>
  <c r="CM65" i="1" s="1"/>
  <c r="CG44" i="1"/>
  <c r="CG59" i="1"/>
  <c r="CG68" i="1" s="1"/>
  <c r="HJ18" i="1"/>
  <c r="HJ20" i="1"/>
  <c r="HJ19" i="1"/>
  <c r="HJ21" i="1"/>
  <c r="D19" i="1"/>
  <c r="D20" i="1"/>
  <c r="D18" i="1"/>
  <c r="D21" i="1"/>
  <c r="HJ73" i="1" l="1" a="1"/>
  <c r="HJ73" i="1" s="1"/>
  <c r="BA74" i="1"/>
  <c r="BA19" i="1" a="1"/>
  <c r="BA19" i="1" s="1"/>
  <c r="HJ32" i="1"/>
  <c r="HJ34" i="1" a="1"/>
  <c r="HJ34" i="1" s="1"/>
  <c r="HJ43" i="1" a="1"/>
  <c r="HJ43" i="1" s="1"/>
  <c r="HJ42" i="1" a="1"/>
  <c r="HJ42" i="1" s="1"/>
  <c r="HJ41" i="1" a="1"/>
  <c r="HJ41" i="1" s="1"/>
  <c r="HJ40" i="1" a="1"/>
  <c r="HJ40" i="1" s="1"/>
  <c r="HJ39" i="1" a="1"/>
  <c r="HJ39" i="1" s="1"/>
  <c r="HJ38" i="1" a="1"/>
  <c r="HJ38" i="1" s="1"/>
  <c r="HJ37" i="1" a="1"/>
  <c r="HJ37" i="1" s="1"/>
  <c r="HJ36" i="1" a="1"/>
  <c r="HJ36" i="1" s="1"/>
  <c r="HJ35" i="1" a="1"/>
  <c r="HJ35" i="1" s="1"/>
  <c r="HJ44" i="1" a="1"/>
  <c r="HJ44" i="1" s="1"/>
  <c r="CG67" i="1"/>
  <c r="CG62" i="1"/>
  <c r="CG63" i="1"/>
  <c r="CG61" i="1"/>
  <c r="CG64" i="1"/>
  <c r="CG65" i="1"/>
  <c r="BA20" i="1" a="1"/>
  <c r="BA20" i="1" s="1"/>
  <c r="BQ21" i="1" s="1"/>
  <c r="CG66" i="1"/>
  <c r="CG60" i="1"/>
  <c r="CG70" i="1"/>
  <c r="CG69" i="1"/>
  <c r="LC38" i="1"/>
  <c r="LC28" i="1"/>
  <c r="LC37" i="1"/>
  <c r="LC32" i="1"/>
  <c r="CQ69" i="1"/>
  <c r="CQ68" i="1"/>
  <c r="CQ70" i="1"/>
  <c r="CQ62" i="1"/>
  <c r="CQ63" i="1"/>
  <c r="CQ64" i="1"/>
  <c r="CQ67" i="1"/>
  <c r="CQ65" i="1"/>
  <c r="CQ61" i="1"/>
  <c r="CQ66" i="1"/>
  <c r="DC30" i="1"/>
  <c r="DC24" i="1"/>
  <c r="DC36" i="1"/>
  <c r="DC31" i="1"/>
  <c r="DC37" i="1"/>
  <c r="DC29" i="1"/>
  <c r="DC42" i="1"/>
  <c r="DC27" i="1"/>
  <c r="HJ59" i="1"/>
  <c r="HJ65" i="1" s="1"/>
  <c r="CM60" i="1"/>
  <c r="CM69" i="1"/>
  <c r="CM66" i="1"/>
  <c r="CM70" i="1"/>
  <c r="CM68" i="1"/>
  <c r="CM61" i="1"/>
  <c r="CM67" i="1"/>
  <c r="CM62" i="1"/>
  <c r="CM63" i="1"/>
  <c r="CM64" i="1"/>
  <c r="BA21" i="1" a="1"/>
  <c r="BA21" i="1" s="1"/>
  <c r="CW60" i="1"/>
  <c r="D29" i="1"/>
  <c r="BA18" i="1" a="1"/>
  <c r="BA18" i="1" s="1"/>
  <c r="CW62" i="1"/>
  <c r="LC23" i="1"/>
  <c r="BA23" i="1" s="1" a="1"/>
  <c r="BA23" i="1" s="1"/>
  <c r="HJ30" i="1"/>
  <c r="HJ28" i="1"/>
  <c r="HJ31" i="1"/>
  <c r="HJ33" i="1"/>
  <c r="CW67" i="1"/>
  <c r="HJ24" i="1"/>
  <c r="LC42" i="1"/>
  <c r="CQ19" i="1"/>
  <c r="CG19" i="1"/>
  <c r="DC25" i="1"/>
  <c r="CW63" i="1"/>
  <c r="LC24" i="1"/>
  <c r="BA24" i="1" s="1" a="1"/>
  <c r="BA24" i="1" s="1"/>
  <c r="LC26" i="1"/>
  <c r="CM19" i="1"/>
  <c r="CG18" i="1"/>
  <c r="CG40" i="1" s="1"/>
  <c r="CG20" i="1"/>
  <c r="CM20" i="1"/>
  <c r="CM18" i="1"/>
  <c r="CM25" i="1" s="1"/>
  <c r="CW61" i="1"/>
  <c r="D28" i="1"/>
  <c r="D43" i="1"/>
  <c r="CQ21" i="1"/>
  <c r="D33" i="1"/>
  <c r="CW70" i="1"/>
  <c r="D37" i="1"/>
  <c r="CQ38" i="1"/>
  <c r="CQ34" i="1"/>
  <c r="CQ22" i="1"/>
  <c r="CQ29" i="1"/>
  <c r="CQ43" i="1"/>
  <c r="CQ33" i="1"/>
  <c r="CQ42" i="1"/>
  <c r="CQ26" i="1"/>
  <c r="CQ36" i="1"/>
  <c r="CQ32" i="1"/>
  <c r="CQ35" i="1"/>
  <c r="CQ39" i="1"/>
  <c r="CQ23" i="1"/>
  <c r="CQ31" i="1"/>
  <c r="CQ30" i="1"/>
  <c r="CQ40" i="1"/>
  <c r="CQ37" i="1"/>
  <c r="CQ25" i="1"/>
  <c r="CQ41" i="1"/>
  <c r="CQ24" i="1"/>
  <c r="D35" i="1"/>
  <c r="CQ20" i="1"/>
  <c r="CW21" i="1"/>
  <c r="D25" i="1"/>
  <c r="LC39" i="1"/>
  <c r="CQ49" i="1"/>
  <c r="CQ50" i="1" s="1"/>
  <c r="CQ45" i="1"/>
  <c r="CQ46" i="1" s="1"/>
  <c r="CQ47" i="1"/>
  <c r="CQ48" i="1" s="1"/>
  <c r="LC25" i="1"/>
  <c r="LC40" i="1"/>
  <c r="LC29" i="1"/>
  <c r="HJ25" i="1"/>
  <c r="LC27" i="1"/>
  <c r="D41" i="1"/>
  <c r="HJ23" i="1"/>
  <c r="LC31" i="1"/>
  <c r="D34" i="1"/>
  <c r="LC30" i="1"/>
  <c r="LC33" i="1"/>
  <c r="D36" i="1"/>
  <c r="BA36" i="1" s="1" a="1"/>
  <c r="BA36" i="1" s="1"/>
  <c r="D39" i="1"/>
  <c r="LC35" i="1"/>
  <c r="LC45" i="1"/>
  <c r="LC46" i="1" s="1"/>
  <c r="LC49" i="1"/>
  <c r="LC50" i="1" s="1"/>
  <c r="D26" i="1"/>
  <c r="D27" i="1"/>
  <c r="CW64" i="1"/>
  <c r="LC34" i="1"/>
  <c r="DC22" i="1"/>
  <c r="CW65" i="1"/>
  <c r="LC41" i="1"/>
  <c r="CW66" i="1"/>
  <c r="LC43" i="1"/>
  <c r="LC47" i="1"/>
  <c r="LC48" i="1" s="1"/>
  <c r="D30" i="1"/>
  <c r="CW68" i="1"/>
  <c r="DC28" i="1"/>
  <c r="D31" i="1"/>
  <c r="CG49" i="1"/>
  <c r="CG50" i="1" s="1"/>
  <c r="CG45" i="1"/>
  <c r="CG46" i="1" s="1"/>
  <c r="DC26" i="1"/>
  <c r="DC43" i="1"/>
  <c r="CG47" i="1"/>
  <c r="CG48" i="1" s="1"/>
  <c r="DC32" i="1"/>
  <c r="D32" i="1"/>
  <c r="HJ22" i="1"/>
  <c r="DC23" i="1"/>
  <c r="D42" i="1"/>
  <c r="HJ29" i="1"/>
  <c r="CW45" i="1"/>
  <c r="CW46" i="1" s="1"/>
  <c r="CW49" i="1"/>
  <c r="CW50" i="1" s="1"/>
  <c r="DC39" i="1"/>
  <c r="HJ26" i="1"/>
  <c r="CW18" i="1"/>
  <c r="DC40" i="1"/>
  <c r="HJ27" i="1"/>
  <c r="DC38" i="1"/>
  <c r="D40" i="1"/>
  <c r="D38" i="1"/>
  <c r="CM49" i="1"/>
  <c r="CM50" i="1" s="1"/>
  <c r="CM45" i="1"/>
  <c r="CM46" i="1" s="1"/>
  <c r="CW20" i="1"/>
  <c r="DC41" i="1"/>
  <c r="BA75" i="1" l="1"/>
  <c r="HJ49" i="1" a="1"/>
  <c r="HJ49" i="1" s="1"/>
  <c r="HJ50" i="1" s="1" a="1"/>
  <c r="HJ50" i="1" s="1"/>
  <c r="HJ47" i="1" a="1"/>
  <c r="HJ47" i="1" s="1"/>
  <c r="HJ48" i="1" s="1" a="1"/>
  <c r="HJ48" i="1" s="1"/>
  <c r="HJ45" i="1" a="1"/>
  <c r="HJ45" i="1" s="1"/>
  <c r="HJ46" i="1" s="1" a="1"/>
  <c r="HJ46" i="1" s="1"/>
  <c r="BA38" i="1" a="1"/>
  <c r="BA38" i="1" s="1"/>
  <c r="BA28" i="1" a="1"/>
  <c r="BA28" i="1" s="1"/>
  <c r="BA32" i="1" a="1"/>
  <c r="BA32" i="1" s="1"/>
  <c r="BA37" i="1" a="1"/>
  <c r="BA37" i="1" s="1"/>
  <c r="HJ63" i="1"/>
  <c r="HJ69" i="1"/>
  <c r="HJ67" i="1"/>
  <c r="HJ61" i="1"/>
  <c r="HJ70" i="1"/>
  <c r="HJ64" i="1"/>
  <c r="HJ62" i="1"/>
  <c r="HJ60" i="1"/>
  <c r="HJ66" i="1"/>
  <c r="BA42" i="1" a="1"/>
  <c r="BA42" i="1" s="1"/>
  <c r="HJ68" i="1"/>
  <c r="BA41" i="1" a="1"/>
  <c r="BA41" i="1" s="1"/>
  <c r="BA26" i="1" a="1"/>
  <c r="BA26" i="1" s="1"/>
  <c r="BA33" i="1" a="1"/>
  <c r="BA33" i="1" s="1"/>
  <c r="BA39" i="1" a="1"/>
  <c r="BA39" i="1" s="1"/>
  <c r="CG25" i="1"/>
  <c r="CG42" i="1"/>
  <c r="BA27" i="1" a="1"/>
  <c r="BA27" i="1" s="1"/>
  <c r="CG26" i="1"/>
  <c r="BA31" i="1" a="1"/>
  <c r="BA31" i="1" s="1"/>
  <c r="BA43" i="1" a="1"/>
  <c r="BA43" i="1" s="1"/>
  <c r="BA25" i="1" a="1"/>
  <c r="BA25" i="1" s="1"/>
  <c r="BB25" i="1" s="1"/>
  <c r="CM41" i="1"/>
  <c r="BA30" i="1" a="1"/>
  <c r="BA30" i="1" s="1"/>
  <c r="CM35" i="1"/>
  <c r="CM31" i="1"/>
  <c r="BA35" i="1" a="1"/>
  <c r="BA35" i="1" s="1"/>
  <c r="BA34" i="1" a="1"/>
  <c r="BA34" i="1" s="1"/>
  <c r="BA29" i="1" a="1"/>
  <c r="BA29" i="1" s="1"/>
  <c r="CM23" i="1"/>
  <c r="CM33" i="1"/>
  <c r="BA40" i="1" a="1"/>
  <c r="BA40" i="1" s="1"/>
  <c r="CM43" i="1"/>
  <c r="CM34" i="1"/>
  <c r="CM42" i="1"/>
  <c r="CM29" i="1"/>
  <c r="BB22" i="1"/>
  <c r="CM36" i="1"/>
  <c r="BB19" i="1"/>
  <c r="CM30" i="1"/>
  <c r="BB20" i="1"/>
  <c r="BB21" i="1"/>
  <c r="CM26" i="1"/>
  <c r="BB18" i="1"/>
  <c r="CM38" i="1"/>
  <c r="CM32" i="1"/>
  <c r="CM37" i="1"/>
  <c r="CM24" i="1"/>
  <c r="CM40" i="1"/>
  <c r="CM22" i="1"/>
  <c r="CM39" i="1"/>
  <c r="CG33" i="1"/>
  <c r="CG23" i="1"/>
  <c r="CG31" i="1"/>
  <c r="CG30" i="1"/>
  <c r="CG24" i="1"/>
  <c r="CG43" i="1"/>
  <c r="CG38" i="1"/>
  <c r="CG29" i="1"/>
  <c r="CG37" i="1"/>
  <c r="CG34" i="1"/>
  <c r="CG41" i="1"/>
  <c r="CG35" i="1"/>
  <c r="CG32" i="1"/>
  <c r="CG39" i="1"/>
  <c r="CG36" i="1"/>
  <c r="CG22" i="1"/>
  <c r="CW25" i="1"/>
  <c r="CW37" i="1"/>
  <c r="CW34" i="1"/>
  <c r="CW32" i="1"/>
  <c r="CW29" i="1"/>
  <c r="CW33" i="1"/>
  <c r="CW36" i="1"/>
  <c r="CW35" i="1"/>
  <c r="CW24" i="1"/>
  <c r="CW41" i="1"/>
  <c r="CW42" i="1"/>
  <c r="CW38" i="1"/>
  <c r="CW39" i="1"/>
  <c r="CW31" i="1"/>
  <c r="CW30" i="1"/>
  <c r="CW23" i="1"/>
  <c r="CW22" i="1"/>
  <c r="CW43" i="1"/>
  <c r="CW26" i="1"/>
  <c r="CW40" i="1"/>
  <c r="BB73" i="1" l="1"/>
  <c r="BB75" i="1"/>
  <c r="BB74" i="1"/>
  <c r="BB27" i="1"/>
  <c r="BB31" i="1"/>
  <c r="BB30" i="1"/>
  <c r="BB33" i="1"/>
  <c r="BB49" i="1"/>
  <c r="BB51" i="1"/>
  <c r="BB61" i="1"/>
  <c r="BB53" i="1"/>
  <c r="BB54" i="1"/>
  <c r="BB70" i="1"/>
  <c r="BB60" i="1"/>
  <c r="BB69" i="1"/>
  <c r="BB68" i="1"/>
  <c r="BB59" i="1"/>
  <c r="BB36" i="1"/>
  <c r="BB67" i="1"/>
  <c r="BB46" i="1"/>
  <c r="BB38" i="1"/>
  <c r="BB66" i="1"/>
  <c r="BB48" i="1"/>
  <c r="BB37" i="1"/>
  <c r="BB26" i="1"/>
  <c r="BB43" i="1"/>
  <c r="BB65" i="1"/>
  <c r="BB23" i="1"/>
  <c r="BB40" i="1"/>
  <c r="BB47" i="1"/>
  <c r="BB41" i="1"/>
  <c r="BB44" i="1"/>
  <c r="BB32" i="1"/>
  <c r="BB34" i="1"/>
  <c r="BB45" i="1"/>
  <c r="BB35" i="1"/>
  <c r="BB64" i="1"/>
  <c r="BB39" i="1"/>
  <c r="BB63" i="1"/>
  <c r="BB71" i="1"/>
  <c r="BB50" i="1"/>
  <c r="BB29" i="1"/>
  <c r="BB24" i="1"/>
  <c r="BB42" i="1"/>
  <c r="BB28" i="1"/>
  <c r="BB62" i="1"/>
  <c r="G4" i="1" l="1"/>
  <c r="E4" i="1"/>
  <c r="F4" i="1"/>
  <c r="B3" i="1" l="1"/>
  <c r="HE76" i="1" l="1"/>
  <c r="BA76" i="1"/>
  <c r="HE77" i="1"/>
  <c r="BB76" i="1" l="1"/>
  <c r="HE78" i="1"/>
  <c r="BA77" i="1"/>
  <c r="BA78" i="1" l="1"/>
  <c r="BB77" i="1"/>
  <c r="HE79" i="1"/>
  <c r="HE80" i="1"/>
  <c r="HE81" i="1" l="1"/>
  <c r="BB78" i="1"/>
  <c r="BA79" i="1"/>
  <c r="HE84" i="1"/>
  <c r="HE82" i="1"/>
  <c r="BA80" i="1" l="1"/>
  <c r="BB79" i="1"/>
  <c r="HE83" i="1"/>
  <c r="BA81" i="1" l="1"/>
  <c r="BB80" i="1"/>
  <c r="BA82" i="1" l="1"/>
  <c r="BB81" i="1"/>
  <c r="BA83" i="1" l="1"/>
  <c r="BA84" i="1" s="1"/>
  <c r="BB82" i="1"/>
  <c r="BA85" i="1" l="1"/>
  <c r="BB83" i="1"/>
  <c r="BB85" i="1" l="1"/>
  <c r="BA86" i="1"/>
  <c r="BB84" i="1"/>
  <c r="BB86" i="1" l="1"/>
  <c r="BA87" i="1"/>
  <c r="BA88" i="1" l="1"/>
  <c r="BB87" i="1"/>
  <c r="BB88" i="1" l="1"/>
  <c r="BA89" i="1"/>
  <c r="BA90" i="1" l="1"/>
  <c r="BB89" i="1"/>
  <c r="BA91" i="1" l="1"/>
  <c r="BB90" i="1"/>
  <c r="BA92" i="1" l="1"/>
  <c r="BB91" i="1"/>
  <c r="BB92" i="1" l="1"/>
  <c r="BA93" i="1"/>
  <c r="BB93" i="1" l="1"/>
  <c r="BB100" i="1" l="1"/>
  <c r="BB96" i="1"/>
  <c r="BB97" i="1"/>
  <c r="BB94" i="1"/>
  <c r="BB95" i="1"/>
  <c r="BB98" i="1"/>
  <c r="BB99" i="1"/>
  <c r="BB101" i="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O2" authorId="2" shapeId="0" xr:uid="{D3CDF64A-9D77-4BF3-A62E-00602A49ED13}">
      <text>
        <r>
          <rPr>
            <b/>
            <sz val="9"/>
            <color indexed="81"/>
            <rFont val="Tahoma"/>
            <family val="2"/>
          </rPr>
          <t>John:</t>
        </r>
        <r>
          <rPr>
            <sz val="9"/>
            <color indexed="81"/>
            <rFont val="Tahoma"/>
            <family val="2"/>
          </rPr>
          <t xml:space="preserve">
These are the farm scenarios
</t>
        </r>
      </text>
    </comment>
    <comment ref="U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W2" authorId="2" shapeId="0" xr:uid="{ACF8FAF4-1DC0-4CD0-BFAA-186410F7C97A}">
      <text>
        <r>
          <rPr>
            <b/>
            <sz val="9"/>
            <color indexed="81"/>
            <rFont val="Tahoma"/>
            <family val="2"/>
          </rPr>
          <t>John:</t>
        </r>
        <r>
          <rPr>
            <sz val="9"/>
            <color indexed="81"/>
            <rFont val="Tahoma"/>
            <family val="2"/>
          </rPr>
          <t xml:space="preserve">
Vary the conservtion limit </t>
        </r>
      </text>
    </comment>
    <comment ref="AB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C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D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E2" authorId="2" shapeId="0" xr:uid="{C6CB3914-A1C2-4801-A957-ADF140C53981}">
      <text>
        <r>
          <rPr>
            <b/>
            <sz val="9"/>
            <color indexed="81"/>
            <rFont val="Tahoma"/>
            <family val="2"/>
          </rPr>
          <t>John:</t>
        </r>
        <r>
          <rPr>
            <sz val="9"/>
            <color indexed="81"/>
            <rFont val="Tahoma"/>
            <family val="2"/>
          </rPr>
          <t xml:space="preserve">
Code for the empt feed supply. The input is the code for the fs 
Scan 0: 1 all animals
Scan 1: 2 - Empty, 3 - Preg
Scan 2: 4 - Empty, 5, Single, 6 multiples
Scan 3: 7 - Empty, 8 - Sinlges, 9 - Twins, A- Triplets</t>
        </r>
      </text>
    </comment>
    <comment ref="AF2" authorId="2" shapeId="0" xr:uid="{628455D7-D9FF-45D7-906F-6F72E8BDF57E}">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G2" authorId="2" shapeId="0" xr:uid="{CE681EF1-1437-4710-94FD-3BECA7E80B56}">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H2" authorId="2" shapeId="0" xr:uid="{E42A382F-9047-4AF5-8593-6312BEC68D08}">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I2" authorId="2" shapeId="0" xr:uid="{A7E6BBB8-AE35-45BE-A14D-843219E67D23}">
      <text>
        <r>
          <rPr>
            <b/>
            <sz val="9"/>
            <color indexed="81"/>
            <rFont val="Tahoma"/>
            <family val="2"/>
          </rPr>
          <t>John:</t>
        </r>
        <r>
          <rPr>
            <sz val="9"/>
            <color indexed="81"/>
            <rFont val="Tahoma"/>
            <family val="2"/>
          </rPr>
          <t xml:space="preserve">
RR, Ssurv, TwSurv, TrSurv</t>
        </r>
      </text>
    </comment>
    <comment ref="AV2" authorId="2" shapeId="0" xr:uid="{59AA5C5C-4C20-4EB6-853D-97D4AC679DF4}">
      <text>
        <r>
          <rPr>
            <b/>
            <sz val="9"/>
            <color indexed="81"/>
            <rFont val="Tahoma"/>
            <family val="2"/>
          </rPr>
          <t>John:</t>
        </r>
        <r>
          <rPr>
            <sz val="9"/>
            <color indexed="81"/>
            <rFont val="Tahoma"/>
            <family val="2"/>
          </rPr>
          <t xml:space="preserve">
A check that the FS being used is correct</t>
        </r>
      </text>
    </comment>
    <comment ref="AW2" authorId="2" shapeId="0" xr:uid="{331F7623-B61B-48C8-A710-03B564B19E15}">
      <text>
        <r>
          <rPr>
            <b/>
            <sz val="9"/>
            <color indexed="81"/>
            <rFont val="Tahoma"/>
            <family val="2"/>
          </rPr>
          <t>John:</t>
        </r>
        <r>
          <rPr>
            <sz val="9"/>
            <color indexed="81"/>
            <rFont val="Tahoma"/>
            <family val="2"/>
          </rPr>
          <t xml:space="preserve">
A check that the FS being used is correct</t>
        </r>
      </text>
    </comment>
    <comment ref="AX2" authorId="2" shapeId="0" xr:uid="{29F76506-18E5-4478-99A2-8EA42D2227FD}">
      <text>
        <r>
          <rPr>
            <b/>
            <sz val="9"/>
            <color indexed="81"/>
            <rFont val="Tahoma"/>
            <family val="2"/>
          </rPr>
          <t>John:</t>
        </r>
        <r>
          <rPr>
            <sz val="9"/>
            <color indexed="81"/>
            <rFont val="Tahoma"/>
            <family val="2"/>
          </rPr>
          <t xml:space="preserve">
A check that the FS being used is correct</t>
        </r>
      </text>
    </comment>
    <comment ref="AY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F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G2" authorId="2" shapeId="0" xr:uid="{2189A71B-9A05-4643-8C04-2DD041A3D414}">
      <text>
        <r>
          <rPr>
            <b/>
            <sz val="9"/>
            <color indexed="81"/>
            <rFont val="Tahoma"/>
            <family val="2"/>
          </rPr>
          <t>John:</t>
        </r>
        <r>
          <rPr>
            <sz val="9"/>
            <color indexed="81"/>
            <rFont val="Tahoma"/>
            <family val="2"/>
          </rPr>
          <t xml:space="preserve">
Equations used for the sires</t>
        </r>
      </text>
    </comment>
    <comment ref="CJ2" authorId="2" shapeId="0" xr:uid="{1EE367D6-5B2C-432B-9E24-7B047F438E41}">
      <text>
        <r>
          <rPr>
            <b/>
            <sz val="9"/>
            <color indexed="81"/>
            <rFont val="Tahoma"/>
            <family val="2"/>
          </rPr>
          <t>John:</t>
        </r>
        <r>
          <rPr>
            <sz val="9"/>
            <color indexed="81"/>
            <rFont val="Tahoma"/>
            <family val="2"/>
          </rPr>
          <t xml:space="preserve">
Equations used for the dams</t>
        </r>
      </text>
    </comment>
    <comment ref="CP2" authorId="2" shapeId="0" xr:uid="{B81F53F6-7294-4E30-A92A-BF71AA8396E1}">
      <text>
        <r>
          <rPr>
            <b/>
            <sz val="9"/>
            <color indexed="81"/>
            <rFont val="Tahoma"/>
            <family val="2"/>
          </rPr>
          <t>John:</t>
        </r>
        <r>
          <rPr>
            <sz val="9"/>
            <color indexed="81"/>
            <rFont val="Tahoma"/>
            <family val="2"/>
          </rPr>
          <t xml:space="preserve">
Equations used for the prog</t>
        </r>
      </text>
    </comment>
    <comment ref="CV2" authorId="2" shapeId="0" xr:uid="{B951E732-FFC2-4EC0-A2AA-21F415BC93AF}">
      <text>
        <r>
          <rPr>
            <b/>
            <sz val="9"/>
            <color indexed="81"/>
            <rFont val="Tahoma"/>
            <family val="2"/>
          </rPr>
          <t>John:</t>
        </r>
        <r>
          <rPr>
            <sz val="9"/>
            <color indexed="81"/>
            <rFont val="Tahoma"/>
            <family val="2"/>
          </rPr>
          <t xml:space="preserve">
Equations used for the offspring</t>
        </r>
      </text>
    </comment>
    <comment ref="CZ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A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B2" authorId="0" shapeId="0" xr:uid="{06D1462C-0D4A-41A3-AE09-372621931303}">
      <text>
        <r>
          <rPr>
            <b/>
            <sz val="9"/>
            <color indexed="81"/>
            <rFont val="Tahoma"/>
            <family val="2"/>
          </rPr>
          <t>Michael Young (21512438):</t>
        </r>
        <r>
          <rPr>
            <sz val="9"/>
            <color indexed="81"/>
            <rFont val="Tahoma"/>
            <family val="2"/>
          </rPr>
          <t xml:space="preserve">
bool - use pkl fs or excel input fs</t>
        </r>
      </text>
    </comment>
    <comment ref="DD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E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F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G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H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DK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DN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Y2" authorId="0" shapeId="0" xr:uid="{CBF2B3E3-FAFE-4AF4-8F90-6C0A1A641D4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DZ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EA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EB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EC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ED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EE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EF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EK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EM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EO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EQ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EU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EW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EX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EZ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FB2" authorId="2" shapeId="0" xr:uid="{949A901F-EA7C-4F45-9FBF-1C013F17ED94}">
      <text>
        <r>
          <rPr>
            <b/>
            <sz val="9"/>
            <color indexed="81"/>
            <rFont val="Tahoma"/>
            <family val="2"/>
          </rPr>
          <t>John:</t>
        </r>
        <r>
          <rPr>
            <sz val="9"/>
            <color indexed="81"/>
            <rFont val="Tahoma"/>
            <family val="2"/>
          </rPr>
          <t xml:space="preserve">
Include pasture. Default is True</t>
        </r>
      </text>
    </comment>
    <comment ref="FC2" authorId="2" shapeId="0" xr:uid="{91D8C8B8-2052-4BB1-97EF-50BEB3AEC65E}">
      <text>
        <r>
          <rPr>
            <b/>
            <sz val="9"/>
            <color indexed="81"/>
            <rFont val="Tahoma"/>
            <family val="2"/>
          </rPr>
          <t>John:</t>
        </r>
        <r>
          <rPr>
            <sz val="9"/>
            <color indexed="81"/>
            <rFont val="Tahoma"/>
            <family val="2"/>
          </rPr>
          <t xml:space="preserve">
Include pasture. Default is True</t>
        </r>
      </text>
    </comment>
    <comment ref="FD2" authorId="2" shapeId="0" xr:uid="{EA8ABF95-C747-40D0-AC68-04CCBE765FAD}">
      <text>
        <r>
          <rPr>
            <b/>
            <sz val="9"/>
            <color indexed="81"/>
            <rFont val="Tahoma"/>
            <family val="2"/>
          </rPr>
          <t>John:</t>
        </r>
        <r>
          <rPr>
            <sz val="9"/>
            <color indexed="81"/>
            <rFont val="Tahoma"/>
            <family val="2"/>
          </rPr>
          <t xml:space="preserve">
Include pasture. Default is True</t>
        </r>
      </text>
    </comment>
    <comment ref="FF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FG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FH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FI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FJ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FK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FL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FM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FO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FP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FQ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FR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FS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FT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FU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FV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FW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GN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GO2" authorId="0" shapeId="0" xr:uid="{4B8BA69C-AB48-40CB-B098-9A554A39AB8D}">
      <text>
        <r>
          <rPr>
            <b/>
            <sz val="9"/>
            <color indexed="81"/>
            <rFont val="Tahoma"/>
            <family val="2"/>
          </rPr>
          <t xml:space="preserve">John:
</t>
        </r>
        <r>
          <rPr>
            <sz val="9"/>
            <color indexed="81"/>
            <rFont val="Tahoma"/>
            <family val="2"/>
          </rPr>
          <t>Coefficients for pregnancy</t>
        </r>
      </text>
    </comment>
    <comment ref="GP2" authorId="0" shapeId="0" xr:uid="{D9ADA4D1-8341-40D2-A499-B9AFF430E146}">
      <text>
        <r>
          <rPr>
            <b/>
            <sz val="9"/>
            <color indexed="81"/>
            <rFont val="Tahoma"/>
            <family val="2"/>
          </rPr>
          <t xml:space="preserve">John:
</t>
        </r>
        <r>
          <rPr>
            <sz val="9"/>
            <color indexed="81"/>
            <rFont val="Tahoma"/>
            <family val="2"/>
          </rPr>
          <t>Coefficients for lactation</t>
        </r>
      </text>
    </comment>
    <comment ref="GQ2" authorId="2" shapeId="0" xr:uid="{53AA3BD6-12C8-4ED8-9E01-D376F270420E}">
      <text>
        <r>
          <rPr>
            <b/>
            <sz val="9"/>
            <color indexed="81"/>
            <rFont val="Tahoma"/>
            <family val="2"/>
          </rPr>
          <t>John:</t>
        </r>
        <r>
          <rPr>
            <sz val="9"/>
            <color indexed="81"/>
            <rFont val="Tahoma"/>
            <family val="2"/>
          </rPr>
          <t xml:space="preserve">
REV SA only alters conception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GR2" authorId="2" shapeId="0" xr:uid="{38545275-7517-4A33-A70B-059AAECA44F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GS2" authorId="2" shapeId="0" xr:uid="{A97933F5-C27F-4295-906E-322B1AFF8059}">
      <text>
        <r>
          <rPr>
            <b/>
            <sz val="9"/>
            <color indexed="81"/>
            <rFont val="Tahoma"/>
            <family val="2"/>
          </rPr>
          <t>John:</t>
        </r>
        <r>
          <rPr>
            <sz val="9"/>
            <color indexed="81"/>
            <rFont val="Tahoma"/>
            <family val="2"/>
          </rPr>
          <t xml:space="preserve">
REV SA only alters lamb mortality during the target age stage.
</t>
        </r>
      </text>
    </comment>
    <comment ref="GV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GW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GX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GY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GZ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HA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HC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HD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HF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HG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HH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HI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HK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HL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HV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HW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HX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IG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IH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II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JA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JB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KG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I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KJ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K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L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KM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KN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KS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T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U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KV2" authorId="0" shapeId="0" xr:uid="{AD5934F9-357C-43CE-9F07-6B39431FDB18}">
      <text>
        <r>
          <rPr>
            <b/>
            <sz val="9"/>
            <color indexed="81"/>
            <rFont val="Tahoma"/>
            <family val="2"/>
          </rPr>
          <t xml:space="preserve">John:
</t>
        </r>
        <r>
          <rPr>
            <sz val="9"/>
            <color indexed="81"/>
            <rFont val="Tahoma"/>
            <family val="2"/>
          </rPr>
          <t>Coefficients for potential intake</t>
        </r>
      </text>
    </comment>
    <comment ref="KW2" authorId="0" shapeId="0" xr:uid="{AE0D44F4-DAA7-4388-B9BC-AB31B3CDB260}">
      <text>
        <r>
          <rPr>
            <b/>
            <sz val="9"/>
            <color indexed="81"/>
            <rFont val="Tahoma"/>
            <family val="2"/>
          </rPr>
          <t xml:space="preserve">John:
</t>
        </r>
        <r>
          <rPr>
            <sz val="9"/>
            <color indexed="81"/>
            <rFont val="Tahoma"/>
            <family val="2"/>
          </rPr>
          <t>Coefficients for growth</t>
        </r>
      </text>
    </comment>
    <comment ref="KY2" authorId="0" shapeId="0" xr:uid="{00AF0F62-FD23-4587-8F96-1B74A72DC022}">
      <text>
        <r>
          <rPr>
            <b/>
            <sz val="9"/>
            <color indexed="81"/>
            <rFont val="Tahoma"/>
            <family val="2"/>
          </rPr>
          <t xml:space="preserve">John:
</t>
        </r>
        <r>
          <rPr>
            <sz val="9"/>
            <color indexed="81"/>
            <rFont val="Tahoma"/>
            <family val="2"/>
          </rPr>
          <t>Coefficients for mortality</t>
        </r>
      </text>
    </comment>
    <comment ref="KZ2" authorId="0" shapeId="0" xr:uid="{B9DC0F4A-0788-4304-8549-E5D0A6BE09EE}">
      <text>
        <r>
          <rPr>
            <b/>
            <sz val="9"/>
            <color indexed="81"/>
            <rFont val="Tahoma"/>
            <family val="2"/>
          </rPr>
          <t xml:space="preserve">John:
</t>
        </r>
        <r>
          <rPr>
            <sz val="9"/>
            <color indexed="81"/>
            <rFont val="Tahoma"/>
            <family val="2"/>
          </rPr>
          <t>Coefficients for lactation</t>
        </r>
      </text>
    </comment>
    <comment ref="LA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LC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LD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LG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LH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LI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LJ2" authorId="0" shapeId="0" xr:uid="{A74E1C53-D04A-4BF3-8A60-FD012626C62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LK2" authorId="0" shapeId="0" xr:uid="{0F2B0F9D-DAA1-419C-8F14-C52ACE393B02}">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LL2" authorId="0" shapeId="0" xr:uid="{7E4E6306-9396-4FDF-9647-26552C7CE3A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LM2" authorId="0" shapeId="0" xr:uid="{833A0E1A-9BBC-4A67-BE12-F813CAA55EFB}">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LT2" authorId="0" shapeId="0" xr:uid="{082EA17B-035B-4974-A7EA-7B556045C0C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LU2" authorId="0" shapeId="0" xr:uid="{CBD300F2-C140-49FF-A3D1-19531521668F}">
      <text>
        <r>
          <rPr>
            <b/>
            <sz val="9"/>
            <color indexed="81"/>
            <rFont val="Tahoma"/>
            <family val="2"/>
          </rPr>
          <t>Michael Young:</t>
        </r>
        <r>
          <rPr>
            <sz val="9"/>
            <color indexed="81"/>
            <rFont val="Tahoma"/>
            <family val="2"/>
          </rPr>
          <t xml:space="preserve">
min dams</t>
        </r>
      </text>
    </comment>
    <comment ref="LW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LY2" authorId="0" shapeId="0" xr:uid="{8545BCAB-19ED-4430-9483-8C80953465FF}">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LZ2" authorId="0" shapeId="0" xr:uid="{401E5365-9E03-4598-BB4E-C46186D985F2}">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MB2" authorId="0" shapeId="0" xr:uid="{30952663-7CAE-4DD2-B497-32DAAC969621}">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MC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MF2" authorId="0" shapeId="0" xr:uid="{C7CF3B8E-94FC-4F30-8C2D-DDD5CA79ED0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ML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MM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MQ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MS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MW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FF3" authorId="2" shapeId="0" xr:uid="{EDBAF20B-E6F1-46E4-90F2-F767570B3214}">
      <text>
        <r>
          <rPr>
            <b/>
            <sz val="9"/>
            <color indexed="81"/>
            <rFont val="Tahoma"/>
            <family val="2"/>
          </rPr>
          <t>John:</t>
        </r>
        <r>
          <rPr>
            <sz val="9"/>
            <color indexed="81"/>
            <rFont val="Tahoma"/>
            <family val="2"/>
          </rPr>
          <t xml:space="preserve">
Pasture type</t>
        </r>
      </text>
    </comment>
    <comment ref="MQ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G4" authorId="0" shapeId="0" xr:uid="{7861D19F-916D-408A-A538-198C929599E5}">
      <text>
        <r>
          <rPr>
            <b/>
            <sz val="9"/>
            <color indexed="81"/>
            <rFont val="Tahoma"/>
            <family val="2"/>
          </rPr>
          <t>John:</t>
        </r>
        <r>
          <rPr>
            <sz val="9"/>
            <color indexed="81"/>
            <rFont val="Tahoma"/>
            <family val="2"/>
          </rPr>
          <t xml:space="preserve">
Relative availability</t>
        </r>
      </text>
    </comment>
    <comment ref="CH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I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J4" authorId="0" shapeId="0" xr:uid="{F2BDF62F-A2C0-480F-B4A2-37C24BFCFD37}">
      <text>
        <r>
          <rPr>
            <b/>
            <sz val="9"/>
            <color indexed="81"/>
            <rFont val="Tahoma"/>
            <family val="2"/>
          </rPr>
          <t>John:</t>
        </r>
        <r>
          <rPr>
            <sz val="9"/>
            <color indexed="81"/>
            <rFont val="Tahoma"/>
            <family val="2"/>
          </rPr>
          <t xml:space="preserve">
Conception</t>
        </r>
      </text>
    </comment>
    <comment ref="CK4" authorId="0" shapeId="0" xr:uid="{0C042DA4-D01F-4462-9FFE-DECC324238C5}">
      <text>
        <r>
          <rPr>
            <b/>
            <sz val="9"/>
            <color indexed="81"/>
            <rFont val="Tahoma"/>
            <family val="2"/>
          </rPr>
          <t>John:</t>
        </r>
        <r>
          <rPr>
            <sz val="9"/>
            <color indexed="81"/>
            <rFont val="Tahoma"/>
            <family val="2"/>
          </rPr>
          <t xml:space="preserve">
Weaner mortality</t>
        </r>
      </text>
    </comment>
    <comment ref="CL4" authorId="0" shapeId="0" xr:uid="{D8F50781-0506-497E-A15D-0AC6218853A7}">
      <text>
        <r>
          <rPr>
            <b/>
            <sz val="9"/>
            <color indexed="81"/>
            <rFont val="Tahoma"/>
            <family val="2"/>
          </rPr>
          <t>John:</t>
        </r>
        <r>
          <rPr>
            <sz val="9"/>
            <color indexed="81"/>
            <rFont val="Tahoma"/>
            <family val="2"/>
          </rPr>
          <t xml:space="preserve">
Dam mortality</t>
        </r>
      </text>
    </comment>
    <comment ref="CM4" authorId="0" shapeId="0" xr:uid="{1E2CC5AE-FD66-4928-899F-555D857AB655}">
      <text>
        <r>
          <rPr>
            <b/>
            <sz val="9"/>
            <color indexed="81"/>
            <rFont val="Tahoma"/>
            <family val="2"/>
          </rPr>
          <t>John:</t>
        </r>
        <r>
          <rPr>
            <sz val="9"/>
            <color indexed="81"/>
            <rFont val="Tahoma"/>
            <family val="2"/>
          </rPr>
          <t xml:space="preserve">
Relative availability</t>
        </r>
      </text>
    </comment>
    <comment ref="CN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O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P4" authorId="0" shapeId="0" xr:uid="{DD1BC7DC-9510-49A0-8CF8-2ACF91E46EB3}">
      <text>
        <r>
          <rPr>
            <sz val="9"/>
            <color indexed="81"/>
            <rFont val="Tahoma"/>
            <family val="2"/>
          </rPr>
          <t>Progeny survival</t>
        </r>
      </text>
    </comment>
    <comment ref="CQ4" authorId="0" shapeId="0" xr:uid="{0C4CB34C-52A2-4080-A23E-ADED3301A1F0}">
      <text>
        <r>
          <rPr>
            <b/>
            <sz val="9"/>
            <color indexed="81"/>
            <rFont val="Tahoma"/>
            <family val="2"/>
          </rPr>
          <t>John:</t>
        </r>
        <r>
          <rPr>
            <sz val="9"/>
            <color indexed="81"/>
            <rFont val="Tahoma"/>
            <family val="2"/>
          </rPr>
          <t xml:space="preserve">
Relative availability</t>
        </r>
      </text>
    </comment>
    <comment ref="CR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S4" authorId="0" shapeId="0" xr:uid="{3F3DB6C4-DE2F-419B-AD18-07785C231917}">
      <text>
        <r>
          <rPr>
            <sz val="9"/>
            <color indexed="81"/>
            <rFont val="Tahoma"/>
            <family val="2"/>
          </rPr>
          <t>Birth weight</t>
        </r>
      </text>
    </comment>
    <comment ref="CT4" authorId="0" shapeId="0" xr:uid="{DA1C078D-AA81-4A78-9DFC-37E0A8AB8B86}">
      <text>
        <r>
          <rPr>
            <sz val="9"/>
            <color indexed="81"/>
            <rFont val="Tahoma"/>
            <family val="2"/>
          </rPr>
          <t>Weaning weight</t>
        </r>
      </text>
    </comment>
    <comment ref="CU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V4" authorId="0" shapeId="0" xr:uid="{1EC0D7CF-12F9-4F1F-8977-A8F060C09A40}">
      <text>
        <r>
          <rPr>
            <b/>
            <sz val="9"/>
            <color indexed="81"/>
            <rFont val="Tahoma"/>
            <family val="2"/>
          </rPr>
          <t>John:</t>
        </r>
        <r>
          <rPr>
            <sz val="9"/>
            <color indexed="81"/>
            <rFont val="Tahoma"/>
            <family val="2"/>
          </rPr>
          <t xml:space="preserve">
Weaner mortality</t>
        </r>
      </text>
    </comment>
    <comment ref="CW4" authorId="0" shapeId="0" xr:uid="{85ED7518-3248-46F2-BEC1-6F6D2BDF3C8C}">
      <text>
        <r>
          <rPr>
            <b/>
            <sz val="9"/>
            <color indexed="81"/>
            <rFont val="Tahoma"/>
            <family val="2"/>
          </rPr>
          <t>John:</t>
        </r>
        <r>
          <rPr>
            <sz val="9"/>
            <color indexed="81"/>
            <rFont val="Tahoma"/>
            <family val="2"/>
          </rPr>
          <t xml:space="preserve">
Relative availability</t>
        </r>
      </text>
    </comment>
    <comment ref="CX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Y4" authorId="0" shapeId="0" xr:uid="{DD637FF7-CD48-4CC0-8956-F442D62E5972}">
      <text>
        <r>
          <rPr>
            <b/>
            <sz val="9"/>
            <color indexed="81"/>
            <rFont val="Tahoma"/>
            <family val="2"/>
          </rPr>
          <t>John:</t>
        </r>
        <r>
          <rPr>
            <sz val="9"/>
            <color indexed="81"/>
            <rFont val="Tahoma"/>
            <family val="2"/>
          </rPr>
          <t xml:space="preserve">
Fibre production prediction
0 - CSIRO
1 - GEPEP assumptions
2 - New Feeding System - Hutton</t>
        </r>
      </text>
    </comment>
    <comment ref="DE4" authorId="0" shapeId="0" xr:uid="{EC06A5D9-46BA-401A-8A8F-B8B8637D5340}">
      <text>
        <r>
          <rPr>
            <b/>
            <sz val="9"/>
            <color indexed="81"/>
            <rFont val="Tahoma"/>
            <family val="2"/>
          </rPr>
          <t>John:</t>
        </r>
        <r>
          <rPr>
            <sz val="9"/>
            <color indexed="81"/>
            <rFont val="Tahoma"/>
            <family val="2"/>
          </rPr>
          <t xml:space="preserve">
All periods and slices of r2</t>
        </r>
      </text>
    </comment>
    <comment ref="DH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DI4" authorId="2" shapeId="0" xr:uid="{5A6AAD67-6B24-4478-AA2B-B4D72B9626E1}">
      <text>
        <r>
          <rPr>
            <b/>
            <sz val="9"/>
            <color indexed="81"/>
            <rFont val="Tahoma"/>
            <family val="2"/>
          </rPr>
          <t>John:</t>
        </r>
        <r>
          <rPr>
            <sz val="9"/>
            <color indexed="81"/>
            <rFont val="Tahoma"/>
            <family val="2"/>
          </rPr>
          <t xml:space="preserve">
Winter lambing</t>
        </r>
      </text>
    </comment>
    <comment ref="DJ4" authorId="2" shapeId="0" xr:uid="{49A803EA-9D60-4526-B14D-9DBCEAFCEE6A}">
      <text>
        <r>
          <rPr>
            <b/>
            <sz val="9"/>
            <color indexed="81"/>
            <rFont val="Tahoma"/>
            <family val="2"/>
          </rPr>
          <t>John:</t>
        </r>
        <r>
          <rPr>
            <sz val="9"/>
            <color indexed="81"/>
            <rFont val="Tahoma"/>
            <family val="2"/>
          </rPr>
          <t xml:space="preserve">
Spring lambing</t>
        </r>
      </text>
    </comment>
    <comment ref="DK4" authorId="2" shapeId="0" xr:uid="{2CCF2EF6-F305-4461-BA9B-1F0096A2D23E}">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DL4" authorId="2" shapeId="0" xr:uid="{8CE6F3B7-A272-4B56-A841-4ECCBBB11606}">
      <text>
        <r>
          <rPr>
            <b/>
            <sz val="9"/>
            <color indexed="81"/>
            <rFont val="Tahoma"/>
            <family val="2"/>
          </rPr>
          <t>John:</t>
        </r>
        <r>
          <rPr>
            <sz val="9"/>
            <color indexed="81"/>
            <rFont val="Tahoma"/>
            <family val="2"/>
          </rPr>
          <t xml:space="preserve">
Winter lambing</t>
        </r>
      </text>
    </comment>
    <comment ref="DM4" authorId="2" shapeId="0" xr:uid="{BB1B7A79-AABC-44EF-81C3-8CA0654D0B2D}">
      <text>
        <r>
          <rPr>
            <b/>
            <sz val="9"/>
            <color indexed="81"/>
            <rFont val="Tahoma"/>
            <family val="2"/>
          </rPr>
          <t>John:</t>
        </r>
        <r>
          <rPr>
            <sz val="9"/>
            <color indexed="81"/>
            <rFont val="Tahoma"/>
            <family val="2"/>
          </rPr>
          <t xml:space="preserve">
Spring lambing</t>
        </r>
      </text>
    </comment>
    <comment ref="DN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Q4" authorId="2" shapeId="0" xr:uid="{E95B679B-0AD1-4953-B373-C9B0B5E9E204}">
      <text>
        <r>
          <rPr>
            <b/>
            <sz val="9"/>
            <color indexed="81"/>
            <rFont val="Tahoma"/>
            <family val="2"/>
          </rPr>
          <t>John:</t>
        </r>
        <r>
          <rPr>
            <sz val="9"/>
            <color indexed="81"/>
            <rFont val="Tahoma"/>
            <family val="2"/>
          </rPr>
          <t xml:space="preserve">
Adult ewe RR, intercept</t>
        </r>
      </text>
    </comment>
    <comment ref="DR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S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T4" authorId="2" shapeId="0" xr:uid="{EA5FCC71-3412-4D05-9092-E3A7BA334AF5}">
      <text>
        <r>
          <rPr>
            <b/>
            <sz val="9"/>
            <color indexed="81"/>
            <rFont val="Tahoma"/>
            <family val="2"/>
          </rPr>
          <t>John:</t>
        </r>
        <r>
          <rPr>
            <sz val="9"/>
            <color indexed="81"/>
            <rFont val="Tahoma"/>
            <family val="2"/>
          </rPr>
          <t xml:space="preserve">
Include BBT</t>
        </r>
      </text>
    </comment>
    <comment ref="DU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V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W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X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Z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EA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EB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EC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ED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EG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EH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EI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EJ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EK4" authorId="2" shapeId="0" xr:uid="{1009D4DF-56FA-4849-A964-B6F2A9D0CC8E}">
      <text>
        <r>
          <rPr>
            <b/>
            <sz val="9"/>
            <color indexed="81"/>
            <rFont val="Tahoma"/>
            <family val="2"/>
          </rPr>
          <t>John:</t>
        </r>
        <r>
          <rPr>
            <sz val="9"/>
            <color indexed="81"/>
            <rFont val="Tahoma"/>
            <family val="2"/>
          </rPr>
          <t xml:space="preserve">
0:1 is the yearlings
</t>
        </r>
      </text>
    </comment>
    <comment ref="EL4" authorId="2" shapeId="0" xr:uid="{C201F09B-FDE6-471C-AAE8-29AF72EADD72}">
      <text>
        <r>
          <rPr>
            <b/>
            <sz val="9"/>
            <color indexed="81"/>
            <rFont val="Tahoma"/>
            <family val="2"/>
          </rPr>
          <t>John:</t>
        </r>
        <r>
          <rPr>
            <sz val="9"/>
            <color indexed="81"/>
            <rFont val="Tahoma"/>
            <family val="2"/>
          </rPr>
          <t xml:space="preserve">
1: is maidens and older
</t>
        </r>
      </text>
    </comment>
    <comment ref="EM4" authorId="2" shapeId="0" xr:uid="{FD1719A0-8CDF-47F4-8165-6A9FDAA90CEE}">
      <text>
        <r>
          <rPr>
            <b/>
            <sz val="9"/>
            <color indexed="81"/>
            <rFont val="Tahoma"/>
            <family val="2"/>
          </rPr>
          <t>John:</t>
        </r>
        <r>
          <rPr>
            <sz val="9"/>
            <color indexed="81"/>
            <rFont val="Tahoma"/>
            <family val="2"/>
          </rPr>
          <t xml:space="preserve">
0:1 is the yearlings
</t>
        </r>
      </text>
    </comment>
    <comment ref="EN4" authorId="2" shapeId="0" xr:uid="{CE326799-14A2-4FBE-839D-DFEE07CFA0A6}">
      <text>
        <r>
          <rPr>
            <b/>
            <sz val="9"/>
            <color indexed="81"/>
            <rFont val="Tahoma"/>
            <family val="2"/>
          </rPr>
          <t>John:</t>
        </r>
        <r>
          <rPr>
            <sz val="9"/>
            <color indexed="81"/>
            <rFont val="Tahoma"/>
            <family val="2"/>
          </rPr>
          <t xml:space="preserve">
1: is maidens and older
</t>
        </r>
      </text>
    </comment>
    <comment ref="EO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EP4" authorId="2" shapeId="0" xr:uid="{E7FBCDF3-95A2-464D-89EF-A5E1D73E4C62}">
      <text>
        <r>
          <rPr>
            <b/>
            <sz val="9"/>
            <color indexed="81"/>
            <rFont val="Tahoma"/>
            <family val="2"/>
          </rPr>
          <t>John:</t>
        </r>
        <r>
          <rPr>
            <sz val="9"/>
            <color indexed="81"/>
            <rFont val="Tahoma"/>
            <family val="2"/>
          </rPr>
          <t xml:space="preserve">
1: is maidens and older
</t>
        </r>
      </text>
    </comment>
    <comment ref="ER4" authorId="2" shapeId="0" xr:uid="{90C07E8A-2A5C-4510-B26D-109EE346383F}">
      <text>
        <r>
          <rPr>
            <b/>
            <sz val="9"/>
            <color indexed="81"/>
            <rFont val="Tahoma"/>
            <family val="2"/>
          </rPr>
          <t>John:</t>
        </r>
        <r>
          <rPr>
            <sz val="9"/>
            <color indexed="81"/>
            <rFont val="Tahoma"/>
            <family val="2"/>
          </rPr>
          <t xml:space="preserve">
Autumn lambing included</t>
        </r>
      </text>
    </comment>
    <comment ref="ES4" authorId="2" shapeId="0" xr:uid="{DDC4B732-0724-4618-967C-94830644C7C0}">
      <text>
        <r>
          <rPr>
            <b/>
            <sz val="9"/>
            <color indexed="81"/>
            <rFont val="Tahoma"/>
            <family val="2"/>
          </rPr>
          <t>John:</t>
        </r>
        <r>
          <rPr>
            <sz val="9"/>
            <color indexed="81"/>
            <rFont val="Tahoma"/>
            <family val="2"/>
          </rPr>
          <t xml:space="preserve">
Winter lambing included</t>
        </r>
      </text>
    </comment>
    <comment ref="ET4" authorId="2" shapeId="0" xr:uid="{E5BCC9AA-3746-43B7-A671-B947067682D5}">
      <text>
        <r>
          <rPr>
            <b/>
            <sz val="9"/>
            <color indexed="81"/>
            <rFont val="Tahoma"/>
            <family val="2"/>
          </rPr>
          <t>John:</t>
        </r>
        <r>
          <rPr>
            <sz val="9"/>
            <color indexed="81"/>
            <rFont val="Tahoma"/>
            <family val="2"/>
          </rPr>
          <t xml:space="preserve">
Spring lambing included</t>
        </r>
      </text>
    </comment>
    <comment ref="EU4" authorId="2" shapeId="0" xr:uid="{F6A63D6B-CC6D-44BF-9483-ED1A61E96B2D}">
      <text>
        <r>
          <rPr>
            <b/>
            <sz val="9"/>
            <color indexed="81"/>
            <rFont val="Tahoma"/>
            <family val="2"/>
          </rPr>
          <t>John:</t>
        </r>
        <r>
          <rPr>
            <sz val="9"/>
            <color indexed="81"/>
            <rFont val="Tahoma"/>
            <family val="2"/>
          </rPr>
          <t xml:space="preserve">
Ewe lambs for all genotypes</t>
        </r>
      </text>
    </comment>
    <comment ref="EV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EY4" authorId="2" shapeId="0" xr:uid="{592101BA-FD93-4C15-9426-49115E228649}">
      <text>
        <r>
          <rPr>
            <b/>
            <sz val="9"/>
            <color indexed="81"/>
            <rFont val="Tahoma"/>
            <family val="2"/>
          </rPr>
          <t>John:</t>
        </r>
        <r>
          <rPr>
            <sz val="9"/>
            <color indexed="81"/>
            <rFont val="Tahoma"/>
            <family val="2"/>
          </rPr>
          <t xml:space="preserve">
Export wether sale grid</t>
        </r>
      </text>
    </comment>
    <comment ref="FB4" authorId="2" shapeId="0" xr:uid="{A053ED31-947D-456B-9572-5543ED562B2B}">
      <text>
        <r>
          <rPr>
            <b/>
            <sz val="9"/>
            <color indexed="81"/>
            <rFont val="Tahoma"/>
            <family val="2"/>
          </rPr>
          <t>Michael:</t>
        </r>
        <r>
          <rPr>
            <sz val="9"/>
            <color indexed="81"/>
            <rFont val="Tahoma"/>
            <family val="2"/>
          </rPr>
          <t xml:space="preserve">
Annual or standard pasture
</t>
        </r>
      </text>
    </comment>
    <comment ref="FC4" authorId="2" shapeId="0" xr:uid="{7AB94EF9-E6F4-4460-81F3-81A1B5ED9D05}">
      <text>
        <r>
          <rPr>
            <b/>
            <sz val="9"/>
            <color indexed="81"/>
            <rFont val="Tahoma"/>
            <family val="2"/>
          </rPr>
          <t>Michael:</t>
        </r>
        <r>
          <rPr>
            <sz val="9"/>
            <color indexed="81"/>
            <rFont val="Tahoma"/>
            <family val="2"/>
          </rPr>
          <t xml:space="preserve">
Lucerne</t>
        </r>
      </text>
    </comment>
    <comment ref="FD4" authorId="2" shapeId="0" xr:uid="{2DA1400B-D929-494B-B6AF-C176F4C93BB3}">
      <text>
        <r>
          <rPr>
            <b/>
            <sz val="9"/>
            <color indexed="81"/>
            <rFont val="Tahoma"/>
            <family val="2"/>
          </rPr>
          <t>Michael:</t>
        </r>
        <r>
          <rPr>
            <sz val="9"/>
            <color indexed="81"/>
            <rFont val="Tahoma"/>
            <family val="2"/>
          </rPr>
          <t xml:space="preserve">
Tedera
</t>
        </r>
      </text>
    </comment>
    <comment ref="FE4" authorId="2" shapeId="0" xr:uid="{6003DA1B-F91E-4B9F-96CD-AB783984CAAA}">
      <text>
        <r>
          <rPr>
            <b/>
            <sz val="9"/>
            <color indexed="81"/>
            <rFont val="Tahoma"/>
            <family val="2"/>
          </rPr>
          <t>Michael:</t>
        </r>
        <r>
          <rPr>
            <sz val="9"/>
            <color indexed="81"/>
            <rFont val="Tahoma"/>
            <family val="2"/>
          </rPr>
          <t xml:space="preserve">
Understory</t>
        </r>
      </text>
    </comment>
    <comment ref="FW4" authorId="2" shapeId="0" xr:uid="{978C8AA9-2A52-49FD-AA59-700856AD97AD}">
      <text>
        <r>
          <rPr>
            <b/>
            <sz val="9"/>
            <color indexed="81"/>
            <rFont val="Tahoma"/>
            <family val="2"/>
          </rPr>
          <t>John:</t>
        </r>
        <r>
          <rPr>
            <sz val="9"/>
            <color indexed="81"/>
            <rFont val="Tahoma"/>
            <family val="2"/>
          </rPr>
          <t xml:space="preserve">
Random.
Exclude in the code if it is not required</t>
        </r>
      </text>
    </comment>
    <comment ref="FX4" authorId="2" shapeId="0" xr:uid="{1E937282-A4AB-45B2-8DD3-787FFB6F9BA5}">
      <text>
        <r>
          <rPr>
            <b/>
            <sz val="9"/>
            <color indexed="81"/>
            <rFont val="Tahoma"/>
            <family val="2"/>
          </rPr>
          <t>John:</t>
        </r>
        <r>
          <rPr>
            <sz val="9"/>
            <color indexed="81"/>
            <rFont val="Tahoma"/>
            <family val="2"/>
          </rPr>
          <t xml:space="preserve">
LWC (Liveweight change)</t>
        </r>
      </text>
    </comment>
    <comment ref="FY4" authorId="2" shapeId="0" xr:uid="{29EA1D0B-63C2-4368-9756-955F9016F58E}">
      <text>
        <r>
          <rPr>
            <b/>
            <sz val="9"/>
            <color indexed="81"/>
            <rFont val="Tahoma"/>
            <family val="2"/>
          </rPr>
          <t>John:</t>
        </r>
        <r>
          <rPr>
            <sz val="9"/>
            <color indexed="81"/>
            <rFont val="Tahoma"/>
            <family val="2"/>
          </rPr>
          <t xml:space="preserve">
intake</t>
        </r>
      </text>
    </comment>
    <comment ref="FZ4" authorId="2" shapeId="0" xr:uid="{AB5080C9-AC0B-4EBC-8007-EAD3C9D4292D}">
      <text>
        <r>
          <rPr>
            <b/>
            <sz val="9"/>
            <color indexed="81"/>
            <rFont val="Tahoma"/>
            <family val="2"/>
          </rPr>
          <t>John:</t>
        </r>
        <r>
          <rPr>
            <sz val="9"/>
            <color indexed="81"/>
            <rFont val="Tahoma"/>
            <family val="2"/>
          </rPr>
          <t xml:space="preserve">
fat</t>
        </r>
      </text>
    </comment>
    <comment ref="GA4" authorId="2" shapeId="0" xr:uid="{D78B66A0-E531-4A7D-84C5-BF28927C1192}">
      <text>
        <r>
          <rPr>
            <b/>
            <sz val="9"/>
            <color indexed="81"/>
            <rFont val="Tahoma"/>
            <family val="2"/>
          </rPr>
          <t>John:</t>
        </r>
        <r>
          <rPr>
            <sz val="9"/>
            <color indexed="81"/>
            <rFont val="Tahoma"/>
            <family val="2"/>
          </rPr>
          <t xml:space="preserve">
muscle</t>
        </r>
      </text>
    </comment>
    <comment ref="GB4" authorId="2" shapeId="0" xr:uid="{B59FA5F2-17DD-499D-BCA3-3B4EA06E4E91}">
      <text>
        <r>
          <rPr>
            <b/>
            <sz val="9"/>
            <color indexed="81"/>
            <rFont val="Tahoma"/>
            <family val="2"/>
          </rPr>
          <t>John:</t>
        </r>
        <r>
          <rPr>
            <sz val="9"/>
            <color indexed="81"/>
            <rFont val="Tahoma"/>
            <family val="2"/>
          </rPr>
          <t xml:space="preserve">
viscera</t>
        </r>
      </text>
    </comment>
    <comment ref="GC4" authorId="2" shapeId="0" xr:uid="{18CEF7D4-C8AC-425B-B37B-5A49319503C7}">
      <text>
        <r>
          <rPr>
            <b/>
            <sz val="9"/>
            <color indexed="81"/>
            <rFont val="Tahoma"/>
            <family val="2"/>
          </rPr>
          <t>John:</t>
        </r>
        <r>
          <rPr>
            <sz val="9"/>
            <color indexed="81"/>
            <rFont val="Tahoma"/>
            <family val="2"/>
          </rPr>
          <t xml:space="preserve">
EVG (energy value of gain)</t>
        </r>
      </text>
    </comment>
    <comment ref="GD4" authorId="2" shapeId="0" xr:uid="{530ED826-A32A-4082-AEA7-36C7AC45E7F5}">
      <text>
        <r>
          <rPr>
            <b/>
            <sz val="9"/>
            <color indexed="81"/>
            <rFont val="Tahoma"/>
            <family val="2"/>
          </rPr>
          <t>John:</t>
        </r>
        <r>
          <rPr>
            <sz val="9"/>
            <color indexed="81"/>
            <rFont val="Tahoma"/>
            <family val="2"/>
          </rPr>
          <t xml:space="preserve">
WBEC (whole body energy change)</t>
        </r>
      </text>
    </comment>
    <comment ref="GE4" authorId="2" shapeId="0" xr:uid="{A9D82EBB-88B6-4F26-9E83-83C5D80E5603}">
      <text>
        <r>
          <rPr>
            <b/>
            <sz val="9"/>
            <color indexed="81"/>
            <rFont val="Tahoma"/>
            <family val="2"/>
          </rPr>
          <t>John:</t>
        </r>
        <r>
          <rPr>
            <sz val="9"/>
            <color indexed="81"/>
            <rFont val="Tahoma"/>
            <family val="2"/>
          </rPr>
          <t xml:space="preserve">
foetus (energy for foetal growth)</t>
        </r>
      </text>
    </comment>
    <comment ref="GF4" authorId="2" shapeId="0" xr:uid="{F5C1405F-0189-4AB3-A8BE-3EDD13E7697D}">
      <text>
        <r>
          <rPr>
            <b/>
            <sz val="9"/>
            <color indexed="81"/>
            <rFont val="Tahoma"/>
            <family val="2"/>
          </rPr>
          <t>John:</t>
        </r>
        <r>
          <rPr>
            <sz val="9"/>
            <color indexed="81"/>
            <rFont val="Tahoma"/>
            <family val="2"/>
          </rPr>
          <t xml:space="preserve">
Milk (maternal energy req, alters yatf growth rate)</t>
        </r>
      </text>
    </comment>
    <comment ref="GG4" authorId="2" shapeId="0" xr:uid="{237B3AF0-CB43-4B41-8618-46EC23A0686C}">
      <text>
        <r>
          <rPr>
            <b/>
            <sz val="9"/>
            <color indexed="81"/>
            <rFont val="Tahoma"/>
            <family val="2"/>
          </rPr>
          <t>John:</t>
        </r>
        <r>
          <rPr>
            <sz val="9"/>
            <color indexed="81"/>
            <rFont val="Tahoma"/>
            <family val="2"/>
          </rPr>
          <t xml:space="preserve">
Conception</t>
        </r>
      </text>
    </comment>
    <comment ref="GH4" authorId="2" shapeId="0" xr:uid="{01BD38E8-8377-4B33-AB1A-382CD9A7086D}">
      <text>
        <r>
          <rPr>
            <b/>
            <sz val="9"/>
            <color indexed="81"/>
            <rFont val="Tahoma"/>
            <family val="2"/>
          </rPr>
          <t>John:</t>
        </r>
        <r>
          <rPr>
            <sz val="9"/>
            <color indexed="81"/>
            <rFont val="Tahoma"/>
            <family val="2"/>
          </rPr>
          <t xml:space="preserve">
Litter Size</t>
        </r>
      </text>
    </comment>
    <comment ref="GI4" authorId="2" shapeId="0" xr:uid="{8B697911-E8E8-496E-9DCA-D625E376DB04}">
      <text>
        <r>
          <rPr>
            <b/>
            <sz val="9"/>
            <color indexed="81"/>
            <rFont val="Tahoma"/>
            <family val="2"/>
          </rPr>
          <t>John:</t>
        </r>
        <r>
          <rPr>
            <sz val="9"/>
            <color indexed="81"/>
            <rFont val="Tahoma"/>
            <family val="2"/>
          </rPr>
          <t xml:space="preserve">
ERA (Ewe rearing ability = Lamb survival)</t>
        </r>
      </text>
    </comment>
    <comment ref="GJ4" authorId="2" shapeId="0" xr:uid="{E90FDEAF-CA76-46CA-B47E-9F5D47A3C8FA}">
      <text>
        <r>
          <rPr>
            <b/>
            <sz val="9"/>
            <color indexed="81"/>
            <rFont val="Tahoma"/>
            <family val="2"/>
          </rPr>
          <t>John:</t>
        </r>
        <r>
          <rPr>
            <sz val="9"/>
            <color indexed="81"/>
            <rFont val="Tahoma"/>
            <family val="2"/>
          </rPr>
          <t xml:space="preserve">
Mortality</t>
        </r>
      </text>
    </comment>
    <comment ref="GK4" authorId="2" shapeId="0" xr:uid="{2449E3D0-AB7F-4892-9938-E3D507DE7678}">
      <text>
        <r>
          <rPr>
            <b/>
            <sz val="9"/>
            <color indexed="81"/>
            <rFont val="Tahoma"/>
            <family val="2"/>
          </rPr>
          <t>John:</t>
        </r>
        <r>
          <rPr>
            <sz val="9"/>
            <color indexed="81"/>
            <rFont val="Tahoma"/>
            <family val="2"/>
          </rPr>
          <t xml:space="preserve">
CFW</t>
        </r>
      </text>
    </comment>
    <comment ref="GL4" authorId="2" shapeId="0" xr:uid="{326BB210-E2B9-439F-98E1-6B8B8D485355}">
      <text>
        <r>
          <rPr>
            <b/>
            <sz val="9"/>
            <color indexed="81"/>
            <rFont val="Tahoma"/>
            <family val="2"/>
          </rPr>
          <t>John:</t>
        </r>
        <r>
          <rPr>
            <sz val="9"/>
            <color indexed="81"/>
            <rFont val="Tahoma"/>
            <family val="2"/>
          </rPr>
          <t xml:space="preserve">
FD</t>
        </r>
      </text>
    </comment>
    <comment ref="GM4" authorId="2" shapeId="0" xr:uid="{628FDFDC-15A9-499C-B82A-FA0C0C065111}">
      <text>
        <r>
          <rPr>
            <b/>
            <sz val="9"/>
            <color indexed="81"/>
            <rFont val="Tahoma"/>
            <family val="2"/>
          </rPr>
          <t>John:</t>
        </r>
        <r>
          <rPr>
            <sz val="9"/>
            <color indexed="81"/>
            <rFont val="Tahoma"/>
            <family val="2"/>
          </rPr>
          <t xml:space="preserve">
SS (staple strength)</t>
        </r>
      </text>
    </comment>
    <comment ref="GO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GP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GQ4" authorId="2" shapeId="0" xr:uid="{3CDA30AD-7C36-43D5-9C15-55AC06BCA9F5}">
      <text>
        <r>
          <rPr>
            <b/>
            <sz val="9"/>
            <color indexed="81"/>
            <rFont val="Tahoma"/>
            <family val="2"/>
          </rPr>
          <t xml:space="preserve">John:
</t>
        </r>
        <r>
          <rPr>
            <sz val="9"/>
            <color indexed="81"/>
            <rFont val="Tahoma"/>
            <family val="2"/>
          </rPr>
          <t>Adjust litter size for all dams</t>
        </r>
      </text>
    </comment>
    <comment ref="GR4" authorId="2" shapeId="0" xr:uid="{AE8A900A-498A-4CBD-853B-154949B4B994}">
      <text>
        <r>
          <rPr>
            <b/>
            <sz val="9"/>
            <color indexed="81"/>
            <rFont val="Tahoma"/>
            <family val="2"/>
          </rPr>
          <t xml:space="preserve">John:
</t>
        </r>
        <r>
          <rPr>
            <sz val="9"/>
            <color indexed="81"/>
            <rFont val="Tahoma"/>
            <family val="2"/>
          </rPr>
          <t>Adjust litter size for all dams</t>
        </r>
      </text>
    </comment>
    <comment ref="GS4" authorId="2" shapeId="0" xr:uid="{37D2C062-599D-43EC-9F18-759896E7774C}">
      <text>
        <r>
          <rPr>
            <b/>
            <sz val="9"/>
            <color indexed="81"/>
            <rFont val="Tahoma"/>
            <family val="2"/>
          </rPr>
          <t xml:space="preserve">John:
</t>
        </r>
        <r>
          <rPr>
            <sz val="9"/>
            <color indexed="81"/>
            <rFont val="Tahoma"/>
            <family val="2"/>
          </rPr>
          <t>Adjust mortality of single born lambs</t>
        </r>
      </text>
    </comment>
    <comment ref="GT4" authorId="2" shapeId="0" xr:uid="{FAAE4FF1-E997-4E2D-8ED2-875CCAE4C067}">
      <text>
        <r>
          <rPr>
            <b/>
            <sz val="9"/>
            <color indexed="81"/>
            <rFont val="Tahoma"/>
            <family val="2"/>
          </rPr>
          <t xml:space="preserve">John:
</t>
        </r>
        <r>
          <rPr>
            <sz val="9"/>
            <color indexed="81"/>
            <rFont val="Tahoma"/>
            <family val="2"/>
          </rPr>
          <t>Adjust mortality of single born lambs</t>
        </r>
      </text>
    </comment>
    <comment ref="GU4" authorId="2" shapeId="0" xr:uid="{06BC105B-62C6-4BFA-B178-13FAFDB7989A}">
      <text>
        <r>
          <rPr>
            <b/>
            <sz val="9"/>
            <color indexed="81"/>
            <rFont val="Tahoma"/>
            <family val="2"/>
          </rPr>
          <t xml:space="preserve">John:
</t>
        </r>
        <r>
          <rPr>
            <sz val="9"/>
            <color indexed="81"/>
            <rFont val="Tahoma"/>
            <family val="2"/>
          </rPr>
          <t>Adjust mortality of single born lambs</t>
        </r>
      </text>
    </comment>
    <comment ref="HG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HH4" authorId="0" shapeId="0" xr:uid="{1FFA69E7-0806-4E89-B418-84B5B76C2E09}">
      <text>
        <r>
          <rPr>
            <b/>
            <sz val="9"/>
            <color indexed="81"/>
            <rFont val="Tahoma"/>
            <family val="2"/>
          </rPr>
          <t>John:</t>
        </r>
        <r>
          <rPr>
            <sz val="9"/>
            <color indexed="81"/>
            <rFont val="Tahoma"/>
            <family val="2"/>
          </rPr>
          <t xml:space="preserve">
All periods and slices of r2</t>
        </r>
      </text>
    </comment>
    <comment ref="HL4" authorId="0" shapeId="0" xr:uid="{32BC4568-7CF4-4651-A71D-218ADE249CDA}">
      <text>
        <r>
          <rPr>
            <b/>
            <sz val="9"/>
            <color indexed="81"/>
            <rFont val="Tahoma"/>
            <family val="2"/>
          </rPr>
          <t>Young:</t>
        </r>
        <r>
          <rPr>
            <sz val="9"/>
            <color indexed="81"/>
            <rFont val="Tahoma"/>
            <family val="2"/>
          </rPr>
          <t xml:space="preserve">
3:4 is weaning </t>
        </r>
      </text>
    </comment>
    <comment ref="HM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HN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HO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HP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HX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HY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HZ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KG4" authorId="2" shapeId="0" xr:uid="{5F8D7599-9B1B-4CCD-8F76-B4A1DF99C4FD}">
      <text>
        <r>
          <rPr>
            <b/>
            <sz val="9"/>
            <color indexed="81"/>
            <rFont val="Tahoma"/>
            <family val="2"/>
          </rPr>
          <t>John:</t>
        </r>
        <r>
          <rPr>
            <sz val="9"/>
            <color indexed="81"/>
            <rFont val="Tahoma"/>
            <family val="2"/>
          </rPr>
          <t xml:space="preserve">
aStd - weanage
</t>
        </r>
      </text>
    </comment>
    <comment ref="KJ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KK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KO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KP4" authorId="2" shapeId="0" xr:uid="{6EC45DBE-EEEB-4B36-946A-30B979DABBCD}">
      <text>
        <r>
          <rPr>
            <b/>
            <sz val="9"/>
            <color indexed="81"/>
            <rFont val="Tahoma"/>
            <family val="2"/>
          </rPr>
          <t>John:</t>
        </r>
        <r>
          <rPr>
            <sz val="9"/>
            <color indexed="81"/>
            <rFont val="Tahoma"/>
            <family val="2"/>
          </rPr>
          <t xml:space="preserve">
Intrinsic SS</t>
        </r>
      </text>
    </comment>
    <comment ref="KQ4" authorId="2" shapeId="0" xr:uid="{8397B5A3-7D34-4CAA-84CD-404FD7FF5F46}">
      <text>
        <r>
          <rPr>
            <b/>
            <sz val="9"/>
            <color indexed="81"/>
            <rFont val="Tahoma"/>
            <family val="2"/>
          </rPr>
          <t>John:</t>
        </r>
        <r>
          <rPr>
            <sz val="9"/>
            <color indexed="81"/>
            <rFont val="Tahoma"/>
            <family val="2"/>
          </rPr>
          <t xml:space="preserve">
CFW scalar young animals</t>
        </r>
      </text>
    </comment>
    <comment ref="KR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KS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KT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KU4" authorId="2" shapeId="0" xr:uid="{C4BB73B7-1F80-44F4-9693-D8CB59510508}">
      <text>
        <r>
          <rPr>
            <b/>
            <sz val="9"/>
            <color indexed="81"/>
            <rFont val="Tahoma"/>
            <family val="2"/>
          </rPr>
          <t>John:</t>
        </r>
        <r>
          <rPr>
            <sz val="9"/>
            <color indexed="81"/>
            <rFont val="Tahoma"/>
            <family val="2"/>
          </rPr>
          <t xml:space="preserve">
Lamb survival, intercept</t>
        </r>
      </text>
    </comment>
    <comment ref="KV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KW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KX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KY4" authorId="2" shapeId="0" xr:uid="{8098B248-0693-45E1-97B3-FE338C581AEA}">
      <text>
        <r>
          <rPr>
            <b/>
            <sz val="9"/>
            <color indexed="81"/>
            <rFont val="Tahoma"/>
            <family val="2"/>
          </rPr>
          <t>John:</t>
        </r>
        <r>
          <rPr>
            <sz val="9"/>
            <color indexed="81"/>
            <rFont val="Tahoma"/>
            <family val="2"/>
          </rPr>
          <t xml:space="preserve">
Basal mortality rate</t>
        </r>
      </text>
    </comment>
    <comment ref="KZ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LA4" authorId="0" shapeId="0" xr:uid="{CC166D72-9C46-4F62-888C-96AAEAD3333C}">
      <text>
        <r>
          <rPr>
            <b/>
            <sz val="9"/>
            <color indexed="81"/>
            <rFont val="Tahoma"/>
            <family val="2"/>
          </rPr>
          <t>John Young:</t>
        </r>
        <r>
          <rPr>
            <sz val="9"/>
            <color indexed="81"/>
            <rFont val="Tahoma"/>
            <family val="2"/>
          </rPr>
          <t xml:space="preserve">
Brody growth rate constant</t>
        </r>
      </text>
    </comment>
    <comment ref="LD4" authorId="2" shapeId="0" xr:uid="{B9038D29-B738-47AD-9902-B5FB704B9C9B}">
      <text>
        <r>
          <rPr>
            <b/>
            <sz val="9"/>
            <color indexed="81"/>
            <rFont val="Tahoma"/>
            <family val="2"/>
          </rPr>
          <t>John:</t>
        </r>
        <r>
          <rPr>
            <sz val="9"/>
            <color indexed="81"/>
            <rFont val="Tahoma"/>
            <family val="2"/>
          </rPr>
          <t xml:space="preserve">
Lupins
</t>
        </r>
      </text>
    </comment>
    <comment ref="LE4" authorId="2" shapeId="0" xr:uid="{AED362E9-6A9D-441C-9BCB-27FDB5FD27D9}">
      <text>
        <r>
          <rPr>
            <b/>
            <sz val="9"/>
            <color indexed="81"/>
            <rFont val="Tahoma"/>
            <family val="2"/>
          </rPr>
          <t>John:</t>
        </r>
        <r>
          <rPr>
            <sz val="9"/>
            <color indexed="81"/>
            <rFont val="Tahoma"/>
            <family val="2"/>
          </rPr>
          <t xml:space="preserve">
Lupins
</t>
        </r>
      </text>
    </comment>
    <comment ref="LF4" authorId="3" shapeId="0" xr:uid="{7FA2953F-3B67-4952-ADFE-7287D481CD1D}">
      <text>
        <r>
          <rPr>
            <b/>
            <sz val="9"/>
            <color indexed="81"/>
            <rFont val="Tahoma"/>
            <family val="2"/>
          </rPr>
          <t>Michael:</t>
        </r>
        <r>
          <rPr>
            <sz val="9"/>
            <color indexed="81"/>
            <rFont val="Tahoma"/>
            <family val="2"/>
          </rPr>
          <t xml:space="preserve">
Lucerne on all soils</t>
        </r>
      </text>
    </comment>
    <comment ref="LG4" authorId="2" shapeId="0" xr:uid="{B8368143-64EB-45B5-9B8B-14F1CF329ADB}">
      <text>
        <r>
          <rPr>
            <b/>
            <sz val="9"/>
            <color indexed="81"/>
            <rFont val="Tahoma"/>
            <family val="2"/>
          </rPr>
          <t>John:</t>
        </r>
        <r>
          <rPr>
            <sz val="9"/>
            <color indexed="81"/>
            <rFont val="Tahoma"/>
            <family val="2"/>
          </rPr>
          <t xml:space="preserve">
1: is 2-tooths and older
</t>
        </r>
      </text>
    </comment>
    <comment ref="LH4" authorId="2" shapeId="0" xr:uid="{A04C0D5A-E548-46ED-A791-312D47C9C389}">
      <text>
        <r>
          <rPr>
            <b/>
            <sz val="9"/>
            <color indexed="81"/>
            <rFont val="Tahoma"/>
            <family val="2"/>
          </rPr>
          <t>John:</t>
        </r>
        <r>
          <rPr>
            <sz val="9"/>
            <color indexed="81"/>
            <rFont val="Tahoma"/>
            <family val="2"/>
          </rPr>
          <t xml:space="preserve">
Constrain sale of all adults.</t>
        </r>
      </text>
    </comment>
    <comment ref="LI4" authorId="2" shapeId="0" xr:uid="{D4BB6960-E4A6-44DE-92DF-1F9E5B709661}">
      <text>
        <r>
          <rPr>
            <b/>
            <sz val="9"/>
            <color indexed="81"/>
            <rFont val="Tahoma"/>
            <family val="2"/>
          </rPr>
          <t>John:</t>
        </r>
        <r>
          <rPr>
            <sz val="9"/>
            <color indexed="81"/>
            <rFont val="Tahoma"/>
            <family val="2"/>
          </rPr>
          <t xml:space="preserve">
Constrain sale of all adults.</t>
        </r>
      </text>
    </comment>
    <comment ref="LL4" authorId="2" shapeId="0" xr:uid="{FC21816D-6968-40A2-8F3C-C2D6D3963CD9}">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M4" authorId="0" shapeId="0" xr:uid="{1AEAFFC6-882C-4AA1-B3F5-BB220C633F9A}">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LN4" authorId="0" shapeId="0" xr:uid="{19A3B348-25AD-4034-9A31-56E81899B99B}">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LO4" authorId="0" shapeId="0" xr:uid="{B4214F5E-D6BF-402A-8858-47A6C1834B8C}">
      <text>
        <r>
          <rPr>
            <b/>
            <sz val="9"/>
            <color indexed="81"/>
            <rFont val="Tahoma"/>
            <family val="2"/>
          </rPr>
          <t>Young:</t>
        </r>
        <r>
          <rPr>
            <sz val="9"/>
            <color indexed="81"/>
            <rFont val="Tahoma"/>
            <family val="2"/>
          </rPr>
          <t xml:space="preserve">
t1 (scanned empty) dam sales at 2 tooth scanning.</t>
        </r>
      </text>
    </comment>
    <comment ref="LP4" authorId="0" shapeId="0" xr:uid="{C2ED0609-6FFC-4462-8A3A-4316CA3061F1}">
      <text>
        <r>
          <rPr>
            <b/>
            <sz val="9"/>
            <color indexed="81"/>
            <rFont val="Tahoma"/>
            <family val="2"/>
          </rPr>
          <t>Young:</t>
        </r>
        <r>
          <rPr>
            <sz val="9"/>
            <color indexed="81"/>
            <rFont val="Tahoma"/>
            <family val="2"/>
          </rPr>
          <t xml:space="preserve">
t1 (scanned empty) dam sales at 3yo scanning.</t>
        </r>
      </text>
    </comment>
    <comment ref="LQ4" authorId="0" shapeId="0" xr:uid="{528352E8-39B0-4D03-A80E-7E690C0E1FC8}">
      <text>
        <r>
          <rPr>
            <b/>
            <sz val="9"/>
            <color indexed="81"/>
            <rFont val="Tahoma"/>
            <family val="2"/>
          </rPr>
          <t>Young:</t>
        </r>
        <r>
          <rPr>
            <sz val="9"/>
            <color indexed="81"/>
            <rFont val="Tahoma"/>
            <family val="2"/>
          </rPr>
          <t xml:space="preserve">
t1 (scanned empty) dam sales at 4yo scanning.</t>
        </r>
      </text>
    </comment>
    <comment ref="LR4" authorId="0" shapeId="0" xr:uid="{AA157892-6C0A-4F83-94DF-A98E5AD87DFD}">
      <text>
        <r>
          <rPr>
            <b/>
            <sz val="9"/>
            <color indexed="81"/>
            <rFont val="Tahoma"/>
            <family val="2"/>
          </rPr>
          <t>Young:</t>
        </r>
        <r>
          <rPr>
            <sz val="9"/>
            <color indexed="81"/>
            <rFont val="Tahoma"/>
            <family val="2"/>
          </rPr>
          <t xml:space="preserve">
t1 (scanned empty) dam sales at 5yo scanning.</t>
        </r>
      </text>
    </comment>
    <comment ref="LS4" authorId="2" shapeId="0" xr:uid="{EF8C679F-64A5-44F9-8A53-B94816DFEEA4}">
      <text>
        <r>
          <rPr>
            <b/>
            <sz val="9"/>
            <color indexed="81"/>
            <rFont val="Tahoma"/>
            <family val="2"/>
          </rPr>
          <t>John:</t>
        </r>
        <r>
          <rPr>
            <sz val="9"/>
            <color indexed="81"/>
            <rFont val="Tahoma"/>
            <family val="2"/>
          </rPr>
          <t xml:space="preserve">
Sale of ewes at5yo to 5.5yo.</t>
        </r>
      </text>
    </comment>
    <comment ref="LU4" authorId="2" shapeId="0" xr:uid="{2B7EF387-32AA-4C4B-84E4-11409763769D}">
      <text>
        <r>
          <rPr>
            <b/>
            <sz val="9"/>
            <color indexed="81"/>
            <rFont val="Tahoma"/>
            <family val="2"/>
          </rPr>
          <t>John:</t>
        </r>
        <r>
          <rPr>
            <sz val="9"/>
            <color indexed="81"/>
            <rFont val="Tahoma"/>
            <family val="2"/>
          </rPr>
          <t xml:space="preserve">
Wether Offspring from ewe lambs</t>
        </r>
      </text>
    </comment>
    <comment ref="LV4" authorId="2" shapeId="0" xr:uid="{B25B3A56-2EFF-40EB-8969-4327559F09C2}">
      <text>
        <r>
          <rPr>
            <b/>
            <sz val="9"/>
            <color indexed="81"/>
            <rFont val="Tahoma"/>
            <family val="2"/>
          </rPr>
          <t>John:</t>
        </r>
        <r>
          <rPr>
            <sz val="9"/>
            <color indexed="81"/>
            <rFont val="Tahoma"/>
            <family val="2"/>
          </rPr>
          <t xml:space="preserve">
Wether Offspring from 2 tooth and adults.</t>
        </r>
      </text>
    </comment>
    <comment ref="LX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LY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LZ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MA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MC4" authorId="0" shapeId="0" xr:uid="{A2DAE735-7374-4EA5-9E7B-D2C986AC4139}">
      <text>
        <r>
          <rPr>
            <b/>
            <sz val="9"/>
            <color indexed="81"/>
            <rFont val="Tahoma"/>
            <family val="2"/>
          </rPr>
          <t>John:
0</t>
        </r>
        <r>
          <rPr>
            <sz val="9"/>
            <color indexed="81"/>
            <rFont val="Tahoma"/>
            <family val="2"/>
          </rPr>
          <t>:1, : is yearlings of all genotypes</t>
        </r>
      </text>
    </comment>
    <comment ref="MD4" authorId="0" shapeId="0" xr:uid="{238F5B35-0757-4AEB-9958-2508BF4C33C1}">
      <text>
        <r>
          <rPr>
            <b/>
            <sz val="9"/>
            <color indexed="81"/>
            <rFont val="Tahoma"/>
            <family val="2"/>
          </rPr>
          <t>John:
0</t>
        </r>
        <r>
          <rPr>
            <sz val="9"/>
            <color indexed="81"/>
            <rFont val="Tahoma"/>
            <family val="2"/>
          </rPr>
          <t>:1, : is yearlings of all genotypes</t>
        </r>
      </text>
    </comment>
    <comment ref="ME4" authorId="0" shapeId="0" xr:uid="{ADC14BCD-2754-4D26-92C0-AB324B29AFEB}">
      <text>
        <r>
          <rPr>
            <b/>
            <sz val="9"/>
            <color indexed="81"/>
            <rFont val="Tahoma"/>
            <family val="2"/>
          </rPr>
          <t xml:space="preserve">John:
</t>
        </r>
        <r>
          <rPr>
            <sz val="9"/>
            <color indexed="81"/>
            <rFont val="Tahoma"/>
            <family val="2"/>
          </rPr>
          <t>1:2, : is maidens of all genotypes</t>
        </r>
      </text>
    </comment>
    <comment ref="MQ4" authorId="2" shapeId="0" xr:uid="{173ACA8E-5989-49CA-B024-5CE0C71659AC}">
      <text>
        <r>
          <rPr>
            <b/>
            <sz val="9"/>
            <color indexed="81"/>
            <rFont val="Tahoma"/>
            <family val="2"/>
          </rPr>
          <t>John:</t>
        </r>
        <r>
          <rPr>
            <sz val="9"/>
            <color indexed="81"/>
            <rFont val="Tahoma"/>
            <family val="2"/>
          </rPr>
          <t xml:space="preserve">
All feed periods</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S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T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EO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FY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FZ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GE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GF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GN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KG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MS6" authorId="2" shapeId="0" xr:uid="{6AF776E3-18FC-47E8-8240-56809129759F}">
      <text>
        <r>
          <rPr>
            <b/>
            <sz val="9"/>
            <color indexed="81"/>
            <rFont val="Tahoma"/>
            <family val="2"/>
          </rPr>
          <t>John:</t>
        </r>
        <r>
          <rPr>
            <sz val="9"/>
            <color indexed="81"/>
            <rFont val="Tahoma"/>
            <family val="2"/>
          </rPr>
          <t xml:space="preserve">
Timing of the EBW</t>
        </r>
      </text>
    </comment>
    <comment ref="S7" authorId="2" shapeId="0" xr:uid="{741A63DF-D578-4EBC-9856-2C000D797547}">
      <text>
        <r>
          <rPr>
            <b/>
            <sz val="9"/>
            <color indexed="81"/>
            <rFont val="Tahoma"/>
            <family val="2"/>
          </rPr>
          <t>John:</t>
        </r>
        <r>
          <rPr>
            <sz val="9"/>
            <color indexed="81"/>
            <rFont val="Tahoma"/>
            <family val="2"/>
          </rPr>
          <t xml:space="preserve">
Column pointer for i.StdELMan</t>
        </r>
      </text>
    </comment>
    <comment ref="FQ7" authorId="2" shapeId="0" xr:uid="{5917BE10-05BC-4AE1-B1A6-C61326460B2C}">
      <text>
        <r>
          <rPr>
            <b/>
            <sz val="9"/>
            <color indexed="81"/>
            <rFont val="Tahoma"/>
            <family val="2"/>
          </rPr>
          <t>John:</t>
        </r>
        <r>
          <rPr>
            <sz val="9"/>
            <color indexed="81"/>
            <rFont val="Tahoma"/>
            <family val="2"/>
          </rPr>
          <t xml:space="preserve">
All traits held low</t>
        </r>
      </text>
    </comment>
    <comment ref="GN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FQ8" authorId="2" shapeId="0" xr:uid="{7AEC927A-A466-46F6-9542-F2A0B83D2E71}">
      <text>
        <r>
          <rPr>
            <b/>
            <sz val="9"/>
            <color indexed="81"/>
            <rFont val="Tahoma"/>
            <family val="2"/>
          </rPr>
          <t>John:</t>
        </r>
        <r>
          <rPr>
            <sz val="9"/>
            <color indexed="81"/>
            <rFont val="Tahoma"/>
            <family val="2"/>
          </rPr>
          <t xml:space="preserve">
All traits held high</t>
        </r>
      </text>
    </comment>
    <comment ref="GE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GF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GO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GP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IN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IQ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IT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IX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IY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IZ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GO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GP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IN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IQ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IT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IX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IY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IZ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JD11" authorId="2" shapeId="0" xr:uid="{51914E53-F5E0-465D-81AE-099385DD06FA}">
      <text>
        <r>
          <rPr>
            <b/>
            <sz val="9"/>
            <color indexed="81"/>
            <rFont val="Tahoma"/>
            <family val="2"/>
          </rPr>
          <t>John:</t>
        </r>
        <r>
          <rPr>
            <sz val="9"/>
            <color indexed="81"/>
            <rFont val="Tahoma"/>
            <family val="2"/>
          </rPr>
          <t xml:space="preserve">
Offset for scanning
</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3 levels are possible based on dividing an experiment between machines based on inputs for the trial. The factor used for the split can vary for different experiments
    0 - Divide the experiment based on region.
    1 - Divide into more groups based on region and breed
    2- Divide on Region, Breed &amp; TOL
Note: Don't do all together because Region needs changes to the slices for some of the SA variables</t>
        </r>
      </text>
    </comment>
    <comment ref="AB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LY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LZ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MA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MS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MU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B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D15" authorId="2" shapeId="0" xr:uid="{4EBCE948-0FA2-4F72-B0B8-83AF62BCB45C}">
      <text>
        <r>
          <rPr>
            <b/>
            <sz val="9"/>
            <color indexed="81"/>
            <rFont val="Tahoma"/>
            <family val="2"/>
          </rPr>
          <t>John:</t>
        </r>
        <r>
          <rPr>
            <sz val="9"/>
            <color indexed="81"/>
            <rFont val="Tahoma"/>
            <family val="2"/>
          </rPr>
          <t xml:space="preserve">
To allow the activate the feedsupply SA's</t>
        </r>
      </text>
    </comment>
    <comment ref="EU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EV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LM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LN15" authorId="2" shapeId="0" xr:uid="{1EDCCE17-DBAB-4D54-83EE-862453848F61}">
      <text>
        <r>
          <rPr>
            <b/>
            <sz val="9"/>
            <color indexed="81"/>
            <rFont val="Tahoma"/>
            <family val="2"/>
          </rPr>
          <t>John:</t>
        </r>
        <r>
          <rPr>
            <sz val="9"/>
            <color indexed="81"/>
            <rFont val="Tahoma"/>
            <family val="2"/>
          </rPr>
          <t xml:space="preserve">
Allow sales in these slices</t>
        </r>
      </text>
    </comment>
    <comment ref="LO15" authorId="2" shapeId="0" xr:uid="{A91B1DF3-5B7E-47D5-B080-1CFEC3880464}">
      <text>
        <r>
          <rPr>
            <b/>
            <sz val="9"/>
            <color indexed="81"/>
            <rFont val="Tahoma"/>
            <family val="2"/>
          </rPr>
          <t>John:</t>
        </r>
        <r>
          <rPr>
            <sz val="9"/>
            <color indexed="81"/>
            <rFont val="Tahoma"/>
            <family val="2"/>
          </rPr>
          <t xml:space="preserve">
Allow sales in these slices</t>
        </r>
      </text>
    </comment>
    <comment ref="LS15" authorId="2" shapeId="0" xr:uid="{42A02B94-9ECA-43CB-AA24-7DC32F2CA076}">
      <text>
        <r>
          <rPr>
            <b/>
            <sz val="9"/>
            <color indexed="81"/>
            <rFont val="Tahoma"/>
            <family val="2"/>
          </rPr>
          <t>John:</t>
        </r>
        <r>
          <rPr>
            <sz val="9"/>
            <color indexed="81"/>
            <rFont val="Tahoma"/>
            <family val="2"/>
          </rPr>
          <t xml:space="preserve">
Allow sale of 5 &amp; 5.5yo
</t>
        </r>
      </text>
    </comment>
    <comment ref="LY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MA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MD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O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LN17" authorId="2" shapeId="0" xr:uid="{74651DCB-D37F-4A01-B460-AEB6E94C7AC3}">
      <text>
        <r>
          <rPr>
            <b/>
            <sz val="9"/>
            <color indexed="81"/>
            <rFont val="Tahoma"/>
            <family val="2"/>
          </rPr>
          <t>John:</t>
        </r>
        <r>
          <rPr>
            <sz val="9"/>
            <color indexed="81"/>
            <rFont val="Tahoma"/>
            <family val="2"/>
          </rPr>
          <t xml:space="preserve">
Allow sales in these slices</t>
        </r>
      </text>
    </comment>
    <comment ref="LO17" authorId="2" shapeId="0" xr:uid="{E144E6AB-5233-45D6-8073-DDE7731BBA87}">
      <text>
        <r>
          <rPr>
            <b/>
            <sz val="9"/>
            <color indexed="81"/>
            <rFont val="Tahoma"/>
            <family val="2"/>
          </rPr>
          <t>John:</t>
        </r>
        <r>
          <rPr>
            <sz val="9"/>
            <color indexed="81"/>
            <rFont val="Tahoma"/>
            <family val="2"/>
          </rPr>
          <t xml:space="preserve">
Allow sales in these slices</t>
        </r>
      </text>
    </comment>
    <comment ref="MS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MU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MD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CA19" authorId="2" shapeId="0" xr:uid="{DE733064-3A4A-45B3-9305-7F41CBE19BA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MD19" authorId="2" shapeId="0" xr:uid="{148DA9FB-A678-4245-A41C-40BFD809DCE2}">
      <text>
        <r>
          <rPr>
            <b/>
            <sz val="9"/>
            <color indexed="81"/>
            <rFont val="Tahoma"/>
            <family val="2"/>
          </rPr>
          <t>John:</t>
        </r>
        <r>
          <rPr>
            <sz val="9"/>
            <color indexed="81"/>
            <rFont val="Tahoma"/>
            <family val="2"/>
          </rPr>
          <t xml:space="preserve">
Vary the estimate of the number of EL mated with genotype.
Merino 0
Maternal 0.75</t>
        </r>
      </text>
    </comment>
    <comment ref="CA20" authorId="2" shapeId="0" xr:uid="{28153690-76CA-460B-B883-F3B0B659097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MD20" authorId="2" shapeId="0" xr:uid="{0311FEFA-856B-476F-9CAB-223FD7E32902}">
      <text>
        <r>
          <rPr>
            <b/>
            <sz val="9"/>
            <color indexed="81"/>
            <rFont val="Tahoma"/>
            <family val="2"/>
          </rPr>
          <t>John:</t>
        </r>
        <r>
          <rPr>
            <sz val="9"/>
            <color indexed="81"/>
            <rFont val="Tahoma"/>
            <family val="2"/>
          </rPr>
          <t xml:space="preserve">
Vary the estimate of the number of EL mated with genotype.
Merino 0
Maternal 0.75</t>
        </r>
      </text>
    </comment>
    <comment ref="CA21" authorId="2" shapeId="0" xr:uid="{8F1A11B2-A378-4379-BACB-C75EA65FAC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MD21" authorId="2" shapeId="0" xr:uid="{3870858A-B3B0-4CAA-BBAB-15FE1A92FF36}">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D22" authorId="2" shapeId="0" xr:uid="{39784F92-7D16-418D-80FE-0D9E7968469F}">
      <text>
        <r>
          <rPr>
            <b/>
            <sz val="9"/>
            <color indexed="81"/>
            <rFont val="Tahoma"/>
            <family val="2"/>
          </rPr>
          <t>John:</t>
        </r>
        <r>
          <rPr>
            <sz val="9"/>
            <color indexed="81"/>
            <rFont val="Tahoma"/>
            <family val="2"/>
          </rPr>
          <t xml:space="preserve">
Vary the estimate of the number of EL mated with genotype.
Merino 0
Maternal 0.75</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D23" authorId="2" shapeId="0" xr:uid="{7AA1D080-3BA6-4000-8002-628E89845F2C}">
      <text>
        <r>
          <rPr>
            <b/>
            <sz val="9"/>
            <color indexed="81"/>
            <rFont val="Tahoma"/>
            <family val="2"/>
          </rPr>
          <t>John:</t>
        </r>
        <r>
          <rPr>
            <sz val="9"/>
            <color indexed="81"/>
            <rFont val="Tahoma"/>
            <family val="2"/>
          </rPr>
          <t xml:space="preserve">
Vary the estimate of the number of EL mated with genotype.
Merino 0
Maternal 0.75</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D24" authorId="2" shapeId="0" xr:uid="{2E035932-9654-477F-BD3C-EC1950B30DCD}">
      <text>
        <r>
          <rPr>
            <b/>
            <sz val="9"/>
            <color indexed="81"/>
            <rFont val="Tahoma"/>
            <family val="2"/>
          </rPr>
          <t>John:</t>
        </r>
        <r>
          <rPr>
            <sz val="9"/>
            <color indexed="81"/>
            <rFont val="Tahoma"/>
            <family val="2"/>
          </rPr>
          <t xml:space="preserve">
Vary the estimate of the number of EL mated with genotype.
Merino 0
Maternal 0.75</t>
        </r>
      </text>
    </comment>
    <comment ref="MD25" authorId="2" shapeId="0" xr:uid="{5DFBC211-6D2C-4818-AAD6-7E1A7D631854}">
      <text>
        <r>
          <rPr>
            <b/>
            <sz val="9"/>
            <color indexed="81"/>
            <rFont val="Tahoma"/>
            <family val="2"/>
          </rPr>
          <t>John:</t>
        </r>
        <r>
          <rPr>
            <sz val="9"/>
            <color indexed="81"/>
            <rFont val="Tahoma"/>
            <family val="2"/>
          </rPr>
          <t xml:space="preserve">
Vary the estimate of the number of EL mated with genotype.
Merino 0
Maternal 0.75</t>
        </r>
      </text>
    </comment>
    <comment ref="MD26" authorId="2" shapeId="0" xr:uid="{1E941D5C-71B9-4B37-AB95-56E7EE6CA16B}">
      <text>
        <r>
          <rPr>
            <b/>
            <sz val="9"/>
            <color indexed="81"/>
            <rFont val="Tahoma"/>
            <family val="2"/>
          </rPr>
          <t>John:</t>
        </r>
        <r>
          <rPr>
            <sz val="9"/>
            <color indexed="81"/>
            <rFont val="Tahoma"/>
            <family val="2"/>
          </rPr>
          <t xml:space="preserve">
Vary the estimate of the number of EL mated with genotype.
Merino 0
Maternal 0.75</t>
        </r>
      </text>
    </comment>
    <comment ref="MD27" authorId="2" shapeId="0" xr:uid="{EBC972DE-1C5D-4EDC-A48F-316E4F854D77}">
      <text>
        <r>
          <rPr>
            <b/>
            <sz val="9"/>
            <color indexed="81"/>
            <rFont val="Tahoma"/>
            <family val="2"/>
          </rPr>
          <t>John:</t>
        </r>
        <r>
          <rPr>
            <sz val="9"/>
            <color indexed="81"/>
            <rFont val="Tahoma"/>
            <family val="2"/>
          </rPr>
          <t xml:space="preserve">
Vary the estimate of the number of EL mated with genotype.
Merino 0
Maternal 0.75</t>
        </r>
      </text>
    </comment>
    <comment ref="MD29" authorId="2" shapeId="0" xr:uid="{256F8CAA-FCAC-4B07-81A2-EBB7BCA9BFF9}">
      <text>
        <r>
          <rPr>
            <b/>
            <sz val="9"/>
            <color indexed="81"/>
            <rFont val="Tahoma"/>
            <family val="2"/>
          </rPr>
          <t>John:</t>
        </r>
        <r>
          <rPr>
            <sz val="9"/>
            <color indexed="81"/>
            <rFont val="Tahoma"/>
            <family val="2"/>
          </rPr>
          <t xml:space="preserve">
Vary the estimate of the number of EL mated with genotype.
Merino 0
Maternal 0.75</t>
        </r>
      </text>
    </comment>
    <comment ref="MD30" authorId="2" shapeId="0" xr:uid="{85A3C10B-04B1-455E-9F25-F549B9F36799}">
      <text>
        <r>
          <rPr>
            <b/>
            <sz val="9"/>
            <color indexed="81"/>
            <rFont val="Tahoma"/>
            <family val="2"/>
          </rPr>
          <t>John:</t>
        </r>
        <r>
          <rPr>
            <sz val="9"/>
            <color indexed="81"/>
            <rFont val="Tahoma"/>
            <family val="2"/>
          </rPr>
          <t xml:space="preserve">
Vary the estimate of the number of EL mated with genotype.
Merino 0
Maternal 0.75</t>
        </r>
      </text>
    </comment>
    <comment ref="MD31" authorId="2" shapeId="0" xr:uid="{E661D04A-3000-4E70-B608-8A168758FDA3}">
      <text>
        <r>
          <rPr>
            <b/>
            <sz val="9"/>
            <color indexed="81"/>
            <rFont val="Tahoma"/>
            <family val="2"/>
          </rPr>
          <t>John:</t>
        </r>
        <r>
          <rPr>
            <sz val="9"/>
            <color indexed="81"/>
            <rFont val="Tahoma"/>
            <family val="2"/>
          </rPr>
          <t xml:space="preserve">
Vary the estimate of the number of EL mated with genotype.
Merino 0
Maternal 0.75</t>
        </r>
      </text>
    </comment>
    <comment ref="MD32" authorId="2" shapeId="0" xr:uid="{29DFED2D-BDB4-4828-8BE4-BEF4B1BAEC50}">
      <text>
        <r>
          <rPr>
            <b/>
            <sz val="9"/>
            <color indexed="81"/>
            <rFont val="Tahoma"/>
            <family val="2"/>
          </rPr>
          <t>John:</t>
        </r>
        <r>
          <rPr>
            <sz val="9"/>
            <color indexed="81"/>
            <rFont val="Tahoma"/>
            <family val="2"/>
          </rPr>
          <t xml:space="preserve">
Vary the estimate of the number of EL mated with genotype.
Merino 0
Maternal 0.75</t>
        </r>
      </text>
    </comment>
    <comment ref="MD33" authorId="2" shapeId="0" xr:uid="{6D773A20-AED9-44E3-92B4-A4F1020673BF}">
      <text>
        <r>
          <rPr>
            <b/>
            <sz val="9"/>
            <color indexed="81"/>
            <rFont val="Tahoma"/>
            <family val="2"/>
          </rPr>
          <t>John:</t>
        </r>
        <r>
          <rPr>
            <sz val="9"/>
            <color indexed="81"/>
            <rFont val="Tahoma"/>
            <family val="2"/>
          </rPr>
          <t xml:space="preserve">
Vary the estimate of the number of EL mated with genotype.
Merino 0
Maternal 0.75</t>
        </r>
      </text>
    </comment>
    <comment ref="MD34" authorId="2" shapeId="0" xr:uid="{256D41F9-E4E2-48F1-BF31-6743FFA1B601}">
      <text>
        <r>
          <rPr>
            <b/>
            <sz val="9"/>
            <color indexed="81"/>
            <rFont val="Tahoma"/>
            <family val="2"/>
          </rPr>
          <t>John:</t>
        </r>
        <r>
          <rPr>
            <sz val="9"/>
            <color indexed="81"/>
            <rFont val="Tahoma"/>
            <family val="2"/>
          </rPr>
          <t xml:space="preserve">
Vary the estimate of the number of EL mated with genotype.
Merino 0
Maternal 0.75</t>
        </r>
      </text>
    </comment>
    <comment ref="MD35" authorId="2" shapeId="0" xr:uid="{258BBC71-188B-437B-8810-EA370DF0DAAC}">
      <text>
        <r>
          <rPr>
            <b/>
            <sz val="9"/>
            <color indexed="81"/>
            <rFont val="Tahoma"/>
            <family val="2"/>
          </rPr>
          <t>John:</t>
        </r>
        <r>
          <rPr>
            <sz val="9"/>
            <color indexed="81"/>
            <rFont val="Tahoma"/>
            <family val="2"/>
          </rPr>
          <t xml:space="preserve">
Vary the estimate of the number of EL mated with genotype.
Merino 0
Maternal 0.75</t>
        </r>
      </text>
    </comment>
    <comment ref="MD36" authorId="2" shapeId="0" xr:uid="{91D49722-C493-4909-B696-6D6AD60322B3}">
      <text>
        <r>
          <rPr>
            <b/>
            <sz val="9"/>
            <color indexed="81"/>
            <rFont val="Tahoma"/>
            <family val="2"/>
          </rPr>
          <t>John:</t>
        </r>
        <r>
          <rPr>
            <sz val="9"/>
            <color indexed="81"/>
            <rFont val="Tahoma"/>
            <family val="2"/>
          </rPr>
          <t xml:space="preserve">
Vary the estimate of the number of EL mated with genotype.
Merino 0
Maternal 0.75</t>
        </r>
      </text>
    </comment>
    <comment ref="MD37" authorId="2" shapeId="0" xr:uid="{4A2EA54D-7FC0-4E68-B718-A387BA5F6535}">
      <text>
        <r>
          <rPr>
            <b/>
            <sz val="9"/>
            <color indexed="81"/>
            <rFont val="Tahoma"/>
            <family val="2"/>
          </rPr>
          <t>John:</t>
        </r>
        <r>
          <rPr>
            <sz val="9"/>
            <color indexed="81"/>
            <rFont val="Tahoma"/>
            <family val="2"/>
          </rPr>
          <t xml:space="preserve">
Vary the estimate of the number of EL mated with genotype.
Merino 0
Maternal 0.75</t>
        </r>
      </text>
    </comment>
    <comment ref="MD38" authorId="2" shapeId="0" xr:uid="{6382EEA8-FE78-457B-B40B-55CDDEC83AC7}">
      <text>
        <r>
          <rPr>
            <b/>
            <sz val="9"/>
            <color indexed="81"/>
            <rFont val="Tahoma"/>
            <family val="2"/>
          </rPr>
          <t>John:</t>
        </r>
        <r>
          <rPr>
            <sz val="9"/>
            <color indexed="81"/>
            <rFont val="Tahoma"/>
            <family val="2"/>
          </rPr>
          <t xml:space="preserve">
Vary the estimate of the number of EL mated with genotype.
Merino 0
Maternal 0.75</t>
        </r>
      </text>
    </comment>
    <comment ref="MD39" authorId="2" shapeId="0" xr:uid="{78F5BB9F-04EF-48A0-A7DC-144F2AEEA7A4}">
      <text>
        <r>
          <rPr>
            <b/>
            <sz val="9"/>
            <color indexed="81"/>
            <rFont val="Tahoma"/>
            <family val="2"/>
          </rPr>
          <t>John:</t>
        </r>
        <r>
          <rPr>
            <sz val="9"/>
            <color indexed="81"/>
            <rFont val="Tahoma"/>
            <family val="2"/>
          </rPr>
          <t xml:space="preserve">
Vary the estimate of the number of EL mated with genotype.
Merino 0
Maternal 0.75</t>
        </r>
      </text>
    </comment>
    <comment ref="MD40" authorId="2" shapeId="0" xr:uid="{6D70935D-268A-48EE-B629-FB5FE747481B}">
      <text>
        <r>
          <rPr>
            <b/>
            <sz val="9"/>
            <color indexed="81"/>
            <rFont val="Tahoma"/>
            <family val="2"/>
          </rPr>
          <t>John:</t>
        </r>
        <r>
          <rPr>
            <sz val="9"/>
            <color indexed="81"/>
            <rFont val="Tahoma"/>
            <family val="2"/>
          </rPr>
          <t xml:space="preserve">
Vary the estimate of the number of EL mated with genotype.
Merino 0
Maternal 0.75</t>
        </r>
      </text>
    </comment>
    <comment ref="FW41" authorId="2" shapeId="0" xr:uid="{E202FBDA-C691-4078-B173-78FE8512B3D2}">
      <text>
        <r>
          <rPr>
            <b/>
            <sz val="9"/>
            <color indexed="81"/>
            <rFont val="Tahoma"/>
            <family val="2"/>
          </rPr>
          <t>John:</t>
        </r>
        <r>
          <rPr>
            <sz val="9"/>
            <color indexed="81"/>
            <rFont val="Tahoma"/>
            <family val="2"/>
          </rPr>
          <t xml:space="preserve">
Store all in #1</t>
        </r>
      </text>
    </comment>
    <comment ref="MD41" authorId="2" shapeId="0" xr:uid="{E68B5753-1DF0-4444-AAE3-7CE81542A4F4}">
      <text>
        <r>
          <rPr>
            <b/>
            <sz val="9"/>
            <color indexed="81"/>
            <rFont val="Tahoma"/>
            <family val="2"/>
          </rPr>
          <t>John:</t>
        </r>
        <r>
          <rPr>
            <sz val="9"/>
            <color indexed="81"/>
            <rFont val="Tahoma"/>
            <family val="2"/>
          </rPr>
          <t xml:space="preserve">
Vary the estimate of the number of EL mated with genotype.
Merino 0
Maternal 0.75</t>
        </r>
      </text>
    </comment>
    <comment ref="FW42" authorId="2" shapeId="0" xr:uid="{FD624FDE-0567-472D-95DD-50CCED43AB54}">
      <text>
        <r>
          <rPr>
            <b/>
            <sz val="9"/>
            <color indexed="81"/>
            <rFont val="Tahoma"/>
            <family val="2"/>
          </rPr>
          <t>John:</t>
        </r>
        <r>
          <rPr>
            <sz val="9"/>
            <color indexed="81"/>
            <rFont val="Tahoma"/>
            <family val="2"/>
          </rPr>
          <t xml:space="preserve">
Overwrite all from #1</t>
        </r>
      </text>
    </comment>
    <comment ref="MD42" authorId="2" shapeId="0" xr:uid="{8740B096-0115-418F-A683-7AB06C1A11F2}">
      <text>
        <r>
          <rPr>
            <b/>
            <sz val="9"/>
            <color indexed="81"/>
            <rFont val="Tahoma"/>
            <family val="2"/>
          </rPr>
          <t>John:</t>
        </r>
        <r>
          <rPr>
            <sz val="9"/>
            <color indexed="81"/>
            <rFont val="Tahoma"/>
            <family val="2"/>
          </rPr>
          <t xml:space="preserve">
Vary the estimate of the number of EL mated with genotype.
Merino 0
Maternal 0.75</t>
        </r>
      </text>
    </comment>
    <comment ref="E43" authorId="2" shapeId="0" xr:uid="{E5BAD976-1930-4BBB-96C1-96698845DA35}">
      <text>
        <r>
          <rPr>
            <b/>
            <sz val="9"/>
            <color indexed="81"/>
            <rFont val="Tahoma"/>
            <family val="2"/>
          </rPr>
          <t>John:</t>
        </r>
        <r>
          <rPr>
            <sz val="9"/>
            <color indexed="81"/>
            <rFont val="Tahoma"/>
            <family val="2"/>
          </rPr>
          <t xml:space="preserve">
This is a blank version - to copy</t>
        </r>
      </text>
    </comment>
    <comment ref="MD43" authorId="2" shapeId="0" xr:uid="{A82C1072-A258-4C11-8AEB-6F0B50CBCFDB}">
      <text>
        <r>
          <rPr>
            <b/>
            <sz val="9"/>
            <color indexed="81"/>
            <rFont val="Tahoma"/>
            <family val="2"/>
          </rPr>
          <t>John:</t>
        </r>
        <r>
          <rPr>
            <sz val="9"/>
            <color indexed="81"/>
            <rFont val="Tahoma"/>
            <family val="2"/>
          </rPr>
          <t xml:space="preserve">
Vary the estimate of the number of EL mated with genotype.
Merino 0
Maternal 0.75</t>
        </r>
      </text>
    </comment>
    <comment ref="DA47"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A49"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2" authorId="2" shapeId="0" xr:uid="{340FD4E0-CAB6-438A-BCBB-02F5A553E82F}">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2" authorId="2" shapeId="0" xr:uid="{E017F62C-7E5C-4E4C-9FF0-CC5B116DB5F8}">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53"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N53"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O53" authorId="2" shapeId="0" xr:uid="{4BC9D74C-2AFD-4D6C-8E28-4E2D9C55DC86}">
      <text>
        <r>
          <rPr>
            <b/>
            <sz val="9"/>
            <color indexed="81"/>
            <rFont val="Tahoma"/>
            <family val="2"/>
          </rPr>
          <t>John:</t>
        </r>
        <r>
          <rPr>
            <sz val="9"/>
            <color indexed="81"/>
            <rFont val="Tahoma"/>
            <family val="2"/>
          </rPr>
          <t xml:space="preserve">
Edit these formulas to put the columns in the order to be incremented</t>
        </r>
      </text>
    </comment>
    <comment ref="U53"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V53" authorId="2" shapeId="0" xr:uid="{BB9F0A15-03DA-4CFF-9B57-D110E9439461}">
      <text>
        <r>
          <rPr>
            <b/>
            <sz val="9"/>
            <color indexed="81"/>
            <rFont val="Tahoma"/>
            <family val="2"/>
          </rPr>
          <t>John:</t>
        </r>
        <r>
          <rPr>
            <sz val="9"/>
            <color indexed="81"/>
            <rFont val="Tahoma"/>
            <family val="2"/>
          </rPr>
          <t xml:space="preserve">
Edit these formulas to put the columns in the order to be incremented</t>
        </r>
      </text>
    </comment>
    <comment ref="Y53" authorId="2" shapeId="0" xr:uid="{F8961251-306E-4096-9314-49DEAAA976D0}">
      <text>
        <r>
          <rPr>
            <b/>
            <sz val="9"/>
            <color indexed="81"/>
            <rFont val="Tahoma"/>
            <family val="2"/>
          </rPr>
          <t>John:</t>
        </r>
        <r>
          <rPr>
            <sz val="9"/>
            <color indexed="81"/>
            <rFont val="Tahoma"/>
            <family val="2"/>
          </rPr>
          <t xml:space="preserve">
Edit these formulas to put the columns in the order to be incremented</t>
        </r>
      </text>
    </comment>
    <comment ref="Z53" authorId="2" shapeId="0" xr:uid="{51E21592-F62C-4A89-9415-A8EA79AEF182}">
      <text>
        <r>
          <rPr>
            <b/>
            <sz val="9"/>
            <color indexed="81"/>
            <rFont val="Tahoma"/>
            <family val="2"/>
          </rPr>
          <t>John:</t>
        </r>
        <r>
          <rPr>
            <sz val="9"/>
            <color indexed="81"/>
            <rFont val="Tahoma"/>
            <family val="2"/>
          </rPr>
          <t xml:space="preserve">
Edit these formulas to put the columns in the order to be incremented</t>
        </r>
      </text>
    </comment>
    <comment ref="AA53"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AD53"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X53" authorId="2" shapeId="0" xr:uid="{C356BF86-4A04-4C27-8649-5ADE1594C861}">
      <text>
        <r>
          <rPr>
            <b/>
            <sz val="9"/>
            <color indexed="81"/>
            <rFont val="Tahoma"/>
            <family val="2"/>
          </rPr>
          <t>John:</t>
        </r>
        <r>
          <rPr>
            <sz val="9"/>
            <color indexed="81"/>
            <rFont val="Tahoma"/>
            <family val="2"/>
          </rPr>
          <t xml:space="preserve">
Edit these formulas to put the columns in the order to be incremented</t>
        </r>
      </text>
    </comment>
    <comment ref="AY53"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3"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G54" authorId="2" shapeId="0" xr:uid="{C2CD5C90-A776-4F76-B745-B891F57DDAD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54"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55" authorId="2" shapeId="0" xr:uid="{6407D112-2120-4B11-8C1F-434E06D38905}">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59" authorId="2" shapeId="0" xr:uid="{17721A9E-CD4C-4200-B4A2-847986D450A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59" authorId="2" shapeId="0" xr:uid="{6850CB2D-D113-45C6-8FE6-433EA5AE6D90}">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59" authorId="2" shapeId="0" xr:uid="{C68E7A68-C960-4A25-9E61-3FF6F6B7766D}">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59" authorId="2" shapeId="0" xr:uid="{3A71B833-B65C-42B9-9245-442EA3B6E6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59" authorId="2" shapeId="0" xr:uid="{D3B5354D-CECA-4683-A0F2-0B32A4944DC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59" authorId="2" shapeId="0" xr:uid="{E2496320-B9CE-4EF0-BA3D-0EE0B644A0D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59" authorId="2" shapeId="0" xr:uid="{725C0A6A-62EB-4097-BFAD-76CF0C5417B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59" authorId="2" shapeId="0" xr:uid="{E8B0774D-FF35-41F0-8BE2-5627E84BFA5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59" authorId="2" shapeId="0" xr:uid="{0EBCD1CC-8852-4370-B04A-2A4E4BCB583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59"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G59"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JB59"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JD59" authorId="2" shapeId="0" xr:uid="{580388DA-2F74-46C6-AC97-BD2ABC48C2FD}">
      <text>
        <r>
          <rPr>
            <b/>
            <sz val="9"/>
            <color indexed="81"/>
            <rFont val="Tahoma"/>
            <family val="2"/>
          </rPr>
          <t>John:</t>
        </r>
        <r>
          <rPr>
            <sz val="9"/>
            <color indexed="81"/>
            <rFont val="Tahoma"/>
            <family val="2"/>
          </rPr>
          <t xml:space="preserve">
Feed supply changes in individual periods</t>
        </r>
      </text>
    </comment>
    <comment ref="MD59" authorId="2" shapeId="0" xr:uid="{F06D0C7F-F4F0-4DE9-88ED-3E3FC70FCFA0}">
      <text>
        <r>
          <rPr>
            <b/>
            <sz val="9"/>
            <color indexed="81"/>
            <rFont val="Tahoma"/>
            <family val="2"/>
          </rPr>
          <t>John:</t>
        </r>
        <r>
          <rPr>
            <sz val="9"/>
            <color indexed="81"/>
            <rFont val="Tahoma"/>
            <family val="2"/>
          </rPr>
          <t xml:space="preserve">
Vary the estimate of the number of EL mated with genotype.
Merino 0
Maternal 0.75</t>
        </r>
      </text>
    </comment>
    <comment ref="CA60" authorId="2" shapeId="0" xr:uid="{E08B2044-2792-4E5C-A8D1-479170C671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1" authorId="2" shapeId="0" xr:uid="{024CDE7B-B202-4FE3-BD20-A2B0736EA66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2" authorId="2" shapeId="0" xr:uid="{BC01BB7B-74DA-4BAD-8F7F-3D4C26E4BAA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3" authorId="2" shapeId="0" xr:uid="{BCABF8CC-233D-48AA-9AFE-00854F9394B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4" authorId="2" shapeId="0" xr:uid="{E6FA167F-C1BD-446E-B7C4-FF85E26417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5" authorId="2" shapeId="0" xr:uid="{E54DCAF4-9115-4FC6-A66B-B475B6B0F1F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G65"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JB65" authorId="2" shapeId="0" xr:uid="{92D40F98-EE56-4A24-9CED-AD052F177B0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JD65"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CA66" authorId="2" shapeId="0" xr:uid="{D055C56B-CE88-4389-8F5E-A26D7B257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7" authorId="2" shapeId="0" xr:uid="{8456E934-EF69-4412-97D0-3B2AB616C4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8" authorId="2" shapeId="0" xr:uid="{3712BFE4-6BE1-4586-9E59-136DF739E33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9" authorId="2" shapeId="0" xr:uid="{95C10E1B-EDE7-4E32-94F3-701508D5F7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0" authorId="2" shapeId="0" xr:uid="{A2313354-69B6-4CFC-8CED-06C037B1FD1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3" authorId="2" shapeId="0" xr:uid="{E67552A4-8E8C-4A39-9E2A-FCABB469C77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G73" authorId="2" shapeId="0" xr:uid="{7388F394-9546-4137-B623-6C994CC7184A}">
      <text>
        <r>
          <rPr>
            <b/>
            <sz val="9"/>
            <color indexed="81"/>
            <rFont val="Tahoma"/>
            <family val="2"/>
          </rPr>
          <t>John:</t>
        </r>
        <r>
          <rPr>
            <sz val="9"/>
            <color indexed="81"/>
            <rFont val="Tahoma"/>
            <family val="2"/>
          </rPr>
          <t xml:space="preserve">
Use the MU (LMAT) equations if maternal genotype</t>
        </r>
      </text>
    </comment>
    <comment ref="DB73" authorId="2" shapeId="0" xr:uid="{06C7E4C5-37CF-490F-87B0-57436B6B326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D73" authorId="2" shapeId="0" xr:uid="{DD7CADCA-AB40-4637-8AA6-0F3B81EEA05E}">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IH73" authorId="2" shapeId="0" xr:uid="{CF86541C-02A5-42EF-80E7-0CA51A3FF1D5}">
      <text>
        <r>
          <rPr>
            <b/>
            <sz val="9"/>
            <color indexed="81"/>
            <rFont val="Tahoma"/>
            <family val="2"/>
          </rPr>
          <t>John:</t>
        </r>
        <r>
          <rPr>
            <sz val="9"/>
            <color indexed="81"/>
            <rFont val="Tahoma"/>
            <family val="2"/>
          </rPr>
          <t xml:space="preserve">
Turn off the LTW scalar for the N33 section of the optimisation.</t>
        </r>
      </text>
    </comment>
    <comment ref="JB73" authorId="2" shapeId="0" xr:uid="{72620FE5-59E4-4E7D-AF60-8C8170D627C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JD73" authorId="2" shapeId="0" xr:uid="{9ECEF8F8-B8DC-4CFB-8F4E-9F02982F6A23}">
      <text>
        <r>
          <rPr>
            <b/>
            <sz val="9"/>
            <color indexed="81"/>
            <rFont val="Tahoma"/>
            <family val="2"/>
          </rPr>
          <t>John:</t>
        </r>
        <r>
          <rPr>
            <sz val="9"/>
            <color indexed="81"/>
            <rFont val="Tahoma"/>
            <family val="2"/>
          </rPr>
          <t xml:space="preserve">
Feed supply changes in individual periods</t>
        </r>
      </text>
    </comment>
    <comment ref="MD73" authorId="2" shapeId="0" xr:uid="{35FB9DED-C91A-41D2-8F87-C0C2D8F037DC}">
      <text>
        <r>
          <rPr>
            <b/>
            <sz val="9"/>
            <color indexed="81"/>
            <rFont val="Tahoma"/>
            <family val="2"/>
          </rPr>
          <t>John:</t>
        </r>
        <r>
          <rPr>
            <sz val="9"/>
            <color indexed="81"/>
            <rFont val="Tahoma"/>
            <family val="2"/>
          </rPr>
          <t xml:space="preserve">
Vary the estimate of the number of EL mated with genotype.
Merino 0
Maternal 0.75</t>
        </r>
      </text>
    </comment>
    <comment ref="CA74" authorId="2" shapeId="0" xr:uid="{2E2466E0-927D-4386-807D-6B77C5F2D9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E74" authorId="2" shapeId="0" xr:uid="{EA79512B-F270-4A86-80A5-B0F0A7DAA088}">
      <text>
        <r>
          <rPr>
            <b/>
            <sz val="9"/>
            <color indexed="81"/>
            <rFont val="Tahoma"/>
            <family val="2"/>
          </rPr>
          <t>John:</t>
        </r>
        <r>
          <rPr>
            <sz val="9"/>
            <color indexed="81"/>
            <rFont val="Tahoma"/>
            <family val="2"/>
          </rPr>
          <t xml:space="preserve">
Can start with the final pkl_fs from the previous optimisation</t>
        </r>
      </text>
    </comment>
    <comment ref="HJ74" authorId="2" shapeId="0" xr:uid="{7ABC3928-9C60-4FAA-A45B-F7488AB033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75" authorId="2" shapeId="0" xr:uid="{6D14BE84-4E0A-4253-A9F9-27A923FF2C4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6" authorId="2" shapeId="0" xr:uid="{A8058A49-A2D4-4595-8EA1-066938D99FB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7" authorId="2" shapeId="0" xr:uid="{837B0C62-9307-41D4-9C11-CA52D351936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8" authorId="2" shapeId="0" xr:uid="{08CF065D-B84F-41FB-A949-6D2E0097DFB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9" authorId="2" shapeId="0" xr:uid="{107F80DB-9296-4041-9151-4B881479EC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G79" authorId="2" shapeId="0" xr:uid="{11AD56F0-BA82-4181-B3E9-5D80CAD6DAD4}">
      <text>
        <r>
          <rPr>
            <b/>
            <sz val="9"/>
            <color indexed="81"/>
            <rFont val="Tahoma"/>
            <family val="2"/>
          </rPr>
          <t>John:</t>
        </r>
        <r>
          <rPr>
            <sz val="9"/>
            <color indexed="81"/>
            <rFont val="Tahoma"/>
            <family val="2"/>
          </rPr>
          <t xml:space="preserve">
Use the MU (LMAT) equations if maternal genotype</t>
        </r>
      </text>
    </comment>
    <comment ref="JB79" authorId="2" shapeId="0" xr:uid="{37AAD424-5598-4EAA-BF71-686392F5DEF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JD79" authorId="2" shapeId="0" xr:uid="{C661CF8E-82E9-454F-8913-B6AA0D77EECD}">
      <text>
        <r>
          <rPr>
            <b/>
            <sz val="9"/>
            <color indexed="81"/>
            <rFont val="Tahoma"/>
            <family val="2"/>
          </rPr>
          <t>John:</t>
        </r>
        <r>
          <rPr>
            <sz val="9"/>
            <color indexed="81"/>
            <rFont val="Tahoma"/>
            <family val="2"/>
          </rPr>
          <t xml:space="preserve">
Feed supply changes in individual periods</t>
        </r>
      </text>
    </comment>
    <comment ref="CA80" authorId="2" shapeId="0" xr:uid="{C417B5E7-79F7-4484-9BD9-464F9E3318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1" authorId="2" shapeId="0" xr:uid="{394ABD7A-2BDB-4921-87DA-1144C385F61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2" authorId="2" shapeId="0" xr:uid="{CE4407EB-487F-4F4E-8FA2-839B2E9154B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3" authorId="2" shapeId="0" xr:uid="{497A8EF1-4256-4EAE-9FF9-08277C4DF9B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4" authorId="2" shapeId="0" xr:uid="{874039B2-7ADA-402C-8A2C-5C039B94D18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5" authorId="2" shapeId="0" xr:uid="{6AD9B5FB-7009-481D-B1AD-2F356494770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6" authorId="2" shapeId="0" xr:uid="{E997C159-01E1-4034-84A3-93B103E9DF9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7" authorId="2" shapeId="0" xr:uid="{89023F19-EAB0-403C-B527-BFB55341400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8" authorId="2" shapeId="0" xr:uid="{831B4F76-89D5-4A6E-A41C-1055DA5457A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9" authorId="2" shapeId="0" xr:uid="{BCD51F4C-BD1A-479D-A748-AF14BF4512C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0" authorId="2" shapeId="0" xr:uid="{E7588BE9-E077-43EA-BEA3-35BD97F25B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1" authorId="2" shapeId="0" xr:uid="{C3B2EB03-F0AA-47F1-B37F-12B5AE4236F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2" authorId="2" shapeId="0" xr:uid="{398BBFB0-CBA2-4959-947D-D25A913884C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3" authorId="2" shapeId="0" xr:uid="{2A4178DF-FEDF-4A98-9387-B5C64D8701F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BA100" authorId="2" shapeId="0" xr:uid="{9D5452B3-55E2-4CCF-AD86-94C5E6E99633}">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t>
        </r>
      </text>
    </comment>
    <comment ref="BA33" authorId="0" shapeId="0" xr:uid="{DC8CED4E-3FF3-4CA1-80D7-7E7AE1B2B1CD}">
      <text>
        <r>
          <rPr>
            <b/>
            <sz val="9"/>
            <color indexed="81"/>
            <rFont val="Tahoma"/>
            <family val="2"/>
          </rPr>
          <t>John:</t>
        </r>
        <r>
          <rPr>
            <sz val="9"/>
            <color indexed="81"/>
            <rFont val="Tahoma"/>
            <family val="2"/>
          </rPr>
          <t xml:space="preserve">
Date of first lamb plus half an aoestrus cycle
On the basis that is the date that is rounded to nearest period</t>
        </r>
      </text>
    </comment>
    <comment ref="BD33" authorId="0" shapeId="0" xr:uid="{C4299F31-0139-48D1-9428-3A0CB1058D68}">
      <text>
        <r>
          <rPr>
            <b/>
            <sz val="9"/>
            <color indexed="81"/>
            <rFont val="Tahoma"/>
            <family val="2"/>
          </rPr>
          <t>John:</t>
        </r>
        <r>
          <rPr>
            <sz val="9"/>
            <color indexed="81"/>
            <rFont val="Tahoma"/>
            <family val="2"/>
          </rPr>
          <t xml:space="preserve">
Date of first lamb plus half an aoestrus cycle
</t>
        </r>
      </text>
    </comment>
    <comment ref="BF33" authorId="0" shapeId="0" xr:uid="{E84DD4CE-993D-4C23-815A-7D78676A66E6}">
      <text>
        <r>
          <rPr>
            <b/>
            <sz val="9"/>
            <color indexed="81"/>
            <rFont val="Tahoma"/>
            <family val="2"/>
          </rPr>
          <t>John:</t>
        </r>
        <r>
          <rPr>
            <sz val="9"/>
            <color indexed="81"/>
            <rFont val="Tahoma"/>
            <family val="2"/>
          </rPr>
          <t xml:space="preserve">
</t>
        </r>
      </text>
    </comment>
    <comment ref="BG33" authorId="0" shapeId="0" xr:uid="{8603D430-291B-49F7-AC5D-7D85039DED05}">
      <text>
        <r>
          <rPr>
            <b/>
            <sz val="9"/>
            <color indexed="81"/>
            <rFont val="Tahoma"/>
            <family val="2"/>
          </rPr>
          <t>John:</t>
        </r>
        <r>
          <rPr>
            <sz val="9"/>
            <color indexed="81"/>
            <rFont val="Tahoma"/>
            <family val="2"/>
          </rPr>
          <t xml:space="preserve">
Date of first lamb plus half an aoestrus cycle
</t>
        </r>
      </text>
    </comment>
    <comment ref="BJ33" authorId="0" shapeId="0" xr:uid="{21940B92-E1DB-407E-AF6E-88DCD995B018}">
      <text>
        <r>
          <rPr>
            <b/>
            <sz val="9"/>
            <color indexed="81"/>
            <rFont val="Tahoma"/>
            <family val="2"/>
          </rPr>
          <t>John:</t>
        </r>
        <r>
          <rPr>
            <sz val="9"/>
            <color indexed="81"/>
            <rFont val="Tahoma"/>
            <family val="2"/>
          </rPr>
          <t xml:space="preserve">
Date of first lamb plus half an aoestrus cycle
</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AM34" authorId="0" shapeId="0" xr:uid="{280A6B92-E1AE-4801-A6E4-AEE213F1467C}">
      <text>
        <r>
          <rPr>
            <b/>
            <sz val="9"/>
            <color indexed="81"/>
            <rFont val="Tahoma"/>
            <family val="2"/>
          </rPr>
          <t>John:</t>
        </r>
        <r>
          <rPr>
            <sz val="9"/>
            <color indexed="81"/>
            <rFont val="Tahoma"/>
            <family val="2"/>
          </rPr>
          <t xml:space="preserve">
+1 to make it the period after weaning because weaning occurs during the period so there is no start weight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9" authorId="0" shapeId="0" xr:uid="{038D046D-B10E-45F3-85C3-717C15085634}">
      <text>
        <r>
          <rPr>
            <b/>
            <sz val="9"/>
            <color indexed="81"/>
            <rFont val="Tahoma"/>
            <family val="2"/>
          </rPr>
          <t>John:</t>
        </r>
        <r>
          <rPr>
            <sz val="9"/>
            <color indexed="81"/>
            <rFont val="Tahoma"/>
            <family val="2"/>
          </rPr>
          <t xml:space="preserve">
End of lambing period</t>
        </r>
      </text>
    </comment>
    <comment ref="AY39" authorId="0" shapeId="0" xr:uid="{7CA1E080-43D5-4946-8AAF-EF905CBA4E9E}">
      <text>
        <r>
          <rPr>
            <b/>
            <sz val="9"/>
            <color indexed="81"/>
            <rFont val="Tahoma"/>
            <family val="2"/>
          </rPr>
          <t>John:</t>
        </r>
        <r>
          <rPr>
            <sz val="9"/>
            <color indexed="81"/>
            <rFont val="Tahoma"/>
            <family val="2"/>
          </rPr>
          <t xml:space="preserve">
Date at the end of the lambing period.
Length of joining minus half an oestrus cycle</t>
        </r>
      </text>
    </comment>
    <comment ref="AZ39" authorId="0" shapeId="0" xr:uid="{DCB790B4-0325-4D37-9210-4BC6D3541401}">
      <text>
        <r>
          <rPr>
            <b/>
            <sz val="9"/>
            <color indexed="81"/>
            <rFont val="Tahoma"/>
            <family val="2"/>
          </rPr>
          <t>John:</t>
        </r>
        <r>
          <rPr>
            <sz val="9"/>
            <color indexed="81"/>
            <rFont val="Tahoma"/>
            <family val="2"/>
          </rPr>
          <t xml:space="preserve">
Date at the mid-point of the first cycle (=period_is_birth for e[0]).</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End of lambing period</t>
        </r>
      </text>
    </comment>
    <comment ref="AY44" authorId="0" shapeId="0" xr:uid="{CAB4C9A2-BBAD-49E2-84C2-39BF9468788D}">
      <text>
        <r>
          <rPr>
            <b/>
            <sz val="9"/>
            <color indexed="81"/>
            <rFont val="Tahoma"/>
            <family val="2"/>
          </rPr>
          <t>John:</t>
        </r>
        <r>
          <rPr>
            <sz val="9"/>
            <color indexed="81"/>
            <rFont val="Tahoma"/>
            <family val="2"/>
          </rPr>
          <t xml:space="preserve">
Date at the end of the lambing period.
Length of joining minus half an oestrus cycle</t>
        </r>
      </text>
    </comment>
    <comment ref="AZ44" authorId="0" shapeId="0" xr:uid="{1D4B8438-80CC-4224-8A4E-50DC2544481C}">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81F3D432-B6FA-40D2-9735-BF5670B9E660}">
      <text>
        <r>
          <rPr>
            <b/>
            <sz val="9"/>
            <color indexed="81"/>
            <rFont val="Tahoma"/>
            <family val="2"/>
          </rPr>
          <t>John:</t>
        </r>
        <r>
          <rPr>
            <sz val="9"/>
            <color indexed="81"/>
            <rFont val="Tahoma"/>
            <family val="2"/>
          </rPr>
          <t xml:space="preserve">
End of lambing period</t>
        </r>
      </text>
    </comment>
    <comment ref="AZ49" authorId="0" shapeId="0" xr:uid="{28440009-610B-407C-9B02-3E7C17168E52}">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2575BA64-8137-47D3-AEAD-DD891295B1CF}">
      <text>
        <r>
          <rPr>
            <b/>
            <sz val="9"/>
            <color indexed="81"/>
            <rFont val="Tahoma"/>
            <family val="2"/>
          </rPr>
          <t>John:</t>
        </r>
        <r>
          <rPr>
            <sz val="9"/>
            <color indexed="81"/>
            <rFont val="Tahoma"/>
            <family val="2"/>
          </rPr>
          <t xml:space="preserve">
End of lambing period</t>
        </r>
      </text>
    </comment>
    <comment ref="AZ54" authorId="0" shapeId="0" xr:uid="{D7C46248-C0A3-4B68-9CF9-F8295614B254}">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41FC1900-7CC7-4763-8C72-1B7E356391EE}">
      <text>
        <r>
          <rPr>
            <b/>
            <sz val="9"/>
            <color indexed="81"/>
            <rFont val="Tahoma"/>
            <family val="2"/>
          </rPr>
          <t>John:</t>
        </r>
        <r>
          <rPr>
            <sz val="9"/>
            <color indexed="81"/>
            <rFont val="Tahoma"/>
            <family val="2"/>
          </rPr>
          <t xml:space="preserve">
End of lambing period</t>
        </r>
      </text>
    </comment>
    <comment ref="AZ59" authorId="0" shapeId="0" xr:uid="{7DD25400-0D78-49E6-B3AA-B545646F94B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98197533-0F98-4B80-9D1D-253EF3FCD5A1}">
      <text>
        <r>
          <rPr>
            <b/>
            <sz val="9"/>
            <color indexed="81"/>
            <rFont val="Tahoma"/>
            <family val="2"/>
          </rPr>
          <t>John:</t>
        </r>
        <r>
          <rPr>
            <sz val="9"/>
            <color indexed="81"/>
            <rFont val="Tahoma"/>
            <family val="2"/>
          </rPr>
          <t xml:space="preserve">
End of lambing period</t>
        </r>
      </text>
    </comment>
    <comment ref="AZ64" authorId="0" shapeId="0" xr:uid="{1F33FE39-6F2B-4790-9FA9-0837CB0BCB51}">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O88"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88" authorId="1" shapeId="0" xr:uid="{07E82BD8-270A-4CF4-B568-C16E2F4144CD}">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2"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3"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J94"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O94" authorId="0" shapeId="0" xr:uid="{492BBD6F-F4B5-43C1-B409-695227B28FD8}">
      <text>
        <r>
          <rPr>
            <b/>
            <sz val="9"/>
            <color indexed="81"/>
            <rFont val="Tahoma"/>
            <family val="2"/>
          </rPr>
          <t>John:</t>
        </r>
        <r>
          <rPr>
            <sz val="9"/>
            <color indexed="81"/>
            <rFont val="Tahoma"/>
            <family val="2"/>
          </rPr>
          <t xml:space="preserve">
66% based on 33% of the drys being twice dry</t>
        </r>
      </text>
    </comment>
    <comment ref="S94" authorId="0" shapeId="0" xr:uid="{19282753-81AA-4366-86A1-ACCBCB8E5234}">
      <text>
        <r>
          <rPr>
            <b/>
            <sz val="9"/>
            <color indexed="81"/>
            <rFont val="Tahoma"/>
            <family val="2"/>
          </rPr>
          <t>John:</t>
        </r>
        <r>
          <rPr>
            <sz val="9"/>
            <color indexed="81"/>
            <rFont val="Tahoma"/>
            <family val="2"/>
          </rPr>
          <t xml:space="preserve">
66% based on 33% of the drys being twice dry</t>
        </r>
      </text>
    </comment>
    <comment ref="J95"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7" authorId="0" shapeId="0" xr:uid="{EF8F76BC-0A8E-4D1A-A015-50C9D02FBD54}">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S98" authorId="0" shapeId="0" xr:uid="{747C6585-CB56-4C4C-B2E7-2576EC5207DC}">
      <text>
        <r>
          <rPr>
            <b/>
            <sz val="9"/>
            <color indexed="81"/>
            <rFont val="Tahoma"/>
            <family val="2"/>
          </rPr>
          <t>John:</t>
        </r>
        <r>
          <rPr>
            <sz val="9"/>
            <color indexed="81"/>
            <rFont val="Tahoma"/>
            <family val="2"/>
          </rPr>
          <t xml:space="preserve">
66% based on 33% of the drys being twice dry</t>
        </r>
      </text>
    </comment>
    <comment ref="I99"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S102" authorId="0" shapeId="0" xr:uid="{9ABFCA4A-FF24-44AA-83C5-D1EBB00BE635}">
      <text>
        <r>
          <rPr>
            <b/>
            <sz val="9"/>
            <color indexed="81"/>
            <rFont val="Tahoma"/>
            <family val="2"/>
          </rPr>
          <t>John:</t>
        </r>
        <r>
          <rPr>
            <sz val="9"/>
            <color indexed="81"/>
            <rFont val="Tahoma"/>
            <family val="2"/>
          </rPr>
          <t xml:space="preserve">
66% based on 33% of the drys being twice dry</t>
        </r>
      </text>
    </comment>
    <comment ref="J103"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S106" authorId="0" shapeId="0" xr:uid="{87378AD4-90B6-43D8-8EAE-E894EF13D744}">
      <text>
        <r>
          <rPr>
            <b/>
            <sz val="9"/>
            <color indexed="81"/>
            <rFont val="Tahoma"/>
            <family val="2"/>
          </rPr>
          <t>John:</t>
        </r>
        <r>
          <rPr>
            <sz val="9"/>
            <color indexed="81"/>
            <rFont val="Tahoma"/>
            <family val="2"/>
          </rPr>
          <t xml:space="preserve">
66% based on 33% of the drys being twice dry</t>
        </r>
      </text>
    </comment>
    <comment ref="D123"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23" authorId="0" shapeId="0" xr:uid="{E90AA9B9-A111-4EC3-9472-12EACA4E3CC9}">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29"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H140"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40"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40"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40"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40"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40"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41"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D142" authorId="0" shapeId="0" xr:uid="{9EA1FDE4-1DB1-4F34-8986-9D4193402830}">
      <text>
        <r>
          <rPr>
            <b/>
            <sz val="9"/>
            <color indexed="81"/>
            <rFont val="Tahoma"/>
            <family val="2"/>
          </rPr>
          <t>John:</t>
        </r>
        <r>
          <rPr>
            <sz val="9"/>
            <color indexed="81"/>
            <rFont val="Tahoma"/>
            <family val="2"/>
          </rPr>
          <t xml:space="preserve">
BBB</t>
        </r>
      </text>
    </comment>
    <comment ref="F142" authorId="0" shapeId="0" xr:uid="{E378D495-5FF2-4AAB-976A-26AA53FE3729}">
      <text>
        <r>
          <rPr>
            <b/>
            <sz val="9"/>
            <color indexed="81"/>
            <rFont val="Tahoma"/>
            <family val="2"/>
          </rPr>
          <t>John:</t>
        </r>
        <r>
          <rPr>
            <sz val="9"/>
            <color indexed="81"/>
            <rFont val="Tahoma"/>
            <family val="2"/>
          </rPr>
          <t xml:space="preserve">
Sell 0 to 8mths</t>
        </r>
      </text>
    </comment>
    <comment ref="L142" authorId="0" shapeId="0" xr:uid="{120126D5-EFD6-4B2B-9AA2-B70FDED61FA8}">
      <text>
        <r>
          <rPr>
            <b/>
            <sz val="9"/>
            <color indexed="81"/>
            <rFont val="Tahoma"/>
            <family val="2"/>
          </rPr>
          <t xml:space="preserve">John:
</t>
        </r>
        <r>
          <rPr>
            <sz val="9"/>
            <color indexed="81"/>
            <rFont val="Tahoma"/>
            <family val="2"/>
          </rPr>
          <t>Can't sell till hogget shearing</t>
        </r>
      </text>
    </comment>
    <comment ref="M142"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T142"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43" authorId="0" shapeId="0" xr:uid="{654B64AE-A166-4C29-81C4-4E2CFDD2B6EB}">
      <text>
        <r>
          <rPr>
            <b/>
            <sz val="9"/>
            <color indexed="81"/>
            <rFont val="Tahoma"/>
            <family val="2"/>
          </rPr>
          <t>John:</t>
        </r>
        <r>
          <rPr>
            <sz val="9"/>
            <color indexed="81"/>
            <rFont val="Tahoma"/>
            <family val="2"/>
          </rPr>
          <t xml:space="preserve">
Sell 15 mths to 21 mths</t>
        </r>
      </text>
    </comment>
    <comment ref="L143" authorId="0" shapeId="0" xr:uid="{FF193044-FE2E-4D11-8B22-F9877CB5D8EB}">
      <text>
        <r>
          <rPr>
            <b/>
            <sz val="9"/>
            <color indexed="81"/>
            <rFont val="Tahoma"/>
            <family val="2"/>
          </rPr>
          <t xml:space="preserve">John:
</t>
        </r>
        <r>
          <rPr>
            <sz val="9"/>
            <color indexed="81"/>
            <rFont val="Tahoma"/>
            <family val="2"/>
          </rPr>
          <t>Can't sell till hogget shearing</t>
        </r>
      </text>
    </comment>
    <comment ref="D144" authorId="0" shapeId="0" xr:uid="{10B08A1C-74D4-4D5E-A000-55C242B7BD88}">
      <text>
        <r>
          <rPr>
            <b/>
            <sz val="9"/>
            <color indexed="81"/>
            <rFont val="Tahoma"/>
            <family val="2"/>
          </rPr>
          <t>John:</t>
        </r>
        <r>
          <rPr>
            <sz val="9"/>
            <color indexed="81"/>
            <rFont val="Tahoma"/>
            <family val="2"/>
          </rPr>
          <t xml:space="preserve">
BBT</t>
        </r>
      </text>
    </comment>
    <comment ref="F144" authorId="0" shapeId="0" xr:uid="{8DBBE291-7593-49F8-BDCC-D9F2F067AA25}">
      <text>
        <r>
          <rPr>
            <b/>
            <sz val="9"/>
            <color indexed="81"/>
            <rFont val="Tahoma"/>
            <family val="2"/>
          </rPr>
          <t>John:</t>
        </r>
        <r>
          <rPr>
            <sz val="9"/>
            <color indexed="81"/>
            <rFont val="Tahoma"/>
            <family val="2"/>
          </rPr>
          <t xml:space="preserve">
Sell older</t>
        </r>
      </text>
    </comment>
    <comment ref="L144" authorId="0" shapeId="0" xr:uid="{10E41382-2598-4025-83AA-103D4CDAF95C}">
      <text>
        <r>
          <rPr>
            <b/>
            <sz val="9"/>
            <color indexed="81"/>
            <rFont val="Tahoma"/>
            <family val="2"/>
          </rPr>
          <t xml:space="preserve">John:
</t>
        </r>
        <r>
          <rPr>
            <sz val="9"/>
            <color indexed="81"/>
            <rFont val="Tahoma"/>
            <family val="2"/>
          </rPr>
          <t>Can't sell till hogget shearing</t>
        </r>
      </text>
    </comment>
    <comment ref="N144" authorId="0" shapeId="0" xr:uid="{2F4DBAE3-5139-4A48-9028-83EF29939CC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L145" authorId="0" shapeId="0" xr:uid="{18ABC29F-339C-49CD-9928-0C2CB77EE591}">
      <text>
        <r>
          <rPr>
            <b/>
            <sz val="9"/>
            <color indexed="81"/>
            <rFont val="Tahoma"/>
            <family val="2"/>
          </rPr>
          <t>John:</t>
        </r>
        <r>
          <rPr>
            <sz val="9"/>
            <color indexed="81"/>
            <rFont val="Tahoma"/>
            <family val="2"/>
          </rPr>
          <t xml:space="preserve">
Sell any age (hopefully as a lamb)</t>
        </r>
      </text>
    </comment>
    <comment ref="N145" authorId="0" shapeId="0" xr:uid="{C5D38127-5600-406F-BE03-842FF97FF0A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F146" authorId="0" shapeId="0" xr:uid="{63B70396-ED8D-4E74-8FF1-61810705596C}">
      <text>
        <r>
          <rPr>
            <b/>
            <sz val="9"/>
            <color indexed="81"/>
            <rFont val="Tahoma"/>
            <family val="2"/>
          </rPr>
          <t>John:</t>
        </r>
        <r>
          <rPr>
            <sz val="9"/>
            <color indexed="81"/>
            <rFont val="Tahoma"/>
            <family val="2"/>
          </rPr>
          <t xml:space="preserve">
Sell 15 mths to 21 mths</t>
        </r>
      </text>
    </comment>
    <comment ref="L146" authorId="0" shapeId="0" xr:uid="{937E082F-B292-49A0-912C-1B4B13CC5804}">
      <text>
        <r>
          <rPr>
            <b/>
            <sz val="9"/>
            <color indexed="81"/>
            <rFont val="Tahoma"/>
            <family val="2"/>
          </rPr>
          <t xml:space="preserve">John:
</t>
        </r>
        <r>
          <rPr>
            <sz val="9"/>
            <color indexed="81"/>
            <rFont val="Tahoma"/>
            <family val="2"/>
          </rPr>
          <t>Can't sell till hogget shearing</t>
        </r>
      </text>
    </comment>
    <comment ref="B170"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171" authorId="0" shapeId="0" xr:uid="{495F61C2-86BA-4C43-8D11-CAD7CA98B444}">
      <text>
        <r>
          <rPr>
            <b/>
            <sz val="9"/>
            <color indexed="81"/>
            <rFont val="Tahoma"/>
            <family val="2"/>
          </rPr>
          <t>John:</t>
        </r>
        <r>
          <rPr>
            <sz val="9"/>
            <color indexed="81"/>
            <rFont val="Tahoma"/>
            <family val="2"/>
          </rPr>
          <t xml:space="preserve">
For </t>
        </r>
      </text>
    </comment>
    <comment ref="B197"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253"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90" authorId="0" shapeId="0" xr:uid="{CB45BAC6-EADC-4B73-9F64-9E12441EDA23}">
      <text>
        <r>
          <rPr>
            <b/>
            <sz val="9"/>
            <color indexed="81"/>
            <rFont val="Tahoma"/>
            <family val="2"/>
          </rPr>
          <t>John:</t>
        </r>
        <r>
          <rPr>
            <sz val="9"/>
            <color indexed="81"/>
            <rFont val="Tahoma"/>
            <family val="2"/>
          </rPr>
          <t xml:space="preserve">
Values if 4 levels:
-0.5
0
0.4
0.8</t>
        </r>
      </text>
    </comment>
    <comment ref="D390" authorId="0" shapeId="0" xr:uid="{33A6B5DE-A036-432E-8B04-7647E2717CA0}">
      <text>
        <r>
          <rPr>
            <b/>
            <sz val="9"/>
            <color indexed="81"/>
            <rFont val="Tahoma"/>
            <family val="2"/>
          </rPr>
          <t>John:</t>
        </r>
        <r>
          <rPr>
            <sz val="9"/>
            <color indexed="81"/>
            <rFont val="Tahoma"/>
            <family val="2"/>
          </rPr>
          <t xml:space="preserve">
Values if 4 levels:
-0.5
0
0.4
0.8</t>
        </r>
      </text>
    </comment>
    <comment ref="E390" authorId="0" shapeId="0" xr:uid="{751FB96B-24F6-4D84-8B31-F5BE2727D1F2}">
      <text>
        <r>
          <rPr>
            <b/>
            <sz val="9"/>
            <color indexed="81"/>
            <rFont val="Tahoma"/>
            <family val="2"/>
          </rPr>
          <t>John:</t>
        </r>
        <r>
          <rPr>
            <sz val="9"/>
            <color indexed="81"/>
            <rFont val="Tahoma"/>
            <family val="2"/>
          </rPr>
          <t xml:space="preserve">
Values if 4 levels:
-0.8
-0.4
0
0.5</t>
        </r>
      </text>
    </comment>
    <comment ref="F390" authorId="0" shapeId="0" xr:uid="{4A801745-D400-4549-9E4B-4F1AE8C78F3D}">
      <text>
        <r>
          <rPr>
            <b/>
            <sz val="9"/>
            <color indexed="81"/>
            <rFont val="Tahoma"/>
            <family val="2"/>
          </rPr>
          <t>John:</t>
        </r>
        <r>
          <rPr>
            <sz val="9"/>
            <color indexed="81"/>
            <rFont val="Tahoma"/>
            <family val="2"/>
          </rPr>
          <t xml:space="preserve">
Values if 4 levels:
-0.5
0
0.4
0.8</t>
        </r>
      </text>
    </comment>
    <comment ref="I390" authorId="0" shapeId="0" xr:uid="{FFCD9017-CC93-448C-B9AC-ACE184E2556F}">
      <text>
        <r>
          <rPr>
            <b/>
            <sz val="9"/>
            <color indexed="81"/>
            <rFont val="Tahoma"/>
            <family val="2"/>
          </rPr>
          <t>John:</t>
        </r>
        <r>
          <rPr>
            <sz val="9"/>
            <color indexed="81"/>
            <rFont val="Tahoma"/>
            <family val="2"/>
          </rPr>
          <t xml:space="preserve">
Values if 4 levels:
-0.5
0
0.4
0.8</t>
        </r>
      </text>
    </comment>
    <comment ref="P395"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00"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00"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81"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57"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760"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763"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764"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34"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36"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52" authorId="0" shapeId="0" xr:uid="{B14E1009-DE88-4EDB-A512-0BA103893901}">
      <text>
        <r>
          <rPr>
            <b/>
            <sz val="9"/>
            <color indexed="81"/>
            <rFont val="Tahoma"/>
            <family val="2"/>
          </rPr>
          <t>John:</t>
        </r>
        <r>
          <rPr>
            <sz val="9"/>
            <color indexed="81"/>
            <rFont val="Tahoma"/>
            <family val="2"/>
          </rPr>
          <t xml:space="preserve">
Mortality per day</t>
        </r>
      </text>
    </comment>
    <comment ref="C863"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877"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889"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889"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01"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7B3936C6-E4CA-4B74-B260-5CE1F8B616A9}">
      <text>
        <r>
          <rPr>
            <b/>
            <sz val="9"/>
            <color indexed="81"/>
            <rFont val="Tahoma"/>
            <family val="2"/>
          </rPr>
          <t>John:</t>
        </r>
        <r>
          <rPr>
            <sz val="9"/>
            <color indexed="81"/>
            <rFont val="Tahoma"/>
            <family val="2"/>
          </rPr>
          <t xml:space="preserve">
This is the first period of the generator</t>
        </r>
      </text>
    </comment>
    <comment ref="B44" authorId="0" shapeId="0" xr:uid="{B7D9B7A1-EE05-4C4D-BA6D-57DA1AF121B8}">
      <text>
        <r>
          <rPr>
            <b/>
            <sz val="9"/>
            <color indexed="81"/>
            <rFont val="Tahoma"/>
            <family val="2"/>
          </rPr>
          <t>John:</t>
        </r>
        <r>
          <rPr>
            <sz val="9"/>
            <color indexed="81"/>
            <rFont val="Tahoma"/>
            <family val="2"/>
          </rPr>
          <t xml:space="preserve">
End of lambing period</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ABC8D226-E74D-4BFC-9BAA-4CD0158DEC54}">
      <text>
        <r>
          <rPr>
            <b/>
            <sz val="9"/>
            <color indexed="81"/>
            <rFont val="Tahoma"/>
            <family val="2"/>
          </rPr>
          <t>John:</t>
        </r>
        <r>
          <rPr>
            <sz val="9"/>
            <color indexed="81"/>
            <rFont val="Tahoma"/>
            <family val="2"/>
          </rPr>
          <t xml:space="preserve">
End of lambing period</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6263290A-33CC-4B22-BBEF-E36FB22E6149}">
      <text>
        <r>
          <rPr>
            <b/>
            <sz val="9"/>
            <color indexed="81"/>
            <rFont val="Tahoma"/>
            <family val="2"/>
          </rPr>
          <t>John:</t>
        </r>
        <r>
          <rPr>
            <sz val="9"/>
            <color indexed="81"/>
            <rFont val="Tahoma"/>
            <family val="2"/>
          </rPr>
          <t xml:space="preserve">
End of lambing period</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BA5BAB41-6F1E-40F3-B1C0-D8ACDAD1586B}">
      <text>
        <r>
          <rPr>
            <b/>
            <sz val="9"/>
            <color indexed="81"/>
            <rFont val="Tahoma"/>
            <family val="2"/>
          </rPr>
          <t>John:</t>
        </r>
        <r>
          <rPr>
            <sz val="9"/>
            <color indexed="81"/>
            <rFont val="Tahoma"/>
            <family val="2"/>
          </rPr>
          <t xml:space="preserve">
End of lambing period</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F729E34-C8DB-4B59-B518-280AACEA1014}">
      <text>
        <r>
          <rPr>
            <b/>
            <sz val="9"/>
            <color indexed="81"/>
            <rFont val="Tahoma"/>
            <family val="2"/>
          </rPr>
          <t>John:</t>
        </r>
        <r>
          <rPr>
            <sz val="9"/>
            <color indexed="81"/>
            <rFont val="Tahoma"/>
            <family val="2"/>
          </rPr>
          <t xml:space="preserve">
End of lambing period</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O88"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I99"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J103"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42" authorId="0" shapeId="0" xr:uid="{7E0CDF8D-30CB-46F1-A7E9-04457AB048B5}">
      <text>
        <r>
          <rPr>
            <b/>
            <sz val="9"/>
            <color indexed="81"/>
            <rFont val="Tahoma"/>
            <family val="2"/>
          </rPr>
          <t>John:</t>
        </r>
        <r>
          <rPr>
            <sz val="9"/>
            <color indexed="81"/>
            <rFont val="Tahoma"/>
            <family val="2"/>
          </rPr>
          <t xml:space="preserve">
BBB</t>
        </r>
      </text>
    </comment>
    <comment ref="F142" authorId="0" shapeId="0" xr:uid="{7FB7F7D3-1AC7-435B-A12F-B2AC91AC694B}">
      <text>
        <r>
          <rPr>
            <b/>
            <sz val="9"/>
            <color indexed="81"/>
            <rFont val="Tahoma"/>
            <family val="2"/>
          </rPr>
          <t>John:</t>
        </r>
        <r>
          <rPr>
            <sz val="9"/>
            <color indexed="81"/>
            <rFont val="Tahoma"/>
            <family val="2"/>
          </rPr>
          <t xml:space="preserve">
Sell 0 to 8mths</t>
        </r>
      </text>
    </comment>
    <comment ref="L142" authorId="0" shapeId="0" xr:uid="{C3D6640B-37AD-4E41-A2AE-7D60C0BE255C}">
      <text>
        <r>
          <rPr>
            <b/>
            <sz val="9"/>
            <color indexed="81"/>
            <rFont val="Tahoma"/>
            <family val="2"/>
          </rPr>
          <t>John:</t>
        </r>
        <r>
          <rPr>
            <sz val="9"/>
            <color indexed="81"/>
            <rFont val="Tahoma"/>
            <family val="2"/>
          </rPr>
          <t xml:space="preserve">
Sell any age (hopefully as a lamb)</t>
        </r>
      </text>
    </comment>
    <comment ref="N142" authorId="0" shapeId="0" xr:uid="{843C32F1-B33A-4E03-9930-12FE88BFD1A9}">
      <text>
        <r>
          <rPr>
            <b/>
            <sz val="9"/>
            <color indexed="81"/>
            <rFont val="Tahoma"/>
            <family val="2"/>
          </rPr>
          <t>John:</t>
        </r>
        <r>
          <rPr>
            <sz val="9"/>
            <color indexed="81"/>
            <rFont val="Tahoma"/>
            <family val="2"/>
          </rPr>
          <t xml:space="preserve">
Sell CFA at 5.5yo</t>
        </r>
      </text>
    </comment>
    <comment ref="F143" authorId="0" shapeId="0" xr:uid="{DB10309E-8F11-422D-B7F3-1D63DC7E2749}">
      <text>
        <r>
          <rPr>
            <b/>
            <sz val="9"/>
            <color indexed="81"/>
            <rFont val="Tahoma"/>
            <family val="2"/>
          </rPr>
          <t>John:</t>
        </r>
        <r>
          <rPr>
            <sz val="9"/>
            <color indexed="81"/>
            <rFont val="Tahoma"/>
            <family val="2"/>
          </rPr>
          <t xml:space="preserve">
Sell 8 to 15 mths</t>
        </r>
      </text>
    </comment>
    <comment ref="L143" authorId="0" shapeId="0" xr:uid="{4CD6B8E3-CFB8-4993-BD0D-494CD745EDF2}">
      <text>
        <r>
          <rPr>
            <b/>
            <sz val="9"/>
            <color indexed="81"/>
            <rFont val="Tahoma"/>
            <family val="2"/>
          </rPr>
          <t xml:space="preserve">John:
</t>
        </r>
        <r>
          <rPr>
            <sz val="9"/>
            <color indexed="81"/>
            <rFont val="Tahoma"/>
            <family val="2"/>
          </rPr>
          <t>Can't sell till hogget shearing</t>
        </r>
      </text>
    </comment>
    <comment ref="N143" authorId="0" shapeId="0" xr:uid="{76A1D5B8-88D0-4350-A4A9-F96B0BCE1650}">
      <text>
        <r>
          <rPr>
            <b/>
            <sz val="9"/>
            <color indexed="81"/>
            <rFont val="Tahoma"/>
            <family val="2"/>
          </rPr>
          <t>John:</t>
        </r>
        <r>
          <rPr>
            <sz val="9"/>
            <color indexed="81"/>
            <rFont val="Tahoma"/>
            <family val="2"/>
          </rPr>
          <t xml:space="preserve">
Sell CFA at 6.5yo</t>
        </r>
      </text>
    </comment>
    <comment ref="E144" authorId="0" shapeId="0" xr:uid="{39B785D6-592F-4BAE-A533-54411E8E8563}">
      <text>
        <r>
          <rPr>
            <b/>
            <sz val="9"/>
            <color indexed="81"/>
            <rFont val="Tahoma"/>
            <family val="2"/>
          </rPr>
          <t>John:</t>
        </r>
        <r>
          <rPr>
            <sz val="9"/>
            <color indexed="81"/>
            <rFont val="Tahoma"/>
            <family val="2"/>
          </rPr>
          <t xml:space="preserve">
BBT</t>
        </r>
      </text>
    </comment>
    <comment ref="F144" authorId="0" shapeId="0" xr:uid="{9E65433A-051C-4AB8-92B8-C9CFBB1EC95E}">
      <text>
        <r>
          <rPr>
            <b/>
            <sz val="9"/>
            <color indexed="81"/>
            <rFont val="Tahoma"/>
            <family val="2"/>
          </rPr>
          <t>John:</t>
        </r>
        <r>
          <rPr>
            <sz val="9"/>
            <color indexed="81"/>
            <rFont val="Tahoma"/>
            <family val="2"/>
          </rPr>
          <t xml:space="preserve">
Sell 15 mths to 21 mths</t>
        </r>
      </text>
    </comment>
    <comment ref="F145" authorId="0" shapeId="0" xr:uid="{8E7D5C88-700C-4D22-9D6D-44C6D0C48E8A}">
      <text>
        <r>
          <rPr>
            <b/>
            <sz val="9"/>
            <color indexed="81"/>
            <rFont val="Tahoma"/>
            <family val="2"/>
          </rPr>
          <t>John:</t>
        </r>
        <r>
          <rPr>
            <sz val="9"/>
            <color indexed="81"/>
            <rFont val="Tahoma"/>
            <family val="2"/>
          </rPr>
          <t xml:space="preserve">
Sell older</t>
        </r>
      </text>
    </comment>
    <comment ref="P395"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6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6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6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2AE6C0D7-4F52-44D0-9D8B-D980F70DE8F2}">
      <text>
        <r>
          <rPr>
            <b/>
            <sz val="9"/>
            <color indexed="81"/>
            <rFont val="Tahoma"/>
            <family val="2"/>
          </rPr>
          <t>John:</t>
        </r>
        <r>
          <rPr>
            <sz val="9"/>
            <color indexed="81"/>
            <rFont val="Tahoma"/>
            <family val="2"/>
          </rPr>
          <t xml:space="preserve">
This is the first period of the generator</t>
        </r>
      </text>
    </comment>
    <comment ref="B44" authorId="0" shapeId="0" xr:uid="{0172A2D3-2C1A-491F-B8D3-9A847102556E}">
      <text>
        <r>
          <rPr>
            <b/>
            <sz val="9"/>
            <color indexed="81"/>
            <rFont val="Tahoma"/>
            <family val="2"/>
          </rPr>
          <t>John:</t>
        </r>
        <r>
          <rPr>
            <sz val="9"/>
            <color indexed="81"/>
            <rFont val="Tahoma"/>
            <family val="2"/>
          </rPr>
          <t xml:space="preserve">
End of lambing period</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9B5C590B-B71C-4D50-8C31-174225EE3F5E}">
      <text>
        <r>
          <rPr>
            <b/>
            <sz val="9"/>
            <color indexed="81"/>
            <rFont val="Tahoma"/>
            <family val="2"/>
          </rPr>
          <t>John:</t>
        </r>
        <r>
          <rPr>
            <sz val="9"/>
            <color indexed="81"/>
            <rFont val="Tahoma"/>
            <family val="2"/>
          </rPr>
          <t xml:space="preserve">
End of lambing period</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E4EDCBD-635B-41A6-AC92-7B00FB741895}">
      <text>
        <r>
          <rPr>
            <b/>
            <sz val="9"/>
            <color indexed="81"/>
            <rFont val="Tahoma"/>
            <family val="2"/>
          </rPr>
          <t>John:</t>
        </r>
        <r>
          <rPr>
            <sz val="9"/>
            <color indexed="81"/>
            <rFont val="Tahoma"/>
            <family val="2"/>
          </rPr>
          <t xml:space="preserve">
End of lambing period</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1CF2D3E3-D18E-4651-857C-FB0A13C9458A}">
      <text>
        <r>
          <rPr>
            <b/>
            <sz val="9"/>
            <color indexed="81"/>
            <rFont val="Tahoma"/>
            <family val="2"/>
          </rPr>
          <t>John:</t>
        </r>
        <r>
          <rPr>
            <sz val="9"/>
            <color indexed="81"/>
            <rFont val="Tahoma"/>
            <family val="2"/>
          </rPr>
          <t xml:space="preserve">
End of lambing period</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84EB60BA-CDD4-4BDB-AED1-03DB81255FE8}">
      <text>
        <r>
          <rPr>
            <b/>
            <sz val="9"/>
            <color indexed="81"/>
            <rFont val="Tahoma"/>
            <family val="2"/>
          </rPr>
          <t>John:</t>
        </r>
        <r>
          <rPr>
            <sz val="9"/>
            <color indexed="81"/>
            <rFont val="Tahoma"/>
            <family val="2"/>
          </rPr>
          <t xml:space="preserve">
End of lambing period</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O88"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I99"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J103"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23"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A9CEB269-9673-4FDF-A85C-7C05D2F43988}">
      <text>
        <r>
          <rPr>
            <b/>
            <sz val="9"/>
            <color indexed="81"/>
            <rFont val="Tahoma"/>
            <family val="2"/>
          </rPr>
          <t>John:</t>
        </r>
        <r>
          <rPr>
            <sz val="9"/>
            <color indexed="81"/>
            <rFont val="Tahoma"/>
            <family val="2"/>
          </rPr>
          <t xml:space="preserve">
BBB</t>
        </r>
      </text>
    </comment>
    <comment ref="F142" authorId="0" shapeId="0" xr:uid="{9D875F7B-8F45-4932-B083-382A683FFB05}">
      <text>
        <r>
          <rPr>
            <b/>
            <sz val="9"/>
            <color indexed="81"/>
            <rFont val="Tahoma"/>
            <family val="2"/>
          </rPr>
          <t>John:</t>
        </r>
        <r>
          <rPr>
            <sz val="9"/>
            <color indexed="81"/>
            <rFont val="Tahoma"/>
            <family val="2"/>
          </rPr>
          <t xml:space="preserve">
Sell 0 to 8mths</t>
        </r>
      </text>
    </comment>
    <comment ref="L142" authorId="0" shapeId="0" xr:uid="{F096738D-9A15-40FF-9E87-DB5D52B677EF}">
      <text>
        <r>
          <rPr>
            <b/>
            <sz val="9"/>
            <color indexed="81"/>
            <rFont val="Tahoma"/>
            <family val="2"/>
          </rPr>
          <t>John:</t>
        </r>
        <r>
          <rPr>
            <sz val="9"/>
            <color indexed="81"/>
            <rFont val="Tahoma"/>
            <family val="2"/>
          </rPr>
          <t xml:space="preserve">
Sell any age (hopefully as a lamb)</t>
        </r>
      </text>
    </comment>
    <comment ref="N142" authorId="0" shapeId="0" xr:uid="{31D6DDAF-BF94-4E91-B2CA-E97638C58509}">
      <text>
        <r>
          <rPr>
            <b/>
            <sz val="9"/>
            <color indexed="81"/>
            <rFont val="Tahoma"/>
            <family val="2"/>
          </rPr>
          <t>John:</t>
        </r>
        <r>
          <rPr>
            <sz val="9"/>
            <color indexed="81"/>
            <rFont val="Tahoma"/>
            <family val="2"/>
          </rPr>
          <t xml:space="preserve">
Sell CFA at 5.5yo</t>
        </r>
      </text>
    </comment>
    <comment ref="F143" authorId="0" shapeId="0" xr:uid="{FAD92512-2DC6-4A82-B4E0-5A130D4474CF}">
      <text>
        <r>
          <rPr>
            <b/>
            <sz val="9"/>
            <color indexed="81"/>
            <rFont val="Tahoma"/>
            <family val="2"/>
          </rPr>
          <t>John:</t>
        </r>
        <r>
          <rPr>
            <sz val="9"/>
            <color indexed="81"/>
            <rFont val="Tahoma"/>
            <family val="2"/>
          </rPr>
          <t xml:space="preserve">
Sell 8 to 15 mths</t>
        </r>
      </text>
    </comment>
    <comment ref="L143" authorId="0" shapeId="0" xr:uid="{87DF12F1-B5D1-421B-9311-4BD245C27F97}">
      <text>
        <r>
          <rPr>
            <b/>
            <sz val="9"/>
            <color indexed="81"/>
            <rFont val="Tahoma"/>
            <family val="2"/>
          </rPr>
          <t xml:space="preserve">John:
</t>
        </r>
        <r>
          <rPr>
            <sz val="9"/>
            <color indexed="81"/>
            <rFont val="Tahoma"/>
            <family val="2"/>
          </rPr>
          <t>Can't sell till hogget shearing</t>
        </r>
      </text>
    </comment>
    <comment ref="N143" authorId="0" shapeId="0" xr:uid="{1072BB36-8DF3-4BEE-A629-485BD1F043D2}">
      <text>
        <r>
          <rPr>
            <b/>
            <sz val="9"/>
            <color indexed="81"/>
            <rFont val="Tahoma"/>
            <family val="2"/>
          </rPr>
          <t>John:</t>
        </r>
        <r>
          <rPr>
            <sz val="9"/>
            <color indexed="81"/>
            <rFont val="Tahoma"/>
            <family val="2"/>
          </rPr>
          <t xml:space="preserve">
Sell CFA at 6.5yo</t>
        </r>
      </text>
    </comment>
    <comment ref="E144" authorId="0" shapeId="0" xr:uid="{02E5E433-D48D-4795-971D-B7645446779E}">
      <text>
        <r>
          <rPr>
            <b/>
            <sz val="9"/>
            <color indexed="81"/>
            <rFont val="Tahoma"/>
            <family val="2"/>
          </rPr>
          <t>John:</t>
        </r>
        <r>
          <rPr>
            <sz val="9"/>
            <color indexed="81"/>
            <rFont val="Tahoma"/>
            <family val="2"/>
          </rPr>
          <t xml:space="preserve">
BBT</t>
        </r>
      </text>
    </comment>
    <comment ref="F144" authorId="0" shapeId="0" xr:uid="{2E878A4F-AAC3-41A2-8C99-967C11353ACF}">
      <text>
        <r>
          <rPr>
            <b/>
            <sz val="9"/>
            <color indexed="81"/>
            <rFont val="Tahoma"/>
            <family val="2"/>
          </rPr>
          <t>John:</t>
        </r>
        <r>
          <rPr>
            <sz val="9"/>
            <color indexed="81"/>
            <rFont val="Tahoma"/>
            <family val="2"/>
          </rPr>
          <t xml:space="preserve">
Sell 15 mths to 21 mths</t>
        </r>
      </text>
    </comment>
    <comment ref="F145" authorId="0" shapeId="0" xr:uid="{58683116-FCC6-470A-B89E-D460EACD70CA}">
      <text>
        <r>
          <rPr>
            <b/>
            <sz val="9"/>
            <color indexed="81"/>
            <rFont val="Tahoma"/>
            <family val="2"/>
          </rPr>
          <t>John:</t>
        </r>
        <r>
          <rPr>
            <sz val="9"/>
            <color indexed="81"/>
            <rFont val="Tahoma"/>
            <family val="2"/>
          </rPr>
          <t xml:space="preserve">
Sell older</t>
        </r>
      </text>
    </comment>
    <comment ref="P395"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6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6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6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F4F980C1-D169-4943-AD2B-007AFF6592B8}">
      <text>
        <r>
          <rPr>
            <b/>
            <sz val="9"/>
            <color indexed="81"/>
            <rFont val="Tahoma"/>
            <family val="2"/>
          </rPr>
          <t>John:</t>
        </r>
        <r>
          <rPr>
            <sz val="9"/>
            <color indexed="81"/>
            <rFont val="Tahoma"/>
            <family val="2"/>
          </rPr>
          <t xml:space="preserve">
This is the first period of the generator</t>
        </r>
      </text>
    </comment>
    <comment ref="B44" authorId="0" shapeId="0" xr:uid="{C86C1487-5383-4C15-9D25-072B03A8A72C}">
      <text>
        <r>
          <rPr>
            <b/>
            <sz val="9"/>
            <color indexed="81"/>
            <rFont val="Tahoma"/>
            <family val="2"/>
          </rPr>
          <t>John:</t>
        </r>
        <r>
          <rPr>
            <sz val="9"/>
            <color indexed="81"/>
            <rFont val="Tahoma"/>
            <family val="2"/>
          </rPr>
          <t xml:space="preserve">
End of lambing period</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7357E6A-E840-43AC-8FD5-42E8BE57410D}">
      <text>
        <r>
          <rPr>
            <b/>
            <sz val="9"/>
            <color indexed="81"/>
            <rFont val="Tahoma"/>
            <family val="2"/>
          </rPr>
          <t>John:</t>
        </r>
        <r>
          <rPr>
            <sz val="9"/>
            <color indexed="81"/>
            <rFont val="Tahoma"/>
            <family val="2"/>
          </rPr>
          <t xml:space="preserve">
End of lambing period</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A4C43FE-464B-4B0E-81F9-B5C9EEDA4A60}">
      <text>
        <r>
          <rPr>
            <b/>
            <sz val="9"/>
            <color indexed="81"/>
            <rFont val="Tahoma"/>
            <family val="2"/>
          </rPr>
          <t>John:</t>
        </r>
        <r>
          <rPr>
            <sz val="9"/>
            <color indexed="81"/>
            <rFont val="Tahoma"/>
            <family val="2"/>
          </rPr>
          <t xml:space="preserve">
End of lambing period</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94DB935-3018-493E-938A-75FD563BDC9D}">
      <text>
        <r>
          <rPr>
            <b/>
            <sz val="9"/>
            <color indexed="81"/>
            <rFont val="Tahoma"/>
            <family val="2"/>
          </rPr>
          <t>John:</t>
        </r>
        <r>
          <rPr>
            <sz val="9"/>
            <color indexed="81"/>
            <rFont val="Tahoma"/>
            <family val="2"/>
          </rPr>
          <t xml:space="preserve">
End of lambing period</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BED51B8-20A5-494C-ACDC-E71341D2AF15}">
      <text>
        <r>
          <rPr>
            <b/>
            <sz val="9"/>
            <color indexed="81"/>
            <rFont val="Tahoma"/>
            <family val="2"/>
          </rPr>
          <t>John:</t>
        </r>
        <r>
          <rPr>
            <sz val="9"/>
            <color indexed="81"/>
            <rFont val="Tahoma"/>
            <family val="2"/>
          </rPr>
          <t xml:space="preserve">
End of lambing period</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O88"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I99"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J103"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23"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BCFDA45C-04D7-4F1C-812A-4550AE6EDD37}">
      <text>
        <r>
          <rPr>
            <b/>
            <sz val="9"/>
            <color indexed="81"/>
            <rFont val="Tahoma"/>
            <family val="2"/>
          </rPr>
          <t>John:</t>
        </r>
        <r>
          <rPr>
            <sz val="9"/>
            <color indexed="81"/>
            <rFont val="Tahoma"/>
            <family val="2"/>
          </rPr>
          <t xml:space="preserve">
BBB</t>
        </r>
      </text>
    </comment>
    <comment ref="F142" authorId="0" shapeId="0" xr:uid="{D36BE712-19E6-462F-BAA0-48B6A81F215E}">
      <text>
        <r>
          <rPr>
            <b/>
            <sz val="9"/>
            <color indexed="81"/>
            <rFont val="Tahoma"/>
            <family val="2"/>
          </rPr>
          <t>John:</t>
        </r>
        <r>
          <rPr>
            <sz val="9"/>
            <color indexed="81"/>
            <rFont val="Tahoma"/>
            <family val="2"/>
          </rPr>
          <t xml:space="preserve">
Sell 0 to 8mths</t>
        </r>
      </text>
    </comment>
    <comment ref="L142" authorId="0" shapeId="0" xr:uid="{D1FCC2D3-1DA7-4AD4-ABED-048885AF0872}">
      <text>
        <r>
          <rPr>
            <b/>
            <sz val="9"/>
            <color indexed="81"/>
            <rFont val="Tahoma"/>
            <family val="2"/>
          </rPr>
          <t>John:</t>
        </r>
        <r>
          <rPr>
            <sz val="9"/>
            <color indexed="81"/>
            <rFont val="Tahoma"/>
            <family val="2"/>
          </rPr>
          <t xml:space="preserve">
Sell any age (hopefully as a lamb)</t>
        </r>
      </text>
    </comment>
    <comment ref="N142" authorId="0" shapeId="0" xr:uid="{FD1ECCB3-217C-463E-97C5-DA00DA696103}">
      <text>
        <r>
          <rPr>
            <b/>
            <sz val="9"/>
            <color indexed="81"/>
            <rFont val="Tahoma"/>
            <family val="2"/>
          </rPr>
          <t>John:</t>
        </r>
        <r>
          <rPr>
            <sz val="9"/>
            <color indexed="81"/>
            <rFont val="Tahoma"/>
            <family val="2"/>
          </rPr>
          <t xml:space="preserve">
Sell CFA at 5.5yo</t>
        </r>
      </text>
    </comment>
    <comment ref="F143" authorId="0" shapeId="0" xr:uid="{F32EF213-235C-4918-948C-1D903F8A2B1C}">
      <text>
        <r>
          <rPr>
            <b/>
            <sz val="9"/>
            <color indexed="81"/>
            <rFont val="Tahoma"/>
            <family val="2"/>
          </rPr>
          <t>John:</t>
        </r>
        <r>
          <rPr>
            <sz val="9"/>
            <color indexed="81"/>
            <rFont val="Tahoma"/>
            <family val="2"/>
          </rPr>
          <t xml:space="preserve">
Sell 8 to 15 mths</t>
        </r>
      </text>
    </comment>
    <comment ref="L143" authorId="0" shapeId="0" xr:uid="{0D75E9A0-0F66-470B-96D2-8FBA71B4A521}">
      <text>
        <r>
          <rPr>
            <b/>
            <sz val="9"/>
            <color indexed="81"/>
            <rFont val="Tahoma"/>
            <family val="2"/>
          </rPr>
          <t xml:space="preserve">John:
</t>
        </r>
        <r>
          <rPr>
            <sz val="9"/>
            <color indexed="81"/>
            <rFont val="Tahoma"/>
            <family val="2"/>
          </rPr>
          <t>Can't sell till hogget shearing</t>
        </r>
      </text>
    </comment>
    <comment ref="N143" authorId="0" shapeId="0" xr:uid="{3144FBAD-7924-4756-ACA6-E08C34A66B2A}">
      <text>
        <r>
          <rPr>
            <b/>
            <sz val="9"/>
            <color indexed="81"/>
            <rFont val="Tahoma"/>
            <family val="2"/>
          </rPr>
          <t>John:</t>
        </r>
        <r>
          <rPr>
            <sz val="9"/>
            <color indexed="81"/>
            <rFont val="Tahoma"/>
            <family val="2"/>
          </rPr>
          <t xml:space="preserve">
Sell CFA at 6.5yo</t>
        </r>
      </text>
    </comment>
    <comment ref="E144" authorId="0" shapeId="0" xr:uid="{B0471BED-AA48-4773-98F4-654AEE2EE460}">
      <text>
        <r>
          <rPr>
            <b/>
            <sz val="9"/>
            <color indexed="81"/>
            <rFont val="Tahoma"/>
            <family val="2"/>
          </rPr>
          <t>John:</t>
        </r>
        <r>
          <rPr>
            <sz val="9"/>
            <color indexed="81"/>
            <rFont val="Tahoma"/>
            <family val="2"/>
          </rPr>
          <t xml:space="preserve">
BBT</t>
        </r>
      </text>
    </comment>
    <comment ref="F144" authorId="0" shapeId="0" xr:uid="{2A3B1448-55AD-45E4-A8CF-CEA6434F7172}">
      <text>
        <r>
          <rPr>
            <b/>
            <sz val="9"/>
            <color indexed="81"/>
            <rFont val="Tahoma"/>
            <family val="2"/>
          </rPr>
          <t>John:</t>
        </r>
        <r>
          <rPr>
            <sz val="9"/>
            <color indexed="81"/>
            <rFont val="Tahoma"/>
            <family val="2"/>
          </rPr>
          <t xml:space="preserve">
Sell 15 mths to 21 mths</t>
        </r>
      </text>
    </comment>
    <comment ref="F145" authorId="0" shapeId="0" xr:uid="{CD0977DC-2B77-403C-A49A-DA238CFF379C}">
      <text>
        <r>
          <rPr>
            <b/>
            <sz val="9"/>
            <color indexed="81"/>
            <rFont val="Tahoma"/>
            <family val="2"/>
          </rPr>
          <t>John:</t>
        </r>
        <r>
          <rPr>
            <sz val="9"/>
            <color indexed="81"/>
            <rFont val="Tahoma"/>
            <family val="2"/>
          </rPr>
          <t xml:space="preserve">
Sell older</t>
        </r>
      </text>
    </comment>
    <comment ref="P395"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6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6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6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46AC4FB-772A-4E8E-BB7A-F07DC79FF780}">
      <text>
        <r>
          <rPr>
            <b/>
            <sz val="9"/>
            <color indexed="81"/>
            <rFont val="Tahoma"/>
            <family val="2"/>
          </rPr>
          <t>John:</t>
        </r>
        <r>
          <rPr>
            <sz val="9"/>
            <color indexed="81"/>
            <rFont val="Tahoma"/>
            <family val="2"/>
          </rPr>
          <t xml:space="preserve">
Default plus Area graph</t>
        </r>
      </text>
    </comment>
    <comment ref="G2" authorId="0" shapeId="0" xr:uid="{9D0BBB64-A507-4B05-9183-ED775DE8C61C}">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H2" authorId="0" shapeId="0" xr:uid="{023D4190-0CD9-405A-ACF5-B57CE3C32BFB}">
      <text>
        <r>
          <rPr>
            <b/>
            <sz val="9"/>
            <color indexed="81"/>
            <rFont val="Tahoma"/>
            <family val="2"/>
          </rPr>
          <t>John:</t>
        </r>
        <r>
          <rPr>
            <sz val="9"/>
            <color indexed="81"/>
            <rFont val="Tahoma"/>
            <family val="2"/>
          </rPr>
          <t xml:space="preserve">
For Triplets reporting &amp; summarising with ffcfw_cut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LTW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4"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0"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1"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3"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5"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4"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3"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G87" authorId="0" shapeId="0" xr:uid="{7BEDFA36-C75D-41EA-A182-33B97FF100F4}">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7"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C10" authorId="0" shapeId="0" xr:uid="{D4D1326B-4392-4CED-A8AA-E9C8D19055A4}">
      <text>
        <r>
          <rPr>
            <b/>
            <sz val="9"/>
            <color indexed="81"/>
            <rFont val="Tahoma"/>
            <family val="2"/>
          </rPr>
          <t>Michael:</t>
        </r>
        <r>
          <rPr>
            <sz val="9"/>
            <color indexed="81"/>
            <rFont val="Tahoma"/>
            <family val="2"/>
          </rPr>
          <t xml:space="preserve">
store the info in generator for the mortality report</t>
        </r>
      </text>
    </comment>
    <comment ref="I10"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C11" authorId="0" shapeId="0" xr:uid="{2CB0DBB4-4E7B-43BF-A0FF-A644ACAB3568}">
      <text>
        <r>
          <rPr>
            <b/>
            <sz val="9"/>
            <color indexed="81"/>
            <rFont val="Tahoma"/>
            <family val="2"/>
          </rPr>
          <t>Michael Young (21512438):</t>
        </r>
        <r>
          <rPr>
            <sz val="9"/>
            <color indexed="81"/>
            <rFont val="Tahoma"/>
            <family val="2"/>
          </rPr>
          <t xml:space="preserve">
store the info in generator for the feed budget report</t>
        </r>
      </text>
    </comment>
    <comment ref="I11"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C13" authorId="2" shapeId="0" xr:uid="{EE3D1814-3F29-40CB-94A6-3A5413F1EF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3"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C14" authorId="2" shapeId="0" xr:uid="{0866219C-257C-4C8B-8716-DD1945747B4C}">
      <text>
        <r>
          <rPr>
            <b/>
            <sz val="9"/>
            <color indexed="81"/>
            <rFont val="Tahoma"/>
            <family val="2"/>
          </rPr>
          <t>John:</t>
        </r>
        <r>
          <rPr>
            <sz val="9"/>
            <color indexed="81"/>
            <rFont val="Tahoma"/>
            <family val="2"/>
          </rPr>
          <t xml:space="preserve">
comment: are season nodes included in steady state model, note: they always are for dsp model)</t>
        </r>
      </text>
    </comment>
    <comment ref="I14"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5"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C19" authorId="2" shapeId="0" xr:uid="{75A5F7EE-B828-428D-9284-7023B561910B}">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E19" authorId="2" shapeId="0" xr:uid="{21587B58-0758-473B-9084-AA45D0685A20}">
      <text>
        <r>
          <rPr>
            <b/>
            <sz val="9"/>
            <color indexed="81"/>
            <rFont val="Tahoma"/>
            <family val="2"/>
          </rPr>
          <t>John:</t>
        </r>
        <r>
          <rPr>
            <sz val="9"/>
            <color indexed="81"/>
            <rFont val="Tahoma"/>
            <family val="2"/>
          </rPr>
          <t xml:space="preserve">
All season types, so that all can be set to FALSE</t>
        </r>
      </text>
    </comment>
    <comment ref="I19"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19"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19"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23" authorId="2" shapeId="0" xr:uid="{12612069-27E4-4FF4-AE0C-C6234FED55E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23"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C24" authorId="2" shapeId="0" xr:uid="{699582CC-8790-41B9-859C-F2C281F4C540}">
      <text>
        <r>
          <rPr>
            <b/>
            <sz val="9"/>
            <color indexed="81"/>
            <rFont val="Tahoma"/>
            <family val="2"/>
          </rPr>
          <t>John:</t>
        </r>
        <r>
          <rPr>
            <sz val="9"/>
            <color indexed="81"/>
            <rFont val="Tahoma"/>
            <family val="2"/>
          </rPr>
          <t xml:space="preserve">
Equations used for the sires</t>
        </r>
      </text>
    </comment>
    <comment ref="I24"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25" authorId="2" shapeId="0" xr:uid="{527CF950-1251-490F-A7A0-FADEB4C70879}">
      <text>
        <r>
          <rPr>
            <b/>
            <sz val="9"/>
            <color indexed="81"/>
            <rFont val="Tahoma"/>
            <family val="2"/>
          </rPr>
          <t>John:</t>
        </r>
        <r>
          <rPr>
            <sz val="9"/>
            <color indexed="81"/>
            <rFont val="Tahoma"/>
            <family val="2"/>
          </rPr>
          <t xml:space="preserve">
Equations used for the sires</t>
        </r>
      </text>
    </comment>
    <comment ref="I25"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C26" authorId="2" shapeId="0" xr:uid="{67B156F5-BCA2-4A33-B80B-7A863964EA88}">
      <text>
        <r>
          <rPr>
            <b/>
            <sz val="9"/>
            <color indexed="81"/>
            <rFont val="Tahoma"/>
            <family val="2"/>
          </rPr>
          <t>John:</t>
        </r>
        <r>
          <rPr>
            <sz val="9"/>
            <color indexed="81"/>
            <rFont val="Tahoma"/>
            <family val="2"/>
          </rPr>
          <t xml:space="preserve">
Equations used for the sires</t>
        </r>
      </text>
    </comment>
    <comment ref="I26"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27"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28" authorId="2" shapeId="0" xr:uid="{FAEE6B2B-3F87-4EB5-89A1-E03D4C8B5755}">
      <text>
        <r>
          <rPr>
            <b/>
            <sz val="9"/>
            <color indexed="81"/>
            <rFont val="Tahoma"/>
            <family val="2"/>
          </rPr>
          <t>John:</t>
        </r>
        <r>
          <rPr>
            <sz val="9"/>
            <color indexed="81"/>
            <rFont val="Tahoma"/>
            <family val="2"/>
          </rPr>
          <t xml:space="preserve">
Equations used for the dams</t>
        </r>
      </text>
    </comment>
    <comment ref="I28"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29"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C32" authorId="2" shapeId="0" xr:uid="{5C3E5BBC-3B66-4A2C-9575-A6D1AFB76CA8}">
      <text>
        <r>
          <rPr>
            <b/>
            <sz val="9"/>
            <color indexed="81"/>
            <rFont val="Tahoma"/>
            <family val="2"/>
          </rPr>
          <t>John:</t>
        </r>
        <r>
          <rPr>
            <sz val="9"/>
            <color indexed="81"/>
            <rFont val="Tahoma"/>
            <family val="2"/>
          </rPr>
          <t xml:space="preserve">
Equations used for the prog</t>
        </r>
      </text>
    </comment>
    <comment ref="C33" authorId="2" shapeId="0" xr:uid="{79912194-DA1F-4F39-9B5E-5913703FBA58}">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34" authorId="2" shapeId="0" xr:uid="{E2A138F4-F75E-4032-A448-91B954EA5083}">
      <text>
        <r>
          <rPr>
            <b/>
            <sz val="9"/>
            <color indexed="81"/>
            <rFont val="Tahoma"/>
            <family val="2"/>
          </rPr>
          <t>John:</t>
        </r>
        <r>
          <rPr>
            <sz val="9"/>
            <color indexed="81"/>
            <rFont val="Tahoma"/>
            <family val="2"/>
          </rPr>
          <t xml:space="preserve">
Scale the effect of the dam LW profile on the progeny CFW &amp; FD as expressed by the offspring.
If this and LTW_offs are both ==0 then the number of ltw_loops is reduced to 1 (which saves time in the generator)</t>
        </r>
      </text>
    </comment>
    <comment ref="E34" authorId="0" shapeId="0" xr:uid="{43484557-7F50-4DE7-A1BE-E2C589A3C7E9}">
      <text>
        <r>
          <rPr>
            <b/>
            <sz val="9"/>
            <color indexed="81"/>
            <rFont val="Tahoma"/>
            <family val="2"/>
          </rPr>
          <t>John:</t>
        </r>
        <r>
          <rPr>
            <sz val="9"/>
            <color indexed="81"/>
            <rFont val="Tahoma"/>
            <family val="2"/>
          </rPr>
          <t xml:space="preserve">
Relative availability</t>
        </r>
      </text>
    </comment>
    <comment ref="I34" authorId="2" shapeId="0" xr:uid="{71F32379-A913-468B-B1C8-8EAD8A0014C4}">
      <text>
        <r>
          <rPr>
            <b/>
            <sz val="9"/>
            <color indexed="81"/>
            <rFont val="Tahoma"/>
            <family val="2"/>
          </rPr>
          <t>John:</t>
        </r>
        <r>
          <rPr>
            <sz val="9"/>
            <color indexed="81"/>
            <rFont val="Tahoma"/>
            <family val="2"/>
          </rPr>
          <t xml:space="preserve">
Equations used for the sires</t>
        </r>
      </text>
    </comment>
    <comment ref="K34" authorId="0" shapeId="0" xr:uid="{C8D619B3-2C67-4B0E-A1C4-8B9E34D77C6E}">
      <text>
        <r>
          <rPr>
            <b/>
            <sz val="9"/>
            <color indexed="81"/>
            <rFont val="Tahoma"/>
            <family val="2"/>
          </rPr>
          <t>John:</t>
        </r>
        <r>
          <rPr>
            <sz val="9"/>
            <color indexed="81"/>
            <rFont val="Tahoma"/>
            <family val="2"/>
          </rPr>
          <t xml:space="preserve">
Relative availability</t>
        </r>
      </text>
    </comment>
    <comment ref="L34"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E35" authorId="0" shapeId="0" xr:uid="{DD2F7DF9-8109-41F3-8EAB-94C0B1F3919F}">
      <text>
        <r>
          <rPr>
            <b/>
            <sz val="9"/>
            <color indexed="81"/>
            <rFont val="Tahoma"/>
            <family val="2"/>
          </rPr>
          <t>John:</t>
        </r>
        <r>
          <rPr>
            <sz val="9"/>
            <color indexed="81"/>
            <rFont val="Tahoma"/>
            <family val="2"/>
          </rPr>
          <t xml:space="preserve">
Weaner mortality</t>
        </r>
      </text>
    </comment>
    <comment ref="I35" authorId="2" shapeId="0" xr:uid="{7A5E3A2B-6FAA-4C26-85E4-E4F75B34FBF1}">
      <text>
        <r>
          <rPr>
            <b/>
            <sz val="9"/>
            <color indexed="81"/>
            <rFont val="Tahoma"/>
            <family val="2"/>
          </rPr>
          <t>John:</t>
        </r>
        <r>
          <rPr>
            <sz val="9"/>
            <color indexed="81"/>
            <rFont val="Tahoma"/>
            <family val="2"/>
          </rPr>
          <t xml:space="preserve">
Equations used for the dams</t>
        </r>
      </text>
    </comment>
    <comment ref="K35" authorId="0" shapeId="0" xr:uid="{FF974BAB-35B0-4FBD-B07C-8FB4797EBE29}">
      <text>
        <r>
          <rPr>
            <b/>
            <sz val="9"/>
            <color indexed="81"/>
            <rFont val="Tahoma"/>
            <family val="2"/>
          </rPr>
          <t>John:</t>
        </r>
        <r>
          <rPr>
            <sz val="9"/>
            <color indexed="81"/>
            <rFont val="Tahoma"/>
            <family val="2"/>
          </rPr>
          <t xml:space="preserve">
Conception</t>
        </r>
      </text>
    </comment>
    <comment ref="L35" authorId="0" shapeId="0" xr:uid="{9E209A5B-0C99-4BE4-840C-AB72870D99B5}">
      <text>
        <r>
          <rPr>
            <b/>
            <sz val="9"/>
            <color indexed="81"/>
            <rFont val="Tahoma"/>
            <family val="2"/>
          </rPr>
          <t>John:</t>
        </r>
        <r>
          <rPr>
            <sz val="9"/>
            <color indexed="81"/>
            <rFont val="Tahoma"/>
            <family val="2"/>
          </rPr>
          <t xml:space="preserve">
Weaner mortality</t>
        </r>
      </text>
    </comment>
    <comment ref="M35" authorId="0" shapeId="0" xr:uid="{ADD4BC61-016B-4492-B779-D87E3B0AE8E2}">
      <text>
        <r>
          <rPr>
            <b/>
            <sz val="9"/>
            <color indexed="81"/>
            <rFont val="Tahoma"/>
            <family val="2"/>
          </rPr>
          <t>John:</t>
        </r>
        <r>
          <rPr>
            <sz val="9"/>
            <color indexed="81"/>
            <rFont val="Tahoma"/>
            <family val="2"/>
          </rPr>
          <t xml:space="preserve">
Dam mortality</t>
        </r>
      </text>
    </comment>
    <comment ref="N35" authorId="0" shapeId="0" xr:uid="{304ECF33-87EA-40DA-A276-4BB58BA1412E}">
      <text>
        <r>
          <rPr>
            <b/>
            <sz val="9"/>
            <color indexed="81"/>
            <rFont val="Tahoma"/>
            <family val="2"/>
          </rPr>
          <t>John:</t>
        </r>
        <r>
          <rPr>
            <sz val="9"/>
            <color indexed="81"/>
            <rFont val="Tahoma"/>
            <family val="2"/>
          </rPr>
          <t xml:space="preserve">
Relative availability</t>
        </r>
      </text>
    </comment>
    <comment ref="O35"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C36" authorId="2" shapeId="0" xr:uid="{C1D47810-1B51-4576-BD12-AACE510C2B97}">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E36" authorId="0" shapeId="0" xr:uid="{96D80B4F-4A06-43EA-B6DC-425C53E84B9C}">
      <text>
        <r>
          <rPr>
            <sz val="9"/>
            <color indexed="81"/>
            <rFont val="Tahoma"/>
            <family val="2"/>
          </rPr>
          <t>Progeny survival</t>
        </r>
      </text>
    </comment>
    <comment ref="I36" authorId="2" shapeId="0" xr:uid="{D4B2A84E-0162-4968-BEFA-08B6DF8167D4}">
      <text>
        <r>
          <rPr>
            <b/>
            <sz val="9"/>
            <color indexed="81"/>
            <rFont val="Tahoma"/>
            <family val="2"/>
          </rPr>
          <t>John:</t>
        </r>
        <r>
          <rPr>
            <sz val="9"/>
            <color indexed="81"/>
            <rFont val="Tahoma"/>
            <family val="2"/>
          </rPr>
          <t xml:space="preserve">
Equations used for the prog</t>
        </r>
      </text>
    </comment>
    <comment ref="K36" authorId="0" shapeId="0" xr:uid="{39E0A771-A87D-4BF5-80AF-A2284B70FC5D}">
      <text>
        <r>
          <rPr>
            <sz val="9"/>
            <color indexed="81"/>
            <rFont val="Tahoma"/>
            <family val="2"/>
          </rPr>
          <t>Progeny survival</t>
        </r>
      </text>
    </comment>
    <comment ref="L36" authorId="0" shapeId="0" xr:uid="{F78EA851-53C8-4DBE-AE0F-0BD0B0104B0A}">
      <text>
        <r>
          <rPr>
            <b/>
            <sz val="9"/>
            <color indexed="81"/>
            <rFont val="Tahoma"/>
            <family val="2"/>
          </rPr>
          <t>John:</t>
        </r>
        <r>
          <rPr>
            <sz val="9"/>
            <color indexed="81"/>
            <rFont val="Tahoma"/>
            <family val="2"/>
          </rPr>
          <t xml:space="preserve">
Relative availability</t>
        </r>
      </text>
    </comment>
    <comment ref="M36"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36" authorId="0" shapeId="0" xr:uid="{114D1FC0-513A-4BC8-A818-B3C7FABF5538}">
      <text>
        <r>
          <rPr>
            <sz val="9"/>
            <color indexed="81"/>
            <rFont val="Tahoma"/>
            <family val="2"/>
          </rPr>
          <t>Birth weight</t>
        </r>
      </text>
    </comment>
    <comment ref="O36" authorId="0" shapeId="0" xr:uid="{80442CA4-70C6-4763-83C4-4885C8D488CE}">
      <text>
        <r>
          <rPr>
            <sz val="9"/>
            <color indexed="81"/>
            <rFont val="Tahoma"/>
            <family val="2"/>
          </rPr>
          <t>Weaning weight</t>
        </r>
      </text>
    </comment>
    <comment ref="E37" authorId="0" shapeId="0" xr:uid="{F8BA7385-4CC5-4132-9069-D8AF01F6E98A}">
      <text>
        <r>
          <rPr>
            <b/>
            <sz val="9"/>
            <color indexed="81"/>
            <rFont val="Tahoma"/>
            <family val="2"/>
          </rPr>
          <t>John:</t>
        </r>
        <r>
          <rPr>
            <sz val="9"/>
            <color indexed="81"/>
            <rFont val="Tahoma"/>
            <family val="2"/>
          </rPr>
          <t xml:space="preserve">
Weaner mortality</t>
        </r>
      </text>
    </comment>
    <comment ref="I37" authorId="2" shapeId="0" xr:uid="{8AE356F2-C602-44F0-89DD-3037941163F2}">
      <text>
        <r>
          <rPr>
            <b/>
            <sz val="9"/>
            <color indexed="81"/>
            <rFont val="Tahoma"/>
            <family val="2"/>
          </rPr>
          <t>John:</t>
        </r>
        <r>
          <rPr>
            <sz val="9"/>
            <color indexed="81"/>
            <rFont val="Tahoma"/>
            <family val="2"/>
          </rPr>
          <t xml:space="preserve">
Equations used for the offspring</t>
        </r>
      </text>
    </comment>
    <comment ref="K37" authorId="0" shapeId="0" xr:uid="{57366F9A-4CC7-4DB6-BBD4-728021B451BA}">
      <text>
        <r>
          <rPr>
            <b/>
            <sz val="9"/>
            <color indexed="81"/>
            <rFont val="Tahoma"/>
            <family val="2"/>
          </rPr>
          <t>John:</t>
        </r>
        <r>
          <rPr>
            <sz val="9"/>
            <color indexed="81"/>
            <rFont val="Tahoma"/>
            <family val="2"/>
          </rPr>
          <t xml:space="preserve">
Weaner mortality</t>
        </r>
      </text>
    </comment>
    <comment ref="L37" authorId="0" shapeId="0" xr:uid="{F0463E95-DDB5-4A3E-9254-17EB1CB4EFE9}">
      <text>
        <r>
          <rPr>
            <b/>
            <sz val="9"/>
            <color indexed="81"/>
            <rFont val="Tahoma"/>
            <family val="2"/>
          </rPr>
          <t>John:</t>
        </r>
        <r>
          <rPr>
            <sz val="9"/>
            <color indexed="81"/>
            <rFont val="Tahoma"/>
            <family val="2"/>
          </rPr>
          <t xml:space="preserve">
Relative availability</t>
        </r>
      </text>
    </comment>
    <comment ref="M37"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38"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39" authorId="2" shapeId="0" xr:uid="{E220450E-7539-4C9B-B0EA-FFFC01509B7F}">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40" authorId="2" shapeId="0" xr:uid="{A03ACFB1-247C-483A-ADE3-1DB62F7B4884}">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0"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C41" authorId="2" shapeId="0" xr:uid="{FE6F3687-1CE3-4AD7-AF61-EC2FF829C7AC}">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1"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2"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43"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44"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45"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E46" authorId="2" shapeId="0" xr:uid="{3DB47429-D962-4853-A606-E186AC67EAB6}">
      <text>
        <r>
          <rPr>
            <b/>
            <sz val="9"/>
            <color indexed="81"/>
            <rFont val="Tahoma"/>
            <family val="2"/>
          </rPr>
          <t>John:</t>
        </r>
        <r>
          <rPr>
            <sz val="9"/>
            <color indexed="81"/>
            <rFont val="Tahoma"/>
            <family val="2"/>
          </rPr>
          <t xml:space="preserve">
CFW</t>
        </r>
      </text>
    </comment>
    <comment ref="I46"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46" authorId="2" shapeId="0" xr:uid="{A3A9DFFA-0392-4909-8FFD-2C833299E847}">
      <text>
        <r>
          <rPr>
            <b/>
            <sz val="9"/>
            <color indexed="81"/>
            <rFont val="Tahoma"/>
            <family val="2"/>
          </rPr>
          <t>John:</t>
        </r>
        <r>
          <rPr>
            <sz val="9"/>
            <color indexed="81"/>
            <rFont val="Tahoma"/>
            <family val="2"/>
          </rPr>
          <t xml:space="preserve">
Random</t>
        </r>
      </text>
    </comment>
    <comment ref="L46" authorId="2" shapeId="0" xr:uid="{F3171BAE-6A58-4CEA-8899-D1DE6FD55698}">
      <text>
        <r>
          <rPr>
            <b/>
            <sz val="9"/>
            <color indexed="81"/>
            <rFont val="Tahoma"/>
            <family val="2"/>
          </rPr>
          <t>John:</t>
        </r>
        <r>
          <rPr>
            <sz val="9"/>
            <color indexed="81"/>
            <rFont val="Tahoma"/>
            <family val="2"/>
          </rPr>
          <t xml:space="preserve">
LWC (Liveweight change)</t>
        </r>
      </text>
    </comment>
    <comment ref="M46" authorId="2" shapeId="0" xr:uid="{0AF8AABE-A860-4359-91EA-95B4B3A6AF31}">
      <text>
        <r>
          <rPr>
            <b/>
            <sz val="9"/>
            <color indexed="81"/>
            <rFont val="Tahoma"/>
            <family val="2"/>
          </rPr>
          <t>John:</t>
        </r>
        <r>
          <rPr>
            <sz val="9"/>
            <color indexed="81"/>
            <rFont val="Tahoma"/>
            <family val="2"/>
          </rPr>
          <t xml:space="preserve">
intake</t>
        </r>
      </text>
    </comment>
    <comment ref="N46" authorId="2" shapeId="0" xr:uid="{A1973A1B-227B-4F31-A3E0-2FA125099C7C}">
      <text>
        <r>
          <rPr>
            <b/>
            <sz val="9"/>
            <color indexed="81"/>
            <rFont val="Tahoma"/>
            <family val="2"/>
          </rPr>
          <t>John:</t>
        </r>
        <r>
          <rPr>
            <sz val="9"/>
            <color indexed="81"/>
            <rFont val="Tahoma"/>
            <family val="2"/>
          </rPr>
          <t xml:space="preserve">
fat</t>
        </r>
      </text>
    </comment>
    <comment ref="O46" authorId="2" shapeId="0" xr:uid="{DC0E238B-7D83-4B6A-B1D2-02A908D53D69}">
      <text>
        <r>
          <rPr>
            <b/>
            <sz val="9"/>
            <color indexed="81"/>
            <rFont val="Tahoma"/>
            <family val="2"/>
          </rPr>
          <t>John:</t>
        </r>
        <r>
          <rPr>
            <sz val="9"/>
            <color indexed="81"/>
            <rFont val="Tahoma"/>
            <family val="2"/>
          </rPr>
          <t xml:space="preserve">
muscle</t>
        </r>
      </text>
    </comment>
    <comment ref="P46" authorId="2" shapeId="0" xr:uid="{893E73BE-E333-4915-8642-7F40290F5865}">
      <text>
        <r>
          <rPr>
            <b/>
            <sz val="9"/>
            <color indexed="81"/>
            <rFont val="Tahoma"/>
            <family val="2"/>
          </rPr>
          <t>John:</t>
        </r>
        <r>
          <rPr>
            <sz val="9"/>
            <color indexed="81"/>
            <rFont val="Tahoma"/>
            <family val="2"/>
          </rPr>
          <t xml:space="preserve">
viscera</t>
        </r>
      </text>
    </comment>
    <comment ref="Q46" authorId="2" shapeId="0" xr:uid="{4A5880ED-C6A6-4DD2-B219-BC65D52F0155}">
      <text>
        <r>
          <rPr>
            <b/>
            <sz val="9"/>
            <color indexed="81"/>
            <rFont val="Tahoma"/>
            <family val="2"/>
          </rPr>
          <t>John:</t>
        </r>
        <r>
          <rPr>
            <sz val="9"/>
            <color indexed="81"/>
            <rFont val="Tahoma"/>
            <family val="2"/>
          </rPr>
          <t xml:space="preserve">
EVG (energy value of gain)</t>
        </r>
      </text>
    </comment>
    <comment ref="R46" authorId="2" shapeId="0" xr:uid="{74F093AD-CA8A-4AA2-9CD5-970A0B585957}">
      <text>
        <r>
          <rPr>
            <b/>
            <sz val="9"/>
            <color indexed="81"/>
            <rFont val="Tahoma"/>
            <family val="2"/>
          </rPr>
          <t>John:</t>
        </r>
        <r>
          <rPr>
            <sz val="9"/>
            <color indexed="81"/>
            <rFont val="Tahoma"/>
            <family val="2"/>
          </rPr>
          <t xml:space="preserve">
WBEC (whole body energy change)</t>
        </r>
      </text>
    </comment>
    <comment ref="S46" authorId="2" shapeId="0" xr:uid="{644A65E2-DD20-4769-86E2-16404F04449C}">
      <text>
        <r>
          <rPr>
            <b/>
            <sz val="9"/>
            <color indexed="81"/>
            <rFont val="Tahoma"/>
            <family val="2"/>
          </rPr>
          <t>John:</t>
        </r>
        <r>
          <rPr>
            <sz val="9"/>
            <color indexed="81"/>
            <rFont val="Tahoma"/>
            <family val="2"/>
          </rPr>
          <t xml:space="preserve">
foetus (energy for foetal growth)</t>
        </r>
      </text>
    </comment>
    <comment ref="T46"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46" authorId="2" shapeId="0" xr:uid="{18D5CA22-09FE-4AD5-A363-4AAA0B905600}">
      <text>
        <r>
          <rPr>
            <b/>
            <sz val="9"/>
            <color indexed="81"/>
            <rFont val="Tahoma"/>
            <family val="2"/>
          </rPr>
          <t>John:</t>
        </r>
        <r>
          <rPr>
            <sz val="9"/>
            <color indexed="81"/>
            <rFont val="Tahoma"/>
            <family val="2"/>
          </rPr>
          <t xml:space="preserve">
Conception</t>
        </r>
      </text>
    </comment>
    <comment ref="V46" authorId="2" shapeId="0" xr:uid="{77EE567D-C4B5-400A-BB14-F4D3EBCA0A21}">
      <text>
        <r>
          <rPr>
            <b/>
            <sz val="9"/>
            <color indexed="81"/>
            <rFont val="Tahoma"/>
            <family val="2"/>
          </rPr>
          <t>John:</t>
        </r>
        <r>
          <rPr>
            <sz val="9"/>
            <color indexed="81"/>
            <rFont val="Tahoma"/>
            <family val="2"/>
          </rPr>
          <t xml:space="preserve">
Litter Size</t>
        </r>
      </text>
    </comment>
    <comment ref="W46"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46" authorId="2" shapeId="0" xr:uid="{A10E0CA1-C1CF-40C6-B813-4438A5F3FC6A}">
      <text>
        <r>
          <rPr>
            <b/>
            <sz val="9"/>
            <color indexed="81"/>
            <rFont val="Tahoma"/>
            <family val="2"/>
          </rPr>
          <t>John:</t>
        </r>
        <r>
          <rPr>
            <sz val="9"/>
            <color indexed="81"/>
            <rFont val="Tahoma"/>
            <family val="2"/>
          </rPr>
          <t xml:space="preserve">
Mortality</t>
        </r>
      </text>
    </comment>
    <comment ref="Y46" authorId="2" shapeId="0" xr:uid="{B8C35AD7-42FA-4822-9BD3-A7503B9DB5C5}">
      <text>
        <r>
          <rPr>
            <b/>
            <sz val="9"/>
            <color indexed="81"/>
            <rFont val="Tahoma"/>
            <family val="2"/>
          </rPr>
          <t>John:</t>
        </r>
        <r>
          <rPr>
            <sz val="9"/>
            <color indexed="81"/>
            <rFont val="Tahoma"/>
            <family val="2"/>
          </rPr>
          <t xml:space="preserve">
CFW</t>
        </r>
      </text>
    </comment>
    <comment ref="Z46" authorId="2" shapeId="0" xr:uid="{A965B7E6-1444-4094-B41C-3D731BDC1C22}">
      <text>
        <r>
          <rPr>
            <b/>
            <sz val="9"/>
            <color indexed="81"/>
            <rFont val="Tahoma"/>
            <family val="2"/>
          </rPr>
          <t>John:</t>
        </r>
        <r>
          <rPr>
            <sz val="9"/>
            <color indexed="81"/>
            <rFont val="Tahoma"/>
            <family val="2"/>
          </rPr>
          <t xml:space="preserve">
FD</t>
        </r>
      </text>
    </comment>
    <comment ref="AA46" authorId="2" shapeId="0" xr:uid="{1F4CB913-4BA3-4DAF-A8B7-E4F57BE32AB5}">
      <text>
        <r>
          <rPr>
            <b/>
            <sz val="9"/>
            <color indexed="81"/>
            <rFont val="Tahoma"/>
            <family val="2"/>
          </rPr>
          <t>John:</t>
        </r>
        <r>
          <rPr>
            <sz val="9"/>
            <color indexed="81"/>
            <rFont val="Tahoma"/>
            <family val="2"/>
          </rPr>
          <t xml:space="preserve">
SS (staple strength)</t>
        </r>
      </text>
    </comment>
    <comment ref="E47" authorId="2" shapeId="0" xr:uid="{35AC3719-7086-4BBA-9836-90977D5E7DFE}">
      <text>
        <r>
          <rPr>
            <b/>
            <sz val="9"/>
            <color indexed="81"/>
            <rFont val="Tahoma"/>
            <family val="2"/>
          </rPr>
          <t>John:</t>
        </r>
        <r>
          <rPr>
            <sz val="9"/>
            <color indexed="81"/>
            <rFont val="Tahoma"/>
            <family val="2"/>
          </rPr>
          <t xml:space="preserve">
CFW</t>
        </r>
      </text>
    </comment>
    <comment ref="I47"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E48" authorId="2" shapeId="0" xr:uid="{C9002CEB-CB1E-4650-9050-E959E512EB64}">
      <text>
        <r>
          <rPr>
            <b/>
            <sz val="9"/>
            <color indexed="81"/>
            <rFont val="Tahoma"/>
            <family val="2"/>
          </rPr>
          <t>John:</t>
        </r>
        <r>
          <rPr>
            <sz val="9"/>
            <color indexed="81"/>
            <rFont val="Tahoma"/>
            <family val="2"/>
          </rPr>
          <t xml:space="preserve">
CFW</t>
        </r>
      </text>
    </comment>
    <comment ref="I48"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49"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0" authorId="2" shapeId="0" xr:uid="{79B6390E-82CB-42F0-B995-0D518DB37FF1}">
      <text>
        <r>
          <rPr>
            <b/>
            <sz val="9"/>
            <color indexed="81"/>
            <rFont val="Tahoma"/>
            <family val="2"/>
          </rPr>
          <t>John:</t>
        </r>
        <r>
          <rPr>
            <sz val="9"/>
            <color indexed="81"/>
            <rFont val="Tahoma"/>
            <family val="2"/>
          </rPr>
          <t xml:space="preserve">
REV SA only alters conception during the target age stage.
Conception (proportion of empty ewes): with capacity to adjust by lambing opprtunity
Only applied in f_conception_mu2. Calculated after the SA on RR (which alters proportion pregnant and the split between single, twin &amp; triplet).</t>
        </r>
      </text>
    </comment>
    <comment ref="K50" authorId="2" shapeId="0" xr:uid="{7BCFA3DA-034F-4BC2-BB2D-21B8688505BB}">
      <text>
        <r>
          <rPr>
            <b/>
            <sz val="9"/>
            <color indexed="81"/>
            <rFont val="Tahoma"/>
            <family val="2"/>
          </rPr>
          <t xml:space="preserve">John:
</t>
        </r>
        <r>
          <rPr>
            <sz val="9"/>
            <color indexed="81"/>
            <rFont val="Tahoma"/>
            <family val="2"/>
          </rPr>
          <t>Adjust litter size for all dams</t>
        </r>
      </text>
    </comment>
    <comment ref="I51"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K51" authorId="2" shapeId="0" xr:uid="{62975D07-EDFF-4413-85CA-A780A058B119}">
      <text>
        <r>
          <rPr>
            <b/>
            <sz val="9"/>
            <color indexed="81"/>
            <rFont val="Tahoma"/>
            <family val="2"/>
          </rPr>
          <t xml:space="preserve">John:
</t>
        </r>
        <r>
          <rPr>
            <sz val="9"/>
            <color indexed="81"/>
            <rFont val="Tahoma"/>
            <family val="2"/>
          </rPr>
          <t>Adjust litter size for all dams</t>
        </r>
      </text>
    </comment>
    <comment ref="I52"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52"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52" authorId="2" shapeId="0" xr:uid="{E301069E-4916-4ADE-B0A6-6DFC3ED4E7C1}">
      <text>
        <r>
          <rPr>
            <b/>
            <sz val="9"/>
            <color indexed="81"/>
            <rFont val="Tahoma"/>
            <family val="2"/>
          </rPr>
          <t xml:space="preserve">John:
</t>
        </r>
        <r>
          <rPr>
            <sz val="9"/>
            <color indexed="81"/>
            <rFont val="Tahoma"/>
            <family val="2"/>
          </rPr>
          <t>Adjust mortality of single born lambs</t>
        </r>
      </text>
    </comment>
    <comment ref="M52" authorId="2" shapeId="0" xr:uid="{36552DA1-F967-4C30-A60A-75E10FFF4811}">
      <text>
        <r>
          <rPr>
            <b/>
            <sz val="9"/>
            <color indexed="81"/>
            <rFont val="Tahoma"/>
            <family val="2"/>
          </rPr>
          <t xml:space="preserve">John:
</t>
        </r>
        <r>
          <rPr>
            <sz val="9"/>
            <color indexed="81"/>
            <rFont val="Tahoma"/>
            <family val="2"/>
          </rPr>
          <t>Adjust mortality of single born lambs</t>
        </r>
      </text>
    </comment>
    <comment ref="I53"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54"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55"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56"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57"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58"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0"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61"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C62" authorId="2" shapeId="0" xr:uid="{5EAC1E6D-61EA-4B9C-AD1C-7AC3A0084832}">
      <text>
        <r>
          <rPr>
            <b/>
            <sz val="9"/>
            <color indexed="81"/>
            <rFont val="Tahoma"/>
            <family val="2"/>
          </rPr>
          <t>John:</t>
        </r>
        <r>
          <rPr>
            <sz val="9"/>
            <color indexed="81"/>
            <rFont val="Tahoma"/>
            <family val="2"/>
          </rPr>
          <t xml:space="preserve">
Equations used for the offspring</t>
        </r>
      </text>
    </comment>
    <comment ref="I62"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63"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64"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C65" authorId="0" shapeId="0" xr:uid="{1B5D223C-578D-4267-B423-8D0A6BF8251A}">
      <text>
        <r>
          <rPr>
            <b/>
            <sz val="9"/>
            <color indexed="81"/>
            <rFont val="Tahoma"/>
            <family val="2"/>
          </rPr>
          <t>Michael Young (21512438):</t>
        </r>
        <r>
          <rPr>
            <sz val="9"/>
            <color indexed="81"/>
            <rFont val="Tahoma"/>
            <family val="2"/>
          </rPr>
          <t xml:space="preserve">
boolean to control if t axis exists in generator loops</t>
        </r>
      </text>
    </comment>
    <comment ref="E65" authorId="0" shapeId="0" xr:uid="{F2528EFC-1816-40C0-B26C-CFB91E5A5644}">
      <text>
        <r>
          <rPr>
            <b/>
            <sz val="9"/>
            <color indexed="81"/>
            <rFont val="Tahoma"/>
            <family val="2"/>
          </rPr>
          <t>John:</t>
        </r>
        <r>
          <rPr>
            <sz val="9"/>
            <color indexed="81"/>
            <rFont val="Tahoma"/>
            <family val="2"/>
          </rPr>
          <t xml:space="preserve">
All periods and slices of r2</t>
        </r>
      </text>
    </comment>
    <comment ref="I65"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65"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C66" authorId="0" shapeId="0" xr:uid="{F2A93B8F-6C73-4333-80E6-18BD179D0403}">
      <text>
        <r>
          <rPr>
            <b/>
            <sz val="9"/>
            <color indexed="81"/>
            <rFont val="Tahoma"/>
            <family val="2"/>
          </rPr>
          <t>Michael Young (21512438):</t>
        </r>
        <r>
          <rPr>
            <sz val="9"/>
            <color indexed="81"/>
            <rFont val="Tahoma"/>
            <family val="2"/>
          </rPr>
          <t xml:space="preserve">
boolean to control if t axis exists in generator loops</t>
        </r>
      </text>
    </comment>
    <comment ref="E66" authorId="0" shapeId="0" xr:uid="{47BE4A39-2EF0-41E1-896E-5F4AD1516F82}">
      <text>
        <r>
          <rPr>
            <b/>
            <sz val="9"/>
            <color indexed="81"/>
            <rFont val="Tahoma"/>
            <family val="2"/>
          </rPr>
          <t>John:</t>
        </r>
        <r>
          <rPr>
            <sz val="9"/>
            <color indexed="81"/>
            <rFont val="Tahoma"/>
            <family val="2"/>
          </rPr>
          <t xml:space="preserve">
All periods and slices of r2</t>
        </r>
      </text>
    </comment>
    <comment ref="I66"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66" authorId="0" shapeId="0" xr:uid="{41807E7F-8F21-4621-AA02-B7C2B81752FA}">
      <text>
        <r>
          <rPr>
            <b/>
            <sz val="9"/>
            <color indexed="81"/>
            <rFont val="Tahoma"/>
            <family val="2"/>
          </rPr>
          <t>John:</t>
        </r>
        <r>
          <rPr>
            <sz val="9"/>
            <color indexed="81"/>
            <rFont val="Tahoma"/>
            <family val="2"/>
          </rPr>
          <t xml:space="preserve">
All periods and slices of r2</t>
        </r>
      </text>
    </comment>
    <comment ref="C68" authorId="2" shapeId="0" xr:uid="{13894234-353C-4B2E-B654-14EAEE428A88}">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68"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C69" authorId="0" shapeId="0" xr:uid="{3B2D387E-A2E2-4172-BFA7-AEF5CA2BF8A9}">
      <text>
        <r>
          <rPr>
            <b/>
            <sz val="9"/>
            <color indexed="81"/>
            <rFont val="Tahoma"/>
            <family val="2"/>
          </rPr>
          <t>Michael Young (21512438):</t>
        </r>
        <r>
          <rPr>
            <sz val="9"/>
            <color indexed="81"/>
            <rFont val="Tahoma"/>
            <family val="2"/>
          </rPr>
          <t xml:space="preserve">
bool - use pkl fs or excel input fs</t>
        </r>
      </text>
    </comment>
    <comment ref="I69"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C70" authorId="0" shapeId="0" xr:uid="{CFE89114-8C77-48E6-9892-BC128F602FE0}">
      <text>
        <r>
          <rPr>
            <b/>
            <sz val="9"/>
            <color indexed="81"/>
            <rFont val="Tahoma"/>
            <family val="2"/>
          </rPr>
          <t>Michael:</t>
        </r>
        <r>
          <rPr>
            <sz val="9"/>
            <color indexed="81"/>
            <rFont val="Tahoma"/>
            <family val="2"/>
          </rPr>
          <t xml:space="preserve">
Mask changeable fvps.
Note: The slices of this sav[] are not the same as sav[user_dates_dams_yiu] because this mask has weaning as slice 0.</t>
        </r>
      </text>
    </comment>
    <comment ref="E70" authorId="2" shapeId="0" xr:uid="{C5CC16D9-070C-4C01-9D09-6B758071C101}">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0"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C71" authorId="0" shapeId="0" xr:uid="{4A416D26-52B2-4C8D-99A9-AA53E00CB415}">
      <text>
        <r>
          <rPr>
            <b/>
            <sz val="9"/>
            <color indexed="81"/>
            <rFont val="Tahoma"/>
            <family val="2"/>
          </rPr>
          <t>Michael:</t>
        </r>
        <r>
          <rPr>
            <sz val="9"/>
            <color indexed="81"/>
            <rFont val="Tahoma"/>
            <family val="2"/>
          </rPr>
          <t xml:space="preserve">
Mask changeable fvps.
</t>
        </r>
      </text>
    </comment>
    <comment ref="E71" authorId="2" shapeId="0" xr:uid="{7730AB52-3BDC-4700-8788-1B655224942F}">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1"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71"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71" authorId="2" shapeId="0" xr:uid="{BFBA76A0-3A36-46F8-A095-C2283C124291}">
      <text>
        <r>
          <rPr>
            <b/>
            <sz val="9"/>
            <color indexed="81"/>
            <rFont val="Tahoma"/>
            <family val="2"/>
          </rPr>
          <t>John:</t>
        </r>
        <r>
          <rPr>
            <sz val="9"/>
            <color indexed="81"/>
            <rFont val="Tahoma"/>
            <family val="2"/>
          </rPr>
          <t xml:space="preserve">
Winter lambing</t>
        </r>
      </text>
    </comment>
    <comment ref="M71" authorId="2" shapeId="0" xr:uid="{340A2857-D4AC-409D-9AF5-5BCD7579BE8B}">
      <text>
        <r>
          <rPr>
            <b/>
            <sz val="9"/>
            <color indexed="81"/>
            <rFont val="Tahoma"/>
            <family val="2"/>
          </rPr>
          <t>John:</t>
        </r>
        <r>
          <rPr>
            <sz val="9"/>
            <color indexed="81"/>
            <rFont val="Tahoma"/>
            <family val="2"/>
          </rPr>
          <t xml:space="preserve">
Spring lambing</t>
        </r>
      </text>
    </comment>
    <comment ref="N71" authorId="2" shapeId="0" xr:uid="{21B3872D-A6BA-4C64-BF8E-12CACD7543B9}">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O71" authorId="2" shapeId="0" xr:uid="{CA4AB16B-91DB-490C-A053-C010EA210EC9}">
      <text>
        <r>
          <rPr>
            <b/>
            <sz val="9"/>
            <color indexed="81"/>
            <rFont val="Tahoma"/>
            <family val="2"/>
          </rPr>
          <t>John:</t>
        </r>
        <r>
          <rPr>
            <sz val="9"/>
            <color indexed="81"/>
            <rFont val="Tahoma"/>
            <family val="2"/>
          </rPr>
          <t xml:space="preserve">
Winter lambing</t>
        </r>
      </text>
    </comment>
    <comment ref="P71" authorId="2" shapeId="0" xr:uid="{746595D3-2474-4DDD-885B-ABEB77EFDB59}">
      <text>
        <r>
          <rPr>
            <b/>
            <sz val="9"/>
            <color indexed="81"/>
            <rFont val="Tahoma"/>
            <family val="2"/>
          </rPr>
          <t>John:</t>
        </r>
        <r>
          <rPr>
            <sz val="9"/>
            <color indexed="81"/>
            <rFont val="Tahoma"/>
            <family val="2"/>
          </rPr>
          <t xml:space="preserve">
Spring lambing</t>
        </r>
      </text>
    </comment>
    <comment ref="G72"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C73" authorId="0" shapeId="0" xr:uid="{F9A1FE3A-A1EA-4FE7-BF98-887D484EFD33}">
      <text>
        <r>
          <rPr>
            <b/>
            <sz val="9"/>
            <color indexed="81"/>
            <rFont val="Tahoma"/>
            <family val="2"/>
          </rPr>
          <t>Michael:</t>
        </r>
        <r>
          <rPr>
            <sz val="9"/>
            <color indexed="81"/>
            <rFont val="Tahoma"/>
            <family val="2"/>
          </rPr>
          <t xml:space="preserve">
Mask changeable fvps.
</t>
        </r>
      </text>
    </comment>
    <comment ref="E73" authorId="2" shapeId="0" xr:uid="{7F6F182E-FDA2-4DF1-82E1-6014A3B59BAD}">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3"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C74" authorId="0" shapeId="0" xr:uid="{376A7BE4-0F60-4DB9-8A30-918A017C5423}">
      <text>
        <r>
          <rPr>
            <b/>
            <sz val="9"/>
            <color indexed="81"/>
            <rFont val="Tahoma"/>
            <family val="2"/>
          </rPr>
          <t>Michael:</t>
        </r>
        <r>
          <rPr>
            <sz val="9"/>
            <color indexed="81"/>
            <rFont val="Tahoma"/>
            <family val="2"/>
          </rPr>
          <t xml:space="preserve">
Mask changeable fvps.
</t>
        </r>
      </text>
    </comment>
    <comment ref="I74"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C75" authorId="2" shapeId="0" xr:uid="{72D9AF96-A484-4474-8782-88C3E5A93486}">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E75" authorId="0" shapeId="0" xr:uid="{65819E03-FFCB-4F12-ADCC-3055672084AD}">
      <text>
        <r>
          <rPr>
            <b/>
            <sz val="9"/>
            <color indexed="81"/>
            <rFont val="Tahoma"/>
            <family val="2"/>
          </rPr>
          <t>Young:</t>
        </r>
        <r>
          <rPr>
            <sz val="9"/>
            <color indexed="81"/>
            <rFont val="Tahoma"/>
            <family val="2"/>
          </rPr>
          <t xml:space="preserve">
0:1 is weaning </t>
        </r>
      </text>
    </comment>
    <comment ref="I75"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75" authorId="0" shapeId="0" xr:uid="{430322B0-542C-4DB5-A438-A39A0F532FD6}">
      <text>
        <r>
          <rPr>
            <b/>
            <sz val="9"/>
            <color indexed="81"/>
            <rFont val="Tahoma"/>
            <family val="2"/>
          </rPr>
          <t>Young:</t>
        </r>
        <r>
          <rPr>
            <sz val="9"/>
            <color indexed="81"/>
            <rFont val="Tahoma"/>
            <family val="2"/>
          </rPr>
          <t xml:space="preserve">
3:4 is weaning </t>
        </r>
      </text>
    </comment>
    <comment ref="L75"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75"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75"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75"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76"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E77" authorId="0" shapeId="0" xr:uid="{C0AADD8A-86AE-4A62-B6A4-E314746B93ED}">
      <text>
        <r>
          <rPr>
            <b/>
            <sz val="9"/>
            <color indexed="81"/>
            <rFont val="Tahoma"/>
            <family val="2"/>
          </rPr>
          <t>Young:</t>
        </r>
        <r>
          <rPr>
            <sz val="9"/>
            <color indexed="81"/>
            <rFont val="Tahoma"/>
            <family val="2"/>
          </rPr>
          <t xml:space="preserve">
2:3 is the last of the 3 FVPs in the year</t>
        </r>
      </text>
    </comment>
    <comment ref="I77" authorId="0" shapeId="0" xr:uid="{9DA0A15A-0DEE-4D27-BC12-B3E911F8D110}">
      <text>
        <r>
          <rPr>
            <b/>
            <sz val="9"/>
            <color indexed="81"/>
            <rFont val="Tahoma"/>
            <family val="2"/>
          </rPr>
          <t>Michael:</t>
        </r>
        <r>
          <rPr>
            <sz val="9"/>
            <color indexed="81"/>
            <rFont val="Tahoma"/>
            <family val="2"/>
          </rPr>
          <t xml:space="preserve">
Mask changeable fvps.
</t>
        </r>
      </text>
    </comment>
    <comment ref="K77"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78"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79"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80"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C81" authorId="0" shapeId="0" xr:uid="{85313F63-3D03-4D2A-B89D-ED5D04FEB8CB}">
      <text>
        <r>
          <rPr>
            <b/>
            <sz val="9"/>
            <color indexed="81"/>
            <rFont val="Tahoma"/>
            <family val="2"/>
          </rPr>
          <t>Michael:</t>
        </r>
        <r>
          <rPr>
            <sz val="9"/>
            <color indexed="81"/>
            <rFont val="Tahoma"/>
            <family val="2"/>
          </rPr>
          <t xml:space="preserve">
number of nutrition options in each FVP for dams</t>
        </r>
      </text>
    </comment>
    <comment ref="I81"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81"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C82" authorId="0" shapeId="0" xr:uid="{A76FA4A7-B574-4D85-84CF-2DCB3135281F}">
      <text>
        <r>
          <rPr>
            <b/>
            <sz val="9"/>
            <color indexed="81"/>
            <rFont val="Tahoma"/>
            <family val="2"/>
          </rPr>
          <t>Michael:</t>
        </r>
        <r>
          <rPr>
            <sz val="9"/>
            <color indexed="81"/>
            <rFont val="Tahoma"/>
            <family val="2"/>
          </rPr>
          <t xml:space="preserve">
number of nutrition options in each FVP for offs</t>
        </r>
      </text>
    </comment>
    <comment ref="I82"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82"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C83" authorId="0" shapeId="0" xr:uid="{1B62E202-39FB-47F6-A132-1E6921E1E126}">
      <text>
        <r>
          <rPr>
            <b/>
            <sz val="9"/>
            <color indexed="81"/>
            <rFont val="Tahoma"/>
            <family val="2"/>
          </rPr>
          <t>Michael Young:</t>
        </r>
        <r>
          <rPr>
            <sz val="9"/>
            <color indexed="81"/>
            <rFont val="Tahoma"/>
            <family val="2"/>
          </rPr>
          <t xml:space="preserve">
The variation in the feedsupply from the standard for this slice of N.</t>
        </r>
      </text>
    </comment>
    <comment ref="E83" authorId="0" shapeId="0" xr:uid="{FF31526B-031D-47CB-A1CB-F3186360377D}">
      <text>
        <r>
          <rPr>
            <b/>
            <sz val="9"/>
            <color indexed="81"/>
            <rFont val="Tahoma"/>
            <family val="2"/>
          </rPr>
          <t>Michael:</t>
        </r>
        <r>
          <rPr>
            <sz val="9"/>
            <color indexed="81"/>
            <rFont val="Tahoma"/>
            <family val="2"/>
          </rPr>
          <t xml:space="preserve">
For 0:1
      if n=3: medium nut (expected optimum)
      if n=2: high nut</t>
        </r>
      </text>
    </comment>
    <comment ref="I83"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83"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83"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3"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E85" authorId="0" shapeId="0" xr:uid="{5733321B-C637-437A-8D57-5CF063856F44}">
      <text>
        <r>
          <rPr>
            <b/>
            <sz val="9"/>
            <color indexed="81"/>
            <rFont val="Tahoma"/>
            <family val="2"/>
          </rPr>
          <t>Michael:</t>
        </r>
        <r>
          <rPr>
            <sz val="9"/>
            <color indexed="81"/>
            <rFont val="Tahoma"/>
            <family val="2"/>
          </rPr>
          <t xml:space="preserve">
For 0:1
      if n=3: medium nut (expected optimum)
      if n=2: high nut</t>
        </r>
      </text>
    </comment>
    <comment ref="I85"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85"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85"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5"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86"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87"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C88" authorId="0" shapeId="0" xr:uid="{720552E8-0601-4CD5-A5A7-0459B4610D7C}">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88"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89" authorId="2" shapeId="0" xr:uid="{15840291-E63A-421E-9071-03D5F5837D70}">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I89"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90" authorId="2" shapeId="0" xr:uid="{650848BB-332F-4ACE-862B-CD314B09C453}">
      <text>
        <r>
          <rPr>
            <b/>
            <sz val="9"/>
            <color indexed="81"/>
            <rFont val="Tahoma"/>
            <family val="2"/>
          </rPr>
          <t>John:</t>
        </r>
        <r>
          <rPr>
            <sz val="9"/>
            <color indexed="81"/>
            <rFont val="Tahoma"/>
            <family val="2"/>
          </rPr>
          <t xml:space="preserve">
Alter the user defined FVP dates (specified as a day of the year).</t>
        </r>
      </text>
    </comment>
    <comment ref="C91" authorId="0" shapeId="0" xr:uid="{CC808A4F-D92F-41EE-A2BF-B1C117D289A4}">
      <text>
        <r>
          <rPr>
            <b/>
            <sz val="9"/>
            <color indexed="81"/>
            <rFont val="Tahoma"/>
            <family val="2"/>
          </rPr>
          <t>Michael Young (21512438):</t>
        </r>
        <r>
          <rPr>
            <sz val="9"/>
            <color indexed="81"/>
            <rFont val="Tahoma"/>
            <family val="2"/>
          </rPr>
          <t xml:space="preserve">
bool - overwrite the optimal pkl fs</t>
        </r>
      </text>
    </comment>
    <comment ref="C92" authorId="0" shapeId="0" xr:uid="{7B9CD43F-7B1B-4BCF-928C-5A275A42C283}">
      <text>
        <r>
          <rPr>
            <b/>
            <sz val="9"/>
            <color indexed="81"/>
            <rFont val="Tahoma"/>
            <family val="2"/>
          </rPr>
          <t>Michael Young (21512438):</t>
        </r>
        <r>
          <rPr>
            <sz val="9"/>
            <color indexed="81"/>
            <rFont val="Tahoma"/>
            <family val="2"/>
          </rPr>
          <t xml:space="preserve">
bool - overwrite the optimal pkl fs</t>
        </r>
      </text>
    </comment>
    <comment ref="I92"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93"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94"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5"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6"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96" authorId="2" shapeId="0" xr:uid="{191CFB08-B339-4973-AEC2-C775F061AACC}">
      <text>
        <r>
          <rPr>
            <b/>
            <sz val="9"/>
            <color indexed="81"/>
            <rFont val="Tahoma"/>
            <family val="2"/>
          </rPr>
          <t>John:</t>
        </r>
        <r>
          <rPr>
            <sz val="9"/>
            <color indexed="81"/>
            <rFont val="Tahoma"/>
            <family val="2"/>
          </rPr>
          <t xml:space="preserve">
Slice w[0] Optimum in N11 model</t>
        </r>
      </text>
    </comment>
    <comment ref="L96" authorId="2" shapeId="0" xr:uid="{343A8B2D-32D2-4896-BA70-C27FE00805F2}">
      <text>
        <r>
          <rPr>
            <b/>
            <sz val="9"/>
            <color indexed="81"/>
            <rFont val="Tahoma"/>
            <family val="2"/>
          </rPr>
          <t>John:</t>
        </r>
        <r>
          <rPr>
            <sz val="9"/>
            <color indexed="81"/>
            <rFont val="Tahoma"/>
            <family val="2"/>
          </rPr>
          <t xml:space="preserve">
Slice w[1] Heavier in N11 model</t>
        </r>
      </text>
    </comment>
    <comment ref="M96" authorId="2" shapeId="0" xr:uid="{73420E64-F8AD-4514-A4FA-F0A1FD95C7F3}">
      <text>
        <r>
          <rPr>
            <b/>
            <sz val="9"/>
            <color indexed="81"/>
            <rFont val="Tahoma"/>
            <family val="2"/>
          </rPr>
          <t>John:</t>
        </r>
        <r>
          <rPr>
            <sz val="9"/>
            <color indexed="81"/>
            <rFont val="Tahoma"/>
            <family val="2"/>
          </rPr>
          <t xml:space="preserve">
Slice w[2] Lighter in N11 model</t>
        </r>
      </text>
    </comment>
    <comment ref="I100"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01"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02"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03"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03"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03" authorId="2" shapeId="0" xr:uid="{13B4C40E-00CE-4D24-846C-828175B05A82}">
      <text>
        <r>
          <rPr>
            <b/>
            <sz val="9"/>
            <color indexed="81"/>
            <rFont val="Tahoma"/>
            <family val="2"/>
          </rPr>
          <t>John:</t>
        </r>
        <r>
          <rPr>
            <sz val="9"/>
            <color indexed="81"/>
            <rFont val="Tahoma"/>
            <family val="2"/>
          </rPr>
          <t xml:space="preserve">
PJ to mating end</t>
        </r>
      </text>
    </comment>
    <comment ref="M103" authorId="2" shapeId="0" xr:uid="{18B5863A-0CEA-43E5-BC8A-9AD4717CE270}">
      <text>
        <r>
          <rPr>
            <b/>
            <sz val="9"/>
            <color indexed="81"/>
            <rFont val="Tahoma"/>
            <family val="2"/>
          </rPr>
          <t>John:</t>
        </r>
        <r>
          <rPr>
            <sz val="9"/>
            <color indexed="81"/>
            <rFont val="Tahoma"/>
            <family val="2"/>
          </rPr>
          <t xml:space="preserve">
Mating to day 90</t>
        </r>
      </text>
    </comment>
    <comment ref="N103" authorId="2" shapeId="0" xr:uid="{66A7CE00-582F-4EF3-9ADE-6A8A46A0FFF5}">
      <text>
        <r>
          <rPr>
            <b/>
            <sz val="9"/>
            <color indexed="81"/>
            <rFont val="Tahoma"/>
            <family val="2"/>
          </rPr>
          <t>John:</t>
        </r>
        <r>
          <rPr>
            <sz val="9"/>
            <color indexed="81"/>
            <rFont val="Tahoma"/>
            <family val="2"/>
          </rPr>
          <t xml:space="preserve">
Day 90 to birth</t>
        </r>
      </text>
    </comment>
    <comment ref="O103" authorId="2" shapeId="0" xr:uid="{293BD3D8-CCAE-4F90-8B11-5498FCD4D838}">
      <text>
        <r>
          <rPr>
            <b/>
            <sz val="9"/>
            <color indexed="81"/>
            <rFont val="Tahoma"/>
            <family val="2"/>
          </rPr>
          <t>John:</t>
        </r>
        <r>
          <rPr>
            <sz val="9"/>
            <color indexed="81"/>
            <rFont val="Tahoma"/>
            <family val="2"/>
          </rPr>
          <t xml:space="preserve">
Birth to Weaning</t>
        </r>
      </text>
    </comment>
    <comment ref="P103"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E104" authorId="2" shapeId="0" xr:uid="{2A40BB29-FFD1-42C0-8E31-758CEAC8F3A7}">
      <text>
        <r>
          <rPr>
            <b/>
            <sz val="9"/>
            <color indexed="81"/>
            <rFont val="Tahoma"/>
            <family val="2"/>
          </rPr>
          <t>John:</t>
        </r>
        <r>
          <rPr>
            <sz val="9"/>
            <color indexed="81"/>
            <rFont val="Tahoma"/>
            <family val="2"/>
          </rPr>
          <t xml:space="preserve">
All dams</t>
        </r>
      </text>
    </comment>
    <comment ref="I104"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04" authorId="2" shapeId="0" xr:uid="{BA3A06F6-5FBC-4C68-B3F6-A470C12E3E9F}">
      <text>
        <r>
          <rPr>
            <b/>
            <sz val="9"/>
            <color indexed="81"/>
            <rFont val="Tahoma"/>
            <family val="2"/>
          </rPr>
          <t>John:</t>
        </r>
        <r>
          <rPr>
            <sz val="9"/>
            <color indexed="81"/>
            <rFont val="Tahoma"/>
            <family val="2"/>
          </rPr>
          <t xml:space="preserve">
All dams</t>
        </r>
      </text>
    </comment>
    <comment ref="E105" authorId="2" shapeId="0" xr:uid="{2D64714A-0DF8-4967-A15F-4A54D3B1F930}">
      <text>
        <r>
          <rPr>
            <b/>
            <sz val="9"/>
            <color indexed="81"/>
            <rFont val="Tahoma"/>
            <family val="2"/>
          </rPr>
          <t>John:</t>
        </r>
        <r>
          <rPr>
            <sz val="9"/>
            <color indexed="81"/>
            <rFont val="Tahoma"/>
            <family val="2"/>
          </rPr>
          <t xml:space="preserve">
All offspring</t>
        </r>
      </text>
    </comment>
    <comment ref="I105"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05" authorId="2" shapeId="0" xr:uid="{BAE21718-124E-41FB-A7AB-94CD4DC233D4}">
      <text>
        <r>
          <rPr>
            <b/>
            <sz val="9"/>
            <color indexed="81"/>
            <rFont val="Tahoma"/>
            <family val="2"/>
          </rPr>
          <t>John:</t>
        </r>
        <r>
          <rPr>
            <sz val="9"/>
            <color indexed="81"/>
            <rFont val="Tahoma"/>
            <family val="2"/>
          </rPr>
          <t xml:space="preserve">
All offspring</t>
        </r>
      </text>
    </comment>
    <comment ref="E106" authorId="2" shapeId="0" xr:uid="{0F3A1B6E-C70E-4F5B-8B62-F40C7695A101}">
      <text>
        <r>
          <rPr>
            <b/>
            <sz val="9"/>
            <color indexed="81"/>
            <rFont val="Tahoma"/>
            <family val="2"/>
          </rPr>
          <t>John:</t>
        </r>
        <r>
          <rPr>
            <sz val="9"/>
            <color indexed="81"/>
            <rFont val="Tahoma"/>
            <family val="2"/>
          </rPr>
          <t xml:space="preserve">
All dams</t>
        </r>
      </text>
    </comment>
    <comment ref="I106"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06" authorId="2" shapeId="0" xr:uid="{80B9B055-094F-4460-9AFA-3F0769F75098}">
      <text>
        <r>
          <rPr>
            <b/>
            <sz val="9"/>
            <color indexed="81"/>
            <rFont val="Tahoma"/>
            <family val="2"/>
          </rPr>
          <t>John:</t>
        </r>
        <r>
          <rPr>
            <sz val="9"/>
            <color indexed="81"/>
            <rFont val="Tahoma"/>
            <family val="2"/>
          </rPr>
          <t xml:space="preserve">
All dams</t>
        </r>
      </text>
    </comment>
    <comment ref="C107" authorId="2" shapeId="0" xr:uid="{0115D11B-A206-465A-AB8C-659DF15F9A89}">
      <text>
        <r>
          <rPr>
            <b/>
            <sz val="9"/>
            <color indexed="81"/>
            <rFont val="Tahoma"/>
            <family val="2"/>
          </rPr>
          <t>John:</t>
        </r>
        <r>
          <rPr>
            <sz val="9"/>
            <color indexed="81"/>
            <rFont val="Tahoma"/>
            <family val="2"/>
          </rPr>
          <t xml:space="preserve">
Alter the standard feed supply options (r1)</t>
        </r>
      </text>
    </comment>
    <comment ref="E107" authorId="2" shapeId="0" xr:uid="{14F8BE86-FDCE-4FD5-9F14-73AC79380282}">
      <text>
        <r>
          <rPr>
            <b/>
            <sz val="9"/>
            <color indexed="81"/>
            <rFont val="Tahoma"/>
            <family val="2"/>
          </rPr>
          <t>John:</t>
        </r>
        <r>
          <rPr>
            <sz val="9"/>
            <color indexed="81"/>
            <rFont val="Tahoma"/>
            <family val="2"/>
          </rPr>
          <t xml:space="preserve">
All offspring</t>
        </r>
      </text>
    </comment>
    <comment ref="I107"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07" authorId="2" shapeId="0" xr:uid="{ACA1CA3A-0203-4101-A73C-CD567DA8AE6C}">
      <text>
        <r>
          <rPr>
            <b/>
            <sz val="9"/>
            <color indexed="81"/>
            <rFont val="Tahoma"/>
            <family val="2"/>
          </rPr>
          <t>John:</t>
        </r>
        <r>
          <rPr>
            <sz val="9"/>
            <color indexed="81"/>
            <rFont val="Tahoma"/>
            <family val="2"/>
          </rPr>
          <t xml:space="preserve">
All offspring</t>
        </r>
      </text>
    </comment>
    <comment ref="E108" authorId="2" shapeId="0" xr:uid="{49AC8A0D-9742-4B8E-9FE0-E9A43BE5086D}">
      <text>
        <r>
          <rPr>
            <b/>
            <sz val="9"/>
            <color indexed="81"/>
            <rFont val="Tahoma"/>
            <family val="2"/>
          </rPr>
          <t>John:</t>
        </r>
        <r>
          <rPr>
            <sz val="9"/>
            <color indexed="81"/>
            <rFont val="Tahoma"/>
            <family val="2"/>
          </rPr>
          <t xml:space="preserve">
All dams</t>
        </r>
      </text>
    </comment>
    <comment ref="I108"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08" authorId="2" shapeId="0" xr:uid="{C216DCAD-71BC-4F1F-809E-13D9D9898A44}">
      <text>
        <r>
          <rPr>
            <b/>
            <sz val="9"/>
            <color indexed="81"/>
            <rFont val="Tahoma"/>
            <family val="2"/>
          </rPr>
          <t>John:</t>
        </r>
        <r>
          <rPr>
            <sz val="9"/>
            <color indexed="81"/>
            <rFont val="Tahoma"/>
            <family val="2"/>
          </rPr>
          <t xml:space="preserve">
All dams</t>
        </r>
      </text>
    </comment>
    <comment ref="E109" authorId="2" shapeId="0" xr:uid="{A61A622D-7A64-4D5B-BEF3-5DB904AD9291}">
      <text>
        <r>
          <rPr>
            <b/>
            <sz val="9"/>
            <color indexed="81"/>
            <rFont val="Tahoma"/>
            <family val="2"/>
          </rPr>
          <t>John:</t>
        </r>
        <r>
          <rPr>
            <sz val="9"/>
            <color indexed="81"/>
            <rFont val="Tahoma"/>
            <family val="2"/>
          </rPr>
          <t xml:space="preserve">
All offspring</t>
        </r>
      </text>
    </comment>
    <comment ref="I109"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09" authorId="2" shapeId="0" xr:uid="{5C9F4E36-E2FF-4890-AAFA-8EE61112E421}">
      <text>
        <r>
          <rPr>
            <b/>
            <sz val="9"/>
            <color indexed="81"/>
            <rFont val="Tahoma"/>
            <family val="2"/>
          </rPr>
          <t>John:</t>
        </r>
        <r>
          <rPr>
            <sz val="9"/>
            <color indexed="81"/>
            <rFont val="Tahoma"/>
            <family val="2"/>
          </rPr>
          <t xml:space="preserve">
All offspring</t>
        </r>
      </text>
    </comment>
    <comment ref="E110" authorId="2" shapeId="0" xr:uid="{8C95E2A2-1F24-4CDD-B05F-CF203E234223}">
      <text>
        <r>
          <rPr>
            <b/>
            <sz val="9"/>
            <color indexed="81"/>
            <rFont val="Tahoma"/>
            <family val="2"/>
          </rPr>
          <t>John:</t>
        </r>
        <r>
          <rPr>
            <sz val="9"/>
            <color indexed="81"/>
            <rFont val="Tahoma"/>
            <family val="2"/>
          </rPr>
          <t xml:space="preserve">
aStd - weanage
</t>
        </r>
      </text>
    </comment>
    <comment ref="I110"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10" authorId="2" shapeId="0" xr:uid="{63B4D357-0DDC-417D-9FE4-EDF077DED7C7}">
      <text>
        <r>
          <rPr>
            <b/>
            <sz val="9"/>
            <color indexed="81"/>
            <rFont val="Tahoma"/>
            <family val="2"/>
          </rPr>
          <t>John:</t>
        </r>
        <r>
          <rPr>
            <sz val="9"/>
            <color indexed="81"/>
            <rFont val="Tahoma"/>
            <family val="2"/>
          </rPr>
          <t xml:space="preserve">
aStd - weanage
</t>
        </r>
      </text>
    </comment>
    <comment ref="E111" authorId="2" shapeId="0" xr:uid="{B5242D2F-7FC9-4C08-92E0-BA8EDAE3BA9C}">
      <text>
        <r>
          <rPr>
            <b/>
            <sz val="9"/>
            <color indexed="81"/>
            <rFont val="Tahoma"/>
            <family val="2"/>
          </rPr>
          <t>John:</t>
        </r>
        <r>
          <rPr>
            <sz val="9"/>
            <color indexed="81"/>
            <rFont val="Tahoma"/>
            <family val="2"/>
          </rPr>
          <t xml:space="preserve">
aStd - weanage
</t>
        </r>
      </text>
    </comment>
    <comment ref="I111"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11" authorId="2" shapeId="0" xr:uid="{CCD165BA-7616-48A6-BB3E-85A1FFB1A67E}">
      <text>
        <r>
          <rPr>
            <b/>
            <sz val="9"/>
            <color indexed="81"/>
            <rFont val="Tahoma"/>
            <family val="2"/>
          </rPr>
          <t>John:</t>
        </r>
        <r>
          <rPr>
            <sz val="9"/>
            <color indexed="81"/>
            <rFont val="Tahoma"/>
            <family val="2"/>
          </rPr>
          <t xml:space="preserve">
aStd - weanage
</t>
        </r>
      </text>
    </comment>
    <comment ref="E112" authorId="2" shapeId="0" xr:uid="{6D3D7924-A68F-4905-B7A9-C2FFDA5CEC14}">
      <text>
        <r>
          <rPr>
            <b/>
            <sz val="9"/>
            <color indexed="81"/>
            <rFont val="Tahoma"/>
            <family val="2"/>
          </rPr>
          <t>John:</t>
        </r>
        <r>
          <rPr>
            <sz val="9"/>
            <color indexed="81"/>
            <rFont val="Tahoma"/>
            <family val="2"/>
          </rPr>
          <t xml:space="preserve">
Undifferentiated dams</t>
        </r>
      </text>
    </comment>
    <comment ref="I112"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12" authorId="2" shapeId="0" xr:uid="{CD65C71A-5B1F-4BB8-9EA4-5104F6AF65AF}">
      <text>
        <r>
          <rPr>
            <b/>
            <sz val="9"/>
            <color indexed="81"/>
            <rFont val="Tahoma"/>
            <family val="2"/>
          </rPr>
          <t>John:</t>
        </r>
        <r>
          <rPr>
            <sz val="9"/>
            <color indexed="81"/>
            <rFont val="Tahoma"/>
            <family val="2"/>
          </rPr>
          <t xml:space="preserve">
Undifferentiated dams</t>
        </r>
      </text>
    </comment>
    <comment ref="L112" authorId="2" shapeId="0" xr:uid="{773306BF-918F-4060-87BF-8E8A5E8FB162}">
      <text>
        <r>
          <rPr>
            <b/>
            <sz val="9"/>
            <color indexed="81"/>
            <rFont val="Tahoma"/>
            <family val="2"/>
          </rPr>
          <t>John:</t>
        </r>
        <r>
          <rPr>
            <sz val="9"/>
            <color indexed="81"/>
            <rFont val="Tahoma"/>
            <family val="2"/>
          </rPr>
          <t xml:space="preserve">
Dry dams </t>
        </r>
      </text>
    </comment>
    <comment ref="M112" authorId="2" shapeId="0" xr:uid="{15153963-DC98-47CF-B2D6-FD6E8A7C1795}">
      <text>
        <r>
          <rPr>
            <b/>
            <sz val="9"/>
            <color indexed="81"/>
            <rFont val="Tahoma"/>
            <family val="2"/>
          </rPr>
          <t>John:</t>
        </r>
        <r>
          <rPr>
            <sz val="9"/>
            <color indexed="81"/>
            <rFont val="Tahoma"/>
            <family val="2"/>
          </rPr>
          <t xml:space="preserve">
Pregnant dams</t>
        </r>
      </text>
    </comment>
    <comment ref="N112" authorId="2" shapeId="0" xr:uid="{B58CAC8F-934D-4A91-BA86-05C95EF0C01C}">
      <text>
        <r>
          <rPr>
            <b/>
            <sz val="9"/>
            <color indexed="81"/>
            <rFont val="Tahoma"/>
            <family val="2"/>
          </rPr>
          <t>John:</t>
        </r>
        <r>
          <rPr>
            <sz val="9"/>
            <color indexed="81"/>
            <rFont val="Tahoma"/>
            <family val="2"/>
          </rPr>
          <t xml:space="preserve">
Single dams</t>
        </r>
      </text>
    </comment>
    <comment ref="O112" authorId="2" shapeId="0" xr:uid="{C143183F-E5C8-42B9-8789-3E038E10D8ED}">
      <text>
        <r>
          <rPr>
            <b/>
            <sz val="9"/>
            <color indexed="81"/>
            <rFont val="Tahoma"/>
            <family val="2"/>
          </rPr>
          <t>John:</t>
        </r>
        <r>
          <rPr>
            <sz val="9"/>
            <color indexed="81"/>
            <rFont val="Tahoma"/>
            <family val="2"/>
          </rPr>
          <t xml:space="preserve">
Multiple dams</t>
        </r>
      </text>
    </comment>
    <comment ref="P112" authorId="2" shapeId="0" xr:uid="{8301163C-BAAF-4601-9D86-E6A8DDBCF907}">
      <text>
        <r>
          <rPr>
            <b/>
            <sz val="9"/>
            <color indexed="81"/>
            <rFont val="Tahoma"/>
            <family val="2"/>
          </rPr>
          <t>John:</t>
        </r>
        <r>
          <rPr>
            <sz val="9"/>
            <color indexed="81"/>
            <rFont val="Tahoma"/>
            <family val="2"/>
          </rPr>
          <t xml:space="preserve">
Twin dams</t>
        </r>
      </text>
    </comment>
    <comment ref="Q112" authorId="2" shapeId="0" xr:uid="{6B1F551B-FF07-4A77-8E36-C8C2D3FEC92B}">
      <text>
        <r>
          <rPr>
            <b/>
            <sz val="9"/>
            <color indexed="81"/>
            <rFont val="Tahoma"/>
            <family val="2"/>
          </rPr>
          <t>John:</t>
        </r>
        <r>
          <rPr>
            <sz val="9"/>
            <color indexed="81"/>
            <rFont val="Tahoma"/>
            <family val="2"/>
          </rPr>
          <t xml:space="preserve">
Triplet dams</t>
        </r>
      </text>
    </comment>
    <comment ref="E113" authorId="2" shapeId="0" xr:uid="{13B9FFE8-DE72-45CA-8BAC-4F7FA889CC21}">
      <text>
        <r>
          <rPr>
            <b/>
            <sz val="9"/>
            <color indexed="81"/>
            <rFont val="Tahoma"/>
            <family val="2"/>
          </rPr>
          <t>John:</t>
        </r>
        <r>
          <rPr>
            <sz val="9"/>
            <color indexed="81"/>
            <rFont val="Tahoma"/>
            <family val="2"/>
          </rPr>
          <t xml:space="preserve">
aStd - weanage
</t>
        </r>
      </text>
    </comment>
    <comment ref="I113"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13" authorId="2" shapeId="0" xr:uid="{6B1A29D1-B0DE-4096-9A24-26DB546794A7}">
      <text>
        <r>
          <rPr>
            <b/>
            <sz val="9"/>
            <color indexed="81"/>
            <rFont val="Tahoma"/>
            <family val="2"/>
          </rPr>
          <t>John:</t>
        </r>
        <r>
          <rPr>
            <sz val="9"/>
            <color indexed="81"/>
            <rFont val="Tahoma"/>
            <family val="2"/>
          </rPr>
          <t xml:space="preserve">
aStd - weanage
</t>
        </r>
      </text>
    </comment>
    <comment ref="E115" authorId="2" shapeId="0" xr:uid="{93EE37EC-6795-4B09-89C8-A4C7BD363837}">
      <text>
        <r>
          <rPr>
            <b/>
            <sz val="9"/>
            <color indexed="81"/>
            <rFont val="Tahoma"/>
            <family val="2"/>
          </rPr>
          <t>John:</t>
        </r>
        <r>
          <rPr>
            <sz val="9"/>
            <color indexed="81"/>
            <rFont val="Tahoma"/>
            <family val="2"/>
          </rPr>
          <t xml:space="preserve">
The base breed. This is usually Merino or composite.</t>
        </r>
      </text>
    </comment>
    <comment ref="I115"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15"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15"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15"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E116" authorId="2" shapeId="0" xr:uid="{8969ED29-5727-4F1D-84F5-4BF347F29F8B}">
      <text>
        <r>
          <rPr>
            <b/>
            <sz val="9"/>
            <color indexed="81"/>
            <rFont val="Tahoma"/>
            <family val="2"/>
          </rPr>
          <t>John:</t>
        </r>
        <r>
          <rPr>
            <sz val="9"/>
            <color indexed="81"/>
            <rFont val="Tahoma"/>
            <family val="2"/>
          </rPr>
          <t xml:space="preserve">
Include BMT</t>
        </r>
      </text>
    </comment>
    <comment ref="K116" authorId="2" shapeId="0" xr:uid="{1FD6EB44-2B68-4709-8221-0486E6734B6D}">
      <text>
        <r>
          <rPr>
            <b/>
            <sz val="9"/>
            <color indexed="81"/>
            <rFont val="Tahoma"/>
            <family val="2"/>
          </rPr>
          <t>John:</t>
        </r>
        <r>
          <rPr>
            <sz val="9"/>
            <color indexed="81"/>
            <rFont val="Tahoma"/>
            <family val="2"/>
          </rPr>
          <t xml:space="preserve">
Include BBB</t>
        </r>
      </text>
    </comment>
    <comment ref="L116" authorId="2" shapeId="0" xr:uid="{566E489D-EBBB-4428-8A84-1D619E0D6D2B}">
      <text>
        <r>
          <rPr>
            <b/>
            <sz val="9"/>
            <color indexed="81"/>
            <rFont val="Tahoma"/>
            <family val="2"/>
          </rPr>
          <t>John:</t>
        </r>
        <r>
          <rPr>
            <sz val="9"/>
            <color indexed="81"/>
            <rFont val="Tahoma"/>
            <family val="2"/>
          </rPr>
          <t xml:space="preserve">
Include BBM</t>
        </r>
      </text>
    </comment>
    <comment ref="M116" authorId="2" shapeId="0" xr:uid="{EE6E8BA0-F91B-447D-B8BB-11390E5E696B}">
      <text>
        <r>
          <rPr>
            <b/>
            <sz val="9"/>
            <color indexed="81"/>
            <rFont val="Tahoma"/>
            <family val="2"/>
          </rPr>
          <t>John:</t>
        </r>
        <r>
          <rPr>
            <sz val="9"/>
            <color indexed="81"/>
            <rFont val="Tahoma"/>
            <family val="2"/>
          </rPr>
          <t xml:space="preserve">
Include BBT</t>
        </r>
      </text>
    </comment>
    <comment ref="N116" authorId="2" shapeId="0" xr:uid="{0CFF2543-1E49-44E9-B45A-44870CF3DF09}">
      <text>
        <r>
          <rPr>
            <b/>
            <sz val="9"/>
            <color indexed="81"/>
            <rFont val="Tahoma"/>
            <family val="2"/>
          </rPr>
          <t>John:</t>
        </r>
        <r>
          <rPr>
            <sz val="9"/>
            <color indexed="81"/>
            <rFont val="Tahoma"/>
            <family val="2"/>
          </rPr>
          <t xml:space="preserve">
Include BMT</t>
        </r>
      </text>
    </comment>
    <comment ref="I117"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18"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19"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20"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21"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22"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23"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24"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25"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E126" authorId="0" shapeId="0" xr:uid="{EACDCA0C-CF7D-4FB8-94BE-7ADDDFEB9BF4}">
      <text>
        <r>
          <rPr>
            <b/>
            <sz val="9"/>
            <color indexed="81"/>
            <rFont val="Tahoma"/>
            <family val="2"/>
          </rPr>
          <t>Michael Young:</t>
        </r>
        <r>
          <rPr>
            <sz val="9"/>
            <color indexed="81"/>
            <rFont val="Tahoma"/>
            <family val="2"/>
          </rPr>
          <t xml:space="preserve">
potential intake. Done in the intake function which alters the animal profile</t>
        </r>
      </text>
    </comment>
    <comment ref="I126"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E127" authorId="0" shapeId="0" xr:uid="{61F05294-80EF-4D5E-A817-4A6B54A03584}">
      <text>
        <r>
          <rPr>
            <b/>
            <sz val="9"/>
            <color indexed="81"/>
            <rFont val="Tahoma"/>
            <family val="2"/>
          </rPr>
          <t>Michael Young:</t>
        </r>
        <r>
          <rPr>
            <sz val="9"/>
            <color indexed="81"/>
            <rFont val="Tahoma"/>
            <family val="2"/>
          </rPr>
          <t xml:space="preserve">
potential intake. Done in the intake function which alters the animal profile</t>
        </r>
      </text>
    </comment>
    <comment ref="I127"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C128" authorId="2" shapeId="0" xr:uid="{DF9C2F75-9CA4-4916-999A-F88F5E381C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E128" authorId="0" shapeId="0" xr:uid="{D551B429-654C-485E-9602-3C4AF4A7D175}">
      <text>
        <r>
          <rPr>
            <b/>
            <sz val="9"/>
            <color indexed="81"/>
            <rFont val="Tahoma"/>
            <family val="2"/>
          </rPr>
          <t>Michael Young:</t>
        </r>
        <r>
          <rPr>
            <sz val="9"/>
            <color indexed="81"/>
            <rFont val="Tahoma"/>
            <family val="2"/>
          </rPr>
          <t xml:space="preserve">
potential intake. Done in the intake function which alters the animal profile</t>
        </r>
      </text>
    </comment>
    <comment ref="I128"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29" authorId="2" shapeId="0" xr:uid="{B7463821-7A57-4E88-BE13-D3A2DC0B5B0D}">
      <text>
        <r>
          <rPr>
            <b/>
            <sz val="9"/>
            <color indexed="81"/>
            <rFont val="Tahoma"/>
            <family val="2"/>
          </rPr>
          <t>John:</t>
        </r>
        <r>
          <rPr>
            <sz val="9"/>
            <color indexed="81"/>
            <rFont val="Tahoma"/>
            <family val="2"/>
          </rPr>
          <t xml:space="preserve">
</t>
        </r>
      </text>
    </comment>
    <comment ref="I132"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E133" authorId="0" shapeId="0" xr:uid="{18E25514-4C0D-48C5-B96E-08C185672298}">
      <text>
        <r>
          <rPr>
            <b/>
            <sz val="9"/>
            <color indexed="81"/>
            <rFont val="Tahoma"/>
            <family val="2"/>
          </rPr>
          <t>Michael Young:</t>
        </r>
        <r>
          <rPr>
            <sz val="9"/>
            <color indexed="81"/>
            <rFont val="Tahoma"/>
            <family val="2"/>
          </rPr>
          <t xml:space="preserve">
potential intake. Done in the intake function which alters the animal profile</t>
        </r>
      </text>
    </comment>
    <comment ref="I133"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34"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35"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36"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E141" authorId="2" shapeId="0" xr:uid="{87647C01-705A-4989-AA19-97DF878326C5}">
      <text>
        <r>
          <rPr>
            <b/>
            <sz val="9"/>
            <color indexed="81"/>
            <rFont val="Tahoma"/>
            <family val="2"/>
          </rPr>
          <t>John:</t>
        </r>
        <r>
          <rPr>
            <sz val="9"/>
            <color indexed="81"/>
            <rFont val="Tahoma"/>
            <family val="2"/>
          </rPr>
          <t xml:space="preserve">
LTW lamb survival of multiples</t>
        </r>
      </text>
    </comment>
    <comment ref="I141"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1"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41"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41"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41"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41" authorId="2" shapeId="0" xr:uid="{CAD61EF4-5EE1-44C1-AB81-C0E33E6795B1}">
      <text>
        <r>
          <rPr>
            <b/>
            <sz val="9"/>
            <color indexed="81"/>
            <rFont val="Tahoma"/>
            <family val="2"/>
          </rPr>
          <t>John:</t>
        </r>
        <r>
          <rPr>
            <sz val="9"/>
            <color indexed="81"/>
            <rFont val="Tahoma"/>
            <family val="2"/>
          </rPr>
          <t xml:space="preserve">
CSIRO lamb survival of multiples</t>
        </r>
      </text>
    </comment>
    <comment ref="P141"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41"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41" authorId="0" shapeId="0" xr:uid="{F77A4583-B60C-445D-8FBA-DCAE808845B3}">
      <text>
        <r>
          <rPr>
            <sz val="9"/>
            <color indexed="81"/>
            <rFont val="Tahoma"/>
            <family val="2"/>
          </rPr>
          <t xml:space="preserve">Mobsize coefficient for singles survival (MU).
</t>
        </r>
      </text>
    </comment>
    <comment ref="S141" authorId="0" shapeId="0" xr:uid="{E6AD0E6C-471C-4803-B995-55CBC0955F6A}">
      <text>
        <r>
          <rPr>
            <sz val="9"/>
            <color indexed="81"/>
            <rFont val="Tahoma"/>
            <family val="2"/>
          </rPr>
          <t xml:space="preserve">Mob size coefficient for twins survival (MU).
</t>
        </r>
      </text>
    </comment>
    <comment ref="T141" authorId="0" shapeId="0" xr:uid="{5DC4ACB7-4FC1-4F75-B058-F65E137C3316}">
      <text>
        <r>
          <rPr>
            <sz val="9"/>
            <color indexed="81"/>
            <rFont val="Tahoma"/>
            <family val="2"/>
          </rPr>
          <t xml:space="preserve">Mobsize coefficient for triplets survival (MU).
</t>
        </r>
      </text>
    </comment>
    <comment ref="U141"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42"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42"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43" authorId="0" shapeId="0" xr:uid="{808D80CA-6306-4016-B757-341F8DE151AA}">
      <text>
        <r>
          <rPr>
            <b/>
            <sz val="9"/>
            <color indexed="81"/>
            <rFont val="Tahoma"/>
            <family val="2"/>
          </rPr>
          <t xml:space="preserve">John:
</t>
        </r>
        <r>
          <rPr>
            <sz val="9"/>
            <color indexed="81"/>
            <rFont val="Tahoma"/>
            <family val="2"/>
          </rPr>
          <t>Coefficients for growth</t>
        </r>
      </text>
    </comment>
    <comment ref="K143"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43"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43"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43"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44"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44"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45" authorId="0" shapeId="0" xr:uid="{6AE1EF38-CD95-4EDF-BB02-13E222B37865}">
      <text>
        <r>
          <rPr>
            <b/>
            <sz val="9"/>
            <color indexed="81"/>
            <rFont val="Tahoma"/>
            <family val="2"/>
          </rPr>
          <t xml:space="preserve">John:
</t>
        </r>
        <r>
          <rPr>
            <sz val="9"/>
            <color indexed="81"/>
            <rFont val="Tahoma"/>
            <family val="2"/>
          </rPr>
          <t>Coefficients for efficiency</t>
        </r>
      </text>
    </comment>
    <comment ref="K145"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46" authorId="0" shapeId="0" xr:uid="{559C0387-8BDE-42D3-9731-BE8416C2CFAB}">
      <text>
        <r>
          <rPr>
            <b/>
            <sz val="9"/>
            <color indexed="81"/>
            <rFont val="Tahoma"/>
            <family val="2"/>
          </rPr>
          <t xml:space="preserve">John:
</t>
        </r>
        <r>
          <rPr>
            <sz val="9"/>
            <color indexed="81"/>
            <rFont val="Tahoma"/>
            <family val="2"/>
          </rPr>
          <t>Coefficients for efficiency</t>
        </r>
      </text>
    </comment>
    <comment ref="K146"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47" authorId="0" shapeId="0" xr:uid="{C652005A-F533-4EFD-9776-3F504C4A8979}">
      <text>
        <r>
          <rPr>
            <b/>
            <sz val="9"/>
            <color indexed="81"/>
            <rFont val="Tahoma"/>
            <family val="2"/>
          </rPr>
          <t xml:space="preserve">John:
</t>
        </r>
        <r>
          <rPr>
            <sz val="9"/>
            <color indexed="81"/>
            <rFont val="Tahoma"/>
            <family val="2"/>
          </rPr>
          <t>Coefficients for maintenance</t>
        </r>
      </text>
    </comment>
    <comment ref="K147"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48" authorId="0" shapeId="0" xr:uid="{419BD045-4E33-42AF-81B0-D7DAF95C0061}">
      <text>
        <r>
          <rPr>
            <b/>
            <sz val="9"/>
            <color indexed="81"/>
            <rFont val="Tahoma"/>
            <family val="2"/>
          </rPr>
          <t xml:space="preserve">John:
</t>
        </r>
        <r>
          <rPr>
            <sz val="9"/>
            <color indexed="81"/>
            <rFont val="Tahoma"/>
            <family val="2"/>
          </rPr>
          <t>Coefficients for wool growth</t>
        </r>
      </text>
    </comment>
    <comment ref="K148" authorId="2" shapeId="0" xr:uid="{699225DB-764D-4628-ADBC-C0D7E417ED98}">
      <text>
        <r>
          <rPr>
            <b/>
            <sz val="9"/>
            <color indexed="81"/>
            <rFont val="Tahoma"/>
            <family val="2"/>
          </rPr>
          <t>John:</t>
        </r>
        <r>
          <rPr>
            <sz val="9"/>
            <color indexed="81"/>
            <rFont val="Tahoma"/>
            <family val="2"/>
          </rPr>
          <t xml:space="preserve">
Energy content of wool base (MJ/kg)</t>
        </r>
      </text>
    </comment>
    <comment ref="L148"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48" authorId="2" shapeId="0" xr:uid="{7B34B7BE-BEE5-4E21-90D2-704D70F52051}">
      <text>
        <r>
          <rPr>
            <b/>
            <sz val="9"/>
            <color indexed="81"/>
            <rFont val="Tahoma"/>
            <family val="2"/>
          </rPr>
          <t>John:</t>
        </r>
        <r>
          <rPr>
            <sz val="9"/>
            <color indexed="81"/>
            <rFont val="Tahoma"/>
            <family val="2"/>
          </rPr>
          <t xml:space="preserve">
Intrinsic SS</t>
        </r>
      </text>
    </comment>
    <comment ref="N148" authorId="2" shapeId="0" xr:uid="{FC055492-8773-42E9-8D77-D294773C062C}">
      <text>
        <r>
          <rPr>
            <b/>
            <sz val="9"/>
            <color indexed="81"/>
            <rFont val="Tahoma"/>
            <family val="2"/>
          </rPr>
          <t>John:</t>
        </r>
        <r>
          <rPr>
            <sz val="9"/>
            <color indexed="81"/>
            <rFont val="Tahoma"/>
            <family val="2"/>
          </rPr>
          <t xml:space="preserve">
CFW scalar young animals</t>
        </r>
      </text>
    </comment>
    <comment ref="O148"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49"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9"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49"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50"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50" authorId="2" shapeId="0" xr:uid="{335ECC7D-E3F9-427B-85C9-46BFEF31E4DF}">
      <text>
        <r>
          <rPr>
            <b/>
            <sz val="9"/>
            <color indexed="81"/>
            <rFont val="Tahoma"/>
            <family val="2"/>
          </rPr>
          <t>John:</t>
        </r>
        <r>
          <rPr>
            <sz val="9"/>
            <color indexed="81"/>
            <rFont val="Tahoma"/>
            <family val="2"/>
          </rPr>
          <t xml:space="preserve">
Lamb survival, intercept</t>
        </r>
      </text>
    </comment>
    <comment ref="L150" authorId="2" shapeId="0" xr:uid="{D330F79B-A9E4-42C6-AB98-18976BA90F8F}">
      <text>
        <r>
          <rPr>
            <b/>
            <sz val="9"/>
            <color indexed="81"/>
            <rFont val="Tahoma"/>
            <family val="2"/>
          </rPr>
          <t>John:</t>
        </r>
        <r>
          <rPr>
            <sz val="9"/>
            <color indexed="81"/>
            <rFont val="Tahoma"/>
            <family val="2"/>
          </rPr>
          <t xml:space="preserve">
Adult ewe RR, intercept</t>
        </r>
      </text>
    </comment>
    <comment ref="I151" authorId="0" shapeId="0" xr:uid="{E2DA30A3-7091-46FA-BB43-68AFD951543D}">
      <text>
        <r>
          <rPr>
            <b/>
            <sz val="9"/>
            <color indexed="81"/>
            <rFont val="Tahoma"/>
            <family val="2"/>
          </rPr>
          <t xml:space="preserve">John:
</t>
        </r>
        <r>
          <rPr>
            <sz val="9"/>
            <color indexed="81"/>
            <rFont val="Tahoma"/>
            <family val="2"/>
          </rPr>
          <t>Coefficients for mortality</t>
        </r>
      </text>
    </comment>
    <comment ref="K151" authorId="2" shapeId="0" xr:uid="{4B31AF07-B64D-47AC-8459-E49B02EC6B3E}">
      <text>
        <r>
          <rPr>
            <b/>
            <sz val="9"/>
            <color indexed="81"/>
            <rFont val="Tahoma"/>
            <family val="2"/>
          </rPr>
          <t>John:</t>
        </r>
        <r>
          <rPr>
            <sz val="9"/>
            <color indexed="81"/>
            <rFont val="Tahoma"/>
            <family val="2"/>
          </rPr>
          <t xml:space="preserve">
Basal mortality rate</t>
        </r>
      </text>
    </comment>
    <comment ref="I152" authorId="0" shapeId="0" xr:uid="{353B294A-2F15-49E3-A087-70738C6EF49C}">
      <text>
        <r>
          <rPr>
            <b/>
            <sz val="9"/>
            <color indexed="81"/>
            <rFont val="Tahoma"/>
            <family val="2"/>
          </rPr>
          <t xml:space="preserve">John:
</t>
        </r>
        <r>
          <rPr>
            <sz val="9"/>
            <color indexed="81"/>
            <rFont val="Tahoma"/>
            <family val="2"/>
          </rPr>
          <t>Coefficients for growth</t>
        </r>
      </text>
    </comment>
    <comment ref="K152"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52"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52"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52"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52"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53"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53"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54"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54" authorId="0" shapeId="0" xr:uid="{38768F29-A5F0-43E4-A440-CCBD79BD5A58}">
      <text>
        <r>
          <rPr>
            <b/>
            <sz val="9"/>
            <color indexed="81"/>
            <rFont val="Tahoma"/>
            <family val="2"/>
          </rPr>
          <t>John Young:</t>
        </r>
        <r>
          <rPr>
            <sz val="9"/>
            <color indexed="81"/>
            <rFont val="Tahoma"/>
            <family val="2"/>
          </rPr>
          <t xml:space="preserve">
Brody growth rate constant</t>
        </r>
      </text>
    </comment>
    <comment ref="I155" authorId="0" shapeId="0" xr:uid="{E5A171C7-7751-4238-BB5E-9AF14A95D8BE}">
      <text>
        <r>
          <rPr>
            <b/>
            <sz val="9"/>
            <color indexed="81"/>
            <rFont val="Tahoma"/>
            <family val="2"/>
          </rPr>
          <t xml:space="preserve">John:
</t>
        </r>
        <r>
          <rPr>
            <sz val="9"/>
            <color indexed="81"/>
            <rFont val="Tahoma"/>
            <family val="2"/>
          </rPr>
          <t>Coefficients for lactation</t>
        </r>
      </text>
    </comment>
    <comment ref="K155"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56" authorId="0" shapeId="0" xr:uid="{1CC474E7-33C9-4F91-8EDC-91B89B4A4208}">
      <text>
        <r>
          <rPr>
            <b/>
            <sz val="9"/>
            <color indexed="81"/>
            <rFont val="Tahoma"/>
            <family val="2"/>
          </rPr>
          <t xml:space="preserve">John:
</t>
        </r>
        <r>
          <rPr>
            <sz val="9"/>
            <color indexed="81"/>
            <rFont val="Tahoma"/>
            <family val="2"/>
          </rPr>
          <t>Coefficients for pregnancy</t>
        </r>
      </text>
    </comment>
    <comment ref="K156"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E157" authorId="2" shapeId="0" xr:uid="{F2662D29-00A0-4DCD-9B3D-453AFB0920FF}">
      <text>
        <r>
          <rPr>
            <b/>
            <sz val="9"/>
            <color indexed="81"/>
            <rFont val="Tahoma"/>
            <family val="2"/>
          </rPr>
          <t>John:</t>
        </r>
        <r>
          <rPr>
            <sz val="9"/>
            <color indexed="81"/>
            <rFont val="Tahoma"/>
            <family val="2"/>
          </rPr>
          <t xml:space="preserve">
Singles</t>
        </r>
      </text>
    </comment>
    <comment ref="I157"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57" authorId="2" shapeId="0" xr:uid="{BF54C54F-4CAE-4204-9299-5D84BC567703}">
      <text>
        <r>
          <rPr>
            <b/>
            <sz val="9"/>
            <color indexed="81"/>
            <rFont val="Tahoma"/>
            <family val="2"/>
          </rPr>
          <t>John:</t>
        </r>
        <r>
          <rPr>
            <sz val="9"/>
            <color indexed="81"/>
            <rFont val="Tahoma"/>
            <family val="2"/>
          </rPr>
          <t xml:space="preserve">
Yearling progeny, Singles</t>
        </r>
      </text>
    </comment>
    <comment ref="L157" authorId="2" shapeId="0" xr:uid="{009D6ABC-CC61-4C55-B220-F8868F5D3E84}">
      <text>
        <r>
          <rPr>
            <b/>
            <sz val="9"/>
            <color indexed="81"/>
            <rFont val="Tahoma"/>
            <family val="2"/>
          </rPr>
          <t>John:</t>
        </r>
        <r>
          <rPr>
            <sz val="9"/>
            <color indexed="81"/>
            <rFont val="Tahoma"/>
            <family val="2"/>
          </rPr>
          <t xml:space="preserve">
Yearling progeny, Twins</t>
        </r>
      </text>
    </comment>
    <comment ref="M157" authorId="2" shapeId="0" xr:uid="{9A580FC9-73F6-45EF-9370-13D58D95A0DF}">
      <text>
        <r>
          <rPr>
            <b/>
            <sz val="9"/>
            <color indexed="81"/>
            <rFont val="Tahoma"/>
            <family val="2"/>
          </rPr>
          <t>John:</t>
        </r>
        <r>
          <rPr>
            <sz val="9"/>
            <color indexed="81"/>
            <rFont val="Tahoma"/>
            <family val="2"/>
          </rPr>
          <t xml:space="preserve">
Yearling progeny, Triplets</t>
        </r>
      </text>
    </comment>
    <comment ref="N157" authorId="2" shapeId="0" xr:uid="{B074115D-A65E-4893-B7CE-DCABFC99E2DE}">
      <text>
        <r>
          <rPr>
            <b/>
            <sz val="9"/>
            <color indexed="81"/>
            <rFont val="Tahoma"/>
            <family val="2"/>
          </rPr>
          <t>John:</t>
        </r>
        <r>
          <rPr>
            <sz val="9"/>
            <color indexed="81"/>
            <rFont val="Tahoma"/>
            <family val="2"/>
          </rPr>
          <t xml:space="preserve">
2-tooth progeny, Singles</t>
        </r>
      </text>
    </comment>
    <comment ref="O157" authorId="2" shapeId="0" xr:uid="{CBE67F9C-B768-44D1-AB5E-EC98E4C4E7EA}">
      <text>
        <r>
          <rPr>
            <b/>
            <sz val="9"/>
            <color indexed="81"/>
            <rFont val="Tahoma"/>
            <family val="2"/>
          </rPr>
          <t>John:</t>
        </r>
        <r>
          <rPr>
            <sz val="9"/>
            <color indexed="81"/>
            <rFont val="Tahoma"/>
            <family val="2"/>
          </rPr>
          <t xml:space="preserve">
2-tooth progeny, Twins</t>
        </r>
      </text>
    </comment>
    <comment ref="P157" authorId="2" shapeId="0" xr:uid="{183ED665-C32A-4A0B-952C-08A02687EE50}">
      <text>
        <r>
          <rPr>
            <b/>
            <sz val="9"/>
            <color indexed="81"/>
            <rFont val="Tahoma"/>
            <family val="2"/>
          </rPr>
          <t>John:</t>
        </r>
        <r>
          <rPr>
            <sz val="9"/>
            <color indexed="81"/>
            <rFont val="Tahoma"/>
            <family val="2"/>
          </rPr>
          <t xml:space="preserve">
2-tooth progeny, Triplets</t>
        </r>
      </text>
    </comment>
    <comment ref="Q157" authorId="2" shapeId="0" xr:uid="{8D8DD545-8E1B-4A5B-ACC0-7339AB4DB8D9}">
      <text>
        <r>
          <rPr>
            <b/>
            <sz val="9"/>
            <color indexed="81"/>
            <rFont val="Tahoma"/>
            <family val="2"/>
          </rPr>
          <t>John:</t>
        </r>
        <r>
          <rPr>
            <sz val="9"/>
            <color indexed="81"/>
            <rFont val="Tahoma"/>
            <family val="2"/>
          </rPr>
          <t xml:space="preserve">
Adult progeny, Singles</t>
        </r>
      </text>
    </comment>
    <comment ref="R157" authorId="2" shapeId="0" xr:uid="{CF507514-DBBD-4EE7-8B9C-9F13E470E2A1}">
      <text>
        <r>
          <rPr>
            <b/>
            <sz val="9"/>
            <color indexed="81"/>
            <rFont val="Tahoma"/>
            <family val="2"/>
          </rPr>
          <t>John:</t>
        </r>
        <r>
          <rPr>
            <sz val="9"/>
            <color indexed="81"/>
            <rFont val="Tahoma"/>
            <family val="2"/>
          </rPr>
          <t xml:space="preserve">
Adult progeny, Twins</t>
        </r>
      </text>
    </comment>
    <comment ref="S157" authorId="2" shapeId="0" xr:uid="{C4E9A3D3-D019-4E6E-BADE-6A793B16A381}">
      <text>
        <r>
          <rPr>
            <b/>
            <sz val="9"/>
            <color indexed="81"/>
            <rFont val="Tahoma"/>
            <family val="2"/>
          </rPr>
          <t>John:</t>
        </r>
        <r>
          <rPr>
            <sz val="9"/>
            <color indexed="81"/>
            <rFont val="Tahoma"/>
            <family val="2"/>
          </rPr>
          <t xml:space="preserve">
Adult progeny, Triplets</t>
        </r>
      </text>
    </comment>
    <comment ref="T157" authorId="2" shapeId="0" xr:uid="{73285DC2-D188-469D-9406-978569B40C3F}">
      <text>
        <r>
          <rPr>
            <b/>
            <sz val="9"/>
            <color indexed="81"/>
            <rFont val="Tahoma"/>
            <family val="2"/>
          </rPr>
          <t>John:</t>
        </r>
        <r>
          <rPr>
            <sz val="9"/>
            <color indexed="81"/>
            <rFont val="Tahoma"/>
            <family val="2"/>
          </rPr>
          <t xml:space="preserve">
All age groups, Singles</t>
        </r>
      </text>
    </comment>
    <comment ref="U157" authorId="2" shapeId="0" xr:uid="{799554E6-4443-4392-A7E4-D80DEF3732C2}">
      <text>
        <r>
          <rPr>
            <b/>
            <sz val="9"/>
            <color indexed="81"/>
            <rFont val="Tahoma"/>
            <family val="2"/>
          </rPr>
          <t>John:</t>
        </r>
        <r>
          <rPr>
            <sz val="9"/>
            <color indexed="81"/>
            <rFont val="Tahoma"/>
            <family val="2"/>
          </rPr>
          <t xml:space="preserve">
All age groups, Twins</t>
        </r>
      </text>
    </comment>
    <comment ref="V157" authorId="2" shapeId="0" xr:uid="{9875394E-00DB-4928-8D1F-23EE63E73691}">
      <text>
        <r>
          <rPr>
            <b/>
            <sz val="9"/>
            <color indexed="81"/>
            <rFont val="Tahoma"/>
            <family val="2"/>
          </rPr>
          <t>John:</t>
        </r>
        <r>
          <rPr>
            <sz val="9"/>
            <color indexed="81"/>
            <rFont val="Tahoma"/>
            <family val="2"/>
          </rPr>
          <t xml:space="preserve">
All age groups, Triplets</t>
        </r>
      </text>
    </comment>
    <comment ref="I158"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58" authorId="2" shapeId="0" xr:uid="{1E8164DC-3F6C-43A7-BF1C-5497013BD6E3}">
      <text>
        <r>
          <rPr>
            <b/>
            <sz val="9"/>
            <color indexed="81"/>
            <rFont val="Tahoma"/>
            <family val="2"/>
          </rPr>
          <t>John:</t>
        </r>
        <r>
          <rPr>
            <sz val="9"/>
            <color indexed="81"/>
            <rFont val="Tahoma"/>
            <family val="2"/>
          </rPr>
          <t xml:space="preserve">
All ewes, Singles</t>
        </r>
      </text>
    </comment>
    <comment ref="L158" authorId="2" shapeId="0" xr:uid="{E9081BD8-AC7C-44FD-BC5A-DBF578908CEC}">
      <text>
        <r>
          <rPr>
            <b/>
            <sz val="9"/>
            <color indexed="81"/>
            <rFont val="Tahoma"/>
            <family val="2"/>
          </rPr>
          <t>John:</t>
        </r>
        <r>
          <rPr>
            <sz val="9"/>
            <color indexed="81"/>
            <rFont val="Tahoma"/>
            <family val="2"/>
          </rPr>
          <t xml:space="preserve">
All ewes, Twins</t>
        </r>
      </text>
    </comment>
    <comment ref="M158" authorId="2" shapeId="0" xr:uid="{0ADB72B1-DB2E-4E73-9801-489335F7048B}">
      <text>
        <r>
          <rPr>
            <b/>
            <sz val="9"/>
            <color indexed="81"/>
            <rFont val="Tahoma"/>
            <family val="2"/>
          </rPr>
          <t>John:</t>
        </r>
        <r>
          <rPr>
            <sz val="9"/>
            <color indexed="81"/>
            <rFont val="Tahoma"/>
            <family val="2"/>
          </rPr>
          <t xml:space="preserve">
All ewes, Triplets</t>
        </r>
      </text>
    </comment>
    <comment ref="I159"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60"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61"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62"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63"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63" authorId="2" shapeId="0" xr:uid="{C687BA6B-2205-4F92-8DBB-9F4E6171C576}">
      <text>
        <r>
          <rPr>
            <b/>
            <sz val="9"/>
            <color indexed="81"/>
            <rFont val="Tahoma"/>
            <family val="2"/>
          </rPr>
          <t>John:</t>
        </r>
        <r>
          <rPr>
            <sz val="9"/>
            <color indexed="81"/>
            <rFont val="Tahoma"/>
            <family val="2"/>
          </rPr>
          <t xml:space="preserve">
Adjust repro rate of ewe lambs</t>
        </r>
      </text>
    </comment>
    <comment ref="L163"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63"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63"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63"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63"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63"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64"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E165" authorId="2" shapeId="0" xr:uid="{F2A7CE48-0634-47A6-BCA0-570B3E206BE1}">
      <text>
        <r>
          <rPr>
            <b/>
            <sz val="9"/>
            <color indexed="81"/>
            <rFont val="Tahoma"/>
            <family val="2"/>
          </rPr>
          <t>John:</t>
        </r>
        <r>
          <rPr>
            <sz val="9"/>
            <color indexed="81"/>
            <rFont val="Tahoma"/>
            <family val="2"/>
          </rPr>
          <t xml:space="preserve">
Adjust repro rate of ewe lambs</t>
        </r>
      </text>
    </comment>
    <comment ref="I165"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65" authorId="2" shapeId="0" xr:uid="{2A4A3098-FBF9-45B4-93BB-8C3944BEB6EF}">
      <text>
        <r>
          <rPr>
            <b/>
            <sz val="9"/>
            <color indexed="81"/>
            <rFont val="Tahoma"/>
            <family val="2"/>
          </rPr>
          <t>John:</t>
        </r>
        <r>
          <rPr>
            <sz val="9"/>
            <color indexed="81"/>
            <rFont val="Tahoma"/>
            <family val="2"/>
          </rPr>
          <t xml:space="preserve">
Adjust repro rate of ewe lambs</t>
        </r>
      </text>
    </comment>
    <comment ref="L165"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65"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65"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65"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65"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65"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68"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68" authorId="2" shapeId="0" xr:uid="{33048565-E9CA-4E89-A59C-4C13516F24E4}">
      <text>
        <r>
          <rPr>
            <b/>
            <sz val="9"/>
            <color indexed="81"/>
            <rFont val="Tahoma"/>
            <family val="2"/>
          </rPr>
          <t xml:space="preserve">John:
</t>
        </r>
        <r>
          <rPr>
            <sz val="9"/>
            <color indexed="81"/>
            <rFont val="Tahoma"/>
            <family val="2"/>
          </rPr>
          <t>Adjust conception for all dams</t>
        </r>
      </text>
    </comment>
    <comment ref="I169"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69" authorId="2" shapeId="0" xr:uid="{3475F2B6-F3ED-44F4-A4A1-5FFEFFC90890}">
      <text>
        <r>
          <rPr>
            <b/>
            <sz val="9"/>
            <color indexed="81"/>
            <rFont val="Tahoma"/>
            <family val="2"/>
          </rPr>
          <t xml:space="preserve">John:
</t>
        </r>
        <r>
          <rPr>
            <sz val="9"/>
            <color indexed="81"/>
            <rFont val="Tahoma"/>
            <family val="2"/>
          </rPr>
          <t>Adjust litter size for all dams</t>
        </r>
      </text>
    </comment>
    <comment ref="I170"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70"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71"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71"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72"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74"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75"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76"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77"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78"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78" authorId="2" shapeId="0" xr:uid="{E1EF7314-B337-4462-9025-657A21F7836B}">
      <text>
        <r>
          <rPr>
            <b/>
            <sz val="9"/>
            <color indexed="81"/>
            <rFont val="Tahoma"/>
            <family val="2"/>
          </rPr>
          <t>John:</t>
        </r>
        <r>
          <rPr>
            <sz val="9"/>
            <color indexed="81"/>
            <rFont val="Tahoma"/>
            <family val="2"/>
          </rPr>
          <t xml:space="preserve">
Lupins
</t>
        </r>
      </text>
    </comment>
    <comment ref="L178" authorId="2" shapeId="0" xr:uid="{F97D81FA-699A-42DF-A483-A5375AF91AB2}">
      <text>
        <r>
          <rPr>
            <b/>
            <sz val="9"/>
            <color indexed="81"/>
            <rFont val="Tahoma"/>
            <family val="2"/>
          </rPr>
          <t>John:</t>
        </r>
        <r>
          <rPr>
            <sz val="9"/>
            <color indexed="81"/>
            <rFont val="Tahoma"/>
            <family val="2"/>
          </rPr>
          <t xml:space="preserve">
Oat crop wet &amp; dry sowing
</t>
        </r>
      </text>
    </comment>
    <comment ref="M178" authorId="2" shapeId="0" xr:uid="{96D1AE43-ED84-4080-9786-C4886DD0B7E9}">
      <text>
        <r>
          <rPr>
            <b/>
            <sz val="9"/>
            <color indexed="81"/>
            <rFont val="Tahoma"/>
            <family val="2"/>
          </rPr>
          <t>John:</t>
        </r>
        <r>
          <rPr>
            <sz val="9"/>
            <color indexed="81"/>
            <rFont val="Tahoma"/>
            <family val="2"/>
          </rPr>
          <t xml:space="preserve">
Oat fodder crop
</t>
        </r>
      </text>
    </comment>
    <comment ref="I179" authorId="3"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80"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81"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E182" authorId="0" shapeId="0" xr:uid="{469BD512-8DB1-4CE4-92A1-66D9206CF234}">
      <text>
        <r>
          <rPr>
            <b/>
            <sz val="9"/>
            <color indexed="81"/>
            <rFont val="Tahoma"/>
            <family val="2"/>
          </rPr>
          <t>Michael Young:</t>
        </r>
        <r>
          <rPr>
            <sz val="9"/>
            <color indexed="81"/>
            <rFont val="Tahoma"/>
            <family val="2"/>
          </rPr>
          <t xml:space="preserve">
All pastures</t>
        </r>
      </text>
    </comment>
    <comment ref="I182"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182" authorId="0" shapeId="0" xr:uid="{D0346F6F-4FF7-444A-91D4-99E8740BC6F3}">
      <text>
        <r>
          <rPr>
            <b/>
            <sz val="9"/>
            <color indexed="81"/>
            <rFont val="Tahoma"/>
            <family val="2"/>
          </rPr>
          <t>Michael Young:</t>
        </r>
        <r>
          <rPr>
            <sz val="9"/>
            <color indexed="81"/>
            <rFont val="Tahoma"/>
            <family val="2"/>
          </rPr>
          <t xml:space="preserve">
All pastures</t>
        </r>
      </text>
    </comment>
    <comment ref="I183"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E184" authorId="2" shapeId="0" xr:uid="{EFC0A459-54BF-4500-A7D7-F0A0D0CFEE25}">
      <text>
        <r>
          <rPr>
            <b/>
            <sz val="9"/>
            <color indexed="81"/>
            <rFont val="Tahoma"/>
            <family val="2"/>
          </rPr>
          <t>John:</t>
        </r>
        <r>
          <rPr>
            <sz val="9"/>
            <color indexed="81"/>
            <rFont val="Tahoma"/>
            <family val="2"/>
          </rPr>
          <t xml:space="preserve">
Autumn lambing included</t>
        </r>
      </text>
    </comment>
    <comment ref="K184" authorId="2" shapeId="0" xr:uid="{CD1D90DD-E531-44E9-8686-BDEE83E52A73}">
      <text>
        <r>
          <rPr>
            <b/>
            <sz val="9"/>
            <color indexed="81"/>
            <rFont val="Tahoma"/>
            <family val="2"/>
          </rPr>
          <t>John:</t>
        </r>
        <r>
          <rPr>
            <sz val="9"/>
            <color indexed="81"/>
            <rFont val="Tahoma"/>
            <family val="2"/>
          </rPr>
          <t xml:space="preserve">
Autumn lambing included</t>
        </r>
      </text>
    </comment>
    <comment ref="L184" authorId="2" shapeId="0" xr:uid="{E0376924-CB5A-4950-971F-19146147695C}">
      <text>
        <r>
          <rPr>
            <b/>
            <sz val="9"/>
            <color indexed="81"/>
            <rFont val="Tahoma"/>
            <family val="2"/>
          </rPr>
          <t>John:</t>
        </r>
        <r>
          <rPr>
            <sz val="9"/>
            <color indexed="81"/>
            <rFont val="Tahoma"/>
            <family val="2"/>
          </rPr>
          <t xml:space="preserve">
Winter lambing included</t>
        </r>
      </text>
    </comment>
    <comment ref="M184" authorId="2" shapeId="0" xr:uid="{63CC1991-07AA-49B4-9239-944EC93FCE49}">
      <text>
        <r>
          <rPr>
            <b/>
            <sz val="9"/>
            <color indexed="81"/>
            <rFont val="Tahoma"/>
            <family val="2"/>
          </rPr>
          <t>John:</t>
        </r>
        <r>
          <rPr>
            <sz val="9"/>
            <color indexed="81"/>
            <rFont val="Tahoma"/>
            <family val="2"/>
          </rPr>
          <t xml:space="preserve">
Spring lambing included</t>
        </r>
      </text>
    </comment>
    <comment ref="E185" authorId="2" shapeId="0" xr:uid="{836C1717-4B63-4EED-9311-CC9C24DCF383}">
      <text>
        <r>
          <rPr>
            <b/>
            <sz val="9"/>
            <color indexed="81"/>
            <rFont val="Tahoma"/>
            <family val="2"/>
          </rPr>
          <t>John:</t>
        </r>
        <r>
          <rPr>
            <sz val="9"/>
            <color indexed="81"/>
            <rFont val="Tahoma"/>
            <family val="2"/>
          </rPr>
          <t xml:space="preserve">
Adjust mating age offset for Ewe Lambs for all TOL &amp; all genotypes</t>
        </r>
      </text>
    </comment>
    <comment ref="I185"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185"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E186" authorId="2" shapeId="0" xr:uid="{35E80A98-A877-4276-A518-FDD9CE507752}">
      <text>
        <r>
          <rPr>
            <b/>
            <sz val="9"/>
            <color indexed="81"/>
            <rFont val="Tahoma"/>
            <family val="2"/>
          </rPr>
          <t>John:</t>
        </r>
        <r>
          <rPr>
            <sz val="9"/>
            <color indexed="81"/>
            <rFont val="Tahoma"/>
            <family val="2"/>
          </rPr>
          <t xml:space="preserve">
Ewe lambs for all genotypes</t>
        </r>
      </text>
    </comment>
    <comment ref="I186"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186" authorId="2" shapeId="0" xr:uid="{7942F109-6075-47FF-8432-736A3BD0010C}">
      <text>
        <r>
          <rPr>
            <b/>
            <sz val="9"/>
            <color indexed="81"/>
            <rFont val="Tahoma"/>
            <family val="2"/>
          </rPr>
          <t>John:</t>
        </r>
        <r>
          <rPr>
            <sz val="9"/>
            <color indexed="81"/>
            <rFont val="Tahoma"/>
            <family val="2"/>
          </rPr>
          <t xml:space="preserve">
Ewe lambs for all genotypes</t>
        </r>
      </text>
    </comment>
    <comment ref="L186"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187"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188"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188" authorId="2" shapeId="0" xr:uid="{03F8634E-2956-43F2-A1AE-50FF6708338B}">
      <text>
        <r>
          <rPr>
            <b/>
            <sz val="9"/>
            <color indexed="81"/>
            <rFont val="Tahoma"/>
            <family val="2"/>
          </rPr>
          <t xml:space="preserve">John:
</t>
        </r>
        <r>
          <rPr>
            <sz val="9"/>
            <color indexed="81"/>
            <rFont val="Tahoma"/>
            <family val="2"/>
          </rPr>
          <t>Empty</t>
        </r>
      </text>
    </comment>
    <comment ref="L188" authorId="2" shapeId="0" xr:uid="{24DFC6FE-F00A-4568-8C51-99B230AD5BE3}">
      <text>
        <r>
          <rPr>
            <b/>
            <sz val="9"/>
            <color indexed="81"/>
            <rFont val="Tahoma"/>
            <family val="2"/>
          </rPr>
          <t xml:space="preserve">John:
</t>
        </r>
        <r>
          <rPr>
            <sz val="9"/>
            <color indexed="81"/>
            <rFont val="Tahoma"/>
            <family val="2"/>
          </rPr>
          <t>Single</t>
        </r>
      </text>
    </comment>
    <comment ref="M188" authorId="2" shapeId="0" xr:uid="{6D756002-F817-46D5-8059-54ACBCE158ED}">
      <text>
        <r>
          <rPr>
            <b/>
            <sz val="9"/>
            <color indexed="81"/>
            <rFont val="Tahoma"/>
            <family val="2"/>
          </rPr>
          <t xml:space="preserve">John:
</t>
        </r>
        <r>
          <rPr>
            <sz val="9"/>
            <color indexed="81"/>
            <rFont val="Tahoma"/>
            <family val="2"/>
          </rPr>
          <t>Twin</t>
        </r>
      </text>
    </comment>
    <comment ref="N188" authorId="2" shapeId="0" xr:uid="{BBDA62C5-C8BF-4522-8BF0-3A375720492F}">
      <text>
        <r>
          <rPr>
            <b/>
            <sz val="9"/>
            <color indexed="81"/>
            <rFont val="Tahoma"/>
            <family val="2"/>
          </rPr>
          <t xml:space="preserve">John:
</t>
        </r>
        <r>
          <rPr>
            <sz val="9"/>
            <color indexed="81"/>
            <rFont val="Tahoma"/>
            <family val="2"/>
          </rPr>
          <t>Triplet</t>
        </r>
      </text>
    </comment>
    <comment ref="E189" authorId="2" shapeId="0" xr:uid="{4EAD5905-26A8-4849-AA93-CED467F352BD}">
      <text>
        <r>
          <rPr>
            <b/>
            <sz val="9"/>
            <color indexed="81"/>
            <rFont val="Tahoma"/>
            <family val="2"/>
          </rPr>
          <t>John:</t>
        </r>
        <r>
          <rPr>
            <sz val="9"/>
            <color indexed="81"/>
            <rFont val="Tahoma"/>
            <family val="2"/>
          </rPr>
          <t xml:space="preserve">
0:1 is the yearlings
</t>
        </r>
      </text>
    </comment>
    <comment ref="I189"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189" authorId="2" shapeId="0" xr:uid="{D1D19467-E150-4F51-8B20-73646BC79629}">
      <text>
        <r>
          <rPr>
            <b/>
            <sz val="9"/>
            <color indexed="81"/>
            <rFont val="Tahoma"/>
            <family val="2"/>
          </rPr>
          <t>John:</t>
        </r>
        <r>
          <rPr>
            <sz val="9"/>
            <color indexed="81"/>
            <rFont val="Tahoma"/>
            <family val="2"/>
          </rPr>
          <t xml:space="preserve">
0:1 is the yearlings
</t>
        </r>
      </text>
    </comment>
    <comment ref="L189" authorId="2" shapeId="0" xr:uid="{4B6E1620-CA87-47F3-912F-EB03BD46C056}">
      <text>
        <r>
          <rPr>
            <b/>
            <sz val="9"/>
            <color indexed="81"/>
            <rFont val="Tahoma"/>
            <family val="2"/>
          </rPr>
          <t>John:</t>
        </r>
        <r>
          <rPr>
            <sz val="9"/>
            <color indexed="81"/>
            <rFont val="Tahoma"/>
            <family val="2"/>
          </rPr>
          <t xml:space="preserve">
1: is 2-tooths and older
</t>
        </r>
      </text>
    </comment>
    <comment ref="E190" authorId="2" shapeId="0" xr:uid="{46DF3444-8053-445C-96ED-F9C3EF0070B1}">
      <text>
        <r>
          <rPr>
            <b/>
            <sz val="9"/>
            <color indexed="81"/>
            <rFont val="Tahoma"/>
            <family val="2"/>
          </rPr>
          <t>John:</t>
        </r>
        <r>
          <rPr>
            <sz val="9"/>
            <color indexed="81"/>
            <rFont val="Tahoma"/>
            <family val="2"/>
          </rPr>
          <t xml:space="preserve">
0:1 is the yearlings
</t>
        </r>
      </text>
    </comment>
    <comment ref="I190"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190" authorId="2" shapeId="0" xr:uid="{6E87C268-F2BE-404A-914A-F4F7B1FE3E7C}">
      <text>
        <r>
          <rPr>
            <b/>
            <sz val="9"/>
            <color indexed="81"/>
            <rFont val="Tahoma"/>
            <family val="2"/>
          </rPr>
          <t>John:</t>
        </r>
        <r>
          <rPr>
            <sz val="9"/>
            <color indexed="81"/>
            <rFont val="Tahoma"/>
            <family val="2"/>
          </rPr>
          <t xml:space="preserve">
0:1 is the yearlings
</t>
        </r>
      </text>
    </comment>
    <comment ref="L190" authorId="2" shapeId="0" xr:uid="{DEC79D7A-281E-465E-8908-61D89495D344}">
      <text>
        <r>
          <rPr>
            <b/>
            <sz val="9"/>
            <color indexed="81"/>
            <rFont val="Tahoma"/>
            <family val="2"/>
          </rPr>
          <t>John:</t>
        </r>
        <r>
          <rPr>
            <sz val="9"/>
            <color indexed="81"/>
            <rFont val="Tahoma"/>
            <family val="2"/>
          </rPr>
          <t xml:space="preserve">
1: is 2-tooths and older
</t>
        </r>
      </text>
    </comment>
    <comment ref="E191" authorId="2" shapeId="0" xr:uid="{06A927EE-C0D6-403C-8C47-951212DBDB67}">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1"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191"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1" authorId="2" shapeId="0" xr:uid="{229DEE13-4FEC-44F8-A5F1-2F35262C8BDD}">
      <text>
        <r>
          <rPr>
            <b/>
            <sz val="9"/>
            <color indexed="81"/>
            <rFont val="Tahoma"/>
            <family val="2"/>
          </rPr>
          <t>John:</t>
        </r>
        <r>
          <rPr>
            <sz val="9"/>
            <color indexed="81"/>
            <rFont val="Tahoma"/>
            <family val="2"/>
          </rPr>
          <t xml:space="preserve">
1: is 2-tooths and older
</t>
        </r>
      </text>
    </comment>
    <comment ref="E192" authorId="2" shapeId="0" xr:uid="{66C5CD42-E3E6-44B3-B9A7-26B18634F94D}">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2"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192"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2" authorId="2" shapeId="0" xr:uid="{9824207B-2EE3-4E70-9DCA-5DCF5F9A4C1B}">
      <text>
        <r>
          <rPr>
            <b/>
            <sz val="9"/>
            <color indexed="81"/>
            <rFont val="Tahoma"/>
            <family val="2"/>
          </rPr>
          <t>John:</t>
        </r>
        <r>
          <rPr>
            <sz val="9"/>
            <color indexed="81"/>
            <rFont val="Tahoma"/>
            <family val="2"/>
          </rPr>
          <t xml:space="preserve">
1: is 2-tooths and older
</t>
        </r>
      </text>
    </comment>
    <comment ref="I193"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E194" authorId="0" shapeId="0" xr:uid="{8BDDEBB8-E973-4A2F-BE14-1190F7790D35}">
      <text>
        <r>
          <rPr>
            <b/>
            <sz val="9"/>
            <color indexed="81"/>
            <rFont val="Tahoma"/>
            <family val="2"/>
          </rPr>
          <t xml:space="preserve">Michael Young:
</t>
        </r>
        <r>
          <rPr>
            <sz val="9"/>
            <color indexed="81"/>
            <rFont val="Tahoma"/>
            <family val="2"/>
          </rPr>
          <t>This sav is applied to i_ce_c2[2,…] so the axes are: d ,c2</t>
        </r>
      </text>
    </comment>
    <comment ref="I194"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4"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E195" authorId="0" shapeId="0" xr:uid="{E30BF838-D1A9-4578-B31D-9B08EC4E704C}">
      <text>
        <r>
          <rPr>
            <b/>
            <sz val="9"/>
            <color indexed="81"/>
            <rFont val="Tahoma"/>
            <family val="2"/>
          </rPr>
          <t xml:space="preserve">Michael Young:
</t>
        </r>
        <r>
          <rPr>
            <sz val="9"/>
            <color indexed="81"/>
            <rFont val="Tahoma"/>
            <family val="2"/>
          </rPr>
          <t>This sav is applied to i_ce_c2[2,…] so the axes are: d ,c2</t>
        </r>
      </text>
    </comment>
    <comment ref="I195"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195" authorId="2" shapeId="0" xr:uid="{10779DCB-414B-4374-AB99-042DA1083B89}">
      <text>
        <r>
          <rPr>
            <b/>
            <sz val="9"/>
            <color indexed="81"/>
            <rFont val="Tahoma"/>
            <family val="2"/>
          </rPr>
          <t>John:</t>
        </r>
        <r>
          <rPr>
            <sz val="9"/>
            <color indexed="81"/>
            <rFont val="Tahoma"/>
            <family val="2"/>
          </rPr>
          <t xml:space="preserve">
Constrain sale of yearlings</t>
        </r>
      </text>
    </comment>
    <comment ref="L195" authorId="2" shapeId="0" xr:uid="{181899B1-04B6-4C18-BFD8-12D80D66BE0F}">
      <text>
        <r>
          <rPr>
            <b/>
            <sz val="9"/>
            <color indexed="81"/>
            <rFont val="Tahoma"/>
            <family val="2"/>
          </rPr>
          <t>John:</t>
        </r>
        <r>
          <rPr>
            <sz val="9"/>
            <color indexed="81"/>
            <rFont val="Tahoma"/>
            <family val="2"/>
          </rPr>
          <t xml:space="preserve">
Constrain sale of 2 tooths</t>
        </r>
      </text>
    </comment>
    <comment ref="M195" authorId="2" shapeId="0" xr:uid="{534F677E-5A48-4630-8618-9F66DB438B5F}">
      <text>
        <r>
          <rPr>
            <b/>
            <sz val="9"/>
            <color indexed="81"/>
            <rFont val="Tahoma"/>
            <family val="2"/>
          </rPr>
          <t>John:</t>
        </r>
        <r>
          <rPr>
            <sz val="9"/>
            <color indexed="81"/>
            <rFont val="Tahoma"/>
            <family val="2"/>
          </rPr>
          <t xml:space="preserve">
Constrain sale of all adults.</t>
        </r>
      </text>
    </comment>
    <comment ref="N195" authorId="2" shapeId="0" xr:uid="{5170DFC7-93D3-4134-A154-646700886D20}">
      <text>
        <r>
          <rPr>
            <b/>
            <sz val="9"/>
            <color indexed="81"/>
            <rFont val="Tahoma"/>
            <family val="2"/>
          </rPr>
          <t>John:</t>
        </r>
        <r>
          <rPr>
            <sz val="9"/>
            <color indexed="81"/>
            <rFont val="Tahoma"/>
            <family val="2"/>
          </rPr>
          <t xml:space="preserve">
Constrain sale of 3 &amp; 4yos</t>
        </r>
      </text>
    </comment>
    <comment ref="O195" authorId="2" shapeId="0" xr:uid="{EDA73B14-618D-4007-A1C2-FE7274F6DD59}">
      <text>
        <r>
          <rPr>
            <b/>
            <sz val="9"/>
            <color indexed="81"/>
            <rFont val="Tahoma"/>
            <family val="2"/>
          </rPr>
          <t>John:</t>
        </r>
        <r>
          <rPr>
            <sz val="9"/>
            <color indexed="81"/>
            <rFont val="Tahoma"/>
            <family val="2"/>
          </rPr>
          <t xml:space="preserve">
Constrain sale of 5yos</t>
        </r>
      </text>
    </comment>
    <comment ref="P195" authorId="2" shapeId="0" xr:uid="{AE8F9B18-7D16-436E-8A07-624AFF4C2190}">
      <text>
        <r>
          <rPr>
            <b/>
            <sz val="9"/>
            <color indexed="81"/>
            <rFont val="Tahoma"/>
            <family val="2"/>
          </rPr>
          <t>John:</t>
        </r>
        <r>
          <rPr>
            <sz val="9"/>
            <color indexed="81"/>
            <rFont val="Tahoma"/>
            <family val="2"/>
          </rPr>
          <t xml:space="preserve">
Constrain all age groups</t>
        </r>
      </text>
    </comment>
    <comment ref="E196" authorId="0" shapeId="0" xr:uid="{91E79A6C-482A-407D-8889-FB172AA8BACC}">
      <text>
        <r>
          <rPr>
            <b/>
            <sz val="9"/>
            <color indexed="81"/>
            <rFont val="Tahoma"/>
            <family val="2"/>
          </rPr>
          <t xml:space="preserve">Michael Young:
</t>
        </r>
        <r>
          <rPr>
            <sz val="9"/>
            <color indexed="81"/>
            <rFont val="Tahoma"/>
            <family val="2"/>
          </rPr>
          <t>This sav is applied to i_ce_c2[2,…] so the axes are: d ,c2</t>
        </r>
      </text>
    </comment>
    <comment ref="I196"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196" authorId="2" shapeId="0" xr:uid="{3C23651F-DE9C-4D40-8554-17797CAAD018}">
      <text>
        <r>
          <rPr>
            <b/>
            <sz val="9"/>
            <color indexed="81"/>
            <rFont val="Tahoma"/>
            <family val="2"/>
          </rPr>
          <t>John:</t>
        </r>
        <r>
          <rPr>
            <sz val="9"/>
            <color indexed="81"/>
            <rFont val="Tahoma"/>
            <family val="2"/>
          </rPr>
          <t xml:space="preserve">
Constrain sale of yearlings</t>
        </r>
      </text>
    </comment>
    <comment ref="L196" authorId="2" shapeId="0" xr:uid="{743C7DC7-DA26-4223-80F5-EAE75B12E56A}">
      <text>
        <r>
          <rPr>
            <b/>
            <sz val="9"/>
            <color indexed="81"/>
            <rFont val="Tahoma"/>
            <family val="2"/>
          </rPr>
          <t>John:</t>
        </r>
        <r>
          <rPr>
            <sz val="9"/>
            <color indexed="81"/>
            <rFont val="Tahoma"/>
            <family val="2"/>
          </rPr>
          <t xml:space="preserve">
Constrain sale of 2 tooths</t>
        </r>
      </text>
    </comment>
    <comment ref="M196" authorId="2" shapeId="0" xr:uid="{69556883-CC5F-4B5D-8469-394A1A4F1139}">
      <text>
        <r>
          <rPr>
            <b/>
            <sz val="9"/>
            <color indexed="81"/>
            <rFont val="Tahoma"/>
            <family val="2"/>
          </rPr>
          <t>John:</t>
        </r>
        <r>
          <rPr>
            <sz val="9"/>
            <color indexed="81"/>
            <rFont val="Tahoma"/>
            <family val="2"/>
          </rPr>
          <t xml:space="preserve">
Constrain sale of all adults.</t>
        </r>
      </text>
    </comment>
    <comment ref="N196" authorId="2" shapeId="0" xr:uid="{A153F67A-D41F-4C08-B54C-D97CA54B0BAE}">
      <text>
        <r>
          <rPr>
            <b/>
            <sz val="9"/>
            <color indexed="81"/>
            <rFont val="Tahoma"/>
            <family val="2"/>
          </rPr>
          <t>John:</t>
        </r>
        <r>
          <rPr>
            <sz val="9"/>
            <color indexed="81"/>
            <rFont val="Tahoma"/>
            <family val="2"/>
          </rPr>
          <t xml:space="preserve">
Constrain sale of 3 &amp; 4yos</t>
        </r>
      </text>
    </comment>
    <comment ref="O196" authorId="2" shapeId="0" xr:uid="{58F12943-A21E-4A47-A340-E46A44150BB9}">
      <text>
        <r>
          <rPr>
            <b/>
            <sz val="9"/>
            <color indexed="81"/>
            <rFont val="Tahoma"/>
            <family val="2"/>
          </rPr>
          <t>John:</t>
        </r>
        <r>
          <rPr>
            <sz val="9"/>
            <color indexed="81"/>
            <rFont val="Tahoma"/>
            <family val="2"/>
          </rPr>
          <t xml:space="preserve">
Constrain sale of 5yos</t>
        </r>
      </text>
    </comment>
    <comment ref="P196" authorId="2" shapeId="0" xr:uid="{BB90F019-36D2-48A1-941E-5315694D9A8A}">
      <text>
        <r>
          <rPr>
            <b/>
            <sz val="9"/>
            <color indexed="81"/>
            <rFont val="Tahoma"/>
            <family val="2"/>
          </rPr>
          <t>John:</t>
        </r>
        <r>
          <rPr>
            <sz val="9"/>
            <color indexed="81"/>
            <rFont val="Tahoma"/>
            <family val="2"/>
          </rPr>
          <t xml:space="preserve">
Constrain all age groups</t>
        </r>
      </text>
    </comment>
    <comment ref="E197" authorId="0" shapeId="0" xr:uid="{916852DD-0721-420C-BA89-C0A070F3904C}">
      <text>
        <r>
          <rPr>
            <b/>
            <sz val="9"/>
            <color indexed="81"/>
            <rFont val="Tahoma"/>
            <family val="2"/>
          </rPr>
          <t xml:space="preserve">Michael Young:
</t>
        </r>
        <r>
          <rPr>
            <sz val="9"/>
            <color indexed="81"/>
            <rFont val="Tahoma"/>
            <family val="2"/>
          </rPr>
          <t>This sav is applied to i_ce_c2[2,…] so the axes are: d ,c2</t>
        </r>
      </text>
    </comment>
    <comment ref="I197" authorId="0" shapeId="0" xr:uid="{AE54A85A-B303-4CB4-9655-F67A099F11E4}">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7" authorId="0" shapeId="0" xr:uid="{EF8E138B-CAAF-4010-8B98-FF879FA88247}">
      <text>
        <r>
          <rPr>
            <b/>
            <sz val="9"/>
            <color indexed="81"/>
            <rFont val="Tahoma"/>
            <family val="2"/>
          </rPr>
          <t xml:space="preserve">Michael Young:
</t>
        </r>
        <r>
          <rPr>
            <sz val="9"/>
            <color indexed="81"/>
            <rFont val="Tahoma"/>
            <family val="2"/>
          </rPr>
          <t>This sav is applied to i_ce_c2[2,…] so the axes are: d ,c2</t>
        </r>
      </text>
    </comment>
    <comment ref="I198"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199"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00" authorId="2" shapeId="0" xr:uid="{04411EC4-4729-446D-8F9B-00D4A2684459}">
      <text>
        <r>
          <rPr>
            <b/>
            <sz val="9"/>
            <color indexed="81"/>
            <rFont val="Tahoma"/>
            <family val="2"/>
          </rPr>
          <t>John:</t>
        </r>
        <r>
          <rPr>
            <sz val="9"/>
            <color indexed="81"/>
            <rFont val="Tahoma"/>
            <family val="2"/>
          </rPr>
          <t xml:space="preserve">
Used with bnd_lo_dams to force some dams across each slice of the starting w axis. Ensures that the feed supply for each starting w is optimised.</t>
        </r>
      </text>
    </comment>
    <comment ref="E201" authorId="2" shapeId="0" xr:uid="{400EC1C3-6502-460F-871D-8116C095860A}">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1"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E202" authorId="2" shapeId="0" xr:uid="{50FBB7B3-15C9-4D6C-8CED-44A2AAF7459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2"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02"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02"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02"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02"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02"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03"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204" authorId="0" shapeId="0" xr:uid="{B53E96F9-54E3-4E4F-8545-4DC1F45AFE47}">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I204"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04" authorId="0" shapeId="0" xr:uid="{5A1CC73B-A602-4F07-BFA1-8CB9C5E389C6}">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selling options that are desired. This would include 5.5yos and drys at scanning (t[1] slice).
This also stops sale of dams as lambs or yearlings (must be sold as offspring).
</t>
        </r>
      </text>
    </comment>
    <comment ref="L204" authorId="0" shapeId="0" xr:uid="{E7C80670-5611-463E-BB16-60AD95AB8CCE}">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M204" authorId="0" shapeId="0" xr:uid="{39050103-FB49-460E-AE80-62F4C3A19A1E}">
      <text>
        <r>
          <rPr>
            <b/>
            <sz val="9"/>
            <color indexed="81"/>
            <rFont val="Tahoma"/>
            <family val="2"/>
          </rPr>
          <t>Young:</t>
        </r>
        <r>
          <rPr>
            <sz val="9"/>
            <color indexed="81"/>
            <rFont val="Tahoma"/>
            <family val="2"/>
          </rPr>
          <t xml:space="preserve">
t1 (scanned empty) dam sales at 2 tooth scanning.</t>
        </r>
      </text>
    </comment>
    <comment ref="N204" authorId="0" shapeId="0" xr:uid="{0D813431-979A-4162-B19F-37DE760EB909}">
      <text>
        <r>
          <rPr>
            <b/>
            <sz val="9"/>
            <color indexed="81"/>
            <rFont val="Tahoma"/>
            <family val="2"/>
          </rPr>
          <t>Young:</t>
        </r>
        <r>
          <rPr>
            <sz val="9"/>
            <color indexed="81"/>
            <rFont val="Tahoma"/>
            <family val="2"/>
          </rPr>
          <t xml:space="preserve">
t1 (scanned empty) dam sales at 3yo scanning.</t>
        </r>
      </text>
    </comment>
    <comment ref="O204" authorId="0" shapeId="0" xr:uid="{4A796933-19C9-484A-9544-6C08A62FCBB6}">
      <text>
        <r>
          <rPr>
            <b/>
            <sz val="9"/>
            <color indexed="81"/>
            <rFont val="Tahoma"/>
            <family val="2"/>
          </rPr>
          <t>Young:</t>
        </r>
        <r>
          <rPr>
            <sz val="9"/>
            <color indexed="81"/>
            <rFont val="Tahoma"/>
            <family val="2"/>
          </rPr>
          <t xml:space="preserve">
t1 (scanned empty) dam sales at 4yo scanning.</t>
        </r>
      </text>
    </comment>
    <comment ref="P204" authorId="0" shapeId="0" xr:uid="{4E5C0793-BF1E-412F-B61B-126383557A97}">
      <text>
        <r>
          <rPr>
            <b/>
            <sz val="9"/>
            <color indexed="81"/>
            <rFont val="Tahoma"/>
            <family val="2"/>
          </rPr>
          <t>Young:</t>
        </r>
        <r>
          <rPr>
            <sz val="9"/>
            <color indexed="81"/>
            <rFont val="Tahoma"/>
            <family val="2"/>
          </rPr>
          <t xml:space="preserve">
t1 (scanned empty) dam sales at 5yo scanning.</t>
        </r>
      </text>
    </comment>
    <comment ref="Q204" authorId="2" shapeId="0" xr:uid="{9CF07C9D-1AC8-4280-B150-A90843CA2E07}">
      <text>
        <r>
          <rPr>
            <b/>
            <sz val="9"/>
            <color indexed="81"/>
            <rFont val="Tahoma"/>
            <family val="2"/>
          </rPr>
          <t>John:</t>
        </r>
        <r>
          <rPr>
            <sz val="9"/>
            <color indexed="81"/>
            <rFont val="Tahoma"/>
            <family val="2"/>
          </rPr>
          <t xml:space="preserve">
Sale of ewes at5yo to 5.5yo.</t>
        </r>
      </text>
    </comment>
    <comment ref="E205" authorId="2" shapeId="0" xr:uid="{D98E6262-21DC-44C0-BBDC-184A332C8B3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5"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06" authorId="0" shapeId="0" xr:uid="{17799062-EC99-4EE0-A1C8-934743D9B08E}">
      <text>
        <r>
          <rPr>
            <b/>
            <sz val="9"/>
            <color indexed="81"/>
            <rFont val="Tahoma"/>
            <family val="2"/>
          </rPr>
          <t>Michael Young:</t>
        </r>
        <r>
          <rPr>
            <sz val="9"/>
            <color indexed="81"/>
            <rFont val="Tahoma"/>
            <family val="2"/>
          </rPr>
          <t xml:space="preserve">
min offspring</t>
        </r>
      </text>
    </comment>
    <comment ref="L206" authorId="2" shapeId="0" xr:uid="{96F793EB-DDA7-42CB-B45D-1F6BDB7B4CC9}">
      <text>
        <r>
          <rPr>
            <b/>
            <sz val="9"/>
            <color indexed="81"/>
            <rFont val="Tahoma"/>
            <family val="2"/>
          </rPr>
          <t>John:</t>
        </r>
        <r>
          <rPr>
            <sz val="9"/>
            <color indexed="81"/>
            <rFont val="Tahoma"/>
            <family val="2"/>
          </rPr>
          <t xml:space="preserve">
Wether Offspring from ewe lambs</t>
        </r>
      </text>
    </comment>
    <comment ref="M206"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07"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E208" authorId="0" shapeId="0" xr:uid="{C40F11F5-F0AD-424C-93FB-D55EC2F7D1A1}">
      <text>
        <r>
          <rPr>
            <b/>
            <sz val="9"/>
            <color indexed="81"/>
            <rFont val="Tahoma"/>
            <family val="2"/>
          </rPr>
          <t>Young:</t>
        </r>
        <r>
          <rPr>
            <sz val="9"/>
            <color indexed="81"/>
            <rFont val="Tahoma"/>
            <family val="2"/>
          </rPr>
          <t xml:space="preserve">
A 0 means no offspring of yearlings (d[0:1]) can be retained (t[0:1])  i.e. all must be sold as lambs (or suckers) after first shearing. This is a bit early, means can't sell as a finished lamb at 6mo.
Removed so that offspring of yearlings can be sold at any age but they are not able to enter the breeding flock.</t>
        </r>
      </text>
    </comment>
    <comment ref="I208"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08"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08"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08"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08"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08"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09"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E210" authorId="0" shapeId="0" xr:uid="{E5FB397E-514A-40AE-91A3-AC631322C09D}">
      <text>
        <r>
          <rPr>
            <b/>
            <sz val="9"/>
            <color indexed="81"/>
            <rFont val="Tahoma"/>
            <family val="2"/>
          </rPr>
          <t xml:space="preserve">John:
</t>
        </r>
        <r>
          <rPr>
            <sz val="9"/>
            <color indexed="81"/>
            <rFont val="Tahoma"/>
            <family val="2"/>
          </rPr>
          <t>0:1,1:, 1:2,: is female progeny from 2-tooth and adluts sold as suckers</t>
        </r>
      </text>
    </comment>
    <comment ref="I210" authorId="0" shapeId="0" xr:uid="{889557F9-B295-4ADD-A23A-20480AF09B33}">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K210"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10"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10"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11" authorId="0" shapeId="0" xr:uid="{60EBECF1-090B-4D9F-9DA3-6DC72E529373}">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E212" authorId="0" shapeId="0" xr:uid="{F96696A1-ED81-4931-BDF5-7723A1A22F6D}">
      <text>
        <r>
          <rPr>
            <b/>
            <sz val="9"/>
            <color indexed="81"/>
            <rFont val="Tahoma"/>
            <family val="2"/>
          </rPr>
          <t xml:space="preserve">John:
</t>
        </r>
        <r>
          <rPr>
            <sz val="9"/>
            <color indexed="81"/>
            <rFont val="Tahoma"/>
            <family val="2"/>
          </rPr>
          <t>0:1, 0:3 is yearlings BBB, BBM &amp; BBT (yearling BMT can be mated)</t>
        </r>
      </text>
    </comment>
    <comment ref="I212" authorId="0" shapeId="0" xr:uid="{44BC8728-0A1C-4B2F-98F7-E453A7BC66A0}">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K212"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12" authorId="0" shapeId="0" xr:uid="{D741ECFB-6054-4083-AF8F-1BD3D7B32F6D}">
      <text>
        <r>
          <rPr>
            <b/>
            <sz val="9"/>
            <color indexed="81"/>
            <rFont val="Tahoma"/>
            <family val="2"/>
          </rPr>
          <t xml:space="preserve">John:
</t>
        </r>
        <r>
          <rPr>
            <sz val="9"/>
            <color indexed="81"/>
            <rFont val="Tahoma"/>
            <family val="2"/>
          </rPr>
          <t>1:2, : is maidens of all genotypes</t>
        </r>
      </text>
    </comment>
    <comment ref="E213" authorId="0" shapeId="0" xr:uid="{31498D1A-3430-4CD1-BCB7-9E006F78994B}">
      <text>
        <r>
          <rPr>
            <b/>
            <sz val="9"/>
            <color indexed="81"/>
            <rFont val="Tahoma"/>
            <family val="2"/>
          </rPr>
          <t xml:space="preserve">John:
</t>
        </r>
        <r>
          <rPr>
            <sz val="9"/>
            <color indexed="81"/>
            <rFont val="Tahoma"/>
            <family val="2"/>
          </rPr>
          <t>0:1, 0:3 is yearlings BBB, BBM &amp; BBT (yearling BMT can be mated)</t>
        </r>
      </text>
    </comment>
    <comment ref="K213"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14" authorId="0" shapeId="0" xr:uid="{97AB1DBC-BA09-465B-9B98-0E175593A963}">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E215" authorId="0" shapeId="0" xr:uid="{28CD0FA9-579F-41B8-B5F6-59177472718C}">
      <text>
        <r>
          <rPr>
            <b/>
            <sz val="9"/>
            <color indexed="81"/>
            <rFont val="Tahoma"/>
            <family val="2"/>
          </rPr>
          <t>Michael Young:</t>
        </r>
        <r>
          <rPr>
            <sz val="9"/>
            <color indexed="81"/>
            <rFont val="Tahoma"/>
            <family val="2"/>
          </rPr>
          <t xml:space="preserve">
0:3 is BBB, BBM &amp; BBT which are the BB dams.</t>
        </r>
      </text>
    </comment>
    <comment ref="I215"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15"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E216" authorId="0" shapeId="0" xr:uid="{E1482954-D7EC-4E4F-973F-EFB6C06420C9}">
      <text>
        <r>
          <rPr>
            <b/>
            <sz val="9"/>
            <color indexed="81"/>
            <rFont val="Tahoma"/>
            <family val="2"/>
          </rPr>
          <t>Michael Young:</t>
        </r>
        <r>
          <rPr>
            <sz val="9"/>
            <color indexed="81"/>
            <rFont val="Tahoma"/>
            <family val="2"/>
          </rPr>
          <t xml:space="preserve">
0:1 is BBB.
Would not usually use this if the BBB is a maternal genotype</t>
        </r>
      </text>
    </comment>
    <comment ref="I216"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16"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E217" authorId="0" shapeId="0" xr:uid="{3B6AFF2C-49C8-4AFD-9ACE-B9337F7F7364}">
      <text>
        <r>
          <rPr>
            <b/>
            <sz val="9"/>
            <color indexed="81"/>
            <rFont val="Tahoma"/>
            <family val="2"/>
          </rPr>
          <t>Young:</t>
        </r>
        <r>
          <rPr>
            <sz val="9"/>
            <color indexed="81"/>
            <rFont val="Tahoma"/>
            <family val="2"/>
          </rPr>
          <t xml:space="preserve">
0:1 to only control the sale age of the pure bred female offspring i.e. not BBM, BBT or BMT</t>
        </r>
      </text>
    </comment>
    <comment ref="I217"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17"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E218" authorId="0" shapeId="0" xr:uid="{D2C6F565-4AEE-491E-B942-DE28D45F8E72}">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8"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18"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E219" authorId="0" shapeId="0" xr:uid="{42C799ED-128B-4DAE-9FF6-25C684F18FAD}">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9"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19"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20"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21"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D222" authorId="2" shapeId="0" xr:uid="{AA0DAF76-5FB3-446A-8C18-270FAF703D79}">
      <text>
        <r>
          <rPr>
            <b/>
            <sz val="9"/>
            <color indexed="81"/>
            <rFont val="Tahoma"/>
            <family val="2"/>
          </rPr>
          <t>John:</t>
        </r>
        <r>
          <rPr>
            <sz val="9"/>
            <color indexed="81"/>
            <rFont val="Tahoma"/>
            <family val="2"/>
          </rPr>
          <t xml:space="preserve">
Pasture type</t>
        </r>
      </text>
    </comment>
    <comment ref="E222" authorId="2" shapeId="0" xr:uid="{84B35398-EDAD-4B62-85B1-B5FE8AEC14C2}">
      <text>
        <r>
          <rPr>
            <b/>
            <sz val="9"/>
            <color indexed="81"/>
            <rFont val="Tahoma"/>
            <family val="2"/>
          </rPr>
          <t>John:</t>
        </r>
        <r>
          <rPr>
            <sz val="9"/>
            <color indexed="81"/>
            <rFont val="Tahoma"/>
            <family val="2"/>
          </rPr>
          <t xml:space="preserve">
All feed periods</t>
        </r>
      </text>
    </comment>
    <comment ref="I222"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22" authorId="2" shapeId="0" xr:uid="{DBFF8303-09AB-4FBB-B3A9-CE839BD0C8FF}">
      <text>
        <r>
          <rPr>
            <b/>
            <sz val="9"/>
            <color indexed="81"/>
            <rFont val="Tahoma"/>
            <family val="2"/>
          </rPr>
          <t>John:</t>
        </r>
        <r>
          <rPr>
            <sz val="9"/>
            <color indexed="81"/>
            <rFont val="Tahoma"/>
            <family val="2"/>
          </rPr>
          <t xml:space="preserve">
Pasture type</t>
        </r>
      </text>
    </comment>
    <comment ref="K222" authorId="2" shapeId="0" xr:uid="{FC45D57B-7439-4D76-91D9-1E93C36113A4}">
      <text>
        <r>
          <rPr>
            <b/>
            <sz val="9"/>
            <color indexed="81"/>
            <rFont val="Tahoma"/>
            <family val="2"/>
          </rPr>
          <t>John:</t>
        </r>
        <r>
          <rPr>
            <sz val="9"/>
            <color indexed="81"/>
            <rFont val="Tahoma"/>
            <family val="2"/>
          </rPr>
          <t xml:space="preserve">
All feed periods</t>
        </r>
      </text>
    </comment>
    <comment ref="E226" authorId="2" shapeId="0" xr:uid="{9A48A1C1-37F2-4650-B997-B94F261B81B3}">
      <text>
        <r>
          <rPr>
            <b/>
            <sz val="9"/>
            <color indexed="81"/>
            <rFont val="Tahoma"/>
            <family val="2"/>
          </rPr>
          <t>John:</t>
        </r>
        <r>
          <rPr>
            <sz val="9"/>
            <color indexed="81"/>
            <rFont val="Tahoma"/>
            <family val="2"/>
          </rPr>
          <t xml:space="preserve">
Scanning cost (all levels of scanning) </t>
        </r>
      </text>
    </comment>
    <comment ref="I226"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26"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E227" authorId="2" shapeId="0" xr:uid="{79617B3B-B9AC-4BED-908D-29A8824D7F61}">
      <text>
        <r>
          <rPr>
            <b/>
            <sz val="9"/>
            <color indexed="81"/>
            <rFont val="Tahoma"/>
            <family val="2"/>
          </rPr>
          <t>John:</t>
        </r>
        <r>
          <rPr>
            <sz val="9"/>
            <color indexed="81"/>
            <rFont val="Tahoma"/>
            <family val="2"/>
          </rPr>
          <t xml:space="preserve">
Scanning cost (multiples and higher) </t>
        </r>
      </text>
    </comment>
    <comment ref="I227"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27"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E228" authorId="2" shapeId="0" xr:uid="{3330B3F9-543A-487C-A111-B810C8CF8901}">
      <text>
        <r>
          <rPr>
            <b/>
            <sz val="9"/>
            <color indexed="81"/>
            <rFont val="Tahoma"/>
            <family val="2"/>
          </rPr>
          <t>John:</t>
        </r>
        <r>
          <rPr>
            <sz val="9"/>
            <color indexed="81"/>
            <rFont val="Tahoma"/>
            <family val="2"/>
          </rPr>
          <t xml:space="preserve">
Scanning cost (all levels of scanning) </t>
        </r>
      </text>
    </comment>
    <comment ref="I228"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28"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E229" authorId="2" shapeId="0" xr:uid="{4833DE50-D2B9-4EBC-87BC-83002055C621}">
      <text>
        <r>
          <rPr>
            <b/>
            <sz val="9"/>
            <color indexed="81"/>
            <rFont val="Tahoma"/>
            <family val="2"/>
          </rPr>
          <t>John:</t>
        </r>
        <r>
          <rPr>
            <sz val="9"/>
            <color indexed="81"/>
            <rFont val="Tahoma"/>
            <family val="2"/>
          </rPr>
          <t xml:space="preserve">
Scanning labour (all levels of scanning) for all types of labour</t>
        </r>
      </text>
    </comment>
    <comment ref="I229"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29"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E230" authorId="2" shapeId="0" xr:uid="{1FC05FA4-BD1C-4326-89B5-59A13FB32EF8}">
      <text>
        <r>
          <rPr>
            <b/>
            <sz val="9"/>
            <color indexed="81"/>
            <rFont val="Tahoma"/>
            <family val="2"/>
          </rPr>
          <t>John:</t>
        </r>
        <r>
          <rPr>
            <sz val="9"/>
            <color indexed="81"/>
            <rFont val="Tahoma"/>
            <family val="2"/>
          </rPr>
          <t xml:space="preserve">
Scanning labour (multiples and higher) for casual labour only</t>
        </r>
      </text>
    </comment>
    <comment ref="I230"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30"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35"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36"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36" authorId="0" shapeId="0" xr:uid="{DD296DF1-6B11-4FCF-9DB6-384B2985FA08}">
      <text>
        <r>
          <rPr>
            <b/>
            <sz val="9"/>
            <color indexed="81"/>
            <rFont val="Tahoma"/>
            <family val="2"/>
          </rPr>
          <t>John:</t>
        </r>
        <r>
          <rPr>
            <sz val="9"/>
            <color indexed="81"/>
            <rFont val="Tahoma"/>
            <family val="2"/>
          </rPr>
          <t xml:space="preserve">
All sale price grids</t>
        </r>
      </text>
    </comment>
    <comment ref="L236" authorId="2" shapeId="0" xr:uid="{ACD34B0E-C7C6-48EA-865F-726BF270D05C}">
      <text>
        <r>
          <rPr>
            <b/>
            <sz val="9"/>
            <color indexed="81"/>
            <rFont val="Tahoma"/>
            <family val="2"/>
          </rPr>
          <t>John:</t>
        </r>
        <r>
          <rPr>
            <sz val="9"/>
            <color indexed="81"/>
            <rFont val="Tahoma"/>
            <family val="2"/>
          </rPr>
          <t xml:space="preserve">
Export wether sale grid</t>
        </r>
      </text>
    </comment>
    <comment ref="E237" authorId="0" shapeId="0" xr:uid="{D1325FE2-5AD9-4884-A382-693969317E4C}">
      <text>
        <r>
          <rPr>
            <b/>
            <sz val="9"/>
            <color indexed="81"/>
            <rFont val="Tahoma"/>
            <family val="2"/>
          </rPr>
          <t>Michael Young (21512438):</t>
        </r>
        <r>
          <rPr>
            <sz val="9"/>
            <color indexed="81"/>
            <rFont val="Tahoma"/>
            <family val="2"/>
          </rPr>
          <t xml:space="preserve">
TT canola</t>
        </r>
      </text>
    </comment>
    <comment ref="I237"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37" authorId="0" shapeId="0" xr:uid="{B9434375-13BD-4150-9B5A-AFF19CCEB656}">
      <text>
        <r>
          <rPr>
            <b/>
            <sz val="9"/>
            <color indexed="81"/>
            <rFont val="Tahoma"/>
            <family val="2"/>
          </rPr>
          <t>Michael Young:</t>
        </r>
        <r>
          <rPr>
            <sz val="9"/>
            <color indexed="81"/>
            <rFont val="Tahoma"/>
            <family val="2"/>
          </rPr>
          <t xml:space="preserve">
All grains</t>
        </r>
      </text>
    </comment>
    <comment ref="L237" authorId="0" shapeId="0" xr:uid="{41162292-3E3B-4677-AAB1-7E3BE709C373}">
      <text>
        <r>
          <rPr>
            <b/>
            <sz val="9"/>
            <color indexed="81"/>
            <rFont val="Tahoma"/>
            <family val="2"/>
          </rPr>
          <t>Michael Young (21512438):</t>
        </r>
        <r>
          <rPr>
            <sz val="9"/>
            <color indexed="81"/>
            <rFont val="Tahoma"/>
            <family val="2"/>
          </rPr>
          <t xml:space="preserve">
RR canola</t>
        </r>
      </text>
    </comment>
    <comment ref="M237" authorId="0" shapeId="0" xr:uid="{8709515B-B711-4070-AF4B-6A1C853BBE8B}">
      <text>
        <r>
          <rPr>
            <b/>
            <sz val="9"/>
            <color indexed="81"/>
            <rFont val="Tahoma"/>
            <family val="2"/>
          </rPr>
          <t>Michael Young (21512438):</t>
        </r>
        <r>
          <rPr>
            <sz val="9"/>
            <color indexed="81"/>
            <rFont val="Tahoma"/>
            <family val="2"/>
          </rPr>
          <t xml:space="preserve">
TT canola</t>
        </r>
      </text>
    </comment>
    <comment ref="I238"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39"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40"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40" authorId="0" shapeId="0" xr:uid="{191E473E-D75B-4569-A5BF-B3F7ED91778E}">
      <text>
        <r>
          <rPr>
            <b/>
            <sz val="9"/>
            <color indexed="81"/>
            <rFont val="Tahoma"/>
            <family val="2"/>
          </rPr>
          <t>Michael Young:</t>
        </r>
        <r>
          <rPr>
            <sz val="9"/>
            <color indexed="81"/>
            <rFont val="Tahoma"/>
            <family val="2"/>
          </rPr>
          <t xml:space="preserve">
All years, All grains</t>
        </r>
      </text>
    </comment>
    <comment ref="N240" authorId="0" shapeId="0" xr:uid="{8FDD68C2-57AC-43AA-9D36-2A0EDD16FC3D}">
      <text>
        <r>
          <rPr>
            <b/>
            <sz val="9"/>
            <color indexed="81"/>
            <rFont val="Tahoma"/>
            <family val="2"/>
          </rPr>
          <t>Michael Young:</t>
        </r>
        <r>
          <rPr>
            <sz val="9"/>
            <color indexed="81"/>
            <rFont val="Tahoma"/>
            <family val="2"/>
          </rPr>
          <t xml:space="preserve">
All years, RR canola</t>
        </r>
      </text>
    </comment>
    <comment ref="O240" authorId="0" shapeId="0" xr:uid="{F373D791-3EBD-4933-9315-9CACE368839A}">
      <text>
        <r>
          <rPr>
            <b/>
            <sz val="9"/>
            <color indexed="81"/>
            <rFont val="Tahoma"/>
            <family val="2"/>
          </rPr>
          <t>Michael Young:</t>
        </r>
        <r>
          <rPr>
            <sz val="9"/>
            <color indexed="81"/>
            <rFont val="Tahoma"/>
            <family val="2"/>
          </rPr>
          <t xml:space="preserve">
All years, TT canola</t>
        </r>
      </text>
    </comment>
    <comment ref="E241" authorId="2" shapeId="0" xr:uid="{90804579-B24C-4291-9CCF-43D3484105AB}">
      <text>
        <r>
          <rPr>
            <b/>
            <sz val="9"/>
            <color indexed="81"/>
            <rFont val="Tahoma"/>
            <family val="2"/>
          </rPr>
          <t>John:</t>
        </r>
        <r>
          <rPr>
            <sz val="9"/>
            <color indexed="81"/>
            <rFont val="Tahoma"/>
            <family val="2"/>
          </rPr>
          <t xml:space="preserve">
To capture sale price of scanned dry. Breeder and Mutton
Std prices in March to June.</t>
        </r>
      </text>
    </comment>
    <comment ref="I241"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41"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42"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43"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45" authorId="2" shapeId="0" xr:uid="{AE2CA37A-5C4E-4D56-A722-A040B70DFCD8}">
      <text>
        <r>
          <rPr>
            <b/>
            <sz val="9"/>
            <color indexed="81"/>
            <rFont val="Tahoma"/>
            <family val="2"/>
          </rPr>
          <t xml:space="preserve">John:
</t>
        </r>
        <r>
          <rPr>
            <sz val="9"/>
            <color indexed="81"/>
            <rFont val="Tahoma"/>
            <family val="2"/>
          </rPr>
          <t>Area of each LMU.</t>
        </r>
      </text>
    </comment>
    <comment ref="E246" authorId="2" shapeId="0" xr:uid="{7D44D60B-4B76-4256-97EB-6D104E291969}">
      <text>
        <r>
          <rPr>
            <b/>
            <sz val="9"/>
            <color indexed="81"/>
            <rFont val="Tahoma"/>
            <family val="2"/>
          </rPr>
          <t>Michael:</t>
        </r>
        <r>
          <rPr>
            <sz val="9"/>
            <color indexed="81"/>
            <rFont val="Tahoma"/>
            <family val="2"/>
          </rPr>
          <t xml:space="preserve">
Understory</t>
        </r>
      </text>
    </comment>
    <comment ref="I246" authorId="2" shapeId="0" xr:uid="{C7DABB2D-BF4B-4217-B20B-033EDA58AE35}">
      <text>
        <r>
          <rPr>
            <b/>
            <sz val="9"/>
            <color indexed="81"/>
            <rFont val="Tahoma"/>
            <family val="2"/>
          </rPr>
          <t>John:</t>
        </r>
        <r>
          <rPr>
            <sz val="9"/>
            <color indexed="81"/>
            <rFont val="Tahoma"/>
            <family val="2"/>
          </rPr>
          <t xml:space="preserve">
Include pasture. Default is True</t>
        </r>
      </text>
    </comment>
    <comment ref="K246" authorId="2" shapeId="0" xr:uid="{CAEDE830-9A68-40BC-91E5-160833059518}">
      <text>
        <r>
          <rPr>
            <b/>
            <sz val="9"/>
            <color indexed="81"/>
            <rFont val="Tahoma"/>
            <family val="2"/>
          </rPr>
          <t>Michael:</t>
        </r>
        <r>
          <rPr>
            <sz val="9"/>
            <color indexed="81"/>
            <rFont val="Tahoma"/>
            <family val="2"/>
          </rPr>
          <t xml:space="preserve">
Annual or standard pasture
</t>
        </r>
      </text>
    </comment>
    <comment ref="L246" authorId="2" shapeId="0" xr:uid="{437AB64A-0BA2-4425-835E-3EA19704BED9}">
      <text>
        <r>
          <rPr>
            <b/>
            <sz val="9"/>
            <color indexed="81"/>
            <rFont val="Tahoma"/>
            <family val="2"/>
          </rPr>
          <t>Michael:</t>
        </r>
        <r>
          <rPr>
            <sz val="9"/>
            <color indexed="81"/>
            <rFont val="Tahoma"/>
            <family val="2"/>
          </rPr>
          <t xml:space="preserve">
Lucerne</t>
        </r>
      </text>
    </comment>
    <comment ref="M246" authorId="2" shapeId="0" xr:uid="{41C3A596-8443-42B4-85A7-5AB2FC532306}">
      <text>
        <r>
          <rPr>
            <b/>
            <sz val="9"/>
            <color indexed="81"/>
            <rFont val="Tahoma"/>
            <family val="2"/>
          </rPr>
          <t>Michael:</t>
        </r>
        <r>
          <rPr>
            <sz val="9"/>
            <color indexed="81"/>
            <rFont val="Tahoma"/>
            <family val="2"/>
          </rPr>
          <t xml:space="preserve">
Tedera
</t>
        </r>
      </text>
    </comment>
    <comment ref="N246" authorId="2" shapeId="0" xr:uid="{1F8C4708-AD3B-4CCC-8628-9D862B102D30}">
      <text>
        <r>
          <rPr>
            <b/>
            <sz val="9"/>
            <color indexed="81"/>
            <rFont val="Tahoma"/>
            <family val="2"/>
          </rPr>
          <t>Michael:</t>
        </r>
        <r>
          <rPr>
            <sz val="9"/>
            <color indexed="81"/>
            <rFont val="Tahoma"/>
            <family val="2"/>
          </rPr>
          <t xml:space="preserve">
Understory</t>
        </r>
      </text>
    </comment>
    <comment ref="I247"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48"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49"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0"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1"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52"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52" authorId="2" shapeId="0" xr:uid="{D36A13F2-BEB4-4F26-B708-0752E087902E}">
      <text>
        <r>
          <rPr>
            <b/>
            <sz val="9"/>
            <color indexed="81"/>
            <rFont val="Tahoma"/>
            <family val="2"/>
          </rPr>
          <t>John:</t>
        </r>
        <r>
          <rPr>
            <sz val="9"/>
            <color indexed="81"/>
            <rFont val="Tahoma"/>
            <family val="2"/>
          </rPr>
          <t xml:space="preserve">
Pasture type</t>
        </r>
      </text>
    </comment>
    <comment ref="I253"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53" authorId="2" shapeId="0" xr:uid="{8A40BA22-E58C-4D71-A301-44B766594FA6}">
      <text>
        <r>
          <rPr>
            <b/>
            <sz val="9"/>
            <color indexed="81"/>
            <rFont val="Tahoma"/>
            <family val="2"/>
          </rPr>
          <t>John:</t>
        </r>
        <r>
          <rPr>
            <sz val="9"/>
            <color indexed="81"/>
            <rFont val="Tahoma"/>
            <family val="2"/>
          </rPr>
          <t xml:space="preserve">
Pasture type</t>
        </r>
      </text>
    </comment>
    <comment ref="K253" authorId="2" shapeId="0" xr:uid="{F975FF76-DCDF-4332-93A8-8F9A6B8293F3}">
      <text>
        <r>
          <rPr>
            <b/>
            <sz val="9"/>
            <color indexed="81"/>
            <rFont val="Tahoma"/>
            <family val="2"/>
          </rPr>
          <t>John:</t>
        </r>
        <r>
          <rPr>
            <sz val="9"/>
            <color indexed="81"/>
            <rFont val="Tahoma"/>
            <family val="2"/>
          </rPr>
          <t xml:space="preserve">
All seasons, Feed period 0
</t>
        </r>
      </text>
    </comment>
    <comment ref="L253" authorId="2" shapeId="0" xr:uid="{81AD870F-838A-4BD3-B14E-81305690955D}">
      <text>
        <r>
          <rPr>
            <b/>
            <sz val="9"/>
            <color indexed="81"/>
            <rFont val="Tahoma"/>
            <family val="2"/>
          </rPr>
          <t>John:</t>
        </r>
        <r>
          <rPr>
            <sz val="9"/>
            <color indexed="81"/>
            <rFont val="Tahoma"/>
            <family val="2"/>
          </rPr>
          <t xml:space="preserve">
All seasons, Feed period 1</t>
        </r>
      </text>
    </comment>
    <comment ref="M253" authorId="2" shapeId="0" xr:uid="{DCCBFEFC-6FF6-4F38-A80B-2ADA08C6F0ED}">
      <text>
        <r>
          <rPr>
            <b/>
            <sz val="9"/>
            <color indexed="81"/>
            <rFont val="Tahoma"/>
            <family val="2"/>
          </rPr>
          <t>John:</t>
        </r>
        <r>
          <rPr>
            <sz val="9"/>
            <color indexed="81"/>
            <rFont val="Tahoma"/>
            <family val="2"/>
          </rPr>
          <t xml:space="preserve">
All seasons, Feed period 2</t>
        </r>
      </text>
    </comment>
    <comment ref="N253" authorId="2" shapeId="0" xr:uid="{B324C20D-F4C9-4537-8311-813683893216}">
      <text>
        <r>
          <rPr>
            <b/>
            <sz val="9"/>
            <color indexed="81"/>
            <rFont val="Tahoma"/>
            <family val="2"/>
          </rPr>
          <t>John:</t>
        </r>
        <r>
          <rPr>
            <sz val="9"/>
            <color indexed="81"/>
            <rFont val="Tahoma"/>
            <family val="2"/>
          </rPr>
          <t xml:space="preserve">
All seasons, Feed period 3</t>
        </r>
      </text>
    </comment>
    <comment ref="O253" authorId="2" shapeId="0" xr:uid="{83570449-B2F8-46A7-B6A8-8BE6183D6768}">
      <text>
        <r>
          <rPr>
            <b/>
            <sz val="9"/>
            <color indexed="81"/>
            <rFont val="Tahoma"/>
            <family val="2"/>
          </rPr>
          <t>John:</t>
        </r>
        <r>
          <rPr>
            <sz val="9"/>
            <color indexed="81"/>
            <rFont val="Tahoma"/>
            <family val="2"/>
          </rPr>
          <t xml:space="preserve">
All seasons, Feed period 4</t>
        </r>
      </text>
    </comment>
    <comment ref="P253" authorId="2" shapeId="0" xr:uid="{7FB930C4-E564-4EBC-A5EC-727EDAA3C598}">
      <text>
        <r>
          <rPr>
            <b/>
            <sz val="9"/>
            <color indexed="81"/>
            <rFont val="Tahoma"/>
            <family val="2"/>
          </rPr>
          <t>John:</t>
        </r>
        <r>
          <rPr>
            <sz val="9"/>
            <color indexed="81"/>
            <rFont val="Tahoma"/>
            <family val="2"/>
          </rPr>
          <t xml:space="preserve">
All seasons, Feed period 5</t>
        </r>
      </text>
    </comment>
    <comment ref="Q253" authorId="2" shapeId="0" xr:uid="{B909F90C-4F23-4FC6-ABEE-4D7287083A5E}">
      <text>
        <r>
          <rPr>
            <b/>
            <sz val="9"/>
            <color indexed="81"/>
            <rFont val="Tahoma"/>
            <family val="2"/>
          </rPr>
          <t>John:</t>
        </r>
        <r>
          <rPr>
            <sz val="9"/>
            <color indexed="81"/>
            <rFont val="Tahoma"/>
            <family val="2"/>
          </rPr>
          <t xml:space="preserve">
All seasons, Feed period 6</t>
        </r>
      </text>
    </comment>
    <comment ref="D254" authorId="2" shapeId="0" xr:uid="{3538148D-E777-4300-AF3B-95F0A5BFCAFD}">
      <text>
        <r>
          <rPr>
            <b/>
            <sz val="9"/>
            <color indexed="81"/>
            <rFont val="Tahoma"/>
            <family val="2"/>
          </rPr>
          <t>John:</t>
        </r>
        <r>
          <rPr>
            <sz val="9"/>
            <color indexed="81"/>
            <rFont val="Tahoma"/>
            <family val="2"/>
          </rPr>
          <t xml:space="preserve">
Pasture type</t>
        </r>
      </text>
    </comment>
    <comment ref="E254" authorId="2" shapeId="0" xr:uid="{B138527F-BFEF-4CE3-BE1D-AEBDDAB0FDE9}">
      <text>
        <r>
          <rPr>
            <b/>
            <sz val="9"/>
            <color indexed="81"/>
            <rFont val="Tahoma"/>
            <family val="2"/>
          </rPr>
          <t>John:</t>
        </r>
        <r>
          <rPr>
            <sz val="9"/>
            <color indexed="81"/>
            <rFont val="Tahoma"/>
            <family val="2"/>
          </rPr>
          <t xml:space="preserve">
Feed period 1</t>
        </r>
      </text>
    </comment>
    <comment ref="I254"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54" authorId="2" shapeId="0" xr:uid="{E27DED83-D1C0-4EC7-9828-4876F302FD9E}">
      <text>
        <r>
          <rPr>
            <b/>
            <sz val="9"/>
            <color indexed="81"/>
            <rFont val="Tahoma"/>
            <family val="2"/>
          </rPr>
          <t>John:</t>
        </r>
        <r>
          <rPr>
            <sz val="9"/>
            <color indexed="81"/>
            <rFont val="Tahoma"/>
            <family val="2"/>
          </rPr>
          <t xml:space="preserve">
Pasture type</t>
        </r>
      </text>
    </comment>
    <comment ref="K254" authorId="2" shapeId="0" xr:uid="{7AA38021-C5BE-4F34-B261-D66DF7A5717A}">
      <text>
        <r>
          <rPr>
            <b/>
            <sz val="9"/>
            <color indexed="81"/>
            <rFont val="Tahoma"/>
            <family val="2"/>
          </rPr>
          <t>John:</t>
        </r>
        <r>
          <rPr>
            <sz val="9"/>
            <color indexed="81"/>
            <rFont val="Tahoma"/>
            <family val="2"/>
          </rPr>
          <t xml:space="preserve">
LMU 0</t>
        </r>
      </text>
    </comment>
    <comment ref="L254" authorId="2" shapeId="0" xr:uid="{40276BC8-9485-4D08-8675-79429F534511}">
      <text>
        <r>
          <rPr>
            <b/>
            <sz val="9"/>
            <color indexed="81"/>
            <rFont val="Tahoma"/>
            <family val="2"/>
          </rPr>
          <t>John:</t>
        </r>
        <r>
          <rPr>
            <sz val="9"/>
            <color indexed="81"/>
            <rFont val="Tahoma"/>
            <family val="2"/>
          </rPr>
          <t xml:space="preserve">
LMU 1</t>
        </r>
      </text>
    </comment>
    <comment ref="M254" authorId="2" shapeId="0" xr:uid="{92E1FB2F-C6C0-4DC8-A102-3A06A8F16934}">
      <text>
        <r>
          <rPr>
            <b/>
            <sz val="9"/>
            <color indexed="81"/>
            <rFont val="Tahoma"/>
            <family val="2"/>
          </rPr>
          <t>John:</t>
        </r>
        <r>
          <rPr>
            <sz val="9"/>
            <color indexed="81"/>
            <rFont val="Tahoma"/>
            <family val="2"/>
          </rPr>
          <t xml:space="preserve">
LMU 2</t>
        </r>
      </text>
    </comment>
    <comment ref="N254" authorId="2" shapeId="0" xr:uid="{2FA86CF4-9645-4C66-AD44-EB615543BAFA}">
      <text>
        <r>
          <rPr>
            <b/>
            <sz val="9"/>
            <color indexed="81"/>
            <rFont val="Tahoma"/>
            <family val="2"/>
          </rPr>
          <t>John:</t>
        </r>
        <r>
          <rPr>
            <sz val="9"/>
            <color indexed="81"/>
            <rFont val="Tahoma"/>
            <family val="2"/>
          </rPr>
          <t xml:space="preserve">
LMU 3</t>
        </r>
      </text>
    </comment>
    <comment ref="O254" authorId="2" shapeId="0" xr:uid="{DE60A10B-B6ED-4426-AA4D-FF169D0141EC}">
      <text>
        <r>
          <rPr>
            <b/>
            <sz val="9"/>
            <color indexed="81"/>
            <rFont val="Tahoma"/>
            <family val="2"/>
          </rPr>
          <t>John:</t>
        </r>
        <r>
          <rPr>
            <sz val="9"/>
            <color indexed="81"/>
            <rFont val="Tahoma"/>
            <family val="2"/>
          </rPr>
          <t xml:space="preserve">
LMU 4</t>
        </r>
      </text>
    </comment>
    <comment ref="P254" authorId="2" shapeId="0" xr:uid="{B1479B32-D229-4BE6-B7CB-5B4481EFEE12}">
      <text>
        <r>
          <rPr>
            <b/>
            <sz val="9"/>
            <color indexed="81"/>
            <rFont val="Tahoma"/>
            <family val="2"/>
          </rPr>
          <t>John:</t>
        </r>
        <r>
          <rPr>
            <sz val="9"/>
            <color indexed="81"/>
            <rFont val="Tahoma"/>
            <family val="2"/>
          </rPr>
          <t xml:space="preserve">
LMU 5</t>
        </r>
      </text>
    </comment>
    <comment ref="Q254" authorId="2" shapeId="0" xr:uid="{14C37071-D484-4E9A-8A5D-DF01F2CCB158}">
      <text>
        <r>
          <rPr>
            <b/>
            <sz val="9"/>
            <color indexed="81"/>
            <rFont val="Tahoma"/>
            <family val="2"/>
          </rPr>
          <t>John:</t>
        </r>
        <r>
          <rPr>
            <sz val="9"/>
            <color indexed="81"/>
            <rFont val="Tahoma"/>
            <family val="2"/>
          </rPr>
          <t xml:space="preserve">
LMU 6</t>
        </r>
      </text>
    </comment>
    <comment ref="I255"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55" authorId="2" shapeId="0" xr:uid="{216E1BD5-C4B3-4354-9FA9-B90BEFDF7958}">
      <text>
        <r>
          <rPr>
            <b/>
            <sz val="9"/>
            <color indexed="81"/>
            <rFont val="Tahoma"/>
            <family val="2"/>
          </rPr>
          <t>John:</t>
        </r>
        <r>
          <rPr>
            <sz val="9"/>
            <color indexed="81"/>
            <rFont val="Tahoma"/>
            <family val="2"/>
          </rPr>
          <t xml:space="preserve">
Pasture type</t>
        </r>
      </text>
    </comment>
    <comment ref="I256"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57" authorId="2" shapeId="0" xr:uid="{9BCA516F-10DD-4A7D-9496-D3F0AAE9FAB5}">
      <text>
        <r>
          <rPr>
            <b/>
            <sz val="9"/>
            <color indexed="81"/>
            <rFont val="Tahoma"/>
            <family val="2"/>
          </rPr>
          <t>John:</t>
        </r>
        <r>
          <rPr>
            <sz val="9"/>
            <color indexed="81"/>
            <rFont val="Tahoma"/>
            <family val="2"/>
          </rPr>
          <t xml:space="preserve">
Yields in all rot on all LMUS</t>
        </r>
      </text>
    </comment>
    <comment ref="I260"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61"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62"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64" authorId="2" shapeId="0" xr:uid="{AB759667-ADD0-476F-91CC-86F7A1EAF5DE}">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65"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C395" authorId="2" shapeId="0" xr:uid="{76BEB0A9-9CE1-4836-88EA-B42576AACB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C467" authorId="2" shapeId="0" xr:uid="{3602F3D9-AAD8-4F57-BC32-61B87003E95A}">
      <text>
        <r>
          <rPr>
            <b/>
            <sz val="9"/>
            <color indexed="81"/>
            <rFont val="Tahoma"/>
            <family val="2"/>
          </rPr>
          <t>John:</t>
        </r>
        <r>
          <rPr>
            <sz val="9"/>
            <color indexed="81"/>
            <rFont val="Tahoma"/>
            <family val="2"/>
          </rPr>
          <t xml:space="preserve">
Alter the standard feed supply adjustment options (r2)</t>
        </r>
      </text>
    </comment>
    <comment ref="C468" authorId="2" shapeId="0" xr:uid="{0B1239C7-EDAA-4641-9042-D2DF372D51AA}">
      <text>
        <r>
          <rPr>
            <b/>
            <sz val="9"/>
            <color indexed="81"/>
            <rFont val="Tahoma"/>
            <family val="2"/>
          </rPr>
          <t>John:</t>
        </r>
        <r>
          <rPr>
            <sz val="9"/>
            <color indexed="81"/>
            <rFont val="Tahoma"/>
            <family val="2"/>
          </rPr>
          <t xml:space="preserve">
Alter the standard feed supply adjustment options (r2)</t>
        </r>
      </text>
    </comment>
    <comment ref="C503" authorId="2" shapeId="0" xr:uid="{64B82CA2-3C8C-485D-BA3D-69FB91E051E1}">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C505" authorId="2" shapeId="0" xr:uid="{1B2E000F-BF40-4DF1-821A-1CD4DF3CC483}">
      <text>
        <r>
          <rPr>
            <b/>
            <sz val="9"/>
            <color indexed="81"/>
            <rFont val="Tahoma"/>
            <family val="2"/>
          </rPr>
          <t>John:</t>
        </r>
        <r>
          <rPr>
            <sz val="9"/>
            <color indexed="81"/>
            <rFont val="Tahoma"/>
            <family val="2"/>
          </rPr>
          <t xml:space="preserve">
Select the genotype for the 3 breeds
This the g0 axis for the 3 sire breeds.</t>
        </r>
      </text>
    </comment>
    <comment ref="C508" authorId="2" shapeId="0" xr:uid="{B1B67B53-B659-48D3-B7BD-63B82BFC75EE}">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C517" authorId="2" shapeId="0" xr:uid="{69EB26AC-3242-4A1A-BD98-99C33E646AE5}">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Also applied to scanning % in  f_conception_cs</t>
        </r>
      </text>
    </comment>
    <comment ref="C525" authorId="2" shapeId="0" xr:uid="{A255436C-28CE-42D0-A47F-E7423E00F529}">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C526" authorId="2" shapeId="0" xr:uid="{8794CF18-7723-4CEA-965A-92DE716B8BB6}">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C531" authorId="2" shapeId="0" xr:uid="{A0A18127-3ADA-431C-BC65-FFD5EB7380C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C532" authorId="2" shapeId="0" xr:uid="{5CE130EA-C0EC-49A6-901F-DC59EA800D40}">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C534" authorId="0" shapeId="0" xr:uid="{489385A3-D3D2-4743-9FB8-8AAE7CB7B0A4}">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C535" authorId="0" shapeId="0" xr:uid="{A0EAF5B9-A037-4933-B4CB-585D4701CF1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C538" authorId="0" shapeId="0" xr:uid="{63BEEEA8-B745-419D-9D52-249ABFCD16EC}">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C540" authorId="0" shapeId="0" xr:uid="{FD9E0E70-97C4-40BE-8442-AD5C4F17BCF9}">
      <text>
        <r>
          <rPr>
            <b/>
            <sz val="9"/>
            <color indexed="81"/>
            <rFont val="Tahoma"/>
            <family val="2"/>
          </rPr>
          <t>Michael Young:</t>
        </r>
        <r>
          <rPr>
            <sz val="9"/>
            <color indexed="81"/>
            <rFont val="Tahoma"/>
            <family val="2"/>
          </rPr>
          <t xml:space="preserve">
True = include the bound on selling twice drys
(scan needs to be &gt; 0)</t>
        </r>
      </text>
    </comment>
    <comment ref="C541" authorId="0" shapeId="0" xr:uid="{53BD9283-E5B0-486C-B799-20F6450DFEC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C542" authorId="0" shapeId="0" xr:uid="{CB54F284-18CA-4681-942F-A20A375AB43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C564" authorId="0" shapeId="0" xr:uid="{E4B39277-BF46-433D-AFED-63302B81F48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but can also be controlled in the code.
</t>
        </r>
      </text>
    </comment>
    <comment ref="C565" authorId="0" shapeId="0" xr:uid="{F27B9A73-5E69-43FA-B310-831D3F533382}">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t>
        </r>
      </text>
    </comment>
    <comment ref="C586" authorId="0" shapeId="0" xr:uid="{8AFB029A-8684-4331-A3A4-9D9BDADCBE33}">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C587" authorId="0" shapeId="0" xr:uid="{4DF023BE-EF25-4403-8DD9-3A155BBF1659}">
      <text>
        <r>
          <rPr>
            <b/>
            <sz val="9"/>
            <color indexed="81"/>
            <rFont val="Tahoma"/>
            <family val="2"/>
          </rPr>
          <t>Michael Young:</t>
        </r>
        <r>
          <rPr>
            <sz val="9"/>
            <color indexed="81"/>
            <rFont val="Tahoma"/>
            <family val="2"/>
          </rPr>
          <t xml:space="preserve">
min dams</t>
        </r>
      </text>
    </comment>
    <comment ref="C589" authorId="0" shapeId="0" xr:uid="{32BB2101-7287-4B46-B7B6-2706CA3299D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4" authorId="0" shapeId="0" xr:uid="{A38483FB-108C-423C-B64B-6F2DED3EDFB2}">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5" authorId="0" shapeId="0" xr:uid="{8AAECC30-DE81-40D6-9459-D6BD03D2F56A}">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C597" authorId="0" shapeId="0" xr:uid="{10DDFEF2-2A88-464B-AB2D-860B4254C94E}">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C598" authorId="0" shapeId="0" xr:uid="{A0FAED43-EC2F-41F4-8560-0CCCB5C1DDE4}">
      <text>
        <r>
          <rPr>
            <b/>
            <sz val="9"/>
            <color indexed="81"/>
            <rFont val="Tahoma"/>
            <family val="2"/>
          </rPr>
          <t xml:space="preserve">John:
</t>
        </r>
        <r>
          <rPr>
            <sz val="9"/>
            <color indexed="81"/>
            <rFont val="Tahoma"/>
            <family val="2"/>
          </rPr>
          <t>Proportion of dams mated for each lambing opportunity of g1.
This is as a proportion of the animals retained as dams.
See also bnd_propn_1yofemales_mated_g1 which is as a proportion of the number of female progeny</t>
        </r>
      </text>
    </comment>
    <comment ref="C601" authorId="0" shapeId="0" xr:uid="{41192F69-D39C-4561-B852-75B9ADD8A799}">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C602" authorId="0" shapeId="0" xr:uid="{BAEFDAB8-FAD3-4351-AB5E-6C7E53A8970F}">
      <text>
        <r>
          <rPr>
            <b/>
            <sz val="9"/>
            <color indexed="81"/>
            <rFont val="Tahoma"/>
            <family val="2"/>
          </rPr>
          <t>Michael Young:</t>
        </r>
        <r>
          <rPr>
            <sz val="9"/>
            <color indexed="81"/>
            <rFont val="Tahoma"/>
            <family val="2"/>
          </rPr>
          <t xml:space="preserve">
Min sale age (days) of dams.
</t>
        </r>
      </text>
    </comment>
    <comment ref="C603" authorId="0" shapeId="0" xr:uid="{A512D5F2-943E-4886-800E-E7E82F67F283}">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C604" authorId="0" shapeId="0" xr:uid="{3C286DEA-2BC3-464D-B4B7-5E461A99A834}">
      <text>
        <r>
          <rPr>
            <b/>
            <sz val="9"/>
            <color indexed="81"/>
            <rFont val="Tahoma"/>
            <family val="2"/>
          </rPr>
          <t>Young:</t>
        </r>
        <r>
          <rPr>
            <sz val="9"/>
            <color indexed="81"/>
            <rFont val="Tahoma"/>
            <family val="2"/>
          </rPr>
          <t xml:space="preserve">
highest age (days) to sell female offspring.</t>
        </r>
      </text>
    </comment>
    <comment ref="C605" authorId="0" shapeId="0" xr:uid="{5EE5D1C1-FD6D-4C72-B4C1-7BCDB6651AAC}">
      <text>
        <r>
          <rPr>
            <b/>
            <sz val="9"/>
            <color indexed="81"/>
            <rFont val="Tahoma"/>
            <family val="2"/>
          </rPr>
          <t>Michael Young:</t>
        </r>
        <r>
          <rPr>
            <sz val="9"/>
            <color indexed="81"/>
            <rFont val="Tahoma"/>
            <family val="2"/>
          </rPr>
          <t xml:space="preserve">
lowest age (days) to sell wethers.</t>
        </r>
      </text>
    </comment>
    <comment ref="C606" authorId="0" shapeId="0" xr:uid="{20A9D4BE-1036-4D8E-8903-6734298DFB7B}">
      <text>
        <r>
          <rPr>
            <b/>
            <sz val="9"/>
            <color indexed="81"/>
            <rFont val="Tahoma"/>
            <family val="2"/>
          </rPr>
          <t>Michael Young:</t>
        </r>
        <r>
          <rPr>
            <sz val="9"/>
            <color indexed="81"/>
            <rFont val="Tahoma"/>
            <family val="2"/>
          </rPr>
          <t xml:space="preserve">
highest age (days) to sell wethers.</t>
        </r>
      </text>
    </comment>
    <comment ref="C607" authorId="2" shapeId="0" xr:uid="{B839C549-0A5C-4821-9A88-A4FFB4986AAB}">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608" authorId="2" shapeId="0" xr:uid="{291F9353-B5EB-4215-9311-8C2779A8DE4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728" authorId="0" shapeId="0" xr:uid="{3B059B4C-DE52-4054-8717-CA8151D510FA}">
      <text>
        <r>
          <rPr>
            <b/>
            <sz val="9"/>
            <color indexed="81"/>
            <rFont val="Tahoma"/>
            <family val="2"/>
          </rPr>
          <t xml:space="preserve">John:
</t>
        </r>
        <r>
          <rPr>
            <sz val="9"/>
            <color indexed="81"/>
            <rFont val="Tahoma"/>
            <family val="2"/>
          </rPr>
          <t>Scale the feed that must be left ungrazed as a conservation buffer.</t>
        </r>
      </text>
    </comment>
    <comment ref="C736" authorId="2" shapeId="0" xr:uid="{08BB78EB-5524-4790-8F8F-77F93607BE09}">
      <text>
        <r>
          <rPr>
            <b/>
            <sz val="9"/>
            <color indexed="81"/>
            <rFont val="Tahoma"/>
            <family val="2"/>
          </rPr>
          <t>John:</t>
        </r>
        <r>
          <rPr>
            <sz val="9"/>
            <color indexed="81"/>
            <rFont val="Tahoma"/>
            <family val="2"/>
          </rPr>
          <t xml:space="preserve">
Scale wool prices. Operates on the micron price guides</t>
        </r>
      </text>
    </comment>
    <comment ref="C737" authorId="2" shapeId="0" xr:uid="{BD4604ED-8FA4-4A71-A6D6-6FB56521FFB7}">
      <text>
        <r>
          <rPr>
            <b/>
            <sz val="9"/>
            <color indexed="81"/>
            <rFont val="Tahoma"/>
            <family val="2"/>
          </rPr>
          <t>John:</t>
        </r>
        <r>
          <rPr>
            <sz val="9"/>
            <color indexed="81"/>
            <rFont val="Tahoma"/>
            <family val="2"/>
          </rPr>
          <t xml:space="preserve">
Scale sale sheep prices. Operates on the maximum prices in the grids</t>
        </r>
      </text>
    </comment>
    <comment ref="C738" authorId="2" shapeId="0" xr:uid="{52D649D7-E8C7-4963-AD71-BDD83A559509}">
      <text>
        <r>
          <rPr>
            <b/>
            <sz val="9"/>
            <color indexed="81"/>
            <rFont val="Tahoma"/>
            <family val="2"/>
          </rPr>
          <t>John:</t>
        </r>
        <r>
          <rPr>
            <sz val="9"/>
            <color indexed="81"/>
            <rFont val="Tahoma"/>
            <family val="2"/>
          </rPr>
          <t xml:space="preserve">
Scale grain prices. Operates on both firsts and seconds</t>
        </r>
      </text>
    </comment>
    <comment ref="C740" authorId="2" shapeId="0" xr:uid="{296396D9-9F0D-4B9D-A6EC-F865B1BB85AC}">
      <text>
        <r>
          <rPr>
            <b/>
            <sz val="9"/>
            <color indexed="81"/>
            <rFont val="Tahoma"/>
            <family val="2"/>
          </rPr>
          <t>John:</t>
        </r>
        <r>
          <rPr>
            <sz val="9"/>
            <color indexed="81"/>
            <rFont val="Tahoma"/>
            <family val="2"/>
          </rPr>
          <t xml:space="preserve">
Include pasture. Default is True</t>
        </r>
      </text>
    </comment>
    <comment ref="C741" authorId="2" shapeId="0" xr:uid="{FF2AC07F-89C3-4DDE-B256-C333A88F9D74}">
      <text>
        <r>
          <rPr>
            <b/>
            <sz val="9"/>
            <color indexed="81"/>
            <rFont val="Tahoma"/>
            <family val="2"/>
          </rPr>
          <t xml:space="preserve">Michael:
</t>
        </r>
        <r>
          <rPr>
            <sz val="9"/>
            <color indexed="81"/>
            <rFont val="Tahoma"/>
            <family val="2"/>
          </rPr>
          <t>Is salt land pasture included. 
Note for this to work understory pasture needs to be turned on (pas_inc_t[3:4]).</t>
        </r>
      </text>
    </comment>
    <comment ref="C742" authorId="2" shapeId="0" xr:uid="{BEAB47C2-C63A-44DE-A868-337230385F44}">
      <text>
        <r>
          <rPr>
            <b/>
            <sz val="9"/>
            <color indexed="81"/>
            <rFont val="Tahoma"/>
            <family val="2"/>
          </rPr>
          <t>John:</t>
        </r>
        <r>
          <rPr>
            <sz val="9"/>
            <color indexed="81"/>
            <rFont val="Tahoma"/>
            <family val="2"/>
          </rPr>
          <t xml:space="preserve">
Pasture growth rate by weather-year &amp; feed period (all LMUs)`</t>
        </r>
      </text>
    </comment>
    <comment ref="C749" authorId="2" shapeId="0" xr:uid="{E2D850E0-2EFE-4E67-9119-D5790EA62F85}">
      <text>
        <r>
          <rPr>
            <b/>
            <sz val="9"/>
            <color indexed="81"/>
            <rFont val="Tahoma"/>
            <family val="2"/>
          </rPr>
          <t>John:</t>
        </r>
        <r>
          <rPr>
            <sz val="9"/>
            <color indexed="81"/>
            <rFont val="Tahoma"/>
            <family val="2"/>
          </rPr>
          <t xml:space="preserve">
Germination of pasture across all lmus</t>
        </r>
      </text>
    </comment>
    <comment ref="C752" authorId="0" shapeId="0" xr:uid="{F5E92694-9700-4E0D-86BC-973025305C46}">
      <text>
        <r>
          <rPr>
            <b/>
            <sz val="9"/>
            <color indexed="81"/>
            <rFont val="Tahoma"/>
            <family val="2"/>
          </rPr>
          <t>Michael Young (21512438):</t>
        </r>
        <r>
          <rPr>
            <sz val="9"/>
            <color indexed="81"/>
            <rFont val="Tahoma"/>
            <family val="2"/>
          </rPr>
          <t xml:space="preserve">
control if cropgrazing is included. Default is True</t>
        </r>
      </text>
    </comment>
    <comment ref="C754" authorId="2" shapeId="0" xr:uid="{10E79DA3-7CE7-44A2-ADB7-B43D005C0CC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58" authorId="2" shapeId="0" xr:uid="{DAAC0BB8-51FF-42A4-9E88-CE82D638B7C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2" authorId="2" shapeId="0" xr:uid="{BF99EBB7-9902-436F-9F5A-B4E333C044B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6" authorId="2" shapeId="0" xr:uid="{32DDDC71-F49F-464A-8926-A2627EEA1C7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9" authorId="2" shapeId="0" xr:uid="{4345CCFC-0D31-4469-BD26-8E00C78D0F9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3" authorId="2" shapeId="0" xr:uid="{8AD07DB6-6909-47DE-BAE6-966C50589B0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7" authorId="2" shapeId="0" xr:uid="{18DE9762-1BBA-4B4E-ABA6-12B2EE7C10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1" authorId="2" shapeId="0" xr:uid="{D99EF64F-B22F-4D62-8056-13814251D7A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4" authorId="2" shapeId="0" xr:uid="{74129943-F983-4DDA-A421-9FECDE980B7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7" authorId="2" shapeId="0" xr:uid="{9DF32899-29DD-4BE6-9B38-0175690E88F2}">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0" authorId="2" shapeId="0" xr:uid="{0368A1AB-9B2B-439F-B1AA-07ED5B83B29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3" authorId="2" shapeId="0" xr:uid="{940A61F1-F37A-431B-9A4F-8BCDD6276EE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6" authorId="2" shapeId="0" xr:uid="{E2AB903E-7774-4DEE-ADEA-AA7765D8B5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9" authorId="2" shapeId="0" xr:uid="{C6062560-55CD-420A-BA06-B396CA14812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2" authorId="2" shapeId="0" xr:uid="{DBC97F44-1A8A-45C3-8CD1-91C2926AB20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5" authorId="2" shapeId="0" xr:uid="{63F4572D-80EB-46DF-9944-AEA92F1A85F5}">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8" authorId="2" shapeId="0" xr:uid="{4CE29723-FA76-4D3E-97F5-84175D5074A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1" authorId="2" shapeId="0" xr:uid="{D3668F72-3A81-492D-A860-C107EC7554B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4" authorId="2" shapeId="0" xr:uid="{6F3CE8CC-8212-4307-8CF3-6A8415B80F5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7" authorId="2" shapeId="0" xr:uid="{41DF31E0-583B-4B52-A921-3713B6E8E53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0" authorId="2" shapeId="0" xr:uid="{229EC85D-5062-460A-B2B9-FCA1DA128BA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3" authorId="2" shapeId="0" xr:uid="{5B8575AD-CFDF-4C7C-94C8-3412B627D77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6" authorId="2" shapeId="0" xr:uid="{11495A3D-43FC-49DE-8163-0CEFDCB57B6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9" authorId="2" shapeId="0" xr:uid="{28A651AD-F3EC-40C9-B7DF-8CF6F27E637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2" authorId="2" shapeId="0" xr:uid="{D04DD60C-21B6-4CD7-99AE-418C88D9ED1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5" authorId="2" shapeId="0" xr:uid="{5A991FFB-6CDE-4B94-BF1F-3ABDAD3A5F4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8" authorId="2" shapeId="0" xr:uid="{48EF20D0-5790-4863-BD00-D01155EABE6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1" authorId="2" shapeId="0" xr:uid="{B6904015-2876-4F93-99CC-CFC42DF0C85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4" authorId="2" shapeId="0" xr:uid="{6094FD55-5703-45FA-928D-59EADBE9DC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<sst xmlns="http://schemas.openxmlformats.org/spreadsheetml/2006/main" count="16245" uniqueCount="2703">
  <si>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</si>
  <si>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</si>
  <si>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</si>
  <si>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</si>
  <si>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</si>
  <si>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</si>
  <si>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</si>
  <si>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</si>
  <si>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</si>
  <si>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</si>
  <si>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</si>
  <si>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</si>
  <si>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</si>
  <si>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</si>
  <si>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</si>
  <si>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</si>
  <si>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</si>
  <si>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</si>
  <si>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</si>
  <si>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</si>
  <si>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</si>
  <si>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</si>
  <si>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</si>
  <si>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</si>
  <si>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</si>
  <si>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</si>
  <si>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</si>
  <si>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</si>
  <si>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</si>
  <si>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</si>
  <si>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</si>
  <si>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</si>
  <si>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</si>
  <si>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</si>
  <si>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</si>
  <si>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</si>
  <si>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</si>
  <si>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</si>
  <si>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</si>
  <si>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</si>
  <si>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</si>
  <si>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</si>
  <si>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</si>
  <si>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</si>
  <si>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</si>
  <si>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</si>
  <si>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</si>
  <si>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</si>
  <si>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</si>
  <si>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</si>
  <si>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</si>
  <si>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</si>
  <si>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</si>
  <si>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</si>
  <si>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</si>
  <si>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</si>
  <si>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</si>
  <si>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</si>
  <si>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</si>
  <si>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</si>
  <si>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</si>
  <si>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</si>
  <si>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</si>
  <si>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</si>
  <si>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</si>
  <si>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</si>
  <si>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</si>
  <si>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</si>
  <si>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</si>
  <si>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</si>
  <si>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</si>
  <si>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</si>
  <si>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</si>
  <si>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</si>
  <si>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</si>
  <si>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</si>
  <si>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</si>
  <si>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</si>
  <si>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</si>
  <si>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</si>
  <si>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</si>
  <si>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</si>
  <si>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</si>
  <si>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</si>
  <si>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</si>
  <si>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</si>
  <si>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</si>
  <si>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</si>
  <si>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</si>
  <si>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</si>
  <si>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</si>
  <si>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</si>
  <si>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</si>
  <si>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</si>
  <si>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</si>
  <si>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</si>
  <si>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</si>
  <si>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</si>
  <si>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</si>
  <si>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</si>
  <si>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</si>
  <si>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</si>
  <si>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</si>
  <si>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</si>
  <si>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</si>
  <si>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</si>
  <si>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</si>
  <si>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</si>
  <si>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</si>
  <si>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</si>
  <si>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</si>
  <si>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</si>
  <si>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</si>
  <si>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</si>
  <si>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</si>
  <si>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</si>
  <si>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</si>
  <si>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</si>
  <si>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</si>
  <si>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</si>
  <si>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</si>
  <si>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</si>
  <si>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</si>
  <si>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</si>
  <si>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</si>
  <si>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</si>
  <si>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</si>
  <si>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</si>
  <si>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</si>
  <si>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</si>
  <si>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</si>
  <si>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</si>
  <si>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</si>
  <si>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</si>
  <si>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</si>
  <si>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</si>
  <si>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</si>
  <si>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</si>
  <si>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</si>
  <si>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</si>
  <si>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</si>
  <si>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</si>
  <si>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</si>
  <si>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</si>
  <si>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</si>
  <si>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</si>
  <si>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</si>
  <si>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</si>
  <si>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</si>
  <si>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</si>
  <si>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</si>
  <si>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</si>
  <si>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</si>
  <si>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</si>
  <si>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</si>
  <si>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</si>
  <si>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</si>
  <si>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</si>
  <si>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</si>
  <si>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</si>
  <si>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</si>
  <si>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</si>
  <si>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</si>
  <si>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</si>
  <si>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</si>
  <si>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</si>
  <si>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</si>
  <si>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</si>
  <si>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</si>
  <si>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</si>
  <si>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</si>
  <si>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</si>
  <si>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</si>
  <si>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</si>
  <si>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</si>
  <si>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</si>
  <si>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</si>
  <si>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</si>
  <si>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</si>
  <si>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</si>
  <si>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</si>
  <si>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</si>
  <si>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</si>
  <si>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</si>
  <si>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</si>
  <si>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</si>
  <si>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</si>
  <si>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</si>
  <si>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</si>
  <si>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</si>
  <si>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</si>
  <si>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</si>
  <si>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</si>
  <si>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</si>
  <si>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</si>
  <si>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</si>
  <si>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</si>
  <si>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</si>
  <si>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</si>
  <si>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</si>
  <si>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</si>
  <si>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</si>
  <si>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</si>
  <si>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</si>
  <si>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</si>
  <si>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</si>
  <si>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</si>
  <si>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</si>
  <si>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</si>
  <si>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</si>
  <si>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</si>
  <si>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</si>
  <si>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</si>
  <si>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</si>
  <si>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</si>
  <si>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</si>
  <si>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</si>
  <si>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</si>
  <si>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</si>
  <si>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</si>
  <si>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</si>
  <si>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</si>
  <si>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</si>
  <si>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</si>
  <si>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</si>
  <si>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</si>
  <si>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</si>
  <si>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</si>
  <si>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</si>
  <si>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</si>
  <si>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</si>
  <si>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</si>
  <si>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</si>
  <si>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</si>
  <si>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</si>
  <si>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</si>
  <si>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</si>
  <si>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</si>
  <si>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</si>
  <si>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</si>
  <si>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</si>
  <si>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</si>
  <si>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</si>
  <si>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</si>
  <si>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</si>
  <si>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</si>
  <si>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</si>
  <si>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</si>
  <si>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</si>
  <si>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</si>
  <si>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</si>
  <si>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</si>
  <si>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</si>
  <si>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</si>
  <si>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</si>
  <si>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</si>
  <si>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</si>
  <si>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</si>
  <si>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</si>
  <si>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</si>
  <si>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</si>
  <si>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</si>
  <si>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</si>
  <si>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</si>
  <si>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</si>
  <si>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</si>
  <si>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</si>
  <si>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</si>
  <si>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</si>
  <si>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</si>
  <si>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</si>
  <si>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</si>
  <si>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</si>
  <si>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</si>
  <si>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</si>
  <si>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</si>
  <si>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</si>
  <si>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</si>
  <si>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</si>
  <si>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</si>
  <si>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</si>
  <si>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</si>
  <si>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</si>
  <si>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</si>
  <si>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</si>
  <si>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</si>
  <si>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</si>
  <si>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</si>
  <si>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</si>
  <si>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</si>
  <si>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</si>
  <si>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</si>
  <si>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</si>
  <si>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</si>
  <si>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</si>
  <si>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</si>
  <si>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</si>
  <si>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</si>
  <si>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</si>
  <si>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</si>
  <si>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</si>
  <si>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</si>
  <si>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</si>
  <si>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</si>
  <si>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</si>
  <si>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</si>
  <si>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</si>
  <si>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</si>
  <si>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</si>
  <si>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</si>
  <si>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</si>
  <si>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</si>
  <si>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</si>
  <si>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</si>
  <si>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</si>
  <si>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</si>
  <si>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</si>
  <si>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</si>
  <si>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</si>
  <si>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</si>
  <si>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</si>
  <si>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</si>
  <si>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</si>
  <si>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</si>
  <si>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</si>
  <si>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</si>
  <si>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</si>
  <si>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</si>
  <si>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</si>
  <si>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</si>
  <si>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</si>
  <si>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</si>
  <si>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</si>
  <si>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</si>
  <si>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</si>
  <si>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</si>
  <si>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</si>
  <si>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</si>
  <si>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</si>
  <si>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</si>
  <si>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</si>
  <si>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</si>
  <si>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</si>
  <si>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</si>
  <si>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</si>
  <si>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</si>
  <si>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</si>
  <si>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</si>
  <si>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</si>
  <si>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</si>
  <si>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</si>
  <si>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</si>
  <si>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</si>
  <si>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</si>
  <si>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</si>
  <si>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</si>
  <si>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</si>
  <si>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</si>
  <si>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</si>
  <si>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</si>
  <si>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</si>
  <si>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</si>
  <si>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</si>
  <si>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</si>
  <si>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</si>
  <si>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</si>
  <si>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</si>
  <si>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</si>
  <si>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</si>
  <si>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</si>
  <si>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</si>
  <si>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</si>
  <si>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</si>
  <si>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</si>
  <si>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</si>
  <si>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</si>
  <si>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</si>
  <si>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</si>
  <si>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</si>
  <si>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</si>
  <si>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</si>
  <si>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</si>
  <si>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</si>
  <si>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</si>
  <si>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</si>
  <si>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</si>
  <si>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</si>
  <si>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</si>
  <si>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</si>
  <si>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</si>
  <si>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</si>
  <si>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</si>
  <si>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</si>
  <si>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</si>
  <si>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</si>
  <si>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</si>
  <si>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</si>
  <si>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</si>
  <si>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</si>
  <si>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</si>
  <si>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</si>
  <si>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</si>
  <si>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Forced retention               Retain none</t>
  </si>
  <si>
    <t>Once dry                               Retain none</t>
  </si>
  <si>
    <t>Twice dry                              Retain none</t>
  </si>
  <si>
    <t>Forced retention                  Retain all</t>
  </si>
  <si>
    <t>Once dry                                  Retain all</t>
  </si>
  <si>
    <t>Twice dry                                 Retain all</t>
  </si>
  <si>
    <t>Forced retention           Retain performers</t>
  </si>
  <si>
    <t>Once dry                           Retain performers</t>
  </si>
  <si>
    <t>Twice dry                          Retain performers</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</si>
  <si>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</si>
  <si>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</si>
  <si>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</si>
  <si>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</si>
  <si>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</si>
  <si>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</si>
  <si>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</si>
  <si>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</si>
  <si>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</si>
  <si>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</si>
  <si>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</si>
  <si>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</si>
  <si>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</si>
  <si>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</si>
  <si>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</si>
  <si>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</si>
  <si>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</si>
  <si>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</si>
  <si>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</si>
  <si>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</si>
  <si>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</si>
  <si>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</si>
  <si>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</si>
  <si>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</si>
  <si>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</si>
  <si>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</si>
  <si>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</si>
  <si>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</si>
  <si>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</si>
  <si>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</si>
  <si>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</si>
  <si>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</si>
  <si>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</si>
  <si>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</si>
  <si>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</si>
  <si>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</si>
  <si>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</si>
  <si>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</si>
  <si>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DSE of each sheep group (either by hd or mei)</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</si>
  <si>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</si>
  <si>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</si>
  <si>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</si>
  <si>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</si>
  <si>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</si>
  <si>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</si>
  <si>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</si>
  <si>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</si>
  <si>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</si>
  <si>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</si>
  <si>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</si>
  <si>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</si>
  <si>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</si>
  <si>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</si>
  <si>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</si>
  <si>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</si>
  <si>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</si>
  <si>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</si>
  <si>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</si>
  <si>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</si>
  <si>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</si>
  <si>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</si>
  <si>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</si>
  <si>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</si>
  <si>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</si>
  <si>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</si>
  <si>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</si>
  <si>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</si>
  <si>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</si>
  <si>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</si>
  <si>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</si>
  <si>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</si>
  <si>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</si>
  <si>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</si>
  <si>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</si>
  <si>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</si>
  <si>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</si>
  <si>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</si>
  <si>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</si>
  <si>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</si>
  <si>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</si>
  <si>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</si>
  <si>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</si>
  <si>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</si>
  <si>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</si>
  <si>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</si>
  <si>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</si>
  <si>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</si>
  <si>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</si>
  <si>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</si>
  <si>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</si>
  <si>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</si>
  <si>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 xml:space="preserve">Flexible (no RR)                   Flexible (no RR)   </t>
  </si>
  <si>
    <t xml:space="preserve">Forced retention                 Flexible (no RR)   </t>
  </si>
  <si>
    <t xml:space="preserve">Once dry                                 Flexible (no RR)   </t>
  </si>
  <si>
    <t xml:space="preserve">Twice dry                                Flexible (no RR)   </t>
  </si>
  <si>
    <t>Flexible (no RR)                   Retain none</t>
  </si>
  <si>
    <t>Flexible (no RR)                    Retain all</t>
  </si>
  <si>
    <t>Flexible (no RR)             Retain performers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</si>
  <si>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</si>
  <si>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</si>
  <si>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</si>
  <si>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</si>
  <si>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</si>
  <si>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</si>
  <si>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</si>
  <si>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</si>
  <si>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</si>
  <si>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</si>
  <si>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</si>
  <si>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</si>
  <si>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</si>
  <si>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</si>
  <si>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</si>
  <si>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</si>
  <si>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</si>
  <si>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</si>
  <si>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</si>
  <si>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</si>
  <si>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</si>
  <si>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</si>
  <si>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</si>
  <si>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</si>
  <si>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</si>
  <si>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</si>
  <si>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</si>
  <si>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</si>
  <si>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</si>
  <si>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</si>
  <si>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</si>
  <si>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</si>
  <si>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</si>
  <si>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</si>
  <si>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</si>
  <si>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</si>
  <si>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</si>
  <si>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</si>
  <si>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</si>
  <si>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</si>
  <si>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</si>
  <si>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</si>
  <si>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</si>
  <si>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</si>
  <si>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</si>
  <si>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</si>
  <si>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</si>
  <si>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</si>
  <si>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</si>
  <si>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</si>
  <si>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</si>
  <si>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</si>
  <si>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</si>
  <si>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</si>
  <si>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</si>
  <si>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</si>
  <si>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</si>
  <si>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</si>
  <si>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</si>
  <si>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</si>
  <si>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</si>
  <si>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</si>
  <si>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</si>
  <si>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</si>
  <si>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</si>
  <si>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</si>
  <si>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</si>
  <si>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</si>
  <si>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</si>
  <si>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</si>
  <si>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</si>
  <si>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</si>
  <si>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</si>
  <si>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</si>
  <si>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</si>
  <si>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</si>
  <si>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</si>
  <si>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</si>
  <si>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</si>
  <si>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</si>
  <si>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</si>
  <si>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</si>
  <si>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</si>
  <si>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</si>
  <si>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</si>
  <si>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</si>
  <si>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</si>
  <si>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</si>
  <si>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</si>
  <si>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</si>
  <si>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</si>
  <si>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</si>
  <si>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</si>
  <si>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</si>
  <si>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</si>
  <si>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</si>
  <si>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</si>
  <si>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</si>
  <si>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</si>
  <si>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</si>
  <si>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</si>
  <si>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</si>
  <si>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</si>
  <si>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</si>
  <si>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</si>
  <si>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</si>
  <si>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</si>
  <si>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</si>
  <si>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</si>
  <si>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</si>
  <si>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</si>
  <si>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</si>
  <si>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</si>
  <si>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</si>
  <si>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</si>
  <si>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</si>
  <si>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</si>
  <si>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</si>
  <si>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</si>
  <si>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</si>
  <si>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</si>
  <si>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</si>
  <si>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</si>
  <si>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</si>
  <si>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</si>
  <si>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</si>
  <si>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</si>
  <si>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</si>
  <si>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</si>
  <si>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</si>
  <si>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</si>
  <si>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</si>
  <si>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</si>
  <si>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</si>
  <si>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</si>
  <si>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</si>
  <si>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</si>
  <si>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</si>
  <si>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</si>
  <si>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</si>
  <si>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</si>
  <si>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</si>
  <si>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</si>
  <si>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</si>
  <si>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</si>
  <si>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</si>
  <si>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</si>
  <si>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</si>
  <si>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</si>
  <si>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</si>
  <si>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</si>
  <si>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</si>
  <si>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</si>
  <si>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</si>
  <si>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</si>
  <si>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</si>
  <si>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</si>
  <si>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</si>
  <si>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</si>
  <si>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</si>
  <si>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</si>
  <si>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</si>
  <si>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</si>
  <si>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</si>
  <si>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</si>
  <si>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</si>
  <si>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</si>
  <si>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</si>
  <si>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</si>
  <si>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</si>
  <si>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</si>
  <si>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</si>
  <si>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</si>
  <si>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</si>
  <si>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</si>
  <si>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</si>
  <si>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</si>
  <si>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</si>
  <si>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</si>
  <si>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</si>
  <si>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</si>
  <si>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</si>
  <si>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</si>
  <si>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</si>
  <si>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</si>
  <si>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</si>
  <si>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</si>
  <si>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</si>
  <si>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</si>
  <si>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</si>
  <si>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</si>
  <si>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</si>
  <si>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</si>
  <si>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</si>
  <si>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</si>
  <si>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</si>
  <si>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</si>
  <si>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</si>
  <si>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</si>
  <si>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</si>
  <si>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</si>
  <si>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</si>
  <si>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</si>
  <si>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</si>
  <si>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</si>
  <si>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</si>
  <si>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</si>
  <si>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</si>
  <si>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</si>
  <si>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</si>
  <si>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</si>
  <si>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</si>
  <si>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</si>
  <si>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</si>
  <si>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</si>
  <si>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</si>
  <si>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</si>
  <si>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</si>
  <si>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</si>
  <si>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</si>
  <si>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</si>
  <si>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</si>
  <si>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</si>
  <si>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</si>
  <si>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</si>
  <si>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</si>
  <si>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</si>
  <si>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</si>
  <si>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</si>
  <si>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</si>
  <si>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</si>
  <si>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</si>
  <si>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Exp10 Farm &amp; flock standard values for this analysis</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</si>
  <si>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</si>
  <si>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</si>
  <si>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</si>
  <si>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</si>
  <si>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</si>
  <si>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</si>
  <si>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</si>
  <si>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</si>
  <si>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</si>
  <si>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</si>
  <si>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</si>
  <si>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</si>
  <si>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</si>
  <si>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</si>
  <si>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</si>
  <si>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</si>
  <si>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</si>
  <si>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</si>
  <si>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</si>
  <si>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</si>
  <si>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</si>
  <si>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</si>
  <si>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</si>
  <si>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</si>
  <si>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</si>
  <si>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</si>
  <si>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</si>
  <si>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</si>
  <si>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</si>
  <si>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</si>
  <si>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</si>
  <si>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</si>
  <si>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</si>
  <si>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</si>
  <si>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</si>
  <si>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</si>
  <si>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</si>
  <si>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</si>
  <si>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</si>
  <si>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</si>
  <si>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</si>
  <si>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</si>
  <si>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</si>
  <si>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</si>
  <si>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</si>
  <si>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</si>
  <si>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</si>
  <si>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Price SA controls</t>
  </si>
  <si>
    <t>Response to drys controls</t>
  </si>
  <si>
    <t>Progeny surv controls</t>
  </si>
  <si>
    <t>Weaning wt controls</t>
  </si>
  <si>
    <t>Fix error in sam[germ] in QuickTest</t>
  </si>
  <si>
    <t>fs_use_pkl</t>
  </si>
  <si>
    <t>gen_with_t</t>
  </si>
  <si>
    <t>bnd_lo_dam_inc</t>
  </si>
  <si>
    <t>bnd_up_dam_inc</t>
  </si>
  <si>
    <t>bnd_drys_retained_o</t>
  </si>
  <si>
    <t>bnd_lo_off_inc</t>
  </si>
  <si>
    <t>bnd_up_off_inc</t>
  </si>
  <si>
    <t>Add up and lower bound for offs. Fixed some positions for comments</t>
  </si>
  <si>
    <t>bnd_up_offs_tsdxg3</t>
  </si>
  <si>
    <t>bnd_lo_offs_tsdxg3</t>
  </si>
  <si>
    <t>:,:,:,:,:</t>
  </si>
  <si>
    <t>bnd_min_sale_age_female_dg3</t>
  </si>
  <si>
    <t>1:,0:1</t>
  </si>
  <si>
    <t>NLB</t>
  </si>
  <si>
    <t>Flock: Young ewes</t>
  </si>
  <si>
    <t>Flock: CFA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</si>
  <si>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</si>
  <si>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</si>
  <si>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</si>
  <si>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</si>
  <si>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</si>
  <si>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</si>
  <si>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</si>
  <si>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</si>
  <si>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</si>
  <si>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</si>
  <si>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</si>
  <si>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</si>
  <si>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</si>
  <si>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</si>
  <si>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</si>
  <si>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</si>
  <si>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</si>
  <si>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</si>
  <si>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</si>
  <si>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</si>
  <si>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</si>
  <si>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</si>
  <si>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</si>
  <si>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</si>
  <si>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</si>
  <si>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</si>
  <si>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</si>
  <si>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</si>
  <si>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</si>
  <si>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</si>
  <si>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</si>
  <si>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</si>
  <si>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</si>
  <si>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</si>
  <si>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</si>
  <si>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</si>
  <si>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</si>
  <si>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</si>
  <si>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</si>
  <si>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</si>
  <si>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bnd_up_dams_tVg1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</si>
  <si>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</si>
  <si>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</si>
  <si>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</si>
  <si>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</si>
  <si>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</si>
  <si>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</si>
  <si>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</si>
  <si>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</si>
  <si>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</si>
  <si>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</si>
  <si>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</si>
  <si>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</si>
  <si>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</si>
  <si>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</si>
  <si>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</si>
  <si>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</si>
  <si>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</si>
  <si>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</si>
  <si>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</si>
  <si>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</si>
  <si>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</si>
  <si>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</si>
  <si>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</si>
  <si>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</si>
  <si>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</si>
  <si>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</si>
  <si>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</si>
  <si>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</si>
  <si>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</si>
  <si>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</si>
  <si>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</si>
  <si>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</si>
  <si>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</si>
  <si>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</si>
  <si>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</si>
  <si>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</si>
  <si>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</si>
  <si>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</si>
  <si>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</si>
  <si>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</si>
  <si>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</si>
  <si>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</si>
  <si>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</si>
  <si>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</si>
  <si>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</si>
  <si>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</si>
  <si>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</si>
  <si>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</si>
  <si>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</si>
  <si>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</si>
  <si>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</si>
  <si>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</si>
  <si>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</si>
  <si>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</si>
  <si>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</si>
  <si>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</si>
  <si>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</si>
  <si>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</si>
  <si>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</si>
  <si>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</si>
  <si>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</si>
  <si>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</si>
  <si>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</si>
  <si>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</si>
  <si>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</si>
  <si>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</si>
  <si>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</si>
  <si>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Start of joining of ewe lambs</t>
  </si>
  <si>
    <t>Yearling lambing</t>
  </si>
  <si>
    <t>Weaning of the yearling progeny</t>
  </si>
  <si>
    <t>Start of joining of maidens</t>
  </si>
  <si>
    <t>Timing by region &amp; TOL</t>
  </si>
  <si>
    <t>Aut</t>
  </si>
  <si>
    <t>Win</t>
  </si>
  <si>
    <t>Spr</t>
  </si>
  <si>
    <t>The is a different data sheet for each TOL</t>
  </si>
  <si>
    <t>Start period</t>
  </si>
  <si>
    <t>End of joining</t>
  </si>
  <si>
    <t>V. Late</t>
  </si>
  <si>
    <t>End Period (not inclusive)</t>
  </si>
  <si>
    <t>r2_ik0g</t>
  </si>
  <si>
    <t>There is a different data sheet for each TOL</t>
  </si>
  <si>
    <t>Optimum adult management</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</si>
  <si>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</si>
  <si>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</si>
  <si>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</si>
  <si>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</si>
  <si>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</si>
  <si>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</si>
  <si>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</si>
  <si>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</si>
  <si>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</si>
  <si>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</si>
  <si>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</si>
  <si>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</si>
  <si>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Note: For the Trial description each of the regions needs the same number of characters (if the number is changed then requires changing the summarising formula in the Results)</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</si>
  <si>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</si>
  <si>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</si>
  <si>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</si>
  <si>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</si>
  <si>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</si>
  <si>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</si>
  <si>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</si>
  <si>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</si>
  <si>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</si>
  <si>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</si>
  <si>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</si>
  <si>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</si>
  <si>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</si>
  <si>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</si>
  <si>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</si>
  <si>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</si>
  <si>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</si>
  <si>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</si>
  <si>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</si>
  <si>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</si>
  <si>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</si>
  <si>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</si>
  <si>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</si>
  <si>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</si>
  <si>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</si>
  <si>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</si>
  <si>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</si>
  <si>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</si>
  <si>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</si>
  <si>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</si>
  <si>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</si>
  <si>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</si>
  <si>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</si>
  <si>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</si>
  <si>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</si>
  <si>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</si>
  <si>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</si>
  <si>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</si>
  <si>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</si>
  <si>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</si>
  <si>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</si>
  <si>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</si>
  <si>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</si>
  <si>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</si>
  <si>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</si>
  <si>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</si>
  <si>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</si>
  <si>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</si>
  <si>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</si>
  <si>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</si>
  <si>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</si>
  <si>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</si>
  <si>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</si>
  <si>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</si>
  <si>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</si>
  <si>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</si>
  <si>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</si>
  <si>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</si>
  <si>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</si>
  <si>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</si>
  <si>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</si>
  <si>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</si>
  <si>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</si>
  <si>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</si>
  <si>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</si>
  <si>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</si>
  <si>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</si>
  <si>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</si>
  <si>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</si>
  <si>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</si>
  <si>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</si>
  <si>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</si>
  <si>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</si>
  <si>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</si>
  <si>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</si>
  <si>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</si>
  <si>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</si>
  <si>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</si>
  <si>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</si>
  <si>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</si>
  <si>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</si>
  <si>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</si>
  <si>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</si>
  <si>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</si>
  <si>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</si>
  <si>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</si>
  <si>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</si>
  <si>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</si>
  <si>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</si>
  <si>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</si>
  <si>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</si>
  <si>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</si>
  <si>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</si>
  <si>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</si>
  <si>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</si>
  <si>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</si>
  <si>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</si>
  <si>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</si>
  <si>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</si>
  <si>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</si>
  <si>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</si>
  <si>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</si>
  <si>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</si>
  <si>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</si>
  <si>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</si>
  <si>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Feedsupply</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</si>
  <si>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</si>
  <si>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</si>
  <si>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</si>
  <si>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</si>
  <si>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FWM</t>
  </si>
  <si>
    <t>MWM</t>
  </si>
  <si>
    <t>MWM&amp;BBT</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</si>
  <si>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</si>
  <si>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</si>
  <si>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</si>
  <si>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</si>
  <si>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</si>
  <si>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</si>
  <si>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</si>
  <si>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</si>
  <si>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Maidens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</si>
  <si>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</si>
  <si>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</si>
  <si>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</si>
  <si>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</si>
  <si>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</si>
  <si>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</si>
  <si>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</si>
  <si>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</si>
  <si>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</si>
  <si>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</si>
  <si>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</si>
  <si>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</si>
  <si>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</si>
  <si>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</si>
  <si>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Yearling lambing - Standard</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</si>
  <si>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</si>
  <si>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</si>
  <si>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</si>
  <si>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</si>
  <si>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</si>
  <si>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</si>
  <si>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</si>
  <si>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</si>
  <si>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</si>
  <si>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</si>
  <si>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</si>
  <si>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</si>
  <si>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</si>
  <si>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</si>
  <si>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</si>
  <si>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</si>
  <si>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t>Slices for the FFCFW report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</si>
  <si>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</si>
  <si>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</si>
  <si>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</si>
  <si>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</si>
  <si>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</si>
  <si>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</si>
  <si>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</si>
  <si>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</si>
  <si>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</si>
  <si>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</si>
  <si>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</si>
  <si>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</si>
  <si>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</si>
  <si>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</si>
  <si>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</si>
  <si>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</si>
  <si>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</si>
  <si>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</si>
  <si>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</si>
  <si>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</si>
  <si>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</si>
  <si>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</si>
  <si>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</si>
  <si>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</si>
  <si>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</si>
  <si>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</si>
  <si>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</si>
  <si>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</si>
  <si>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</si>
  <si>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</si>
  <si>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</si>
  <si>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</si>
  <si>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</si>
  <si>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</si>
  <si>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</si>
  <si>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</si>
  <si>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</si>
  <si>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</si>
  <si>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</si>
  <si>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</si>
  <si>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</si>
  <si>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</si>
  <si>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</si>
  <si>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</si>
  <si>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</si>
  <si>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</si>
  <si>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</si>
  <si>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</si>
  <si>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</si>
  <si>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Equations &amp; REVs</t>
  </si>
  <si>
    <t>LW profiles &amp; nutrition</t>
  </si>
  <si>
    <t>Genotypes &amp; adjustments</t>
  </si>
  <si>
    <t>Management controls</t>
  </si>
  <si>
    <t>Costs &amp; Prices</t>
  </si>
  <si>
    <t>Region &amp; Farm</t>
  </si>
  <si>
    <t>Feed supply &amp; LTW</t>
  </si>
  <si>
    <t>Regroup &amp; Outline the SA variables in Experiment!</t>
  </si>
  <si>
    <t>overdraw_limit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</si>
  <si>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</si>
  <si>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</si>
  <si>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</si>
  <si>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</si>
  <si>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</si>
  <si>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</si>
  <si>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</si>
  <si>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</si>
  <si>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</si>
  <si>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</si>
  <si>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</si>
  <si>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</si>
  <si>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</si>
  <si>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</si>
  <si>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</si>
  <si>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</si>
  <si>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</si>
  <si>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</si>
  <si>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</si>
  <si>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</si>
  <si>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</si>
  <si>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</si>
  <si>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</si>
  <si>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</si>
  <si>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</si>
  <si>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</si>
  <si>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</si>
  <si>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</si>
  <si>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</si>
  <si>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</si>
  <si>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</si>
  <si>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</si>
  <si>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</si>
  <si>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</si>
  <si>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</si>
  <si>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</si>
  <si>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</si>
  <si>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</si>
  <si>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</si>
  <si>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</si>
  <si>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</si>
  <si>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</si>
  <si>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</si>
  <si>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</si>
  <si>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</si>
  <si>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</si>
  <si>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</si>
  <si>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</si>
  <si>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</si>
  <si>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</si>
  <si>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</si>
  <si>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</si>
  <si>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</si>
  <si>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</si>
  <si>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</si>
  <si>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</si>
  <si>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</si>
  <si>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</si>
  <si>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</si>
  <si>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</si>
  <si>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</si>
  <si>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</si>
  <si>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</si>
  <si>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</si>
  <si>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</si>
  <si>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</si>
  <si>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</si>
  <si>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</si>
  <si>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</si>
  <si>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</si>
  <si>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</si>
  <si>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</si>
  <si>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</si>
  <si>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</si>
  <si>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slp_inc</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</si>
  <si>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</si>
  <si>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</si>
  <si>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</si>
  <si>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</si>
  <si>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</si>
  <si>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</si>
  <si>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</si>
  <si>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</si>
  <si>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</si>
  <si>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</si>
  <si>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</si>
  <si>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</si>
  <si>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</si>
  <si>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</si>
  <si>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</si>
  <si>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</si>
  <si>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</si>
  <si>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</si>
  <si>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</si>
  <si>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</si>
  <si>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</si>
  <si>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</si>
  <si>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Force retention</t>
  </si>
  <si>
    <t>Forced retention               Force retention</t>
  </si>
  <si>
    <t>Twice dry                              Force retention</t>
  </si>
  <si>
    <t>Flexible (no RR)                    Once dry</t>
  </si>
  <si>
    <t>Forced retention                  Once dry</t>
  </si>
  <si>
    <t>Twice dry                                 Once dry</t>
  </si>
  <si>
    <t>Flexible (no RR)             Twice dry</t>
  </si>
  <si>
    <t>Forced retention           Twice dry</t>
  </si>
  <si>
    <t>Twice dry                          Twice dry</t>
  </si>
  <si>
    <t>Ewe Lambs</t>
  </si>
  <si>
    <t>Adult - Genotype</t>
  </si>
  <si>
    <t>Ewe Lamb - Genotype</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</si>
  <si>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</si>
  <si>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</si>
  <si>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</si>
  <si>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</si>
  <si>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</si>
  <si>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</si>
  <si>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There really should be some accumlation of advantages if more age groups are selected.</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</si>
  <si>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</si>
  <si>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</si>
  <si>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</si>
  <si>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</si>
  <si>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</si>
  <si>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bnd_up_prog_inc</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</si>
  <si>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</si>
  <si>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</si>
  <si>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</si>
  <si>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</si>
  <si>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</si>
  <si>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</si>
  <si>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</si>
  <si>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</si>
  <si>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</si>
  <si>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</si>
  <si>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</si>
  <si>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</si>
  <si>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</si>
  <si>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</si>
  <si>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</si>
  <si>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</si>
  <si>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</si>
  <si>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</si>
  <si>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</si>
  <si>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</si>
  <si>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</si>
  <si>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</si>
  <si>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</si>
  <si>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</si>
  <si>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Current assumptions generate the same RR increase if one age or multiple age groups are culled.</t>
  </si>
  <si>
    <t>Fix assumptions for dry management</t>
  </si>
  <si>
    <t>All sold                               Force retention</t>
  </si>
  <si>
    <t xml:space="preserve">All sold                                 Flexible </t>
  </si>
  <si>
    <t>All sold                                  Once dry</t>
  </si>
  <si>
    <t>All sold                           Twice dry</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</si>
  <si>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</si>
  <si>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</si>
  <si>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</si>
  <si>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</si>
  <si>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</si>
  <si>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</si>
  <si>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</si>
  <si>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</si>
  <si>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</si>
  <si>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</si>
  <si>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</si>
  <si>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</si>
  <si>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</si>
  <si>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</si>
  <si>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</si>
  <si>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</si>
  <si>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</si>
  <si>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</si>
  <si>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</si>
  <si>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</si>
  <si>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</si>
  <si>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</si>
  <si>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</si>
  <si>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</si>
  <si>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</si>
  <si>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</si>
  <si>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</si>
  <si>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</si>
  <si>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</si>
  <si>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</si>
  <si>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</si>
  <si>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</si>
  <si>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</si>
  <si>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</si>
  <si>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</si>
  <si>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</si>
  <si>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</si>
  <si>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</si>
  <si>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</si>
  <si>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</si>
  <si>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</si>
  <si>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</si>
  <si>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</si>
  <si>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</si>
  <si>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</si>
  <si>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</si>
  <si>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</si>
  <si>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</si>
  <si>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</si>
  <si>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</si>
  <si>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</si>
  <si>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</si>
  <si>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</si>
  <si>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</si>
  <si>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</si>
  <si>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</si>
  <si>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</si>
  <si>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</si>
  <si>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</si>
  <si>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</si>
  <si>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</si>
  <si>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</si>
  <si>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</si>
  <si>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</si>
  <si>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</si>
  <si>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</si>
  <si>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</si>
  <si>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</si>
  <si>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</si>
  <si>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</si>
  <si>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</si>
  <si>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</si>
  <si>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</si>
  <si>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</si>
  <si>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</si>
  <si>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</si>
  <si>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</si>
  <si>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</si>
  <si>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</si>
  <si>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</si>
  <si>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</si>
  <si>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</si>
  <si>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</si>
  <si>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</si>
  <si>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</si>
  <si>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</si>
  <si>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</si>
  <si>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</si>
  <si>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</si>
  <si>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</si>
  <si>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</si>
  <si>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</si>
  <si>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</si>
  <si>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</si>
  <si>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</si>
  <si>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</si>
  <si>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</si>
  <si>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</si>
  <si>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</si>
  <si>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Whatever</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</si>
  <si>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</si>
  <si>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</si>
  <si>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</si>
  <si>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</si>
  <si>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</si>
  <si>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</si>
  <si>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</si>
  <si>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</si>
  <si>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</si>
  <si>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</si>
  <si>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</si>
  <si>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</si>
  <si>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</si>
  <si>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</si>
  <si>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</si>
  <si>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</si>
  <si>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</si>
  <si>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</si>
  <si>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</si>
  <si>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</si>
  <si>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</si>
  <si>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</si>
  <si>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</si>
  <si>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</si>
  <si>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t>propn_mated_w_inc</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</si>
  <si>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</si>
  <si>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</si>
  <si>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</si>
  <si>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</si>
  <si>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</si>
  <si>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</si>
  <si>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</si>
  <si>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</si>
  <si>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</si>
  <si>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</si>
  <si>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</si>
  <si>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</si>
  <si>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</si>
  <si>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</si>
  <si>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</si>
  <si>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</si>
  <si>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</si>
  <si>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</si>
  <si>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</si>
  <si>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</si>
  <si>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</si>
  <si>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</si>
  <si>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</si>
  <si>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</si>
  <si>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</si>
  <si>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</si>
  <si>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</si>
  <si>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</si>
  <si>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</si>
  <si>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</si>
  <si>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</si>
  <si>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</si>
  <si>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</si>
  <si>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</si>
  <si>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</si>
  <si>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</si>
  <si>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</si>
  <si>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</si>
  <si>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</si>
  <si>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</si>
  <si>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</si>
  <si>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</si>
  <si>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</si>
  <si>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</si>
  <si>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</si>
  <si>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</si>
  <si>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</si>
  <si>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</si>
  <si>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</si>
  <si>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</si>
  <si>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</si>
  <si>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</si>
  <si>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</si>
  <si>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</si>
  <si>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</si>
  <si>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</si>
  <si>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</si>
  <si>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</si>
  <si>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</si>
  <si>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</si>
  <si>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</si>
  <si>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</si>
  <si>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</si>
  <si>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</si>
  <si>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</si>
  <si>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</si>
  <si>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</si>
  <si>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</si>
  <si>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</si>
  <si>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</si>
  <si>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</si>
  <si>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</si>
  <si>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</si>
  <si>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</si>
  <si>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</si>
  <si>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</si>
  <si>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</si>
  <si>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</si>
  <si>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</si>
  <si>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</si>
  <si>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</si>
  <si>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</si>
  <si>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</si>
  <si>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</si>
  <si>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</si>
  <si>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</si>
  <si>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</si>
  <si>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</si>
  <si>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</si>
  <si>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</si>
  <si>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</si>
  <si>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</si>
  <si>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</si>
  <si>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</si>
  <si>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</si>
  <si>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</si>
  <si>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</si>
  <si>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</si>
  <si>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</si>
  <si>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</si>
  <si>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</si>
  <si>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</si>
  <si>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</si>
  <si>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</si>
  <si>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</si>
  <si>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</si>
  <si>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</si>
  <si>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</si>
  <si>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</si>
  <si>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</si>
  <si>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</si>
  <si>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</si>
  <si>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</si>
  <si>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</si>
  <si>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</si>
  <si>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</si>
  <si>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</si>
  <si>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</si>
  <si>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</si>
  <si>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</si>
  <si>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</si>
  <si>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</si>
  <si>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</si>
  <si>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</si>
  <si>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</si>
  <si>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</si>
  <si>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</si>
  <si>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</si>
  <si>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</si>
  <si>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</si>
  <si>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</si>
  <si>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</si>
  <si>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</si>
  <si>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</si>
  <si>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</si>
  <si>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</si>
  <si>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</si>
  <si>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</si>
  <si>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Finewool Merino</t>
  </si>
  <si>
    <t>Medium wool Merino</t>
  </si>
  <si>
    <t>Medium wool Merino + Termimal</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</si>
  <si>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</si>
  <si>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</si>
  <si>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</si>
  <si>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</si>
  <si>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</si>
  <si>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</si>
  <si>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</si>
  <si>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</si>
  <si>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</si>
  <si>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</si>
  <si>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</si>
  <si>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</si>
  <si>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</si>
  <si>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</si>
  <si>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</si>
  <si>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</si>
  <si>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</si>
  <si>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</si>
  <si>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</si>
  <si>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</si>
  <si>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</si>
  <si>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</si>
  <si>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</si>
  <si>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</si>
  <si>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</si>
  <si>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</si>
  <si>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</si>
  <si>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</si>
  <si>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</si>
  <si>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Start of joining of 2 tooths</t>
  </si>
  <si>
    <t>Start of joining of rising 3yo</t>
  </si>
  <si>
    <t>Lambing 3yo</t>
  </si>
  <si>
    <t>Start of joining of rising 4yo</t>
  </si>
  <si>
    <t>Lambing 4yo</t>
  </si>
  <si>
    <t>Start of joining of rising 5yo</t>
  </si>
  <si>
    <t>Lambing 5yo</t>
  </si>
  <si>
    <t>Start of joining of rising 6yo</t>
  </si>
  <si>
    <t>Lambing 6yo</t>
  </si>
  <si>
    <t>Start of joining of rising 7yo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</si>
  <si>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</si>
  <si>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</si>
  <si>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</si>
  <si>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</si>
  <si>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</si>
  <si>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</si>
  <si>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</si>
  <si>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</si>
  <si>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</si>
  <si>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</si>
  <si>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</si>
  <si>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</si>
  <si>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</si>
  <si>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</si>
  <si>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</si>
  <si>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</si>
  <si>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</si>
  <si>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</si>
  <si>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Wean wt (pi_yatf)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</si>
  <si>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</si>
  <si>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</si>
  <si>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</si>
  <si>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</si>
  <si>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</si>
  <si>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</si>
  <si>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</si>
  <si>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</si>
  <si>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</si>
  <si>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</si>
  <si>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</si>
  <si>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</si>
  <si>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</si>
  <si>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</si>
  <si>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</si>
  <si>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</si>
  <si>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</si>
  <si>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</si>
  <si>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</si>
  <si>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</si>
  <si>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</si>
  <si>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</si>
  <si>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</si>
  <si>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</si>
  <si>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</si>
  <si>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</si>
  <si>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</si>
  <si>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</si>
  <si>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</si>
  <si>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</si>
  <si>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</si>
  <si>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</si>
  <si>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</si>
  <si>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</si>
  <si>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</si>
  <si>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</si>
  <si>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</si>
  <si>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</si>
  <si>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</si>
  <si>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</si>
  <si>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</si>
  <si>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</si>
  <si>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</si>
  <si>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</si>
  <si>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</si>
  <si>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</si>
  <si>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</si>
  <si>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</si>
  <si>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</si>
  <si>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</si>
  <si>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</si>
  <si>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</si>
  <si>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</si>
  <si>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</si>
  <si>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</si>
  <si>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</si>
  <si>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</si>
  <si>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</si>
  <si>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</si>
  <si>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</si>
  <si>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</si>
  <si>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</si>
  <si>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</si>
  <si>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</si>
  <si>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</si>
  <si>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</si>
  <si>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</si>
  <si>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</si>
  <si>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</si>
  <si>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</si>
  <si>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</si>
  <si>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</si>
  <si>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</si>
  <si>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</si>
  <si>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</si>
  <si>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</si>
  <si>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</si>
  <si>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</si>
  <si>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</si>
  <si>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</si>
  <si>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</si>
  <si>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</si>
  <si>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</si>
  <si>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</si>
  <si>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</si>
  <si>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</si>
  <si>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</si>
  <si>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</si>
  <si>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</si>
  <si>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</si>
  <si>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</si>
  <si>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</si>
  <si>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</si>
  <si>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</si>
  <si>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</si>
  <si>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</si>
  <si>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</si>
  <si>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</si>
  <si>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</si>
  <si>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</si>
  <si>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</si>
  <si>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</si>
  <si>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</si>
  <si>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</si>
  <si>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</si>
  <si>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</si>
  <si>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</si>
  <si>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</si>
  <si>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</si>
  <si>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</si>
  <si>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</si>
  <si>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</si>
  <si>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</si>
  <si>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</si>
  <si>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</si>
  <si>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</si>
  <si>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</si>
  <si>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</si>
  <si>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</si>
  <si>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</si>
  <si>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</si>
  <si>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</si>
  <si>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</si>
  <si>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</si>
  <si>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</si>
  <si>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</si>
  <si>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</si>
  <si>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</si>
  <si>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</si>
  <si>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</si>
  <si>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</si>
  <si>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</si>
  <si>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</si>
  <si>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</si>
  <si>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</si>
  <si>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</si>
  <si>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</si>
  <si>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</si>
  <si>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</si>
  <si>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</si>
  <si>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</si>
  <si>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</si>
  <si>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</si>
  <si>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</si>
  <si>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</si>
  <si>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</si>
  <si>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</si>
  <si>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</si>
  <si>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</si>
  <si>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</si>
  <si>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</si>
  <si>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</si>
  <si>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</si>
  <si>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</si>
  <si>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</si>
  <si>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</si>
  <si>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</si>
  <si>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</si>
  <si>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</si>
  <si>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1:,1:2,:</t>
  </si>
  <si>
    <t>1:,3:4,:</t>
  </si>
  <si>
    <t>1:,2:3,:</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</si>
  <si>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</si>
  <si>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</si>
  <si>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</si>
  <si>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</si>
  <si>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</si>
  <si>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</si>
  <si>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</si>
  <si>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</si>
  <si>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</si>
  <si>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</si>
  <si>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</si>
  <si>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</si>
  <si>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</si>
  <si>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</si>
  <si>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</si>
  <si>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</si>
  <si>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</si>
  <si>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</si>
  <si>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</si>
  <si>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</si>
  <si>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</si>
  <si>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Feeding Standards</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</si>
  <si>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</si>
  <si>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</si>
  <si>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</si>
  <si>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</si>
  <si>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</si>
  <si>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</si>
  <si>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</si>
  <si>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</si>
  <si>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</si>
  <si>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</si>
  <si>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</si>
  <si>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</si>
  <si>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period_is_reportebw_p</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</si>
  <si>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</si>
  <si>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</si>
  <si>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</si>
  <si>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</si>
  <si>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</si>
  <si>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</si>
  <si>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</si>
  <si>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</si>
  <si>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</si>
  <si>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</si>
  <si>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</si>
  <si>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</si>
  <si>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</si>
  <si>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</si>
  <si>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</si>
  <si>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</si>
  <si>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</si>
  <si>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</si>
  <si>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</si>
  <si>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</si>
  <si>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</si>
  <si>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</si>
  <si>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</si>
  <si>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</si>
  <si>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</si>
  <si>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</si>
  <si>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</si>
  <si>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</si>
  <si>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</si>
  <si>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</si>
  <si>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</si>
  <si>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</si>
  <si>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</si>
  <si>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</si>
  <si>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</si>
  <si>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</si>
  <si>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</si>
  <si>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</si>
  <si>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</si>
  <si>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</si>
  <si>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</si>
  <si>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</si>
  <si>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</si>
  <si>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</si>
  <si>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</si>
  <si>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</si>
  <si>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Feedsupply optimisation inputs</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</si>
  <si>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</si>
  <si>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</si>
  <si>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</si>
  <si>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</si>
  <si>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</si>
  <si>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</si>
  <si>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</si>
  <si>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</si>
  <si>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</si>
  <si>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</si>
  <si>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</si>
  <si>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</si>
  <si>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</si>
  <si>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</si>
  <si>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</si>
  <si>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</si>
  <si>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</si>
  <si>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</si>
  <si>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</si>
  <si>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</si>
  <si>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</si>
  <si>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</si>
  <si>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</si>
  <si>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</si>
  <si>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</si>
  <si>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</si>
  <si>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</si>
  <si>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</si>
  <si>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</si>
  <si>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</si>
  <si>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</si>
  <si>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</si>
  <si>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</si>
  <si>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</si>
  <si>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</si>
  <si>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</si>
  <si>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</si>
  <si>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</si>
  <si>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</si>
  <si>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</si>
  <si>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</si>
  <si>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</si>
  <si>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</si>
  <si>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</si>
  <si>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</si>
  <si>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</si>
  <si>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</si>
  <si>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</si>
  <si>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</si>
  <si>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</si>
  <si>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</si>
  <si>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</si>
  <si>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</si>
  <si>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</si>
  <si>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</si>
  <si>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</si>
  <si>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</si>
  <si>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</si>
  <si>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</si>
  <si>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</si>
  <si>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</si>
  <si>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</si>
  <si>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</si>
  <si>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</si>
  <si>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Summary report of opeining numbers, births and sales</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</si>
  <si>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</si>
  <si>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</si>
  <si>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</si>
  <si>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</si>
  <si>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</si>
  <si>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</si>
  <si>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</si>
  <si>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</si>
  <si>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</si>
  <si>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</si>
  <si>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</si>
  <si>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</si>
  <si>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</si>
  <si>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</si>
  <si>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</si>
  <si>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</si>
  <si>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</si>
  <si>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</si>
  <si>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</si>
  <si>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</si>
  <si>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</si>
  <si>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</si>
  <si>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</si>
  <si>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</si>
  <si>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</si>
  <si>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</si>
  <si>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</si>
  <si>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</si>
  <si>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</si>
  <si>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</si>
  <si>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</si>
  <si>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</si>
  <si>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</si>
  <si>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</si>
  <si>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</si>
  <si>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</si>
  <si>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</si>
  <si>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</si>
  <si>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</si>
  <si>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</si>
  <si>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</si>
  <si>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</si>
  <si>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</si>
  <si>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</si>
  <si>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</si>
  <si>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</si>
  <si>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</si>
  <si>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</si>
  <si>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</si>
  <si>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</si>
  <si>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</si>
  <si>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</si>
  <si>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</si>
  <si>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</si>
  <si>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</si>
  <si>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</si>
  <si>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</si>
  <si>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</si>
  <si>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</si>
  <si>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</si>
  <si>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</si>
  <si>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</si>
  <si>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</si>
  <si>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</si>
  <si>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</si>
  <si>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</si>
  <si>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</si>
  <si>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</si>
  <si>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</si>
  <si>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</si>
  <si>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</si>
  <si>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</si>
  <si>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</si>
  <si>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</si>
  <si>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</si>
  <si>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</si>
  <si>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</si>
  <si>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</si>
  <si>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</si>
  <si>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</si>
  <si>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</si>
  <si>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</si>
  <si>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</si>
  <si>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</si>
  <si>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</si>
  <si>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</si>
  <si>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</si>
  <si>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</si>
  <si>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</si>
  <si>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</si>
  <si>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</si>
  <si>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</si>
  <si>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</si>
  <si>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</si>
  <si>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</si>
  <si>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</si>
  <si>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</si>
  <si>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</si>
  <si>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</si>
  <si>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</si>
  <si>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</si>
  <si>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</si>
  <si>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</si>
  <si>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</si>
  <si>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</si>
  <si>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</si>
  <si>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</si>
  <si>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</si>
  <si>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</si>
  <si>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</si>
  <si>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</si>
  <si>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</si>
  <si>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</si>
  <si>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</si>
  <si>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</si>
  <si>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</si>
  <si>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</si>
  <si>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</si>
  <si>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</si>
  <si>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</si>
  <si>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</si>
  <si>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</si>
  <si>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</si>
  <si>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</si>
  <si>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</si>
  <si>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</si>
  <si>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</si>
  <si>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</si>
  <si>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</si>
  <si>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</si>
  <si>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</si>
  <si>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</si>
  <si>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</si>
  <si>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</si>
  <si>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</si>
  <si>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rev_conception_og1</t>
  </si>
  <si>
    <t>rev_littersize_og1</t>
  </si>
  <si>
    <t>rev_mortalityx_ol0g1</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</si>
  <si>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</si>
  <si>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</si>
  <si>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</si>
  <si>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</si>
  <si>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</si>
  <si>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</si>
  <si>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</si>
  <si>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</si>
  <si>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</si>
  <si>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</si>
  <si>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</si>
  <si>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</si>
  <si>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</si>
  <si>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</si>
  <si>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</si>
  <si>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</si>
  <si>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</si>
  <si>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</si>
  <si>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</si>
  <si>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</si>
  <si>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</si>
  <si>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</si>
  <si>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</si>
  <si>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</si>
  <si>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</si>
  <si>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</si>
  <si>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</si>
  <si>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bnd_lo_offs_Tsdxg3</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</si>
  <si>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</si>
  <si>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</si>
  <si>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</si>
  <si>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</si>
  <si>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</si>
  <si>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</si>
  <si>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</si>
  <si>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</si>
  <si>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</si>
  <si>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</si>
  <si>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</si>
  <si>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</si>
  <si>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</si>
  <si>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</si>
  <si>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</si>
  <si>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</si>
  <si>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</si>
  <si>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</si>
  <si>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</si>
  <si>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</si>
  <si>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</si>
  <si>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</si>
  <si>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</si>
  <si>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</si>
  <si>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</si>
  <si>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</si>
  <si>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</si>
  <si>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</si>
  <si>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</si>
  <si>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</si>
  <si>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</si>
  <si>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</si>
  <si>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</si>
  <si>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</si>
  <si>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</si>
  <si>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</si>
  <si>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</si>
  <si>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:,0:2,0:17,:</t>
  </si>
  <si>
    <t>:,0:2,1:4,:</t>
  </si>
  <si>
    <t>:,1:2,5:6,:</t>
  </si>
  <si>
    <t>:,1:2,8:9,:</t>
  </si>
  <si>
    <t>:,1:2,11:12,:</t>
  </si>
  <si>
    <t>:,1:2,14:15,:</t>
  </si>
  <si>
    <t>:,0:2,15:17,:</t>
  </si>
  <si>
    <t>:,0:2,1:5,:</t>
  </si>
  <si>
    <t>Change name of bnd_up_dams to include K2. Remove bnd_up_dams_inc (now done in code)</t>
  </si>
  <si>
    <t>lobnd_across_startw</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</si>
  <si>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</si>
  <si>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</si>
  <si>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</si>
  <si>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</si>
  <si>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</si>
  <si>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</si>
  <si>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</si>
  <si>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</si>
  <si>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</si>
  <si>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</si>
  <si>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</si>
  <si>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</si>
  <si>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</si>
  <si>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</si>
  <si>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</si>
  <si>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</si>
  <si>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</si>
  <si>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</si>
  <si>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</si>
  <si>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</si>
  <si>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</si>
  <si>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</si>
  <si>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</si>
  <si>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</si>
  <si>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</si>
  <si>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</si>
  <si>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</si>
  <si>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</si>
  <si>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</si>
  <si>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</si>
  <si>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</si>
  <si>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</si>
  <si>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</si>
  <si>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Region_test</t>
  </si>
  <si>
    <t>REV_All_std</t>
  </si>
  <si>
    <t>salep_max All sheep</t>
  </si>
  <si>
    <t>salep_max Export</t>
  </si>
  <si>
    <t>bnd_landuse_area_klz</t>
  </si>
  <si>
    <t>23:24,:,:</t>
  </si>
  <si>
    <t xml:space="preserve">Quick_test </t>
  </si>
  <si>
    <t xml:space="preserve">DSP_test   </t>
  </si>
  <si>
    <t xml:space="preserve">MP_create  </t>
  </si>
  <si>
    <t xml:space="preserve">MP_test    </t>
  </si>
  <si>
    <t xml:space="preserve">Breed_test </t>
  </si>
  <si>
    <t xml:space="preserve">TOL_test   </t>
  </si>
  <si>
    <t xml:space="preserve">Scan_test  </t>
  </si>
  <si>
    <t xml:space="preserve">FeedSupply </t>
  </si>
  <si>
    <t xml:space="preserve">LTW_loops  </t>
  </si>
  <si>
    <t xml:space="preserve">CropGraze  </t>
  </si>
  <si>
    <t>Fodder_Test</t>
  </si>
  <si>
    <t xml:space="preserve">Lucerne    </t>
  </si>
  <si>
    <t xml:space="preserve">NewFeedStd </t>
  </si>
  <si>
    <t xml:space="preserve">Rotations  </t>
  </si>
  <si>
    <t xml:space="preserve">REV_create </t>
  </si>
  <si>
    <t xml:space="preserve">extra      </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</si>
  <si>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</si>
  <si>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</si>
  <si>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</si>
  <si>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</si>
  <si>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</si>
  <si>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</si>
  <si>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</si>
  <si>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</si>
  <si>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</si>
  <si>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</si>
  <si>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</si>
  <si>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</si>
  <si>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</si>
  <si>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</si>
  <si>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</si>
  <si>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</si>
  <si>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</si>
  <si>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</si>
  <si>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</si>
  <si>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</si>
  <si>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</si>
  <si>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</si>
  <si>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</si>
  <si>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</si>
  <si>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</si>
  <si>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</si>
  <si>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</si>
  <si>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</si>
  <si>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</si>
  <si>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</si>
  <si>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</si>
  <si>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</si>
  <si>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</si>
  <si>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</si>
  <si>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</si>
  <si>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</si>
  <si>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</si>
  <si>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</si>
  <si>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</si>
  <si>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</si>
  <si>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</si>
  <si>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</si>
  <si>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</si>
  <si>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</si>
  <si>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</si>
  <si>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</si>
  <si>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</si>
  <si>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</si>
  <si>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</si>
  <si>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</si>
  <si>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</si>
  <si>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</si>
  <si>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</si>
  <si>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</si>
  <si>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</si>
  <si>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</si>
  <si>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</si>
  <si>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</si>
  <si>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</si>
  <si>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</si>
  <si>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</si>
  <si>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</si>
  <si>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</si>
  <si>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</si>
  <si>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</si>
  <si>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</si>
  <si>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</si>
  <si>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</si>
  <si>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</si>
  <si>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</si>
  <si>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</si>
  <si>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</si>
  <si>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</si>
  <si>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</si>
  <si>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</si>
  <si>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</si>
  <si>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Repro level</t>
  </si>
  <si>
    <t>Sort exp16200: Fix pointers, organise generic formulas for the repro SA, extend to 1404 trials</t>
  </si>
  <si>
    <t>Repro trait</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</si>
  <si>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</si>
  <si>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</si>
  <si>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</si>
  <si>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</si>
  <si>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</si>
  <si>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</si>
  <si>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</si>
  <si>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</si>
  <si>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</si>
  <si>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</si>
  <si>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</si>
  <si>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</si>
  <si>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</si>
  <si>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</si>
  <si>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</si>
  <si>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</si>
  <si>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</si>
  <si>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</si>
  <si>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</si>
  <si>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</si>
  <si>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</si>
  <si>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</si>
  <si>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</si>
  <si>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</si>
  <si>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</si>
  <si>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</si>
  <si>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</si>
  <si>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</si>
  <si>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</si>
  <si>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</si>
  <si>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</si>
  <si>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</si>
  <si>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</si>
  <si>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</si>
  <si>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</si>
  <si>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</si>
  <si>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</si>
  <si>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</si>
  <si>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</si>
  <si>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</si>
  <si>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</si>
  <si>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</si>
  <si>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</si>
  <si>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</si>
  <si>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</si>
  <si>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</si>
  <si>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</si>
  <si>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</si>
  <si>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</si>
  <si>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</si>
  <si>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</si>
  <si>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</si>
  <si>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</si>
  <si>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</si>
  <si>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</si>
  <si>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</si>
  <si>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</si>
  <si>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</si>
  <si>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</si>
  <si>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</si>
  <si>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</si>
  <si>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</si>
  <si>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</si>
  <si>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</si>
  <si>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Lamb survival</t>
  </si>
  <si>
    <t>LW</t>
  </si>
  <si>
    <t>Ewe Survival</t>
  </si>
  <si>
    <t>Fat depth</t>
  </si>
  <si>
    <t>%</t>
  </si>
  <si>
    <t>kg</t>
  </si>
  <si>
    <t>μ</t>
  </si>
  <si>
    <t>mm</t>
  </si>
  <si>
    <t>Replacements</t>
  </si>
  <si>
    <t>BT</t>
  </si>
  <si>
    <t>HGrade &amp; BT</t>
  </si>
  <si>
    <t>Cull breeders</t>
  </si>
  <si>
    <t>Empty</t>
  </si>
  <si>
    <t>Dry</t>
  </si>
  <si>
    <t>Performers</t>
  </si>
  <si>
    <t>Raised</t>
  </si>
  <si>
    <t>A6</t>
  </si>
  <si>
    <t>A3 - A5</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</si>
  <si>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</si>
  <si>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</si>
  <si>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</si>
  <si>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</si>
  <si>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</si>
  <si>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</si>
  <si>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</si>
  <si>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</si>
  <si>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</si>
  <si>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</si>
  <si>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</si>
  <si>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</si>
  <si>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</si>
  <si>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</si>
  <si>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</si>
  <si>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</si>
  <si>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</si>
  <si>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</si>
  <si>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</si>
  <si>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</si>
  <si>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</si>
  <si>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</si>
  <si>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</si>
  <si>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</si>
  <si>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</si>
  <si>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</si>
  <si>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</si>
  <si>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</si>
  <si>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</si>
  <si>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</si>
  <si>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</si>
  <si>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</si>
  <si>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</si>
  <si>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</si>
  <si>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</si>
  <si>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</si>
  <si>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</si>
  <si>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</si>
  <si>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</si>
  <si>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</si>
  <si>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</si>
  <si>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</si>
  <si>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</si>
  <si>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</si>
  <si>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</si>
  <si>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</si>
  <si>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</si>
  <si>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</si>
  <si>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</si>
  <si>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</si>
  <si>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</si>
  <si>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</si>
  <si>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</si>
  <si>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</si>
  <si>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</si>
  <si>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</si>
  <si>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</si>
  <si>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</si>
  <si>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</si>
  <si>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</si>
  <si>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</si>
  <si>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t>Feed options</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</si>
  <si>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</si>
  <si>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</si>
  <si>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</si>
  <si>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</si>
  <si>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</si>
  <si>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</si>
  <si>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</si>
  <si>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</si>
  <si>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</si>
  <si>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</si>
  <si>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</si>
  <si>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</si>
  <si>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</si>
  <si>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</si>
  <si>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</si>
  <si>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</si>
  <si>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</si>
  <si>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</si>
  <si>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</si>
  <si>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</si>
  <si>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</si>
  <si>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</si>
  <si>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</si>
  <si>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</si>
  <si>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</si>
  <si>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</si>
  <si>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</si>
  <si>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</si>
  <si>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</si>
  <si>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</si>
  <si>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</si>
  <si>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</si>
  <si>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</si>
  <si>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</si>
  <si>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</si>
  <si>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</si>
  <si>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</si>
  <si>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</si>
  <si>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</si>
  <si>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</si>
  <si>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</si>
  <si>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</si>
  <si>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</si>
  <si>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</si>
  <si>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</si>
  <si>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</si>
  <si>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</si>
  <si>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</si>
  <si>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</si>
  <si>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</si>
  <si>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</si>
  <si>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</si>
  <si>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</si>
  <si>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</si>
  <si>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</si>
  <si>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</si>
  <si>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</si>
  <si>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</si>
  <si>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</si>
  <si>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</si>
  <si>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</si>
  <si>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</si>
  <si>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</si>
  <si>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</si>
  <si>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</si>
  <si>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</si>
  <si>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</si>
  <si>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</si>
  <si>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</si>
  <si>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Price percentiles</t>
  </si>
  <si>
    <t>Pkl Feedsupply</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</si>
  <si>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</si>
  <si>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</si>
  <si>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</si>
  <si>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</si>
  <si>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</si>
  <si>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</si>
  <si>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</si>
  <si>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</si>
  <si>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</si>
  <si>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</si>
  <si>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</si>
  <si>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</si>
  <si>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</si>
  <si>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</si>
  <si>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</si>
  <si>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</si>
  <si>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</si>
  <si>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</si>
  <si>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</si>
  <si>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</si>
  <si>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</si>
  <si>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</si>
  <si>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</si>
  <si>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</si>
  <si>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</si>
  <si>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</si>
  <si>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</si>
  <si>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</si>
  <si>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</si>
  <si>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</si>
  <si>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</si>
  <si>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</si>
  <si>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</si>
  <si>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</si>
  <si>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</si>
  <si>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</si>
  <si>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</si>
  <si>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</si>
  <si>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</si>
  <si>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</si>
  <si>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</si>
  <si>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</si>
  <si>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</si>
  <si>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</si>
  <si>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</si>
  <si>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</si>
  <si>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</si>
  <si>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</si>
  <si>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</si>
  <si>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</si>
  <si>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</si>
  <si>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</si>
  <si>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</si>
  <si>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</si>
  <si>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</si>
  <si>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</si>
  <si>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</si>
  <si>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</si>
  <si>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</si>
  <si>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</si>
  <si>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</si>
  <si>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</si>
  <si>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</si>
  <si>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</si>
  <si>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</si>
  <si>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</si>
  <si>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</si>
  <si>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</si>
  <si>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</si>
  <si>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</si>
  <si>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</si>
  <si>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</si>
  <si>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</si>
  <si>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</si>
  <si>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</si>
  <si>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</si>
  <si>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</si>
  <si>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</si>
  <si>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</si>
  <si>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</si>
  <si>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</si>
  <si>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</si>
  <si>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</si>
  <si>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</si>
  <si>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</si>
  <si>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</si>
  <si>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</si>
  <si>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</si>
  <si>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</si>
  <si>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</si>
  <si>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</si>
  <si>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</si>
  <si>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</si>
  <si>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</si>
  <si>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</si>
  <si>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</si>
  <si>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</si>
  <si>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</si>
  <si>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</si>
  <si>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</si>
  <si>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</si>
  <si>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</si>
  <si>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</si>
  <si>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</si>
  <si>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</si>
  <si>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</si>
  <si>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</si>
  <si>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</si>
  <si>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</si>
  <si>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</si>
  <si>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</si>
  <si>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</si>
  <si>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</si>
  <si>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</si>
  <si>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</si>
  <si>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</si>
  <si>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</si>
  <si>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</si>
  <si>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</si>
  <si>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</si>
  <si>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</si>
  <si>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</si>
  <si>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</si>
  <si>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</si>
  <si>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</si>
  <si>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</si>
  <si>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</si>
  <si>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</si>
  <si>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</si>
  <si>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</si>
  <si>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</si>
  <si>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</si>
  <si>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</si>
  <si>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</si>
  <si>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</si>
  <si>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</si>
  <si>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</si>
  <si>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</si>
  <si>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</si>
  <si>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</si>
  <si>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</si>
  <si>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</si>
  <si>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</si>
  <si>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</si>
  <si>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</si>
  <si>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</si>
  <si>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</si>
  <si>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</si>
  <si>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</si>
  <si>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</si>
  <si>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</si>
  <si>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</si>
  <si>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</si>
  <si>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</si>
  <si>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</si>
  <si>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</si>
  <si>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</si>
  <si>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</si>
  <si>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</si>
  <si>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</si>
  <si>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</si>
  <si>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</si>
  <si>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</si>
  <si>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</si>
  <si>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</si>
  <si>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</si>
  <si>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</si>
  <si>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</si>
  <si>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</si>
  <si>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</si>
  <si>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</si>
  <si>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</si>
  <si>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</si>
  <si>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</si>
  <si>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</si>
  <si>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</si>
  <si>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</si>
  <si>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</si>
  <si>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</si>
  <si>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</si>
  <si>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</si>
  <si>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</si>
  <si>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</si>
  <si>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</si>
  <si>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</si>
  <si>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</si>
  <si>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</si>
  <si>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</si>
  <si>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</si>
  <si>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</si>
  <si>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</si>
  <si>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</si>
  <si>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</si>
  <si>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</si>
  <si>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Feedsupply Template</t>
  </si>
  <si>
    <t>run_deepflow</t>
  </si>
  <si>
    <t>run_supdsecon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</si>
</sst>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0.000"/>
  </numFmts>
  <fonts count="86">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8"/>
      <color theme="1" tint="0.34998626667073579"/>
      <name val="Calibri"/>
      <family val="2"/>
      <scheme val="minor"/>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sz val="6"/>
      <color theme="1"/>
      <name val="Calibri"/>
      <family val="2"/>
      <scheme val="minor"/>
    </font>
    <font>
      <i/>
      <sz val="11"/>
      <color theme="1"/>
      <name val="Calibri"/>
      <family val="2"/>
    </font>
    <font>
      <b/>
      <sz val="11"/>
      <color indexed="8"/>
      <name val="Calibri"/>
      <family val="2"/>
      <scheme val="minor"/>
    </font>
    <font>
      <sz val="9"/>
      <color theme="1"/>
      <name val="Letter Gothic"/>
      <family val="3"/>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87">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right/>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style="hair">
        <color theme="1" tint="0.24994659260841701"/>
      </left>
      <right style="hair">
        <color theme="1" tint="0.24994659260841701"/>
      </right>
      <top/>
      <bottom style="thin">
        <color indexed="64"/>
      </bottom>
      <diagonal/>
    </border>
    <border>
      <left/>
      <right/>
      <top style="thin">
        <color indexed="64"/>
      </top>
      <bottom style="thin">
        <color indexed="64"/>
      </bottom>
      <diagonal/>
    </border>
  </borders>
  <cellStyleXfs count="37">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5" fillId="26" borderId="0" applyNumberFormat="0" applyFont="0" applyBorder="0" applyAlignment="0">
      <alignment horizontal="center"/>
    </xf>
    <xf numFmtId="0" fontId="65" fillId="0" borderId="0" applyNumberFormat="0" applyFill="0" applyBorder="0" applyAlignment="0" applyProtection="0"/>
    <xf numFmtId="0" fontId="66" fillId="22" borderId="73" applyNumberFormat="0" applyBorder="0" applyAlignment="0">
      <protection locked="0"/>
    </xf>
    <xf numFmtId="0" fontId="71" fillId="27" borderId="75" applyNumberFormat="0" applyFont="0" applyAlignment="0">
      <alignment horizontal="center" vertical="top"/>
    </xf>
    <xf numFmtId="0" fontId="71" fillId="28" borderId="75" applyNumberFormat="0" applyFont="0" applyAlignment="0">
      <alignment horizontal="center" vertical="top"/>
    </xf>
    <xf numFmtId="0" fontId="71" fillId="29" borderId="75" applyNumberFormat="0" applyFont="0" applyAlignment="0">
      <alignment horizontal="center" vertical="top"/>
    </xf>
    <xf numFmtId="0" fontId="71" fillId="30" borderId="75" applyNumberFormat="0" applyFont="0" applyAlignment="0">
      <alignment horizontal="center" vertical="top"/>
    </xf>
    <xf numFmtId="0" fontId="71" fillId="31" borderId="75" applyNumberFormat="0" applyFont="0" applyAlignment="0">
      <alignment horizontal="center" vertical="top"/>
    </xf>
    <xf numFmtId="0" fontId="72" fillId="32" borderId="75" applyNumberFormat="0" applyAlignment="0">
      <alignment horizontal="center" vertical="top"/>
    </xf>
    <xf numFmtId="0" fontId="73" fillId="33" borderId="75" applyNumberFormat="0" applyAlignment="0">
      <alignment horizontal="center" vertical="top"/>
    </xf>
    <xf numFmtId="0" fontId="74" fillId="34" borderId="75" applyNumberFormat="0" applyAlignment="0">
      <alignment horizontal="center" vertical="top"/>
    </xf>
    <xf numFmtId="0" fontId="79" fillId="38" borderId="0" applyNumberFormat="0" applyBorder="0" applyAlignment="0" applyProtection="0"/>
    <xf numFmtId="0" fontId="80" fillId="39" borderId="0" applyNumberFormat="0" applyBorder="0" applyAlignment="0" applyProtection="0"/>
    <xf numFmtId="0" fontId="6" fillId="25" borderId="2" applyFont="0" applyBorder="0" applyAlignment="0"/>
    <xf numFmtId="0" fontId="6" fillId="35" borderId="2" applyFont="0" applyBorder="0" applyAlignment="0"/>
    <xf numFmtId="0" fontId="25" fillId="26" borderId="0" applyNumberFormat="0" applyBorder="0" applyAlignment="0" applyProtection="0">
      <alignment horizontal="center"/>
    </xf>
  </cellStyleXfs>
  <cellXfs count="675">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2" xfId="2" quotePrefix="1" applyFont="1" applyAlignment="1">
      <alignment horizontal="center"/>
      <protection locked="0"/>
    </xf>
    <xf numFmtId="0" fontId="21" fillId="4" borderId="13" xfId="2" quotePrefix="1" applyFont="1" applyBorder="1" applyAlignment="1">
      <alignment horizontal="center"/>
      <protection locked="0"/>
    </xf>
    <xf numFmtId="0" fontId="21" fillId="4" borderId="15"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23" fillId="16" borderId="2" xfId="15" applyNumberFormat="1" applyFont="1" applyFill="1" applyBorder="1" applyAlignment="1">
      <alignment horizontal="center"/>
    </xf>
    <xf numFmtId="165" fontId="24" fillId="7" borderId="2" xfId="15" applyNumberFormat="1" applyFont="1" applyFill="1" applyBorder="1" applyAlignment="1">
      <alignment horizontal="center"/>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5" fillId="0" borderId="0" xfId="0" applyFont="1"/>
    <xf numFmtId="0" fontId="26"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7"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9" fontId="6" fillId="4" borderId="2" xfId="15" applyFont="1" applyFill="1" applyBorder="1" applyProtection="1">
      <protection locked="0"/>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30" fillId="4" borderId="2" xfId="2" applyNumberFormat="1" applyFont="1" applyAlignment="1">
      <alignment horizontal="center"/>
      <protection locked="0"/>
    </xf>
    <xf numFmtId="20" fontId="30" fillId="4" borderId="2" xfId="2" quotePrefix="1" applyNumberFormat="1" applyFont="1" applyAlignment="1">
      <alignment horizontal="center"/>
      <protection locked="0"/>
    </xf>
    <xf numFmtId="0" fontId="30"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1"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4" fillId="7" borderId="0" xfId="15" applyNumberFormat="1" applyFont="1" applyFill="1" applyBorder="1" applyAlignment="1">
      <alignment horizontal="center"/>
    </xf>
    <xf numFmtId="0" fontId="29" fillId="0" borderId="0" xfId="0" applyFont="1"/>
    <xf numFmtId="168" fontId="19" fillId="0" borderId="0" xfId="0" applyNumberFormat="1" applyFont="1" applyAlignment="1">
      <alignment horizontal="center" wrapText="1"/>
    </xf>
    <xf numFmtId="0" fontId="34"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1" fillId="0" borderId="5" xfId="0" applyFont="1" applyBorder="1" applyAlignment="1">
      <alignment horizontal="centerContinuous"/>
    </xf>
    <xf numFmtId="0" fontId="20" fillId="0" borderId="47" xfId="0" applyFont="1" applyBorder="1" applyAlignment="1">
      <alignment horizontal="centerContinuous"/>
    </xf>
    <xf numFmtId="0" fontId="31" fillId="0" borderId="48" xfId="0" applyFont="1" applyBorder="1" applyAlignment="1">
      <alignment horizontal="centerContinuous"/>
    </xf>
    <xf numFmtId="0" fontId="20" fillId="0" borderId="40" xfId="0" applyFont="1" applyBorder="1" applyAlignment="1">
      <alignment horizontal="centerContinuous"/>
    </xf>
    <xf numFmtId="0" fontId="36" fillId="0" borderId="0" xfId="0" applyFont="1"/>
    <xf numFmtId="0" fontId="37" fillId="0" borderId="0" xfId="0" applyFont="1" applyAlignment="1">
      <alignment horizontal="center" textRotation="90"/>
    </xf>
    <xf numFmtId="0" fontId="37" fillId="0" borderId="0" xfId="0" applyFont="1" applyAlignment="1">
      <alignment horizontal="center" vertical="center" wrapText="1"/>
    </xf>
    <xf numFmtId="0" fontId="37" fillId="0" borderId="0" xfId="0" applyFont="1" applyAlignment="1">
      <alignment horizontal="center" vertical="center"/>
    </xf>
    <xf numFmtId="0" fontId="36" fillId="0" borderId="0" xfId="0" applyFont="1" applyAlignment="1">
      <alignment horizontal="center" vertical="center"/>
    </xf>
    <xf numFmtId="0" fontId="36" fillId="0" borderId="0" xfId="0" applyFont="1" applyAlignment="1">
      <alignment horizontal="centerContinuous"/>
    </xf>
    <xf numFmtId="0" fontId="36" fillId="4" borderId="2" xfId="2" applyFont="1">
      <protection locked="0"/>
    </xf>
    <xf numFmtId="0" fontId="36" fillId="4" borderId="2" xfId="2" applyFont="1" applyAlignment="1">
      <alignment horizontal="center"/>
      <protection locked="0"/>
    </xf>
    <xf numFmtId="0" fontId="36" fillId="0" borderId="0" xfId="0" applyFont="1" applyAlignment="1">
      <alignment horizontal="center"/>
    </xf>
    <xf numFmtId="9" fontId="36" fillId="4" borderId="2" xfId="15" applyFont="1" applyFill="1" applyBorder="1" applyProtection="1">
      <protection locked="0"/>
    </xf>
    <xf numFmtId="0" fontId="37" fillId="0" borderId="0" xfId="0" applyFont="1"/>
    <xf numFmtId="166" fontId="37" fillId="4" borderId="2" xfId="2" applyNumberFormat="1" applyFont="1" applyAlignment="1">
      <alignment horizontal="center"/>
      <protection locked="0"/>
    </xf>
    <xf numFmtId="0" fontId="37" fillId="0" borderId="0" xfId="0" applyFont="1" applyAlignment="1">
      <alignment horizontal="center"/>
    </xf>
    <xf numFmtId="20" fontId="37" fillId="4" borderId="2" xfId="2" quotePrefix="1" applyNumberFormat="1" applyFont="1" applyAlignment="1">
      <alignment horizontal="center"/>
      <protection locked="0"/>
    </xf>
    <xf numFmtId="20" fontId="37" fillId="0" borderId="0" xfId="0" applyNumberFormat="1" applyFont="1" applyAlignment="1">
      <alignment horizontal="center"/>
    </xf>
    <xf numFmtId="20" fontId="37" fillId="0" borderId="0" xfId="0" quotePrefix="1" applyNumberFormat="1" applyFont="1" applyAlignment="1">
      <alignment horizontal="center"/>
    </xf>
    <xf numFmtId="0" fontId="37" fillId="4" borderId="2" xfId="2" quotePrefix="1" applyFont="1" applyAlignment="1">
      <alignment horizontal="center"/>
      <protection locked="0"/>
    </xf>
    <xf numFmtId="0" fontId="38" fillId="0" borderId="0" xfId="0" applyFont="1"/>
    <xf numFmtId="0" fontId="36" fillId="17" borderId="0" xfId="18" applyFont="1" applyBorder="1"/>
    <xf numFmtId="0" fontId="36" fillId="0" borderId="0" xfId="0" applyFont="1" applyAlignment="1">
      <alignment horizontal="left"/>
    </xf>
    <xf numFmtId="0" fontId="39" fillId="0" borderId="12" xfId="0" quotePrefix="1" applyFont="1" applyBorder="1" applyAlignment="1">
      <alignment horizontal="center"/>
    </xf>
    <xf numFmtId="0" fontId="39" fillId="0" borderId="18" xfId="0" quotePrefix="1" applyFont="1" applyBorder="1" applyAlignment="1">
      <alignment horizontal="center"/>
    </xf>
    <xf numFmtId="9" fontId="39" fillId="4" borderId="13" xfId="15" quotePrefix="1" applyFont="1" applyFill="1" applyBorder="1" applyAlignment="1" applyProtection="1">
      <alignment horizontal="center"/>
      <protection locked="0"/>
    </xf>
    <xf numFmtId="165" fontId="37" fillId="7" borderId="2" xfId="15" applyNumberFormat="1" applyFont="1" applyFill="1" applyBorder="1" applyAlignment="1">
      <alignment horizontal="center"/>
    </xf>
    <xf numFmtId="0" fontId="39" fillId="0" borderId="0" xfId="0" quotePrefix="1" applyFont="1" applyAlignment="1">
      <alignment horizontal="center"/>
    </xf>
    <xf numFmtId="0" fontId="39" fillId="0" borderId="19" xfId="0" quotePrefix="1" applyFont="1" applyBorder="1" applyAlignment="1">
      <alignment horizontal="center"/>
    </xf>
    <xf numFmtId="9" fontId="39" fillId="0" borderId="16" xfId="15" quotePrefix="1" applyFont="1" applyBorder="1" applyAlignment="1">
      <alignment horizontal="center"/>
    </xf>
    <xf numFmtId="0" fontId="36" fillId="0" borderId="14" xfId="0" applyFont="1" applyBorder="1" applyAlignment="1">
      <alignment horizontal="left"/>
    </xf>
    <xf numFmtId="0" fontId="39" fillId="0" borderId="14" xfId="0" quotePrefix="1" applyFont="1" applyBorder="1" applyAlignment="1">
      <alignment horizontal="center"/>
    </xf>
    <xf numFmtId="0" fontId="39" fillId="0" borderId="20" xfId="0" quotePrefix="1" applyFont="1" applyBorder="1" applyAlignment="1">
      <alignment horizontal="center"/>
    </xf>
    <xf numFmtId="9" fontId="39" fillId="0" borderId="17" xfId="15" quotePrefix="1" applyFont="1" applyBorder="1" applyAlignment="1">
      <alignment horizontal="center"/>
    </xf>
    <xf numFmtId="165" fontId="39" fillId="4" borderId="2" xfId="15" quotePrefix="1" applyNumberFormat="1" applyFont="1" applyFill="1" applyBorder="1" applyAlignment="1" applyProtection="1">
      <alignment horizontal="center"/>
      <protection locked="0"/>
    </xf>
    <xf numFmtId="0" fontId="36" fillId="0" borderId="0" xfId="0" applyFont="1" applyAlignment="1">
      <alignment horizontal="right"/>
    </xf>
    <xf numFmtId="165" fontId="39" fillId="5" borderId="0" xfId="3" applyNumberFormat="1" applyFont="1" applyBorder="1" applyAlignment="1">
      <alignment horizontal="center"/>
    </xf>
    <xf numFmtId="165" fontId="39" fillId="24" borderId="0" xfId="4" applyNumberFormat="1" applyFont="1" applyBorder="1" applyAlignment="1">
      <alignment horizontal="center"/>
    </xf>
    <xf numFmtId="0" fontId="41" fillId="0" borderId="0" xfId="0" applyFont="1" applyAlignment="1">
      <alignment horizontal="center" textRotation="90"/>
    </xf>
    <xf numFmtId="0" fontId="42" fillId="0" borderId="0" xfId="0" applyFont="1" applyAlignment="1">
      <alignment horizontal="center" wrapText="1"/>
    </xf>
    <xf numFmtId="0" fontId="41" fillId="0" borderId="0" xfId="0" applyFont="1" applyAlignment="1">
      <alignment horizontal="center" wrapText="1"/>
    </xf>
    <xf numFmtId="165" fontId="41" fillId="16" borderId="2" xfId="15" applyNumberFormat="1" applyFont="1" applyFill="1" applyBorder="1" applyAlignment="1">
      <alignment horizontal="center"/>
    </xf>
    <xf numFmtId="165" fontId="39" fillId="4" borderId="2" xfId="2" applyNumberFormat="1" applyFont="1" applyAlignment="1">
      <alignment horizontal="center"/>
      <protection locked="0"/>
    </xf>
    <xf numFmtId="170" fontId="0" fillId="0" borderId="0" xfId="0" applyNumberFormat="1"/>
    <xf numFmtId="0" fontId="6" fillId="4" borderId="6" xfId="2" applyBorder="1">
      <protection locked="0"/>
    </xf>
    <xf numFmtId="0" fontId="43"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9" fillId="4" borderId="2" xfId="2" applyFont="1" applyAlignment="1">
      <alignment horizontal="center" vertical="center"/>
      <protection locked="0"/>
    </xf>
    <xf numFmtId="9" fontId="21" fillId="4" borderId="2" xfId="2" quotePrefix="1" applyNumberFormat="1" applyFont="1" applyAlignment="1">
      <alignment horizont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4" fillId="0" borderId="0" xfId="0" applyFont="1"/>
    <xf numFmtId="0" fontId="39" fillId="0" borderId="0" xfId="0" applyFont="1"/>
    <xf numFmtId="2" fontId="39" fillId="4" borderId="2" xfId="2" applyNumberFormat="1" applyFont="1">
      <protection locked="0"/>
    </xf>
    <xf numFmtId="0" fontId="45" fillId="2" borderId="0" xfId="0" applyFont="1" applyFill="1" applyAlignment="1">
      <alignment horizontal="right" indent="2"/>
    </xf>
    <xf numFmtId="49" fontId="45" fillId="2" borderId="0" xfId="0" applyNumberFormat="1" applyFont="1" applyFill="1" applyAlignment="1">
      <alignment horizontal="right" indent="2"/>
    </xf>
    <xf numFmtId="0" fontId="45" fillId="2" borderId="0" xfId="0" applyFont="1" applyFill="1"/>
    <xf numFmtId="0" fontId="46" fillId="2" borderId="0" xfId="0" applyFont="1" applyFill="1"/>
    <xf numFmtId="0" fontId="46" fillId="2" borderId="0" xfId="0" applyFont="1" applyFill="1" applyAlignment="1">
      <alignment horizontal="right"/>
    </xf>
    <xf numFmtId="171" fontId="45" fillId="2" borderId="0" xfId="0" applyNumberFormat="1" applyFont="1" applyFill="1" applyAlignment="1">
      <alignment horizontal="center"/>
    </xf>
    <xf numFmtId="0" fontId="45"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8" fillId="0" borderId="0" xfId="0" applyFont="1"/>
    <xf numFmtId="0" fontId="8" fillId="0" borderId="0" xfId="0" applyFont="1" applyAlignment="1">
      <alignment horizontal="left"/>
    </xf>
    <xf numFmtId="0" fontId="18" fillId="0" borderId="0" xfId="0" applyFont="1" applyAlignment="1">
      <alignment vertical="top" wrapText="1"/>
    </xf>
    <xf numFmtId="0" fontId="49" fillId="5" borderId="7" xfId="3" applyFont="1" applyBorder="1" applyAlignment="1">
      <alignment horizontal="center"/>
    </xf>
    <xf numFmtId="0" fontId="49" fillId="4" borderId="7" xfId="2" applyFont="1" applyBorder="1" applyAlignment="1">
      <alignment horizontal="center"/>
      <protection locked="0"/>
    </xf>
    <xf numFmtId="0" fontId="49" fillId="0" borderId="0" xfId="0" applyFont="1"/>
    <xf numFmtId="0" fontId="49" fillId="5" borderId="2" xfId="3" applyFont="1" applyBorder="1" applyAlignment="1">
      <alignment horizontal="center"/>
    </xf>
    <xf numFmtId="0" fontId="10" fillId="0" borderId="0" xfId="0" applyFont="1"/>
    <xf numFmtId="0" fontId="49" fillId="5" borderId="6" xfId="3" applyFont="1" applyBorder="1" applyAlignment="1">
      <alignment horizontal="center"/>
    </xf>
    <xf numFmtId="0" fontId="49"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50" fillId="24" borderId="0" xfId="4" applyFont="1" applyBorder="1" applyAlignment="1">
      <alignment horizontal="center" textRotation="90"/>
    </xf>
    <xf numFmtId="0" fontId="47"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7"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2"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9" fillId="17" borderId="0" xfId="18" applyFont="1" applyBorder="1"/>
    <xf numFmtId="0" fontId="49" fillId="5" borderId="0" xfId="3" applyFont="1" applyBorder="1"/>
    <xf numFmtId="0" fontId="10" fillId="0" borderId="0" xfId="0" applyFont="1" applyAlignment="1">
      <alignment horizontal="centerContinuous"/>
    </xf>
    <xf numFmtId="0" fontId="53" fillId="0" borderId="0" xfId="0" applyFont="1" applyAlignment="1">
      <alignment horizontal="centerContinuous"/>
    </xf>
    <xf numFmtId="0" fontId="10" fillId="0" borderId="0" xfId="0" applyFont="1" applyAlignment="1">
      <alignment horizontal="center"/>
    </xf>
    <xf numFmtId="20" fontId="47"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1" fillId="0" borderId="0" xfId="0" applyFont="1" applyAlignment="1">
      <alignment vertical="top" wrapText="1"/>
    </xf>
    <xf numFmtId="0" fontId="10" fillId="0" borderId="0" xfId="0" applyFont="1" applyAlignment="1">
      <alignment horizontal="centerContinuous" vertical="top"/>
    </xf>
    <xf numFmtId="0" fontId="51"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1"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2"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2" fillId="17" borderId="2" xfId="18" quotePrefix="1" applyFont="1"/>
    <xf numFmtId="0" fontId="54" fillId="24" borderId="0" xfId="4" applyFont="1" applyBorder="1" applyAlignment="1">
      <alignment horizontal="center" textRotation="90"/>
    </xf>
    <xf numFmtId="0" fontId="10" fillId="0" borderId="0" xfId="0" quotePrefix="1" applyFont="1"/>
    <xf numFmtId="20" fontId="52" fillId="36" borderId="2" xfId="5" quotePrefix="1" applyNumberFormat="1" applyFont="1"/>
    <xf numFmtId="0" fontId="49"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5" fillId="0" borderId="0" xfId="0" applyFont="1" applyAlignment="1">
      <alignment horizontal="right"/>
    </xf>
    <xf numFmtId="0" fontId="55" fillId="0" borderId="0" xfId="0" applyFont="1" applyAlignment="1">
      <alignment horizontal="centerContinuous"/>
    </xf>
    <xf numFmtId="0" fontId="25" fillId="0" borderId="0" xfId="0" quotePrefix="1" applyFont="1"/>
    <xf numFmtId="0" fontId="6" fillId="5" borderId="8" xfId="3" applyBorder="1"/>
    <xf numFmtId="0" fontId="55" fillId="0" borderId="0" xfId="0" applyFont="1" applyAlignment="1">
      <alignment horizontal="center"/>
    </xf>
    <xf numFmtId="0" fontId="6" fillId="24" borderId="8" xfId="4" applyBorder="1"/>
    <xf numFmtId="0" fontId="55"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8"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0" fillId="5" borderId="8" xfId="3" quotePrefix="1" applyFont="1" applyBorder="1" applyAlignment="1">
      <alignment horizontal="center"/>
    </xf>
    <xf numFmtId="0" fontId="30" fillId="24" borderId="8" xfId="4" quotePrefix="1" applyFont="1" applyBorder="1" applyAlignment="1">
      <alignment horizontal="center"/>
    </xf>
    <xf numFmtId="0" fontId="30" fillId="36" borderId="8" xfId="5" quotePrefix="1" applyFont="1" applyBorder="1" applyAlignment="1">
      <alignment horizontal="center"/>
    </xf>
    <xf numFmtId="0" fontId="30" fillId="12" borderId="8" xfId="11" quotePrefix="1" applyFont="1" applyAlignment="1">
      <alignment horizontal="center"/>
      <protection locked="0"/>
    </xf>
    <xf numFmtId="0" fontId="36" fillId="4" borderId="2" xfId="2" applyFont="1" applyAlignment="1">
      <alignment horizontal="centerContinuous" wrapText="1"/>
      <protection locked="0"/>
    </xf>
    <xf numFmtId="0" fontId="36"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9" fillId="4" borderId="10" xfId="2" applyFont="1" applyBorder="1">
      <protection locked="0"/>
    </xf>
    <xf numFmtId="0" fontId="39" fillId="4" borderId="37" xfId="2" applyFont="1" applyBorder="1">
      <protection locked="0"/>
    </xf>
    <xf numFmtId="0" fontId="36" fillId="0" borderId="38" xfId="0" applyFont="1" applyBorder="1"/>
    <xf numFmtId="0" fontId="36" fillId="0" borderId="11" xfId="0" applyFont="1" applyBorder="1"/>
    <xf numFmtId="0" fontId="36" fillId="0" borderId="39" xfId="0" applyFont="1" applyBorder="1"/>
    <xf numFmtId="0" fontId="36" fillId="0" borderId="5" xfId="0" applyFont="1" applyBorder="1"/>
    <xf numFmtId="0" fontId="36" fillId="0" borderId="40" xfId="0" applyFont="1" applyBorder="1"/>
    <xf numFmtId="0" fontId="36" fillId="0" borderId="41" xfId="0" applyFont="1" applyBorder="1"/>
    <xf numFmtId="0" fontId="36" fillId="0" borderId="9" xfId="0" applyFont="1" applyBorder="1"/>
    <xf numFmtId="0" fontId="36"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58" fillId="13" borderId="1" xfId="1" applyFont="1" applyAlignment="1" applyProtection="1">
      <alignment horizontal="center"/>
      <protection locked="0"/>
    </xf>
    <xf numFmtId="0" fontId="28" fillId="4" borderId="2" xfId="2" applyFont="1" applyAlignment="1">
      <alignment horizontal="center" vertical="center"/>
      <protection locked="0"/>
    </xf>
    <xf numFmtId="0" fontId="0" fillId="21" borderId="0" xfId="3" applyFont="1" applyFill="1" applyBorder="1"/>
    <xf numFmtId="0" fontId="45" fillId="2" borderId="0" xfId="0" applyFont="1" applyFill="1" applyAlignment="1">
      <alignment horizontal="left"/>
    </xf>
    <xf numFmtId="0" fontId="60" fillId="0" borderId="0" xfId="0" applyFont="1"/>
    <xf numFmtId="0" fontId="0" fillId="0" borderId="0" xfId="0" quotePrefix="1" applyAlignment="1">
      <alignment horizontal="centerContinuous"/>
    </xf>
    <xf numFmtId="0" fontId="10" fillId="0" borderId="14" xfId="0" applyFont="1" applyBorder="1" applyAlignment="1">
      <alignment horizontal="left"/>
    </xf>
    <xf numFmtId="0" fontId="49" fillId="4" borderId="15" xfId="2" quotePrefix="1" applyFont="1" applyBorder="1" applyAlignment="1">
      <alignment horizontal="center"/>
      <protection locked="0"/>
    </xf>
    <xf numFmtId="0" fontId="49" fillId="4" borderId="2" xfId="2" quotePrefix="1" applyFont="1" applyAlignment="1">
      <alignment horizontal="center"/>
      <protection locked="0"/>
    </xf>
    <xf numFmtId="9" fontId="49" fillId="0" borderId="17" xfId="15" quotePrefix="1" applyFont="1" applyBorder="1" applyAlignment="1">
      <alignment horizontal="center"/>
    </xf>
    <xf numFmtId="9" fontId="49" fillId="4" borderId="2" xfId="2" quotePrefix="1" applyNumberFormat="1" applyFont="1" applyAlignment="1">
      <alignment horizontal="center"/>
      <protection locked="0"/>
    </xf>
    <xf numFmtId="0" fontId="49" fillId="0" borderId="14" xfId="0" quotePrefix="1" applyFont="1" applyBorder="1" applyAlignment="1">
      <alignment horizontal="center"/>
    </xf>
    <xf numFmtId="0" fontId="49" fillId="0" borderId="20" xfId="0" quotePrefix="1" applyFont="1" applyBorder="1" applyAlignment="1">
      <alignment horizontal="center"/>
    </xf>
    <xf numFmtId="9" fontId="24" fillId="7" borderId="2" xfId="15" applyFont="1" applyFill="1" applyBorder="1" applyAlignment="1">
      <alignment horizontal="center"/>
    </xf>
    <xf numFmtId="0" fontId="21" fillId="5" borderId="8" xfId="3" quotePrefix="1" applyFont="1" applyBorder="1" applyAlignment="1">
      <alignment horizontal="center"/>
    </xf>
    <xf numFmtId="0" fontId="21" fillId="24" borderId="8" xfId="4" quotePrefix="1" applyFont="1" applyBorder="1" applyAlignment="1">
      <alignment horizontal="center"/>
    </xf>
    <xf numFmtId="9" fontId="49" fillId="4" borderId="10" xfId="2" quotePrefix="1" applyNumberFormat="1" applyFont="1" applyBorder="1" applyAlignment="1">
      <alignment horizontal="center"/>
      <protection locked="0"/>
    </xf>
    <xf numFmtId="165" fontId="21" fillId="4" borderId="55" xfId="2" applyNumberFormat="1" applyFont="1" applyBorder="1" applyAlignment="1">
      <alignment horizontal="center"/>
      <protection locked="0"/>
    </xf>
    <xf numFmtId="9" fontId="24" fillId="7" borderId="55" xfId="15" applyFont="1" applyFill="1" applyBorder="1" applyAlignment="1">
      <alignment horizontal="center"/>
    </xf>
    <xf numFmtId="165" fontId="21" fillId="4" borderId="2" xfId="2" applyNumberFormat="1" applyFont="1" applyAlignment="1">
      <alignment horizontal="center"/>
      <protection locked="0"/>
    </xf>
    <xf numFmtId="165" fontId="21" fillId="4" borderId="56" xfId="2" applyNumberFormat="1" applyFont="1" applyBorder="1" applyAlignment="1">
      <alignment horizontal="center"/>
      <protection locked="0"/>
    </xf>
    <xf numFmtId="9" fontId="24"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3" fillId="16" borderId="55" xfId="15" applyNumberFormat="1" applyFont="1" applyFill="1" applyBorder="1" applyAlignment="1">
      <alignment horizontal="center"/>
    </xf>
    <xf numFmtId="165" fontId="21" fillId="4" borderId="56"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165" fontId="24" fillId="7" borderId="10" xfId="15" applyNumberFormat="1" applyFont="1" applyFill="1" applyBorder="1" applyAlignment="1">
      <alignment horizontal="center"/>
    </xf>
    <xf numFmtId="165" fontId="21" fillId="4" borderId="10" xfId="2" applyNumberFormat="1" applyFont="1" applyBorder="1" applyAlignment="1">
      <alignment horizontal="center"/>
      <protection locked="0"/>
    </xf>
    <xf numFmtId="9" fontId="24" fillId="7" borderId="10" xfId="15" applyFont="1" applyFill="1" applyBorder="1" applyAlignment="1">
      <alignment horizontal="center"/>
    </xf>
    <xf numFmtId="165" fontId="24" fillId="7" borderId="55" xfId="15" applyNumberFormat="1"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23" fillId="16" borderId="56" xfId="15" applyNumberFormat="1" applyFont="1" applyFill="1" applyBorder="1" applyAlignment="1">
      <alignment horizontal="center"/>
    </xf>
    <xf numFmtId="9" fontId="49" fillId="4" borderId="56" xfId="2" quotePrefix="1" applyNumberFormat="1" applyFont="1" applyBorder="1" applyAlignment="1">
      <alignment horizontal="center"/>
      <protection locked="0"/>
    </xf>
    <xf numFmtId="165" fontId="49" fillId="4" borderId="56" xfId="15" quotePrefix="1" applyNumberFormat="1" applyFont="1" applyFill="1" applyBorder="1" applyAlignment="1" applyProtection="1">
      <alignment horizontal="center"/>
      <protection locked="0"/>
    </xf>
    <xf numFmtId="0" fontId="10" fillId="0" borderId="57" xfId="0" applyFont="1" applyBorder="1"/>
    <xf numFmtId="165" fontId="52" fillId="16" borderId="56" xfId="15" applyNumberFormat="1" applyFont="1" applyFill="1" applyBorder="1" applyAlignment="1">
      <alignment horizontal="center"/>
    </xf>
    <xf numFmtId="0" fontId="61"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8"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2" fillId="7" borderId="2" xfId="8" applyNumberFormat="1" applyFont="1"/>
    <xf numFmtId="0" fontId="62"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8"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9" xfId="3" applyNumberFormat="1" applyFont="1" applyBorder="1"/>
    <xf numFmtId="165" fontId="21" fillId="5" borderId="24" xfId="3" applyNumberFormat="1" applyFont="1" applyBorder="1"/>
    <xf numFmtId="165" fontId="21" fillId="4" borderId="59"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5" fillId="5" borderId="7" xfId="3" applyFont="1" applyBorder="1" applyAlignment="1">
      <alignment horizontal="center"/>
    </xf>
    <xf numFmtId="0" fontId="55" fillId="0" borderId="0" xfId="0" applyFont="1"/>
    <xf numFmtId="0" fontId="55" fillId="5" borderId="2" xfId="3" applyFont="1" applyBorder="1" applyAlignment="1">
      <alignment horizontal="center"/>
    </xf>
    <xf numFmtId="0" fontId="55" fillId="5" borderId="6" xfId="3" applyFont="1" applyBorder="1" applyAlignment="1">
      <alignment horizontal="center"/>
    </xf>
    <xf numFmtId="2" fontId="39" fillId="4" borderId="51" xfId="2" applyNumberFormat="1" applyFont="1" applyBorder="1">
      <protection locked="0"/>
    </xf>
    <xf numFmtId="0" fontId="6" fillId="4" borderId="2" xfId="2" applyAlignment="1">
      <protection locked="0"/>
    </xf>
    <xf numFmtId="1" fontId="36" fillId="0" borderId="0" xfId="0" applyNumberFormat="1" applyFont="1"/>
    <xf numFmtId="0" fontId="36" fillId="4" borderId="2" xfId="2" applyFont="1" applyAlignment="1">
      <protection locked="0"/>
    </xf>
    <xf numFmtId="0" fontId="6" fillId="4" borderId="37" xfId="2" applyBorder="1" applyAlignment="1">
      <protection locked="0"/>
    </xf>
    <xf numFmtId="0" fontId="0" fillId="0" borderId="60" xfId="0" applyBorder="1" applyAlignment="1">
      <alignment horizontal="centerContinuous"/>
    </xf>
    <xf numFmtId="0" fontId="0" fillId="0" borderId="61" xfId="0" applyBorder="1" applyAlignment="1">
      <alignment horizontal="centerContinuous"/>
    </xf>
    <xf numFmtId="0" fontId="0" fillId="0" borderId="60" xfId="0" applyBorder="1" applyAlignment="1">
      <alignment horizontal="center"/>
    </xf>
    <xf numFmtId="0" fontId="0" fillId="0" borderId="61" xfId="0" applyBorder="1" applyAlignment="1">
      <alignment horizontal="center"/>
    </xf>
    <xf numFmtId="1" fontId="21" fillId="4" borderId="62" xfId="2" applyNumberFormat="1" applyFont="1" applyBorder="1">
      <protection locked="0"/>
    </xf>
    <xf numFmtId="1" fontId="21" fillId="4" borderId="2" xfId="2" applyNumberFormat="1" applyFont="1">
      <protection locked="0"/>
    </xf>
    <xf numFmtId="1" fontId="21" fillId="4" borderId="63" xfId="2" applyNumberFormat="1" applyFont="1" applyBorder="1">
      <protection locked="0"/>
    </xf>
    <xf numFmtId="0" fontId="55" fillId="5" borderId="64" xfId="3" applyFont="1" applyBorder="1" applyAlignment="1">
      <alignment horizontal="center"/>
    </xf>
    <xf numFmtId="0" fontId="55" fillId="5" borderId="37" xfId="3" applyFont="1" applyBorder="1" applyAlignment="1">
      <alignment horizontal="center"/>
    </xf>
    <xf numFmtId="0" fontId="55" fillId="5" borderId="65" xfId="3" applyFont="1" applyBorder="1" applyAlignment="1">
      <alignment horizontal="center"/>
    </xf>
    <xf numFmtId="0" fontId="21" fillId="5" borderId="64" xfId="3" applyFont="1" applyBorder="1" applyAlignment="1">
      <alignment horizontal="center"/>
    </xf>
    <xf numFmtId="0" fontId="21" fillId="5" borderId="37" xfId="3" applyFont="1" applyBorder="1" applyAlignment="1">
      <alignment horizontal="center"/>
    </xf>
    <xf numFmtId="0" fontId="21" fillId="5" borderId="65" xfId="3" applyFont="1" applyBorder="1" applyAlignment="1">
      <alignment horizontal="center"/>
    </xf>
    <xf numFmtId="0" fontId="49" fillId="5" borderId="64" xfId="3" applyFont="1" applyBorder="1" applyAlignment="1">
      <alignment horizontal="center"/>
    </xf>
    <xf numFmtId="0" fontId="49" fillId="5" borderId="37" xfId="3" applyFont="1" applyBorder="1" applyAlignment="1">
      <alignment horizontal="center"/>
    </xf>
    <xf numFmtId="0" fontId="49" fillId="5" borderId="65" xfId="3" applyFont="1" applyBorder="1" applyAlignment="1">
      <alignment horizontal="center"/>
    </xf>
    <xf numFmtId="0" fontId="0" fillId="0" borderId="5" xfId="0" applyBorder="1" applyAlignment="1">
      <alignment horizontal="centerContinuous"/>
    </xf>
    <xf numFmtId="0" fontId="55" fillId="4" borderId="58" xfId="2" applyFont="1" applyBorder="1" applyAlignment="1">
      <alignment horizontal="center"/>
      <protection locked="0"/>
    </xf>
    <xf numFmtId="0" fontId="55" fillId="4" borderId="46" xfId="2" applyFont="1" applyBorder="1" applyAlignment="1">
      <alignment horizontal="center"/>
      <protection locked="0"/>
    </xf>
    <xf numFmtId="0" fontId="55" fillId="4" borderId="2" xfId="2" applyFont="1" applyAlignment="1">
      <alignment horizontal="center"/>
      <protection locked="0"/>
    </xf>
    <xf numFmtId="0" fontId="0" fillId="0" borderId="5" xfId="0" applyBorder="1" applyAlignment="1">
      <alignment horizontal="center"/>
    </xf>
    <xf numFmtId="0" fontId="21" fillId="4" borderId="58" xfId="2" applyFont="1" applyBorder="1" applyAlignment="1">
      <alignment horizontal="center"/>
      <protection locked="0"/>
    </xf>
    <xf numFmtId="0" fontId="21" fillId="4" borderId="46" xfId="2" applyFont="1" applyBorder="1" applyAlignment="1">
      <alignment horizontal="center"/>
      <protection locked="0"/>
    </xf>
    <xf numFmtId="0" fontId="21" fillId="4" borderId="59" xfId="2" applyFont="1" applyBorder="1" applyAlignment="1">
      <alignment horizontal="center"/>
      <protection locked="0"/>
    </xf>
    <xf numFmtId="0" fontId="49" fillId="4" borderId="58" xfId="2" applyFont="1" applyBorder="1" applyAlignment="1">
      <alignment horizontal="center"/>
      <protection locked="0"/>
    </xf>
    <xf numFmtId="0" fontId="49" fillId="4" borderId="46" xfId="2" applyFont="1" applyBorder="1" applyAlignment="1">
      <alignment horizontal="center"/>
      <protection locked="0"/>
    </xf>
    <xf numFmtId="0" fontId="49" fillId="4" borderId="2" xfId="2" applyFont="1" applyAlignment="1">
      <alignment horizontal="center"/>
      <protection locked="0"/>
    </xf>
    <xf numFmtId="0" fontId="49" fillId="4" borderId="59" xfId="2" applyFont="1" applyBorder="1" applyAlignment="1">
      <alignment horizontal="center"/>
      <protection locked="0"/>
    </xf>
    <xf numFmtId="0" fontId="0" fillId="0" borderId="40" xfId="0" applyBorder="1" applyAlignment="1">
      <alignment horizontal="centerContinuous"/>
    </xf>
    <xf numFmtId="0" fontId="55" fillId="4" borderId="22" xfId="2" applyFont="1" applyBorder="1" applyAlignment="1">
      <alignment horizontal="center"/>
      <protection locked="0"/>
    </xf>
    <xf numFmtId="0" fontId="55"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9" fillId="4" borderId="22" xfId="2" applyFont="1" applyBorder="1" applyAlignment="1">
      <alignment horizontal="center"/>
      <protection locked="0"/>
    </xf>
    <xf numFmtId="0" fontId="49" fillId="4" borderId="23" xfId="2" applyFont="1" applyBorder="1" applyAlignment="1">
      <alignment horizontal="center"/>
      <protection locked="0"/>
    </xf>
    <xf numFmtId="0" fontId="49"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9" fillId="4" borderId="66" xfId="2" applyFont="1" applyBorder="1" applyAlignment="1">
      <alignment horizontal="center"/>
      <protection locked="0"/>
    </xf>
    <xf numFmtId="0" fontId="49" fillId="4" borderId="10" xfId="2" applyFont="1" applyBorder="1" applyAlignment="1">
      <alignment horizontal="center"/>
      <protection locked="0"/>
    </xf>
    <xf numFmtId="0" fontId="49" fillId="4" borderId="67" xfId="2" applyFont="1" applyBorder="1" applyAlignment="1">
      <alignment horizontal="center"/>
      <protection locked="0"/>
    </xf>
    <xf numFmtId="0" fontId="55" fillId="4" borderId="66" xfId="2" applyFont="1" applyBorder="1" applyAlignment="1">
      <alignment horizontal="center"/>
      <protection locked="0"/>
    </xf>
    <xf numFmtId="0" fontId="55" fillId="4" borderId="10" xfId="2" applyFont="1" applyBorder="1" applyAlignment="1">
      <alignment horizontal="center"/>
      <protection locked="0"/>
    </xf>
    <xf numFmtId="0" fontId="55" fillId="4" borderId="67"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5"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4" fillId="0" borderId="0" xfId="0" applyFont="1"/>
    <xf numFmtId="0" fontId="6" fillId="24" borderId="2" xfId="4" applyAlignment="1">
      <alignment horizontal="center"/>
    </xf>
    <xf numFmtId="0" fontId="6" fillId="36" borderId="2" xfId="5" applyAlignment="1">
      <alignment horizontal="center"/>
    </xf>
    <xf numFmtId="0" fontId="55" fillId="4" borderId="59" xfId="2" applyFont="1" applyBorder="1" applyAlignment="1">
      <alignment horizontal="center"/>
      <protection locked="0"/>
    </xf>
    <xf numFmtId="0" fontId="55" fillId="4" borderId="6" xfId="2" applyFont="1" applyBorder="1" applyAlignment="1">
      <alignment horizontal="center"/>
      <protection locked="0"/>
    </xf>
    <xf numFmtId="0" fontId="55" fillId="4" borderId="24" xfId="2" applyFont="1" applyBorder="1" applyAlignment="1">
      <alignment horizontal="center"/>
      <protection locked="0"/>
    </xf>
    <xf numFmtId="0" fontId="6" fillId="12" borderId="68" xfId="11" applyBorder="1">
      <protection locked="0"/>
    </xf>
    <xf numFmtId="0" fontId="6" fillId="12" borderId="69" xfId="11" applyBorder="1">
      <protection locked="0"/>
    </xf>
    <xf numFmtId="0" fontId="57" fillId="0" borderId="0" xfId="0" applyFont="1" applyAlignment="1">
      <alignment horizontal="center"/>
    </xf>
    <xf numFmtId="0" fontId="45" fillId="2" borderId="0" xfId="0" applyFont="1" applyFill="1" applyAlignment="1">
      <alignment horizontal="right"/>
    </xf>
    <xf numFmtId="0" fontId="0" fillId="9" borderId="70"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2" xfId="1" applyBorder="1" applyProtection="1">
      <protection locked="0"/>
    </xf>
    <xf numFmtId="0" fontId="6" fillId="4" borderId="35" xfId="2" applyBorder="1">
      <protection locked="0"/>
    </xf>
    <xf numFmtId="0" fontId="45" fillId="2" borderId="11" xfId="0" applyFont="1" applyFill="1" applyBorder="1"/>
    <xf numFmtId="0" fontId="19" fillId="0" borderId="0" xfId="0" applyFont="1" applyAlignment="1">
      <alignment horizontal="right"/>
    </xf>
    <xf numFmtId="0" fontId="49"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9"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9" fillId="2" borderId="0" xfId="0" applyFont="1" applyFill="1" applyAlignment="1">
      <alignment horizontal="left"/>
    </xf>
    <xf numFmtId="0" fontId="46" fillId="2" borderId="0" xfId="0" applyFont="1" applyFill="1" applyAlignment="1">
      <alignment horizontal="center"/>
    </xf>
    <xf numFmtId="0" fontId="46"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70" fillId="0" borderId="0" xfId="0" applyFont="1" applyAlignment="1">
      <alignment vertical="top" wrapText="1"/>
    </xf>
    <xf numFmtId="0" fontId="6" fillId="12" borderId="8" xfId="11" applyAlignment="1">
      <alignment horizontal="center"/>
      <protection locked="0"/>
    </xf>
    <xf numFmtId="0" fontId="49" fillId="4" borderId="2" xfId="2" applyFont="1">
      <protection locked="0"/>
    </xf>
    <xf numFmtId="0" fontId="52" fillId="0" borderId="0" xfId="0" applyFont="1" applyAlignment="1">
      <alignment horizontal="center" textRotation="90"/>
    </xf>
    <xf numFmtId="173" fontId="0" fillId="0" borderId="0" xfId="0" applyNumberFormat="1" applyAlignment="1">
      <alignment vertical="top"/>
    </xf>
    <xf numFmtId="0" fontId="6" fillId="4" borderId="64" xfId="2" applyBorder="1">
      <protection locked="0"/>
    </xf>
    <xf numFmtId="0" fontId="0" fillId="0" borderId="37" xfId="0" applyBorder="1"/>
    <xf numFmtId="0" fontId="0" fillId="0" borderId="65" xfId="0" applyBorder="1"/>
    <xf numFmtId="0" fontId="6" fillId="4" borderId="65"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0" fillId="37" borderId="0" xfId="0" applyFill="1"/>
    <xf numFmtId="0" fontId="17" fillId="21" borderId="0" xfId="19" applyFont="1" applyFill="1" applyAlignment="1">
      <alignment horizontal="center" textRotation="90"/>
    </xf>
    <xf numFmtId="0" fontId="6" fillId="4" borderId="78" xfId="2" applyBorder="1">
      <protection locked="0"/>
    </xf>
    <xf numFmtId="172" fontId="47" fillId="4" borderId="2" xfId="2" applyNumberFormat="1" applyFont="1">
      <protection locked="0"/>
    </xf>
    <xf numFmtId="172" fontId="75"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6" fillId="5" borderId="7" xfId="3" applyFont="1" applyBorder="1" applyAlignment="1">
      <alignment horizontal="center"/>
    </xf>
    <xf numFmtId="0" fontId="76" fillId="5" borderId="31" xfId="3" applyFont="1" applyBorder="1" applyAlignment="1">
      <alignment horizontal="center"/>
    </xf>
    <xf numFmtId="0" fontId="76" fillId="5" borderId="33" xfId="3" applyFont="1" applyBorder="1" applyAlignment="1">
      <alignment horizontal="center"/>
    </xf>
    <xf numFmtId="0" fontId="76" fillId="5" borderId="35" xfId="3" applyFont="1" applyBorder="1" applyAlignment="1">
      <alignment horizontal="center"/>
    </xf>
    <xf numFmtId="0" fontId="76"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2" xfId="1" applyBorder="1" applyAlignment="1">
      <alignment horizontal="center"/>
    </xf>
    <xf numFmtId="1" fontId="4" fillId="13" borderId="72"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7" xfId="1" applyBorder="1" applyAlignment="1" applyProtection="1">
      <alignment horizontal="center"/>
      <protection locked="0"/>
    </xf>
    <xf numFmtId="0" fontId="4" fillId="5" borderId="0" xfId="3" applyFont="1" applyBorder="1" applyAlignment="1">
      <alignment horizontal="center"/>
    </xf>
    <xf numFmtId="0" fontId="0" fillId="9" borderId="74"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70" xfId="0" applyFill="1" applyBorder="1" applyAlignment="1" applyProtection="1">
      <alignment horizontal="center"/>
      <protection locked="0"/>
    </xf>
    <xf numFmtId="0" fontId="67" fillId="25" borderId="2" xfId="13" applyFont="1" applyBorder="1" applyAlignment="1">
      <alignment horizontal="center"/>
    </xf>
    <xf numFmtId="0" fontId="67"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1"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7"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70"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7" fillId="0" borderId="0" xfId="0" applyFont="1" applyAlignment="1">
      <alignment horizontal="center" textRotation="90" wrapText="1"/>
    </xf>
    <xf numFmtId="0" fontId="19" fillId="0" borderId="0" xfId="0" applyFont="1" applyAlignment="1">
      <alignment horizontal="center" textRotation="90" wrapText="1"/>
    </xf>
    <xf numFmtId="0" fontId="39" fillId="0" borderId="0" xfId="0" applyFont="1" applyAlignment="1">
      <alignment horizontal="center"/>
    </xf>
    <xf numFmtId="0" fontId="19" fillId="35" borderId="0" xfId="14" applyFont="1" applyBorder="1" applyAlignment="1">
      <alignment horizontal="center"/>
    </xf>
    <xf numFmtId="0" fontId="19" fillId="25" borderId="0" xfId="13" applyFont="1" applyBorder="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15" fontId="19" fillId="0" borderId="0" xfId="0" applyNumberFormat="1" applyFont="1"/>
    <xf numFmtId="0" fontId="19" fillId="0" borderId="0" xfId="0" quotePrefix="1" applyFont="1"/>
    <xf numFmtId="174" fontId="6" fillId="4" borderId="2" xfId="2" applyNumberFormat="1">
      <protection locked="0"/>
    </xf>
    <xf numFmtId="170" fontId="6" fillId="4" borderId="2" xfId="2" applyNumberFormat="1">
      <protection locked="0"/>
    </xf>
    <xf numFmtId="0" fontId="0" fillId="17" borderId="0" xfId="18" applyFont="1" applyBorder="1" applyAlignment="1">
      <alignment horizontal="center"/>
    </xf>
    <xf numFmtId="0" fontId="77" fillId="4" borderId="2" xfId="2" applyFont="1" applyAlignment="1">
      <alignment horizontal="center" vertical="center"/>
      <protection locked="0"/>
    </xf>
    <xf numFmtId="0" fontId="5" fillId="26" borderId="0" xfId="21" applyFont="1" applyBorder="1" applyAlignment="1">
      <alignment horizontal="center"/>
    </xf>
    <xf numFmtId="0" fontId="78"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5" fillId="27" borderId="75" xfId="24" applyFont="1" applyAlignment="1">
      <alignment horizontal="center"/>
    </xf>
    <xf numFmtId="0" fontId="0" fillId="9" borderId="76" xfId="0" applyFill="1" applyBorder="1" applyAlignment="1" applyProtection="1">
      <alignment horizontal="centerContinuous" vertical="center" wrapText="1"/>
      <protection locked="0"/>
    </xf>
    <xf numFmtId="0" fontId="81" fillId="4" borderId="10" xfId="2" applyFont="1" applyBorder="1">
      <protection locked="0"/>
    </xf>
    <xf numFmtId="0" fontId="81" fillId="4" borderId="2" xfId="2" applyFont="1">
      <protection locked="0"/>
    </xf>
    <xf numFmtId="0" fontId="81" fillId="4" borderId="27" xfId="2" applyFont="1" applyBorder="1">
      <protection locked="0"/>
    </xf>
    <xf numFmtId="0" fontId="82" fillId="0" borderId="0" xfId="0" applyFont="1" applyAlignment="1">
      <alignment horizontal="center"/>
    </xf>
    <xf numFmtId="0" fontId="77" fillId="4" borderId="2" xfId="2" applyFont="1" applyAlignment="1">
      <alignment horizontal="center"/>
      <protection locked="0"/>
    </xf>
    <xf numFmtId="0" fontId="5" fillId="28" borderId="75" xfId="25" applyFont="1" applyAlignment="1">
      <alignment horizontal="center"/>
    </xf>
    <xf numFmtId="0" fontId="80" fillId="39" borderId="0" xfId="33" applyAlignment="1">
      <alignment vertical="center" wrapText="1"/>
    </xf>
    <xf numFmtId="0" fontId="0" fillId="0" borderId="0" xfId="0" applyAlignment="1">
      <alignment vertical="center" wrapText="1"/>
    </xf>
    <xf numFmtId="0" fontId="79" fillId="38" borderId="0" xfId="32" applyAlignment="1">
      <alignment vertical="center" wrapText="1"/>
    </xf>
    <xf numFmtId="0" fontId="84" fillId="0" borderId="0" xfId="0" applyFont="1"/>
    <xf numFmtId="165" fontId="21" fillId="4" borderId="2" xfId="2" applyNumberFormat="1" applyFont="1">
      <protection locked="0"/>
    </xf>
    <xf numFmtId="165" fontId="17" fillId="0" borderId="0" xfId="0" applyNumberFormat="1" applyFont="1"/>
    <xf numFmtId="2" fontId="17" fillId="0" borderId="0" xfId="0" applyNumberFormat="1" applyFont="1"/>
    <xf numFmtId="165" fontId="58" fillId="13" borderId="1" xfId="1" applyNumberFormat="1" applyFont="1"/>
    <xf numFmtId="2" fontId="58"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5" fillId="0" borderId="0" xfId="0" applyFont="1"/>
    <xf numFmtId="9" fontId="58" fillId="13" borderId="1" xfId="1" applyNumberFormat="1" applyFont="1"/>
    <xf numFmtId="0" fontId="6" fillId="4" borderId="79" xfId="2" applyBorder="1" applyAlignment="1">
      <alignment horizontal="center"/>
      <protection locked="0"/>
    </xf>
    <xf numFmtId="0" fontId="0" fillId="0" borderId="80" xfId="0" applyBorder="1"/>
    <xf numFmtId="0" fontId="21" fillId="4" borderId="81" xfId="2" applyNumberFormat="1" applyFont="1" applyBorder="1">
      <protection locked="0"/>
    </xf>
    <xf numFmtId="0" fontId="0" fillId="0" borderId="82" xfId="0" applyBorder="1"/>
    <xf numFmtId="0" fontId="21" fillId="4" borderId="83" xfId="2" applyNumberFormat="1" applyFont="1" applyBorder="1">
      <protection locked="0"/>
    </xf>
    <xf numFmtId="0" fontId="46"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5" fillId="2" borderId="9" xfId="0" applyNumberFormat="1" applyFont="1" applyFill="1" applyBorder="1" applyAlignment="1">
      <alignment horizontal="right" indent="2"/>
    </xf>
    <xf numFmtId="22" fontId="68" fillId="0" borderId="9" xfId="0" applyNumberFormat="1" applyFont="1" applyBorder="1" applyAlignment="1">
      <alignment horizontal="left" vertical="center" textRotation="90"/>
    </xf>
    <xf numFmtId="22" fontId="28"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9" xfId="11" quotePrefix="1" applyFont="1" applyBorder="1" applyAlignment="1">
      <alignment horizontal="center" textRotation="90" wrapText="1"/>
      <protection locked="0"/>
    </xf>
    <xf numFmtId="0" fontId="30" fillId="5" borderId="69" xfId="3" quotePrefix="1" applyFont="1" applyBorder="1" applyAlignment="1">
      <alignment horizontal="center" textRotation="90" wrapText="1"/>
    </xf>
    <xf numFmtId="0" fontId="0" fillId="9" borderId="85" xfId="0" applyFill="1" applyBorder="1" applyAlignment="1" applyProtection="1">
      <alignment horizontal="center" textRotation="90" wrapText="1"/>
      <protection locked="0"/>
    </xf>
    <xf numFmtId="0" fontId="17" fillId="0" borderId="9" xfId="0" quotePrefix="1" applyFont="1" applyBorder="1" applyAlignment="1">
      <alignment horizontal="center" textRotation="90" wrapText="1"/>
    </xf>
    <xf numFmtId="0" fontId="0" fillId="3" borderId="86" xfId="0" applyFill="1" applyBorder="1" applyAlignment="1">
      <alignment horizontal="center" textRotation="90" wrapText="1"/>
    </xf>
    <xf numFmtId="0" fontId="0" fillId="9" borderId="70" xfId="0" applyFill="1" applyBorder="1" applyAlignment="1" applyProtection="1">
      <alignment vertical="center"/>
      <protection locked="0"/>
    </xf>
    <xf numFmtId="0" fontId="0" fillId="0" borderId="0" xfId="0" applyAlignment="1">
      <alignment vertical="center"/>
    </xf>
    <xf numFmtId="0" fontId="0" fillId="0" borderId="0" xfId="0" applyAlignment="1">
      <alignment horizontal="right" vertical="center"/>
    </xf>
    <xf numFmtId="0" fontId="8" fillId="0" borderId="0" xfId="0" applyFont="1" applyAlignment="1">
      <alignment horizontal="center" vertical="center"/>
    </xf>
    <xf numFmtId="0" fontId="8" fillId="0" borderId="76" xfId="0" applyFont="1" applyBorder="1" applyAlignment="1">
      <alignment horizontal="center" vertical="center" textRotation="90" wrapText="1"/>
    </xf>
    <xf numFmtId="0" fontId="0" fillId="9" borderId="76" xfId="0" applyFill="1" applyBorder="1" applyAlignment="1" applyProtection="1">
      <alignment horizontal="center" vertical="center" textRotation="90" wrapText="1"/>
      <protection locked="0"/>
    </xf>
    <xf numFmtId="1" fontId="0" fillId="9" borderId="76" xfId="0" applyNumberFormat="1" applyFill="1" applyBorder="1" applyAlignment="1" applyProtection="1">
      <alignment horizontal="center" vertical="center" textRotation="90" wrapText="1"/>
      <protection locked="0"/>
    </xf>
    <xf numFmtId="169" fontId="18" fillId="9" borderId="76" xfId="0" applyNumberFormat="1" applyFont="1" applyFill="1" applyBorder="1" applyAlignment="1" applyProtection="1">
      <alignment horizontal="center" vertical="center" textRotation="90" wrapText="1"/>
      <protection locked="0"/>
    </xf>
    <xf numFmtId="0" fontId="0" fillId="9" borderId="76"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protection locked="0"/>
    </xf>
    <xf numFmtId="0" fontId="0" fillId="9" borderId="84" xfId="0" applyFill="1" applyBorder="1" applyAlignment="1" applyProtection="1">
      <alignment horizontal="center" vertical="center" textRotation="90" wrapText="1"/>
      <protection locked="0"/>
    </xf>
    <xf numFmtId="0" fontId="0" fillId="3" borderId="0" xfId="0" applyFill="1" applyAlignment="1">
      <alignment horizontal="center" vertical="center" textRotation="90" wrapText="1"/>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9" fillId="4" borderId="7" xfId="2" applyFont="1" applyBorder="1">
      <protection locked="0"/>
    </xf>
    <xf numFmtId="0" fontId="49" fillId="4" borderId="25" xfId="2" applyFont="1" applyBorder="1">
      <protection locked="0"/>
    </xf>
    <xf numFmtId="0" fontId="49" fillId="4" borderId="25" xfId="2" applyFont="1" applyBorder="1" applyAlignment="1">
      <alignment horizontal="center"/>
      <protection locked="0"/>
    </xf>
    <xf numFmtId="0" fontId="49" fillId="4" borderId="31" xfId="2" applyFont="1" applyBorder="1">
      <protection locked="0"/>
    </xf>
    <xf numFmtId="0" fontId="49" fillId="4" borderId="32" xfId="2" applyFont="1" applyBorder="1">
      <protection locked="0"/>
    </xf>
    <xf numFmtId="0" fontId="49" fillId="4" borderId="32" xfId="2" applyFont="1" applyBorder="1" applyAlignment="1">
      <alignment horizontal="center"/>
      <protection locked="0"/>
    </xf>
    <xf numFmtId="0" fontId="49" fillId="4" borderId="33" xfId="2" applyFont="1" applyBorder="1">
      <protection locked="0"/>
    </xf>
    <xf numFmtId="0" fontId="49" fillId="4" borderId="34" xfId="2" applyFont="1" applyBorder="1">
      <protection locked="0"/>
    </xf>
    <xf numFmtId="0" fontId="49" fillId="4" borderId="34" xfId="2" applyFont="1" applyBorder="1" applyAlignment="1">
      <alignment horizontal="center"/>
      <protection locked="0"/>
    </xf>
    <xf numFmtId="0" fontId="49" fillId="4" borderId="35" xfId="2" applyFont="1" applyBorder="1">
      <protection locked="0"/>
    </xf>
    <xf numFmtId="0" fontId="49" fillId="4" borderId="36" xfId="2" applyFont="1" applyBorder="1">
      <protection locked="0"/>
    </xf>
    <xf numFmtId="0" fontId="49" fillId="4" borderId="36" xfId="2" applyFont="1" applyBorder="1" applyAlignment="1">
      <alignment horizontal="center"/>
      <protection locked="0"/>
    </xf>
    <xf numFmtId="0" fontId="49" fillId="4" borderId="6" xfId="2" applyFont="1" applyBorder="1">
      <protection locked="0"/>
    </xf>
    <xf numFmtId="0" fontId="49" fillId="4" borderId="26" xfId="2" applyFont="1" applyBorder="1">
      <protection locked="0"/>
    </xf>
    <xf numFmtId="0" fontId="49" fillId="4" borderId="26" xfId="2" applyFont="1" applyBorder="1" applyAlignment="1">
      <alignment horizontal="center"/>
      <protection locked="0"/>
    </xf>
    <xf numFmtId="0" fontId="49" fillId="5" borderId="31" xfId="3" applyFont="1" applyBorder="1" applyAlignment="1">
      <alignment horizontal="center"/>
    </xf>
    <xf numFmtId="0" fontId="10" fillId="4" borderId="2" xfId="2" applyFont="1">
      <protection locked="0"/>
    </xf>
    <xf numFmtId="1" fontId="6" fillId="5" borderId="2" xfId="3" applyNumberFormat="1" applyAlignment="1">
      <alignment horizontal="center"/>
    </xf>
    <xf numFmtId="1" fontId="12" fillId="16" borderId="2" xfId="17" applyNumberFormat="1" applyAlignment="1">
      <alignment horizontal="center"/>
    </xf>
    <xf numFmtId="1" fontId="12" fillId="15" borderId="2" xfId="16" applyNumberFormat="1" applyAlignment="1">
      <alignment horizontal="center"/>
    </xf>
  </cellXfs>
  <cellStyles count="37">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4 2" xfId="34" xr:uid="{B4ADF798-DFB3-49A6-A02C-E6A701C93F73}"/>
    <cellStyle name="Calc05" xfId="14" xr:uid="{F403C1EE-CAC5-4234-AA25-7FF4DDCF774C}"/>
    <cellStyle name="Calc05 2" xfId="35" xr:uid="{C083B763-DC4E-4BD9-9C6F-61F65B31024E}"/>
    <cellStyle name="Calc06" xfId="21" xr:uid="{6A10CA4B-7388-455C-8769-2ADC9E427F9F}"/>
    <cellStyle name="Calc06 2" xfId="36"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60">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ont>
        <color rgb="FFFF0000"/>
      </font>
    </dxf>
    <dxf>
      <font>
        <color rgb="FFFF0000"/>
      </font>
    </dxf>
    <dxf>
      <font>
        <color rgb="FFFF0000"/>
      </font>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7171FF"/>
      <color rgb="FF9B9BFF"/>
      <color rgb="FF5B5BFF"/>
      <color rgb="FFFF8B8B"/>
      <color rgb="FFFFFFCC"/>
      <color rgb="FFFFFF99"/>
      <color rgb="FFFFFF66"/>
      <color rgb="FF8DBE6A"/>
      <color rgb="FF9BC77C"/>
      <color rgb="FFA9D0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97B6ED1D-FB18-43D7-A12A-1A3B23724E51}"/>
            </a:ext>
          </a:extLst>
        </xdr:cNvPr>
        <xdr:cNvSpPr txBox="1"/>
      </xdr:nvSpPr>
      <xdr:spPr>
        <a:xfrm>
          <a:off x="6113992" y="10263716"/>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E606DCF5-4D85-4DB5-83E1-509772E5C928}"/>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2D243BF4-AE86-4592-A577-1849E1FDBDEC}"/>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42A34E67-EE1E-4E51-874B-A59CA3A3B92C}"/>
            </a:ext>
          </a:extLst>
        </xdr:cNvPr>
        <xdr:cNvSpPr txBox="1"/>
      </xdr:nvSpPr>
      <xdr:spPr>
        <a:xfrm>
          <a:off x="6086475" y="263567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MX101"/>
  <sheetViews>
    <sheetView zoomScale="80" zoomScaleNormal="80" workbookViewId="0">
      <pane xSplit="53" ySplit="13" topLeftCell="BB73" activePane="bottomRight" state="frozen"/>
      <selection pane="topRight" activeCell="BB1" sqref="BB1"/>
      <selection pane="bottomLeft" activeCell="A14" sqref="A14"/>
      <selection pane="bottomRight" activeCell="C73" sqref="C73:C93"/>
    </sheetView>
  </sheetViews>
  <sheetFormatPr defaultRowHeight="14.5" outlineLevelRow="2" outlineLevelCol="2"/>
  <cols>
    <col min="1" max="1" width="8.1796875" customWidth="1"/>
    <col min="2" max="2" width="8" customWidth="1"/>
    <col min="5" max="5" width="10.54296875" customWidth="1"/>
    <col min="8" max="8" width="6" customWidth="1" collapsed="1"/>
    <col min="9" max="9" width="3.81640625" hidden="1" customWidth="1" outlineLevel="1" collapsed="1"/>
    <col min="10" max="10" width="3.81640625" hidden="1" customWidth="1" outlineLevel="1"/>
    <col min="11" max="11" width="3.81640625" hidden="1" customWidth="1" outlineLevel="1" collapsed="1"/>
    <col min="12" max="14" width="3.81640625" hidden="1" customWidth="1" outlineLevel="1"/>
    <col min="15" max="15" width="3.81640625" hidden="1" customWidth="1" outlineLevel="1" collapsed="1"/>
    <col min="16" max="20" width="3.81640625" hidden="1" customWidth="1" outlineLevel="2"/>
    <col min="21" max="30" width="3.81640625" hidden="1" customWidth="1" outlineLevel="1"/>
    <col min="31" max="33" width="4" hidden="1" customWidth="1" outlineLevel="1"/>
    <col min="34" max="34" width="4" hidden="1" customWidth="1" outlineLevel="1" collapsed="1"/>
    <col min="35" max="40" width="3.81640625" hidden="1" customWidth="1" outlineLevel="2"/>
    <col min="41" max="44" width="4.54296875" hidden="1" customWidth="1" outlineLevel="2"/>
    <col min="45" max="45" width="5.1796875" hidden="1" customWidth="1" outlineLevel="2"/>
    <col min="46" max="47" width="4.54296875" hidden="1" customWidth="1" outlineLevel="2"/>
    <col min="48" max="48" width="6.26953125" hidden="1" customWidth="1" outlineLevel="1"/>
    <col min="49" max="51" width="4.1796875" hidden="1" customWidth="1" outlineLevel="1"/>
    <col min="52" max="52" width="6" hidden="1" customWidth="1" outlineLevel="1"/>
    <col min="53" max="53" width="101.6328125" style="3" customWidth="1" collapsed="1"/>
    <col min="54" max="55" width="4.7265625" customWidth="1"/>
    <col min="56" max="64" width="6.26953125" customWidth="1" outlineLevel="1"/>
    <col min="65" max="65" width="4.7265625" customWidth="1"/>
    <col min="66" max="82" width="6.26953125" customWidth="1" outlineLevel="1"/>
    <col min="83" max="83" width="4.7265625" customWidth="1"/>
    <col min="84" max="103" width="6.26953125" customWidth="1" outlineLevel="1"/>
    <col min="104" max="104" width="4.7265625" customWidth="1"/>
    <col min="105" max="106" width="6.26953125" customWidth="1" outlineLevel="1"/>
    <col min="107" max="107" width="15.453125" customWidth="1" outlineLevel="1"/>
    <col min="108" max="169" width="6.26953125" customWidth="1" outlineLevel="1"/>
    <col min="170" max="170" width="4.7265625" customWidth="1"/>
    <col min="171" max="172" width="6.26953125" customWidth="1" outlineLevel="1"/>
    <col min="173" max="173" width="12.1796875" customWidth="1" outlineLevel="1"/>
    <col min="174" max="203" width="6.26953125" customWidth="1" outlineLevel="1"/>
    <col min="204" max="204" width="8" customWidth="1" outlineLevel="1"/>
    <col min="205" max="209" width="6.26953125" customWidth="1" outlineLevel="1"/>
    <col min="210" max="210" width="4.7265625" customWidth="1"/>
    <col min="211" max="212" width="6.26953125" customWidth="1" outlineLevel="1"/>
    <col min="213" max="213" width="15.453125" customWidth="1" outlineLevel="1"/>
    <col min="214" max="217" width="6.26953125" customWidth="1" outlineLevel="1"/>
    <col min="218" max="218" width="15.453125" customWidth="1" outlineLevel="1"/>
    <col min="219" max="240" width="6.26953125" customWidth="1" outlineLevel="1"/>
    <col min="241" max="241" width="6.81640625" customWidth="1" outlineLevel="1"/>
    <col min="242" max="243" width="6.26953125" customWidth="1" outlineLevel="1"/>
    <col min="244" max="244" width="4.7265625" customWidth="1"/>
    <col min="245" max="264" width="6.26953125" customWidth="1" outlineLevel="1"/>
    <col min="265" max="291" width="6.26953125" customWidth="1" outlineLevel="2"/>
    <col min="292" max="293" width="6.26953125" customWidth="1" outlineLevel="1"/>
    <col min="294" max="294" width="4.7265625" customWidth="1"/>
    <col min="295" max="313" width="6.26953125" customWidth="1" outlineLevel="1"/>
    <col min="314" max="314" width="4.7265625" customWidth="1"/>
    <col min="315" max="321" width="6.26953125" customWidth="1" outlineLevel="1"/>
    <col min="322" max="323" width="5.7265625" customWidth="1" outlineLevel="1"/>
    <col min="324" max="344" width="6.26953125" customWidth="1" outlineLevel="1"/>
    <col min="345" max="345" width="4.7265625" customWidth="1"/>
    <col min="346" max="353" width="6.26953125" customWidth="1" outlineLevel="1"/>
    <col min="354" max="354" width="4.7265625" customWidth="1"/>
    <col min="355" max="355" width="6.26953125" customWidth="1" outlineLevel="1"/>
    <col min="356" max="356" width="4.7265625" customWidth="1"/>
    <col min="357" max="360" width="6.26953125" customWidth="1" outlineLevel="1"/>
    <col min="361" max="361" width="6.26953125" customWidth="1"/>
    <col min="362" max="362" width="2.81640625" customWidth="1"/>
  </cols>
  <sheetData>
    <row r="1" spans="1:362" s="1" customFormat="1" ht="27.5">
      <c r="A1" s="4" t="s">
        <v>16</v>
      </c>
      <c r="B1" s="4" t="s">
        <v>16</v>
      </c>
      <c r="C1" s="4" t="s">
        <v>16</v>
      </c>
      <c r="D1" s="4" t="s">
        <v>16</v>
      </c>
      <c r="E1" s="38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207"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6" t="s">
        <v>16</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6" t="s">
        <v>16</v>
      </c>
      <c r="DA1" s="4" t="s">
        <v>10</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9</v>
      </c>
      <c r="EF1" s="4" t="s">
        <v>9</v>
      </c>
      <c r="EG1" s="4" t="s">
        <v>9</v>
      </c>
      <c r="EH1" s="4" t="s">
        <v>9</v>
      </c>
      <c r="EI1" s="4" t="s">
        <v>9</v>
      </c>
      <c r="EJ1" s="4" t="s">
        <v>9</v>
      </c>
      <c r="EK1" s="4" t="s">
        <v>10</v>
      </c>
      <c r="EL1" s="4" t="s">
        <v>10</v>
      </c>
      <c r="EM1" s="4" t="s">
        <v>10</v>
      </c>
      <c r="EN1" s="4" t="s">
        <v>10</v>
      </c>
      <c r="EO1" s="4" t="s">
        <v>10</v>
      </c>
      <c r="EP1" s="4" t="s">
        <v>10</v>
      </c>
      <c r="EQ1" s="4" t="s">
        <v>10</v>
      </c>
      <c r="ER1" s="4" t="s">
        <v>10</v>
      </c>
      <c r="ES1" s="4" t="s">
        <v>10</v>
      </c>
      <c r="ET1" s="4" t="s">
        <v>10</v>
      </c>
      <c r="EU1" s="4" t="s">
        <v>10</v>
      </c>
      <c r="EV1" s="4" t="s">
        <v>10</v>
      </c>
      <c r="EW1" s="4" t="s">
        <v>0</v>
      </c>
      <c r="EX1" s="4" t="s">
        <v>0</v>
      </c>
      <c r="EY1" s="4" t="s">
        <v>0</v>
      </c>
      <c r="EZ1" s="4" t="s">
        <v>0</v>
      </c>
      <c r="FA1" s="4" t="s">
        <v>10</v>
      </c>
      <c r="FB1" s="4" t="s">
        <v>10</v>
      </c>
      <c r="FC1" s="4" t="s">
        <v>10</v>
      </c>
      <c r="FD1" s="4" t="s">
        <v>10</v>
      </c>
      <c r="FE1" s="4" t="s">
        <v>10</v>
      </c>
      <c r="FF1" s="4" t="s">
        <v>0</v>
      </c>
      <c r="FG1" s="4" t="s">
        <v>0</v>
      </c>
      <c r="FH1" s="4" t="s">
        <v>0</v>
      </c>
      <c r="FI1" s="4" t="s">
        <v>0</v>
      </c>
      <c r="FJ1" s="4" t="s">
        <v>0</v>
      </c>
      <c r="FK1" s="4" t="s">
        <v>0</v>
      </c>
      <c r="FL1" s="4" t="s">
        <v>0</v>
      </c>
      <c r="FM1" s="4" t="s">
        <v>0</v>
      </c>
      <c r="FN1" s="6" t="s">
        <v>16</v>
      </c>
      <c r="FO1" s="4" t="s">
        <v>10</v>
      </c>
      <c r="FP1" s="4" t="s">
        <v>10</v>
      </c>
      <c r="FQ1" s="4" t="s">
        <v>10</v>
      </c>
      <c r="FR1" s="4" t="s">
        <v>10</v>
      </c>
      <c r="FS1" s="4" t="s">
        <v>10</v>
      </c>
      <c r="FT1" s="4" t="s">
        <v>0</v>
      </c>
      <c r="FU1" s="4" t="s">
        <v>0</v>
      </c>
      <c r="FV1" s="4" t="s">
        <v>10</v>
      </c>
      <c r="FW1" s="4" t="s">
        <v>10</v>
      </c>
      <c r="FX1" s="4" t="s">
        <v>10</v>
      </c>
      <c r="FY1" s="4" t="s">
        <v>10</v>
      </c>
      <c r="FZ1" s="4" t="s">
        <v>10</v>
      </c>
      <c r="GA1" s="4" t="s">
        <v>10</v>
      </c>
      <c r="GB1" s="4" t="s">
        <v>10</v>
      </c>
      <c r="GC1" s="4" t="s">
        <v>10</v>
      </c>
      <c r="GD1" s="4" t="s">
        <v>10</v>
      </c>
      <c r="GE1" s="4" t="s">
        <v>10</v>
      </c>
      <c r="GF1" s="4" t="s">
        <v>10</v>
      </c>
      <c r="GG1" s="4" t="s">
        <v>10</v>
      </c>
      <c r="GH1" s="4" t="s">
        <v>10</v>
      </c>
      <c r="GI1" s="4" t="s">
        <v>10</v>
      </c>
      <c r="GJ1" s="4" t="s">
        <v>10</v>
      </c>
      <c r="GK1" s="4" t="s">
        <v>10</v>
      </c>
      <c r="GL1" s="4" t="s">
        <v>10</v>
      </c>
      <c r="GM1" s="4" t="s">
        <v>10</v>
      </c>
      <c r="GN1" s="4" t="s">
        <v>9</v>
      </c>
      <c r="GO1" s="4" t="s">
        <v>10</v>
      </c>
      <c r="GP1" s="4" t="s">
        <v>0</v>
      </c>
      <c r="GQ1" s="4" t="s">
        <v>9</v>
      </c>
      <c r="GR1" s="4" t="s">
        <v>9</v>
      </c>
      <c r="GS1" s="4" t="s">
        <v>9</v>
      </c>
      <c r="GT1" s="4" t="s">
        <v>9</v>
      </c>
      <c r="GU1" s="4" t="s">
        <v>9</v>
      </c>
      <c r="GV1" s="4" t="s">
        <v>9</v>
      </c>
      <c r="GW1" s="4" t="s">
        <v>0</v>
      </c>
      <c r="GX1" s="4" t="s">
        <v>9</v>
      </c>
      <c r="GY1" s="4" t="s">
        <v>9</v>
      </c>
      <c r="GZ1" s="4" t="s">
        <v>9</v>
      </c>
      <c r="HA1" s="4" t="s">
        <v>9</v>
      </c>
      <c r="HB1" s="6" t="s">
        <v>16</v>
      </c>
      <c r="HC1" s="4" t="s">
        <v>10</v>
      </c>
      <c r="HD1" s="4" t="s">
        <v>10</v>
      </c>
      <c r="HE1" s="4" t="s">
        <v>10</v>
      </c>
      <c r="HF1" s="4" t="s">
        <v>10</v>
      </c>
      <c r="HG1" s="4" t="s">
        <v>9</v>
      </c>
      <c r="HH1" s="4" t="s">
        <v>10</v>
      </c>
      <c r="HI1" s="4" t="s">
        <v>10</v>
      </c>
      <c r="HJ1" s="4" t="s">
        <v>10</v>
      </c>
      <c r="HK1" s="4" t="s">
        <v>10</v>
      </c>
      <c r="HL1" s="4" t="s">
        <v>10</v>
      </c>
      <c r="HM1" s="4" t="s">
        <v>10</v>
      </c>
      <c r="HN1" s="4" t="s">
        <v>10</v>
      </c>
      <c r="HO1" s="4" t="s">
        <v>10</v>
      </c>
      <c r="HP1" s="4" t="s">
        <v>10</v>
      </c>
      <c r="HQ1" s="4" t="s">
        <v>10</v>
      </c>
      <c r="HR1" s="4" t="s">
        <v>10</v>
      </c>
      <c r="HS1" s="4" t="s">
        <v>10</v>
      </c>
      <c r="HT1" s="4" t="s">
        <v>10</v>
      </c>
      <c r="HU1" s="4" t="s">
        <v>10</v>
      </c>
      <c r="HV1" s="4" t="s">
        <v>10</v>
      </c>
      <c r="HW1" s="4" t="s">
        <v>10</v>
      </c>
      <c r="HX1" s="4" t="s">
        <v>10</v>
      </c>
      <c r="HY1" s="4" t="s">
        <v>10</v>
      </c>
      <c r="HZ1" s="4" t="s">
        <v>10</v>
      </c>
      <c r="IA1" s="4" t="s">
        <v>10</v>
      </c>
      <c r="IB1" s="4" t="s">
        <v>10</v>
      </c>
      <c r="IC1" s="4" t="s">
        <v>10</v>
      </c>
      <c r="ID1" s="4" t="s">
        <v>10</v>
      </c>
      <c r="IE1" s="4" t="s">
        <v>10</v>
      </c>
      <c r="IF1" s="4" t="s">
        <v>10</v>
      </c>
      <c r="IG1" s="4" t="s">
        <v>10</v>
      </c>
      <c r="IH1" s="4" t="s">
        <v>0</v>
      </c>
      <c r="II1" s="4" t="s">
        <v>0</v>
      </c>
      <c r="IJ1" s="6" t="s">
        <v>16</v>
      </c>
      <c r="IK1" s="4" t="s">
        <v>10</v>
      </c>
      <c r="IL1" s="4" t="s">
        <v>10</v>
      </c>
      <c r="IM1" s="4" t="s">
        <v>10</v>
      </c>
      <c r="IN1" s="4" t="s">
        <v>10</v>
      </c>
      <c r="IO1" s="4" t="s">
        <v>10</v>
      </c>
      <c r="IP1" s="4" t="s">
        <v>10</v>
      </c>
      <c r="IQ1" s="4" t="s">
        <v>10</v>
      </c>
      <c r="IR1" s="4" t="s">
        <v>10</v>
      </c>
      <c r="IS1" s="4" t="s">
        <v>10</v>
      </c>
      <c r="IT1" s="4" t="s">
        <v>10</v>
      </c>
      <c r="IU1" s="4" t="s">
        <v>10</v>
      </c>
      <c r="IV1" s="4" t="s">
        <v>10</v>
      </c>
      <c r="IW1" s="4" t="s">
        <v>10</v>
      </c>
      <c r="IX1" s="4" t="s">
        <v>10</v>
      </c>
      <c r="IY1" s="4" t="s">
        <v>10</v>
      </c>
      <c r="IZ1" s="4" t="s">
        <v>10</v>
      </c>
      <c r="JA1" s="4" t="s">
        <v>9</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10</v>
      </c>
      <c r="KH1" s="6" t="s">
        <v>16</v>
      </c>
      <c r="KI1" s="4" t="s">
        <v>9</v>
      </c>
      <c r="KJ1" s="4" t="s">
        <v>9</v>
      </c>
      <c r="KK1" s="4" t="s">
        <v>9</v>
      </c>
      <c r="KL1" s="4" t="s">
        <v>10</v>
      </c>
      <c r="KM1" s="4" t="s">
        <v>10</v>
      </c>
      <c r="KN1" s="4" t="s">
        <v>10</v>
      </c>
      <c r="KO1" s="4" t="s">
        <v>10</v>
      </c>
      <c r="KP1" s="4" t="s">
        <v>10</v>
      </c>
      <c r="KQ1" s="4" t="s">
        <v>10</v>
      </c>
      <c r="KR1" s="4" t="s">
        <v>10</v>
      </c>
      <c r="KS1" s="4" t="s">
        <v>10</v>
      </c>
      <c r="KT1" s="4" t="s">
        <v>10</v>
      </c>
      <c r="KU1" s="4" t="s">
        <v>10</v>
      </c>
      <c r="KV1" s="4" t="s">
        <v>10</v>
      </c>
      <c r="KW1" s="4" t="s">
        <v>10</v>
      </c>
      <c r="KX1" s="4" t="s">
        <v>10</v>
      </c>
      <c r="KY1" s="4" t="s">
        <v>10</v>
      </c>
      <c r="KZ1" s="4" t="s">
        <v>10</v>
      </c>
      <c r="LA1" s="4" t="s">
        <v>10</v>
      </c>
      <c r="LB1" s="6" t="s">
        <v>16</v>
      </c>
      <c r="LC1" s="4" t="s">
        <v>10</v>
      </c>
      <c r="LD1" s="4" t="s">
        <v>10</v>
      </c>
      <c r="LE1" s="4" t="s">
        <v>10</v>
      </c>
      <c r="LF1" s="4" t="s">
        <v>10</v>
      </c>
      <c r="LG1" s="4" t="s">
        <v>10</v>
      </c>
      <c r="LH1" s="4" t="s">
        <v>10</v>
      </c>
      <c r="LI1" s="4" t="s">
        <v>10</v>
      </c>
      <c r="LJ1" s="4" t="s">
        <v>10</v>
      </c>
      <c r="LK1" s="4" t="s">
        <v>10</v>
      </c>
      <c r="LL1" s="4" t="s">
        <v>10</v>
      </c>
      <c r="LM1" s="4" t="s">
        <v>10</v>
      </c>
      <c r="LN1" s="4" t="s">
        <v>10</v>
      </c>
      <c r="LO1" s="4" t="s">
        <v>10</v>
      </c>
      <c r="LP1" s="4" t="s">
        <v>10</v>
      </c>
      <c r="LQ1" s="4" t="s">
        <v>10</v>
      </c>
      <c r="LR1" s="4" t="s">
        <v>10</v>
      </c>
      <c r="LS1" s="4" t="s">
        <v>10</v>
      </c>
      <c r="LT1" s="4" t="s">
        <v>10</v>
      </c>
      <c r="LU1" s="4" t="s">
        <v>10</v>
      </c>
      <c r="LV1" s="4" t="s">
        <v>10</v>
      </c>
      <c r="LW1" s="4" t="s">
        <v>10</v>
      </c>
      <c r="LX1" s="4" t="s">
        <v>10</v>
      </c>
      <c r="LY1" s="4" t="s">
        <v>10</v>
      </c>
      <c r="LZ1" s="4" t="s">
        <v>10</v>
      </c>
      <c r="MA1" s="4" t="s">
        <v>10</v>
      </c>
      <c r="MB1" s="4" t="s">
        <v>10</v>
      </c>
      <c r="MC1" s="4" t="s">
        <v>10</v>
      </c>
      <c r="MD1" s="4" t="s">
        <v>10</v>
      </c>
      <c r="ME1" s="4" t="s">
        <v>10</v>
      </c>
      <c r="MF1" s="4" t="s">
        <v>10</v>
      </c>
      <c r="MG1" s="6" t="s">
        <v>16</v>
      </c>
      <c r="MH1" s="4" t="s">
        <v>10</v>
      </c>
      <c r="MI1" s="4" t="s">
        <v>10</v>
      </c>
      <c r="MJ1" s="4" t="s">
        <v>10</v>
      </c>
      <c r="MK1" s="4" t="s">
        <v>10</v>
      </c>
      <c r="ML1" s="4" t="s">
        <v>0</v>
      </c>
      <c r="MM1" s="4" t="s">
        <v>0</v>
      </c>
      <c r="MN1" s="4" t="s">
        <v>0</v>
      </c>
      <c r="MO1" s="4" t="s">
        <v>0</v>
      </c>
      <c r="MP1" s="6" t="s">
        <v>16</v>
      </c>
      <c r="MQ1" s="4" t="s">
        <v>0</v>
      </c>
      <c r="MR1" s="114" t="s">
        <v>16</v>
      </c>
      <c r="MS1" s="18" t="s">
        <v>10</v>
      </c>
      <c r="MT1" s="18" t="s">
        <v>10</v>
      </c>
      <c r="MU1" s="18" t="s">
        <v>10</v>
      </c>
      <c r="MV1" s="18" t="s">
        <v>10</v>
      </c>
      <c r="MW1" s="4" t="s">
        <v>9</v>
      </c>
      <c r="MX1" s="6" t="s">
        <v>16</v>
      </c>
    </row>
    <row r="2" spans="1:362" s="2" customFormat="1" ht="81" customHeight="1">
      <c r="A2" s="87"/>
      <c r="B2" s="87"/>
      <c r="C2" s="88" t="s">
        <v>60</v>
      </c>
      <c r="D2" s="88" t="s">
        <v>60</v>
      </c>
      <c r="E2" s="87"/>
      <c r="F2" s="87"/>
      <c r="G2" s="87"/>
      <c r="H2" s="24" t="s">
        <v>1670</v>
      </c>
      <c r="I2" s="202" t="s">
        <v>1368</v>
      </c>
      <c r="J2" s="202" t="s">
        <v>1369</v>
      </c>
      <c r="K2" s="202" t="s">
        <v>1818</v>
      </c>
      <c r="L2" s="518" t="s">
        <v>1412</v>
      </c>
      <c r="M2" s="202" t="s">
        <v>1623</v>
      </c>
      <c r="N2" s="202" t="s">
        <v>2529</v>
      </c>
      <c r="O2" s="202" t="s">
        <v>549</v>
      </c>
      <c r="P2" s="203" t="s">
        <v>808</v>
      </c>
      <c r="Q2" s="203" t="s">
        <v>809</v>
      </c>
      <c r="R2" s="203" t="s">
        <v>1582</v>
      </c>
      <c r="S2" s="203" t="s">
        <v>1707</v>
      </c>
      <c r="T2" s="203" t="s">
        <v>936</v>
      </c>
      <c r="U2" s="202" t="s">
        <v>1370</v>
      </c>
      <c r="V2" s="202" t="s">
        <v>1624</v>
      </c>
      <c r="W2" s="24" t="s">
        <v>1544</v>
      </c>
      <c r="X2" s="202" t="s">
        <v>1371</v>
      </c>
      <c r="Y2" s="202" t="s">
        <v>2501</v>
      </c>
      <c r="Z2" s="202" t="s">
        <v>2502</v>
      </c>
      <c r="AA2" s="202" t="s">
        <v>2503</v>
      </c>
      <c r="AB2" s="202" t="s">
        <v>1924</v>
      </c>
      <c r="AC2" s="202" t="s">
        <v>2120</v>
      </c>
      <c r="AD2" s="202" t="s">
        <v>1925</v>
      </c>
      <c r="AE2" s="202" t="s">
        <v>1715</v>
      </c>
      <c r="AF2" s="202" t="s">
        <v>1716</v>
      </c>
      <c r="AG2" s="202" t="s">
        <v>1717</v>
      </c>
      <c r="AH2" s="202" t="s">
        <v>1718</v>
      </c>
      <c r="AI2" s="24" t="s">
        <v>2290</v>
      </c>
      <c r="AJ2" s="24" t="s">
        <v>2288</v>
      </c>
      <c r="AK2" s="24" t="s">
        <v>1540</v>
      </c>
      <c r="AL2" s="24" t="s">
        <v>1799</v>
      </c>
      <c r="AM2" s="24" t="s">
        <v>1426</v>
      </c>
      <c r="AN2" s="24" t="s">
        <v>1634</v>
      </c>
      <c r="AO2" s="203" t="s">
        <v>1060</v>
      </c>
      <c r="AP2" s="203" t="s">
        <v>1365</v>
      </c>
      <c r="AQ2" s="203" t="s">
        <v>1061</v>
      </c>
      <c r="AR2" s="203" t="s">
        <v>1619</v>
      </c>
      <c r="AS2" s="203" t="s">
        <v>1616</v>
      </c>
      <c r="AT2" s="203" t="s">
        <v>1617</v>
      </c>
      <c r="AU2" s="203" t="s">
        <v>1618</v>
      </c>
      <c r="AV2" s="24" t="s">
        <v>2505</v>
      </c>
      <c r="AW2" s="24" t="s">
        <v>2504</v>
      </c>
      <c r="AX2" s="24" t="s">
        <v>2434</v>
      </c>
      <c r="AY2" s="24" t="s">
        <v>2433</v>
      </c>
      <c r="AZ2" s="24" t="s">
        <v>1821</v>
      </c>
      <c r="BA2" s="208" t="s">
        <v>2</v>
      </c>
      <c r="BB2" s="27"/>
      <c r="BC2" s="582" t="s">
        <v>1148</v>
      </c>
      <c r="BD2" s="583" t="s">
        <v>636</v>
      </c>
      <c r="BE2" s="583" t="s">
        <v>22</v>
      </c>
      <c r="BF2" s="583" t="s">
        <v>1829</v>
      </c>
      <c r="BG2" s="583" t="s">
        <v>2061</v>
      </c>
      <c r="BH2" s="583" t="s">
        <v>1708</v>
      </c>
      <c r="BI2" s="583" t="s">
        <v>1709</v>
      </c>
      <c r="BJ2" s="583" t="s">
        <v>462</v>
      </c>
      <c r="BK2" s="583" t="s">
        <v>184</v>
      </c>
      <c r="BL2" s="583" t="s">
        <v>1136</v>
      </c>
      <c r="BM2" s="582" t="s">
        <v>1149</v>
      </c>
      <c r="BN2" s="583" t="s">
        <v>21</v>
      </c>
      <c r="BO2" s="583" t="s">
        <v>1146</v>
      </c>
      <c r="BP2" s="583" t="s">
        <v>2157</v>
      </c>
      <c r="BQ2" s="583" t="s">
        <v>2159</v>
      </c>
      <c r="BR2" s="583" t="s">
        <v>2177</v>
      </c>
      <c r="BS2" s="583" t="s">
        <v>2161</v>
      </c>
      <c r="BT2" s="583" t="s">
        <v>1139</v>
      </c>
      <c r="BU2" s="583" t="s">
        <v>1139</v>
      </c>
      <c r="BV2" s="583" t="s">
        <v>2162</v>
      </c>
      <c r="BW2" s="583" t="s">
        <v>2162</v>
      </c>
      <c r="BX2" s="583" t="s">
        <v>2163</v>
      </c>
      <c r="BY2" s="583" t="s">
        <v>2164</v>
      </c>
      <c r="BZ2" s="583" t="s">
        <v>673</v>
      </c>
      <c r="CA2" s="583" t="s">
        <v>776</v>
      </c>
      <c r="CB2" s="583" t="s">
        <v>1951</v>
      </c>
      <c r="CC2" s="583" t="s">
        <v>1952</v>
      </c>
      <c r="CD2" s="583" t="s">
        <v>1161</v>
      </c>
      <c r="CE2" s="582" t="s">
        <v>1569</v>
      </c>
      <c r="CF2" s="583" t="s">
        <v>13</v>
      </c>
      <c r="CG2" s="583" t="s">
        <v>733</v>
      </c>
      <c r="CH2" s="583" t="s">
        <v>733</v>
      </c>
      <c r="CI2" s="583" t="s">
        <v>733</v>
      </c>
      <c r="CJ2" s="583" t="s">
        <v>20</v>
      </c>
      <c r="CK2" s="583" t="s">
        <v>20</v>
      </c>
      <c r="CL2" s="583" t="s">
        <v>20</v>
      </c>
      <c r="CM2" s="583" t="s">
        <v>20</v>
      </c>
      <c r="CN2" s="583" t="s">
        <v>20</v>
      </c>
      <c r="CO2" s="583" t="s">
        <v>20</v>
      </c>
      <c r="CP2" s="583" t="s">
        <v>19</v>
      </c>
      <c r="CQ2" s="583" t="s">
        <v>19</v>
      </c>
      <c r="CR2" s="583" t="s">
        <v>19</v>
      </c>
      <c r="CS2" s="583" t="s">
        <v>19</v>
      </c>
      <c r="CT2" s="583" t="s">
        <v>19</v>
      </c>
      <c r="CU2" s="583" t="s">
        <v>19</v>
      </c>
      <c r="CV2" s="583" t="s">
        <v>18</v>
      </c>
      <c r="CW2" s="583" t="s">
        <v>18</v>
      </c>
      <c r="CX2" s="583" t="s">
        <v>18</v>
      </c>
      <c r="CY2" s="583" t="s">
        <v>18</v>
      </c>
      <c r="CZ2" s="582" t="s">
        <v>2328</v>
      </c>
      <c r="DA2" s="583" t="s">
        <v>795</v>
      </c>
      <c r="DB2" s="583" t="s">
        <v>794</v>
      </c>
      <c r="DC2" s="583" t="s">
        <v>1021</v>
      </c>
      <c r="DD2" s="583" t="s">
        <v>1038</v>
      </c>
      <c r="DE2" s="583" t="s">
        <v>513</v>
      </c>
      <c r="DF2" s="583" t="s">
        <v>221</v>
      </c>
      <c r="DG2" s="583" t="s">
        <v>222</v>
      </c>
      <c r="DH2" s="583" t="s">
        <v>1286</v>
      </c>
      <c r="DI2" s="583" t="s">
        <v>1286</v>
      </c>
      <c r="DJ2" s="583" t="s">
        <v>1286</v>
      </c>
      <c r="DK2" s="583" t="s">
        <v>1286</v>
      </c>
      <c r="DL2" s="583" t="s">
        <v>1286</v>
      </c>
      <c r="DM2" s="583" t="s">
        <v>1286</v>
      </c>
      <c r="DN2" s="583" t="s">
        <v>28</v>
      </c>
      <c r="DO2" s="583" t="s">
        <v>24</v>
      </c>
      <c r="DP2" s="583" t="s">
        <v>25</v>
      </c>
      <c r="DQ2" s="583" t="s">
        <v>2087</v>
      </c>
      <c r="DR2" s="583" t="s">
        <v>2089</v>
      </c>
      <c r="DS2" s="583" t="s">
        <v>2089</v>
      </c>
      <c r="DT2" s="583" t="s">
        <v>15</v>
      </c>
      <c r="DU2" s="583" t="s">
        <v>2107</v>
      </c>
      <c r="DV2" s="583" t="s">
        <v>2107</v>
      </c>
      <c r="DW2" s="583" t="s">
        <v>2107</v>
      </c>
      <c r="DX2" s="583" t="s">
        <v>2107</v>
      </c>
      <c r="DY2" s="583" t="s">
        <v>378</v>
      </c>
      <c r="DZ2" s="583" t="s">
        <v>337</v>
      </c>
      <c r="EA2" s="583" t="s">
        <v>805</v>
      </c>
      <c r="EB2" s="583" t="s">
        <v>1015</v>
      </c>
      <c r="EC2" s="583" t="s">
        <v>273</v>
      </c>
      <c r="ED2" s="583" t="s">
        <v>274</v>
      </c>
      <c r="EE2" s="583" t="s">
        <v>361</v>
      </c>
      <c r="EF2" s="583" t="s">
        <v>361</v>
      </c>
      <c r="EG2" s="583" t="s">
        <v>389</v>
      </c>
      <c r="EH2" s="583" t="s">
        <v>389</v>
      </c>
      <c r="EI2" s="583" t="s">
        <v>389</v>
      </c>
      <c r="EJ2" s="583" t="s">
        <v>389</v>
      </c>
      <c r="EK2" s="583" t="s">
        <v>691</v>
      </c>
      <c r="EL2" s="583" t="s">
        <v>691</v>
      </c>
      <c r="EM2" s="583" t="s">
        <v>798</v>
      </c>
      <c r="EN2" s="583" t="s">
        <v>798</v>
      </c>
      <c r="EO2" s="583" t="s">
        <v>910</v>
      </c>
      <c r="EP2" s="583" t="s">
        <v>910</v>
      </c>
      <c r="EQ2" s="583" t="s">
        <v>346</v>
      </c>
      <c r="ER2" s="583" t="s">
        <v>14</v>
      </c>
      <c r="ES2" s="583" t="s">
        <v>14</v>
      </c>
      <c r="ET2" s="583" t="s">
        <v>14</v>
      </c>
      <c r="EU2" s="583" t="s">
        <v>17</v>
      </c>
      <c r="EV2" s="583" t="s">
        <v>17</v>
      </c>
      <c r="EW2" s="583" t="s">
        <v>812</v>
      </c>
      <c r="EX2" s="583" t="s">
        <v>1626</v>
      </c>
      <c r="EY2" s="583" t="s">
        <v>1626</v>
      </c>
      <c r="EZ2" s="583" t="s">
        <v>1404</v>
      </c>
      <c r="FA2" s="583" t="s">
        <v>2183</v>
      </c>
      <c r="FB2" s="583" t="s">
        <v>1242</v>
      </c>
      <c r="FC2" s="583" t="s">
        <v>1242</v>
      </c>
      <c r="FD2" s="583" t="s">
        <v>1242</v>
      </c>
      <c r="FE2" s="583" t="s">
        <v>1242</v>
      </c>
      <c r="FF2" s="583" t="s">
        <v>1505</v>
      </c>
      <c r="FG2" s="583" t="s">
        <v>1505</v>
      </c>
      <c r="FH2" s="583" t="s">
        <v>1505</v>
      </c>
      <c r="FI2" s="583" t="s">
        <v>1505</v>
      </c>
      <c r="FJ2" s="583" t="s">
        <v>1505</v>
      </c>
      <c r="FK2" s="583" t="s">
        <v>1505</v>
      </c>
      <c r="FL2" s="583" t="s">
        <v>1505</v>
      </c>
      <c r="FM2" s="583" t="s">
        <v>762</v>
      </c>
      <c r="FN2" s="582" t="s">
        <v>1568</v>
      </c>
      <c r="FO2" s="583" t="s">
        <v>2237</v>
      </c>
      <c r="FP2" s="583" t="s">
        <v>1862</v>
      </c>
      <c r="FQ2" s="583" t="s">
        <v>223</v>
      </c>
      <c r="FR2" s="583" t="s">
        <v>2084</v>
      </c>
      <c r="FS2" s="583" t="s">
        <v>2138</v>
      </c>
      <c r="FT2" s="583" t="s">
        <v>2101</v>
      </c>
      <c r="FU2" s="583" t="s">
        <v>1999</v>
      </c>
      <c r="FV2" s="583" t="s">
        <v>2033</v>
      </c>
      <c r="FW2" s="583" t="s">
        <v>1864</v>
      </c>
      <c r="FX2" s="583" t="s">
        <v>1864</v>
      </c>
      <c r="FY2" s="583" t="s">
        <v>1864</v>
      </c>
      <c r="FZ2" s="583" t="s">
        <v>1864</v>
      </c>
      <c r="GA2" s="583" t="s">
        <v>1864</v>
      </c>
      <c r="GB2" s="583" t="s">
        <v>1864</v>
      </c>
      <c r="GC2" s="583" t="s">
        <v>1864</v>
      </c>
      <c r="GD2" s="583" t="s">
        <v>1864</v>
      </c>
      <c r="GE2" s="583" t="s">
        <v>1864</v>
      </c>
      <c r="GF2" s="583" t="s">
        <v>1864</v>
      </c>
      <c r="GG2" s="583" t="s">
        <v>1864</v>
      </c>
      <c r="GH2" s="583" t="s">
        <v>1864</v>
      </c>
      <c r="GI2" s="583" t="s">
        <v>1864</v>
      </c>
      <c r="GJ2" s="583" t="s">
        <v>1864</v>
      </c>
      <c r="GK2" s="583" t="s">
        <v>1864</v>
      </c>
      <c r="GL2" s="583" t="s">
        <v>1864</v>
      </c>
      <c r="GM2" s="583" t="s">
        <v>1864</v>
      </c>
      <c r="GN2" s="583" t="s">
        <v>2094</v>
      </c>
      <c r="GO2" s="583" t="s">
        <v>2122</v>
      </c>
      <c r="GP2" s="583" t="s">
        <v>2091</v>
      </c>
      <c r="GQ2" s="583" t="s">
        <v>2079</v>
      </c>
      <c r="GR2" s="583" t="s">
        <v>2080</v>
      </c>
      <c r="GS2" s="583" t="s">
        <v>2081</v>
      </c>
      <c r="GT2" s="583" t="s">
        <v>2081</v>
      </c>
      <c r="GU2" s="583" t="s">
        <v>2081</v>
      </c>
      <c r="GV2" s="583" t="s">
        <v>2082</v>
      </c>
      <c r="GW2" s="583" t="s">
        <v>2097</v>
      </c>
      <c r="GX2" s="583" t="s">
        <v>2098</v>
      </c>
      <c r="GY2" s="583" t="s">
        <v>2083</v>
      </c>
      <c r="GZ2" s="583" t="s">
        <v>2117</v>
      </c>
      <c r="HA2" s="583" t="s">
        <v>2099</v>
      </c>
      <c r="HB2" s="582" t="s">
        <v>1640</v>
      </c>
      <c r="HC2" s="583" t="s">
        <v>795</v>
      </c>
      <c r="HD2" s="583" t="s">
        <v>794</v>
      </c>
      <c r="HE2" s="583" t="s">
        <v>1021</v>
      </c>
      <c r="HF2" s="583" t="s">
        <v>1038</v>
      </c>
      <c r="HG2" s="583" t="s">
        <v>2178</v>
      </c>
      <c r="HH2" s="583" t="s">
        <v>513</v>
      </c>
      <c r="HI2" s="583" t="s">
        <v>1023</v>
      </c>
      <c r="HJ2" s="583" t="s">
        <v>1022</v>
      </c>
      <c r="HK2" s="583" t="s">
        <v>1287</v>
      </c>
      <c r="HL2" s="583" t="s">
        <v>224</v>
      </c>
      <c r="HM2" s="583" t="s">
        <v>224</v>
      </c>
      <c r="HN2" s="583" t="s">
        <v>224</v>
      </c>
      <c r="HO2" s="583" t="s">
        <v>224</v>
      </c>
      <c r="HP2" s="583" t="s">
        <v>224</v>
      </c>
      <c r="HQ2" s="109" t="s">
        <v>226</v>
      </c>
      <c r="HR2" s="109" t="s">
        <v>227</v>
      </c>
      <c r="HS2" s="109" t="s">
        <v>224</v>
      </c>
      <c r="HT2" s="109" t="s">
        <v>321</v>
      </c>
      <c r="HU2" s="109" t="s">
        <v>322</v>
      </c>
      <c r="HV2" s="583" t="s">
        <v>221</v>
      </c>
      <c r="HW2" s="583" t="s">
        <v>222</v>
      </c>
      <c r="HX2" s="583" t="s">
        <v>29</v>
      </c>
      <c r="HY2" s="583" t="s">
        <v>29</v>
      </c>
      <c r="HZ2" s="583" t="s">
        <v>29</v>
      </c>
      <c r="IA2" s="583" t="s">
        <v>29</v>
      </c>
      <c r="IB2" s="583" t="s">
        <v>29</v>
      </c>
      <c r="IC2" s="583" t="s">
        <v>29</v>
      </c>
      <c r="ID2" s="583" t="s">
        <v>31</v>
      </c>
      <c r="IE2" s="583" t="s">
        <v>31</v>
      </c>
      <c r="IF2" s="583" t="s">
        <v>31</v>
      </c>
      <c r="IG2" s="583" t="s">
        <v>1143</v>
      </c>
      <c r="IH2" s="583" t="s">
        <v>353</v>
      </c>
      <c r="II2" s="583" t="s">
        <v>354</v>
      </c>
      <c r="IJ2" s="582" t="s">
        <v>1151</v>
      </c>
      <c r="IK2" s="583" t="s">
        <v>1237</v>
      </c>
      <c r="IL2" s="583" t="s">
        <v>1237</v>
      </c>
      <c r="IM2" s="583" t="s">
        <v>1237</v>
      </c>
      <c r="IN2" s="583" t="s">
        <v>1238</v>
      </c>
      <c r="IO2" s="583" t="s">
        <v>1238</v>
      </c>
      <c r="IP2" s="583" t="s">
        <v>1238</v>
      </c>
      <c r="IQ2" s="583" t="s">
        <v>1239</v>
      </c>
      <c r="IR2" s="583" t="s">
        <v>1239</v>
      </c>
      <c r="IS2" s="583" t="s">
        <v>1239</v>
      </c>
      <c r="IT2" s="583" t="s">
        <v>1240</v>
      </c>
      <c r="IU2" s="583" t="s">
        <v>1240</v>
      </c>
      <c r="IV2" s="583" t="s">
        <v>1240</v>
      </c>
      <c r="IW2" s="583" t="s">
        <v>2243</v>
      </c>
      <c r="IX2" s="583" t="s">
        <v>2247</v>
      </c>
      <c r="IY2" s="583" t="s">
        <v>2248</v>
      </c>
      <c r="IZ2" s="583" t="s">
        <v>2249</v>
      </c>
      <c r="JA2" s="583" t="s">
        <v>514</v>
      </c>
      <c r="JB2" s="583" t="s">
        <v>513</v>
      </c>
      <c r="JC2" s="583" t="s">
        <v>513</v>
      </c>
      <c r="JD2" s="583" t="s">
        <v>513</v>
      </c>
      <c r="JE2" s="583" t="s">
        <v>513</v>
      </c>
      <c r="JF2" s="583" t="s">
        <v>513</v>
      </c>
      <c r="JG2" s="583" t="s">
        <v>513</v>
      </c>
      <c r="JH2" s="583" t="s">
        <v>513</v>
      </c>
      <c r="JI2" s="583" t="s">
        <v>513</v>
      </c>
      <c r="JJ2" s="583" t="s">
        <v>513</v>
      </c>
      <c r="JK2" s="583" t="s">
        <v>513</v>
      </c>
      <c r="JL2" s="583" t="s">
        <v>513</v>
      </c>
      <c r="JM2" s="583" t="s">
        <v>513</v>
      </c>
      <c r="JN2" s="583" t="s">
        <v>513</v>
      </c>
      <c r="JO2" s="583" t="s">
        <v>513</v>
      </c>
      <c r="JP2" s="583" t="s">
        <v>513</v>
      </c>
      <c r="JQ2" s="583" t="s">
        <v>513</v>
      </c>
      <c r="JR2" s="583" t="s">
        <v>513</v>
      </c>
      <c r="JS2" s="583" t="s">
        <v>513</v>
      </c>
      <c r="JT2" s="583" t="s">
        <v>513</v>
      </c>
      <c r="JU2" s="583" t="s">
        <v>513</v>
      </c>
      <c r="JV2" s="583" t="s">
        <v>513</v>
      </c>
      <c r="JW2" s="583" t="s">
        <v>513</v>
      </c>
      <c r="JX2" s="583" t="s">
        <v>513</v>
      </c>
      <c r="JY2" s="583" t="s">
        <v>513</v>
      </c>
      <c r="JZ2" s="583" t="s">
        <v>513</v>
      </c>
      <c r="KA2" s="583" t="s">
        <v>513</v>
      </c>
      <c r="KB2" s="583" t="s">
        <v>513</v>
      </c>
      <c r="KC2" s="583" t="s">
        <v>513</v>
      </c>
      <c r="KD2" s="583" t="s">
        <v>513</v>
      </c>
      <c r="KE2" s="583" t="s">
        <v>513</v>
      </c>
      <c r="KF2" s="583" t="s">
        <v>513</v>
      </c>
      <c r="KG2" s="583" t="s">
        <v>838</v>
      </c>
      <c r="KH2" s="582" t="s">
        <v>1152</v>
      </c>
      <c r="KI2" s="583" t="s">
        <v>197</v>
      </c>
      <c r="KJ2" s="583" t="s">
        <v>2085</v>
      </c>
      <c r="KK2" s="583" t="s">
        <v>2085</v>
      </c>
      <c r="KL2" s="583" t="s">
        <v>24</v>
      </c>
      <c r="KM2" s="583" t="s">
        <v>25</v>
      </c>
      <c r="KN2" s="583" t="s">
        <v>26</v>
      </c>
      <c r="KO2" s="583" t="s">
        <v>2086</v>
      </c>
      <c r="KP2" s="583" t="s">
        <v>2086</v>
      </c>
      <c r="KQ2" s="583" t="s">
        <v>2086</v>
      </c>
      <c r="KR2" s="583" t="s">
        <v>2086</v>
      </c>
      <c r="KS2" s="583" t="s">
        <v>2085</v>
      </c>
      <c r="KT2" s="583" t="s">
        <v>2085</v>
      </c>
      <c r="KU2" s="583" t="s">
        <v>2087</v>
      </c>
      <c r="KV2" s="583" t="s">
        <v>2088</v>
      </c>
      <c r="KW2" s="583" t="s">
        <v>2089</v>
      </c>
      <c r="KX2" s="583" t="s">
        <v>2089</v>
      </c>
      <c r="KY2" s="583" t="s">
        <v>2090</v>
      </c>
      <c r="KZ2" s="583" t="s">
        <v>2091</v>
      </c>
      <c r="LA2" s="583" t="s">
        <v>2549</v>
      </c>
      <c r="LB2" s="582" t="s">
        <v>1168</v>
      </c>
      <c r="LC2" s="583" t="s">
        <v>1178</v>
      </c>
      <c r="LD2" s="583" t="s">
        <v>2181</v>
      </c>
      <c r="LE2" s="583" t="s">
        <v>1810</v>
      </c>
      <c r="LF2" s="583" t="s">
        <v>2194</v>
      </c>
      <c r="LG2" s="583" t="s">
        <v>691</v>
      </c>
      <c r="LH2" s="583" t="s">
        <v>2351</v>
      </c>
      <c r="LI2" s="583" t="s">
        <v>2353</v>
      </c>
      <c r="LJ2" s="583" t="s">
        <v>2156</v>
      </c>
      <c r="LK2" s="583" t="s">
        <v>796</v>
      </c>
      <c r="LL2" s="583" t="s">
        <v>849</v>
      </c>
      <c r="LM2" s="583" t="s">
        <v>2145</v>
      </c>
      <c r="LN2" s="583" t="s">
        <v>2145</v>
      </c>
      <c r="LO2" s="583" t="s">
        <v>2145</v>
      </c>
      <c r="LP2" s="583" t="s">
        <v>2145</v>
      </c>
      <c r="LQ2" s="583" t="s">
        <v>2145</v>
      </c>
      <c r="LR2" s="583" t="s">
        <v>2145</v>
      </c>
      <c r="LS2" s="583" t="s">
        <v>2145</v>
      </c>
      <c r="LT2" s="583" t="s">
        <v>799</v>
      </c>
      <c r="LU2" s="583" t="s">
        <v>2109</v>
      </c>
      <c r="LV2" s="583" t="s">
        <v>2109</v>
      </c>
      <c r="LW2" s="583" t="s">
        <v>800</v>
      </c>
      <c r="LX2" s="583" t="s">
        <v>2107</v>
      </c>
      <c r="LY2" s="583" t="s">
        <v>1243</v>
      </c>
      <c r="LZ2" s="583" t="s">
        <v>1243</v>
      </c>
      <c r="MA2" s="583" t="s">
        <v>1243</v>
      </c>
      <c r="MB2" s="583" t="s">
        <v>1435</v>
      </c>
      <c r="MC2" s="583" t="s">
        <v>295</v>
      </c>
      <c r="MD2" s="583" t="s">
        <v>909</v>
      </c>
      <c r="ME2" s="583" t="s">
        <v>295</v>
      </c>
      <c r="MF2" s="583" t="s">
        <v>378</v>
      </c>
      <c r="MG2" s="582" t="s">
        <v>1154</v>
      </c>
      <c r="MH2" s="583" t="s">
        <v>69</v>
      </c>
      <c r="MI2" s="583" t="s">
        <v>108</v>
      </c>
      <c r="MJ2" s="583" t="s">
        <v>70</v>
      </c>
      <c r="MK2" s="583" t="s">
        <v>350</v>
      </c>
      <c r="ML2" s="583" t="s">
        <v>2170</v>
      </c>
      <c r="MM2" s="583" t="s">
        <v>2171</v>
      </c>
      <c r="MN2" s="583" t="s">
        <v>2170</v>
      </c>
      <c r="MO2" s="583" t="s">
        <v>2171</v>
      </c>
      <c r="MP2" s="582" t="s">
        <v>1155</v>
      </c>
      <c r="MQ2" s="583" t="s">
        <v>1187</v>
      </c>
      <c r="MR2" s="582" t="s">
        <v>1830</v>
      </c>
      <c r="MS2" s="583" t="s">
        <v>1882</v>
      </c>
      <c r="MT2" s="583" t="s">
        <v>1882</v>
      </c>
      <c r="MU2" s="583" t="s">
        <v>1882</v>
      </c>
      <c r="MV2" s="583" t="s">
        <v>1882</v>
      </c>
      <c r="MW2" s="583" t="s">
        <v>471</v>
      </c>
      <c r="MX2" s="514">
        <v>0</v>
      </c>
    </row>
    <row r="3" spans="1:362" s="2" customFormat="1" ht="33" customHeight="1">
      <c r="A3" s="67">
        <v>3203</v>
      </c>
      <c r="B3" s="66">
        <f ca="1">COUNTIFS($C$4:$C$101,$A$3,$E$4:$E$101,TRUE)</f>
        <v>0</v>
      </c>
      <c r="C3" s="88" t="s">
        <v>60</v>
      </c>
      <c r="D3" s="88" t="s">
        <v>60</v>
      </c>
      <c r="E3" s="87"/>
      <c r="F3" s="87"/>
      <c r="G3" s="87"/>
      <c r="H3" s="27"/>
      <c r="I3" s="435"/>
      <c r="J3" s="435"/>
      <c r="K3" s="435"/>
      <c r="L3" s="435"/>
      <c r="M3" s="27"/>
      <c r="N3" s="27"/>
      <c r="O3" s="27"/>
      <c r="P3" s="27"/>
      <c r="Q3" s="27"/>
      <c r="R3" s="27"/>
      <c r="S3" s="27"/>
      <c r="T3" s="27"/>
      <c r="U3" s="435"/>
      <c r="V3" s="27"/>
      <c r="W3" s="27"/>
      <c r="X3" s="435"/>
      <c r="Y3" s="27"/>
      <c r="Z3" s="27"/>
      <c r="AA3" s="27"/>
      <c r="AB3" s="435"/>
      <c r="AC3" s="435"/>
      <c r="AD3" s="435"/>
      <c r="AE3" s="435"/>
      <c r="AF3" s="435"/>
      <c r="AG3" s="435"/>
      <c r="AH3" s="435"/>
      <c r="AI3" s="27"/>
      <c r="AJ3" s="27"/>
      <c r="AK3" s="27"/>
      <c r="AL3" s="27"/>
      <c r="AM3" s="27"/>
      <c r="AN3" s="27"/>
      <c r="AO3" s="27"/>
      <c r="AP3" s="27"/>
      <c r="AQ3" s="27"/>
      <c r="AR3" s="27"/>
      <c r="AS3" s="27"/>
      <c r="AT3" s="27"/>
      <c r="AU3" s="27"/>
      <c r="AV3" s="27"/>
      <c r="AW3" s="27"/>
      <c r="AX3" s="27"/>
      <c r="AY3" s="27"/>
      <c r="AZ3" s="27"/>
      <c r="BA3" s="208"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90"/>
      <c r="DF3" s="24"/>
      <c r="DG3" s="24"/>
      <c r="DH3" s="24"/>
      <c r="DI3" s="24"/>
      <c r="DJ3" s="24"/>
      <c r="DK3" s="24"/>
      <c r="DL3" s="24"/>
      <c r="DM3" s="24"/>
      <c r="DN3" s="24"/>
      <c r="DO3" s="24"/>
      <c r="DP3" s="90"/>
      <c r="DQ3" s="90"/>
      <c r="DR3" s="90"/>
      <c r="DS3" s="90"/>
      <c r="DT3" s="24"/>
      <c r="DU3" s="24"/>
      <c r="DV3" s="24"/>
      <c r="DW3" s="24"/>
      <c r="DX3" s="24"/>
      <c r="DY3" s="90"/>
      <c r="DZ3" s="90"/>
      <c r="EA3" s="90"/>
      <c r="EB3" s="90"/>
      <c r="EC3" s="90"/>
      <c r="ED3" s="90"/>
      <c r="EE3" s="90"/>
      <c r="EF3" s="90"/>
      <c r="EG3" s="90"/>
      <c r="EH3" s="90"/>
      <c r="EI3" s="90"/>
      <c r="EJ3" s="90"/>
      <c r="EK3" s="24"/>
      <c r="EL3" s="24"/>
      <c r="EM3" s="24"/>
      <c r="EN3" s="24"/>
      <c r="EO3" s="24"/>
      <c r="EP3" s="24"/>
      <c r="EQ3" s="24"/>
      <c r="ER3" s="24"/>
      <c r="ES3" s="24"/>
      <c r="ET3" s="24"/>
      <c r="EU3" s="24"/>
      <c r="EV3" s="24"/>
      <c r="EW3" s="24"/>
      <c r="EX3" s="90"/>
      <c r="EY3" s="90"/>
      <c r="EZ3" s="90"/>
      <c r="FA3" s="90"/>
      <c r="FB3" s="24"/>
      <c r="FC3" s="24"/>
      <c r="FD3" s="24"/>
      <c r="FE3" s="24"/>
      <c r="FF3" s="90" t="s">
        <v>253</v>
      </c>
      <c r="FG3" s="90" t="s">
        <v>253</v>
      </c>
      <c r="FH3" s="90" t="s">
        <v>253</v>
      </c>
      <c r="FI3" s="90" t="s">
        <v>253</v>
      </c>
      <c r="FJ3" s="90" t="s">
        <v>253</v>
      </c>
      <c r="FK3" s="90" t="s">
        <v>253</v>
      </c>
      <c r="FL3" s="90" t="s">
        <v>253</v>
      </c>
      <c r="FM3" s="90" t="s">
        <v>253</v>
      </c>
      <c r="FN3" s="24"/>
      <c r="FO3" s="24"/>
      <c r="FP3" s="24"/>
      <c r="FQ3" s="24"/>
      <c r="FR3" s="24"/>
      <c r="FS3" s="24"/>
      <c r="FT3" s="24"/>
      <c r="FU3" s="24"/>
      <c r="FV3" s="24"/>
      <c r="FW3" s="24"/>
      <c r="FX3" s="24"/>
      <c r="FY3" s="24"/>
      <c r="FZ3" s="24"/>
      <c r="GA3" s="24"/>
      <c r="GB3" s="24"/>
      <c r="GC3" s="24"/>
      <c r="GD3" s="24"/>
      <c r="GE3" s="24"/>
      <c r="GF3" s="24"/>
      <c r="GG3" s="24"/>
      <c r="GH3" s="24"/>
      <c r="GI3" s="24"/>
      <c r="GJ3" s="24"/>
      <c r="GK3" s="24"/>
      <c r="GL3" s="24"/>
      <c r="GM3" s="24"/>
      <c r="GN3" s="24"/>
      <c r="GO3" s="90"/>
      <c r="GP3" s="90"/>
      <c r="GQ3" s="90"/>
      <c r="GR3" s="90"/>
      <c r="GS3" s="90"/>
      <c r="GT3" s="90"/>
      <c r="GU3" s="90"/>
      <c r="GV3" s="90"/>
      <c r="GW3" s="24"/>
      <c r="GX3" s="24"/>
      <c r="GY3" s="24"/>
      <c r="GZ3" s="24"/>
      <c r="HA3" s="24"/>
      <c r="HB3" s="24"/>
      <c r="HC3" s="24"/>
      <c r="HD3" s="24"/>
      <c r="HE3" s="24"/>
      <c r="HF3" s="24"/>
      <c r="HG3" s="90"/>
      <c r="HH3" s="90"/>
      <c r="HI3" s="24"/>
      <c r="HJ3" s="24"/>
      <c r="HK3" s="24"/>
      <c r="HL3" s="24"/>
      <c r="HM3" s="24"/>
      <c r="HN3" s="24"/>
      <c r="HO3" s="24"/>
      <c r="HP3" s="24"/>
      <c r="HQ3" s="24"/>
      <c r="HR3" s="24"/>
      <c r="HS3" s="24"/>
      <c r="HT3" s="24"/>
      <c r="HU3" s="24"/>
      <c r="HV3" s="24"/>
      <c r="HW3" s="24"/>
      <c r="HX3" s="24"/>
      <c r="HY3" s="24"/>
      <c r="HZ3" s="24"/>
      <c r="IA3" s="24"/>
      <c r="IB3" s="24"/>
      <c r="IC3" s="24"/>
      <c r="ID3" s="24"/>
      <c r="IE3" s="24"/>
      <c r="IF3" s="24"/>
      <c r="IG3" s="24"/>
      <c r="IH3" s="90"/>
      <c r="II3" s="90"/>
      <c r="IJ3" s="24"/>
      <c r="IK3" s="24"/>
      <c r="IL3" s="24"/>
      <c r="IM3" s="24"/>
      <c r="IN3" s="24"/>
      <c r="IO3" s="24"/>
      <c r="IP3" s="24"/>
      <c r="IQ3" s="24"/>
      <c r="IR3" s="24"/>
      <c r="IS3" s="24"/>
      <c r="IT3" s="24"/>
      <c r="IU3" s="24"/>
      <c r="IV3" s="24"/>
      <c r="IW3" s="24"/>
      <c r="IX3" s="24"/>
      <c r="IY3" s="24"/>
      <c r="IZ3" s="24"/>
      <c r="JA3" s="90"/>
      <c r="JB3" s="90"/>
      <c r="JC3" s="90"/>
      <c r="JD3" s="90"/>
      <c r="JE3" s="90"/>
      <c r="JF3" s="90"/>
      <c r="JG3" s="90"/>
      <c r="JH3" s="90"/>
      <c r="JI3" s="90"/>
      <c r="JJ3" s="90"/>
      <c r="JK3" s="90"/>
      <c r="JL3" s="90"/>
      <c r="JM3" s="90"/>
      <c r="JN3" s="90"/>
      <c r="JO3" s="90"/>
      <c r="JP3" s="90"/>
      <c r="JQ3" s="90"/>
      <c r="JR3" s="90"/>
      <c r="JS3" s="90"/>
      <c r="JT3" s="90"/>
      <c r="JU3" s="90"/>
      <c r="JV3" s="90"/>
      <c r="JW3" s="90"/>
      <c r="JX3" s="90"/>
      <c r="JY3" s="90"/>
      <c r="JZ3" s="90"/>
      <c r="KA3" s="90"/>
      <c r="KB3" s="90"/>
      <c r="KC3" s="90"/>
      <c r="KD3" s="90"/>
      <c r="KE3" s="90"/>
      <c r="KF3" s="90"/>
      <c r="KG3" s="90"/>
      <c r="KH3" s="24"/>
      <c r="KI3" s="90"/>
      <c r="KJ3" s="90"/>
      <c r="KK3" s="90"/>
      <c r="KL3" s="90"/>
      <c r="KM3" s="90"/>
      <c r="KN3" s="90"/>
      <c r="KO3" s="90"/>
      <c r="KP3" s="90"/>
      <c r="KQ3" s="90"/>
      <c r="KR3" s="90"/>
      <c r="KS3" s="90"/>
      <c r="KT3" s="90"/>
      <c r="KU3" s="90"/>
      <c r="KV3" s="90"/>
      <c r="KW3" s="90"/>
      <c r="KX3" s="90"/>
      <c r="KY3" s="90"/>
      <c r="KZ3" s="90"/>
      <c r="LA3" s="90"/>
      <c r="LB3" s="24"/>
      <c r="LC3" s="90"/>
      <c r="LD3" s="90"/>
      <c r="LE3" s="90"/>
      <c r="LF3" s="90"/>
      <c r="LG3" s="24"/>
      <c r="LH3" s="24"/>
      <c r="LI3" s="24"/>
      <c r="LJ3" s="24"/>
      <c r="LK3" s="24"/>
      <c r="LL3" s="24"/>
      <c r="LM3" s="24"/>
      <c r="LN3" s="24"/>
      <c r="LO3" s="24"/>
      <c r="LP3" s="24"/>
      <c r="LQ3" s="24"/>
      <c r="LR3" s="24"/>
      <c r="LS3" s="24"/>
      <c r="LT3" s="24"/>
      <c r="LU3" s="24"/>
      <c r="LV3" s="24"/>
      <c r="LW3" s="24"/>
      <c r="LX3" s="24"/>
      <c r="LY3" s="24"/>
      <c r="LZ3" s="24"/>
      <c r="MA3" s="24"/>
      <c r="MB3" s="24"/>
      <c r="MC3" s="24"/>
      <c r="MD3" s="24"/>
      <c r="ME3" s="24"/>
      <c r="MF3" s="24"/>
      <c r="MG3" s="24"/>
      <c r="MH3" s="24"/>
      <c r="MI3" s="24"/>
      <c r="MJ3" s="24"/>
      <c r="MK3" s="24"/>
      <c r="ML3" s="90"/>
      <c r="MM3" s="90"/>
      <c r="MN3" s="90"/>
      <c r="MO3" s="90"/>
      <c r="MP3" s="24"/>
      <c r="MQ3" s="90" t="s">
        <v>253</v>
      </c>
      <c r="MR3" s="24"/>
      <c r="MS3" s="90"/>
      <c r="MT3" s="90"/>
      <c r="MU3" s="90"/>
      <c r="MV3" s="90"/>
      <c r="MW3" s="90"/>
      <c r="MX3" s="514">
        <v>0</v>
      </c>
    </row>
    <row r="4" spans="1:362" s="2" customFormat="1" ht="39" customHeight="1">
      <c r="A4" s="626" t="str">
        <f>"Trial Number
("&amp;COUNT(A$13:A$101)-1&amp;")"</f>
        <v>Trial Number
(87)</v>
      </c>
      <c r="B4" s="626" t="s">
        <v>63</v>
      </c>
      <c r="C4" s="626" t="s">
        <v>59</v>
      </c>
      <c r="D4" s="626" t="s">
        <v>1296</v>
      </c>
      <c r="E4" s="626" t="str">
        <f>"Run Trials
("&amp;COUNTIFS(E$13:E$101,TRUE)&amp;")
("&amp;TEXT(COUNTIFS(E$13:E$101,TRUE)/(COUNTA($A$13:$A$101)-1),"0.0%)")</f>
        <v>Run Trials
(68)
(78.2%)</v>
      </c>
      <c r="F4" s="627" t="str">
        <f>"Full output
("&amp;TEXT(COUNTIFS($E$13:$E$101,TRUE,F$13:F$101,TRUE)/COUNTIFS($E$13:$E$101,TRUE),"0%)")</f>
        <v>Full output
(4%)</v>
      </c>
      <c r="G4" s="626" t="str">
        <f>"Report
("&amp;TEXT(COUNTIFS(G$13:G$101,TRUE)/(COUNTA(G$13:G$101)-1),"0.0%)")&amp;"
("&amp;TEXT(COUNTIFS(G$13:G$101,TRUE,$E$13:$E$101,TRUE)/COUNTIFS($E$13:$E$101,TRUE),"0%)")</f>
        <v>Report
(89.5%)
(100%)</v>
      </c>
      <c r="H4" s="628"/>
      <c r="I4" s="628"/>
      <c r="J4" s="628"/>
      <c r="K4" s="628"/>
      <c r="L4" s="628"/>
      <c r="M4" s="628"/>
      <c r="N4" s="628"/>
      <c r="O4" s="628" t="s">
        <v>810</v>
      </c>
      <c r="P4" s="628"/>
      <c r="Q4" s="628"/>
      <c r="R4" s="628"/>
      <c r="S4" s="628"/>
      <c r="T4" s="628"/>
      <c r="U4" s="628"/>
      <c r="V4" s="628"/>
      <c r="W4" s="628"/>
      <c r="X4" s="628"/>
      <c r="Y4" s="628"/>
      <c r="Z4" s="628"/>
      <c r="AA4" s="628"/>
      <c r="AB4" s="628"/>
      <c r="AC4" s="628"/>
      <c r="AD4" s="628"/>
      <c r="AE4" s="628"/>
      <c r="AF4" s="628"/>
      <c r="AG4" s="628"/>
      <c r="AH4" s="628"/>
      <c r="AI4" s="628"/>
      <c r="AJ4" s="628"/>
      <c r="AK4" s="628"/>
      <c r="AL4" s="628"/>
      <c r="AM4" s="628"/>
      <c r="AN4" s="628"/>
      <c r="AO4" s="628"/>
      <c r="AP4" s="628"/>
      <c r="AQ4" s="628"/>
      <c r="AR4" s="628"/>
      <c r="AS4" s="628"/>
      <c r="AT4" s="628"/>
      <c r="AU4" s="628"/>
      <c r="AV4" s="628"/>
      <c r="AW4" s="628"/>
      <c r="AX4" s="628"/>
      <c r="AY4" s="628"/>
      <c r="AZ4" s="628"/>
      <c r="BA4" s="629" t="s">
        <v>4</v>
      </c>
      <c r="BB4" s="630" t="str">
        <f ca="1">IF(COUNTIFS(BB$13:BB$101,"Dup")&gt;0,"Dup","")</f>
        <v/>
      </c>
      <c r="BC4" s="631"/>
      <c r="BD4" s="632"/>
      <c r="BE4" s="632"/>
      <c r="BF4" s="632"/>
      <c r="BG4" s="632"/>
      <c r="BH4" s="632"/>
      <c r="BI4" s="632"/>
      <c r="BJ4" s="632"/>
      <c r="BK4" s="632"/>
      <c r="BL4" s="632"/>
      <c r="BM4" s="631"/>
      <c r="BN4" s="632"/>
      <c r="BO4" s="632"/>
      <c r="BP4" s="632"/>
      <c r="BQ4" s="632"/>
      <c r="BR4" s="632"/>
      <c r="BS4" s="632"/>
      <c r="BT4" s="632" t="s">
        <v>1140</v>
      </c>
      <c r="BU4" s="632" t="s">
        <v>1141</v>
      </c>
      <c r="BV4" s="632" t="s">
        <v>6</v>
      </c>
      <c r="BW4" s="632" t="s">
        <v>7</v>
      </c>
      <c r="BX4" s="632" t="s">
        <v>1140</v>
      </c>
      <c r="BY4" s="632"/>
      <c r="BZ4" s="632"/>
      <c r="CA4" s="632"/>
      <c r="CB4" s="632"/>
      <c r="CC4" s="632"/>
      <c r="CD4" s="632"/>
      <c r="CE4" s="631"/>
      <c r="CF4" s="632"/>
      <c r="CG4" s="632" t="s">
        <v>735</v>
      </c>
      <c r="CH4" s="632" t="s">
        <v>1817</v>
      </c>
      <c r="CI4" s="632" t="s">
        <v>1946</v>
      </c>
      <c r="CJ4" s="632" t="s">
        <v>811</v>
      </c>
      <c r="CK4" s="632" t="s">
        <v>366</v>
      </c>
      <c r="CL4" s="632" t="s">
        <v>101</v>
      </c>
      <c r="CM4" s="632" t="s">
        <v>735</v>
      </c>
      <c r="CN4" s="632" t="s">
        <v>1817</v>
      </c>
      <c r="CO4" s="632" t="s">
        <v>1946</v>
      </c>
      <c r="CP4" s="632" t="s">
        <v>368</v>
      </c>
      <c r="CQ4" s="632" t="s">
        <v>735</v>
      </c>
      <c r="CR4" s="632" t="s">
        <v>1817</v>
      </c>
      <c r="CS4" s="632" t="s">
        <v>367</v>
      </c>
      <c r="CT4" s="632" t="s">
        <v>343</v>
      </c>
      <c r="CU4" s="632" t="s">
        <v>1946</v>
      </c>
      <c r="CV4" s="632" t="s">
        <v>366</v>
      </c>
      <c r="CW4" s="632" t="s">
        <v>735</v>
      </c>
      <c r="CX4" s="632" t="s">
        <v>1817</v>
      </c>
      <c r="CY4" s="632" t="s">
        <v>1946</v>
      </c>
      <c r="CZ4" s="631"/>
      <c r="DA4" s="632"/>
      <c r="DB4" s="632"/>
      <c r="DC4" s="632"/>
      <c r="DD4" s="632"/>
      <c r="DE4" s="632" t="s">
        <v>1039</v>
      </c>
      <c r="DF4" s="632"/>
      <c r="DG4" s="632"/>
      <c r="DH4" s="632" t="s">
        <v>1453</v>
      </c>
      <c r="DI4" s="632" t="s">
        <v>1454</v>
      </c>
      <c r="DJ4" s="632" t="s">
        <v>1455</v>
      </c>
      <c r="DK4" s="632" t="s">
        <v>1289</v>
      </c>
      <c r="DL4" s="632" t="s">
        <v>1290</v>
      </c>
      <c r="DM4" s="632" t="s">
        <v>1291</v>
      </c>
      <c r="DN4" s="632" t="s">
        <v>6</v>
      </c>
      <c r="DO4" s="632" t="s">
        <v>1140</v>
      </c>
      <c r="DP4" s="632" t="s">
        <v>1140</v>
      </c>
      <c r="DQ4" s="632" t="s">
        <v>2217</v>
      </c>
      <c r="DR4" s="632" t="s">
        <v>1957</v>
      </c>
      <c r="DS4" s="632" t="s">
        <v>1958</v>
      </c>
      <c r="DT4" s="632" t="s">
        <v>8</v>
      </c>
      <c r="DU4" s="632" t="s">
        <v>960</v>
      </c>
      <c r="DV4" s="632" t="s">
        <v>961</v>
      </c>
      <c r="DW4" s="632" t="s">
        <v>962</v>
      </c>
      <c r="DX4" s="632" t="s">
        <v>959</v>
      </c>
      <c r="DY4" s="632"/>
      <c r="DZ4" s="632" t="s">
        <v>338</v>
      </c>
      <c r="EA4" s="632" t="s">
        <v>806</v>
      </c>
      <c r="EB4" s="632" t="s">
        <v>6</v>
      </c>
      <c r="EC4" s="632" t="s">
        <v>6</v>
      </c>
      <c r="ED4" s="632" t="s">
        <v>6</v>
      </c>
      <c r="EE4" s="632"/>
      <c r="EF4" s="632"/>
      <c r="EG4" s="632" t="s">
        <v>368</v>
      </c>
      <c r="EH4" s="632" t="s">
        <v>366</v>
      </c>
      <c r="EI4" s="632" t="s">
        <v>588</v>
      </c>
      <c r="EJ4" s="632" t="s">
        <v>390</v>
      </c>
      <c r="EK4" s="632" t="s">
        <v>6</v>
      </c>
      <c r="EL4" s="632" t="s">
        <v>692</v>
      </c>
      <c r="EM4" s="632" t="s">
        <v>6</v>
      </c>
      <c r="EN4" s="632" t="s">
        <v>692</v>
      </c>
      <c r="EO4" s="632" t="s">
        <v>6</v>
      </c>
      <c r="EP4" s="632" t="s">
        <v>692</v>
      </c>
      <c r="EQ4" s="632"/>
      <c r="ER4" s="632" t="s">
        <v>6</v>
      </c>
      <c r="ES4" s="632" t="s">
        <v>7</v>
      </c>
      <c r="ET4" s="632" t="s">
        <v>8</v>
      </c>
      <c r="EU4" s="632" t="s">
        <v>811</v>
      </c>
      <c r="EV4" s="632" t="s">
        <v>563</v>
      </c>
      <c r="EW4" s="632"/>
      <c r="EX4" s="632" t="s">
        <v>1140</v>
      </c>
      <c r="EY4" s="632" t="s">
        <v>174</v>
      </c>
      <c r="EZ4" s="632" t="s">
        <v>1140</v>
      </c>
      <c r="FA4" s="632" t="s">
        <v>1140</v>
      </c>
      <c r="FB4" s="632" t="s">
        <v>6</v>
      </c>
      <c r="FC4" s="632" t="s">
        <v>7</v>
      </c>
      <c r="FD4" s="632" t="s">
        <v>8</v>
      </c>
      <c r="FE4" s="632" t="s">
        <v>159</v>
      </c>
      <c r="FF4" s="632" t="s">
        <v>1421</v>
      </c>
      <c r="FG4" s="632" t="s">
        <v>1506</v>
      </c>
      <c r="FH4" s="632" t="s">
        <v>1507</v>
      </c>
      <c r="FI4" s="632" t="s">
        <v>1508</v>
      </c>
      <c r="FJ4" s="632" t="s">
        <v>1509</v>
      </c>
      <c r="FK4" s="632" t="s">
        <v>1510</v>
      </c>
      <c r="FL4" s="632" t="s">
        <v>1511</v>
      </c>
      <c r="FM4" s="632"/>
      <c r="FN4" s="631"/>
      <c r="FO4" s="632"/>
      <c r="FP4" s="632"/>
      <c r="FQ4" s="632"/>
      <c r="FR4" s="632"/>
      <c r="FS4" s="632"/>
      <c r="FT4" s="632"/>
      <c r="FU4" s="632"/>
      <c r="FV4" s="632"/>
      <c r="FW4" s="632" t="s">
        <v>6</v>
      </c>
      <c r="FX4" s="632" t="s">
        <v>7</v>
      </c>
      <c r="FY4" s="632" t="s">
        <v>8</v>
      </c>
      <c r="FZ4" s="632" t="s">
        <v>159</v>
      </c>
      <c r="GA4" s="632" t="s">
        <v>174</v>
      </c>
      <c r="GB4" s="632" t="s">
        <v>232</v>
      </c>
      <c r="GC4" s="632" t="s">
        <v>234</v>
      </c>
      <c r="GD4" s="632" t="s">
        <v>268</v>
      </c>
      <c r="GE4" s="632" t="s">
        <v>1867</v>
      </c>
      <c r="GF4" s="632" t="s">
        <v>1868</v>
      </c>
      <c r="GG4" s="632" t="s">
        <v>1869</v>
      </c>
      <c r="GH4" s="632" t="s">
        <v>1870</v>
      </c>
      <c r="GI4" s="632" t="s">
        <v>1811</v>
      </c>
      <c r="GJ4" s="632" t="s">
        <v>1866</v>
      </c>
      <c r="GK4" s="632" t="s">
        <v>1871</v>
      </c>
      <c r="GL4" s="632" t="s">
        <v>2002</v>
      </c>
      <c r="GM4" s="632" t="s">
        <v>1812</v>
      </c>
      <c r="GN4" s="632"/>
      <c r="GO4" s="632" t="s">
        <v>2123</v>
      </c>
      <c r="GP4" s="632" t="s">
        <v>811</v>
      </c>
      <c r="GQ4" s="632" t="s">
        <v>563</v>
      </c>
      <c r="GR4" s="632" t="s">
        <v>563</v>
      </c>
      <c r="GS4" s="632" t="s">
        <v>1794</v>
      </c>
      <c r="GT4" s="632" t="s">
        <v>1796</v>
      </c>
      <c r="GU4" s="632" t="s">
        <v>1795</v>
      </c>
      <c r="GV4" s="631"/>
      <c r="GW4" s="632"/>
      <c r="GX4" s="632"/>
      <c r="GY4" s="632"/>
      <c r="GZ4" s="632"/>
      <c r="HA4" s="632"/>
      <c r="HB4" s="631"/>
      <c r="HC4" s="632"/>
      <c r="HD4" s="632"/>
      <c r="HE4" s="632"/>
      <c r="HF4" s="632"/>
      <c r="HG4" s="632" t="s">
        <v>1135</v>
      </c>
      <c r="HH4" s="632" t="s">
        <v>1039</v>
      </c>
      <c r="HI4" s="632"/>
      <c r="HJ4" s="632"/>
      <c r="HK4" s="632"/>
      <c r="HL4" s="632" t="s">
        <v>159</v>
      </c>
      <c r="HM4" s="632" t="s">
        <v>174</v>
      </c>
      <c r="HN4" s="632" t="s">
        <v>232</v>
      </c>
      <c r="HO4" s="632" t="s">
        <v>234</v>
      </c>
      <c r="HP4" s="632" t="s">
        <v>268</v>
      </c>
      <c r="HQ4" s="632" t="s">
        <v>1140</v>
      </c>
      <c r="HR4" s="632" t="s">
        <v>1140</v>
      </c>
      <c r="HS4" s="632" t="s">
        <v>1140</v>
      </c>
      <c r="HT4" s="632"/>
      <c r="HU4" s="632"/>
      <c r="HV4" s="632"/>
      <c r="HW4" s="632"/>
      <c r="HX4" s="632" t="s">
        <v>6</v>
      </c>
      <c r="HY4" s="632" t="s">
        <v>7</v>
      </c>
      <c r="HZ4" s="632" t="s">
        <v>8</v>
      </c>
      <c r="IA4" s="632" t="s">
        <v>159</v>
      </c>
      <c r="IB4" s="632" t="s">
        <v>174</v>
      </c>
      <c r="IC4" s="632" t="s">
        <v>268</v>
      </c>
      <c r="ID4" s="632" t="s">
        <v>6</v>
      </c>
      <c r="IE4" s="632" t="s">
        <v>7</v>
      </c>
      <c r="IF4" s="632" t="s">
        <v>8</v>
      </c>
      <c r="IG4" s="632"/>
      <c r="IH4" s="632"/>
      <c r="II4" s="632"/>
      <c r="IJ4" s="631"/>
      <c r="IK4" s="632" t="s">
        <v>6</v>
      </c>
      <c r="IL4" s="632" t="s">
        <v>7</v>
      </c>
      <c r="IM4" s="632" t="s">
        <v>8</v>
      </c>
      <c r="IN4" s="632" t="s">
        <v>6</v>
      </c>
      <c r="IO4" s="632" t="s">
        <v>7</v>
      </c>
      <c r="IP4" s="632" t="s">
        <v>8</v>
      </c>
      <c r="IQ4" s="632" t="s">
        <v>6</v>
      </c>
      <c r="IR4" s="632" t="s">
        <v>7</v>
      </c>
      <c r="IS4" s="632" t="s">
        <v>8</v>
      </c>
      <c r="IT4" s="632" t="s">
        <v>6</v>
      </c>
      <c r="IU4" s="632" t="s">
        <v>7</v>
      </c>
      <c r="IV4" s="632" t="s">
        <v>8</v>
      </c>
      <c r="IW4" s="632" t="s">
        <v>6</v>
      </c>
      <c r="IX4" s="632" t="s">
        <v>6</v>
      </c>
      <c r="IY4" s="632" t="s">
        <v>6</v>
      </c>
      <c r="IZ4" s="632" t="s">
        <v>6</v>
      </c>
      <c r="JA4" s="633" t="s">
        <v>286</v>
      </c>
      <c r="JB4" s="634" t="str">
        <f>INDEX(DataAutumn!i.LTWFeedIndices_BBB,1,JB$6)</f>
        <v>0:1, 54:62</v>
      </c>
      <c r="JC4" s="634" t="str">
        <f>INDEX(DataAutumn!i.LTWFeedIndices_BBB,1,JC$6)</f>
        <v>0:1, 62:69</v>
      </c>
      <c r="JD4" s="634" t="str">
        <f>INDEX(CHOOSE(JD$10,DataAutumn!i.FS_StrategyIndices,DataWinter!i.FS_StrategyIndices,DataSpring!i.FS_StrategyIndices),JD$11,JD$6)</f>
        <v>19:20, 33:49</v>
      </c>
      <c r="JE4" s="634" t="str">
        <f ca="1">INDEX(CHOOSE(JE$10,DataAutumn!i.FS_StrategyIndices,DataWinter!i.FS_StrategyIndices,DataSpring!i.FS_StrategyIndices),JE$11,JE$6)</f>
        <v>6:7, 62:69</v>
      </c>
      <c r="JF4" s="634" t="str">
        <f ca="1">INDEX(CHOOSE(JF$10,DataAutumn!i.FS_StrategyIndices,DataWinter!i.FS_StrategyIndices,DataSpring!i.FS_StrategyIndices),JF$11,JF$6)</f>
        <v>10:11, 62:69</v>
      </c>
      <c r="JG4" s="634" t="str">
        <f ca="1">INDEX(CHOOSE(JG$10,DataAutumn!i.FS_StrategyIndices,DataWinter!i.FS_StrategyIndices,DataSpring!i.FS_StrategyIndices),JG$11,JG$6)</f>
        <v>6:7, 69:73</v>
      </c>
      <c r="JH4" s="634" t="str">
        <f ca="1">INDEX(CHOOSE(JH$10,DataAutumn!i.FS_StrategyIndices,DataWinter!i.FS_StrategyIndices,DataSpring!i.FS_StrategyIndices),JH$11,JH$6)</f>
        <v>10:11, 69:73</v>
      </c>
      <c r="JI4" s="634" t="str">
        <f ca="1">INDEX(CHOOSE(JI$10,DataAutumn!i.FS_StrategyIndices,DataWinter!i.FS_StrategyIndices,DataSpring!i.FS_StrategyIndices),JI$11,JI$6)</f>
        <v>19:20, 84:101</v>
      </c>
      <c r="JJ4" s="634" t="str">
        <f ca="1">INDEX(CHOOSE(JJ$10,DataAutumn!i.FS_StrategyIndices,DataWinter!i.FS_StrategyIndices,DataSpring!i.FS_StrategyIndices),JJ$11,JJ$6)</f>
        <v>19:20, 33:51</v>
      </c>
      <c r="JK4" s="634" t="str">
        <f ca="1">INDEX(CHOOSE(JK$10,DataAutumn!i.FS_StrategyIndices,DataWinter!i.FS_StrategyIndices,DataSpring!i.FS_StrategyIndices),JK$11,JK$6)</f>
        <v>6:7, 64:71</v>
      </c>
      <c r="JL4" s="634" t="str">
        <f ca="1">INDEX(CHOOSE(JL$10,DataAutumn!i.FS_StrategyIndices,DataWinter!i.FS_StrategyIndices,DataSpring!i.FS_StrategyIndices),JL$11,JL$6)</f>
        <v>10:11, 64:71</v>
      </c>
      <c r="JM4" s="634" t="str">
        <f ca="1">INDEX(CHOOSE(JM$10,DataAutumn!i.FS_StrategyIndices,DataWinter!i.FS_StrategyIndices,DataSpring!i.FS_StrategyIndices),JM$11,JM$6)</f>
        <v>6:7, 71:75</v>
      </c>
      <c r="JN4" s="634" t="str">
        <f ca="1">INDEX(CHOOSE(JN$10,DataAutumn!i.FS_StrategyIndices,DataWinter!i.FS_StrategyIndices,DataSpring!i.FS_StrategyIndices),JN$11,JN$6)</f>
        <v>10:11, 71:75</v>
      </c>
      <c r="JO4" s="634" t="str">
        <f ca="1">INDEX(CHOOSE(JO$10,DataAutumn!i.FS_StrategyIndices,DataWinter!i.FS_StrategyIndices,DataSpring!i.FS_StrategyIndices),JO$11,JO$6)</f>
        <v>19:20, 86:101</v>
      </c>
      <c r="JP4" s="634" t="str">
        <f ca="1">INDEX(CHOOSE(JP$10,DataAutumn!i.FS_StrategyIndices,DataWinter!i.FS_StrategyIndices,DataSpring!i.FS_StrategyIndices),JP$11,JP$6)</f>
        <v>6:7, 114:121</v>
      </c>
      <c r="JQ4" s="634" t="str">
        <f ca="1">INDEX(CHOOSE(JQ$10,DataAutumn!i.FS_StrategyIndices,DataWinter!i.FS_StrategyIndices,DataSpring!i.FS_StrategyIndices),JQ$11,JQ$6)</f>
        <v>10:11, 114:121</v>
      </c>
      <c r="JR4" s="634" t="str">
        <f ca="1">INDEX(CHOOSE(JR$10,DataAutumn!i.FS_StrategyIndices,DataWinter!i.FS_StrategyIndices,DataSpring!i.FS_StrategyIndices),JR$11,JR$6)</f>
        <v>6:7, 121:125</v>
      </c>
      <c r="JS4" s="634" t="str">
        <f ca="1">INDEX(CHOOSE(JS$10,DataAutumn!i.FS_StrategyIndices,DataWinter!i.FS_StrategyIndices,DataSpring!i.FS_StrategyIndices),JS$11,JS$6)</f>
        <v>10:11, 121:125</v>
      </c>
      <c r="JT4" s="634" t="str">
        <f ca="1">INDEX(CHOOSE(JT$10,DataAutumn!i.FS_StrategyIndices,DataWinter!i.FS_StrategyIndices,DataSpring!i.FS_StrategyIndices),JT$11,JT$6)</f>
        <v>19:20, 136:153</v>
      </c>
      <c r="JU4" s="634" t="str">
        <f ca="1">INDEX(CHOOSE(JU$10,DataAutumn!i.FS_StrategyIndices,DataWinter!i.FS_StrategyIndices,DataSpring!i.FS_StrategyIndices),JU$11,JU$6)</f>
        <v>6:7, 114:121</v>
      </c>
      <c r="JV4" s="634" t="str">
        <f ca="1">INDEX(CHOOSE(JV$10,DataAutumn!i.FS_StrategyIndices,DataWinter!i.FS_StrategyIndices,DataSpring!i.FS_StrategyIndices),JV$11,JV$6)</f>
        <v>10:11, 114:121</v>
      </c>
      <c r="JW4" s="634" t="str">
        <f ca="1">INDEX(CHOOSE(JW$10,DataAutumn!i.FS_StrategyIndices,DataWinter!i.FS_StrategyIndices,DataSpring!i.FS_StrategyIndices),JW$11,JW$6)</f>
        <v>6:7, 121:125</v>
      </c>
      <c r="JX4" s="634" t="str">
        <f ca="1">INDEX(CHOOSE(JX$10,DataAutumn!i.FS_StrategyIndices,DataWinter!i.FS_StrategyIndices,DataSpring!i.FS_StrategyIndices),JX$11,JX$6)</f>
        <v>10:11, 121:125</v>
      </c>
      <c r="JY4" s="634" t="str">
        <f ca="1">INDEX(CHOOSE(JY$10,DataAutumn!i.FS_StrategyIndices,DataWinter!i.FS_StrategyIndices,DataSpring!i.FS_StrategyIndices),JY$11,JY$6)</f>
        <v>19:20, 136:153</v>
      </c>
      <c r="JZ4" s="634" t="str">
        <f ca="1">INDEX(CHOOSE(JZ$10,DataAutumn!i.FS_StrategyIndices,DataWinter!i.FS_StrategyIndices,DataSpring!i.FS_StrategyIndices),JZ$11,JZ$6)</f>
        <v>6:7, 166:173</v>
      </c>
      <c r="KA4" s="634" t="str">
        <f ca="1">INDEX(CHOOSE(KA$10,DataAutumn!i.FS_StrategyIndices,DataWinter!i.FS_StrategyIndices,DataSpring!i.FS_StrategyIndices),KA$11,KA$6)</f>
        <v>10:11, 166:173</v>
      </c>
      <c r="KB4" s="634" t="str">
        <f ca="1">INDEX(CHOOSE(KB$10,DataAutumn!i.FS_StrategyIndices,DataWinter!i.FS_StrategyIndices,DataSpring!i.FS_StrategyIndices),KB$11,KB$6)</f>
        <v>6:7, 173:177</v>
      </c>
      <c r="KC4" s="634" t="str">
        <f ca="1">INDEX(CHOOSE(KC$10,DataAutumn!i.FS_StrategyIndices,DataWinter!i.FS_StrategyIndices,DataSpring!i.FS_StrategyIndices),KC$11,KC$6)</f>
        <v>10:11, 173:177</v>
      </c>
      <c r="KD4" s="634" t="str">
        <f ca="1">INDEX(CHOOSE(KD$10,DataAutumn!i.FS_StrategyIndices,DataWinter!i.FS_StrategyIndices,DataSpring!i.FS_StrategyIndices),KD$11,KD$6)</f>
        <v>19:20, 188:205</v>
      </c>
      <c r="KE4" s="634" t="str">
        <f ca="1">INDEX(CHOOSE(KE$10,DataAutumn!i.FS_StrategyIndices,DataWinter!i.FS_StrategyIndices,DataSpring!i.FS_StrategyIndices),KE$11,KE$6)</f>
        <v>6:7, 218:225</v>
      </c>
      <c r="KF4" s="634" t="str">
        <f ca="1">INDEX(CHOOSE(KF$10,DataAutumn!i.FS_StrategyIndices,DataWinter!i.FS_StrategyIndices,DataSpring!i.FS_StrategyIndices),KF$11,KF$6)</f>
        <v>10:11, 218:225</v>
      </c>
      <c r="KG4" s="632" t="s">
        <v>839</v>
      </c>
      <c r="KH4" s="631"/>
      <c r="KI4" s="632"/>
      <c r="KJ4" s="632" t="s">
        <v>1637</v>
      </c>
      <c r="KK4" s="632" t="s">
        <v>1721</v>
      </c>
      <c r="KL4" s="632" t="s">
        <v>1140</v>
      </c>
      <c r="KM4" s="632" t="s">
        <v>1140</v>
      </c>
      <c r="KN4" s="632" t="s">
        <v>1140</v>
      </c>
      <c r="KO4" s="632" t="s">
        <v>343</v>
      </c>
      <c r="KP4" s="632" t="s">
        <v>1955</v>
      </c>
      <c r="KQ4" s="632" t="s">
        <v>2545</v>
      </c>
      <c r="KR4" s="632" t="s">
        <v>2546</v>
      </c>
      <c r="KS4" s="632" t="s">
        <v>1960</v>
      </c>
      <c r="KT4" s="632" t="s">
        <v>2442</v>
      </c>
      <c r="KU4" s="632" t="s">
        <v>1956</v>
      </c>
      <c r="KV4" s="632" t="s">
        <v>368</v>
      </c>
      <c r="KW4" s="632" t="s">
        <v>1957</v>
      </c>
      <c r="KX4" s="632" t="s">
        <v>1958</v>
      </c>
      <c r="KY4" s="632" t="s">
        <v>368</v>
      </c>
      <c r="KZ4" s="632" t="s">
        <v>811</v>
      </c>
      <c r="LA4" s="632" t="s">
        <v>368</v>
      </c>
      <c r="LB4" s="631"/>
      <c r="LC4" s="632"/>
      <c r="LD4" s="632" t="s">
        <v>1511</v>
      </c>
      <c r="LE4" s="632" t="s">
        <v>234</v>
      </c>
      <c r="LF4" s="635" t="s">
        <v>2195</v>
      </c>
      <c r="LG4" s="632" t="s">
        <v>692</v>
      </c>
      <c r="LH4" s="632" t="s">
        <v>563</v>
      </c>
      <c r="LI4" s="632" t="s">
        <v>563</v>
      </c>
      <c r="LJ4" s="632"/>
      <c r="LK4" s="632"/>
      <c r="LL4" s="636" t="s">
        <v>2144</v>
      </c>
      <c r="LM4" s="632" t="s">
        <v>2147</v>
      </c>
      <c r="LN4" s="632" t="s">
        <v>2154</v>
      </c>
      <c r="LO4" s="632" t="s">
        <v>2149</v>
      </c>
      <c r="LP4" s="632" t="s">
        <v>2150</v>
      </c>
      <c r="LQ4" s="632" t="s">
        <v>2151</v>
      </c>
      <c r="LR4" s="632" t="s">
        <v>2152</v>
      </c>
      <c r="LS4" s="632" t="s">
        <v>2153</v>
      </c>
      <c r="LT4" s="632"/>
      <c r="LU4" s="632" t="s">
        <v>1968</v>
      </c>
      <c r="LV4" s="632" t="s">
        <v>1967</v>
      </c>
      <c r="LW4" s="632"/>
      <c r="LX4" s="632" t="s">
        <v>868</v>
      </c>
      <c r="LY4" s="632" t="s">
        <v>1245</v>
      </c>
      <c r="LZ4" s="632" t="s">
        <v>2264</v>
      </c>
      <c r="MA4" s="632" t="s">
        <v>1246</v>
      </c>
      <c r="MB4" s="632"/>
      <c r="MC4" s="632" t="s">
        <v>811</v>
      </c>
      <c r="MD4" s="632" t="s">
        <v>811</v>
      </c>
      <c r="ME4" s="632" t="s">
        <v>368</v>
      </c>
      <c r="MF4" s="632"/>
      <c r="MG4" s="631"/>
      <c r="MH4" s="632"/>
      <c r="MI4" s="632"/>
      <c r="MJ4" s="632"/>
      <c r="MK4" s="632"/>
      <c r="ML4" s="632" t="s">
        <v>6</v>
      </c>
      <c r="MM4" s="632" t="s">
        <v>6</v>
      </c>
      <c r="MN4" s="632" t="s">
        <v>7</v>
      </c>
      <c r="MO4" s="632" t="s">
        <v>7</v>
      </c>
      <c r="MP4" s="631"/>
      <c r="MQ4" s="632"/>
      <c r="MR4" s="631"/>
      <c r="MS4" s="636" t="str">
        <f>INDEX(i.slices_ffcfw,MS$6,MS$10+(MS$12-1)*3)</f>
        <v>33:34</v>
      </c>
      <c r="MT4" s="636" t="str">
        <f>INDEX(i.slices_ffcfw,MT$6,MT$10+(MT$12-1)*3)</f>
        <v>49:50</v>
      </c>
      <c r="MU4" s="636" t="str">
        <f>INDEX(i.slices_ffcfw,MU$6,MU$10+(MU$12-1)*3)</f>
        <v>38:39</v>
      </c>
      <c r="MV4" s="636" t="str">
        <f>INDEX(i.slices_ffcfw,MV$6,MV$10+(MV$12-1)*3)</f>
        <v>54:55</v>
      </c>
      <c r="MW4" s="632"/>
      <c r="MX4" s="637">
        <v>0</v>
      </c>
    </row>
    <row r="5" spans="1:362" ht="58.5" customHeight="1">
      <c r="A5" s="105"/>
      <c r="B5" s="105"/>
      <c r="C5" s="638"/>
      <c r="D5" s="638"/>
      <c r="E5" t="b">
        <v>0</v>
      </c>
      <c r="F5" s="639"/>
      <c r="G5" s="640"/>
      <c r="H5" s="105"/>
      <c r="I5" s="105"/>
      <c r="J5" s="105"/>
      <c r="K5" s="105"/>
      <c r="L5" s="105"/>
      <c r="M5" s="105"/>
      <c r="N5" s="105"/>
      <c r="O5" s="105"/>
      <c r="P5" s="105"/>
      <c r="Q5" s="105"/>
      <c r="R5" s="105"/>
      <c r="S5" s="105"/>
      <c r="T5" s="105"/>
      <c r="U5" s="105"/>
      <c r="V5" s="105"/>
      <c r="W5" s="105"/>
      <c r="X5" s="105"/>
      <c r="Y5" s="105"/>
      <c r="Z5" s="105"/>
      <c r="AA5" s="105"/>
      <c r="AB5" s="105"/>
      <c r="AC5" s="105"/>
      <c r="AD5" s="105"/>
      <c r="AE5" s="105"/>
      <c r="AF5" s="105"/>
      <c r="AG5" s="105"/>
      <c r="AH5" s="105"/>
      <c r="AI5" s="105"/>
      <c r="AJ5" s="105"/>
      <c r="AK5" s="105"/>
      <c r="AL5" s="105"/>
      <c r="AM5" s="105"/>
      <c r="AN5" s="105"/>
      <c r="AO5" s="105"/>
      <c r="AP5" s="105"/>
      <c r="AQ5" s="105"/>
      <c r="AR5" s="105"/>
      <c r="AS5" s="105"/>
      <c r="AT5" s="105"/>
      <c r="AU5" s="105"/>
      <c r="AV5" s="105"/>
      <c r="AW5" s="105"/>
      <c r="AX5" s="105"/>
      <c r="AY5" s="105"/>
      <c r="AZ5" s="105"/>
      <c r="BA5" s="625" t="s">
        <v>1053</v>
      </c>
      <c r="BB5" s="641"/>
      <c r="BC5" s="642"/>
      <c r="BD5" s="643"/>
      <c r="BE5" s="643"/>
      <c r="BF5" s="643"/>
      <c r="BG5" s="643"/>
      <c r="BH5" s="643"/>
      <c r="BI5" s="643"/>
      <c r="BJ5" s="643"/>
      <c r="BK5" s="643"/>
      <c r="BL5" s="643"/>
      <c r="BM5" s="642"/>
      <c r="BN5" s="643"/>
      <c r="BO5" s="643"/>
      <c r="BP5" s="643"/>
      <c r="BQ5" s="643"/>
      <c r="BR5" s="643"/>
      <c r="BS5" s="643"/>
      <c r="BT5" s="643"/>
      <c r="BU5" s="643"/>
      <c r="BV5" s="643"/>
      <c r="BW5" s="643"/>
      <c r="BX5" s="643"/>
      <c r="BY5" s="643"/>
      <c r="BZ5" s="643"/>
      <c r="CA5" s="643"/>
      <c r="CB5" s="643"/>
      <c r="CC5" s="643"/>
      <c r="CD5" s="643"/>
      <c r="CE5" s="642"/>
      <c r="CF5" s="643"/>
      <c r="CG5" s="643"/>
      <c r="CH5" s="643"/>
      <c r="CI5" s="643"/>
      <c r="CJ5" s="643"/>
      <c r="CK5" s="643"/>
      <c r="CL5" s="643"/>
      <c r="CM5" s="643"/>
      <c r="CN5" s="643"/>
      <c r="CO5" s="643"/>
      <c r="CP5" s="643"/>
      <c r="CQ5" s="643"/>
      <c r="CR5" s="643"/>
      <c r="CS5" s="643"/>
      <c r="CT5" s="643"/>
      <c r="CU5" s="643"/>
      <c r="CV5" s="643"/>
      <c r="CW5" s="643"/>
      <c r="CX5" s="643"/>
      <c r="CY5" s="643"/>
      <c r="CZ5" s="642"/>
      <c r="DA5" s="643"/>
      <c r="DB5" s="643"/>
      <c r="DC5" s="644"/>
      <c r="DD5" s="643"/>
      <c r="DE5" s="645"/>
      <c r="DF5" s="643"/>
      <c r="DG5" s="643"/>
      <c r="DH5" s="600" t="s">
        <v>1546</v>
      </c>
      <c r="DI5" s="600"/>
      <c r="DJ5" s="600"/>
      <c r="DK5" s="600" t="s">
        <v>1547</v>
      </c>
      <c r="DL5" s="600"/>
      <c r="DM5" s="600"/>
      <c r="DN5" s="600" t="s">
        <v>2440</v>
      </c>
      <c r="DO5" s="600"/>
      <c r="DP5" s="600"/>
      <c r="DQ5" s="600"/>
      <c r="DR5" s="600"/>
      <c r="DS5" s="600"/>
      <c r="DT5" s="600" t="s">
        <v>2439</v>
      </c>
      <c r="DU5" s="600"/>
      <c r="DV5" s="600"/>
      <c r="DW5" s="600"/>
      <c r="DX5" s="600"/>
      <c r="DY5" s="600"/>
      <c r="DZ5" s="600"/>
      <c r="EA5" s="600"/>
      <c r="EB5" s="600"/>
      <c r="EC5" s="600"/>
      <c r="ED5" s="600"/>
      <c r="EE5" s="643" t="s">
        <v>1875</v>
      </c>
      <c r="EF5" s="600" t="s">
        <v>1876</v>
      </c>
      <c r="EG5" s="600"/>
      <c r="EH5" s="600"/>
      <c r="EI5" s="600"/>
      <c r="EJ5" s="600"/>
      <c r="EK5" s="600"/>
      <c r="EL5" s="600"/>
      <c r="EM5" s="600"/>
      <c r="EN5" s="600"/>
      <c r="EO5" s="600"/>
      <c r="EP5" s="600"/>
      <c r="EQ5" s="600"/>
      <c r="ER5" s="600" t="s">
        <v>549</v>
      </c>
      <c r="ES5" s="600"/>
      <c r="ET5" s="600"/>
      <c r="EU5" s="600" t="s">
        <v>1036</v>
      </c>
      <c r="EV5" s="600"/>
      <c r="EW5" s="643" t="s">
        <v>1557</v>
      </c>
      <c r="EX5" s="600" t="s">
        <v>1558</v>
      </c>
      <c r="EY5" s="600"/>
      <c r="EZ5" s="643" t="s">
        <v>1559</v>
      </c>
      <c r="FA5" s="600" t="s">
        <v>2047</v>
      </c>
      <c r="FB5" s="600"/>
      <c r="FC5" s="600"/>
      <c r="FD5" s="600"/>
      <c r="FE5" s="600"/>
      <c r="FF5" s="600" t="s">
        <v>1879</v>
      </c>
      <c r="FG5" s="600"/>
      <c r="FH5" s="600"/>
      <c r="FI5" s="600"/>
      <c r="FJ5" s="600"/>
      <c r="FK5" s="600"/>
      <c r="FL5" s="600"/>
      <c r="FM5" s="600"/>
      <c r="FN5" s="642"/>
      <c r="FO5" s="643"/>
      <c r="FP5" s="643"/>
      <c r="FQ5" s="643"/>
      <c r="FR5" s="643" t="s">
        <v>2380</v>
      </c>
      <c r="FS5" s="643"/>
      <c r="FT5" s="643"/>
      <c r="FU5" s="643"/>
      <c r="FV5" s="643"/>
      <c r="FW5" s="643"/>
      <c r="FX5" s="643"/>
      <c r="FY5" s="643"/>
      <c r="FZ5" s="643"/>
      <c r="GA5" s="643"/>
      <c r="GB5" s="643"/>
      <c r="GC5" s="643"/>
      <c r="GD5" s="643"/>
      <c r="GE5" s="643"/>
      <c r="GF5" s="643"/>
      <c r="GG5" s="643"/>
      <c r="GH5" s="643"/>
      <c r="GI5" s="643"/>
      <c r="GJ5" s="643"/>
      <c r="GK5" s="643"/>
      <c r="GL5" s="643"/>
      <c r="GM5" s="643"/>
      <c r="GN5" s="646" t="s">
        <v>2380</v>
      </c>
      <c r="GO5" s="643"/>
      <c r="GP5" s="643"/>
      <c r="GQ5" s="600" t="s">
        <v>2380</v>
      </c>
      <c r="GR5" s="600"/>
      <c r="GS5" s="600"/>
      <c r="GT5" s="600"/>
      <c r="GU5" s="600"/>
      <c r="GV5" s="600"/>
      <c r="GW5" s="600"/>
      <c r="GX5" s="600"/>
      <c r="GY5" s="600"/>
      <c r="GZ5" s="600"/>
      <c r="HA5" s="600"/>
      <c r="HB5" s="642"/>
      <c r="HC5" s="643"/>
      <c r="HD5" s="643"/>
      <c r="HE5" s="644"/>
      <c r="HF5" s="643"/>
      <c r="HG5" s="645"/>
      <c r="HH5" s="645"/>
      <c r="HI5" s="643"/>
      <c r="HJ5" s="644"/>
      <c r="HK5" s="643"/>
      <c r="HL5" s="643"/>
      <c r="HM5" s="643"/>
      <c r="HN5" s="643"/>
      <c r="HO5" s="643"/>
      <c r="HP5" s="643"/>
      <c r="HQ5" s="643"/>
      <c r="HR5" s="643"/>
      <c r="HS5" s="643"/>
      <c r="HT5" s="643"/>
      <c r="HU5" s="643"/>
      <c r="HV5" s="643"/>
      <c r="HW5" s="643"/>
      <c r="HX5" s="643"/>
      <c r="HY5" s="643"/>
      <c r="HZ5" s="643"/>
      <c r="IA5" s="643"/>
      <c r="IB5" s="643"/>
      <c r="IC5" s="643"/>
      <c r="ID5" s="643"/>
      <c r="IE5" s="643"/>
      <c r="IF5" s="643"/>
      <c r="IG5" s="643"/>
      <c r="IH5" s="643"/>
      <c r="II5" s="643"/>
      <c r="IJ5" s="642"/>
      <c r="IK5" s="643"/>
      <c r="IL5" s="643"/>
      <c r="IM5" s="643"/>
      <c r="IN5" s="643"/>
      <c r="IO5" s="643"/>
      <c r="IP5" s="643"/>
      <c r="IQ5" s="643"/>
      <c r="IR5" s="643"/>
      <c r="IS5" s="643"/>
      <c r="IT5" s="643"/>
      <c r="IU5" s="643"/>
      <c r="IV5" s="643"/>
      <c r="IW5" s="643"/>
      <c r="IX5" s="643"/>
      <c r="IY5" s="643"/>
      <c r="IZ5" s="643"/>
      <c r="JA5" s="643"/>
      <c r="JB5" s="647" t="s">
        <v>1548</v>
      </c>
      <c r="JC5" s="647"/>
      <c r="JD5" s="648" t="s">
        <v>1080</v>
      </c>
      <c r="JE5" s="648"/>
      <c r="JF5" s="648"/>
      <c r="JG5" s="648"/>
      <c r="JH5" s="648"/>
      <c r="JI5" s="649" t="s">
        <v>1080</v>
      </c>
      <c r="JJ5" s="648" t="s">
        <v>1080</v>
      </c>
      <c r="JK5" s="648"/>
      <c r="JL5" s="648"/>
      <c r="JM5" s="648"/>
      <c r="JN5" s="648"/>
      <c r="JO5" s="649" t="s">
        <v>1080</v>
      </c>
      <c r="JP5" s="648" t="s">
        <v>1080</v>
      </c>
      <c r="JQ5" s="648"/>
      <c r="JR5" s="648"/>
      <c r="JS5" s="648"/>
      <c r="JT5" s="648" t="s">
        <v>1080</v>
      </c>
      <c r="JU5" s="648" t="s">
        <v>1080</v>
      </c>
      <c r="JV5" s="648"/>
      <c r="JW5" s="648"/>
      <c r="JX5" s="648"/>
      <c r="JY5" s="648" t="s">
        <v>1080</v>
      </c>
      <c r="JZ5" s="648"/>
      <c r="KA5" s="648"/>
      <c r="KB5" s="648"/>
      <c r="KC5" s="648"/>
      <c r="KD5" s="648"/>
      <c r="KE5" s="648"/>
      <c r="KF5" s="648"/>
      <c r="KG5" s="643" t="s">
        <v>1549</v>
      </c>
      <c r="KH5" s="642"/>
      <c r="KI5" s="643"/>
      <c r="KJ5" s="643" t="s">
        <v>1874</v>
      </c>
      <c r="KK5" s="643"/>
      <c r="KL5" s="600" t="s">
        <v>2500</v>
      </c>
      <c r="KM5" s="600"/>
      <c r="KN5" s="600"/>
      <c r="KO5" s="600"/>
      <c r="KP5" s="600"/>
      <c r="KQ5" s="600"/>
      <c r="KR5" s="600"/>
      <c r="KS5" s="600"/>
      <c r="KT5" s="600"/>
      <c r="KU5" s="600"/>
      <c r="KV5" s="600"/>
      <c r="KW5" s="600"/>
      <c r="KX5" s="600"/>
      <c r="KY5" s="600"/>
      <c r="KZ5" s="600"/>
      <c r="LA5" s="600"/>
      <c r="LB5" s="642"/>
      <c r="LC5" s="643" t="s">
        <v>1877</v>
      </c>
      <c r="LD5" s="643"/>
      <c r="LE5" s="643"/>
      <c r="LF5" s="643"/>
      <c r="LG5" s="643"/>
      <c r="LH5" s="600" t="s">
        <v>2380</v>
      </c>
      <c r="LI5" s="600"/>
      <c r="LJ5" s="643"/>
      <c r="LK5" s="643"/>
      <c r="LL5" s="643" t="s">
        <v>1878</v>
      </c>
      <c r="LM5" s="643"/>
      <c r="LN5" s="643"/>
      <c r="LO5" s="643"/>
      <c r="LP5" s="643"/>
      <c r="LQ5" s="643"/>
      <c r="LR5" s="643"/>
      <c r="LS5" s="643"/>
      <c r="LT5" s="643"/>
      <c r="LU5" s="643" t="s">
        <v>1052</v>
      </c>
      <c r="LV5" s="643"/>
      <c r="LW5" s="643"/>
      <c r="LX5" s="643"/>
      <c r="LY5" s="643"/>
      <c r="LZ5" s="643"/>
      <c r="MA5" s="643"/>
      <c r="MB5" s="643"/>
      <c r="MC5" s="643"/>
      <c r="MD5" s="643"/>
      <c r="ME5" s="643"/>
      <c r="MF5" s="646" t="s">
        <v>2380</v>
      </c>
      <c r="MG5" s="642"/>
      <c r="MH5" s="643"/>
      <c r="MI5" s="643"/>
      <c r="MJ5" s="643"/>
      <c r="MK5" s="643"/>
      <c r="ML5" s="643"/>
      <c r="MM5" s="643"/>
      <c r="MN5" s="643"/>
      <c r="MO5" s="643"/>
      <c r="MP5" s="642"/>
      <c r="MQ5" s="643" t="s">
        <v>1554</v>
      </c>
      <c r="MR5" s="642"/>
      <c r="MS5" s="643"/>
      <c r="MT5" s="643"/>
      <c r="MU5" s="643"/>
      <c r="MV5" s="643"/>
      <c r="MW5" s="643"/>
      <c r="MX5" s="650">
        <v>0</v>
      </c>
    </row>
    <row r="6" spans="1:362">
      <c r="A6" s="18"/>
      <c r="B6" s="18"/>
      <c r="D6" s="12"/>
      <c r="E6" t="b">
        <v>0</v>
      </c>
      <c r="G6" s="25" t="s">
        <v>1588</v>
      </c>
      <c r="H6" s="18"/>
      <c r="I6" s="18"/>
      <c r="J6" s="18"/>
      <c r="K6" s="18"/>
      <c r="L6" s="18"/>
      <c r="M6" s="18">
        <v>2</v>
      </c>
      <c r="N6" s="18">
        <v>2</v>
      </c>
      <c r="O6" s="18">
        <v>3</v>
      </c>
      <c r="P6" s="18">
        <v>13</v>
      </c>
      <c r="Q6" s="18">
        <v>14</v>
      </c>
      <c r="R6" s="18">
        <v>7</v>
      </c>
      <c r="S6" s="18"/>
      <c r="T6" s="18"/>
      <c r="U6" s="18">
        <v>3</v>
      </c>
      <c r="V6" s="18">
        <v>4</v>
      </c>
      <c r="W6" s="18"/>
      <c r="X6" s="18"/>
      <c r="Y6" s="18"/>
      <c r="Z6" s="18"/>
      <c r="AA6" s="18">
        <v>5</v>
      </c>
      <c r="AB6" s="18"/>
      <c r="AC6" s="18"/>
      <c r="AD6" s="18"/>
      <c r="AE6" s="18">
        <v>4</v>
      </c>
      <c r="AF6" s="18">
        <v>5</v>
      </c>
      <c r="AG6" s="18">
        <v>6</v>
      </c>
      <c r="AH6" s="18">
        <v>7</v>
      </c>
      <c r="AI6" s="18"/>
      <c r="AJ6" s="18"/>
      <c r="AK6" s="18"/>
      <c r="AL6" s="18"/>
      <c r="AM6" s="18"/>
      <c r="AN6" s="18"/>
      <c r="AO6" s="18">
        <v>1</v>
      </c>
      <c r="AP6" s="18">
        <v>2</v>
      </c>
      <c r="AQ6" s="18">
        <v>3</v>
      </c>
      <c r="AR6" s="18"/>
      <c r="AS6" s="18"/>
      <c r="AT6" s="18"/>
      <c r="AU6" s="18"/>
      <c r="AV6" s="18"/>
      <c r="AW6" s="18"/>
      <c r="AX6" s="18"/>
      <c r="AY6" s="18"/>
      <c r="AZ6" s="18"/>
      <c r="BA6" s="497" t="s">
        <v>1588</v>
      </c>
      <c r="BB6" s="8"/>
      <c r="BC6" s="8"/>
      <c r="BD6" s="549"/>
      <c r="BE6" s="549"/>
      <c r="BF6" s="549"/>
      <c r="BG6" s="549"/>
      <c r="BH6" s="549"/>
      <c r="BI6" s="549"/>
      <c r="BJ6" s="549"/>
      <c r="BK6" s="549"/>
      <c r="BL6" s="549"/>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549"/>
      <c r="CE6" s="8"/>
      <c r="CF6" s="549"/>
      <c r="CG6" s="549"/>
      <c r="CH6" s="549"/>
      <c r="CI6" s="549"/>
      <c r="CJ6" s="549"/>
      <c r="CK6" s="549"/>
      <c r="CL6" s="549"/>
      <c r="CM6" s="549"/>
      <c r="CN6" s="549"/>
      <c r="CO6" s="549"/>
      <c r="CP6" s="549"/>
      <c r="CQ6" s="549"/>
      <c r="CR6" s="549"/>
      <c r="CS6" s="549"/>
      <c r="CT6" s="549"/>
      <c r="CU6" s="549"/>
      <c r="CV6" s="549"/>
      <c r="CW6" s="549"/>
      <c r="CX6" s="549"/>
      <c r="CY6" s="549"/>
      <c r="CZ6" s="8"/>
      <c r="DA6" s="549"/>
      <c r="DB6" s="549"/>
      <c r="DC6" s="550"/>
      <c r="DD6" s="549"/>
      <c r="DE6" s="551"/>
      <c r="DF6" s="549"/>
      <c r="DG6" s="549"/>
      <c r="DH6" s="22">
        <v>1</v>
      </c>
      <c r="DI6" s="22">
        <v>2</v>
      </c>
      <c r="DJ6" s="22">
        <v>3</v>
      </c>
      <c r="DK6" s="22">
        <v>1</v>
      </c>
      <c r="DL6" s="22">
        <v>2</v>
      </c>
      <c r="DM6" s="22">
        <v>3</v>
      </c>
      <c r="DN6" s="22">
        <v>1</v>
      </c>
      <c r="DO6" s="22">
        <v>2</v>
      </c>
      <c r="DP6" s="22">
        <v>3</v>
      </c>
      <c r="DQ6" s="22">
        <v>4</v>
      </c>
      <c r="DR6" s="22">
        <v>5</v>
      </c>
      <c r="DS6" s="22">
        <v>6</v>
      </c>
      <c r="DT6" s="22">
        <v>2</v>
      </c>
      <c r="DU6" s="22">
        <v>6</v>
      </c>
      <c r="DV6" s="22">
        <v>7</v>
      </c>
      <c r="DW6" s="22">
        <v>8</v>
      </c>
      <c r="DX6" s="22">
        <v>9</v>
      </c>
      <c r="DY6" s="22">
        <v>12</v>
      </c>
      <c r="DZ6" s="22">
        <v>10</v>
      </c>
      <c r="EA6" s="22">
        <v>10</v>
      </c>
      <c r="EB6" s="22">
        <v>11</v>
      </c>
      <c r="EC6" s="22">
        <v>4</v>
      </c>
      <c r="ED6" s="22">
        <v>5</v>
      </c>
      <c r="EE6" s="22">
        <v>1</v>
      </c>
      <c r="EF6" s="22">
        <v>8</v>
      </c>
      <c r="EG6" s="22">
        <v>1</v>
      </c>
      <c r="EH6" s="22">
        <v>1</v>
      </c>
      <c r="EI6" s="22">
        <v>1</v>
      </c>
      <c r="EJ6" s="22">
        <v>1</v>
      </c>
      <c r="EK6" s="22">
        <v>1</v>
      </c>
      <c r="EL6" s="22">
        <v>3</v>
      </c>
      <c r="EM6" s="22">
        <v>2</v>
      </c>
      <c r="EN6" s="22">
        <v>4</v>
      </c>
      <c r="EO6" s="22">
        <v>13</v>
      </c>
      <c r="EP6" s="22">
        <v>17</v>
      </c>
      <c r="EQ6" s="22">
        <v>5</v>
      </c>
      <c r="ER6" s="549"/>
      <c r="ES6" s="549"/>
      <c r="ET6" s="549"/>
      <c r="EU6" s="22">
        <v>3</v>
      </c>
      <c r="EV6" s="22">
        <v>3</v>
      </c>
      <c r="EW6" s="22">
        <v>1</v>
      </c>
      <c r="EX6" s="22">
        <v>1</v>
      </c>
      <c r="EY6" s="22">
        <v>2</v>
      </c>
      <c r="EZ6" s="22">
        <v>1</v>
      </c>
      <c r="FA6" s="22">
        <v>9</v>
      </c>
      <c r="FB6" s="22">
        <v>5</v>
      </c>
      <c r="FC6" s="22">
        <v>6</v>
      </c>
      <c r="FD6" s="22">
        <v>7</v>
      </c>
      <c r="FE6" s="22">
        <v>8</v>
      </c>
      <c r="FF6" s="22">
        <v>1</v>
      </c>
      <c r="FG6" s="22">
        <v>2</v>
      </c>
      <c r="FH6" s="22">
        <v>3</v>
      </c>
      <c r="FI6" s="22">
        <v>4</v>
      </c>
      <c r="FJ6" s="22">
        <v>5</v>
      </c>
      <c r="FK6" s="22">
        <v>6</v>
      </c>
      <c r="FL6" s="22">
        <v>7</v>
      </c>
      <c r="FM6" s="22">
        <v>8</v>
      </c>
      <c r="FN6" s="8"/>
      <c r="FO6" s="549"/>
      <c r="FP6" s="549"/>
      <c r="FQ6" s="549"/>
      <c r="FR6" s="22">
        <v>1</v>
      </c>
      <c r="FS6" s="549"/>
      <c r="FT6" s="549"/>
      <c r="FU6" s="549"/>
      <c r="FV6" s="549"/>
      <c r="FW6" s="22">
        <v>0</v>
      </c>
      <c r="FX6" s="22">
        <v>1</v>
      </c>
      <c r="FY6" s="22">
        <v>2</v>
      </c>
      <c r="FZ6" s="22">
        <v>6</v>
      </c>
      <c r="GA6" s="22">
        <v>6</v>
      </c>
      <c r="GB6" s="22">
        <v>6</v>
      </c>
      <c r="GC6" s="22">
        <v>6</v>
      </c>
      <c r="GD6" s="22">
        <v>7</v>
      </c>
      <c r="GE6" s="22">
        <v>1</v>
      </c>
      <c r="GF6" s="22">
        <v>1</v>
      </c>
      <c r="GG6" s="22">
        <v>10</v>
      </c>
      <c r="GH6" s="22">
        <v>11</v>
      </c>
      <c r="GI6" s="22">
        <v>12</v>
      </c>
      <c r="GJ6" s="22">
        <v>13</v>
      </c>
      <c r="GK6" s="22">
        <v>14</v>
      </c>
      <c r="GL6" s="22">
        <v>15</v>
      </c>
      <c r="GM6" s="22">
        <v>16</v>
      </c>
      <c r="GN6" s="22">
        <v>1</v>
      </c>
      <c r="GO6" s="22"/>
      <c r="GP6" s="22"/>
      <c r="GQ6" s="22">
        <v>1</v>
      </c>
      <c r="GR6" s="22"/>
      <c r="GS6" s="22">
        <v>1</v>
      </c>
      <c r="GT6" s="22">
        <v>1</v>
      </c>
      <c r="GU6" s="22">
        <v>1</v>
      </c>
      <c r="GV6" s="22">
        <v>1</v>
      </c>
      <c r="GW6" s="22">
        <v>1</v>
      </c>
      <c r="GX6" s="22">
        <v>1</v>
      </c>
      <c r="GY6" s="22"/>
      <c r="GZ6" s="22"/>
      <c r="HA6" s="22"/>
      <c r="HB6" s="8"/>
      <c r="HC6" s="549"/>
      <c r="HD6" s="549"/>
      <c r="HE6" s="550"/>
      <c r="HF6" s="549"/>
      <c r="HG6" s="551"/>
      <c r="HH6" s="551"/>
      <c r="HI6" s="549"/>
      <c r="HJ6" s="550"/>
      <c r="HK6" s="549"/>
      <c r="HL6" s="22"/>
      <c r="HM6" s="22"/>
      <c r="HN6" s="22"/>
      <c r="HO6" s="22"/>
      <c r="HP6" s="22"/>
      <c r="HQ6" s="22"/>
      <c r="HR6" s="22"/>
      <c r="HS6" s="22"/>
      <c r="HT6" s="22"/>
      <c r="HU6" s="22"/>
      <c r="HV6" s="549"/>
      <c r="HW6" s="549"/>
      <c r="HX6" s="549"/>
      <c r="HY6" s="549"/>
      <c r="HZ6" s="549"/>
      <c r="IA6" s="549"/>
      <c r="IB6" s="549"/>
      <c r="IC6" s="549"/>
      <c r="ID6" s="549"/>
      <c r="IE6" s="549"/>
      <c r="IF6" s="549"/>
      <c r="IG6" s="549"/>
      <c r="IH6" s="549"/>
      <c r="II6" s="549"/>
      <c r="IJ6" s="8"/>
      <c r="IK6" s="549"/>
      <c r="IL6" s="549"/>
      <c r="IM6" s="549"/>
      <c r="IN6" s="22">
        <f>$GW6</f>
        <v>1</v>
      </c>
      <c r="IO6" s="549"/>
      <c r="IP6" s="549"/>
      <c r="IQ6" s="22">
        <f>$GX6</f>
        <v>1</v>
      </c>
      <c r="IR6" s="549"/>
      <c r="IS6" s="549"/>
      <c r="IT6" s="22">
        <f>$GW6</f>
        <v>1</v>
      </c>
      <c r="IU6" s="549"/>
      <c r="IV6" s="549"/>
      <c r="IW6" s="549"/>
      <c r="IX6" s="22">
        <f>$GW6</f>
        <v>1</v>
      </c>
      <c r="IY6" s="22">
        <f>$GX6</f>
        <v>1</v>
      </c>
      <c r="IZ6" s="22">
        <f>$GW6</f>
        <v>1</v>
      </c>
      <c r="JA6" s="549"/>
      <c r="JB6" s="22">
        <v>1</v>
      </c>
      <c r="JC6" s="22">
        <v>2</v>
      </c>
      <c r="JD6" s="22">
        <v>1</v>
      </c>
      <c r="JE6" s="22">
        <v>3</v>
      </c>
      <c r="JF6" s="242">
        <f>JE6</f>
        <v>3</v>
      </c>
      <c r="JG6" s="22">
        <v>4</v>
      </c>
      <c r="JH6" s="242">
        <f>JG6</f>
        <v>4</v>
      </c>
      <c r="JI6" s="22">
        <v>6</v>
      </c>
      <c r="JJ6" s="552">
        <f ca="1">OFFSET(JJ6,0,-6)+6</f>
        <v>7</v>
      </c>
      <c r="JK6" s="552">
        <f t="shared" ref="JK6:JO6" ca="1" si="0">OFFSET(JK6,0,-6)+6</f>
        <v>9</v>
      </c>
      <c r="JL6" s="552">
        <f t="shared" ca="1" si="0"/>
        <v>9</v>
      </c>
      <c r="JM6" s="552">
        <f t="shared" ca="1" si="0"/>
        <v>10</v>
      </c>
      <c r="JN6" s="552">
        <f t="shared" ca="1" si="0"/>
        <v>10</v>
      </c>
      <c r="JO6" s="552">
        <f t="shared" ca="1" si="0"/>
        <v>12</v>
      </c>
      <c r="JP6" s="22">
        <v>38</v>
      </c>
      <c r="JQ6" s="242">
        <f>JP6</f>
        <v>38</v>
      </c>
      <c r="JR6" s="22">
        <v>39</v>
      </c>
      <c r="JS6" s="242">
        <f>JR6</f>
        <v>39</v>
      </c>
      <c r="JT6" s="22">
        <v>41</v>
      </c>
      <c r="JU6" s="22">
        <v>38</v>
      </c>
      <c r="JV6" s="242">
        <f>JU6</f>
        <v>38</v>
      </c>
      <c r="JW6" s="22">
        <v>39</v>
      </c>
      <c r="JX6" s="242">
        <f>JW6</f>
        <v>39</v>
      </c>
      <c r="JY6" s="22">
        <v>41</v>
      </c>
      <c r="JZ6" s="552">
        <f ca="1">OFFSET(JZ6,0,-5)+5</f>
        <v>43</v>
      </c>
      <c r="KA6" s="552">
        <f t="shared" ref="KA6:KF6" ca="1" si="1">OFFSET(KA6,0,-5)+5</f>
        <v>43</v>
      </c>
      <c r="KB6" s="552">
        <f t="shared" ca="1" si="1"/>
        <v>44</v>
      </c>
      <c r="KC6" s="552">
        <f t="shared" ca="1" si="1"/>
        <v>44</v>
      </c>
      <c r="KD6" s="552">
        <f t="shared" ca="1" si="1"/>
        <v>46</v>
      </c>
      <c r="KE6" s="552">
        <f t="shared" ca="1" si="1"/>
        <v>48</v>
      </c>
      <c r="KF6" s="552">
        <f t="shared" ca="1" si="1"/>
        <v>48</v>
      </c>
      <c r="KG6" s="22">
        <v>1</v>
      </c>
      <c r="KH6" s="8"/>
      <c r="KI6" s="549"/>
      <c r="KJ6" s="22">
        <v>1</v>
      </c>
      <c r="KK6" s="22">
        <v>1</v>
      </c>
      <c r="KL6" s="22">
        <v>17</v>
      </c>
      <c r="KM6" s="22">
        <v>1</v>
      </c>
      <c r="KN6" s="22">
        <v>3</v>
      </c>
      <c r="KO6" s="22">
        <v>6</v>
      </c>
      <c r="KP6" s="22">
        <v>5</v>
      </c>
      <c r="KQ6" s="22">
        <v>2</v>
      </c>
      <c r="KR6" s="22">
        <v>4</v>
      </c>
      <c r="KS6" s="22">
        <v>7</v>
      </c>
      <c r="KT6" s="22">
        <v>8</v>
      </c>
      <c r="KU6" s="22">
        <v>9</v>
      </c>
      <c r="KV6" s="22">
        <v>12</v>
      </c>
      <c r="KW6" s="22">
        <v>13</v>
      </c>
      <c r="KX6" s="549"/>
      <c r="KY6" s="22">
        <v>14</v>
      </c>
      <c r="KZ6" s="22">
        <v>15</v>
      </c>
      <c r="LA6" s="22">
        <v>16</v>
      </c>
      <c r="LB6" s="8"/>
      <c r="LC6" s="22">
        <v>1</v>
      </c>
      <c r="LD6" s="22"/>
      <c r="LE6" s="22"/>
      <c r="LF6" s="22"/>
      <c r="LG6" s="549"/>
      <c r="LH6" s="549">
        <v>1</v>
      </c>
      <c r="LI6" s="549">
        <v>1</v>
      </c>
      <c r="LJ6" s="549"/>
      <c r="LK6" s="549"/>
      <c r="LL6" s="549"/>
      <c r="LM6" s="549"/>
      <c r="LN6" s="549"/>
      <c r="LO6" s="549"/>
      <c r="LP6" s="549"/>
      <c r="LQ6" s="549"/>
      <c r="LR6" s="549"/>
      <c r="LS6" s="549"/>
      <c r="LT6" s="549"/>
      <c r="LU6" s="549"/>
      <c r="LV6" s="549"/>
      <c r="LW6" s="549"/>
      <c r="LX6" s="549"/>
      <c r="LY6" s="549"/>
      <c r="LZ6" s="549"/>
      <c r="MA6" s="549"/>
      <c r="MB6" s="549"/>
      <c r="MC6" s="549"/>
      <c r="MD6" s="549"/>
      <c r="ME6" s="549"/>
      <c r="MF6" s="22">
        <v>1</v>
      </c>
      <c r="MG6" s="549"/>
      <c r="MH6" s="22">
        <v>1</v>
      </c>
      <c r="MI6" s="22">
        <v>2</v>
      </c>
      <c r="MJ6" s="22">
        <v>3</v>
      </c>
      <c r="MK6" s="22">
        <v>4</v>
      </c>
      <c r="ML6" s="22"/>
      <c r="MM6" s="22"/>
      <c r="MN6" s="22"/>
      <c r="MO6" s="22"/>
      <c r="MP6" s="549"/>
      <c r="MQ6" s="22" t="s">
        <v>1147</v>
      </c>
      <c r="MR6" s="549"/>
      <c r="MS6" s="22">
        <v>1</v>
      </c>
      <c r="MT6" s="22">
        <v>2</v>
      </c>
      <c r="MU6" s="553">
        <f>MS6</f>
        <v>1</v>
      </c>
      <c r="MV6" s="553">
        <f>MT6</f>
        <v>2</v>
      </c>
      <c r="MW6" s="549"/>
      <c r="MX6" s="514">
        <v>0</v>
      </c>
    </row>
    <row r="7" spans="1:362" collapsed="1">
      <c r="A7" s="18"/>
      <c r="B7" s="18"/>
      <c r="C7" s="12"/>
      <c r="D7" s="12"/>
      <c r="E7" t="b">
        <v>0</v>
      </c>
      <c r="G7" s="25" t="s">
        <v>1589</v>
      </c>
      <c r="H7" s="18"/>
      <c r="I7" s="18"/>
      <c r="J7" s="18"/>
      <c r="K7" s="18"/>
      <c r="L7" s="18"/>
      <c r="M7" s="18"/>
      <c r="N7" s="18"/>
      <c r="O7" s="18"/>
      <c r="P7" s="18"/>
      <c r="Q7" s="18"/>
      <c r="R7" s="18"/>
      <c r="S7" s="18">
        <v>12</v>
      </c>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497" t="s">
        <v>1589</v>
      </c>
      <c r="BB7" s="8"/>
      <c r="BC7" s="8"/>
      <c r="BD7" s="549"/>
      <c r="BE7" s="549"/>
      <c r="BF7" s="549"/>
      <c r="BG7" s="549"/>
      <c r="BH7" s="549"/>
      <c r="BI7" s="549"/>
      <c r="BJ7" s="549"/>
      <c r="BK7" s="549"/>
      <c r="BL7" s="549"/>
      <c r="BM7" s="8"/>
      <c r="BN7" s="549"/>
      <c r="BO7" s="549"/>
      <c r="BP7" s="549"/>
      <c r="BQ7" s="549"/>
      <c r="BR7" s="549"/>
      <c r="BS7" s="549"/>
      <c r="BT7" s="549"/>
      <c r="BU7" s="549"/>
      <c r="BV7" s="549"/>
      <c r="BW7" s="549"/>
      <c r="BX7" s="549"/>
      <c r="BY7" s="549"/>
      <c r="BZ7" s="549"/>
      <c r="CA7" s="549"/>
      <c r="CB7" s="549"/>
      <c r="CC7" s="549"/>
      <c r="CD7" s="549"/>
      <c r="CE7" s="8"/>
      <c r="CF7" s="549"/>
      <c r="CG7" s="549"/>
      <c r="CH7" s="549"/>
      <c r="CI7" s="549"/>
      <c r="CJ7" s="549"/>
      <c r="CK7" s="549"/>
      <c r="CL7" s="549"/>
      <c r="CM7" s="549"/>
      <c r="CN7" s="549"/>
      <c r="CO7" s="549"/>
      <c r="CP7" s="549"/>
      <c r="CQ7" s="549"/>
      <c r="CR7" s="549"/>
      <c r="CS7" s="549"/>
      <c r="CT7" s="549"/>
      <c r="CU7" s="549"/>
      <c r="CV7" s="549"/>
      <c r="CW7" s="549"/>
      <c r="CX7" s="549"/>
      <c r="CY7" s="549"/>
      <c r="CZ7" s="8"/>
      <c r="DA7" s="549"/>
      <c r="DB7" s="549"/>
      <c r="DC7" s="550"/>
      <c r="DD7" s="549"/>
      <c r="DE7" s="551"/>
      <c r="DF7" s="549"/>
      <c r="DG7" s="549"/>
      <c r="DH7" s="549"/>
      <c r="DI7" s="549"/>
      <c r="DJ7" s="549"/>
      <c r="DK7" s="549"/>
      <c r="DL7" s="549"/>
      <c r="DM7" s="549"/>
      <c r="DN7" s="549"/>
      <c r="DO7" s="549"/>
      <c r="DP7" s="549"/>
      <c r="DQ7" s="549"/>
      <c r="DR7" s="549"/>
      <c r="DS7" s="549"/>
      <c r="DT7" s="549"/>
      <c r="DU7" s="549"/>
      <c r="DV7" s="549"/>
      <c r="DW7" s="549"/>
      <c r="DX7" s="549"/>
      <c r="DY7" s="549"/>
      <c r="DZ7" s="549"/>
      <c r="EA7" s="549"/>
      <c r="EB7" s="549"/>
      <c r="EC7" s="549"/>
      <c r="ED7" s="549"/>
      <c r="EE7" s="549"/>
      <c r="EF7" s="549"/>
      <c r="EG7" s="22">
        <v>9</v>
      </c>
      <c r="EH7" s="22">
        <v>10</v>
      </c>
      <c r="EI7" s="22">
        <v>11</v>
      </c>
      <c r="EJ7" s="22">
        <v>12</v>
      </c>
      <c r="EK7" s="549"/>
      <c r="EL7" s="549"/>
      <c r="EM7" s="549"/>
      <c r="EN7" s="549"/>
      <c r="EO7" s="549"/>
      <c r="EP7" s="549"/>
      <c r="EQ7" s="549"/>
      <c r="ER7" s="549"/>
      <c r="ES7" s="549"/>
      <c r="ET7" s="549"/>
      <c r="EU7" s="549"/>
      <c r="EV7" s="549"/>
      <c r="EW7" s="549"/>
      <c r="EX7" s="549"/>
      <c r="EY7" s="549"/>
      <c r="EZ7" s="549"/>
      <c r="FA7" s="549"/>
      <c r="FB7" s="549"/>
      <c r="FC7" s="549"/>
      <c r="FD7" s="549"/>
      <c r="FE7" s="549"/>
      <c r="FF7" s="549"/>
      <c r="FG7" s="549"/>
      <c r="FH7" s="549"/>
      <c r="FI7" s="549"/>
      <c r="FJ7" s="549"/>
      <c r="FK7" s="549"/>
      <c r="FL7" s="549"/>
      <c r="FM7" s="549"/>
      <c r="FN7" s="8"/>
      <c r="FO7" s="549"/>
      <c r="FP7" s="549"/>
      <c r="FQ7" s="549" t="s">
        <v>1930</v>
      </c>
      <c r="FR7" s="22">
        <v>1</v>
      </c>
      <c r="FS7" s="549"/>
      <c r="FT7" s="549"/>
      <c r="FU7" s="549"/>
      <c r="FV7" s="549"/>
      <c r="FW7" s="22">
        <v>1</v>
      </c>
      <c r="FX7" s="22">
        <v>1</v>
      </c>
      <c r="FY7" s="22">
        <v>1</v>
      </c>
      <c r="FZ7" s="22">
        <v>1</v>
      </c>
      <c r="GA7" s="22">
        <v>1</v>
      </c>
      <c r="GB7" s="22">
        <v>1</v>
      </c>
      <c r="GC7" s="22">
        <v>1</v>
      </c>
      <c r="GD7" s="22">
        <v>1</v>
      </c>
      <c r="GE7" s="22">
        <v>1</v>
      </c>
      <c r="GF7" s="22">
        <v>1</v>
      </c>
      <c r="GG7" s="22">
        <v>1</v>
      </c>
      <c r="GH7" s="22">
        <v>1</v>
      </c>
      <c r="GI7" s="22">
        <v>1</v>
      </c>
      <c r="GJ7" s="22">
        <v>1</v>
      </c>
      <c r="GK7" s="22">
        <v>1</v>
      </c>
      <c r="GL7" s="22">
        <v>1</v>
      </c>
      <c r="GM7" s="22">
        <v>1</v>
      </c>
      <c r="GN7" s="22">
        <v>6</v>
      </c>
      <c r="GO7" s="22"/>
      <c r="GP7" s="22"/>
      <c r="GQ7" s="22">
        <v>3</v>
      </c>
      <c r="GR7" s="22"/>
      <c r="GS7" s="22">
        <v>4</v>
      </c>
      <c r="GT7" s="22">
        <v>5</v>
      </c>
      <c r="GU7" s="22">
        <v>5</v>
      </c>
      <c r="GV7" s="22">
        <v>10</v>
      </c>
      <c r="GW7" s="22">
        <v>8</v>
      </c>
      <c r="GX7" s="22">
        <v>9</v>
      </c>
      <c r="GY7" s="22"/>
      <c r="GZ7" s="22"/>
      <c r="HA7" s="22"/>
      <c r="HB7" s="8"/>
      <c r="HC7" s="549"/>
      <c r="HD7" s="549"/>
      <c r="HE7" s="550"/>
      <c r="HF7" s="549"/>
      <c r="HG7" s="551"/>
      <c r="HH7" s="551"/>
      <c r="HI7" s="549"/>
      <c r="HJ7" s="550"/>
      <c r="HK7" s="549"/>
      <c r="HL7" s="549"/>
      <c r="HM7" s="549"/>
      <c r="HN7" s="549"/>
      <c r="HO7" s="549"/>
      <c r="HP7" s="549"/>
      <c r="HQ7" s="549"/>
      <c r="HR7" s="549"/>
      <c r="HS7" s="549"/>
      <c r="HT7" s="549"/>
      <c r="HU7" s="549"/>
      <c r="HV7" s="549"/>
      <c r="HW7" s="549"/>
      <c r="HX7" s="549"/>
      <c r="HY7" s="549"/>
      <c r="HZ7" s="549"/>
      <c r="IA7" s="549"/>
      <c r="IB7" s="549"/>
      <c r="IC7" s="549"/>
      <c r="ID7" s="549"/>
      <c r="IE7" s="549"/>
      <c r="IF7" s="549"/>
      <c r="IG7" s="549"/>
      <c r="IH7" s="549"/>
      <c r="II7" s="549"/>
      <c r="IJ7" s="8"/>
      <c r="IK7" s="549"/>
      <c r="IL7" s="549"/>
      <c r="IM7" s="549"/>
      <c r="IN7" s="549"/>
      <c r="IO7" s="549"/>
      <c r="IP7" s="549"/>
      <c r="IQ7" s="549"/>
      <c r="IR7" s="549"/>
      <c r="IS7" s="549"/>
      <c r="IT7" s="549"/>
      <c r="IU7" s="549"/>
      <c r="IV7" s="549"/>
      <c r="IW7" s="549"/>
      <c r="IX7" s="549"/>
      <c r="IY7" s="549"/>
      <c r="IZ7" s="549"/>
      <c r="JA7" s="549"/>
      <c r="JB7" s="554"/>
      <c r="JC7" s="554"/>
      <c r="JD7" s="22">
        <v>1</v>
      </c>
      <c r="JE7" s="22">
        <v>2</v>
      </c>
      <c r="JF7" s="22">
        <v>2</v>
      </c>
      <c r="JG7" s="22">
        <v>3</v>
      </c>
      <c r="JH7" s="22">
        <v>3</v>
      </c>
      <c r="JI7" s="22">
        <v>1</v>
      </c>
      <c r="JJ7" s="555">
        <f ca="1">OFFSET(JJ7,0,-6)</f>
        <v>1</v>
      </c>
      <c r="JK7" s="555">
        <f t="shared" ref="JK7:JO7" ca="1" si="2">OFFSET(JK7,0,-6)</f>
        <v>2</v>
      </c>
      <c r="JL7" s="555">
        <f t="shared" ca="1" si="2"/>
        <v>2</v>
      </c>
      <c r="JM7" s="555">
        <f t="shared" ca="1" si="2"/>
        <v>3</v>
      </c>
      <c r="JN7" s="555">
        <f t="shared" ca="1" si="2"/>
        <v>3</v>
      </c>
      <c r="JO7" s="555">
        <f t="shared" ca="1" si="2"/>
        <v>1</v>
      </c>
      <c r="JP7" s="22">
        <v>2</v>
      </c>
      <c r="JQ7" s="22">
        <v>2</v>
      </c>
      <c r="JR7" s="22">
        <v>3</v>
      </c>
      <c r="JS7" s="22">
        <v>3</v>
      </c>
      <c r="JT7" s="22">
        <v>1</v>
      </c>
      <c r="JU7" s="22">
        <v>2</v>
      </c>
      <c r="JV7" s="22">
        <v>2</v>
      </c>
      <c r="JW7" s="22">
        <v>3</v>
      </c>
      <c r="JX7" s="22">
        <v>3</v>
      </c>
      <c r="JY7" s="22">
        <v>1</v>
      </c>
      <c r="JZ7" s="556">
        <f ca="1">OFFSET(JZ7,0,-5)</f>
        <v>2</v>
      </c>
      <c r="KA7" s="556">
        <f t="shared" ref="KA7:KF7" ca="1" si="3">OFFSET(KA7,0,-5)</f>
        <v>2</v>
      </c>
      <c r="KB7" s="556">
        <f t="shared" ca="1" si="3"/>
        <v>3</v>
      </c>
      <c r="KC7" s="556">
        <f t="shared" ca="1" si="3"/>
        <v>3</v>
      </c>
      <c r="KD7" s="556">
        <f t="shared" ca="1" si="3"/>
        <v>1</v>
      </c>
      <c r="KE7" s="556">
        <f t="shared" ca="1" si="3"/>
        <v>2</v>
      </c>
      <c r="KF7" s="556">
        <f t="shared" ca="1" si="3"/>
        <v>2</v>
      </c>
      <c r="KG7" s="549"/>
      <c r="KH7" s="8"/>
      <c r="KI7" s="549"/>
      <c r="KJ7" s="549"/>
      <c r="KK7" s="549"/>
      <c r="KL7" s="549"/>
      <c r="KM7" s="549"/>
      <c r="KN7" s="549"/>
      <c r="KO7" s="549"/>
      <c r="KP7" s="549"/>
      <c r="KQ7" s="549"/>
      <c r="KR7" s="549"/>
      <c r="KS7" s="549"/>
      <c r="KT7" s="549"/>
      <c r="KU7" s="549"/>
      <c r="KV7" s="549"/>
      <c r="KW7" s="549"/>
      <c r="KX7" s="549"/>
      <c r="KY7" s="549"/>
      <c r="KZ7" s="549"/>
      <c r="LA7" s="549"/>
      <c r="LB7" s="8"/>
      <c r="LC7" s="549"/>
      <c r="LD7" s="549"/>
      <c r="LE7" s="549"/>
      <c r="LF7" s="549"/>
      <c r="LG7" s="549"/>
      <c r="LH7" s="549">
        <v>12</v>
      </c>
      <c r="LI7" s="549">
        <v>13</v>
      </c>
      <c r="LJ7" s="549"/>
      <c r="LK7" s="549"/>
      <c r="LL7" s="549"/>
      <c r="LM7" s="549"/>
      <c r="LN7" s="549"/>
      <c r="LO7" s="549"/>
      <c r="LP7" s="549"/>
      <c r="LQ7" s="549"/>
      <c r="LR7" s="549"/>
      <c r="LS7" s="549"/>
      <c r="LT7" s="549"/>
      <c r="LU7" s="549"/>
      <c r="LV7" s="549"/>
      <c r="LW7" s="549"/>
      <c r="LX7" s="549"/>
      <c r="LY7" s="549"/>
      <c r="LZ7" s="549"/>
      <c r="MA7" s="549"/>
      <c r="MB7" s="549"/>
      <c r="MC7" s="549"/>
      <c r="MD7" s="549"/>
      <c r="ME7" s="549"/>
      <c r="MF7" s="22">
        <v>14</v>
      </c>
      <c r="MG7" s="8"/>
      <c r="MH7" s="549"/>
      <c r="MI7" s="549"/>
      <c r="MJ7" s="549"/>
      <c r="MK7" s="549"/>
      <c r="ML7" s="549"/>
      <c r="MM7" s="549"/>
      <c r="MN7" s="549"/>
      <c r="MO7" s="549"/>
      <c r="MP7" s="8"/>
      <c r="MQ7" s="549"/>
      <c r="MR7" s="8"/>
      <c r="MS7" s="549"/>
      <c r="MT7" s="549"/>
      <c r="MU7" s="549"/>
      <c r="MV7" s="549"/>
      <c r="MW7" s="549"/>
      <c r="MX7" s="514">
        <v>0</v>
      </c>
    </row>
    <row r="8" spans="1:362" hidden="1" outlineLevel="1">
      <c r="A8" s="18"/>
      <c r="B8" s="18"/>
      <c r="C8" s="12"/>
      <c r="D8" s="12"/>
      <c r="E8" t="b">
        <v>0</v>
      </c>
      <c r="G8" s="25" t="s">
        <v>1579</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97" t="s">
        <v>1579</v>
      </c>
      <c r="BB8" s="8"/>
      <c r="BC8" s="8"/>
      <c r="BD8" s="549"/>
      <c r="BE8" s="549"/>
      <c r="BF8" s="549"/>
      <c r="BG8" s="549"/>
      <c r="BH8" s="549"/>
      <c r="BI8" s="549"/>
      <c r="BJ8" s="549"/>
      <c r="BK8" s="549"/>
      <c r="BL8" s="549"/>
      <c r="BM8" s="8"/>
      <c r="BN8" s="549"/>
      <c r="BO8" s="549"/>
      <c r="BP8" s="549"/>
      <c r="BQ8" s="549"/>
      <c r="BR8" s="549"/>
      <c r="BS8" s="549"/>
      <c r="BT8" s="549"/>
      <c r="BU8" s="549"/>
      <c r="BV8" s="549"/>
      <c r="BW8" s="549"/>
      <c r="BX8" s="549"/>
      <c r="BY8" s="549"/>
      <c r="BZ8" s="549"/>
      <c r="CA8" s="549"/>
      <c r="CB8" s="549"/>
      <c r="CC8" s="549"/>
      <c r="CD8" s="549"/>
      <c r="CE8" s="8"/>
      <c r="CF8" s="549"/>
      <c r="CG8" s="549"/>
      <c r="CH8" s="549"/>
      <c r="CI8" s="549"/>
      <c r="CJ8" s="549"/>
      <c r="CK8" s="549"/>
      <c r="CL8" s="549"/>
      <c r="CM8" s="549"/>
      <c r="CN8" s="549"/>
      <c r="CO8" s="549"/>
      <c r="CP8" s="549"/>
      <c r="CQ8" s="549"/>
      <c r="CR8" s="549"/>
      <c r="CS8" s="549"/>
      <c r="CT8" s="549"/>
      <c r="CU8" s="549"/>
      <c r="CV8" s="549"/>
      <c r="CW8" s="549"/>
      <c r="CX8" s="549"/>
      <c r="CY8" s="549"/>
      <c r="CZ8" s="8"/>
      <c r="DA8" s="549"/>
      <c r="DB8" s="549"/>
      <c r="DC8" s="550"/>
      <c r="DD8" s="549"/>
      <c r="DE8" s="551"/>
      <c r="DF8" s="549"/>
      <c r="DG8" s="549"/>
      <c r="DH8" s="549"/>
      <c r="DI8" s="549"/>
      <c r="DJ8" s="549"/>
      <c r="DK8" s="549"/>
      <c r="DL8" s="549"/>
      <c r="DM8" s="549"/>
      <c r="DN8" s="549"/>
      <c r="DO8" s="549"/>
      <c r="DP8" s="549"/>
      <c r="DQ8" s="549"/>
      <c r="DR8" s="549"/>
      <c r="DS8" s="549"/>
      <c r="DT8" s="549"/>
      <c r="DU8" s="549"/>
      <c r="DV8" s="549"/>
      <c r="DW8" s="549"/>
      <c r="DX8" s="549"/>
      <c r="DY8" s="549"/>
      <c r="DZ8" s="549"/>
      <c r="EA8" s="549"/>
      <c r="EB8" s="549"/>
      <c r="EC8" s="549"/>
      <c r="ED8" s="549"/>
      <c r="EE8" s="549"/>
      <c r="EF8" s="549"/>
      <c r="EG8" s="549"/>
      <c r="EH8" s="549"/>
      <c r="EI8" s="549"/>
      <c r="EJ8" s="549"/>
      <c r="EK8" s="549"/>
      <c r="EL8" s="549"/>
      <c r="EM8" s="549"/>
      <c r="EN8" s="549"/>
      <c r="EO8" s="549"/>
      <c r="EP8" s="549"/>
      <c r="EQ8" s="549"/>
      <c r="ER8" s="549"/>
      <c r="ES8" s="549"/>
      <c r="ET8" s="549"/>
      <c r="EU8" s="549"/>
      <c r="EV8" s="549"/>
      <c r="EW8" s="549"/>
      <c r="EX8" s="549"/>
      <c r="EY8" s="549"/>
      <c r="EZ8" s="549"/>
      <c r="FA8" s="549"/>
      <c r="FB8" s="549"/>
      <c r="FC8" s="549"/>
      <c r="FD8" s="549"/>
      <c r="FE8" s="549"/>
      <c r="FF8" s="549"/>
      <c r="FG8" s="549"/>
      <c r="FH8" s="549"/>
      <c r="FI8" s="549"/>
      <c r="FJ8" s="549"/>
      <c r="FK8" s="549"/>
      <c r="FL8" s="549"/>
      <c r="FM8" s="549"/>
      <c r="FN8" s="8"/>
      <c r="FO8" s="549"/>
      <c r="FP8" s="549"/>
      <c r="FQ8" s="549" t="s">
        <v>1931</v>
      </c>
      <c r="FR8" s="549"/>
      <c r="FS8" s="549"/>
      <c r="FT8" s="549"/>
      <c r="FU8" s="549"/>
      <c r="FV8" s="549"/>
      <c r="FW8" s="22">
        <v>2</v>
      </c>
      <c r="FX8" s="22">
        <v>2</v>
      </c>
      <c r="FY8" s="22">
        <v>2</v>
      </c>
      <c r="FZ8" s="22">
        <v>2</v>
      </c>
      <c r="GA8" s="22">
        <v>2</v>
      </c>
      <c r="GB8" s="22">
        <v>2</v>
      </c>
      <c r="GC8" s="22">
        <v>2</v>
      </c>
      <c r="GD8" s="22">
        <v>2</v>
      </c>
      <c r="GE8" s="22">
        <v>2</v>
      </c>
      <c r="GF8" s="22">
        <v>2</v>
      </c>
      <c r="GG8" s="22">
        <v>2</v>
      </c>
      <c r="GH8" s="22">
        <v>2</v>
      </c>
      <c r="GI8" s="22">
        <v>2</v>
      </c>
      <c r="GJ8" s="22">
        <v>2</v>
      </c>
      <c r="GK8" s="22">
        <v>2</v>
      </c>
      <c r="GL8" s="22">
        <v>2</v>
      </c>
      <c r="GM8" s="22">
        <v>2</v>
      </c>
      <c r="GN8" s="549"/>
      <c r="GO8" s="549"/>
      <c r="GP8" s="549"/>
      <c r="GQ8" s="549"/>
      <c r="GR8" s="549"/>
      <c r="GS8" s="549"/>
      <c r="GT8" s="549"/>
      <c r="GU8" s="549"/>
      <c r="GV8" s="549"/>
      <c r="GW8" s="549"/>
      <c r="GX8" s="549"/>
      <c r="GY8" s="549"/>
      <c r="GZ8" s="549"/>
      <c r="HA8" s="549"/>
      <c r="HB8" s="8"/>
      <c r="HC8" s="549"/>
      <c r="HD8" s="549"/>
      <c r="HE8" s="550"/>
      <c r="HF8" s="549"/>
      <c r="HG8" s="551"/>
      <c r="HH8" s="551"/>
      <c r="HI8" s="549"/>
      <c r="HJ8" s="550"/>
      <c r="HK8" s="549"/>
      <c r="HL8" s="549"/>
      <c r="HM8" s="549"/>
      <c r="HN8" s="549"/>
      <c r="HO8" s="549"/>
      <c r="HP8" s="549"/>
      <c r="HQ8" s="549"/>
      <c r="HR8" s="549"/>
      <c r="HS8" s="549"/>
      <c r="HT8" s="549"/>
      <c r="HU8" s="549"/>
      <c r="HV8" s="549"/>
      <c r="HW8" s="549"/>
      <c r="HX8" s="549"/>
      <c r="HY8" s="549"/>
      <c r="HZ8" s="549"/>
      <c r="IA8" s="549"/>
      <c r="IB8" s="549"/>
      <c r="IC8" s="549"/>
      <c r="ID8" s="549"/>
      <c r="IE8" s="549"/>
      <c r="IF8" s="549"/>
      <c r="IG8" s="549"/>
      <c r="IH8" s="549"/>
      <c r="II8" s="549"/>
      <c r="IJ8" s="8"/>
      <c r="IK8" s="549"/>
      <c r="IL8" s="549"/>
      <c r="IM8" s="549"/>
      <c r="IN8" s="549"/>
      <c r="IO8" s="549"/>
      <c r="IP8" s="549"/>
      <c r="IQ8" s="549"/>
      <c r="IR8" s="549"/>
      <c r="IS8" s="549"/>
      <c r="IT8" s="549"/>
      <c r="IU8" s="549"/>
      <c r="IV8" s="549"/>
      <c r="IW8" s="549"/>
      <c r="IX8" s="549"/>
      <c r="IY8" s="549"/>
      <c r="IZ8" s="549"/>
      <c r="JA8" s="549"/>
      <c r="JB8" s="557"/>
      <c r="JC8" s="557"/>
      <c r="JD8" s="22">
        <f>d.Region</f>
        <v>2</v>
      </c>
      <c r="JE8" s="242">
        <f ca="1">OFFSET(JE8,0,-1)</f>
        <v>2</v>
      </c>
      <c r="JF8" s="242">
        <f t="shared" ref="JF8:JT8" ca="1" si="4">OFFSET(JF8,0,-1)</f>
        <v>2</v>
      </c>
      <c r="JG8" s="242">
        <f t="shared" ca="1" si="4"/>
        <v>2</v>
      </c>
      <c r="JH8" s="242">
        <f t="shared" ca="1" si="4"/>
        <v>2</v>
      </c>
      <c r="JI8" s="242">
        <f t="shared" ca="1" si="4"/>
        <v>2</v>
      </c>
      <c r="JJ8" s="242">
        <f t="shared" ca="1" si="4"/>
        <v>2</v>
      </c>
      <c r="JK8" s="242">
        <f t="shared" ca="1" si="4"/>
        <v>2</v>
      </c>
      <c r="JL8" s="242">
        <f t="shared" ca="1" si="4"/>
        <v>2</v>
      </c>
      <c r="JM8" s="242">
        <f t="shared" ca="1" si="4"/>
        <v>2</v>
      </c>
      <c r="JN8" s="242">
        <f t="shared" ca="1" si="4"/>
        <v>2</v>
      </c>
      <c r="JO8" s="242">
        <f t="shared" ca="1" si="4"/>
        <v>2</v>
      </c>
      <c r="JP8" s="242">
        <f t="shared" ca="1" si="4"/>
        <v>2</v>
      </c>
      <c r="JQ8" s="242">
        <f t="shared" ca="1" si="4"/>
        <v>2</v>
      </c>
      <c r="JR8" s="242">
        <f t="shared" ca="1" si="4"/>
        <v>2</v>
      </c>
      <c r="JS8" s="242">
        <f t="shared" ca="1" si="4"/>
        <v>2</v>
      </c>
      <c r="JT8" s="242">
        <f t="shared" ca="1" si="4"/>
        <v>2</v>
      </c>
      <c r="JU8" s="242">
        <f t="shared" ref="JU8:KF8" ca="1" si="5">OFFSET(JU8,0,-1)</f>
        <v>2</v>
      </c>
      <c r="JV8" s="242">
        <f t="shared" ca="1" si="5"/>
        <v>2</v>
      </c>
      <c r="JW8" s="242">
        <f t="shared" ca="1" si="5"/>
        <v>2</v>
      </c>
      <c r="JX8" s="242">
        <f t="shared" ca="1" si="5"/>
        <v>2</v>
      </c>
      <c r="JY8" s="242">
        <f t="shared" ca="1" si="5"/>
        <v>2</v>
      </c>
      <c r="JZ8" s="242">
        <f t="shared" ca="1" si="5"/>
        <v>2</v>
      </c>
      <c r="KA8" s="242">
        <f t="shared" ca="1" si="5"/>
        <v>2</v>
      </c>
      <c r="KB8" s="242">
        <f t="shared" ca="1" si="5"/>
        <v>2</v>
      </c>
      <c r="KC8" s="242">
        <f t="shared" ca="1" si="5"/>
        <v>2</v>
      </c>
      <c r="KD8" s="242">
        <f t="shared" ca="1" si="5"/>
        <v>2</v>
      </c>
      <c r="KE8" s="242">
        <f t="shared" ca="1" si="5"/>
        <v>2</v>
      </c>
      <c r="KF8" s="242">
        <f t="shared" ca="1" si="5"/>
        <v>2</v>
      </c>
      <c r="KG8" s="549"/>
      <c r="KH8" s="8"/>
      <c r="KI8" s="549"/>
      <c r="KJ8" s="549"/>
      <c r="KK8" s="549"/>
      <c r="KL8" s="549"/>
      <c r="KM8" s="549"/>
      <c r="KN8" s="549"/>
      <c r="KO8" s="549"/>
      <c r="KP8" s="549"/>
      <c r="KQ8" s="549"/>
      <c r="KR8" s="549"/>
      <c r="KS8" s="549"/>
      <c r="KT8" s="549"/>
      <c r="KU8" s="549"/>
      <c r="KV8" s="549"/>
      <c r="KW8" s="549"/>
      <c r="KX8" s="549"/>
      <c r="KY8" s="549"/>
      <c r="KZ8" s="549"/>
      <c r="LA8" s="549"/>
      <c r="LB8" s="8"/>
      <c r="LC8" s="549"/>
      <c r="LD8" s="549"/>
      <c r="LE8" s="549"/>
      <c r="LF8" s="549"/>
      <c r="LG8" s="549"/>
      <c r="LH8" s="549"/>
      <c r="LI8" s="549"/>
      <c r="LJ8" s="549"/>
      <c r="LK8" s="549"/>
      <c r="LL8" s="549"/>
      <c r="LM8" s="549"/>
      <c r="LN8" s="549"/>
      <c r="LO8" s="549"/>
      <c r="LP8" s="549"/>
      <c r="LQ8" s="549"/>
      <c r="LR8" s="549"/>
      <c r="LS8" s="549"/>
      <c r="LT8" s="549"/>
      <c r="LU8" s="549"/>
      <c r="LV8" s="549"/>
      <c r="LW8" s="549"/>
      <c r="LX8" s="549"/>
      <c r="LY8" s="549"/>
      <c r="LZ8" s="549"/>
      <c r="MA8" s="549"/>
      <c r="MB8" s="549"/>
      <c r="MC8" s="549"/>
      <c r="MD8" s="549"/>
      <c r="ME8" s="549"/>
      <c r="MF8" s="549"/>
      <c r="MG8" s="8"/>
      <c r="MH8" s="549"/>
      <c r="MI8" s="549"/>
      <c r="MJ8" s="549"/>
      <c r="MK8" s="549"/>
      <c r="ML8" s="549"/>
      <c r="MM8" s="549"/>
      <c r="MN8" s="549"/>
      <c r="MO8" s="549"/>
      <c r="MP8" s="8"/>
      <c r="MQ8" s="549"/>
      <c r="MR8" s="8"/>
      <c r="MS8" s="549"/>
      <c r="MT8" s="549"/>
      <c r="MU8" s="549"/>
      <c r="MV8" s="549"/>
      <c r="MW8" s="549"/>
      <c r="MX8" s="514">
        <v>0</v>
      </c>
    </row>
    <row r="9" spans="1:362" hidden="1" outlineLevel="1">
      <c r="A9" s="18"/>
      <c r="B9" s="18"/>
      <c r="C9" s="12"/>
      <c r="D9" s="12"/>
      <c r="E9" t="b">
        <v>0</v>
      </c>
      <c r="G9" s="25" t="s">
        <v>1580</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97" t="s">
        <v>1580</v>
      </c>
      <c r="BB9" s="8"/>
      <c r="BC9" s="8"/>
      <c r="BD9" s="549"/>
      <c r="BE9" s="549"/>
      <c r="BF9" s="549"/>
      <c r="BG9" s="549"/>
      <c r="BH9" s="549"/>
      <c r="BI9" s="549"/>
      <c r="BJ9" s="549"/>
      <c r="BK9" s="549"/>
      <c r="BL9" s="549"/>
      <c r="BM9" s="8"/>
      <c r="BN9" s="549"/>
      <c r="BO9" s="549"/>
      <c r="BP9" s="549"/>
      <c r="BQ9" s="549"/>
      <c r="BR9" s="549"/>
      <c r="BS9" s="549"/>
      <c r="BT9" s="549"/>
      <c r="BU9" s="549"/>
      <c r="BV9" s="549"/>
      <c r="BW9" s="549"/>
      <c r="BX9" s="549"/>
      <c r="BY9" s="549"/>
      <c r="BZ9" s="549"/>
      <c r="CA9" s="549"/>
      <c r="CB9" s="549"/>
      <c r="CC9" s="549"/>
      <c r="CD9" s="549"/>
      <c r="CE9" s="8"/>
      <c r="CF9" s="549"/>
      <c r="CG9" s="549"/>
      <c r="CH9" s="549"/>
      <c r="CI9" s="549"/>
      <c r="CJ9" s="549"/>
      <c r="CK9" s="549"/>
      <c r="CL9" s="549"/>
      <c r="CM9" s="549"/>
      <c r="CN9" s="549"/>
      <c r="CO9" s="549"/>
      <c r="CP9" s="549"/>
      <c r="CQ9" s="549"/>
      <c r="CR9" s="549"/>
      <c r="CS9" s="549"/>
      <c r="CT9" s="549"/>
      <c r="CU9" s="549"/>
      <c r="CV9" s="549"/>
      <c r="CW9" s="549"/>
      <c r="CX9" s="549"/>
      <c r="CY9" s="549"/>
      <c r="CZ9" s="8"/>
      <c r="DA9" s="549"/>
      <c r="DB9" s="549"/>
      <c r="DC9" s="550"/>
      <c r="DD9" s="549"/>
      <c r="DE9" s="551"/>
      <c r="DF9" s="549"/>
      <c r="DG9" s="549"/>
      <c r="DH9" s="549"/>
      <c r="DI9" s="549"/>
      <c r="DJ9" s="549"/>
      <c r="DK9" s="549"/>
      <c r="DL9" s="549"/>
      <c r="DM9" s="549"/>
      <c r="DN9" s="549"/>
      <c r="DO9" s="549"/>
      <c r="DP9" s="549"/>
      <c r="DQ9" s="549"/>
      <c r="DR9" s="549"/>
      <c r="DS9" s="549"/>
      <c r="DT9" s="549"/>
      <c r="DU9" s="549"/>
      <c r="DV9" s="549"/>
      <c r="DW9" s="549"/>
      <c r="DX9" s="549"/>
      <c r="DY9" s="549"/>
      <c r="DZ9" s="549"/>
      <c r="EA9" s="549"/>
      <c r="EB9" s="549"/>
      <c r="EC9" s="549"/>
      <c r="ED9" s="549"/>
      <c r="EE9" s="549"/>
      <c r="EF9" s="549"/>
      <c r="EG9" s="549"/>
      <c r="EH9" s="549"/>
      <c r="EI9" s="549"/>
      <c r="EJ9" s="549"/>
      <c r="EK9" s="549"/>
      <c r="EL9" s="549"/>
      <c r="EM9" s="549"/>
      <c r="EN9" s="549"/>
      <c r="EO9" s="549"/>
      <c r="EP9" s="549"/>
      <c r="EQ9" s="549"/>
      <c r="ER9" s="549"/>
      <c r="ES9" s="549"/>
      <c r="ET9" s="549"/>
      <c r="EU9" s="549"/>
      <c r="EV9" s="549"/>
      <c r="EW9" s="549"/>
      <c r="EX9" s="549"/>
      <c r="EY9" s="549"/>
      <c r="EZ9" s="549"/>
      <c r="FA9" s="549"/>
      <c r="FB9" s="549"/>
      <c r="FC9" s="549"/>
      <c r="FD9" s="549"/>
      <c r="FE9" s="549"/>
      <c r="FF9" s="549"/>
      <c r="FG9" s="549"/>
      <c r="FH9" s="549"/>
      <c r="FI9" s="549"/>
      <c r="FJ9" s="549"/>
      <c r="FK9" s="549"/>
      <c r="FL9" s="549"/>
      <c r="FM9" s="549"/>
      <c r="FN9" s="8"/>
      <c r="FO9" s="549"/>
      <c r="FP9" s="549"/>
      <c r="FQ9" s="549"/>
      <c r="FR9" s="549"/>
      <c r="FS9" s="549"/>
      <c r="FT9" s="549"/>
      <c r="FU9" s="549"/>
      <c r="FV9" s="549"/>
      <c r="FW9" s="549"/>
      <c r="FX9" s="549"/>
      <c r="FY9" s="549"/>
      <c r="FZ9" s="549"/>
      <c r="GA9" s="549"/>
      <c r="GB9" s="549"/>
      <c r="GC9" s="549"/>
      <c r="GD9" s="549"/>
      <c r="GE9" s="22">
        <v>1</v>
      </c>
      <c r="GF9" s="22">
        <v>2</v>
      </c>
      <c r="GG9" s="549"/>
      <c r="GH9" s="549"/>
      <c r="GI9" s="549"/>
      <c r="GJ9" s="549"/>
      <c r="GK9" s="549"/>
      <c r="GL9" s="549"/>
      <c r="GM9" s="549"/>
      <c r="GN9" s="549"/>
      <c r="GO9" s="22">
        <v>1</v>
      </c>
      <c r="GP9" s="22">
        <v>2</v>
      </c>
      <c r="GQ9" s="549"/>
      <c r="GR9" s="549"/>
      <c r="GS9" s="549"/>
      <c r="GT9" s="549"/>
      <c r="GU9" s="549"/>
      <c r="GV9" s="549"/>
      <c r="GW9" s="549"/>
      <c r="GX9" s="549"/>
      <c r="GY9" s="549"/>
      <c r="GZ9" s="549"/>
      <c r="HA9" s="549"/>
      <c r="HB9" s="8"/>
      <c r="HC9" s="549"/>
      <c r="HD9" s="549"/>
      <c r="HE9" s="550"/>
      <c r="HF9" s="549"/>
      <c r="HG9" s="551"/>
      <c r="HH9" s="551"/>
      <c r="HI9" s="549"/>
      <c r="HJ9" s="550"/>
      <c r="HK9" s="549"/>
      <c r="HL9" s="549"/>
      <c r="HM9" s="549"/>
      <c r="HN9" s="549"/>
      <c r="HO9" s="549"/>
      <c r="HP9" s="549"/>
      <c r="HQ9" s="549"/>
      <c r="HR9" s="549"/>
      <c r="HS9" s="549"/>
      <c r="HT9" s="549"/>
      <c r="HU9" s="549"/>
      <c r="HV9" s="549"/>
      <c r="HW9" s="549"/>
      <c r="HX9" s="549"/>
      <c r="HY9" s="549"/>
      <c r="HZ9" s="549"/>
      <c r="IA9" s="549"/>
      <c r="IB9" s="549"/>
      <c r="IC9" s="549"/>
      <c r="ID9" s="549"/>
      <c r="IE9" s="549"/>
      <c r="IF9" s="549"/>
      <c r="IG9" s="549"/>
      <c r="IH9" s="549"/>
      <c r="II9" s="549"/>
      <c r="IJ9" s="8"/>
      <c r="IK9" s="549"/>
      <c r="IL9" s="549"/>
      <c r="IM9" s="549"/>
      <c r="IN9" s="22">
        <v>2</v>
      </c>
      <c r="IO9" s="549"/>
      <c r="IP9" s="549"/>
      <c r="IQ9" s="22">
        <v>2</v>
      </c>
      <c r="IR9" s="549"/>
      <c r="IS9" s="549"/>
      <c r="IT9" s="22">
        <v>2</v>
      </c>
      <c r="IU9" s="549"/>
      <c r="IV9" s="549"/>
      <c r="IW9" s="549"/>
      <c r="IX9" s="22">
        <v>2</v>
      </c>
      <c r="IY9" s="22">
        <v>2</v>
      </c>
      <c r="IZ9" s="22">
        <v>2</v>
      </c>
      <c r="JA9" s="549"/>
      <c r="JB9" s="554"/>
      <c r="JC9" s="554"/>
      <c r="JD9" s="554"/>
      <c r="JE9" s="554"/>
      <c r="JF9" s="554"/>
      <c r="JG9" s="554"/>
      <c r="JH9" s="554"/>
      <c r="JI9" s="554"/>
      <c r="JJ9" s="554"/>
      <c r="JK9" s="554"/>
      <c r="JL9" s="554"/>
      <c r="JM9" s="554"/>
      <c r="JN9" s="554"/>
      <c r="JO9" s="554"/>
      <c r="JP9" s="554"/>
      <c r="JQ9" s="554"/>
      <c r="JR9" s="554"/>
      <c r="JS9" s="554"/>
      <c r="JT9" s="554"/>
      <c r="JU9" s="554"/>
      <c r="JV9" s="554"/>
      <c r="JW9" s="554"/>
      <c r="JX9" s="554"/>
      <c r="JY9" s="554"/>
      <c r="JZ9" s="554"/>
      <c r="KA9" s="554"/>
      <c r="KB9" s="554"/>
      <c r="KC9" s="554"/>
      <c r="KD9" s="554"/>
      <c r="KE9" s="554"/>
      <c r="KF9" s="554"/>
      <c r="KG9" s="549"/>
      <c r="KH9" s="8"/>
      <c r="KI9" s="549"/>
      <c r="KJ9" s="549"/>
      <c r="KK9" s="549"/>
      <c r="KL9" s="549"/>
      <c r="KM9" s="549"/>
      <c r="KN9" s="549"/>
      <c r="KO9" s="549"/>
      <c r="KP9" s="549"/>
      <c r="KQ9" s="549"/>
      <c r="KR9" s="549"/>
      <c r="KS9" s="549"/>
      <c r="KT9" s="549"/>
      <c r="KU9" s="549"/>
      <c r="KV9" s="549"/>
      <c r="KW9" s="549"/>
      <c r="KX9" s="549"/>
      <c r="KY9" s="549"/>
      <c r="KZ9" s="549"/>
      <c r="LA9" s="549"/>
      <c r="LB9" s="8"/>
      <c r="LC9" s="549"/>
      <c r="LD9" s="549"/>
      <c r="LE9" s="549"/>
      <c r="LF9" s="549"/>
      <c r="LG9" s="549"/>
      <c r="LH9" s="549"/>
      <c r="LI9" s="549"/>
      <c r="LJ9" s="549"/>
      <c r="LK9" s="549"/>
      <c r="LL9" s="549"/>
      <c r="LM9" s="549"/>
      <c r="LN9" s="549"/>
      <c r="LO9" s="549"/>
      <c r="LP9" s="549"/>
      <c r="LQ9" s="549"/>
      <c r="LR9" s="549"/>
      <c r="LS9" s="549"/>
      <c r="LT9" s="549"/>
      <c r="LU9" s="549"/>
      <c r="LV9" s="549"/>
      <c r="LW9" s="549"/>
      <c r="LX9" s="549"/>
      <c r="LY9" s="549"/>
      <c r="LZ9" s="549"/>
      <c r="MA9" s="549"/>
      <c r="MB9" s="549"/>
      <c r="MC9" s="549"/>
      <c r="MD9" s="549"/>
      <c r="ME9" s="549"/>
      <c r="MF9" s="549"/>
      <c r="MG9" s="8"/>
      <c r="MH9" s="549"/>
      <c r="MI9" s="549"/>
      <c r="MJ9" s="549"/>
      <c r="MK9" s="549"/>
      <c r="ML9" s="549"/>
      <c r="MM9" s="549"/>
      <c r="MN9" s="549"/>
      <c r="MO9" s="549"/>
      <c r="MP9" s="8"/>
      <c r="MQ9" s="549"/>
      <c r="MR9" s="8"/>
      <c r="MS9" s="549"/>
      <c r="MT9" s="549"/>
      <c r="MU9" s="549"/>
      <c r="MV9" s="549"/>
      <c r="MW9" s="549"/>
      <c r="MX9" s="514">
        <v>0</v>
      </c>
    </row>
    <row r="10" spans="1:362" hidden="1" outlineLevel="1">
      <c r="A10" s="18"/>
      <c r="B10" s="18"/>
      <c r="C10" s="12"/>
      <c r="D10" s="12"/>
      <c r="E10" t="b">
        <v>0</v>
      </c>
      <c r="G10" s="25" t="s">
        <v>1585</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97" t="s">
        <v>1585</v>
      </c>
      <c r="BB10" s="8"/>
      <c r="BC10" s="8"/>
      <c r="BD10" s="549"/>
      <c r="BE10" s="549"/>
      <c r="BF10" s="549"/>
      <c r="BG10" s="549"/>
      <c r="BH10" s="549"/>
      <c r="BI10" s="549"/>
      <c r="BJ10" s="549"/>
      <c r="BK10" s="549"/>
      <c r="BL10" s="549"/>
      <c r="BM10" s="8"/>
      <c r="BN10" s="549"/>
      <c r="BO10" s="549"/>
      <c r="BP10" s="549"/>
      <c r="BQ10" s="549"/>
      <c r="BR10" s="549"/>
      <c r="BS10" s="549"/>
      <c r="BT10" s="549"/>
      <c r="BU10" s="549"/>
      <c r="BV10" s="549"/>
      <c r="BW10" s="549"/>
      <c r="BX10" s="549"/>
      <c r="BY10" s="549"/>
      <c r="BZ10" s="549"/>
      <c r="CA10" s="549"/>
      <c r="CB10" s="549"/>
      <c r="CC10" s="549"/>
      <c r="CD10" s="549"/>
      <c r="CE10" s="8"/>
      <c r="CF10" s="549"/>
      <c r="CG10" s="549"/>
      <c r="CH10" s="549"/>
      <c r="CI10" s="549"/>
      <c r="CJ10" s="549"/>
      <c r="CK10" s="549"/>
      <c r="CL10" s="549"/>
      <c r="CM10" s="549"/>
      <c r="CN10" s="549"/>
      <c r="CO10" s="549"/>
      <c r="CP10" s="549"/>
      <c r="CQ10" s="549"/>
      <c r="CR10" s="549"/>
      <c r="CS10" s="549"/>
      <c r="CT10" s="549"/>
      <c r="CU10" s="549"/>
      <c r="CV10" s="549"/>
      <c r="CW10" s="549"/>
      <c r="CX10" s="549"/>
      <c r="CY10" s="549"/>
      <c r="CZ10" s="8"/>
      <c r="DA10" s="549"/>
      <c r="DB10" s="549"/>
      <c r="DC10" s="550"/>
      <c r="DD10" s="549"/>
      <c r="DE10" s="551"/>
      <c r="DF10" s="549"/>
      <c r="DG10" s="549"/>
      <c r="DH10" s="549"/>
      <c r="DI10" s="549"/>
      <c r="DJ10" s="549"/>
      <c r="DK10" s="549"/>
      <c r="DL10" s="549"/>
      <c r="DM10" s="549"/>
      <c r="DN10" s="549"/>
      <c r="DO10" s="549"/>
      <c r="DP10" s="549"/>
      <c r="DQ10" s="549"/>
      <c r="DR10" s="549"/>
      <c r="DS10" s="549"/>
      <c r="DT10" s="549"/>
      <c r="DU10" s="549"/>
      <c r="DV10" s="549"/>
      <c r="DW10" s="549"/>
      <c r="DX10" s="549"/>
      <c r="DY10" s="549"/>
      <c r="DZ10" s="549"/>
      <c r="EA10" s="549"/>
      <c r="EB10" s="549"/>
      <c r="EC10" s="549"/>
      <c r="ED10" s="549"/>
      <c r="EE10" s="549"/>
      <c r="EF10" s="549"/>
      <c r="EG10" s="549"/>
      <c r="EH10" s="549"/>
      <c r="EI10" s="549"/>
      <c r="EJ10" s="549"/>
      <c r="EK10" s="549"/>
      <c r="EL10" s="549"/>
      <c r="EM10" s="549"/>
      <c r="EN10" s="549"/>
      <c r="EO10" s="549"/>
      <c r="EP10" s="549"/>
      <c r="EQ10" s="549"/>
      <c r="ER10" s="22">
        <v>1</v>
      </c>
      <c r="ES10" s="22">
        <v>2</v>
      </c>
      <c r="ET10" s="22">
        <v>3</v>
      </c>
      <c r="EU10" s="549"/>
      <c r="EV10" s="549"/>
      <c r="EW10" s="549"/>
      <c r="EX10" s="549"/>
      <c r="EY10" s="549"/>
      <c r="EZ10" s="549"/>
      <c r="FA10" s="549"/>
      <c r="FB10" s="549"/>
      <c r="FC10" s="549"/>
      <c r="FD10" s="549"/>
      <c r="FE10" s="549"/>
      <c r="FF10" s="549"/>
      <c r="FG10" s="549"/>
      <c r="FH10" s="549"/>
      <c r="FI10" s="549"/>
      <c r="FJ10" s="549"/>
      <c r="FK10" s="549"/>
      <c r="FL10" s="549"/>
      <c r="FM10" s="549"/>
      <c r="FN10" s="8"/>
      <c r="FO10" s="549"/>
      <c r="FP10" s="549"/>
      <c r="FQ10" s="549"/>
      <c r="FR10" s="549"/>
      <c r="FS10" s="549"/>
      <c r="FT10" s="549"/>
      <c r="FU10" s="549"/>
      <c r="FV10" s="549"/>
      <c r="FW10" s="549"/>
      <c r="FX10" s="549"/>
      <c r="FY10" s="549"/>
      <c r="FZ10" s="549"/>
      <c r="GA10" s="549"/>
      <c r="GB10" s="549"/>
      <c r="GC10" s="549"/>
      <c r="GD10" s="549"/>
      <c r="GE10" s="549"/>
      <c r="GF10" s="549"/>
      <c r="GG10" s="549"/>
      <c r="GH10" s="549"/>
      <c r="GI10" s="549"/>
      <c r="GJ10" s="549"/>
      <c r="GK10" s="549"/>
      <c r="GL10" s="549"/>
      <c r="GM10" s="549"/>
      <c r="GN10" s="549"/>
      <c r="GO10" s="22">
        <v>0</v>
      </c>
      <c r="GP10" s="22">
        <v>0</v>
      </c>
      <c r="GQ10" s="549"/>
      <c r="GR10" s="549"/>
      <c r="GS10" s="549"/>
      <c r="GT10" s="549"/>
      <c r="GU10" s="549"/>
      <c r="GV10" s="549"/>
      <c r="GW10" s="549"/>
      <c r="GX10" s="549"/>
      <c r="GY10" s="549"/>
      <c r="GZ10" s="549"/>
      <c r="HA10" s="549"/>
      <c r="HB10" s="8"/>
      <c r="HC10" s="549"/>
      <c r="HD10" s="549"/>
      <c r="HE10" s="550"/>
      <c r="HF10" s="549"/>
      <c r="HG10" s="551"/>
      <c r="HH10" s="551"/>
      <c r="HI10" s="549"/>
      <c r="HJ10" s="550"/>
      <c r="HK10" s="549"/>
      <c r="HL10" s="549"/>
      <c r="HM10" s="549"/>
      <c r="HN10" s="549"/>
      <c r="HO10" s="549"/>
      <c r="HP10" s="549"/>
      <c r="HQ10" s="549"/>
      <c r="HR10" s="549"/>
      <c r="HS10" s="549"/>
      <c r="HT10" s="549"/>
      <c r="HU10" s="549"/>
      <c r="HV10" s="549"/>
      <c r="HW10" s="549"/>
      <c r="HX10" s="549"/>
      <c r="HY10" s="549"/>
      <c r="HZ10" s="549"/>
      <c r="IA10" s="549"/>
      <c r="IB10" s="549"/>
      <c r="IC10" s="549"/>
      <c r="ID10" s="549"/>
      <c r="IE10" s="549"/>
      <c r="IF10" s="549"/>
      <c r="IG10" s="549"/>
      <c r="IH10" s="549"/>
      <c r="II10" s="549"/>
      <c r="IJ10" s="8"/>
      <c r="IK10" s="549"/>
      <c r="IL10" s="549"/>
      <c r="IM10" s="549"/>
      <c r="IN10" s="22">
        <v>0</v>
      </c>
      <c r="IO10" s="549"/>
      <c r="IP10" s="549"/>
      <c r="IQ10" s="22">
        <v>0</v>
      </c>
      <c r="IR10" s="549"/>
      <c r="IS10" s="549"/>
      <c r="IT10" s="22">
        <v>0</v>
      </c>
      <c r="IU10" s="549"/>
      <c r="IV10" s="549"/>
      <c r="IW10" s="549"/>
      <c r="IX10" s="22">
        <v>0</v>
      </c>
      <c r="IY10" s="22">
        <v>0</v>
      </c>
      <c r="IZ10" s="22">
        <v>0</v>
      </c>
      <c r="JA10" s="549"/>
      <c r="JB10" s="91">
        <f>IF(d.Region=1,2,1)</f>
        <v>1</v>
      </c>
      <c r="JC10" s="91">
        <f>IF(d.Region=1,2,1)</f>
        <v>1</v>
      </c>
      <c r="JD10" s="91">
        <f>IF(d.Region=1,2,1)</f>
        <v>1</v>
      </c>
      <c r="JE10" s="242">
        <f t="shared" ref="JE10:JT10" ca="1" si="6">OFFSET(JE10,0,-1)</f>
        <v>1</v>
      </c>
      <c r="JF10" s="242">
        <f t="shared" ca="1" si="6"/>
        <v>1</v>
      </c>
      <c r="JG10" s="242">
        <f t="shared" ca="1" si="6"/>
        <v>1</v>
      </c>
      <c r="JH10" s="242">
        <f t="shared" ca="1" si="6"/>
        <v>1</v>
      </c>
      <c r="JI10" s="242">
        <f t="shared" ca="1" si="6"/>
        <v>1</v>
      </c>
      <c r="JJ10" s="242">
        <f t="shared" ca="1" si="6"/>
        <v>1</v>
      </c>
      <c r="JK10" s="242">
        <f t="shared" ca="1" si="6"/>
        <v>1</v>
      </c>
      <c r="JL10" s="242">
        <f t="shared" ca="1" si="6"/>
        <v>1</v>
      </c>
      <c r="JM10" s="242">
        <f t="shared" ca="1" si="6"/>
        <v>1</v>
      </c>
      <c r="JN10" s="242">
        <f t="shared" ca="1" si="6"/>
        <v>1</v>
      </c>
      <c r="JO10" s="242">
        <f t="shared" ca="1" si="6"/>
        <v>1</v>
      </c>
      <c r="JP10" s="242">
        <f t="shared" ca="1" si="6"/>
        <v>1</v>
      </c>
      <c r="JQ10" s="242">
        <f t="shared" ca="1" si="6"/>
        <v>1</v>
      </c>
      <c r="JR10" s="242">
        <f t="shared" ca="1" si="6"/>
        <v>1</v>
      </c>
      <c r="JS10" s="242">
        <f t="shared" ca="1" si="6"/>
        <v>1</v>
      </c>
      <c r="JT10" s="242">
        <f t="shared" ca="1" si="6"/>
        <v>1</v>
      </c>
      <c r="JU10" s="242">
        <f t="shared" ref="JU10:KF10" ca="1" si="7">OFFSET(JU10,0,-1)</f>
        <v>1</v>
      </c>
      <c r="JV10" s="242">
        <f t="shared" ca="1" si="7"/>
        <v>1</v>
      </c>
      <c r="JW10" s="242">
        <f t="shared" ca="1" si="7"/>
        <v>1</v>
      </c>
      <c r="JX10" s="242">
        <f t="shared" ca="1" si="7"/>
        <v>1</v>
      </c>
      <c r="JY10" s="242">
        <f t="shared" ca="1" si="7"/>
        <v>1</v>
      </c>
      <c r="JZ10" s="242">
        <f t="shared" ca="1" si="7"/>
        <v>1</v>
      </c>
      <c r="KA10" s="242">
        <f t="shared" ca="1" si="7"/>
        <v>1</v>
      </c>
      <c r="KB10" s="242">
        <f t="shared" ca="1" si="7"/>
        <v>1</v>
      </c>
      <c r="KC10" s="242">
        <f t="shared" ca="1" si="7"/>
        <v>1</v>
      </c>
      <c r="KD10" s="242">
        <f t="shared" ca="1" si="7"/>
        <v>1</v>
      </c>
      <c r="KE10" s="242">
        <f t="shared" ca="1" si="7"/>
        <v>1</v>
      </c>
      <c r="KF10" s="242">
        <f t="shared" ca="1" si="7"/>
        <v>1</v>
      </c>
      <c r="KG10" s="549"/>
      <c r="KH10" s="8"/>
      <c r="KI10" s="549"/>
      <c r="KJ10" s="549"/>
      <c r="KK10" s="549"/>
      <c r="KL10" s="549"/>
      <c r="KM10" s="549"/>
      <c r="KN10" s="549"/>
      <c r="KO10" s="549"/>
      <c r="KP10" s="549"/>
      <c r="KQ10" s="549"/>
      <c r="KR10" s="549"/>
      <c r="KS10" s="549"/>
      <c r="KT10" s="549"/>
      <c r="KU10" s="549"/>
      <c r="KV10" s="549"/>
      <c r="KW10" s="549"/>
      <c r="KX10" s="549"/>
      <c r="KY10" s="549"/>
      <c r="KZ10" s="549"/>
      <c r="LA10" s="549"/>
      <c r="LB10" s="8"/>
      <c r="LC10" s="549"/>
      <c r="LD10" s="549"/>
      <c r="LE10" s="549"/>
      <c r="LF10" s="549"/>
      <c r="LG10" s="549"/>
      <c r="LH10" s="549"/>
      <c r="LI10" s="549"/>
      <c r="LJ10" s="549"/>
      <c r="LK10" s="549"/>
      <c r="LL10" s="549"/>
      <c r="LM10" s="549"/>
      <c r="LN10" s="549"/>
      <c r="LO10" s="549"/>
      <c r="LP10" s="549"/>
      <c r="LQ10" s="549"/>
      <c r="LR10" s="549"/>
      <c r="LS10" s="549"/>
      <c r="LT10" s="549"/>
      <c r="LU10" s="549"/>
      <c r="LV10" s="549"/>
      <c r="LW10" s="549"/>
      <c r="LX10" s="549"/>
      <c r="LY10" s="549"/>
      <c r="LZ10" s="549"/>
      <c r="MA10" s="549"/>
      <c r="MB10" s="549"/>
      <c r="MC10" s="549"/>
      <c r="MD10" s="549"/>
      <c r="ME10" s="549"/>
      <c r="MF10" s="549"/>
      <c r="MG10" s="8"/>
      <c r="MH10" s="549"/>
      <c r="MI10" s="549"/>
      <c r="MJ10" s="549"/>
      <c r="MK10" s="549"/>
      <c r="ML10" s="549"/>
      <c r="MM10" s="549"/>
      <c r="MN10" s="549"/>
      <c r="MO10" s="549"/>
      <c r="MP10" s="8"/>
      <c r="MQ10" s="549"/>
      <c r="MR10" s="8"/>
      <c r="MS10" s="22">
        <v>1</v>
      </c>
      <c r="MT10" s="22">
        <v>1</v>
      </c>
      <c r="MU10" s="490">
        <f>MS10+1</f>
        <v>2</v>
      </c>
      <c r="MV10" s="490">
        <f>MT10+1</f>
        <v>2</v>
      </c>
      <c r="MW10" s="549"/>
      <c r="MX10" s="514">
        <v>0</v>
      </c>
    </row>
    <row r="11" spans="1:362" hidden="1" outlineLevel="1">
      <c r="A11" s="18"/>
      <c r="B11" s="18"/>
      <c r="C11" s="12"/>
      <c r="D11" s="12"/>
      <c r="E11" t="b">
        <v>0</v>
      </c>
      <c r="G11" s="25" t="s">
        <v>1667</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97" t="s">
        <v>1667</v>
      </c>
      <c r="BB11" s="8"/>
      <c r="BC11" s="8"/>
      <c r="BD11" s="549"/>
      <c r="BE11" s="549"/>
      <c r="BF11" s="549"/>
      <c r="BG11" s="549"/>
      <c r="BH11" s="549"/>
      <c r="BI11" s="549"/>
      <c r="BJ11" s="549"/>
      <c r="BK11" s="549"/>
      <c r="BL11" s="549"/>
      <c r="BM11" s="8"/>
      <c r="BN11" s="549"/>
      <c r="BO11" s="549"/>
      <c r="BP11" s="549"/>
      <c r="BQ11" s="549"/>
      <c r="BR11" s="549"/>
      <c r="BS11" s="549"/>
      <c r="BT11" s="549"/>
      <c r="BU11" s="549"/>
      <c r="BV11" s="549"/>
      <c r="BW11" s="549"/>
      <c r="BX11" s="549"/>
      <c r="BY11" s="549"/>
      <c r="BZ11" s="549"/>
      <c r="CA11" s="549"/>
      <c r="CB11" s="549"/>
      <c r="CC11" s="549"/>
      <c r="CD11" s="549"/>
      <c r="CE11" s="8"/>
      <c r="CF11" s="549"/>
      <c r="CG11" s="549"/>
      <c r="CH11" s="549"/>
      <c r="CI11" s="549"/>
      <c r="CJ11" s="549"/>
      <c r="CK11" s="549"/>
      <c r="CL11" s="549"/>
      <c r="CM11" s="549"/>
      <c r="CN11" s="549"/>
      <c r="CO11" s="549"/>
      <c r="CP11" s="549"/>
      <c r="CQ11" s="549"/>
      <c r="CR11" s="549"/>
      <c r="CS11" s="549"/>
      <c r="CT11" s="549"/>
      <c r="CU11" s="549"/>
      <c r="CV11" s="549"/>
      <c r="CW11" s="549"/>
      <c r="CX11" s="549"/>
      <c r="CY11" s="549"/>
      <c r="CZ11" s="8"/>
      <c r="DA11" s="549"/>
      <c r="DB11" s="549"/>
      <c r="DC11" s="550"/>
      <c r="DD11" s="549"/>
      <c r="DE11" s="551"/>
      <c r="DF11" s="549"/>
      <c r="DG11" s="549"/>
      <c r="DH11" s="549"/>
      <c r="DI11" s="549"/>
      <c r="DJ11" s="549"/>
      <c r="DK11" s="549"/>
      <c r="DL11" s="549"/>
      <c r="DM11" s="549"/>
      <c r="DN11" s="549"/>
      <c r="DO11" s="549"/>
      <c r="DP11" s="549"/>
      <c r="DQ11" s="549"/>
      <c r="DR11" s="549"/>
      <c r="DS11" s="549"/>
      <c r="DT11" s="549"/>
      <c r="DU11" s="549"/>
      <c r="DV11" s="549"/>
      <c r="DW11" s="549"/>
      <c r="DX11" s="549"/>
      <c r="DY11" s="549"/>
      <c r="DZ11" s="549"/>
      <c r="EA11" s="549"/>
      <c r="EB11" s="549"/>
      <c r="EC11" s="549"/>
      <c r="ED11" s="549"/>
      <c r="EE11" s="549"/>
      <c r="EF11" s="549"/>
      <c r="EG11" s="549"/>
      <c r="EH11" s="549"/>
      <c r="EI11" s="549"/>
      <c r="EJ11" s="549"/>
      <c r="EK11" s="549"/>
      <c r="EL11" s="549"/>
      <c r="EM11" s="549"/>
      <c r="EN11" s="549"/>
      <c r="EO11" s="549"/>
      <c r="EP11" s="549"/>
      <c r="EQ11" s="549"/>
      <c r="ER11" s="22"/>
      <c r="ES11" s="22"/>
      <c r="ET11" s="22"/>
      <c r="EU11" s="549"/>
      <c r="EV11" s="549"/>
      <c r="EW11" s="549"/>
      <c r="EX11" s="549"/>
      <c r="EY11" s="549"/>
      <c r="EZ11" s="549"/>
      <c r="FA11" s="549"/>
      <c r="FB11" s="549"/>
      <c r="FC11" s="549"/>
      <c r="FD11" s="549"/>
      <c r="FE11" s="549"/>
      <c r="FF11" s="549"/>
      <c r="FG11" s="549"/>
      <c r="FH11" s="549"/>
      <c r="FI11" s="549"/>
      <c r="FJ11" s="549"/>
      <c r="FK11" s="549"/>
      <c r="FL11" s="549"/>
      <c r="FM11" s="549"/>
      <c r="FN11" s="8"/>
      <c r="FO11" s="549"/>
      <c r="FP11" s="549"/>
      <c r="FQ11" s="549"/>
      <c r="FR11" s="549"/>
      <c r="FS11" s="549"/>
      <c r="FT11" s="549"/>
      <c r="FU11" s="549"/>
      <c r="FV11" s="549"/>
      <c r="FW11" s="549"/>
      <c r="FX11" s="549"/>
      <c r="FY11" s="549"/>
      <c r="FZ11" s="549"/>
      <c r="GA11" s="549"/>
      <c r="GB11" s="549"/>
      <c r="GC11" s="549"/>
      <c r="GD11" s="549"/>
      <c r="GE11" s="549"/>
      <c r="GF11" s="549"/>
      <c r="GG11" s="549"/>
      <c r="GH11" s="549"/>
      <c r="GI11" s="549"/>
      <c r="GJ11" s="549"/>
      <c r="GK11" s="549"/>
      <c r="GL11" s="549"/>
      <c r="GM11" s="549"/>
      <c r="GN11" s="549"/>
      <c r="GO11" s="549"/>
      <c r="GP11" s="549"/>
      <c r="GQ11" s="549"/>
      <c r="GR11" s="549"/>
      <c r="GS11" s="549"/>
      <c r="GT11" s="549"/>
      <c r="GU11" s="549"/>
      <c r="GV11" s="549"/>
      <c r="GW11" s="549"/>
      <c r="GX11" s="549"/>
      <c r="GY11" s="549"/>
      <c r="GZ11" s="549"/>
      <c r="HA11" s="549"/>
      <c r="HB11" s="8"/>
      <c r="HC11" s="549"/>
      <c r="HD11" s="549"/>
      <c r="HE11" s="550"/>
      <c r="HF11" s="549"/>
      <c r="HG11" s="551"/>
      <c r="HH11" s="551"/>
      <c r="HI11" s="549"/>
      <c r="HJ11" s="550"/>
      <c r="HK11" s="549"/>
      <c r="HL11" s="549"/>
      <c r="HM11" s="549"/>
      <c r="HN11" s="549"/>
      <c r="HO11" s="549"/>
      <c r="HP11" s="549"/>
      <c r="HQ11" s="549"/>
      <c r="HR11" s="549"/>
      <c r="HS11" s="549"/>
      <c r="HT11" s="549"/>
      <c r="HU11" s="549"/>
      <c r="HV11" s="549"/>
      <c r="HW11" s="549"/>
      <c r="HX11" s="549"/>
      <c r="HY11" s="549"/>
      <c r="HZ11" s="549"/>
      <c r="IA11" s="549"/>
      <c r="IB11" s="549"/>
      <c r="IC11" s="549"/>
      <c r="ID11" s="549"/>
      <c r="IE11" s="549"/>
      <c r="IF11" s="549"/>
      <c r="IG11" s="549"/>
      <c r="IH11" s="549"/>
      <c r="II11" s="549"/>
      <c r="IJ11" s="8"/>
      <c r="IK11" s="549"/>
      <c r="IL11" s="549"/>
      <c r="IM11" s="549"/>
      <c r="IN11" s="549"/>
      <c r="IO11" s="549"/>
      <c r="IP11" s="549"/>
      <c r="IQ11" s="549"/>
      <c r="IR11" s="549"/>
      <c r="IS11" s="549"/>
      <c r="IT11" s="549"/>
      <c r="IU11" s="549"/>
      <c r="IV11" s="549"/>
      <c r="IW11" s="549"/>
      <c r="IX11" s="549"/>
      <c r="IY11" s="549"/>
      <c r="IZ11" s="549"/>
      <c r="JA11" s="549"/>
      <c r="JB11" s="22"/>
      <c r="JC11" s="22"/>
      <c r="JD11" s="549">
        <v>1</v>
      </c>
      <c r="JE11" s="549">
        <v>2</v>
      </c>
      <c r="JF11" s="22">
        <v>3</v>
      </c>
      <c r="JG11" s="549">
        <v>2</v>
      </c>
      <c r="JH11" s="22">
        <v>3</v>
      </c>
      <c r="JI11" s="549">
        <v>1</v>
      </c>
      <c r="JJ11" s="558">
        <f ca="1">OFFSET(JJ11,0,-6)</f>
        <v>1</v>
      </c>
      <c r="JK11" s="558">
        <f t="shared" ref="JK11:JO11" ca="1" si="8">OFFSET(JK11,0,-6)</f>
        <v>2</v>
      </c>
      <c r="JL11" s="558">
        <f t="shared" ca="1" si="8"/>
        <v>3</v>
      </c>
      <c r="JM11" s="558">
        <f t="shared" ca="1" si="8"/>
        <v>2</v>
      </c>
      <c r="JN11" s="558">
        <f t="shared" ca="1" si="8"/>
        <v>3</v>
      </c>
      <c r="JO11" s="558">
        <f t="shared" ca="1" si="8"/>
        <v>1</v>
      </c>
      <c r="JP11" s="22">
        <v>2</v>
      </c>
      <c r="JQ11" s="22">
        <v>3</v>
      </c>
      <c r="JR11" s="22">
        <v>2</v>
      </c>
      <c r="JS11" s="22">
        <v>3</v>
      </c>
      <c r="JT11" s="22">
        <v>1</v>
      </c>
      <c r="JU11" s="22">
        <v>2</v>
      </c>
      <c r="JV11" s="22">
        <v>3</v>
      </c>
      <c r="JW11" s="22">
        <v>2</v>
      </c>
      <c r="JX11" s="22">
        <v>3</v>
      </c>
      <c r="JY11" s="22">
        <v>1</v>
      </c>
      <c r="JZ11" s="559">
        <f ca="1">OFFSET(JZ11,0,-5)</f>
        <v>2</v>
      </c>
      <c r="KA11" s="559">
        <f t="shared" ref="KA11:KF11" ca="1" si="9">OFFSET(KA11,0,-5)</f>
        <v>3</v>
      </c>
      <c r="KB11" s="559">
        <f t="shared" ca="1" si="9"/>
        <v>2</v>
      </c>
      <c r="KC11" s="559">
        <f t="shared" ca="1" si="9"/>
        <v>3</v>
      </c>
      <c r="KD11" s="559">
        <f t="shared" ca="1" si="9"/>
        <v>1</v>
      </c>
      <c r="KE11" s="559">
        <f t="shared" ca="1" si="9"/>
        <v>2</v>
      </c>
      <c r="KF11" s="559">
        <f t="shared" ca="1" si="9"/>
        <v>3</v>
      </c>
      <c r="KG11" s="549"/>
      <c r="KH11" s="8"/>
      <c r="KI11" s="549"/>
      <c r="KJ11" s="549"/>
      <c r="KK11" s="549"/>
      <c r="KL11" s="549"/>
      <c r="KM11" s="549"/>
      <c r="KN11" s="549"/>
      <c r="KO11" s="549"/>
      <c r="KP11" s="549"/>
      <c r="KQ11" s="549"/>
      <c r="KR11" s="549"/>
      <c r="KS11" s="549"/>
      <c r="KT11" s="549"/>
      <c r="KU11" s="549"/>
      <c r="KV11" s="549"/>
      <c r="KW11" s="549"/>
      <c r="KX11" s="549"/>
      <c r="KY11" s="549"/>
      <c r="KZ11" s="549"/>
      <c r="LA11" s="549"/>
      <c r="LB11" s="8"/>
      <c r="LC11" s="549"/>
      <c r="LD11" s="549"/>
      <c r="LE11" s="549"/>
      <c r="LF11" s="549"/>
      <c r="LG11" s="549"/>
      <c r="LH11" s="549"/>
      <c r="LI11" s="549"/>
      <c r="LJ11" s="549"/>
      <c r="LK11" s="549"/>
      <c r="LL11" s="549"/>
      <c r="LM11" s="549"/>
      <c r="LN11" s="549"/>
      <c r="LO11" s="549"/>
      <c r="LP11" s="549"/>
      <c r="LQ11" s="549"/>
      <c r="LR11" s="549"/>
      <c r="LS11" s="549"/>
      <c r="LT11" s="549"/>
      <c r="LU11" s="549"/>
      <c r="LV11" s="549"/>
      <c r="LW11" s="549"/>
      <c r="LX11" s="549"/>
      <c r="LY11" s="549"/>
      <c r="LZ11" s="549"/>
      <c r="MA11" s="549"/>
      <c r="MB11" s="549"/>
      <c r="MC11" s="549"/>
      <c r="MD11" s="549"/>
      <c r="ME11" s="549"/>
      <c r="MF11" s="549"/>
      <c r="MG11" s="8"/>
      <c r="MH11" s="549"/>
      <c r="MI11" s="549"/>
      <c r="MJ11" s="549"/>
      <c r="MK11" s="549"/>
      <c r="ML11" s="549"/>
      <c r="MM11" s="549"/>
      <c r="MN11" s="549"/>
      <c r="MO11" s="549"/>
      <c r="MP11" s="8"/>
      <c r="MQ11" s="549"/>
      <c r="MR11" s="8"/>
      <c r="MS11" s="22"/>
      <c r="MT11" s="22"/>
      <c r="MU11" s="490"/>
      <c r="MV11" s="490"/>
      <c r="MW11" s="549"/>
      <c r="MX11" s="514">
        <v>0</v>
      </c>
    </row>
    <row r="12" spans="1:362" hidden="1" outlineLevel="1">
      <c r="A12" s="477"/>
      <c r="B12" s="477"/>
      <c r="C12" s="478"/>
      <c r="D12" s="478"/>
      <c r="E12" s="96" t="b">
        <v>0</v>
      </c>
      <c r="F12" s="96"/>
      <c r="G12" s="479" t="s">
        <v>1587</v>
      </c>
      <c r="H12" s="477"/>
      <c r="I12" s="477"/>
      <c r="J12" s="477"/>
      <c r="K12" s="477"/>
      <c r="L12" s="477"/>
      <c r="M12" s="477"/>
      <c r="N12" s="477"/>
      <c r="O12" s="477"/>
      <c r="P12" s="477"/>
      <c r="Q12" s="477"/>
      <c r="R12" s="477"/>
      <c r="S12" s="477"/>
      <c r="T12" s="477"/>
      <c r="U12" s="477"/>
      <c r="V12" s="477"/>
      <c r="W12" s="477"/>
      <c r="X12" s="477"/>
      <c r="Y12" s="477"/>
      <c r="Z12" s="477"/>
      <c r="AA12" s="477"/>
      <c r="AB12" s="477"/>
      <c r="AC12" s="477"/>
      <c r="AD12" s="477"/>
      <c r="AE12" s="477"/>
      <c r="AF12" s="477"/>
      <c r="AG12" s="477"/>
      <c r="AH12" s="477"/>
      <c r="AI12" s="477"/>
      <c r="AJ12" s="477"/>
      <c r="AK12" s="477"/>
      <c r="AL12" s="477"/>
      <c r="AM12" s="477"/>
      <c r="AN12" s="477"/>
      <c r="AO12" s="477"/>
      <c r="AP12" s="477"/>
      <c r="AQ12" s="477"/>
      <c r="AR12" s="477"/>
      <c r="AS12" s="477"/>
      <c r="AT12" s="477"/>
      <c r="AU12" s="477"/>
      <c r="AV12" s="477"/>
      <c r="AW12" s="477"/>
      <c r="AX12" s="477"/>
      <c r="AY12" s="477"/>
      <c r="AZ12" s="477"/>
      <c r="BA12" s="498" t="s">
        <v>1587</v>
      </c>
      <c r="BB12" s="480"/>
      <c r="BC12" s="480"/>
      <c r="BD12" s="560"/>
      <c r="BE12" s="560"/>
      <c r="BF12" s="560"/>
      <c r="BG12" s="560"/>
      <c r="BH12" s="560"/>
      <c r="BI12" s="560"/>
      <c r="BJ12" s="560"/>
      <c r="BK12" s="560"/>
      <c r="BL12" s="560"/>
      <c r="BM12" s="480"/>
      <c r="BN12" s="560"/>
      <c r="BO12" s="560"/>
      <c r="BP12" s="560"/>
      <c r="BQ12" s="560"/>
      <c r="BR12" s="560"/>
      <c r="BS12" s="560"/>
      <c r="BT12" s="560"/>
      <c r="BU12" s="560"/>
      <c r="BV12" s="560"/>
      <c r="BW12" s="560"/>
      <c r="BX12" s="560"/>
      <c r="BY12" s="560"/>
      <c r="BZ12" s="560"/>
      <c r="CA12" s="560"/>
      <c r="CB12" s="560"/>
      <c r="CC12" s="560"/>
      <c r="CD12" s="560"/>
      <c r="CE12" s="480"/>
      <c r="CF12" s="560"/>
      <c r="CG12" s="560"/>
      <c r="CH12" s="560"/>
      <c r="CI12" s="560"/>
      <c r="CJ12" s="560"/>
      <c r="CK12" s="560"/>
      <c r="CL12" s="560"/>
      <c r="CM12" s="560"/>
      <c r="CN12" s="560"/>
      <c r="CO12" s="560"/>
      <c r="CP12" s="560"/>
      <c r="CQ12" s="560"/>
      <c r="CR12" s="560"/>
      <c r="CS12" s="560"/>
      <c r="CT12" s="560"/>
      <c r="CU12" s="560"/>
      <c r="CV12" s="560"/>
      <c r="CW12" s="560"/>
      <c r="CX12" s="560"/>
      <c r="CY12" s="560"/>
      <c r="CZ12" s="480"/>
      <c r="DA12" s="560"/>
      <c r="DB12" s="560"/>
      <c r="DC12" s="561"/>
      <c r="DD12" s="560"/>
      <c r="DE12" s="562"/>
      <c r="DF12" s="560"/>
      <c r="DG12" s="560"/>
      <c r="DH12" s="560"/>
      <c r="DI12" s="560"/>
      <c r="DJ12" s="560"/>
      <c r="DK12" s="560"/>
      <c r="DL12" s="560"/>
      <c r="DM12" s="560"/>
      <c r="DN12" s="560"/>
      <c r="DO12" s="560"/>
      <c r="DP12" s="560"/>
      <c r="DQ12" s="560"/>
      <c r="DR12" s="560"/>
      <c r="DS12" s="560"/>
      <c r="DT12" s="560"/>
      <c r="DU12" s="560"/>
      <c r="DV12" s="560"/>
      <c r="DW12" s="560"/>
      <c r="DX12" s="560"/>
      <c r="DY12" s="560"/>
      <c r="DZ12" s="560"/>
      <c r="EA12" s="560"/>
      <c r="EB12" s="560"/>
      <c r="EC12" s="560"/>
      <c r="ED12" s="560"/>
      <c r="EE12" s="560"/>
      <c r="EF12" s="560"/>
      <c r="EG12" s="560"/>
      <c r="EH12" s="560"/>
      <c r="EI12" s="560"/>
      <c r="EJ12" s="560"/>
      <c r="EK12" s="560"/>
      <c r="EL12" s="560"/>
      <c r="EM12" s="560"/>
      <c r="EN12" s="560"/>
      <c r="EO12" s="560"/>
      <c r="EP12" s="560"/>
      <c r="EQ12" s="560"/>
      <c r="ER12" s="560"/>
      <c r="ES12" s="560"/>
      <c r="ET12" s="560"/>
      <c r="EU12" s="560"/>
      <c r="EV12" s="560"/>
      <c r="EW12" s="560"/>
      <c r="EX12" s="560"/>
      <c r="EY12" s="560"/>
      <c r="EZ12" s="560"/>
      <c r="FA12" s="560"/>
      <c r="FB12" s="560"/>
      <c r="FC12" s="560"/>
      <c r="FD12" s="560"/>
      <c r="FE12" s="560"/>
      <c r="FF12" s="560"/>
      <c r="FG12" s="560"/>
      <c r="FH12" s="560"/>
      <c r="FI12" s="560"/>
      <c r="FJ12" s="560"/>
      <c r="FK12" s="560"/>
      <c r="FL12" s="560"/>
      <c r="FM12" s="560"/>
      <c r="FN12" s="480"/>
      <c r="FO12" s="560"/>
      <c r="FP12" s="560"/>
      <c r="FQ12" s="560"/>
      <c r="FR12" s="560"/>
      <c r="FS12" s="560"/>
      <c r="FT12" s="560"/>
      <c r="FU12" s="560"/>
      <c r="FV12" s="560"/>
      <c r="FW12" s="560"/>
      <c r="FX12" s="560"/>
      <c r="FY12" s="560"/>
      <c r="FZ12" s="560"/>
      <c r="GA12" s="560"/>
      <c r="GB12" s="560"/>
      <c r="GC12" s="560"/>
      <c r="GD12" s="560"/>
      <c r="GE12" s="560"/>
      <c r="GF12" s="560"/>
      <c r="GG12" s="560"/>
      <c r="GH12" s="560"/>
      <c r="GI12" s="560"/>
      <c r="GJ12" s="560"/>
      <c r="GK12" s="560"/>
      <c r="GL12" s="560"/>
      <c r="GM12" s="560"/>
      <c r="GN12" s="560"/>
      <c r="GO12" s="560"/>
      <c r="GP12" s="560"/>
      <c r="GQ12" s="560"/>
      <c r="GR12" s="560"/>
      <c r="GS12" s="560"/>
      <c r="GT12" s="560"/>
      <c r="GU12" s="560"/>
      <c r="GV12" s="560"/>
      <c r="GW12" s="560"/>
      <c r="GX12" s="560"/>
      <c r="GY12" s="560"/>
      <c r="GZ12" s="560"/>
      <c r="HA12" s="560"/>
      <c r="HB12" s="480"/>
      <c r="HC12" s="560"/>
      <c r="HD12" s="560"/>
      <c r="HE12" s="561"/>
      <c r="HF12" s="560"/>
      <c r="HG12" s="562"/>
      <c r="HH12" s="562"/>
      <c r="HI12" s="560"/>
      <c r="HJ12" s="561"/>
      <c r="HK12" s="560"/>
      <c r="HL12" s="560"/>
      <c r="HM12" s="560"/>
      <c r="HN12" s="560"/>
      <c r="HO12" s="560"/>
      <c r="HP12" s="560"/>
      <c r="HQ12" s="560"/>
      <c r="HR12" s="560"/>
      <c r="HS12" s="560"/>
      <c r="HT12" s="560"/>
      <c r="HU12" s="560"/>
      <c r="HV12" s="560"/>
      <c r="HW12" s="560"/>
      <c r="HX12" s="560"/>
      <c r="HY12" s="560"/>
      <c r="HZ12" s="560"/>
      <c r="IA12" s="560"/>
      <c r="IB12" s="560"/>
      <c r="IC12" s="560"/>
      <c r="ID12" s="560"/>
      <c r="IE12" s="560"/>
      <c r="IF12" s="560"/>
      <c r="IG12" s="560"/>
      <c r="IH12" s="560"/>
      <c r="II12" s="560"/>
      <c r="IJ12" s="480"/>
      <c r="IK12" s="560"/>
      <c r="IL12" s="560"/>
      <c r="IM12" s="560"/>
      <c r="IN12" s="560"/>
      <c r="IO12" s="560"/>
      <c r="IP12" s="560"/>
      <c r="IQ12" s="560"/>
      <c r="IR12" s="560"/>
      <c r="IS12" s="560"/>
      <c r="IT12" s="560"/>
      <c r="IU12" s="560"/>
      <c r="IV12" s="560"/>
      <c r="IW12" s="560"/>
      <c r="IX12" s="560"/>
      <c r="IY12" s="560"/>
      <c r="IZ12" s="560"/>
      <c r="JA12" s="560"/>
      <c r="JB12" s="563">
        <v>1</v>
      </c>
      <c r="JC12" s="563">
        <v>1</v>
      </c>
      <c r="JD12" s="563">
        <v>1</v>
      </c>
      <c r="JE12" s="563">
        <v>1</v>
      </c>
      <c r="JF12" s="563">
        <v>1</v>
      </c>
      <c r="JG12" s="563">
        <v>1</v>
      </c>
      <c r="JH12" s="563">
        <v>1</v>
      </c>
      <c r="JI12" s="563">
        <v>1</v>
      </c>
      <c r="JJ12" s="91">
        <f ca="1">OFFSET(JJ12,0,-6)+1</f>
        <v>2</v>
      </c>
      <c r="JK12" s="91">
        <f t="shared" ref="JK12:JO12" ca="1" si="10">OFFSET(JK12,0,-6)+1</f>
        <v>2</v>
      </c>
      <c r="JL12" s="91">
        <f t="shared" ca="1" si="10"/>
        <v>2</v>
      </c>
      <c r="JM12" s="91">
        <f t="shared" ca="1" si="10"/>
        <v>2</v>
      </c>
      <c r="JN12" s="91">
        <f t="shared" ca="1" si="10"/>
        <v>2</v>
      </c>
      <c r="JO12" s="91">
        <f t="shared" ca="1" si="10"/>
        <v>2</v>
      </c>
      <c r="JP12" s="563">
        <v>1</v>
      </c>
      <c r="JQ12" s="563">
        <v>1</v>
      </c>
      <c r="JR12" s="563">
        <v>1</v>
      </c>
      <c r="JS12" s="563">
        <v>1</v>
      </c>
      <c r="JT12" s="563">
        <v>1</v>
      </c>
      <c r="JU12" s="563">
        <v>1</v>
      </c>
      <c r="JV12" s="563">
        <v>1</v>
      </c>
      <c r="JW12" s="563">
        <v>1</v>
      </c>
      <c r="JX12" s="563">
        <v>1</v>
      </c>
      <c r="JY12" s="563">
        <v>1</v>
      </c>
      <c r="JZ12" s="563">
        <v>1</v>
      </c>
      <c r="KA12" s="563">
        <v>1</v>
      </c>
      <c r="KB12" s="563">
        <v>1</v>
      </c>
      <c r="KC12" s="563">
        <v>1</v>
      </c>
      <c r="KD12" s="563">
        <v>1</v>
      </c>
      <c r="KE12" s="563">
        <v>1</v>
      </c>
      <c r="KF12" s="563">
        <v>1</v>
      </c>
      <c r="KG12" s="560"/>
      <c r="KH12" s="480"/>
      <c r="KI12" s="560"/>
      <c r="KJ12" s="560"/>
      <c r="KK12" s="560"/>
      <c r="KL12" s="560"/>
      <c r="KM12" s="560"/>
      <c r="KN12" s="560"/>
      <c r="KO12" s="560"/>
      <c r="KP12" s="560"/>
      <c r="KQ12" s="560"/>
      <c r="KR12" s="560"/>
      <c r="KS12" s="560"/>
      <c r="KT12" s="560"/>
      <c r="KU12" s="560"/>
      <c r="KV12" s="560"/>
      <c r="KW12" s="560"/>
      <c r="KX12" s="560"/>
      <c r="KY12" s="560"/>
      <c r="KZ12" s="560"/>
      <c r="LA12" s="560"/>
      <c r="LB12" s="480"/>
      <c r="LC12" s="560"/>
      <c r="LD12" s="560"/>
      <c r="LE12" s="560"/>
      <c r="LF12" s="560"/>
      <c r="LG12" s="560"/>
      <c r="LH12" s="560"/>
      <c r="LI12" s="560"/>
      <c r="LJ12" s="560"/>
      <c r="LK12" s="560"/>
      <c r="LL12" s="560"/>
      <c r="LM12" s="560"/>
      <c r="LN12" s="560"/>
      <c r="LO12" s="560"/>
      <c r="LP12" s="560"/>
      <c r="LQ12" s="560"/>
      <c r="LR12" s="560"/>
      <c r="LS12" s="560"/>
      <c r="LT12" s="560"/>
      <c r="LU12" s="560"/>
      <c r="LV12" s="560"/>
      <c r="LW12" s="560"/>
      <c r="LX12" s="560"/>
      <c r="LY12" s="560"/>
      <c r="LZ12" s="560"/>
      <c r="MA12" s="560"/>
      <c r="MB12" s="560"/>
      <c r="MC12" s="560"/>
      <c r="MD12" s="560"/>
      <c r="ME12" s="560"/>
      <c r="MF12" s="560"/>
      <c r="MG12" s="480"/>
      <c r="MH12" s="560"/>
      <c r="MI12" s="560"/>
      <c r="MJ12" s="560"/>
      <c r="MK12" s="560"/>
      <c r="ML12" s="560"/>
      <c r="MM12" s="560"/>
      <c r="MN12" s="560"/>
      <c r="MO12" s="560"/>
      <c r="MP12" s="480"/>
      <c r="MQ12" s="560"/>
      <c r="MR12" s="480"/>
      <c r="MS12" s="22">
        <v>1</v>
      </c>
      <c r="MT12" s="22">
        <v>1</v>
      </c>
      <c r="MU12" s="553">
        <f>MS12</f>
        <v>1</v>
      </c>
      <c r="MV12" s="553">
        <f>MT12</f>
        <v>1</v>
      </c>
      <c r="MW12" s="560"/>
      <c r="MX12" s="514">
        <v>0</v>
      </c>
    </row>
    <row r="13" spans="1:362" ht="13" customHeight="1">
      <c r="A13" s="476">
        <f>ROW(A13)-13</f>
        <v>0</v>
      </c>
      <c r="B13" s="476"/>
      <c r="C13" s="620">
        <v>1</v>
      </c>
      <c r="D13" s="483" t="str">
        <f>INDEX(i.Region_Desc,1,$L13)</f>
        <v>GSW</v>
      </c>
      <c r="E13" s="93" t="b">
        <v>0</v>
      </c>
      <c r="F13" s="93" t="b">
        <v>0</v>
      </c>
      <c r="G13" s="93" t="b">
        <v>0</v>
      </c>
      <c r="H13" s="93"/>
      <c r="I13" s="484"/>
      <c r="J13" s="484"/>
      <c r="K13" s="484"/>
      <c r="L13" s="484">
        <v>2</v>
      </c>
      <c r="M13" s="484">
        <v>2</v>
      </c>
      <c r="N13" s="484">
        <v>2</v>
      </c>
      <c r="O13" s="484">
        <v>3</v>
      </c>
      <c r="P13" s="93"/>
      <c r="Q13" s="93"/>
      <c r="R13" s="93"/>
      <c r="S13" s="93"/>
      <c r="T13" s="93"/>
      <c r="U13" s="484">
        <v>2</v>
      </c>
      <c r="V13" s="484"/>
      <c r="W13" s="484"/>
      <c r="X13" s="484">
        <v>1</v>
      </c>
      <c r="Y13" s="484"/>
      <c r="Z13" s="484"/>
      <c r="AA13" s="484"/>
      <c r="AB13" s="484" t="str">
        <f>""</f>
        <v/>
      </c>
      <c r="AC13" s="484">
        <v>1</v>
      </c>
      <c r="AD13" s="484">
        <v>1</v>
      </c>
      <c r="AE13" s="484">
        <v>0</v>
      </c>
      <c r="AF13" s="484">
        <v>0</v>
      </c>
      <c r="AG13" s="484">
        <v>0</v>
      </c>
      <c r="AH13" s="484">
        <v>0</v>
      </c>
      <c r="AI13" s="481"/>
      <c r="AJ13" s="481"/>
      <c r="AK13" s="481"/>
      <c r="AL13" s="481"/>
      <c r="AM13" s="481"/>
      <c r="AN13" s="481"/>
      <c r="AO13" s="481"/>
      <c r="AP13" s="481"/>
      <c r="AQ13" s="481"/>
      <c r="AR13" s="481"/>
      <c r="AS13" s="481"/>
      <c r="AT13" s="481"/>
      <c r="AU13" s="481"/>
      <c r="AV13" s="93"/>
      <c r="AW13" s="93"/>
      <c r="AX13" s="93"/>
      <c r="AY13" s="93"/>
      <c r="AZ13" s="93"/>
      <c r="BA13" s="485" t="s">
        <v>1227</v>
      </c>
      <c r="BB13" s="93"/>
      <c r="BC13" s="476"/>
      <c r="BD13" s="540" t="str">
        <f t="shared" ref="BD13:BL13" si="11">IF(OR(BD$1="sam",BD$1="sai"),1,IF(BD$1="sav","-",IF(OR(BD$1="sap",BD$1="saa",BD$1="sar",BD$1="sat"),0)))</f>
        <v>-</v>
      </c>
      <c r="BE13" s="540" t="str">
        <f t="shared" si="11"/>
        <v>-</v>
      </c>
      <c r="BF13" s="540" t="str">
        <f t="shared" si="11"/>
        <v>-</v>
      </c>
      <c r="BG13" s="540" t="str">
        <f t="shared" si="11"/>
        <v>-</v>
      </c>
      <c r="BH13" s="540" t="str">
        <f t="shared" si="11"/>
        <v>-</v>
      </c>
      <c r="BI13" s="540" t="str">
        <f t="shared" si="11"/>
        <v>-</v>
      </c>
      <c r="BJ13" s="540" t="str">
        <f t="shared" si="11"/>
        <v>-</v>
      </c>
      <c r="BK13" s="540" t="str">
        <f t="shared" si="11"/>
        <v>-</v>
      </c>
      <c r="BL13" s="540" t="str">
        <f t="shared" si="11"/>
        <v>-</v>
      </c>
      <c r="BM13" s="476"/>
      <c r="BN13" s="540" t="str">
        <f t="shared" ref="BN13:CD13" si="12">IF(OR(BN$1="sam",BN$1="sai"),1,IF(BN$1="sav","-",IF(OR(BN$1="sap",BN$1="saa",BN$1="sar",BN$1="sat"),0)))</f>
        <v>-</v>
      </c>
      <c r="BO13" s="540" t="str">
        <f t="shared" si="12"/>
        <v>-</v>
      </c>
      <c r="BP13" s="540" t="str">
        <f t="shared" si="12"/>
        <v>-</v>
      </c>
      <c r="BQ13" s="540" t="str">
        <f t="shared" si="12"/>
        <v>-</v>
      </c>
      <c r="BR13" s="540" t="str">
        <f t="shared" si="12"/>
        <v>-</v>
      </c>
      <c r="BS13" s="540" t="str">
        <f t="shared" si="12"/>
        <v>-</v>
      </c>
      <c r="BT13" s="540" t="str">
        <f t="shared" si="12"/>
        <v>-</v>
      </c>
      <c r="BU13" s="540" t="str">
        <f t="shared" si="12"/>
        <v>-</v>
      </c>
      <c r="BV13" s="540" t="str">
        <f t="shared" si="12"/>
        <v>-</v>
      </c>
      <c r="BW13" s="540" t="str">
        <f t="shared" si="12"/>
        <v>-</v>
      </c>
      <c r="BX13" s="540" t="str">
        <f t="shared" si="12"/>
        <v>-</v>
      </c>
      <c r="BY13" s="540" t="str">
        <f t="shared" si="12"/>
        <v>-</v>
      </c>
      <c r="BZ13" s="540" t="str">
        <f t="shared" si="12"/>
        <v>-</v>
      </c>
      <c r="CA13" s="540" t="str">
        <f t="shared" si="12"/>
        <v>-</v>
      </c>
      <c r="CB13" s="540" t="str">
        <f t="shared" si="12"/>
        <v>-</v>
      </c>
      <c r="CC13" s="540" t="str">
        <f t="shared" si="12"/>
        <v>-</v>
      </c>
      <c r="CD13" s="540" t="str">
        <f t="shared" si="12"/>
        <v>-</v>
      </c>
      <c r="CE13" s="476"/>
      <c r="CF13" s="540" t="str">
        <f t="shared" ref="CF13:CY13" si="13">IF(OR(CF$1="sam",CF$1="sai"),1,IF(CF$1="sav","-",IF(OR(CF$1="sap",CF$1="saa",CF$1="sar",CF$1="sat"),0)))</f>
        <v>-</v>
      </c>
      <c r="CG13" s="540" t="str">
        <f t="shared" si="13"/>
        <v>-</v>
      </c>
      <c r="CH13" s="540" t="str">
        <f t="shared" si="13"/>
        <v>-</v>
      </c>
      <c r="CI13" s="540" t="str">
        <f t="shared" si="13"/>
        <v>-</v>
      </c>
      <c r="CJ13" s="540" t="str">
        <f t="shared" si="13"/>
        <v>-</v>
      </c>
      <c r="CK13" s="540" t="str">
        <f t="shared" si="13"/>
        <v>-</v>
      </c>
      <c r="CL13" s="540" t="str">
        <f t="shared" si="13"/>
        <v>-</v>
      </c>
      <c r="CM13" s="540" t="str">
        <f t="shared" si="13"/>
        <v>-</v>
      </c>
      <c r="CN13" s="540" t="str">
        <f t="shared" si="13"/>
        <v>-</v>
      </c>
      <c r="CO13" s="540" t="str">
        <f t="shared" si="13"/>
        <v>-</v>
      </c>
      <c r="CP13" s="540" t="str">
        <f t="shared" si="13"/>
        <v>-</v>
      </c>
      <c r="CQ13" s="540" t="str">
        <f t="shared" si="13"/>
        <v>-</v>
      </c>
      <c r="CR13" s="540" t="str">
        <f t="shared" si="13"/>
        <v>-</v>
      </c>
      <c r="CS13" s="540" t="str">
        <f t="shared" si="13"/>
        <v>-</v>
      </c>
      <c r="CT13" s="540" t="str">
        <f t="shared" si="13"/>
        <v>-</v>
      </c>
      <c r="CU13" s="540" t="str">
        <f t="shared" si="13"/>
        <v>-</v>
      </c>
      <c r="CV13" s="540" t="str">
        <f t="shared" si="13"/>
        <v>-</v>
      </c>
      <c r="CW13" s="540" t="str">
        <f t="shared" si="13"/>
        <v>-</v>
      </c>
      <c r="CX13" s="540" t="str">
        <f t="shared" si="13"/>
        <v>-</v>
      </c>
      <c r="CY13" s="540" t="str">
        <f t="shared" si="13"/>
        <v>-</v>
      </c>
      <c r="CZ13" s="476"/>
      <c r="DA13" s="540" t="str">
        <f t="shared" ref="DA13:DG13" si="14">IF(OR(DA$1="sam",DA$1="sai"),1,IF(DA$1="sav","-",IF(OR(DA$1="sap",DA$1="saa",DA$1="sar",DA$1="sat"),0)))</f>
        <v>-</v>
      </c>
      <c r="DB13" s="540" t="str">
        <f t="shared" si="14"/>
        <v>-</v>
      </c>
      <c r="DC13" s="541" t="str">
        <f t="shared" si="14"/>
        <v>-</v>
      </c>
      <c r="DD13" s="540" t="str">
        <f t="shared" si="14"/>
        <v>-</v>
      </c>
      <c r="DE13" s="540" t="str">
        <f t="shared" si="14"/>
        <v>-</v>
      </c>
      <c r="DF13" s="540" t="str">
        <f t="shared" si="14"/>
        <v>-</v>
      </c>
      <c r="DG13" s="540" t="str">
        <f t="shared" si="14"/>
        <v>-</v>
      </c>
      <c r="DH13" s="540" t="str">
        <f t="shared" ref="DH13:EM13" si="15">IF(OR(DH$1="sam",DH$1="sai"),1,IF(DH$1="sav","-",IF(OR(DH$1="sap",DH$1="saa",DH$1="sar",DH$1="sat"),0)))</f>
        <v>-</v>
      </c>
      <c r="DI13" s="540" t="str">
        <f t="shared" si="15"/>
        <v>-</v>
      </c>
      <c r="DJ13" s="540" t="str">
        <f t="shared" si="15"/>
        <v>-</v>
      </c>
      <c r="DK13" s="540" t="str">
        <f t="shared" si="15"/>
        <v>-</v>
      </c>
      <c r="DL13" s="540" t="str">
        <f t="shared" si="15"/>
        <v>-</v>
      </c>
      <c r="DM13" s="540" t="str">
        <f t="shared" si="15"/>
        <v>-</v>
      </c>
      <c r="DN13" s="540" t="str">
        <f t="shared" si="15"/>
        <v>-</v>
      </c>
      <c r="DO13" s="540" t="str">
        <f>IF(OR(DO$1="sam",DO$1="sai"),1,IF(DO$1="sav","-",IF(OR(DO$1="sap",DO$1="saa",DO$1="sar",DO$1="sat"),0)))</f>
        <v>-</v>
      </c>
      <c r="DP13" s="540" t="str">
        <f>IF(OR(DP$1="sam",DP$1="sai"),1,IF(DP$1="sav","-",IF(OR(DP$1="sap",DP$1="saa",DP$1="sar",DP$1="sat"),0)))</f>
        <v>-</v>
      </c>
      <c r="DQ13" s="540" t="str">
        <f>IF(OR(DQ$1="sam",DQ$1="sai"),1,IF(DQ$1="sav","-",IF(OR(DQ$1="sap",DQ$1="saa",DQ$1="sar",DQ$1="sat"),0)))</f>
        <v>-</v>
      </c>
      <c r="DR13" s="540" t="str">
        <f>IF(OR(DR$1="sam",DR$1="sai"),1,IF(DR$1="sav","-",IF(OR(DR$1="sap",DR$1="saa",DR$1="sar",DR$1="sat"),0)))</f>
        <v>-</v>
      </c>
      <c r="DS13" s="540" t="str">
        <f>IF(OR(DS$1="sam",DS$1="sai"),1,IF(DS$1="sav","-",IF(OR(DS$1="sap",DS$1="saa",DS$1="sar",DS$1="sat"),0)))</f>
        <v>-</v>
      </c>
      <c r="DT13" s="540" t="str">
        <f t="shared" si="15"/>
        <v>-</v>
      </c>
      <c r="DU13" s="540" t="str">
        <f t="shared" si="15"/>
        <v>-</v>
      </c>
      <c r="DV13" s="540" t="str">
        <f t="shared" si="15"/>
        <v>-</v>
      </c>
      <c r="DW13" s="540" t="str">
        <f t="shared" si="15"/>
        <v>-</v>
      </c>
      <c r="DX13" s="540" t="str">
        <f t="shared" si="15"/>
        <v>-</v>
      </c>
      <c r="DY13" s="540" t="str">
        <f t="shared" si="15"/>
        <v>-</v>
      </c>
      <c r="DZ13" s="540" t="str">
        <f t="shared" si="15"/>
        <v>-</v>
      </c>
      <c r="EA13" s="540" t="str">
        <f t="shared" si="15"/>
        <v>-</v>
      </c>
      <c r="EB13" s="540" t="str">
        <f t="shared" si="15"/>
        <v>-</v>
      </c>
      <c r="EC13" s="540" t="str">
        <f t="shared" si="15"/>
        <v>-</v>
      </c>
      <c r="ED13" s="540" t="str">
        <f t="shared" si="15"/>
        <v>-</v>
      </c>
      <c r="EE13" s="540">
        <f t="shared" si="15"/>
        <v>0</v>
      </c>
      <c r="EF13" s="540">
        <f t="shared" si="15"/>
        <v>0</v>
      </c>
      <c r="EG13" s="540">
        <f t="shared" si="15"/>
        <v>0</v>
      </c>
      <c r="EH13" s="540">
        <f t="shared" si="15"/>
        <v>0</v>
      </c>
      <c r="EI13" s="540">
        <f t="shared" si="15"/>
        <v>0</v>
      </c>
      <c r="EJ13" s="540">
        <f t="shared" si="15"/>
        <v>0</v>
      </c>
      <c r="EK13" s="540" t="str">
        <f t="shared" si="15"/>
        <v>-</v>
      </c>
      <c r="EL13" s="540" t="str">
        <f t="shared" si="15"/>
        <v>-</v>
      </c>
      <c r="EM13" s="540" t="str">
        <f t="shared" si="15"/>
        <v>-</v>
      </c>
      <c r="EN13" s="540" t="str">
        <f t="shared" ref="EN13:FM13" si="16">IF(OR(EN$1="sam",EN$1="sai"),1,IF(EN$1="sav","-",IF(OR(EN$1="sap",EN$1="saa",EN$1="sar",EN$1="sat"),0)))</f>
        <v>-</v>
      </c>
      <c r="EO13" s="540" t="str">
        <f t="shared" si="16"/>
        <v>-</v>
      </c>
      <c r="EP13" s="540" t="str">
        <f t="shared" si="16"/>
        <v>-</v>
      </c>
      <c r="EQ13" s="540" t="str">
        <f t="shared" si="16"/>
        <v>-</v>
      </c>
      <c r="ER13" s="540" t="str">
        <f t="shared" si="16"/>
        <v>-</v>
      </c>
      <c r="ES13" s="540" t="str">
        <f t="shared" si="16"/>
        <v>-</v>
      </c>
      <c r="ET13" s="540" t="str">
        <f t="shared" si="16"/>
        <v>-</v>
      </c>
      <c r="EU13" s="540" t="str">
        <f t="shared" si="16"/>
        <v>-</v>
      </c>
      <c r="EV13" s="540" t="str">
        <f t="shared" si="16"/>
        <v>-</v>
      </c>
      <c r="EW13" s="540">
        <f t="shared" si="16"/>
        <v>1</v>
      </c>
      <c r="EX13" s="540">
        <f t="shared" si="16"/>
        <v>1</v>
      </c>
      <c r="EY13" s="540">
        <f t="shared" si="16"/>
        <v>1</v>
      </c>
      <c r="EZ13" s="540">
        <f t="shared" si="16"/>
        <v>1</v>
      </c>
      <c r="FA13" s="540" t="str">
        <f t="shared" si="16"/>
        <v>-</v>
      </c>
      <c r="FB13" s="540" t="str">
        <f t="shared" si="16"/>
        <v>-</v>
      </c>
      <c r="FC13" s="540" t="str">
        <f t="shared" si="16"/>
        <v>-</v>
      </c>
      <c r="FD13" s="540" t="str">
        <f t="shared" si="16"/>
        <v>-</v>
      </c>
      <c r="FE13" s="540" t="str">
        <f t="shared" si="16"/>
        <v>-</v>
      </c>
      <c r="FF13" s="540">
        <f t="shared" si="16"/>
        <v>1</v>
      </c>
      <c r="FG13" s="540">
        <f t="shared" si="16"/>
        <v>1</v>
      </c>
      <c r="FH13" s="540">
        <f t="shared" si="16"/>
        <v>1</v>
      </c>
      <c r="FI13" s="540">
        <f t="shared" si="16"/>
        <v>1</v>
      </c>
      <c r="FJ13" s="540">
        <f t="shared" si="16"/>
        <v>1</v>
      </c>
      <c r="FK13" s="540">
        <f t="shared" si="16"/>
        <v>1</v>
      </c>
      <c r="FL13" s="540">
        <f t="shared" si="16"/>
        <v>1</v>
      </c>
      <c r="FM13" s="540">
        <f t="shared" si="16"/>
        <v>1</v>
      </c>
      <c r="FN13" s="476"/>
      <c r="FO13" s="540" t="str">
        <f t="shared" ref="FO13:GM13" si="17">IF(OR(FO$1="sam",FO$1="sai"),1,IF(FO$1="sav","-",IF(OR(FO$1="sap",FO$1="saa",FO$1="sar",FO$1="sat"),0)))</f>
        <v>-</v>
      </c>
      <c r="FP13" s="540" t="str">
        <f t="shared" si="17"/>
        <v>-</v>
      </c>
      <c r="FQ13" s="540" t="str">
        <f t="shared" si="17"/>
        <v>-</v>
      </c>
      <c r="FR13" s="540" t="str">
        <f t="shared" si="17"/>
        <v>-</v>
      </c>
      <c r="FS13" s="540" t="str">
        <f t="shared" si="17"/>
        <v>-</v>
      </c>
      <c r="FT13" s="540">
        <f>IF(OR(FT$1="sam",FT$1="sai"),1,IF(FT$1="sav","-",IF(OR(FT$1="sap",FT$1="saa",FT$1="sar",FT$1="sat"),0)))</f>
        <v>1</v>
      </c>
      <c r="FU13" s="540">
        <f t="shared" si="17"/>
        <v>1</v>
      </c>
      <c r="FV13" s="540" t="str">
        <f t="shared" si="17"/>
        <v>-</v>
      </c>
      <c r="FW13" s="540" t="str">
        <f t="shared" si="17"/>
        <v>-</v>
      </c>
      <c r="FX13" s="540" t="str">
        <f t="shared" si="17"/>
        <v>-</v>
      </c>
      <c r="FY13" s="540" t="str">
        <f t="shared" si="17"/>
        <v>-</v>
      </c>
      <c r="FZ13" s="540" t="str">
        <f t="shared" si="17"/>
        <v>-</v>
      </c>
      <c r="GA13" s="540" t="str">
        <f t="shared" si="17"/>
        <v>-</v>
      </c>
      <c r="GB13" s="540" t="str">
        <f t="shared" si="17"/>
        <v>-</v>
      </c>
      <c r="GC13" s="540" t="str">
        <f t="shared" si="17"/>
        <v>-</v>
      </c>
      <c r="GD13" s="540" t="str">
        <f t="shared" si="17"/>
        <v>-</v>
      </c>
      <c r="GE13" s="540" t="str">
        <f t="shared" si="17"/>
        <v>-</v>
      </c>
      <c r="GF13" s="540" t="str">
        <f t="shared" si="17"/>
        <v>-</v>
      </c>
      <c r="GG13" s="540" t="str">
        <f t="shared" si="17"/>
        <v>-</v>
      </c>
      <c r="GH13" s="540" t="str">
        <f t="shared" si="17"/>
        <v>-</v>
      </c>
      <c r="GI13" s="540" t="str">
        <f t="shared" si="17"/>
        <v>-</v>
      </c>
      <c r="GJ13" s="540" t="str">
        <f t="shared" si="17"/>
        <v>-</v>
      </c>
      <c r="GK13" s="540" t="str">
        <f t="shared" si="17"/>
        <v>-</v>
      </c>
      <c r="GL13" s="540" t="str">
        <f t="shared" si="17"/>
        <v>-</v>
      </c>
      <c r="GM13" s="540" t="str">
        <f t="shared" si="17"/>
        <v>-</v>
      </c>
      <c r="GN13" s="540">
        <f t="shared" ref="GN13:HA13" si="18">IF(OR(GN$1="sam",GN$1="sai"),1,IF(GN$1="sav","-",IF(OR(GN$1="sap",GN$1="saa",GN$1="sar",GN$1="sat"),0)))</f>
        <v>0</v>
      </c>
      <c r="GO13" s="540" t="str">
        <f>IF(OR(GO$1="sam",GO$1="sai"),1,IF(GO$1="sav","-",IF(OR(GO$1="sap",GO$1="saa",GO$1="sar",GO$1="sat"),0)))</f>
        <v>-</v>
      </c>
      <c r="GP13" s="540">
        <f>IF(OR(GP$1="sam",GP$1="sai"),1,IF(GP$1="sav","-",IF(OR(GP$1="sap",GP$1="saa",GP$1="sar",GP$1="sat"),0)))</f>
        <v>1</v>
      </c>
      <c r="GQ13" s="540">
        <f t="shared" si="18"/>
        <v>0</v>
      </c>
      <c r="GR13" s="540">
        <f t="shared" si="18"/>
        <v>0</v>
      </c>
      <c r="GS13" s="540">
        <f t="shared" si="18"/>
        <v>0</v>
      </c>
      <c r="GT13" s="540">
        <f t="shared" si="18"/>
        <v>0</v>
      </c>
      <c r="GU13" s="540">
        <f t="shared" si="18"/>
        <v>0</v>
      </c>
      <c r="GV13" s="540">
        <f t="shared" si="18"/>
        <v>0</v>
      </c>
      <c r="GW13" s="540">
        <f t="shared" si="18"/>
        <v>1</v>
      </c>
      <c r="GX13" s="540">
        <f t="shared" si="18"/>
        <v>0</v>
      </c>
      <c r="GY13" s="540">
        <f t="shared" si="18"/>
        <v>0</v>
      </c>
      <c r="GZ13" s="540">
        <f t="shared" si="18"/>
        <v>0</v>
      </c>
      <c r="HA13" s="540">
        <f t="shared" si="18"/>
        <v>0</v>
      </c>
      <c r="HB13" s="476"/>
      <c r="HC13" s="540" t="str">
        <f t="shared" ref="HC13:II13" si="19">IF(OR(HC$1="sam",HC$1="sai"),1,IF(HC$1="sav","-",IF(OR(HC$1="sap",HC$1="saa",HC$1="sar",HC$1="sat"),0)))</f>
        <v>-</v>
      </c>
      <c r="HD13" s="540" t="str">
        <f t="shared" si="19"/>
        <v>-</v>
      </c>
      <c r="HE13" s="541" t="str">
        <f t="shared" si="19"/>
        <v>-</v>
      </c>
      <c r="HF13" s="540" t="str">
        <f t="shared" si="19"/>
        <v>-</v>
      </c>
      <c r="HG13" s="540">
        <f t="shared" si="19"/>
        <v>0</v>
      </c>
      <c r="HH13" s="540" t="str">
        <f t="shared" si="19"/>
        <v>-</v>
      </c>
      <c r="HI13" s="540" t="str">
        <f t="shared" si="19"/>
        <v>-</v>
      </c>
      <c r="HJ13" s="541" t="str">
        <f t="shared" si="19"/>
        <v>-</v>
      </c>
      <c r="HK13" s="540" t="str">
        <f t="shared" si="19"/>
        <v>-</v>
      </c>
      <c r="HL13" s="540" t="str">
        <f t="shared" si="19"/>
        <v>-</v>
      </c>
      <c r="HM13" s="540" t="str">
        <f t="shared" si="19"/>
        <v>-</v>
      </c>
      <c r="HN13" s="540" t="str">
        <f t="shared" si="19"/>
        <v>-</v>
      </c>
      <c r="HO13" s="540" t="str">
        <f t="shared" si="19"/>
        <v>-</v>
      </c>
      <c r="HP13" s="540" t="str">
        <f t="shared" si="19"/>
        <v>-</v>
      </c>
      <c r="HQ13" s="540" t="str">
        <f t="shared" si="19"/>
        <v>-</v>
      </c>
      <c r="HR13" s="540" t="str">
        <f t="shared" si="19"/>
        <v>-</v>
      </c>
      <c r="HS13" s="540" t="str">
        <f t="shared" si="19"/>
        <v>-</v>
      </c>
      <c r="HT13" s="540" t="str">
        <f t="shared" si="19"/>
        <v>-</v>
      </c>
      <c r="HU13" s="540" t="str">
        <f t="shared" si="19"/>
        <v>-</v>
      </c>
      <c r="HV13" s="540" t="str">
        <f t="shared" si="19"/>
        <v>-</v>
      </c>
      <c r="HW13" s="540" t="str">
        <f t="shared" si="19"/>
        <v>-</v>
      </c>
      <c r="HX13" s="540" t="str">
        <f t="shared" si="19"/>
        <v>-</v>
      </c>
      <c r="HY13" s="540" t="str">
        <f t="shared" si="19"/>
        <v>-</v>
      </c>
      <c r="HZ13" s="540" t="str">
        <f t="shared" si="19"/>
        <v>-</v>
      </c>
      <c r="IA13" s="540" t="str">
        <f t="shared" si="19"/>
        <v>-</v>
      </c>
      <c r="IB13" s="540" t="str">
        <f t="shared" si="19"/>
        <v>-</v>
      </c>
      <c r="IC13" s="540" t="str">
        <f t="shared" si="19"/>
        <v>-</v>
      </c>
      <c r="ID13" s="540" t="str">
        <f t="shared" si="19"/>
        <v>-</v>
      </c>
      <c r="IE13" s="540" t="str">
        <f t="shared" si="19"/>
        <v>-</v>
      </c>
      <c r="IF13" s="540" t="str">
        <f t="shared" si="19"/>
        <v>-</v>
      </c>
      <c r="IG13" s="540" t="str">
        <f t="shared" si="19"/>
        <v>-</v>
      </c>
      <c r="IH13" s="540">
        <f t="shared" si="19"/>
        <v>1</v>
      </c>
      <c r="II13" s="540">
        <f t="shared" si="19"/>
        <v>1</v>
      </c>
      <c r="IJ13" s="476"/>
      <c r="IK13" s="540" t="str">
        <f t="shared" ref="IK13:JT13" si="20">IF(OR(IK$1="sam",IK$1="sai"),1,IF(IK$1="sav","-",IF(OR(IK$1="sap",IK$1="saa",IK$1="sar",IK$1="sat"),0)))</f>
        <v>-</v>
      </c>
      <c r="IL13" s="540" t="str">
        <f t="shared" si="20"/>
        <v>-</v>
      </c>
      <c r="IM13" s="540" t="str">
        <f t="shared" si="20"/>
        <v>-</v>
      </c>
      <c r="IN13" s="540" t="str">
        <f t="shared" si="20"/>
        <v>-</v>
      </c>
      <c r="IO13" s="540" t="str">
        <f t="shared" si="20"/>
        <v>-</v>
      </c>
      <c r="IP13" s="540" t="str">
        <f t="shared" si="20"/>
        <v>-</v>
      </c>
      <c r="IQ13" s="540" t="str">
        <f t="shared" si="20"/>
        <v>-</v>
      </c>
      <c r="IR13" s="540" t="str">
        <f t="shared" si="20"/>
        <v>-</v>
      </c>
      <c r="IS13" s="540" t="str">
        <f t="shared" si="20"/>
        <v>-</v>
      </c>
      <c r="IT13" s="540" t="str">
        <f t="shared" si="20"/>
        <v>-</v>
      </c>
      <c r="IU13" s="540" t="str">
        <f t="shared" si="20"/>
        <v>-</v>
      </c>
      <c r="IV13" s="540" t="str">
        <f t="shared" si="20"/>
        <v>-</v>
      </c>
      <c r="IW13" s="540" t="str">
        <f>IF(OR(IW$1="sam",IW$1="sai"),1,IF(IW$1="sav","-",IF(OR(IW$1="sap",IW$1="saa",IW$1="sar",IW$1="sat"),0)))</f>
        <v>-</v>
      </c>
      <c r="IX13" s="540" t="str">
        <f t="shared" si="20"/>
        <v>-</v>
      </c>
      <c r="IY13" s="540" t="str">
        <f t="shared" si="20"/>
        <v>-</v>
      </c>
      <c r="IZ13" s="540" t="str">
        <f t="shared" si="20"/>
        <v>-</v>
      </c>
      <c r="JA13" s="540">
        <f t="shared" si="20"/>
        <v>0</v>
      </c>
      <c r="JB13" s="540">
        <f t="shared" si="20"/>
        <v>0</v>
      </c>
      <c r="JC13" s="540">
        <f t="shared" si="20"/>
        <v>0</v>
      </c>
      <c r="JD13" s="540">
        <f t="shared" si="20"/>
        <v>0</v>
      </c>
      <c r="JE13" s="540">
        <f t="shared" si="20"/>
        <v>0</v>
      </c>
      <c r="JF13" s="540">
        <f t="shared" si="20"/>
        <v>0</v>
      </c>
      <c r="JG13" s="540">
        <f t="shared" si="20"/>
        <v>0</v>
      </c>
      <c r="JH13" s="540">
        <f t="shared" si="20"/>
        <v>0</v>
      </c>
      <c r="JI13" s="540">
        <f t="shared" si="20"/>
        <v>0</v>
      </c>
      <c r="JJ13" s="540">
        <f t="shared" si="20"/>
        <v>0</v>
      </c>
      <c r="JK13" s="540">
        <f t="shared" si="20"/>
        <v>0</v>
      </c>
      <c r="JL13" s="540">
        <f t="shared" si="20"/>
        <v>0</v>
      </c>
      <c r="JM13" s="540">
        <f t="shared" si="20"/>
        <v>0</v>
      </c>
      <c r="JN13" s="540">
        <f t="shared" si="20"/>
        <v>0</v>
      </c>
      <c r="JO13" s="540">
        <f t="shared" si="20"/>
        <v>0</v>
      </c>
      <c r="JP13" s="540">
        <f t="shared" si="20"/>
        <v>0</v>
      </c>
      <c r="JQ13" s="540">
        <f t="shared" si="20"/>
        <v>0</v>
      </c>
      <c r="JR13" s="540">
        <f t="shared" si="20"/>
        <v>0</v>
      </c>
      <c r="JS13" s="540">
        <f t="shared" si="20"/>
        <v>0</v>
      </c>
      <c r="JT13" s="540">
        <f t="shared" si="20"/>
        <v>0</v>
      </c>
      <c r="JU13" s="540">
        <f t="shared" ref="JU13:KD13" si="21">IF(OR(JU$1="sam",JU$1="sai"),1,IF(JU$1="sav","-",IF(OR(JU$1="sap",JU$1="saa",JU$1="sar",JU$1="sat"),0)))</f>
        <v>0</v>
      </c>
      <c r="JV13" s="540">
        <f t="shared" si="21"/>
        <v>0</v>
      </c>
      <c r="JW13" s="540">
        <f t="shared" si="21"/>
        <v>0</v>
      </c>
      <c r="JX13" s="540">
        <f t="shared" si="21"/>
        <v>0</v>
      </c>
      <c r="JY13" s="540">
        <f t="shared" si="21"/>
        <v>0</v>
      </c>
      <c r="JZ13" s="540">
        <f t="shared" si="21"/>
        <v>0</v>
      </c>
      <c r="KA13" s="540">
        <f t="shared" si="21"/>
        <v>0</v>
      </c>
      <c r="KB13" s="540">
        <f t="shared" si="21"/>
        <v>0</v>
      </c>
      <c r="KC13" s="540">
        <f t="shared" si="21"/>
        <v>0</v>
      </c>
      <c r="KD13" s="540">
        <f t="shared" si="21"/>
        <v>0</v>
      </c>
      <c r="KE13" s="540">
        <f t="shared" ref="KE13:KG13" si="22">IF(OR(KE$1="sam",KE$1="sai"),1,IF(KE$1="sav","-",IF(OR(KE$1="sap",KE$1="saa",KE$1="sar",KE$1="sat"),0)))</f>
        <v>0</v>
      </c>
      <c r="KF13" s="540">
        <f t="shared" si="22"/>
        <v>0</v>
      </c>
      <c r="KG13" s="540" t="str">
        <f t="shared" si="22"/>
        <v>-</v>
      </c>
      <c r="KH13" s="476"/>
      <c r="KI13" s="540">
        <f t="shared" ref="KI13:LA13" si="23">IF(OR(KI$1="sam",KI$1="sai"),1,IF(KI$1="sav","-",IF(OR(KI$1="sap",KI$1="saa",KI$1="sar",KI$1="sat"),0)))</f>
        <v>0</v>
      </c>
      <c r="KJ13" s="540">
        <f>IF(OR(KJ$1="sam",KJ$1="sai"),1,IF(KJ$1="sav","-",IF(OR(KJ$1="sap",KJ$1="saa",KJ$1="sar",KJ$1="sat"),0)))</f>
        <v>0</v>
      </c>
      <c r="KK13" s="540">
        <f t="shared" si="23"/>
        <v>0</v>
      </c>
      <c r="KL13" s="540" t="str">
        <f t="shared" si="23"/>
        <v>-</v>
      </c>
      <c r="KM13" s="540" t="str">
        <f t="shared" si="23"/>
        <v>-</v>
      </c>
      <c r="KN13" s="540" t="str">
        <f t="shared" si="23"/>
        <v>-</v>
      </c>
      <c r="KO13" s="540" t="str">
        <f>IF(OR(KO$1="sam",KO$1="sai"),1,IF(KO$1="sav","-",IF(OR(KO$1="sap",KO$1="saa",KO$1="sar",KO$1="sat"),0)))</f>
        <v>-</v>
      </c>
      <c r="KP13" s="540" t="str">
        <f>IF(OR(KP$1="sam",KP$1="sai"),1,IF(KP$1="sav","-",IF(OR(KP$1="sap",KP$1="saa",KP$1="sar",KP$1="sat"),0)))</f>
        <v>-</v>
      </c>
      <c r="KQ13" s="540" t="str">
        <f t="shared" ref="KQ13:KR13" si="24">IF(OR(KQ$1="sam",KQ$1="sai"),1,IF(KQ$1="sav","-",IF(OR(KQ$1="sap",KQ$1="saa",KQ$1="sar",KQ$1="sat"),0)))</f>
        <v>-</v>
      </c>
      <c r="KR13" s="540" t="str">
        <f t="shared" si="24"/>
        <v>-</v>
      </c>
      <c r="KS13" s="540" t="str">
        <f>IF(OR(KS$1="sam",KS$1="sai"),1,IF(KS$1="sav","-",IF(OR(KS$1="sap",KS$1="saa",KS$1="sar",KS$1="sat"),0)))</f>
        <v>-</v>
      </c>
      <c r="KT13" s="540" t="str">
        <f>IF(OR(KT$1="sam",KT$1="sai"),1,IF(KT$1="sav","-",IF(OR(KT$1="sap",KT$1="saa",KT$1="sar",KT$1="sat"),0)))</f>
        <v>-</v>
      </c>
      <c r="KU13" s="540" t="str">
        <f t="shared" si="23"/>
        <v>-</v>
      </c>
      <c r="KV13" s="540" t="str">
        <f t="shared" si="23"/>
        <v>-</v>
      </c>
      <c r="KW13" s="540" t="str">
        <f t="shared" si="23"/>
        <v>-</v>
      </c>
      <c r="KX13" s="540" t="str">
        <f t="shared" si="23"/>
        <v>-</v>
      </c>
      <c r="KY13" s="540" t="str">
        <f t="shared" si="23"/>
        <v>-</v>
      </c>
      <c r="KZ13" s="540" t="str">
        <f t="shared" si="23"/>
        <v>-</v>
      </c>
      <c r="LA13" s="540" t="str">
        <f t="shared" si="23"/>
        <v>-</v>
      </c>
      <c r="LB13" s="476"/>
      <c r="LC13" s="540" t="str">
        <f t="shared" ref="LC13:MF13" si="25">IF(OR(LC$1="sam",LC$1="sai"),1,IF(LC$1="sav","-",IF(OR(LC$1="sap",LC$1="saa",LC$1="sar",LC$1="sat"),0)))</f>
        <v>-</v>
      </c>
      <c r="LD13" s="540" t="str">
        <f t="shared" si="25"/>
        <v>-</v>
      </c>
      <c r="LE13" s="540" t="str">
        <f t="shared" si="25"/>
        <v>-</v>
      </c>
      <c r="LF13" s="540" t="str">
        <f t="shared" si="25"/>
        <v>-</v>
      </c>
      <c r="LG13" s="540" t="str">
        <f t="shared" si="25"/>
        <v>-</v>
      </c>
      <c r="LH13" s="540" t="str">
        <f t="shared" si="25"/>
        <v>-</v>
      </c>
      <c r="LI13" s="540" t="str">
        <f t="shared" si="25"/>
        <v>-</v>
      </c>
      <c r="LJ13" s="540" t="str">
        <f>IF(OR(LJ$1="sam",LJ$1="sai"),1,IF(LJ$1="sav","-",IF(OR(LJ$1="sap",LJ$1="saa",LJ$1="sar",LJ$1="sat"),0)))</f>
        <v>-</v>
      </c>
      <c r="LK13" s="540" t="str">
        <f t="shared" si="25"/>
        <v>-</v>
      </c>
      <c r="LL13" s="540" t="str">
        <f t="shared" si="25"/>
        <v>-</v>
      </c>
      <c r="LM13" s="540" t="str">
        <f t="shared" si="25"/>
        <v>-</v>
      </c>
      <c r="LN13" s="540" t="str">
        <f t="shared" si="25"/>
        <v>-</v>
      </c>
      <c r="LO13" s="540" t="str">
        <f t="shared" si="25"/>
        <v>-</v>
      </c>
      <c r="LP13" s="540" t="str">
        <f t="shared" si="25"/>
        <v>-</v>
      </c>
      <c r="LQ13" s="540" t="str">
        <f t="shared" si="25"/>
        <v>-</v>
      </c>
      <c r="LR13" s="540" t="str">
        <f t="shared" si="25"/>
        <v>-</v>
      </c>
      <c r="LS13" s="540" t="str">
        <f t="shared" si="25"/>
        <v>-</v>
      </c>
      <c r="LT13" s="540" t="str">
        <f t="shared" si="25"/>
        <v>-</v>
      </c>
      <c r="LU13" s="540" t="str">
        <f t="shared" si="25"/>
        <v>-</v>
      </c>
      <c r="LV13" s="540" t="str">
        <f t="shared" si="25"/>
        <v>-</v>
      </c>
      <c r="LW13" s="540" t="str">
        <f t="shared" si="25"/>
        <v>-</v>
      </c>
      <c r="LX13" s="540" t="str">
        <f t="shared" si="25"/>
        <v>-</v>
      </c>
      <c r="LY13" s="540" t="str">
        <f t="shared" si="25"/>
        <v>-</v>
      </c>
      <c r="LZ13" s="540" t="str">
        <f t="shared" si="25"/>
        <v>-</v>
      </c>
      <c r="MA13" s="540" t="str">
        <f t="shared" si="25"/>
        <v>-</v>
      </c>
      <c r="MB13" s="540" t="str">
        <f t="shared" si="25"/>
        <v>-</v>
      </c>
      <c r="MC13" s="540" t="str">
        <f t="shared" si="25"/>
        <v>-</v>
      </c>
      <c r="MD13" s="540" t="str">
        <f t="shared" si="25"/>
        <v>-</v>
      </c>
      <c r="ME13" s="540" t="str">
        <f t="shared" si="25"/>
        <v>-</v>
      </c>
      <c r="MF13" s="540" t="str">
        <f t="shared" si="25"/>
        <v>-</v>
      </c>
      <c r="MG13" s="476"/>
      <c r="MH13" s="540" t="str">
        <f t="shared" ref="MH13:MO13" si="26">IF(OR(MH$1="sam",MH$1="sai"),1,IF(MH$1="sav","-",IF(OR(MH$1="sap",MH$1="saa",MH$1="sar",MH$1="sat"),0)))</f>
        <v>-</v>
      </c>
      <c r="MI13" s="540" t="str">
        <f t="shared" si="26"/>
        <v>-</v>
      </c>
      <c r="MJ13" s="540" t="str">
        <f t="shared" si="26"/>
        <v>-</v>
      </c>
      <c r="MK13" s="540" t="str">
        <f t="shared" si="26"/>
        <v>-</v>
      </c>
      <c r="ML13" s="540">
        <f t="shared" si="26"/>
        <v>1</v>
      </c>
      <c r="MM13" s="540">
        <f t="shared" si="26"/>
        <v>1</v>
      </c>
      <c r="MN13" s="540">
        <f t="shared" si="26"/>
        <v>1</v>
      </c>
      <c r="MO13" s="540">
        <f t="shared" si="26"/>
        <v>1</v>
      </c>
      <c r="MP13" s="476"/>
      <c r="MQ13" s="540">
        <f>IF(OR(MQ$1="sam",MQ$1="sai"),1,IF(MQ$1="sav","-",IF(OR(MQ$1="sap",MQ$1="saa",MQ$1="sar",MQ$1="sat"),0)))</f>
        <v>1</v>
      </c>
      <c r="MR13" s="476"/>
      <c r="MS13" s="540" t="str">
        <f t="shared" ref="MS13:MV13" si="27">IF(OR(MS$1="sam",MS$1="sai"),1,IF(MS$1="sav","-",IF(OR(MS$1="sap",MS$1="saa",MS$1="sar",MS$1="sat"),0)))</f>
        <v>-</v>
      </c>
      <c r="MT13" s="540" t="str">
        <f t="shared" si="27"/>
        <v>-</v>
      </c>
      <c r="MU13" s="540" t="str">
        <f t="shared" si="27"/>
        <v>-</v>
      </c>
      <c r="MV13" s="540" t="str">
        <f t="shared" si="27"/>
        <v>-</v>
      </c>
      <c r="MW13" s="540">
        <f>IF(OR(MW$1="sam",MW$1="sai"),1,IF(MW$1="sav","-",IF(OR(MW$1="sap",MW$1="saa",MW$1="sar",MW$1="sat"),0)))</f>
        <v>0</v>
      </c>
      <c r="MX13" s="514">
        <v>0</v>
      </c>
    </row>
    <row r="14" spans="1:362">
      <c r="A14" s="18">
        <f>ROW(A14)-13</f>
        <v>1</v>
      </c>
      <c r="B14" s="18">
        <v>0</v>
      </c>
      <c r="C14">
        <v>0</v>
      </c>
      <c r="D14" s="10" t="str">
        <f>D$13</f>
        <v>GSW</v>
      </c>
      <c r="E14" t="b">
        <v>1</v>
      </c>
      <c r="F14" t="b">
        <v>1</v>
      </c>
      <c r="G14" t="b">
        <v>1</v>
      </c>
      <c r="H14" s="18"/>
      <c r="I14" s="564">
        <f t="shared" ref="I14:O14" si="28">I$13</f>
        <v>0</v>
      </c>
      <c r="J14" s="564">
        <f t="shared" si="28"/>
        <v>0</v>
      </c>
      <c r="K14" s="564">
        <f t="shared" si="28"/>
        <v>0</v>
      </c>
      <c r="L14" s="564">
        <f t="shared" si="28"/>
        <v>2</v>
      </c>
      <c r="M14" s="564">
        <f t="shared" si="28"/>
        <v>2</v>
      </c>
      <c r="N14" s="564">
        <f t="shared" si="28"/>
        <v>2</v>
      </c>
      <c r="O14" s="564">
        <f t="shared" si="28"/>
        <v>3</v>
      </c>
      <c r="P14" s="441">
        <f t="shared" ref="P14:Q15" si="29">INDEX(i.Breed,$M14,P$6)</f>
        <v>2</v>
      </c>
      <c r="Q14" s="441">
        <f t="shared" si="29"/>
        <v>0</v>
      </c>
      <c r="R14" s="441">
        <f t="shared" ref="R14:R15" si="30">INDEX(i.StdELMan,($L14-1)*12+($M14-1)*3+$O14,R$6)</f>
        <v>6</v>
      </c>
      <c r="S14" s="91">
        <f t="shared" ref="S14:S15" si="31">INDEX(i.StdELMan,($L14-1)*12+($M14-1)*3+$O14,S$7)</f>
        <v>2</v>
      </c>
      <c r="T14" s="91">
        <f>INDEX(CHOOSE($O14,DataAutumn!i.AdultDrys,DataWinter!i.AdultDrys,DataSpring!i.AdultDrys),1,$M14)</f>
        <v>3</v>
      </c>
      <c r="U14" s="564">
        <f>U$13</f>
        <v>2</v>
      </c>
      <c r="V14" s="564">
        <f>V$13</f>
        <v>0</v>
      </c>
      <c r="W14" s="564">
        <v>0</v>
      </c>
      <c r="X14" s="564">
        <f>X$13</f>
        <v>1</v>
      </c>
      <c r="Y14" s="564">
        <f>Y$13</f>
        <v>0</v>
      </c>
      <c r="Z14" s="564">
        <f>Z$13</f>
        <v>0</v>
      </c>
      <c r="AA14" s="564">
        <f>AA$13</f>
        <v>0</v>
      </c>
      <c r="AB14" s="564" t="str">
        <f>AB$13</f>
        <v/>
      </c>
      <c r="AC14" s="564">
        <v>1</v>
      </c>
      <c r="AD14" s="564">
        <v>1</v>
      </c>
      <c r="AE14" s="564">
        <f>AE$13</f>
        <v>0</v>
      </c>
      <c r="AF14" s="564">
        <f>AF$13</f>
        <v>0</v>
      </c>
      <c r="AG14" s="564">
        <f>AG$13</f>
        <v>0</v>
      </c>
      <c r="AH14" s="564">
        <f>AH$13</f>
        <v>0</v>
      </c>
      <c r="AI14" s="116"/>
      <c r="AJ14" s="116"/>
      <c r="AK14" s="116"/>
      <c r="AL14" s="116"/>
      <c r="AM14" s="116"/>
      <c r="AN14" s="116"/>
      <c r="AO14" s="116"/>
      <c r="AP14" s="116"/>
      <c r="AQ14" s="116"/>
      <c r="AR14" s="116"/>
      <c r="AS14" s="116"/>
      <c r="AT14" s="116"/>
      <c r="AU14" s="116"/>
      <c r="AV14" s="18"/>
      <c r="AW14" s="18"/>
      <c r="AX14" s="18"/>
      <c r="AY14" s="18"/>
      <c r="AZ14" s="18"/>
      <c r="BA14" s="209" t="s">
        <v>362</v>
      </c>
      <c r="BB14" s="8" t="str">
        <f>IF(COUNTIF(BA$13:BA14,BA14)=1,"-","Dup")</f>
        <v>-</v>
      </c>
      <c r="BC14" s="8"/>
      <c r="BD14" s="564" t="str">
        <f t="shared" ref="BD14:BL14" si="32">BD$13</f>
        <v>-</v>
      </c>
      <c r="BE14" s="564" t="str">
        <f t="shared" si="32"/>
        <v>-</v>
      </c>
      <c r="BF14" s="564" t="str">
        <f t="shared" si="32"/>
        <v>-</v>
      </c>
      <c r="BG14" s="564" t="str">
        <f t="shared" si="32"/>
        <v>-</v>
      </c>
      <c r="BH14" s="564" t="str">
        <f t="shared" si="32"/>
        <v>-</v>
      </c>
      <c r="BI14" s="564" t="str">
        <f t="shared" si="32"/>
        <v>-</v>
      </c>
      <c r="BJ14" s="564" t="str">
        <f t="shared" si="32"/>
        <v>-</v>
      </c>
      <c r="BK14" s="564" t="str">
        <f t="shared" si="32"/>
        <v>-</v>
      </c>
      <c r="BL14" s="564" t="str">
        <f t="shared" si="32"/>
        <v>-</v>
      </c>
      <c r="BM14" s="8"/>
      <c r="BN14" s="564" t="str">
        <f t="shared" ref="BN14:CD14" si="33">BN$13</f>
        <v>-</v>
      </c>
      <c r="BO14" s="564" t="str">
        <f t="shared" si="33"/>
        <v>-</v>
      </c>
      <c r="BP14" s="564" t="str">
        <f t="shared" si="33"/>
        <v>-</v>
      </c>
      <c r="BQ14" s="564" t="str">
        <f t="shared" si="33"/>
        <v>-</v>
      </c>
      <c r="BR14" s="564" t="str">
        <f t="shared" si="33"/>
        <v>-</v>
      </c>
      <c r="BS14" s="564" t="str">
        <f t="shared" si="33"/>
        <v>-</v>
      </c>
      <c r="BT14" s="564" t="str">
        <f t="shared" si="33"/>
        <v>-</v>
      </c>
      <c r="BU14" s="564" t="str">
        <f t="shared" si="33"/>
        <v>-</v>
      </c>
      <c r="BV14" s="564" t="str">
        <f t="shared" si="33"/>
        <v>-</v>
      </c>
      <c r="BW14" s="564" t="str">
        <f t="shared" si="33"/>
        <v>-</v>
      </c>
      <c r="BX14" s="564" t="str">
        <f t="shared" si="33"/>
        <v>-</v>
      </c>
      <c r="BY14" s="564" t="str">
        <f t="shared" si="33"/>
        <v>-</v>
      </c>
      <c r="BZ14" s="564" t="str">
        <f t="shared" si="33"/>
        <v>-</v>
      </c>
      <c r="CA14" s="564" t="str">
        <f t="shared" si="33"/>
        <v>-</v>
      </c>
      <c r="CB14" s="564" t="str">
        <f t="shared" si="33"/>
        <v>-</v>
      </c>
      <c r="CC14" s="564" t="str">
        <f t="shared" si="33"/>
        <v>-</v>
      </c>
      <c r="CD14" s="564" t="str">
        <f t="shared" si="33"/>
        <v>-</v>
      </c>
      <c r="CE14" s="8"/>
      <c r="CF14" s="564" t="str">
        <f t="shared" ref="CF14:CY14" si="34">CF$13</f>
        <v>-</v>
      </c>
      <c r="CG14" s="564" t="str">
        <f t="shared" si="34"/>
        <v>-</v>
      </c>
      <c r="CH14" s="564" t="str">
        <f t="shared" si="34"/>
        <v>-</v>
      </c>
      <c r="CI14" s="564" t="str">
        <f t="shared" si="34"/>
        <v>-</v>
      </c>
      <c r="CJ14" s="564" t="str">
        <f t="shared" si="34"/>
        <v>-</v>
      </c>
      <c r="CK14" s="564" t="str">
        <f t="shared" si="34"/>
        <v>-</v>
      </c>
      <c r="CL14" s="564" t="str">
        <f t="shared" si="34"/>
        <v>-</v>
      </c>
      <c r="CM14" s="564" t="str">
        <f t="shared" si="34"/>
        <v>-</v>
      </c>
      <c r="CN14" s="564" t="str">
        <f t="shared" si="34"/>
        <v>-</v>
      </c>
      <c r="CO14" s="564" t="str">
        <f t="shared" si="34"/>
        <v>-</v>
      </c>
      <c r="CP14" s="564" t="str">
        <f t="shared" si="34"/>
        <v>-</v>
      </c>
      <c r="CQ14" s="564" t="str">
        <f t="shared" si="34"/>
        <v>-</v>
      </c>
      <c r="CR14" s="564" t="str">
        <f t="shared" si="34"/>
        <v>-</v>
      </c>
      <c r="CS14" s="564" t="str">
        <f t="shared" si="34"/>
        <v>-</v>
      </c>
      <c r="CT14" s="564" t="str">
        <f t="shared" si="34"/>
        <v>-</v>
      </c>
      <c r="CU14" s="564" t="str">
        <f t="shared" si="34"/>
        <v>-</v>
      </c>
      <c r="CV14" s="564" t="str">
        <f t="shared" si="34"/>
        <v>-</v>
      </c>
      <c r="CW14" s="564" t="str">
        <f t="shared" si="34"/>
        <v>-</v>
      </c>
      <c r="CX14" s="564" t="str">
        <f t="shared" si="34"/>
        <v>-</v>
      </c>
      <c r="CY14" s="564" t="str">
        <f t="shared" si="34"/>
        <v>-</v>
      </c>
      <c r="CZ14" s="8"/>
      <c r="DA14" s="564" t="str">
        <f t="shared" ref="DA14:DM14" si="35">DA$13</f>
        <v>-</v>
      </c>
      <c r="DB14" s="564" t="str">
        <f t="shared" si="35"/>
        <v>-</v>
      </c>
      <c r="DC14" s="565" t="str">
        <f t="shared" si="35"/>
        <v>-</v>
      </c>
      <c r="DD14" s="564" t="str">
        <f t="shared" si="35"/>
        <v>-</v>
      </c>
      <c r="DE14" s="564" t="str">
        <f t="shared" si="35"/>
        <v>-</v>
      </c>
      <c r="DF14" s="564" t="str">
        <f t="shared" si="35"/>
        <v>-</v>
      </c>
      <c r="DG14" s="564" t="str">
        <f t="shared" si="35"/>
        <v>-</v>
      </c>
      <c r="DH14" s="564" t="str">
        <f t="shared" si="35"/>
        <v>-</v>
      </c>
      <c r="DI14" s="564" t="str">
        <f t="shared" si="35"/>
        <v>-</v>
      </c>
      <c r="DJ14" s="564" t="str">
        <f t="shared" si="35"/>
        <v>-</v>
      </c>
      <c r="DK14" s="564" t="str">
        <f t="shared" si="35"/>
        <v>-</v>
      </c>
      <c r="DL14" s="564" t="str">
        <f t="shared" si="35"/>
        <v>-</v>
      </c>
      <c r="DM14" s="564" t="str">
        <f t="shared" si="35"/>
        <v>-</v>
      </c>
      <c r="DN14" s="22">
        <v>1</v>
      </c>
      <c r="DO14" s="564" t="str">
        <f>DO$13</f>
        <v>-</v>
      </c>
      <c r="DP14" s="564" t="str">
        <f>DP$13</f>
        <v>-</v>
      </c>
      <c r="DQ14" s="564" t="str">
        <f>DQ$13</f>
        <v>-</v>
      </c>
      <c r="DR14" s="564" t="str">
        <f>DR$13</f>
        <v>-</v>
      </c>
      <c r="DS14" s="564" t="str">
        <f>DS$13</f>
        <v>-</v>
      </c>
      <c r="DT14" s="22" t="b">
        <v>0</v>
      </c>
      <c r="DU14" s="564" t="str">
        <f>DU$13</f>
        <v>-</v>
      </c>
      <c r="DV14" s="564" t="str">
        <f>DV$13</f>
        <v>-</v>
      </c>
      <c r="DW14" s="564" t="str">
        <f>DW$13</f>
        <v>-</v>
      </c>
      <c r="DX14" s="564" t="str">
        <f>DX$13</f>
        <v>-</v>
      </c>
      <c r="DY14" s="564" t="str">
        <f>DY$13</f>
        <v>-</v>
      </c>
      <c r="DZ14" s="22">
        <v>500</v>
      </c>
      <c r="EA14" s="22">
        <v>500</v>
      </c>
      <c r="EB14" s="564" t="str">
        <f t="shared" ref="EB14:EQ14" si="36">EB$13</f>
        <v>-</v>
      </c>
      <c r="EC14" s="564" t="str">
        <f t="shared" si="36"/>
        <v>-</v>
      </c>
      <c r="ED14" s="564" t="str">
        <f t="shared" si="36"/>
        <v>-</v>
      </c>
      <c r="EE14" s="564">
        <f t="shared" si="36"/>
        <v>0</v>
      </c>
      <c r="EF14" s="564">
        <f t="shared" si="36"/>
        <v>0</v>
      </c>
      <c r="EG14" s="564">
        <f t="shared" si="36"/>
        <v>0</v>
      </c>
      <c r="EH14" s="564">
        <f t="shared" si="36"/>
        <v>0</v>
      </c>
      <c r="EI14" s="564">
        <f t="shared" si="36"/>
        <v>0</v>
      </c>
      <c r="EJ14" s="564">
        <f t="shared" si="36"/>
        <v>0</v>
      </c>
      <c r="EK14" s="564" t="str">
        <f t="shared" si="36"/>
        <v>-</v>
      </c>
      <c r="EL14" s="564" t="str">
        <f t="shared" si="36"/>
        <v>-</v>
      </c>
      <c r="EM14" s="564" t="str">
        <f t="shared" si="36"/>
        <v>-</v>
      </c>
      <c r="EN14" s="564" t="str">
        <f t="shared" si="36"/>
        <v>-</v>
      </c>
      <c r="EO14" s="564" t="str">
        <f t="shared" si="36"/>
        <v>-</v>
      </c>
      <c r="EP14" s="564" t="str">
        <f t="shared" si="36"/>
        <v>-</v>
      </c>
      <c r="EQ14" s="564" t="str">
        <f t="shared" si="36"/>
        <v>-</v>
      </c>
      <c r="ER14" s="22" t="b">
        <v>0</v>
      </c>
      <c r="ES14" s="22" t="b">
        <v>0</v>
      </c>
      <c r="ET14" s="22" t="b">
        <v>1</v>
      </c>
      <c r="EU14" s="22">
        <v>1</v>
      </c>
      <c r="EV14" s="22">
        <v>1</v>
      </c>
      <c r="EW14" s="564">
        <f t="shared" ref="EW14:FE14" si="37">EW$13</f>
        <v>1</v>
      </c>
      <c r="EX14" s="564">
        <f t="shared" si="37"/>
        <v>1</v>
      </c>
      <c r="EY14" s="564">
        <f t="shared" si="37"/>
        <v>1</v>
      </c>
      <c r="EZ14" s="564">
        <f t="shared" si="37"/>
        <v>1</v>
      </c>
      <c r="FA14" s="564" t="str">
        <f t="shared" si="37"/>
        <v>-</v>
      </c>
      <c r="FB14" s="564" t="str">
        <f t="shared" si="37"/>
        <v>-</v>
      </c>
      <c r="FC14" s="564" t="str">
        <f t="shared" si="37"/>
        <v>-</v>
      </c>
      <c r="FD14" s="564" t="str">
        <f t="shared" si="37"/>
        <v>-</v>
      </c>
      <c r="FE14" s="564" t="str">
        <f t="shared" si="37"/>
        <v>-</v>
      </c>
      <c r="FF14" s="91">
        <f t="shared" ref="FF14:FM15" si="38">INDEX(i.PGRscalar,1,($L14-1)*10+FF$6)</f>
        <v>1</v>
      </c>
      <c r="FG14" s="91">
        <f t="shared" si="38"/>
        <v>1</v>
      </c>
      <c r="FH14" s="91">
        <f t="shared" si="38"/>
        <v>1</v>
      </c>
      <c r="FI14" s="91">
        <f t="shared" si="38"/>
        <v>1</v>
      </c>
      <c r="FJ14" s="91">
        <f t="shared" si="38"/>
        <v>1</v>
      </c>
      <c r="FK14" s="91">
        <f t="shared" si="38"/>
        <v>1</v>
      </c>
      <c r="FL14" s="91">
        <f t="shared" si="38"/>
        <v>1</v>
      </c>
      <c r="FM14" s="91">
        <f t="shared" si="38"/>
        <v>1</v>
      </c>
      <c r="FN14" s="8"/>
      <c r="FO14" s="564" t="str">
        <f t="shared" ref="FO14:HA14" si="39">FO$13</f>
        <v>-</v>
      </c>
      <c r="FP14" s="564" t="str">
        <f t="shared" si="39"/>
        <v>-</v>
      </c>
      <c r="FQ14" s="564" t="str">
        <f t="shared" si="39"/>
        <v>-</v>
      </c>
      <c r="FR14" s="564" t="str">
        <f t="shared" si="39"/>
        <v>-</v>
      </c>
      <c r="FS14" s="564" t="str">
        <f t="shared" si="39"/>
        <v>-</v>
      </c>
      <c r="FT14" s="564">
        <f t="shared" si="39"/>
        <v>1</v>
      </c>
      <c r="FU14" s="564">
        <f t="shared" si="39"/>
        <v>1</v>
      </c>
      <c r="FV14" s="564" t="str">
        <f t="shared" si="39"/>
        <v>-</v>
      </c>
      <c r="FW14" s="564" t="str">
        <f t="shared" si="39"/>
        <v>-</v>
      </c>
      <c r="FX14" s="564" t="str">
        <f t="shared" si="39"/>
        <v>-</v>
      </c>
      <c r="FY14" s="564" t="str">
        <f t="shared" si="39"/>
        <v>-</v>
      </c>
      <c r="FZ14" s="564" t="str">
        <f t="shared" si="39"/>
        <v>-</v>
      </c>
      <c r="GA14" s="564" t="str">
        <f t="shared" si="39"/>
        <v>-</v>
      </c>
      <c r="GB14" s="564" t="str">
        <f t="shared" si="39"/>
        <v>-</v>
      </c>
      <c r="GC14" s="564" t="str">
        <f t="shared" si="39"/>
        <v>-</v>
      </c>
      <c r="GD14" s="564" t="str">
        <f t="shared" si="39"/>
        <v>-</v>
      </c>
      <c r="GE14" s="564" t="str">
        <f t="shared" si="39"/>
        <v>-</v>
      </c>
      <c r="GF14" s="564" t="str">
        <f t="shared" si="39"/>
        <v>-</v>
      </c>
      <c r="GG14" s="564" t="str">
        <f t="shared" si="39"/>
        <v>-</v>
      </c>
      <c r="GH14" s="564" t="str">
        <f t="shared" si="39"/>
        <v>-</v>
      </c>
      <c r="GI14" s="564" t="str">
        <f t="shared" si="39"/>
        <v>-</v>
      </c>
      <c r="GJ14" s="564" t="str">
        <f t="shared" si="39"/>
        <v>-</v>
      </c>
      <c r="GK14" s="564" t="str">
        <f t="shared" si="39"/>
        <v>-</v>
      </c>
      <c r="GL14" s="564" t="str">
        <f t="shared" si="39"/>
        <v>-</v>
      </c>
      <c r="GM14" s="564" t="str">
        <f t="shared" si="39"/>
        <v>-</v>
      </c>
      <c r="GN14" s="564">
        <f t="shared" si="39"/>
        <v>0</v>
      </c>
      <c r="GO14" s="564" t="str">
        <f t="shared" si="39"/>
        <v>-</v>
      </c>
      <c r="GP14" s="564">
        <f t="shared" si="39"/>
        <v>1</v>
      </c>
      <c r="GQ14" s="564">
        <f t="shared" si="39"/>
        <v>0</v>
      </c>
      <c r="GR14" s="564">
        <f t="shared" si="39"/>
        <v>0</v>
      </c>
      <c r="GS14" s="564">
        <f t="shared" si="39"/>
        <v>0</v>
      </c>
      <c r="GT14" s="564">
        <f t="shared" si="39"/>
        <v>0</v>
      </c>
      <c r="GU14" s="564">
        <f t="shared" si="39"/>
        <v>0</v>
      </c>
      <c r="GV14" s="564">
        <f t="shared" si="39"/>
        <v>0</v>
      </c>
      <c r="GW14" s="564">
        <f t="shared" si="39"/>
        <v>1</v>
      </c>
      <c r="GX14" s="564">
        <f t="shared" si="39"/>
        <v>0</v>
      </c>
      <c r="GY14" s="564">
        <f t="shared" si="39"/>
        <v>0</v>
      </c>
      <c r="GZ14" s="564">
        <f t="shared" si="39"/>
        <v>0</v>
      </c>
      <c r="HA14" s="564">
        <f t="shared" si="39"/>
        <v>0</v>
      </c>
      <c r="HB14" s="8"/>
      <c r="HC14" s="564" t="str">
        <f t="shared" ref="HC14:II14" si="40">HC$13</f>
        <v>-</v>
      </c>
      <c r="HD14" s="564" t="str">
        <f t="shared" si="40"/>
        <v>-</v>
      </c>
      <c r="HE14" s="565" t="str">
        <f t="shared" si="40"/>
        <v>-</v>
      </c>
      <c r="HF14" s="564" t="str">
        <f t="shared" si="40"/>
        <v>-</v>
      </c>
      <c r="HG14" s="564">
        <f t="shared" si="40"/>
        <v>0</v>
      </c>
      <c r="HH14" s="564" t="str">
        <f t="shared" si="40"/>
        <v>-</v>
      </c>
      <c r="HI14" s="564" t="str">
        <f t="shared" si="40"/>
        <v>-</v>
      </c>
      <c r="HJ14" s="565" t="str">
        <f t="shared" si="40"/>
        <v>-</v>
      </c>
      <c r="HK14" s="564" t="str">
        <f t="shared" si="40"/>
        <v>-</v>
      </c>
      <c r="HL14" s="564" t="str">
        <f t="shared" si="40"/>
        <v>-</v>
      </c>
      <c r="HM14" s="564" t="str">
        <f t="shared" si="40"/>
        <v>-</v>
      </c>
      <c r="HN14" s="564" t="str">
        <f t="shared" si="40"/>
        <v>-</v>
      </c>
      <c r="HO14" s="564" t="str">
        <f t="shared" si="40"/>
        <v>-</v>
      </c>
      <c r="HP14" s="564" t="str">
        <f t="shared" si="40"/>
        <v>-</v>
      </c>
      <c r="HQ14" s="564" t="str">
        <f t="shared" si="40"/>
        <v>-</v>
      </c>
      <c r="HR14" s="564" t="str">
        <f t="shared" si="40"/>
        <v>-</v>
      </c>
      <c r="HS14" s="564" t="str">
        <f t="shared" si="40"/>
        <v>-</v>
      </c>
      <c r="HT14" s="564" t="str">
        <f t="shared" si="40"/>
        <v>-</v>
      </c>
      <c r="HU14" s="564" t="str">
        <f t="shared" si="40"/>
        <v>-</v>
      </c>
      <c r="HV14" s="564" t="str">
        <f t="shared" si="40"/>
        <v>-</v>
      </c>
      <c r="HW14" s="564" t="str">
        <f t="shared" si="40"/>
        <v>-</v>
      </c>
      <c r="HX14" s="564" t="str">
        <f t="shared" si="40"/>
        <v>-</v>
      </c>
      <c r="HY14" s="564" t="str">
        <f t="shared" si="40"/>
        <v>-</v>
      </c>
      <c r="HZ14" s="564" t="str">
        <f t="shared" si="40"/>
        <v>-</v>
      </c>
      <c r="IA14" s="564" t="str">
        <f t="shared" si="40"/>
        <v>-</v>
      </c>
      <c r="IB14" s="564" t="str">
        <f t="shared" si="40"/>
        <v>-</v>
      </c>
      <c r="IC14" s="564" t="str">
        <f t="shared" si="40"/>
        <v>-</v>
      </c>
      <c r="ID14" s="564" t="str">
        <f t="shared" si="40"/>
        <v>-</v>
      </c>
      <c r="IE14" s="564" t="str">
        <f t="shared" si="40"/>
        <v>-</v>
      </c>
      <c r="IF14" s="564" t="str">
        <f t="shared" si="40"/>
        <v>-</v>
      </c>
      <c r="IG14" s="564" t="str">
        <f t="shared" si="40"/>
        <v>-</v>
      </c>
      <c r="IH14" s="564">
        <f t="shared" si="40"/>
        <v>1</v>
      </c>
      <c r="II14" s="564">
        <f t="shared" si="40"/>
        <v>1</v>
      </c>
      <c r="IJ14" s="8"/>
      <c r="IK14" s="564" t="str">
        <f t="shared" ref="IK14:JP14" si="41">IK$13</f>
        <v>-</v>
      </c>
      <c r="IL14" s="564" t="str">
        <f t="shared" si="41"/>
        <v>-</v>
      </c>
      <c r="IM14" s="564" t="str">
        <f t="shared" si="41"/>
        <v>-</v>
      </c>
      <c r="IN14" s="564" t="str">
        <f t="shared" si="41"/>
        <v>-</v>
      </c>
      <c r="IO14" s="564" t="str">
        <f t="shared" si="41"/>
        <v>-</v>
      </c>
      <c r="IP14" s="564" t="str">
        <f t="shared" si="41"/>
        <v>-</v>
      </c>
      <c r="IQ14" s="564" t="str">
        <f t="shared" si="41"/>
        <v>-</v>
      </c>
      <c r="IR14" s="564" t="str">
        <f t="shared" si="41"/>
        <v>-</v>
      </c>
      <c r="IS14" s="564" t="str">
        <f t="shared" si="41"/>
        <v>-</v>
      </c>
      <c r="IT14" s="564" t="str">
        <f t="shared" si="41"/>
        <v>-</v>
      </c>
      <c r="IU14" s="564" t="str">
        <f t="shared" si="41"/>
        <v>-</v>
      </c>
      <c r="IV14" s="564" t="str">
        <f t="shared" si="41"/>
        <v>-</v>
      </c>
      <c r="IW14" s="564" t="str">
        <f t="shared" si="41"/>
        <v>-</v>
      </c>
      <c r="IX14" s="564" t="str">
        <f t="shared" si="41"/>
        <v>-</v>
      </c>
      <c r="IY14" s="564" t="str">
        <f t="shared" si="41"/>
        <v>-</v>
      </c>
      <c r="IZ14" s="564" t="str">
        <f t="shared" si="41"/>
        <v>-</v>
      </c>
      <c r="JA14" s="564">
        <f t="shared" si="41"/>
        <v>0</v>
      </c>
      <c r="JB14" s="566">
        <f t="shared" si="41"/>
        <v>0</v>
      </c>
      <c r="JC14" s="566">
        <f t="shared" si="41"/>
        <v>0</v>
      </c>
      <c r="JD14" s="566">
        <f t="shared" si="41"/>
        <v>0</v>
      </c>
      <c r="JE14" s="566">
        <f t="shared" si="41"/>
        <v>0</v>
      </c>
      <c r="JF14" s="566">
        <f t="shared" si="41"/>
        <v>0</v>
      </c>
      <c r="JG14" s="566">
        <f t="shared" si="41"/>
        <v>0</v>
      </c>
      <c r="JH14" s="566">
        <f t="shared" si="41"/>
        <v>0</v>
      </c>
      <c r="JI14" s="566">
        <f t="shared" si="41"/>
        <v>0</v>
      </c>
      <c r="JJ14" s="566">
        <f t="shared" si="41"/>
        <v>0</v>
      </c>
      <c r="JK14" s="566">
        <f t="shared" si="41"/>
        <v>0</v>
      </c>
      <c r="JL14" s="566">
        <f t="shared" si="41"/>
        <v>0</v>
      </c>
      <c r="JM14" s="566">
        <f t="shared" si="41"/>
        <v>0</v>
      </c>
      <c r="JN14" s="566">
        <f t="shared" si="41"/>
        <v>0</v>
      </c>
      <c r="JO14" s="566">
        <f t="shared" si="41"/>
        <v>0</v>
      </c>
      <c r="JP14" s="566">
        <f t="shared" si="41"/>
        <v>0</v>
      </c>
      <c r="JQ14" s="566">
        <f t="shared" ref="JQ14:KG14" si="42">JQ$13</f>
        <v>0</v>
      </c>
      <c r="JR14" s="566">
        <f t="shared" si="42"/>
        <v>0</v>
      </c>
      <c r="JS14" s="566">
        <f t="shared" si="42"/>
        <v>0</v>
      </c>
      <c r="JT14" s="566">
        <f t="shared" si="42"/>
        <v>0</v>
      </c>
      <c r="JU14" s="566">
        <f t="shared" si="42"/>
        <v>0</v>
      </c>
      <c r="JV14" s="566">
        <f t="shared" si="42"/>
        <v>0</v>
      </c>
      <c r="JW14" s="566">
        <f t="shared" si="42"/>
        <v>0</v>
      </c>
      <c r="JX14" s="566">
        <f t="shared" si="42"/>
        <v>0</v>
      </c>
      <c r="JY14" s="566">
        <f t="shared" si="42"/>
        <v>0</v>
      </c>
      <c r="JZ14" s="566">
        <f t="shared" si="42"/>
        <v>0</v>
      </c>
      <c r="KA14" s="566">
        <f t="shared" si="42"/>
        <v>0</v>
      </c>
      <c r="KB14" s="566">
        <f t="shared" si="42"/>
        <v>0</v>
      </c>
      <c r="KC14" s="566">
        <f t="shared" si="42"/>
        <v>0</v>
      </c>
      <c r="KD14" s="566">
        <f t="shared" si="42"/>
        <v>0</v>
      </c>
      <c r="KE14" s="566">
        <f t="shared" si="42"/>
        <v>0</v>
      </c>
      <c r="KF14" s="566">
        <f t="shared" si="42"/>
        <v>0</v>
      </c>
      <c r="KG14" s="564" t="str">
        <f t="shared" si="42"/>
        <v>-</v>
      </c>
      <c r="KH14" s="8"/>
      <c r="KI14" s="564">
        <f t="shared" ref="KI14:LA14" si="43">KI$13</f>
        <v>0</v>
      </c>
      <c r="KJ14" s="564">
        <f t="shared" si="43"/>
        <v>0</v>
      </c>
      <c r="KK14" s="564">
        <f t="shared" si="43"/>
        <v>0</v>
      </c>
      <c r="KL14" s="564" t="str">
        <f t="shared" si="43"/>
        <v>-</v>
      </c>
      <c r="KM14" s="564" t="str">
        <f t="shared" si="43"/>
        <v>-</v>
      </c>
      <c r="KN14" s="564" t="str">
        <f t="shared" si="43"/>
        <v>-</v>
      </c>
      <c r="KO14" s="564" t="str">
        <f t="shared" si="43"/>
        <v>-</v>
      </c>
      <c r="KP14" s="564" t="str">
        <f t="shared" si="43"/>
        <v>-</v>
      </c>
      <c r="KQ14" s="564" t="str">
        <f t="shared" si="43"/>
        <v>-</v>
      </c>
      <c r="KR14" s="564" t="str">
        <f t="shared" si="43"/>
        <v>-</v>
      </c>
      <c r="KS14" s="564" t="str">
        <f t="shared" si="43"/>
        <v>-</v>
      </c>
      <c r="KT14" s="564" t="str">
        <f t="shared" si="43"/>
        <v>-</v>
      </c>
      <c r="KU14" s="564" t="str">
        <f t="shared" si="43"/>
        <v>-</v>
      </c>
      <c r="KV14" s="564" t="str">
        <f t="shared" si="43"/>
        <v>-</v>
      </c>
      <c r="KW14" s="564" t="str">
        <f t="shared" si="43"/>
        <v>-</v>
      </c>
      <c r="KX14" s="564" t="str">
        <f t="shared" si="43"/>
        <v>-</v>
      </c>
      <c r="KY14" s="564" t="str">
        <f t="shared" si="43"/>
        <v>-</v>
      </c>
      <c r="KZ14" s="564" t="str">
        <f t="shared" si="43"/>
        <v>-</v>
      </c>
      <c r="LA14" s="564" t="str">
        <f t="shared" si="43"/>
        <v>-</v>
      </c>
      <c r="LB14" s="8"/>
      <c r="LC14" s="564" t="str">
        <f t="shared" ref="LC14:LV14" si="44">LC$13</f>
        <v>-</v>
      </c>
      <c r="LD14" s="564" t="str">
        <f t="shared" si="44"/>
        <v>-</v>
      </c>
      <c r="LE14" s="564" t="str">
        <f t="shared" si="44"/>
        <v>-</v>
      </c>
      <c r="LF14" s="564" t="str">
        <f t="shared" si="44"/>
        <v>-</v>
      </c>
      <c r="LG14" s="564" t="str">
        <f t="shared" si="44"/>
        <v>-</v>
      </c>
      <c r="LH14" s="564" t="str">
        <f t="shared" si="44"/>
        <v>-</v>
      </c>
      <c r="LI14" s="564" t="str">
        <f t="shared" si="44"/>
        <v>-</v>
      </c>
      <c r="LJ14" s="564" t="str">
        <f t="shared" si="44"/>
        <v>-</v>
      </c>
      <c r="LK14" s="564" t="str">
        <f t="shared" si="44"/>
        <v>-</v>
      </c>
      <c r="LL14" s="564" t="str">
        <f t="shared" si="44"/>
        <v>-</v>
      </c>
      <c r="LM14" s="22" t="str">
        <f t="shared" si="44"/>
        <v>-</v>
      </c>
      <c r="LN14" s="22" t="str">
        <f t="shared" si="44"/>
        <v>-</v>
      </c>
      <c r="LO14" s="22" t="str">
        <f t="shared" si="44"/>
        <v>-</v>
      </c>
      <c r="LP14" s="22" t="str">
        <f t="shared" si="44"/>
        <v>-</v>
      </c>
      <c r="LQ14" s="22" t="str">
        <f t="shared" si="44"/>
        <v>-</v>
      </c>
      <c r="LR14" s="22" t="str">
        <f t="shared" si="44"/>
        <v>-</v>
      </c>
      <c r="LS14" s="22" t="str">
        <f t="shared" si="44"/>
        <v>-</v>
      </c>
      <c r="LT14" s="564" t="str">
        <f t="shared" si="44"/>
        <v>-</v>
      </c>
      <c r="LU14" s="564" t="str">
        <f t="shared" si="44"/>
        <v>-</v>
      </c>
      <c r="LV14" s="564" t="str">
        <f t="shared" si="44"/>
        <v>-</v>
      </c>
      <c r="LW14" s="22" t="b">
        <v>1</v>
      </c>
      <c r="LX14" s="564" t="str">
        <f>LX$13</f>
        <v>-</v>
      </c>
      <c r="LY14" s="22">
        <v>0</v>
      </c>
      <c r="LZ14" s="22">
        <v>0</v>
      </c>
      <c r="MA14" s="22">
        <v>0</v>
      </c>
      <c r="MB14" s="564" t="str">
        <f>MB$13</f>
        <v>-</v>
      </c>
      <c r="MC14" s="564" t="str">
        <f>MC$13</f>
        <v>-</v>
      </c>
      <c r="MD14" s="564" t="str">
        <f>MD$13</f>
        <v>-</v>
      </c>
      <c r="ME14" s="564" t="str">
        <f>ME$13</f>
        <v>-</v>
      </c>
      <c r="MF14" s="564" t="str">
        <f>MF$13</f>
        <v>-</v>
      </c>
      <c r="MG14" s="8"/>
      <c r="MH14" s="564" t="str">
        <f t="shared" ref="MH14:MO14" si="45">MH$13</f>
        <v>-</v>
      </c>
      <c r="MI14" s="564" t="str">
        <f t="shared" si="45"/>
        <v>-</v>
      </c>
      <c r="MJ14" s="564" t="str">
        <f t="shared" si="45"/>
        <v>-</v>
      </c>
      <c r="MK14" s="564" t="str">
        <f t="shared" si="45"/>
        <v>-</v>
      </c>
      <c r="ML14" s="564">
        <f t="shared" si="45"/>
        <v>1</v>
      </c>
      <c r="MM14" s="564">
        <f t="shared" si="45"/>
        <v>1</v>
      </c>
      <c r="MN14" s="564">
        <f t="shared" si="45"/>
        <v>1</v>
      </c>
      <c r="MO14" s="564">
        <f t="shared" si="45"/>
        <v>1</v>
      </c>
      <c r="MP14" s="8"/>
      <c r="MQ14" s="564">
        <f>MQ$13</f>
        <v>1</v>
      </c>
      <c r="MR14" s="8"/>
      <c r="MS14" s="22" t="str">
        <f>IF($O14=MS$10,TRUE,"-")</f>
        <v>-</v>
      </c>
      <c r="MT14" s="564" t="str">
        <f>MT$13</f>
        <v>-</v>
      </c>
      <c r="MU14" s="22" t="str">
        <f>IF($O14=MU$10,TRUE,"-")</f>
        <v>-</v>
      </c>
      <c r="MV14" s="564" t="str">
        <f>MV$13</f>
        <v>-</v>
      </c>
      <c r="MW14" s="564">
        <f>MW$13</f>
        <v>0</v>
      </c>
      <c r="MX14" s="514">
        <v>0</v>
      </c>
    </row>
    <row r="15" spans="1:362">
      <c r="A15" s="18">
        <f>ROW(A15)-13</f>
        <v>2</v>
      </c>
      <c r="B15" s="18">
        <f>$A$14</f>
        <v>1</v>
      </c>
      <c r="C15">
        <v>0</v>
      </c>
      <c r="D15" s="124" t="str">
        <f>INDEX(i.Region_Desc,1,$L15)</f>
        <v>GSW</v>
      </c>
      <c r="E15" t="b">
        <v>1</v>
      </c>
      <c r="F15" t="b">
        <v>1</v>
      </c>
      <c r="G15" t="b">
        <v>1</v>
      </c>
      <c r="H15" s="18"/>
      <c r="I15" s="22">
        <v>1</v>
      </c>
      <c r="J15" s="22">
        <v>0</v>
      </c>
      <c r="K15" s="22">
        <v>0</v>
      </c>
      <c r="L15" s="91">
        <f>d.Region</f>
        <v>2</v>
      </c>
      <c r="M15" s="22">
        <v>2</v>
      </c>
      <c r="N15" s="22">
        <v>2</v>
      </c>
      <c r="O15" s="22">
        <v>3</v>
      </c>
      <c r="P15" s="441">
        <f t="shared" si="29"/>
        <v>2</v>
      </c>
      <c r="Q15" s="441">
        <f t="shared" si="29"/>
        <v>0</v>
      </c>
      <c r="R15" s="441">
        <f t="shared" si="30"/>
        <v>6</v>
      </c>
      <c r="S15" s="91">
        <f t="shared" si="31"/>
        <v>2</v>
      </c>
      <c r="T15" s="91">
        <f>INDEX(CHOOSE($O15,DataAutumn!i.AdultDrys,DataWinter!i.AdultDrys,DataSpring!i.AdultDrys),1,$M15)</f>
        <v>3</v>
      </c>
      <c r="U15" s="22">
        <v>2</v>
      </c>
      <c r="V15" s="22">
        <v>0</v>
      </c>
      <c r="W15" s="22">
        <v>0</v>
      </c>
      <c r="X15" s="22">
        <v>2</v>
      </c>
      <c r="Y15" s="22">
        <v>1</v>
      </c>
      <c r="Z15" s="22">
        <v>1</v>
      </c>
      <c r="AA15" s="22">
        <v>1</v>
      </c>
      <c r="AB15" s="22" t="str">
        <f>""</f>
        <v/>
      </c>
      <c r="AC15" s="22">
        <v>1</v>
      </c>
      <c r="AD15" s="22">
        <v>1</v>
      </c>
      <c r="AE15" s="22">
        <v>0</v>
      </c>
      <c r="AF15" s="22">
        <v>0</v>
      </c>
      <c r="AG15" s="22">
        <v>0</v>
      </c>
      <c r="AH15" s="22">
        <v>0</v>
      </c>
      <c r="AI15" s="116"/>
      <c r="AJ15" s="116"/>
      <c r="AK15" s="116"/>
      <c r="AL15" s="116"/>
      <c r="AM15" s="116"/>
      <c r="AN15" s="116"/>
      <c r="AO15" s="116"/>
      <c r="AP15" s="116"/>
      <c r="AQ15" s="116"/>
      <c r="AR15" s="116"/>
      <c r="AS15" s="116"/>
      <c r="AT15" s="116"/>
      <c r="AU15" s="116"/>
      <c r="AV15" s="18"/>
      <c r="AW15" s="18"/>
      <c r="AX15" s="18"/>
      <c r="AY15" s="18"/>
      <c r="AZ15" s="18"/>
      <c r="BA15" s="210" t="s">
        <v>1241</v>
      </c>
      <c r="BB15" s="8" t="str">
        <f>IF(COUNTIF(BA$13:BA15,BA15)=1,"-","Dup")</f>
        <v>-</v>
      </c>
      <c r="BC15" s="8"/>
      <c r="BD15" s="567" t="str" cm="1">
        <f t="array" ref="BD15">INDEX(BD$13:BD14,$B15+1,1)</f>
        <v>-</v>
      </c>
      <c r="BE15" s="567" t="str" cm="1">
        <f t="array" ref="BE15">INDEX(BE$13:BE14,$B15+1,1)</f>
        <v>-</v>
      </c>
      <c r="BF15" s="567" t="str" cm="1">
        <f t="array" ref="BF15">INDEX(BF$13:BF14,$B15+1,1)</f>
        <v>-</v>
      </c>
      <c r="BG15" s="567" t="str" cm="1">
        <f t="array" ref="BG15">INDEX(BG$13:BG14,$B15+1,1)</f>
        <v>-</v>
      </c>
      <c r="BH15" s="567" t="str" cm="1">
        <f t="array" ref="BH15">INDEX(BH$13:BH14,$B15+1,1)</f>
        <v>-</v>
      </c>
      <c r="BI15" s="567" t="str" cm="1">
        <f t="array" ref="BI15">INDEX(BI$13:BI14,$B15+1,1)</f>
        <v>-</v>
      </c>
      <c r="BJ15" s="567" t="str" cm="1">
        <f t="array" ref="BJ15">INDEX(BJ$13:BJ14,$B15+1,1)</f>
        <v>-</v>
      </c>
      <c r="BK15" s="567" t="str" cm="1">
        <f t="array" ref="BK15">INDEX(BK$13:BK14,$B15+1,1)</f>
        <v>-</v>
      </c>
      <c r="BL15" s="567" t="str" cm="1">
        <f t="array" ref="BL15">INDEX(BL$13:BL14,$B15+1,1)</f>
        <v>-</v>
      </c>
      <c r="BM15" s="8"/>
      <c r="BN15" s="441" t="b">
        <f t="shared" ref="BN15:CA15" si="46">INDEX(i.model_structure,$I15,BN$6)</f>
        <v>1</v>
      </c>
      <c r="BO15" s="441" t="str">
        <f t="shared" si="46"/>
        <v>-</v>
      </c>
      <c r="BP15" s="441" t="b">
        <f t="shared" si="46"/>
        <v>0</v>
      </c>
      <c r="BQ15" s="441" t="str">
        <f t="shared" si="46"/>
        <v>-</v>
      </c>
      <c r="BR15" s="441" t="str">
        <f t="shared" si="46"/>
        <v>-</v>
      </c>
      <c r="BS15" s="441" t="str">
        <f t="shared" si="46"/>
        <v>-</v>
      </c>
      <c r="BT15" s="441" t="str">
        <f t="shared" si="46"/>
        <v>-</v>
      </c>
      <c r="BU15" s="441" t="str">
        <f t="shared" si="46"/>
        <v>-</v>
      </c>
      <c r="BV15" s="441" t="str">
        <f t="shared" si="46"/>
        <v>-</v>
      </c>
      <c r="BW15" s="441" t="str">
        <f t="shared" si="46"/>
        <v>-</v>
      </c>
      <c r="BX15" s="441" t="str">
        <f t="shared" si="46"/>
        <v>-</v>
      </c>
      <c r="BY15" s="441" t="str">
        <f t="shared" si="46"/>
        <v>-</v>
      </c>
      <c r="BZ15" s="441" t="b">
        <f t="shared" si="46"/>
        <v>0</v>
      </c>
      <c r="CA15" s="91">
        <f t="shared" si="46"/>
        <v>0</v>
      </c>
      <c r="CB15" s="567" t="str" cm="1">
        <f t="array" ref="CB15">INDEX(CB$13:CB14,$B15+1,1)</f>
        <v>-</v>
      </c>
      <c r="CC15" s="567" t="str" cm="1">
        <f t="array" ref="CC15">INDEX(CC$13:CC14,$B15+1,1)</f>
        <v>-</v>
      </c>
      <c r="CD15" s="22" t="b">
        <v>1</v>
      </c>
      <c r="CE15" s="8"/>
      <c r="CF15" s="567" t="str" cm="1">
        <f t="array" ref="CF15">INDEX(CF$13:CF14,$B15+1,1)</f>
        <v>-</v>
      </c>
      <c r="CG15" s="567" t="str" cm="1">
        <f t="array" ref="CG15">INDEX(CG$13:CG14,$B15+1,1)</f>
        <v>-</v>
      </c>
      <c r="CH15" s="567" t="str" cm="1">
        <f t="array" ref="CH15">INDEX(CH$13:CH14,$B15+1,1)</f>
        <v>-</v>
      </c>
      <c r="CI15" s="567" t="str" cm="1">
        <f t="array" ref="CI15">INDEX(CI$13:CI14,$B15+1,1)</f>
        <v>-</v>
      </c>
      <c r="CJ15" s="567" t="str" cm="1">
        <f t="array" ref="CJ15">INDEX(CJ$13:CJ14,$B15+1,1)</f>
        <v>-</v>
      </c>
      <c r="CK15" s="567" t="str" cm="1">
        <f t="array" ref="CK15">INDEX(CK$13:CK14,$B15+1,1)</f>
        <v>-</v>
      </c>
      <c r="CL15" s="567" t="str" cm="1">
        <f t="array" ref="CL15">INDEX(CL$13:CL14,$B15+1,1)</f>
        <v>-</v>
      </c>
      <c r="CM15" s="567" t="str" cm="1">
        <f t="array" ref="CM15">INDEX(CM$13:CM14,$B15+1,1)</f>
        <v>-</v>
      </c>
      <c r="CN15" s="567" t="str" cm="1">
        <f t="array" ref="CN15">INDEX(CN$13:CN14,$B15+1,1)</f>
        <v>-</v>
      </c>
      <c r="CO15" s="567" t="str" cm="1">
        <f t="array" ref="CO15">INDEX(CO$13:CO14,$B15+1,1)</f>
        <v>-</v>
      </c>
      <c r="CP15" s="567" t="str" cm="1">
        <f t="array" ref="CP15">INDEX(CP$13:CP14,$B15+1,1)</f>
        <v>-</v>
      </c>
      <c r="CQ15" s="567" t="str" cm="1">
        <f t="array" ref="CQ15">INDEX(CQ$13:CQ14,$B15+1,1)</f>
        <v>-</v>
      </c>
      <c r="CR15" s="567" t="str" cm="1">
        <f t="array" ref="CR15">INDEX(CR$13:CR14,$B15+1,1)</f>
        <v>-</v>
      </c>
      <c r="CS15" s="567" t="str" cm="1">
        <f t="array" ref="CS15">INDEX(CS$13:CS14,$B15+1,1)</f>
        <v>-</v>
      </c>
      <c r="CT15" s="567" t="str" cm="1">
        <f t="array" ref="CT15">INDEX(CT$13:CT14,$B15+1,1)</f>
        <v>-</v>
      </c>
      <c r="CU15" s="567" t="str" cm="1">
        <f t="array" ref="CU15">INDEX(CU$13:CU14,$B15+1,1)</f>
        <v>-</v>
      </c>
      <c r="CV15" s="567" t="str" cm="1">
        <f t="array" ref="CV15">INDEX(CV$13:CV14,$B15+1,1)</f>
        <v>-</v>
      </c>
      <c r="CW15" s="567" t="str" cm="1">
        <f t="array" ref="CW15">INDEX(CW$13:CW14,$B15+1,1)</f>
        <v>-</v>
      </c>
      <c r="CX15" s="567" t="str" cm="1">
        <f t="array" ref="CX15">INDEX(CX$13:CX14,$B15+1,1)</f>
        <v>-</v>
      </c>
      <c r="CY15" s="567" t="str" cm="1">
        <f t="array" ref="CY15">INDEX(CY$13:CY14,$B15+1,1)</f>
        <v>-</v>
      </c>
      <c r="CZ15" s="8"/>
      <c r="DA15" s="22" t="b">
        <v>1</v>
      </c>
      <c r="DB15" s="22" t="b">
        <v>1</v>
      </c>
      <c r="DC15" s="568" t="str">
        <f ca="1">OFFSET(DC$13,$B15,0)</f>
        <v>-</v>
      </c>
      <c r="DD15" s="22" t="b">
        <v>1</v>
      </c>
      <c r="DE15" s="22">
        <v>0</v>
      </c>
      <c r="DF15" s="22">
        <v>1</v>
      </c>
      <c r="DG15" s="22">
        <v>1</v>
      </c>
      <c r="DH15" s="567" t="str" cm="1">
        <f t="array" ref="DH15">INDEX(DH$13:DH14,$B15+1,1)</f>
        <v>-</v>
      </c>
      <c r="DI15" s="567" t="str" cm="1">
        <f t="array" ref="DI15">INDEX(DI$13:DI14,$B15+1,1)</f>
        <v>-</v>
      </c>
      <c r="DJ15" s="567" t="str" cm="1">
        <f t="array" ref="DJ15">INDEX(DJ$13:DJ14,$B15+1,1)</f>
        <v>-</v>
      </c>
      <c r="DK15" s="567" t="str" cm="1">
        <f t="array" ref="DK15">INDEX(DK$13:DK14,$B15+1,1)</f>
        <v>-</v>
      </c>
      <c r="DL15" s="567" t="str" cm="1">
        <f t="array" ref="DL15">INDEX(DL$13:DL14,$B15+1,1)</f>
        <v>-</v>
      </c>
      <c r="DM15" s="567" t="str" cm="1">
        <f t="array" ref="DM15">INDEX(DM$13:DM14,$B15+1,1)</f>
        <v>-</v>
      </c>
      <c r="DN15" s="567" cm="1">
        <f t="array" ref="DN15">INDEX(DN$13:DN14,$B15+1,1)</f>
        <v>1</v>
      </c>
      <c r="DO15" s="567" t="str" cm="1">
        <f t="array" ref="DO15">INDEX(DO$13:DO14,$B15+1,1)</f>
        <v>-</v>
      </c>
      <c r="DP15" s="567" t="str" cm="1">
        <f t="array" ref="DP15">INDEX(DP$13:DP14,$B15+1,1)</f>
        <v>-</v>
      </c>
      <c r="DQ15" s="567" t="str" cm="1">
        <f t="array" ref="DQ15">INDEX(DQ$13:DQ14,$B15+1,1)</f>
        <v>-</v>
      </c>
      <c r="DR15" s="567" t="str" cm="1">
        <f t="array" ref="DR15">INDEX(DR$13:DR14,$B15+1,1)</f>
        <v>-</v>
      </c>
      <c r="DS15" s="567" t="str" cm="1">
        <f t="array" ref="DS15">INDEX(DS$13:DS14,$B15+1,1)</f>
        <v>-</v>
      </c>
      <c r="DT15" s="22" t="b">
        <v>0</v>
      </c>
      <c r="DU15" s="567" t="str" cm="1">
        <f t="array" ref="DU15">INDEX(DU$13:DU14,$B15+1,1)</f>
        <v>-</v>
      </c>
      <c r="DV15" s="567" t="str" cm="1">
        <f t="array" ref="DV15">INDEX(DV$13:DV14,$B15+1,1)</f>
        <v>-</v>
      </c>
      <c r="DW15" s="567" t="str" cm="1">
        <f t="array" ref="DW15">INDEX(DW$13:DW14,$B15+1,1)</f>
        <v>-</v>
      </c>
      <c r="DX15" s="567" t="str" cm="1">
        <f t="array" ref="DX15">INDEX(DX$13:DX14,$B15+1,1)</f>
        <v>-</v>
      </c>
      <c r="DY15" s="567" t="str" cm="1">
        <f t="array" ref="DY15">INDEX(DY$13:DY14,$B15+1,1)</f>
        <v>-</v>
      </c>
      <c r="DZ15" s="567" cm="1">
        <f t="array" ref="DZ15">INDEX(DZ$13:DZ14,$B15+1,1)</f>
        <v>500</v>
      </c>
      <c r="EA15" s="567" cm="1">
        <f t="array" ref="EA15">INDEX(EA$13:EA14,$B15+1,1)</f>
        <v>500</v>
      </c>
      <c r="EB15" s="567" t="str" cm="1">
        <f t="array" ref="EB15">INDEX(EB$13:EB14,$B15+1,1)</f>
        <v>-</v>
      </c>
      <c r="EC15" s="567" t="str" cm="1">
        <f t="array" ref="EC15">INDEX(EC$13:EC14,$B15+1,1)</f>
        <v>-</v>
      </c>
      <c r="ED15" s="567" t="str" cm="1">
        <f t="array" ref="ED15">INDEX(ED$13:ED14,$B15+1,1)</f>
        <v>-</v>
      </c>
      <c r="EE15" s="567" cm="1">
        <f t="array" ref="EE15">INDEX(EE$13:EE14,$B15+1,1)</f>
        <v>0</v>
      </c>
      <c r="EF15" s="567" cm="1">
        <f t="array" ref="EF15">INDEX(EF$13:EF14,$B15+1,1)</f>
        <v>0</v>
      </c>
      <c r="EG15" s="567" cm="1">
        <f t="array" ref="EG15">INDEX(EG$13:EG14,$B15+1,1)</f>
        <v>0</v>
      </c>
      <c r="EH15" s="567" cm="1">
        <f t="array" ref="EH15">INDEX(EH$13:EH14,$B15+1,1)</f>
        <v>0</v>
      </c>
      <c r="EI15" s="567" cm="1">
        <f t="array" ref="EI15">INDEX(EI$13:EI14,$B15+1,1)</f>
        <v>0</v>
      </c>
      <c r="EJ15" s="567" cm="1">
        <f t="array" ref="EJ15">INDEX(EJ$13:EJ14,$B15+1,1)</f>
        <v>0</v>
      </c>
      <c r="EK15" s="567" t="str" cm="1">
        <f t="array" ref="EK15">INDEX(EK$13:EK14,$B15+1,1)</f>
        <v>-</v>
      </c>
      <c r="EL15" s="567" t="str" cm="1">
        <f t="array" ref="EL15">INDEX(EL$13:EL14,$B15+1,1)</f>
        <v>-</v>
      </c>
      <c r="EM15" s="567" t="str" cm="1">
        <f t="array" ref="EM15">INDEX(EM$13:EM14,$B15+1,1)</f>
        <v>-</v>
      </c>
      <c r="EN15" s="567" t="str" cm="1">
        <f t="array" ref="EN15">INDEX(EN$13:EN14,$B15+1,1)</f>
        <v>-</v>
      </c>
      <c r="EO15" s="567" t="str" cm="1">
        <f t="array" ref="EO15">INDEX(EO$13:EO14,$B15+1,1)</f>
        <v>-</v>
      </c>
      <c r="EP15" s="567" t="str" cm="1">
        <f t="array" ref="EP15">INDEX(EP$13:EP14,$B15+1,1)</f>
        <v>-</v>
      </c>
      <c r="EQ15" s="567" t="str" cm="1">
        <f t="array" ref="EQ15">INDEX(EQ$13:EQ14,$B15+1,1)</f>
        <v>-</v>
      </c>
      <c r="ER15" s="567" t="b" cm="1">
        <f t="array" ref="ER15">INDEX(ER$13:ER14,$B15+1,1)</f>
        <v>0</v>
      </c>
      <c r="ES15" s="567" t="b" cm="1">
        <f t="array" ref="ES15">INDEX(ES$13:ES14,$B15+1,1)</f>
        <v>0</v>
      </c>
      <c r="ET15" s="567" t="b" cm="1">
        <f t="array" ref="ET15">INDEX(ET$13:ET14,$B15+1,1)</f>
        <v>1</v>
      </c>
      <c r="EU15" s="22">
        <v>2</v>
      </c>
      <c r="EV15" s="22">
        <v>2</v>
      </c>
      <c r="EW15" s="567" cm="1">
        <f t="array" ref="EW15">INDEX(EW$13:EW14,$B15+1,1)</f>
        <v>1</v>
      </c>
      <c r="EX15" s="567" cm="1">
        <f t="array" ref="EX15">INDEX(EX$13:EX14,$B15+1,1)</f>
        <v>1</v>
      </c>
      <c r="EY15" s="567" cm="1">
        <f t="array" ref="EY15">INDEX(EY$13:EY14,$B15+1,1)</f>
        <v>1</v>
      </c>
      <c r="EZ15" s="567" cm="1">
        <f t="array" ref="EZ15">INDEX(EZ$13:EZ14,$B15+1,1)</f>
        <v>1</v>
      </c>
      <c r="FA15" s="567" t="str" cm="1">
        <f t="array" ref="FA15">INDEX(FA$13:FA14,$B15+1,1)</f>
        <v>-</v>
      </c>
      <c r="FB15" s="567" t="str" cm="1">
        <f t="array" ref="FB15">INDEX(FB$13:FB14,$B15+1,1)</f>
        <v>-</v>
      </c>
      <c r="FC15" s="567" t="str" cm="1">
        <f t="array" ref="FC15">INDEX(FC$13:FC14,$B15+1,1)</f>
        <v>-</v>
      </c>
      <c r="FD15" s="567" t="str" cm="1">
        <f t="array" ref="FD15">INDEX(FD$13:FD14,$B15+1,1)</f>
        <v>-</v>
      </c>
      <c r="FE15" s="22" t="b">
        <v>0</v>
      </c>
      <c r="FF15" s="91">
        <f t="shared" si="38"/>
        <v>1</v>
      </c>
      <c r="FG15" s="91">
        <f t="shared" si="38"/>
        <v>1</v>
      </c>
      <c r="FH15" s="91">
        <f t="shared" si="38"/>
        <v>1</v>
      </c>
      <c r="FI15" s="91">
        <f t="shared" si="38"/>
        <v>1</v>
      </c>
      <c r="FJ15" s="91">
        <f t="shared" si="38"/>
        <v>1</v>
      </c>
      <c r="FK15" s="91">
        <f t="shared" si="38"/>
        <v>1</v>
      </c>
      <c r="FL15" s="91">
        <f t="shared" si="38"/>
        <v>1</v>
      </c>
      <c r="FM15" s="91">
        <f t="shared" si="38"/>
        <v>1</v>
      </c>
      <c r="FN15" s="8"/>
      <c r="FO15" s="567" t="str" cm="1">
        <f t="array" ref="FO15">INDEX(FO$13:FO14,$B15+1,1)</f>
        <v>-</v>
      </c>
      <c r="FP15" s="567" t="str" cm="1">
        <f t="array" ref="FP15">INDEX(FP$13:FP14,$B15+1,1)</f>
        <v>-</v>
      </c>
      <c r="FQ15" s="567" t="str" cm="1">
        <f t="array" ref="FQ15">INDEX(FQ$13:FQ14,$B15+1,1)</f>
        <v>-</v>
      </c>
      <c r="FR15" s="567" t="str" cm="1">
        <f t="array" ref="FR15">INDEX(FR$13:FR14,$B15+1,1)</f>
        <v>-</v>
      </c>
      <c r="FS15" s="567" t="str" cm="1">
        <f t="array" ref="FS15">INDEX(FS$13:FS14,$B15+1,1)</f>
        <v>-</v>
      </c>
      <c r="FT15" s="567" cm="1">
        <f t="array" ref="FT15">INDEX(FT$13:FT14,$B15+1,1)</f>
        <v>1</v>
      </c>
      <c r="FU15" s="567" cm="1">
        <f t="array" ref="FU15">INDEX(FU$13:FU14,$B15+1,1)</f>
        <v>1</v>
      </c>
      <c r="FV15" s="567" t="str" cm="1">
        <f t="array" ref="FV15">INDEX(FV$13:FV14,$B15+1,1)</f>
        <v>-</v>
      </c>
      <c r="FW15" s="567" t="str" cm="1">
        <f t="array" ref="FW15">INDEX(FW$13:FW14,$B15+1,1)</f>
        <v>-</v>
      </c>
      <c r="FX15" s="567" t="str" cm="1">
        <f t="array" ref="FX15">INDEX(FX$13:FX14,$B15+1,1)</f>
        <v>-</v>
      </c>
      <c r="FY15" s="567" t="str" cm="1">
        <f t="array" ref="FY15">INDEX(FY$13:FY14,$B15+1,1)</f>
        <v>-</v>
      </c>
      <c r="FZ15" s="567" t="str" cm="1">
        <f t="array" ref="FZ15">INDEX(FZ$13:FZ14,$B15+1,1)</f>
        <v>-</v>
      </c>
      <c r="GA15" s="567" t="str" cm="1">
        <f t="array" ref="GA15">INDEX(GA$13:GA14,$B15+1,1)</f>
        <v>-</v>
      </c>
      <c r="GB15" s="567" t="str" cm="1">
        <f t="array" ref="GB15">INDEX(GB$13:GB14,$B15+1,1)</f>
        <v>-</v>
      </c>
      <c r="GC15" s="567" t="str" cm="1">
        <f t="array" ref="GC15">INDEX(GC$13:GC14,$B15+1,1)</f>
        <v>-</v>
      </c>
      <c r="GD15" s="567" t="str" cm="1">
        <f t="array" ref="GD15">INDEX(GD$13:GD14,$B15+1,1)</f>
        <v>-</v>
      </c>
      <c r="GE15" s="567" t="str" cm="1">
        <f t="array" ref="GE15">INDEX(GE$13:GE14,$B15+1,1)</f>
        <v>-</v>
      </c>
      <c r="GF15" s="567" t="str" cm="1">
        <f t="array" ref="GF15">INDEX(GF$13:GF14,$B15+1,1)</f>
        <v>-</v>
      </c>
      <c r="GG15" s="567" t="str" cm="1">
        <f t="array" ref="GG15">INDEX(GG$13:GG14,$B15+1,1)</f>
        <v>-</v>
      </c>
      <c r="GH15" s="567" t="str" cm="1">
        <f t="array" ref="GH15">INDEX(GH$13:GH14,$B15+1,1)</f>
        <v>-</v>
      </c>
      <c r="GI15" s="567" t="str" cm="1">
        <f t="array" ref="GI15">INDEX(GI$13:GI14,$B15+1,1)</f>
        <v>-</v>
      </c>
      <c r="GJ15" s="567" t="str" cm="1">
        <f t="array" ref="GJ15">INDEX(GJ$13:GJ14,$B15+1,1)</f>
        <v>-</v>
      </c>
      <c r="GK15" s="567" t="str" cm="1">
        <f t="array" ref="GK15">INDEX(GK$13:GK14,$B15+1,1)</f>
        <v>-</v>
      </c>
      <c r="GL15" s="567" t="str" cm="1">
        <f t="array" ref="GL15">INDEX(GL$13:GL14,$B15+1,1)</f>
        <v>-</v>
      </c>
      <c r="GM15" s="567" t="str" cm="1">
        <f t="array" ref="GM15">INDEX(GM$13:GM14,$B15+1,1)</f>
        <v>-</v>
      </c>
      <c r="GN15" s="567" cm="1">
        <f t="array" ref="GN15">INDEX(GN$13:GN14,$B15+1,1)</f>
        <v>0</v>
      </c>
      <c r="GO15" s="567" t="str" cm="1">
        <f t="array" ref="GO15">INDEX(GO$13:GO14,$B15+1,1)</f>
        <v>-</v>
      </c>
      <c r="GP15" s="567" cm="1">
        <f t="array" ref="GP15">INDEX(GP$13:GP14,$B15+1,1)</f>
        <v>1</v>
      </c>
      <c r="GQ15" s="567" cm="1">
        <f t="array" ref="GQ15">INDEX(GQ$13:GQ14,$B15+1,1)</f>
        <v>0</v>
      </c>
      <c r="GR15" s="567" cm="1">
        <f t="array" ref="GR15">INDEX(GR$13:GR14,$B15+1,1)</f>
        <v>0</v>
      </c>
      <c r="GS15" s="567" cm="1">
        <f t="array" ref="GS15">INDEX(GS$13:GS14,$B15+1,1)</f>
        <v>0</v>
      </c>
      <c r="GT15" s="567" cm="1">
        <f t="array" ref="GT15">INDEX(GT$13:GT14,$B15+1,1)</f>
        <v>0</v>
      </c>
      <c r="GU15" s="567" cm="1">
        <f t="array" ref="GU15">INDEX(GU$13:GU14,$B15+1,1)</f>
        <v>0</v>
      </c>
      <c r="GV15" s="567" cm="1">
        <f t="array" ref="GV15">INDEX(GV$13:GV14,$B15+1,1)</f>
        <v>0</v>
      </c>
      <c r="GW15" s="567" cm="1">
        <f t="array" ref="GW15">INDEX(GW$13:GW14,$B15+1,1)</f>
        <v>1</v>
      </c>
      <c r="GX15" s="567" cm="1">
        <f t="array" ref="GX15">INDEX(GX$13:GX14,$B15+1,1)</f>
        <v>0</v>
      </c>
      <c r="GY15" s="567" cm="1">
        <f t="array" ref="GY15">INDEX(GY$13:GY14,$B15+1,1)</f>
        <v>0</v>
      </c>
      <c r="GZ15" s="567" cm="1">
        <f t="array" ref="GZ15">INDEX(GZ$13:GZ14,$B15+1,1)</f>
        <v>0</v>
      </c>
      <c r="HA15" s="567" cm="1">
        <f t="array" ref="HA15">INDEX(HA$13:HA14,$B15+1,1)</f>
        <v>0</v>
      </c>
      <c r="HB15" s="8"/>
      <c r="HC15" s="568" t="str">
        <f t="shared" ref="HC15:HH15" ca="1" si="47">OFFSET(HC$13,$B15,0)</f>
        <v>-</v>
      </c>
      <c r="HD15" s="568" t="str">
        <f t="shared" ca="1" si="47"/>
        <v>-</v>
      </c>
      <c r="HE15" s="568" t="str">
        <f t="shared" ca="1" si="47"/>
        <v>-</v>
      </c>
      <c r="HF15" s="568" t="str">
        <f t="shared" ca="1" si="47"/>
        <v>-</v>
      </c>
      <c r="HG15" s="568">
        <f t="shared" ca="1" si="47"/>
        <v>0</v>
      </c>
      <c r="HH15" s="568" t="str">
        <f t="shared" ca="1" si="47"/>
        <v>-</v>
      </c>
      <c r="HI15" s="567" t="str" cm="1">
        <f t="array" ref="HI15">INDEX(HI$13:HI14,$B15+1,1)</f>
        <v>-</v>
      </c>
      <c r="HJ15" s="568" t="str">
        <f ca="1">OFFSET(HJ$13,$B15,0)</f>
        <v>-</v>
      </c>
      <c r="HK15" s="567" t="str" cm="1">
        <f t="array" ref="HK15">INDEX(HK$13:HK14,$B15+1,1)</f>
        <v>-</v>
      </c>
      <c r="HL15" s="567" t="str" cm="1">
        <f t="array" ref="HL15">INDEX(HL$13:HL14,$B15+1,1)</f>
        <v>-</v>
      </c>
      <c r="HM15" s="567" t="str" cm="1">
        <f t="array" ref="HM15">INDEX(HM$13:HM14,$B15+1,1)</f>
        <v>-</v>
      </c>
      <c r="HN15" s="567" t="str" cm="1">
        <f t="array" ref="HN15">INDEX(HN$13:HN14,$B15+1,1)</f>
        <v>-</v>
      </c>
      <c r="HO15" s="567" t="str" cm="1">
        <f t="array" ref="HO15">INDEX(HO$13:HO14,$B15+1,1)</f>
        <v>-</v>
      </c>
      <c r="HP15" s="567" t="str" cm="1">
        <f t="array" ref="HP15">INDEX(HP$13:HP14,$B15+1,1)</f>
        <v>-</v>
      </c>
      <c r="HQ15" s="567" t="str" cm="1">
        <f t="array" ref="HQ15">INDEX(HQ$13:HQ14,$B15+1,1)</f>
        <v>-</v>
      </c>
      <c r="HR15" s="567" t="str" cm="1">
        <f t="array" ref="HR15">INDEX(HR$13:HR14,$B15+1,1)</f>
        <v>-</v>
      </c>
      <c r="HS15" s="567" t="str" cm="1">
        <f t="array" ref="HS15">INDEX(HS$13:HS14,$B15+1,1)</f>
        <v>-</v>
      </c>
      <c r="HT15" s="567" t="str" cm="1">
        <f t="array" ref="HT15">INDEX(HT$13:HT14,$B15+1,1)</f>
        <v>-</v>
      </c>
      <c r="HU15" s="567" t="str" cm="1">
        <f t="array" ref="HU15">INDEX(HU$13:HU14,$B15+1,1)</f>
        <v>-</v>
      </c>
      <c r="HV15" s="567" t="str" cm="1">
        <f t="array" ref="HV15">INDEX(HV$13:HV14,$B15+1,1)</f>
        <v>-</v>
      </c>
      <c r="HW15" s="567" t="str" cm="1">
        <f t="array" ref="HW15">INDEX(HW$13:HW14,$B15+1,1)</f>
        <v>-</v>
      </c>
      <c r="HX15" s="22">
        <v>0</v>
      </c>
      <c r="HY15" s="567" t="str" cm="1">
        <f t="array" ref="HY15">INDEX(HY$13:HY14,$B15+1,1)</f>
        <v>-</v>
      </c>
      <c r="HZ15" s="567" t="str" cm="1">
        <f t="array" ref="HZ15">INDEX(HZ$13:HZ14,$B15+1,1)</f>
        <v>-</v>
      </c>
      <c r="IA15" s="567" t="str" cm="1">
        <f t="array" ref="IA15">INDEX(IA$13:IA14,$B15+1,1)</f>
        <v>-</v>
      </c>
      <c r="IB15" s="567" t="str" cm="1">
        <f t="array" ref="IB15">INDEX(IB$13:IB14,$B15+1,1)</f>
        <v>-</v>
      </c>
      <c r="IC15" s="567" t="str" cm="1">
        <f t="array" ref="IC15">INDEX(IC$13:IC14,$B15+1,1)</f>
        <v>-</v>
      </c>
      <c r="ID15" s="22">
        <v>0</v>
      </c>
      <c r="IE15" s="567" t="str" cm="1">
        <f t="array" ref="IE15">INDEX(IE$13:IE14,$B15+1,1)</f>
        <v>-</v>
      </c>
      <c r="IF15" s="567" t="str" cm="1">
        <f t="array" ref="IF15">INDEX(IF$13:IF14,$B15+1,1)</f>
        <v>-</v>
      </c>
      <c r="IG15" s="567" t="str" cm="1">
        <f t="array" ref="IG15">INDEX(IG$13:IG14,$B15+1,1)</f>
        <v>-</v>
      </c>
      <c r="IH15" s="567" cm="1">
        <f t="array" ref="IH15">INDEX(IH$13:IH14,$B15+1,1)</f>
        <v>1</v>
      </c>
      <c r="II15" s="567" cm="1">
        <f t="array" ref="II15">INDEX(II$13:II14,$B15+1,1)</f>
        <v>1</v>
      </c>
      <c r="IJ15" s="8"/>
      <c r="IK15" s="567" t="str" cm="1">
        <f t="array" ref="IK15">INDEX(IK$13:IK14,$B15+1,1)</f>
        <v>-</v>
      </c>
      <c r="IL15" s="567" t="str" cm="1">
        <f t="array" ref="IL15">INDEX(IL$13:IL14,$B15+1,1)</f>
        <v>-</v>
      </c>
      <c r="IM15" s="567" t="str" cm="1">
        <f t="array" ref="IM15">INDEX(IM$13:IM14,$B15+1,1)</f>
        <v>-</v>
      </c>
      <c r="IN15" s="567" t="str" cm="1">
        <f t="array" ref="IN15">INDEX(IN$13:IN14,$B15+1,1)</f>
        <v>-</v>
      </c>
      <c r="IO15" s="567" t="str" cm="1">
        <f t="array" ref="IO15">INDEX(IO$13:IO14,$B15+1,1)</f>
        <v>-</v>
      </c>
      <c r="IP15" s="567" t="str" cm="1">
        <f t="array" ref="IP15">INDEX(IP$13:IP14,$B15+1,1)</f>
        <v>-</v>
      </c>
      <c r="IQ15" s="567" t="str" cm="1">
        <f t="array" ref="IQ15">INDEX(IQ$13:IQ14,$B15+1,1)</f>
        <v>-</v>
      </c>
      <c r="IR15" s="567" t="str" cm="1">
        <f t="array" ref="IR15">INDEX(IR$13:IR14,$B15+1,1)</f>
        <v>-</v>
      </c>
      <c r="IS15" s="567" t="str" cm="1">
        <f t="array" ref="IS15">INDEX(IS$13:IS14,$B15+1,1)</f>
        <v>-</v>
      </c>
      <c r="IT15" s="567" t="str" cm="1">
        <f t="array" ref="IT15">INDEX(IT$13:IT14,$B15+1,1)</f>
        <v>-</v>
      </c>
      <c r="IU15" s="567" t="str" cm="1">
        <f t="array" ref="IU15">INDEX(IU$13:IU14,$B15+1,1)</f>
        <v>-</v>
      </c>
      <c r="IV15" s="567" t="str" cm="1">
        <f t="array" ref="IV15">INDEX(IV$13:IV14,$B15+1,1)</f>
        <v>-</v>
      </c>
      <c r="IW15" s="567" t="str" cm="1">
        <f t="array" ref="IW15">INDEX(IW$13:IW14,$B15+1,1)</f>
        <v>-</v>
      </c>
      <c r="IX15" s="567" t="str" cm="1">
        <f t="array" ref="IX15">INDEX(IX$13:IX14,$B15+1,1)</f>
        <v>-</v>
      </c>
      <c r="IY15" s="567" t="str" cm="1">
        <f t="array" ref="IY15">INDEX(IY$13:IY14,$B15+1,1)</f>
        <v>-</v>
      </c>
      <c r="IZ15" s="567" t="str" cm="1">
        <f t="array" ref="IZ15">INDEX(IZ$13:IZ14,$B15+1,1)</f>
        <v>-</v>
      </c>
      <c r="JA15" s="567" cm="1">
        <f t="array" ref="JA15">INDEX(JA$13:JA14,$B15+1,1)</f>
        <v>0</v>
      </c>
      <c r="JB15" s="567" cm="1">
        <f t="array" ref="JB15">INDEX(JB$13:JB14,$B15+1,1)</f>
        <v>0</v>
      </c>
      <c r="JC15" s="567" cm="1">
        <f t="array" ref="JC15">INDEX(JC$13:JC14,$B15+1,1)</f>
        <v>0</v>
      </c>
      <c r="JD15" s="567" cm="1">
        <f t="array" ref="JD15">INDEX(JD$13:JD14,$B15+1,1)</f>
        <v>0</v>
      </c>
      <c r="JE15" s="567" cm="1">
        <f t="array" ref="JE15">INDEX(JE$13:JE14,$B15+1,1)</f>
        <v>0</v>
      </c>
      <c r="JF15" s="567" cm="1">
        <f t="array" ref="JF15">INDEX(JF$13:JF14,$B15+1,1)</f>
        <v>0</v>
      </c>
      <c r="JG15" s="567" cm="1">
        <f t="array" ref="JG15">INDEX(JG$13:JG14,$B15+1,1)</f>
        <v>0</v>
      </c>
      <c r="JH15" s="567" cm="1">
        <f t="array" ref="JH15">INDEX(JH$13:JH14,$B15+1,1)</f>
        <v>0</v>
      </c>
      <c r="JI15" s="567" cm="1">
        <f t="array" ref="JI15">INDEX(JI$13:JI14,$B15+1,1)</f>
        <v>0</v>
      </c>
      <c r="JJ15" s="567" cm="1">
        <f t="array" ref="JJ15">INDEX(JJ$13:JJ14,$B15+1,1)</f>
        <v>0</v>
      </c>
      <c r="JK15" s="567" cm="1">
        <f t="array" ref="JK15">INDEX(JK$13:JK14,$B15+1,1)</f>
        <v>0</v>
      </c>
      <c r="JL15" s="567" cm="1">
        <f t="array" ref="JL15">INDEX(JL$13:JL14,$B15+1,1)</f>
        <v>0</v>
      </c>
      <c r="JM15" s="567" cm="1">
        <f t="array" ref="JM15">INDEX(JM$13:JM14,$B15+1,1)</f>
        <v>0</v>
      </c>
      <c r="JN15" s="567" cm="1">
        <f t="array" ref="JN15">INDEX(JN$13:JN14,$B15+1,1)</f>
        <v>0</v>
      </c>
      <c r="JO15" s="567" cm="1">
        <f t="array" ref="JO15">INDEX(JO$13:JO14,$B15+1,1)</f>
        <v>0</v>
      </c>
      <c r="JP15" s="567" cm="1">
        <f t="array" ref="JP15">INDEX(JP$13:JP14,$B15+1,1)</f>
        <v>0</v>
      </c>
      <c r="JQ15" s="567" cm="1">
        <f t="array" ref="JQ15">INDEX(JQ$13:JQ14,$B15+1,1)</f>
        <v>0</v>
      </c>
      <c r="JR15" s="567" cm="1">
        <f t="array" ref="JR15">INDEX(JR$13:JR14,$B15+1,1)</f>
        <v>0</v>
      </c>
      <c r="JS15" s="567" cm="1">
        <f t="array" ref="JS15">INDEX(JS$13:JS14,$B15+1,1)</f>
        <v>0</v>
      </c>
      <c r="JT15" s="567" cm="1">
        <f t="array" ref="JT15">INDEX(JT$13:JT14,$B15+1,1)</f>
        <v>0</v>
      </c>
      <c r="JU15" s="567" cm="1">
        <f t="array" ref="JU15">INDEX(JU$13:JU14,$B15+1,1)</f>
        <v>0</v>
      </c>
      <c r="JV15" s="567" cm="1">
        <f t="array" ref="JV15">INDEX(JV$13:JV14,$B15+1,1)</f>
        <v>0</v>
      </c>
      <c r="JW15" s="567" cm="1">
        <f t="array" ref="JW15">INDEX(JW$13:JW14,$B15+1,1)</f>
        <v>0</v>
      </c>
      <c r="JX15" s="567" cm="1">
        <f t="array" ref="JX15">INDEX(JX$13:JX14,$B15+1,1)</f>
        <v>0</v>
      </c>
      <c r="JY15" s="567" cm="1">
        <f t="array" ref="JY15">INDEX(JY$13:JY14,$B15+1,1)</f>
        <v>0</v>
      </c>
      <c r="JZ15" s="567" cm="1">
        <f t="array" ref="JZ15">INDEX(JZ$13:JZ14,$B15+1,1)</f>
        <v>0</v>
      </c>
      <c r="KA15" s="567" cm="1">
        <f t="array" ref="KA15">INDEX(KA$13:KA14,$B15+1,1)</f>
        <v>0</v>
      </c>
      <c r="KB15" s="567" cm="1">
        <f t="array" ref="KB15">INDEX(KB$13:KB14,$B15+1,1)</f>
        <v>0</v>
      </c>
      <c r="KC15" s="567" cm="1">
        <f t="array" ref="KC15">INDEX(KC$13:KC14,$B15+1,1)</f>
        <v>0</v>
      </c>
      <c r="KD15" s="567" cm="1">
        <f t="array" ref="KD15">INDEX(KD$13:KD14,$B15+1,1)</f>
        <v>0</v>
      </c>
      <c r="KE15" s="567" cm="1">
        <f t="array" ref="KE15">INDEX(KE$13:KE14,$B15+1,1)</f>
        <v>0</v>
      </c>
      <c r="KF15" s="567" cm="1">
        <f t="array" ref="KF15">INDEX(KF$13:KF14,$B15+1,1)</f>
        <v>0</v>
      </c>
      <c r="KG15" s="567" t="str" cm="1">
        <f t="array" ref="KG15">INDEX(KG$13:KG14,$B15+1,1)</f>
        <v>-</v>
      </c>
      <c r="KH15" s="8"/>
      <c r="KI15" s="567" cm="1">
        <f t="array" ref="KI15">INDEX(KI$13:KI14,$B15+1,1)</f>
        <v>0</v>
      </c>
      <c r="KJ15" s="567" cm="1">
        <f t="array" ref="KJ15">INDEX(KJ$13:KJ14,$B15+1,1)</f>
        <v>0</v>
      </c>
      <c r="KK15" s="567" cm="1">
        <f t="array" ref="KK15">INDEX(KK$13:KK14,$B15+1,1)</f>
        <v>0</v>
      </c>
      <c r="KL15" s="567" t="str" cm="1">
        <f t="array" ref="KL15">INDEX(KL$13:KL14,$B15+1,1)</f>
        <v>-</v>
      </c>
      <c r="KM15" s="567" t="str" cm="1">
        <f t="array" ref="KM15">INDEX(KM$13:KM14,$B15+1,1)</f>
        <v>-</v>
      </c>
      <c r="KN15" s="567" t="str" cm="1">
        <f t="array" ref="KN15">INDEX(KN$13:KN14,$B15+1,1)</f>
        <v>-</v>
      </c>
      <c r="KO15" s="567" t="str" cm="1">
        <f t="array" ref="KO15">INDEX(KO$13:KO14,$B15+1,1)</f>
        <v>-</v>
      </c>
      <c r="KP15" s="567" t="str" cm="1">
        <f t="array" ref="KP15">INDEX(KP$13:KP14,$B15+1,1)</f>
        <v>-</v>
      </c>
      <c r="KQ15" s="567" t="str" cm="1">
        <f t="array" ref="KQ15">INDEX(KQ$13:KQ14,$B15+1,1)</f>
        <v>-</v>
      </c>
      <c r="KR15" s="567" t="str" cm="1">
        <f t="array" ref="KR15">INDEX(KR$13:KR14,$B15+1,1)</f>
        <v>-</v>
      </c>
      <c r="KS15" s="567" t="str" cm="1">
        <f t="array" ref="KS15">INDEX(KS$13:KS14,$B15+1,1)</f>
        <v>-</v>
      </c>
      <c r="KT15" s="567" t="str" cm="1">
        <f t="array" ref="KT15">INDEX(KT$13:KT14,$B15+1,1)</f>
        <v>-</v>
      </c>
      <c r="KU15" s="567" t="str" cm="1">
        <f t="array" ref="KU15">INDEX(KU$13:KU14,$B15+1,1)</f>
        <v>-</v>
      </c>
      <c r="KV15" s="567" t="str" cm="1">
        <f t="array" ref="KV15">INDEX(KV$13:KV14,$B15+1,1)</f>
        <v>-</v>
      </c>
      <c r="KW15" s="567" t="str" cm="1">
        <f t="array" ref="KW15">INDEX(KW$13:KW14,$B15+1,1)</f>
        <v>-</v>
      </c>
      <c r="KX15" s="567" t="str" cm="1">
        <f t="array" ref="KX15">INDEX(KX$13:KX14,$B15+1,1)</f>
        <v>-</v>
      </c>
      <c r="KY15" s="567" t="str" cm="1">
        <f t="array" ref="KY15">INDEX(KY$13:KY14,$B15+1,1)</f>
        <v>-</v>
      </c>
      <c r="KZ15" s="567" t="str" cm="1">
        <f t="array" ref="KZ15">INDEX(KZ$13:KZ14,$B15+1,1)</f>
        <v>-</v>
      </c>
      <c r="LA15" s="567" t="str" cm="1">
        <f t="array" ref="LA15">INDEX(LA$13:LA14,$B15+1,1)</f>
        <v>-</v>
      </c>
      <c r="LB15" s="8"/>
      <c r="LC15" s="441" t="b">
        <f>INDEX(i.cropgraze_inc,$X15,LC$6)</f>
        <v>0</v>
      </c>
      <c r="LD15" s="567" t="str" cm="1">
        <f t="array" ref="LD15">INDEX(LD$13:LD14,$B15+1,1)</f>
        <v>-</v>
      </c>
      <c r="LE15" s="567" t="str" cm="1">
        <f t="array" ref="LE15">INDEX(LE$13:LE14,$B15+1,1)</f>
        <v>-</v>
      </c>
      <c r="LF15" s="567" t="str" cm="1">
        <f t="array" ref="LF15">INDEX(LF$13:LF14,$B15+1,1)</f>
        <v>-</v>
      </c>
      <c r="LG15" s="567" t="str" cm="1">
        <f t="array" ref="LG15">INDEX(LG$13:LG14,$B15+1,1)</f>
        <v>-</v>
      </c>
      <c r="LH15" s="567" t="str" cm="1">
        <f t="array" ref="LH15">INDEX(LH$13:LH14,$B15+1,1)</f>
        <v>-</v>
      </c>
      <c r="LI15" s="567" t="str" cm="1">
        <f t="array" ref="LI15">INDEX(LI$13:LI14,$B15+1,1)</f>
        <v>-</v>
      </c>
      <c r="LJ15" s="567" t="str" cm="1">
        <f t="array" ref="LJ15">INDEX(LJ$13:LJ14,$B15+1,1)</f>
        <v>-</v>
      </c>
      <c r="LK15" s="567" t="str" cm="1">
        <f t="array" ref="LK15">INDEX(LK$13:LK14,$B15+1,1)</f>
        <v>-</v>
      </c>
      <c r="LL15" s="567" t="str" cm="1">
        <f t="array" ref="LL15">INDEX(LL$13:LL14,$B15+1,1)</f>
        <v>-</v>
      </c>
      <c r="LM15" s="569">
        <v>0</v>
      </c>
      <c r="LN15" s="569">
        <v>999999</v>
      </c>
      <c r="LO15" s="569">
        <v>999999</v>
      </c>
      <c r="LP15" s="569">
        <v>999999</v>
      </c>
      <c r="LQ15" s="569">
        <v>999999</v>
      </c>
      <c r="LR15" s="569">
        <v>999999</v>
      </c>
      <c r="LS15" s="569">
        <v>999999</v>
      </c>
      <c r="LT15" s="567" t="str" cm="1">
        <f t="array" ref="LT15">INDEX(LT$13:LT14,$B15+1,1)</f>
        <v>-</v>
      </c>
      <c r="LU15" s="567" t="str" cm="1">
        <f t="array" ref="LU15">INDEX(LU$13:LU14,$B15+1,1)</f>
        <v>-</v>
      </c>
      <c r="LV15" s="567" t="str" cm="1">
        <f t="array" ref="LV15">INDEX(LV$13:LV14,$B15+1,1)</f>
        <v>-</v>
      </c>
      <c r="LW15" s="567" t="b" cm="1">
        <f t="array" ref="LW15">INDEX(LW$13:LW14,$B15+1,1)</f>
        <v>1</v>
      </c>
      <c r="LX15" s="567" t="str" cm="1">
        <f t="array" ref="LX15">INDEX(LX$13:LX14,$B15+1,1)</f>
        <v>-</v>
      </c>
      <c r="LY15" s="567" cm="1">
        <f t="array" ref="LY15">INDEX(LY$13:LY14,$B15+1,1)</f>
        <v>0</v>
      </c>
      <c r="LZ15" s="567" cm="1">
        <f t="array" ref="LZ15">INDEX(LZ$13:LZ14,$B15+1,1)</f>
        <v>0</v>
      </c>
      <c r="MA15" s="567" cm="1">
        <f t="array" ref="MA15">INDEX(MA$13:MA14,$B15+1,1)</f>
        <v>0</v>
      </c>
      <c r="MB15" s="567" t="str" cm="1">
        <f t="array" ref="MB15">INDEX(MB$13:MB14,$B15+1,1)</f>
        <v>-</v>
      </c>
      <c r="MC15" s="567" t="str" cm="1">
        <f t="array" ref="MC15">INDEX(MC$13:MC14,$B15+1,1)</f>
        <v>-</v>
      </c>
      <c r="MD15" s="441">
        <f>IF($M15&gt;=4,0.75,0)</f>
        <v>0</v>
      </c>
      <c r="ME15" s="567" t="str" cm="1">
        <f t="array" ref="ME15">INDEX(ME$13:ME14,$B15+1,1)</f>
        <v>-</v>
      </c>
      <c r="MF15" s="567" t="str" cm="1">
        <f t="array" ref="MF15">INDEX(MF$13:MF14,$B15+1,1)</f>
        <v>-</v>
      </c>
      <c r="MG15" s="8"/>
      <c r="MH15" s="441">
        <f>INDEX(i.std_prices,1,MH$6)</f>
        <v>50</v>
      </c>
      <c r="MI15" s="441">
        <f>INDEX(i.std_prices,1,MI$6)</f>
        <v>50</v>
      </c>
      <c r="MJ15" s="441">
        <f>INDEX(i.std_prices,1,MJ$6)</f>
        <v>50</v>
      </c>
      <c r="MK15" s="441">
        <f>INDEX(i.std_prices,1,MK$6)</f>
        <v>50</v>
      </c>
      <c r="ML15" s="567" cm="1">
        <f t="array" ref="ML15">INDEX(ML$13:ML14,$B15+1,1)</f>
        <v>1</v>
      </c>
      <c r="MM15" s="567" cm="1">
        <f t="array" ref="MM15">INDEX(MM$13:MM14,$B15+1,1)</f>
        <v>1</v>
      </c>
      <c r="MN15" s="567" cm="1">
        <f t="array" ref="MN15">INDEX(MN$13:MN14,$B15+1,1)</f>
        <v>1</v>
      </c>
      <c r="MO15" s="567" cm="1">
        <f t="array" ref="MO15">INDEX(MO$13:MO14,$B15+1,1)</f>
        <v>1</v>
      </c>
      <c r="MP15" s="8"/>
      <c r="MQ15" s="567" cm="1">
        <f t="array" ref="MQ15">INDEX(MQ$13:MQ14,$B15+1,1)</f>
        <v>1</v>
      </c>
      <c r="MR15" s="8"/>
      <c r="MS15" s="22" t="str">
        <f>IF($O15=MS$10,TRUE,"-")</f>
        <v>-</v>
      </c>
      <c r="MT15" s="567" t="str" cm="1">
        <f t="array" ref="MT15">INDEX(MT$13:MT14,$B15+1,1)</f>
        <v>-</v>
      </c>
      <c r="MU15" s="22" t="str">
        <f>IF($O15=MU$10,TRUE,"-")</f>
        <v>-</v>
      </c>
      <c r="MV15" s="567" t="str" cm="1">
        <f t="array" ref="MV15">INDEX(MV$13:MV14,$B15+1,1)</f>
        <v>-</v>
      </c>
      <c r="MW15" s="567" cm="1">
        <f t="array" ref="MW15">INDEX(MW$13:MW14,$B15+1,1)</f>
        <v>0</v>
      </c>
      <c r="MX15" s="514">
        <v>0</v>
      </c>
    </row>
    <row r="16" spans="1:362"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16"/>
      <c r="AJ16" s="116"/>
      <c r="AK16" s="116"/>
      <c r="AL16" s="116"/>
      <c r="AM16" s="116"/>
      <c r="AN16" s="116"/>
      <c r="AO16" s="116"/>
      <c r="AP16" s="116"/>
      <c r="AQ16" s="116"/>
      <c r="AR16" s="116"/>
      <c r="AS16" s="116"/>
      <c r="AT16" s="116"/>
      <c r="AU16" s="116"/>
      <c r="AV16" s="18"/>
      <c r="AW16" s="18"/>
      <c r="AX16" s="18"/>
      <c r="AY16" s="18"/>
      <c r="AZ16" s="18"/>
      <c r="BA16" s="497" t="s">
        <v>1865</v>
      </c>
      <c r="BB16" s="8" t="str">
        <f>IF(COUNTIF(BA$13:BA16,BA16)=1,"-","Dup")</f>
        <v>-</v>
      </c>
      <c r="BC16" s="8"/>
      <c r="BD16" s="549"/>
      <c r="BE16" s="549"/>
      <c r="BF16" s="549"/>
      <c r="BG16" s="549"/>
      <c r="BH16" s="549"/>
      <c r="BI16" s="549"/>
      <c r="BJ16" s="549"/>
      <c r="BK16" s="549"/>
      <c r="BL16" s="549"/>
      <c r="BM16" s="8"/>
      <c r="BN16" s="549"/>
      <c r="BO16" s="549"/>
      <c r="BP16" s="549"/>
      <c r="BQ16" s="549"/>
      <c r="BR16" s="549"/>
      <c r="BS16" s="549"/>
      <c r="BT16" s="549"/>
      <c r="BU16" s="549"/>
      <c r="BV16" s="549"/>
      <c r="BW16" s="549"/>
      <c r="BX16" s="549"/>
      <c r="BY16" s="549"/>
      <c r="BZ16" s="549"/>
      <c r="CA16" s="549"/>
      <c r="CB16" s="549"/>
      <c r="CC16" s="549"/>
      <c r="CD16" s="549"/>
      <c r="CE16" s="8"/>
      <c r="CF16" s="549"/>
      <c r="CG16" s="549"/>
      <c r="CH16" s="549"/>
      <c r="CI16" s="549"/>
      <c r="CJ16" s="549"/>
      <c r="CK16" s="549"/>
      <c r="CL16" s="549"/>
      <c r="CM16" s="549"/>
      <c r="CN16" s="549"/>
      <c r="CO16" s="549"/>
      <c r="CP16" s="549"/>
      <c r="CQ16" s="549"/>
      <c r="CR16" s="549"/>
      <c r="CS16" s="549"/>
      <c r="CT16" s="549"/>
      <c r="CU16" s="549"/>
      <c r="CV16" s="549"/>
      <c r="CW16" s="549"/>
      <c r="CX16" s="549"/>
      <c r="CY16" s="549"/>
      <c r="CZ16" s="8"/>
      <c r="DA16" s="549"/>
      <c r="DB16" s="549"/>
      <c r="DC16" s="550"/>
      <c r="DD16" s="549"/>
      <c r="DE16" s="549"/>
      <c r="DF16" s="549"/>
      <c r="DG16" s="549"/>
      <c r="DH16" s="549"/>
      <c r="DI16" s="549"/>
      <c r="DJ16" s="549"/>
      <c r="DK16" s="549"/>
      <c r="DL16" s="549"/>
      <c r="DM16" s="549"/>
      <c r="DN16" s="549"/>
      <c r="DO16" s="549"/>
      <c r="DP16" s="549"/>
      <c r="DQ16" s="549"/>
      <c r="DR16" s="549"/>
      <c r="DS16" s="549"/>
      <c r="DT16" s="549"/>
      <c r="DU16" s="549"/>
      <c r="DV16" s="549"/>
      <c r="DW16" s="549"/>
      <c r="DX16" s="549"/>
      <c r="DY16" s="549"/>
      <c r="DZ16" s="549"/>
      <c r="EA16" s="549"/>
      <c r="EB16" s="549"/>
      <c r="EC16" s="549"/>
      <c r="ED16" s="549"/>
      <c r="EE16" s="549"/>
      <c r="EF16" s="549"/>
      <c r="EG16" s="549"/>
      <c r="EH16" s="549"/>
      <c r="EI16" s="549"/>
      <c r="EJ16" s="549"/>
      <c r="EK16" s="549"/>
      <c r="EL16" s="549"/>
      <c r="EM16" s="549"/>
      <c r="EN16" s="549"/>
      <c r="EO16" s="549"/>
      <c r="EP16" s="549"/>
      <c r="EQ16" s="549"/>
      <c r="ER16" s="549"/>
      <c r="ES16" s="549"/>
      <c r="ET16" s="549"/>
      <c r="EU16" s="549"/>
      <c r="EV16" s="549"/>
      <c r="EW16" s="549"/>
      <c r="EX16" s="549"/>
      <c r="EY16" s="549"/>
      <c r="EZ16" s="549"/>
      <c r="FA16" s="549"/>
      <c r="FB16" s="549"/>
      <c r="FC16" s="549"/>
      <c r="FD16" s="549"/>
      <c r="FE16" s="549"/>
      <c r="FF16" s="549"/>
      <c r="FG16" s="549"/>
      <c r="FH16" s="549"/>
      <c r="FI16" s="549"/>
      <c r="FJ16" s="549"/>
      <c r="FK16" s="549"/>
      <c r="FL16" s="549"/>
      <c r="FM16" s="549"/>
      <c r="FN16" s="8"/>
      <c r="FO16" s="549"/>
      <c r="FP16" s="549"/>
      <c r="FQ16" s="549"/>
      <c r="FR16" s="549"/>
      <c r="FS16" s="549"/>
      <c r="FT16" s="549"/>
      <c r="FU16" s="549"/>
      <c r="FV16" s="549"/>
      <c r="FW16" s="549"/>
      <c r="FX16" s="549"/>
      <c r="FY16" s="549"/>
      <c r="FZ16" s="549"/>
      <c r="GA16" s="549"/>
      <c r="GB16" s="549"/>
      <c r="GC16" s="549"/>
      <c r="GD16" s="549"/>
      <c r="GE16" s="549"/>
      <c r="GF16" s="549"/>
      <c r="GG16" s="549"/>
      <c r="GH16" s="549"/>
      <c r="GI16" s="549"/>
      <c r="GJ16" s="549"/>
      <c r="GK16" s="549"/>
      <c r="GL16" s="549"/>
      <c r="GM16" s="549"/>
      <c r="GN16" s="549"/>
      <c r="GO16" s="549"/>
      <c r="GP16" s="549"/>
      <c r="GQ16" s="549"/>
      <c r="GR16" s="549"/>
      <c r="GS16" s="549"/>
      <c r="GT16" s="549"/>
      <c r="GU16" s="549"/>
      <c r="GV16" s="549"/>
      <c r="GW16" s="549"/>
      <c r="GX16" s="549"/>
      <c r="GY16" s="549"/>
      <c r="GZ16" s="549"/>
      <c r="HA16" s="549"/>
      <c r="HB16" s="8"/>
      <c r="HC16" s="549"/>
      <c r="HD16" s="549"/>
      <c r="HE16" s="550"/>
      <c r="HF16" s="549"/>
      <c r="HG16" s="549"/>
      <c r="HH16" s="549"/>
      <c r="HI16" s="549"/>
      <c r="HJ16" s="550"/>
      <c r="HK16" s="549"/>
      <c r="HL16" s="549"/>
      <c r="HM16" s="549"/>
      <c r="HN16" s="549"/>
      <c r="HO16" s="549"/>
      <c r="HP16" s="549"/>
      <c r="HQ16" s="549"/>
      <c r="HR16" s="549"/>
      <c r="HS16" s="549"/>
      <c r="HT16" s="549"/>
      <c r="HU16" s="549"/>
      <c r="HV16" s="549"/>
      <c r="HW16" s="549"/>
      <c r="HX16" s="549"/>
      <c r="HY16" s="549"/>
      <c r="HZ16" s="549"/>
      <c r="IA16" s="549"/>
      <c r="IB16" s="549"/>
      <c r="IC16" s="549"/>
      <c r="ID16" s="549"/>
      <c r="IE16" s="549"/>
      <c r="IF16" s="549"/>
      <c r="IG16" s="549"/>
      <c r="IH16" s="549"/>
      <c r="II16" s="549"/>
      <c r="IJ16" s="8"/>
      <c r="IK16" s="549"/>
      <c r="IL16" s="549"/>
      <c r="IM16" s="549"/>
      <c r="IN16" s="549"/>
      <c r="IO16" s="549"/>
      <c r="IP16" s="549"/>
      <c r="IQ16" s="549"/>
      <c r="IR16" s="549"/>
      <c r="IS16" s="549"/>
      <c r="IT16" s="549"/>
      <c r="IU16" s="549"/>
      <c r="IV16" s="549"/>
      <c r="IW16" s="549"/>
      <c r="IX16" s="549"/>
      <c r="IY16" s="549"/>
      <c r="IZ16" s="549"/>
      <c r="JA16" s="549"/>
      <c r="JB16" s="549"/>
      <c r="JC16" s="549"/>
      <c r="JD16" s="549"/>
      <c r="JE16" s="549"/>
      <c r="JF16" s="549"/>
      <c r="JG16" s="549"/>
      <c r="JH16" s="549"/>
      <c r="JI16" s="549"/>
      <c r="JJ16" s="549"/>
      <c r="JK16" s="549"/>
      <c r="JL16" s="549"/>
      <c r="JM16" s="549"/>
      <c r="JN16" s="549"/>
      <c r="JO16" s="549"/>
      <c r="JP16" s="549"/>
      <c r="JQ16" s="549"/>
      <c r="JR16" s="549"/>
      <c r="JS16" s="549"/>
      <c r="JT16" s="549"/>
      <c r="JU16" s="549"/>
      <c r="JV16" s="549"/>
      <c r="JW16" s="549"/>
      <c r="JX16" s="549"/>
      <c r="JY16" s="549"/>
      <c r="JZ16" s="549"/>
      <c r="KA16" s="549"/>
      <c r="KB16" s="549"/>
      <c r="KC16" s="549"/>
      <c r="KD16" s="549"/>
      <c r="KE16" s="549"/>
      <c r="KF16" s="549"/>
      <c r="KG16" s="549"/>
      <c r="KH16" s="8"/>
      <c r="KI16" s="549"/>
      <c r="KJ16" s="549"/>
      <c r="KK16" s="549"/>
      <c r="KL16" s="549"/>
      <c r="KM16" s="549"/>
      <c r="KN16" s="549"/>
      <c r="KO16" s="549"/>
      <c r="KP16" s="549"/>
      <c r="KQ16" s="549"/>
      <c r="KR16" s="549"/>
      <c r="KS16" s="549"/>
      <c r="KT16" s="549"/>
      <c r="KU16" s="549"/>
      <c r="KV16" s="549"/>
      <c r="KW16" s="549"/>
      <c r="KX16" s="549"/>
      <c r="KY16" s="549"/>
      <c r="KZ16" s="549"/>
      <c r="LA16" s="549"/>
      <c r="LB16" s="8"/>
      <c r="LC16" s="549"/>
      <c r="LD16" s="549"/>
      <c r="LE16" s="549"/>
      <c r="LF16" s="549"/>
      <c r="LG16" s="549"/>
      <c r="LH16" s="549"/>
      <c r="LI16" s="549"/>
      <c r="LJ16" s="549"/>
      <c r="LK16" s="549"/>
      <c r="LL16" s="549"/>
      <c r="LM16" s="549"/>
      <c r="LN16" s="549"/>
      <c r="LO16" s="549"/>
      <c r="LP16" s="549"/>
      <c r="LQ16" s="549"/>
      <c r="LR16" s="549"/>
      <c r="LS16" s="549"/>
      <c r="LT16" s="549"/>
      <c r="LU16" s="549"/>
      <c r="LV16" s="549"/>
      <c r="LW16" s="549"/>
      <c r="LX16" s="549"/>
      <c r="LY16" s="549"/>
      <c r="LZ16" s="549"/>
      <c r="MA16" s="549"/>
      <c r="MB16" s="549"/>
      <c r="MC16" s="549"/>
      <c r="MD16" s="549"/>
      <c r="ME16" s="549"/>
      <c r="MF16" s="549"/>
      <c r="MG16" s="8"/>
      <c r="MH16" s="549"/>
      <c r="MI16" s="549"/>
      <c r="MJ16" s="549"/>
      <c r="MK16" s="549"/>
      <c r="ML16" s="549"/>
      <c r="MM16" s="549"/>
      <c r="MN16" s="549"/>
      <c r="MO16" s="549"/>
      <c r="MP16" s="8"/>
      <c r="MQ16" s="549"/>
      <c r="MR16" s="8"/>
      <c r="MS16" s="549"/>
      <c r="MT16" s="549"/>
      <c r="MU16" s="549"/>
      <c r="MV16" s="549"/>
      <c r="MW16" s="549"/>
      <c r="MX16" s="514">
        <v>0</v>
      </c>
    </row>
    <row r="17" spans="1:362">
      <c r="A17" s="18">
        <f t="shared" ref="A17:A48" si="48">ROW(A17)-13</f>
        <v>4</v>
      </c>
      <c r="B17" s="18">
        <f>$A$13</f>
        <v>0</v>
      </c>
      <c r="C17">
        <v>1</v>
      </c>
      <c r="D17" s="124" t="str">
        <f>INDEX(i.Region_Desc,1,$L17)</f>
        <v>GSW</v>
      </c>
      <c r="E17" t="b">
        <v>1</v>
      </c>
      <c r="F17" s="292" t="b">
        <v>1</v>
      </c>
      <c r="G17" t="b">
        <v>1</v>
      </c>
      <c r="H17" s="18"/>
      <c r="I17" s="22">
        <v>1</v>
      </c>
      <c r="J17" s="22"/>
      <c r="K17" s="22">
        <v>0</v>
      </c>
      <c r="L17" s="22">
        <f>d.Region</f>
        <v>2</v>
      </c>
      <c r="M17" s="22">
        <v>2</v>
      </c>
      <c r="N17" s="22">
        <v>2</v>
      </c>
      <c r="O17" s="22">
        <v>3</v>
      </c>
      <c r="P17" s="441">
        <f t="shared" ref="P17:Q36" si="49">INDEX(i.Breed,$M17,P$6)</f>
        <v>2</v>
      </c>
      <c r="Q17" s="441">
        <f t="shared" si="49"/>
        <v>0</v>
      </c>
      <c r="R17" s="441">
        <f t="shared" ref="R17:R50" si="50">INDEX(i.StdELMan,($L17-1)*12+($M17-1)*3+$O17,R$6)</f>
        <v>6</v>
      </c>
      <c r="S17" s="22">
        <v>1</v>
      </c>
      <c r="T17" s="22">
        <v>1</v>
      </c>
      <c r="U17" s="22">
        <v>1</v>
      </c>
      <c r="V17" s="22"/>
      <c r="W17" s="22"/>
      <c r="X17" s="22"/>
      <c r="Y17" s="22"/>
      <c r="Z17" s="22"/>
      <c r="AA17" s="22">
        <v>1</v>
      </c>
      <c r="AB17" s="22" t="str">
        <f>""</f>
        <v/>
      </c>
      <c r="AC17" s="22">
        <v>1</v>
      </c>
      <c r="AD17" s="22">
        <v>1</v>
      </c>
      <c r="AE17" s="22">
        <v>0</v>
      </c>
      <c r="AF17" s="22">
        <v>0</v>
      </c>
      <c r="AG17" s="22">
        <v>0</v>
      </c>
      <c r="AH17" s="22">
        <v>0</v>
      </c>
      <c r="AI17" s="116"/>
      <c r="AJ17" s="116"/>
      <c r="AK17" s="116"/>
      <c r="AL17" s="116"/>
      <c r="AM17" s="116"/>
      <c r="AN17" s="116"/>
      <c r="AO17" s="116"/>
      <c r="AP17" s="116"/>
      <c r="AQ17" s="116"/>
      <c r="AR17" s="116"/>
      <c r="AS17" s="116"/>
      <c r="AT17" s="116"/>
      <c r="AU17" s="116"/>
      <c r="AV17" s="18"/>
      <c r="AW17" s="18"/>
      <c r="AX17" s="18"/>
      <c r="AY17" s="18"/>
      <c r="AZ17" s="18"/>
      <c r="BA17" s="209" t="str">
        <f>"Quick test"</f>
        <v>Quick test</v>
      </c>
      <c r="BB17" s="8" t="str">
        <f>IF(COUNTIF(BA$13:BA17,BA17)=1,"-","Dup")</f>
        <v>-</v>
      </c>
      <c r="BC17" s="8"/>
      <c r="BD17" s="22" t="b">
        <v>1</v>
      </c>
      <c r="BE17" s="22" t="b">
        <v>1</v>
      </c>
      <c r="BF17" s="22" t="b">
        <v>1</v>
      </c>
      <c r="BG17" s="22" t="b">
        <v>1</v>
      </c>
      <c r="BH17" s="22" t="b">
        <v>1</v>
      </c>
      <c r="BI17" s="22" t="b">
        <v>1</v>
      </c>
      <c r="BJ17" s="22" t="b">
        <v>1</v>
      </c>
      <c r="BK17" s="22" t="b">
        <v>1</v>
      </c>
      <c r="BL17" s="22" t="b">
        <v>1</v>
      </c>
      <c r="BM17" s="8"/>
      <c r="BN17" s="22" t="b">
        <v>0</v>
      </c>
      <c r="BO17" s="570" t="str">
        <f t="shared" ref="BO17:BY17" si="51">BO$14</f>
        <v>-</v>
      </c>
      <c r="BP17" s="570" t="str">
        <f t="shared" si="51"/>
        <v>-</v>
      </c>
      <c r="BQ17" s="570" t="str">
        <f t="shared" si="51"/>
        <v>-</v>
      </c>
      <c r="BR17" s="570" t="str">
        <f t="shared" si="51"/>
        <v>-</v>
      </c>
      <c r="BS17" s="570" t="str">
        <f t="shared" si="51"/>
        <v>-</v>
      </c>
      <c r="BT17" s="570" t="str">
        <f t="shared" si="51"/>
        <v>-</v>
      </c>
      <c r="BU17" s="570" t="str">
        <f t="shared" si="51"/>
        <v>-</v>
      </c>
      <c r="BV17" s="570" t="str">
        <f t="shared" si="51"/>
        <v>-</v>
      </c>
      <c r="BW17" s="570" t="str">
        <f t="shared" si="51"/>
        <v>-</v>
      </c>
      <c r="BX17" s="570" t="str">
        <f t="shared" si="51"/>
        <v>-</v>
      </c>
      <c r="BY17" s="570" t="str">
        <f t="shared" si="51"/>
        <v>-</v>
      </c>
      <c r="BZ17" s="22" t="b">
        <v>0</v>
      </c>
      <c r="CA17" s="570" t="str">
        <f>CA$14</f>
        <v>-</v>
      </c>
      <c r="CB17" s="570" t="str">
        <f>CB$14</f>
        <v>-</v>
      </c>
      <c r="CC17" s="570" t="str">
        <f>CC$14</f>
        <v>-</v>
      </c>
      <c r="CD17" s="567" t="str" cm="1">
        <f t="array" ref="CD17">INDEX(CD$13:CD16,$B17+1,1)</f>
        <v>-</v>
      </c>
      <c r="CE17" s="8"/>
      <c r="CF17" s="570" t="str">
        <f t="shared" ref="CF17:GM17" si="52">CF$14</f>
        <v>-</v>
      </c>
      <c r="CG17" s="441" t="str">
        <f t="shared" ref="CG17:CG50" ca="1" si="53">IF($M17&lt;&gt;4,OFFSET(CG$13,$B17,0),1)</f>
        <v>-</v>
      </c>
      <c r="CH17" s="441">
        <f t="shared" ref="CH17:CI36" si="54">$K17</f>
        <v>0</v>
      </c>
      <c r="CI17" s="441">
        <f t="shared" si="54"/>
        <v>0</v>
      </c>
      <c r="CJ17" s="567" t="str" cm="1">
        <f t="array" ref="CJ17">INDEX(CJ$13:CJ16,$B17+1,1)</f>
        <v>-</v>
      </c>
      <c r="CK17" s="567" t="str" cm="1">
        <f t="array" ref="CK17">INDEX(CK$13:CK16,$B17+1,1)</f>
        <v>-</v>
      </c>
      <c r="CL17" s="567" t="str" cm="1">
        <f t="array" ref="CL17">INDEX(CL$13:CL16,$B17+1,1)</f>
        <v>-</v>
      </c>
      <c r="CM17" s="441" t="str">
        <f t="shared" ref="CM17:CM50" ca="1" si="55">IF($M17&lt;&gt;4,OFFSET(CM$13,$B17,0),1)</f>
        <v>-</v>
      </c>
      <c r="CN17" s="441">
        <f t="shared" ref="CN17:CO36" si="56">$K17</f>
        <v>0</v>
      </c>
      <c r="CO17" s="441">
        <f t="shared" si="56"/>
        <v>0</v>
      </c>
      <c r="CP17" s="567" t="str" cm="1">
        <f t="array" ref="CP17">INDEX(CP$13:CP16,$B17+1,1)</f>
        <v>-</v>
      </c>
      <c r="CQ17" s="441" t="str">
        <f t="shared" ref="CQ17:CQ50" ca="1" si="57">IF($M17&lt;&gt;4,OFFSET(CQ$13,$B17,0),1)</f>
        <v>-</v>
      </c>
      <c r="CR17" s="441">
        <f t="shared" ref="CR17:CR50" si="58">$K17</f>
        <v>0</v>
      </c>
      <c r="CS17" s="567" t="str" cm="1">
        <f t="array" ref="CS17">INDEX(CS$13:CS16,$B17+1,1)</f>
        <v>-</v>
      </c>
      <c r="CT17" s="567" t="str" cm="1">
        <f t="array" ref="CT17">INDEX(CT$13:CT16,$B17+1,1)</f>
        <v>-</v>
      </c>
      <c r="CU17" s="441">
        <f t="shared" ref="CU17:CU50" si="59">$K17</f>
        <v>0</v>
      </c>
      <c r="CV17" s="567" t="str" cm="1">
        <f t="array" ref="CV17">INDEX(CV$13:CV16,$B17+1,1)</f>
        <v>-</v>
      </c>
      <c r="CW17" s="441" t="str">
        <f t="shared" ref="CW17:CW50" ca="1" si="60">IF($M17&lt;&gt;4,OFFSET(CW$13,$B17,0),1)</f>
        <v>-</v>
      </c>
      <c r="CX17" s="441">
        <f t="shared" ref="CX17:CY36" si="61">$K17</f>
        <v>0</v>
      </c>
      <c r="CY17" s="441">
        <f t="shared" si="61"/>
        <v>0</v>
      </c>
      <c r="CZ17" s="8"/>
      <c r="DA17" s="22" t="b">
        <v>0</v>
      </c>
      <c r="DB17" s="22" t="b">
        <v>0</v>
      </c>
      <c r="DC17" s="571">
        <v>0</v>
      </c>
      <c r="DD17" s="22" t="b">
        <v>1</v>
      </c>
      <c r="DE17" s="570" t="str">
        <f>DE$14</f>
        <v>-</v>
      </c>
      <c r="DF17" s="22">
        <v>1</v>
      </c>
      <c r="DG17" s="22">
        <v>1</v>
      </c>
      <c r="DH17" s="567" t="str" cm="1">
        <f t="array" ref="DH17">INDEX(DH$13:DH16,$B17+1,1)</f>
        <v>-</v>
      </c>
      <c r="DI17" s="567" t="str" cm="1">
        <f t="array" ref="DI17">INDEX(DI$13:DI16,$B17+1,1)</f>
        <v>-</v>
      </c>
      <c r="DJ17" s="567" t="str" cm="1">
        <f t="array" ref="DJ17">INDEX(DJ$13:DJ16,$B17+1,1)</f>
        <v>-</v>
      </c>
      <c r="DK17" s="567" t="str" cm="1">
        <f t="array" ref="DK17">INDEX(DK$13:DK16,$B17+1,1)</f>
        <v>-</v>
      </c>
      <c r="DL17" s="567" t="str" cm="1">
        <f t="array" ref="DL17">INDEX(DL$13:DL16,$B17+1,1)</f>
        <v>-</v>
      </c>
      <c r="DM17" s="567" t="str" cm="1">
        <f t="array" ref="DM17">INDEX(DM$13:DM16,$B17+1,1)</f>
        <v>-</v>
      </c>
      <c r="DN17" s="570">
        <f t="shared" ref="DN17:DS17" si="62">DN$14</f>
        <v>1</v>
      </c>
      <c r="DO17" s="570" t="str">
        <f t="shared" si="62"/>
        <v>-</v>
      </c>
      <c r="DP17" s="570" t="str">
        <f t="shared" si="62"/>
        <v>-</v>
      </c>
      <c r="DQ17" s="570" t="str">
        <f t="shared" si="62"/>
        <v>-</v>
      </c>
      <c r="DR17" s="570" t="str">
        <f t="shared" si="62"/>
        <v>-</v>
      </c>
      <c r="DS17" s="570" t="str">
        <f t="shared" si="62"/>
        <v>-</v>
      </c>
      <c r="DT17" s="22" t="s">
        <v>30</v>
      </c>
      <c r="DU17" s="570" t="str">
        <f t="shared" ref="DU17:EN17" si="63">DU$14</f>
        <v>-</v>
      </c>
      <c r="DV17" s="570" t="str">
        <f t="shared" si="63"/>
        <v>-</v>
      </c>
      <c r="DW17" s="570" t="str">
        <f t="shared" si="63"/>
        <v>-</v>
      </c>
      <c r="DX17" s="570" t="str">
        <f t="shared" si="63"/>
        <v>-</v>
      </c>
      <c r="DY17" s="570" t="str">
        <f t="shared" si="63"/>
        <v>-</v>
      </c>
      <c r="DZ17" s="570">
        <f t="shared" si="63"/>
        <v>500</v>
      </c>
      <c r="EA17" s="570">
        <f t="shared" si="63"/>
        <v>500</v>
      </c>
      <c r="EB17" s="570" t="str">
        <f t="shared" si="63"/>
        <v>-</v>
      </c>
      <c r="EC17" s="570" t="str">
        <f t="shared" si="63"/>
        <v>-</v>
      </c>
      <c r="ED17" s="570" t="str">
        <f t="shared" si="63"/>
        <v>-</v>
      </c>
      <c r="EE17" s="570">
        <f t="shared" si="63"/>
        <v>0</v>
      </c>
      <c r="EF17" s="570">
        <f t="shared" si="63"/>
        <v>0</v>
      </c>
      <c r="EG17" s="570">
        <f t="shared" si="63"/>
        <v>0</v>
      </c>
      <c r="EH17" s="570">
        <f t="shared" si="63"/>
        <v>0</v>
      </c>
      <c r="EI17" s="570">
        <f t="shared" si="63"/>
        <v>0</v>
      </c>
      <c r="EJ17" s="570">
        <f t="shared" si="63"/>
        <v>0</v>
      </c>
      <c r="EK17" s="570" t="str">
        <f t="shared" si="63"/>
        <v>-</v>
      </c>
      <c r="EL17" s="570" t="str">
        <f t="shared" si="63"/>
        <v>-</v>
      </c>
      <c r="EM17" s="570" t="str">
        <f t="shared" si="63"/>
        <v>-</v>
      </c>
      <c r="EN17" s="570" t="str">
        <f t="shared" si="63"/>
        <v>-</v>
      </c>
      <c r="EO17" s="22">
        <v>1</v>
      </c>
      <c r="EP17" s="570" t="str">
        <f>EP$14</f>
        <v>-</v>
      </c>
      <c r="EQ17" s="570" t="str">
        <f>EQ$14</f>
        <v>-</v>
      </c>
      <c r="ER17" s="441" t="b">
        <f t="shared" ref="ER17:ET36" si="64">($O17=ER$10)</f>
        <v>0</v>
      </c>
      <c r="ES17" s="441" t="b">
        <f t="shared" si="64"/>
        <v>0</v>
      </c>
      <c r="ET17" s="441" t="b">
        <f t="shared" si="64"/>
        <v>1</v>
      </c>
      <c r="EU17" s="91">
        <f t="shared" ref="EU17:EV36" si="65">$U17</f>
        <v>1</v>
      </c>
      <c r="EV17" s="91">
        <f t="shared" si="65"/>
        <v>1</v>
      </c>
      <c r="EW17" s="570">
        <f t="shared" ref="EW17:FE17" si="66">EW$14</f>
        <v>1</v>
      </c>
      <c r="EX17" s="570">
        <f t="shared" si="66"/>
        <v>1</v>
      </c>
      <c r="EY17" s="570">
        <f t="shared" si="66"/>
        <v>1</v>
      </c>
      <c r="EZ17" s="570">
        <f t="shared" si="66"/>
        <v>1</v>
      </c>
      <c r="FA17" s="570" t="str">
        <f t="shared" si="66"/>
        <v>-</v>
      </c>
      <c r="FB17" s="570" t="str">
        <f t="shared" si="66"/>
        <v>-</v>
      </c>
      <c r="FC17" s="570" t="str">
        <f t="shared" si="66"/>
        <v>-</v>
      </c>
      <c r="FD17" s="570" t="str">
        <f t="shared" si="66"/>
        <v>-</v>
      </c>
      <c r="FE17" s="570" t="str">
        <f t="shared" si="66"/>
        <v>-</v>
      </c>
      <c r="FF17" s="91">
        <f t="shared" ref="FF17:FM26" si="67">INDEX(i.PGRscalar,1,($L17-1)*10+FF$6)</f>
        <v>1</v>
      </c>
      <c r="FG17" s="91">
        <f t="shared" si="67"/>
        <v>1</v>
      </c>
      <c r="FH17" s="91">
        <f t="shared" si="67"/>
        <v>1</v>
      </c>
      <c r="FI17" s="91">
        <f t="shared" si="67"/>
        <v>1</v>
      </c>
      <c r="FJ17" s="91">
        <f t="shared" si="67"/>
        <v>1</v>
      </c>
      <c r="FK17" s="91">
        <f t="shared" si="67"/>
        <v>1</v>
      </c>
      <c r="FL17" s="91">
        <f t="shared" si="67"/>
        <v>1</v>
      </c>
      <c r="FM17" s="91">
        <f t="shared" si="67"/>
        <v>1</v>
      </c>
      <c r="FN17" s="8"/>
      <c r="FO17" s="570" t="str">
        <f t="shared" si="52"/>
        <v>-</v>
      </c>
      <c r="FP17" s="570" t="str">
        <f t="shared" si="52"/>
        <v>-</v>
      </c>
      <c r="FQ17" s="570" t="str">
        <f t="shared" si="52"/>
        <v>-</v>
      </c>
      <c r="FR17" s="570" t="str">
        <f t="shared" si="52"/>
        <v>-</v>
      </c>
      <c r="FS17" s="570" t="str">
        <f t="shared" si="52"/>
        <v>-</v>
      </c>
      <c r="FT17" s="570">
        <f>FT$14</f>
        <v>1</v>
      </c>
      <c r="FU17" s="570">
        <f t="shared" si="52"/>
        <v>1</v>
      </c>
      <c r="FV17" s="570" t="str">
        <f t="shared" si="52"/>
        <v>-</v>
      </c>
      <c r="FW17" s="570" t="str">
        <f t="shared" si="52"/>
        <v>-</v>
      </c>
      <c r="FX17" s="570" t="str">
        <f t="shared" si="52"/>
        <v>-</v>
      </c>
      <c r="FY17" s="570" t="str">
        <f t="shared" si="52"/>
        <v>-</v>
      </c>
      <c r="FZ17" s="570" t="str">
        <f t="shared" si="52"/>
        <v>-</v>
      </c>
      <c r="GA17" s="570" t="str">
        <f t="shared" si="52"/>
        <v>-</v>
      </c>
      <c r="GB17" s="570" t="str">
        <f t="shared" si="52"/>
        <v>-</v>
      </c>
      <c r="GC17" s="570" t="str">
        <f t="shared" si="52"/>
        <v>-</v>
      </c>
      <c r="GD17" s="570" t="str">
        <f t="shared" si="52"/>
        <v>-</v>
      </c>
      <c r="GE17" s="570" t="str">
        <f t="shared" si="52"/>
        <v>-</v>
      </c>
      <c r="GF17" s="570" t="str">
        <f t="shared" si="52"/>
        <v>-</v>
      </c>
      <c r="GG17" s="570" t="str">
        <f t="shared" si="52"/>
        <v>-</v>
      </c>
      <c r="GH17" s="570" t="str">
        <f t="shared" si="52"/>
        <v>-</v>
      </c>
      <c r="GI17" s="570" t="str">
        <f t="shared" si="52"/>
        <v>-</v>
      </c>
      <c r="GJ17" s="570" t="str">
        <f t="shared" si="52"/>
        <v>-</v>
      </c>
      <c r="GK17" s="570" t="str">
        <f t="shared" si="52"/>
        <v>-</v>
      </c>
      <c r="GL17" s="570" t="str">
        <f t="shared" si="52"/>
        <v>-</v>
      </c>
      <c r="GM17" s="570" t="str">
        <f t="shared" si="52"/>
        <v>-</v>
      </c>
      <c r="GN17" s="570">
        <f t="shared" ref="GN17:HA17" si="68">GN$14</f>
        <v>0</v>
      </c>
      <c r="GO17" s="570" t="str">
        <f>GO$14</f>
        <v>-</v>
      </c>
      <c r="GP17" s="570">
        <f>GP$14</f>
        <v>1</v>
      </c>
      <c r="GQ17" s="570">
        <f t="shared" si="68"/>
        <v>0</v>
      </c>
      <c r="GR17" s="570">
        <f t="shared" si="68"/>
        <v>0</v>
      </c>
      <c r="GS17" s="570">
        <f t="shared" si="68"/>
        <v>0</v>
      </c>
      <c r="GT17" s="570">
        <f t="shared" si="68"/>
        <v>0</v>
      </c>
      <c r="GU17" s="570">
        <f t="shared" si="68"/>
        <v>0</v>
      </c>
      <c r="GV17" s="570">
        <f t="shared" si="68"/>
        <v>0</v>
      </c>
      <c r="GW17" s="570">
        <f t="shared" si="68"/>
        <v>1</v>
      </c>
      <c r="GX17" s="570">
        <f t="shared" si="68"/>
        <v>0</v>
      </c>
      <c r="GY17" s="570">
        <f t="shared" si="68"/>
        <v>0</v>
      </c>
      <c r="GZ17" s="570">
        <f t="shared" si="68"/>
        <v>0</v>
      </c>
      <c r="HA17" s="570">
        <f t="shared" si="68"/>
        <v>0</v>
      </c>
      <c r="HB17" s="8"/>
      <c r="HC17" s="567" t="str" cm="1">
        <f t="array" ref="HC17">INDEX(HC$13:HC16,$B17+1,1)</f>
        <v>-</v>
      </c>
      <c r="HD17" s="567" t="str" cm="1">
        <f t="array" ref="HD17">INDEX(HD$13:HD16,$B17+1,1)</f>
        <v>-</v>
      </c>
      <c r="HE17" s="567" t="str" cm="1">
        <f t="array" ref="HE17">INDEX(HE$13:HE16,$B17+1,1)</f>
        <v>-</v>
      </c>
      <c r="HF17" s="567" t="str" cm="1">
        <f t="array" ref="HF17">INDEX(HF$13:HF16,$B17+1,1)</f>
        <v>-</v>
      </c>
      <c r="HG17" s="567" cm="1">
        <f t="array" ref="HG17">INDEX(HG$13:HG16,$B17+1,1)</f>
        <v>0</v>
      </c>
      <c r="HH17" s="567" t="str" cm="1">
        <f t="array" ref="HH17">INDEX(HH$13:HH16,$B17+1,1)</f>
        <v>-</v>
      </c>
      <c r="HI17" s="567" t="str" cm="1">
        <f t="array" ref="HI17">INDEX(HI$13:HI16,$B17+1,1)</f>
        <v>-</v>
      </c>
      <c r="HJ17" s="567" t="str" cm="1">
        <f t="array" ref="HJ17">INDEX(HJ$13:HJ16,$B17+1,1)</f>
        <v>-</v>
      </c>
      <c r="HK17" s="567" t="str" cm="1">
        <f t="array" ref="HK17">INDEX(HK$13:HK16,$B17+1,1)</f>
        <v>-</v>
      </c>
      <c r="HL17" s="570" t="str">
        <f t="shared" ref="HL17:HW17" si="69">HL$14</f>
        <v>-</v>
      </c>
      <c r="HM17" s="570" t="str">
        <f t="shared" si="69"/>
        <v>-</v>
      </c>
      <c r="HN17" s="570" t="str">
        <f t="shared" si="69"/>
        <v>-</v>
      </c>
      <c r="HO17" s="570" t="str">
        <f t="shared" si="69"/>
        <v>-</v>
      </c>
      <c r="HP17" s="570" t="str">
        <f t="shared" si="69"/>
        <v>-</v>
      </c>
      <c r="HQ17" s="570" t="str">
        <f t="shared" si="69"/>
        <v>-</v>
      </c>
      <c r="HR17" s="570" t="str">
        <f t="shared" si="69"/>
        <v>-</v>
      </c>
      <c r="HS17" s="570" t="str">
        <f t="shared" si="69"/>
        <v>-</v>
      </c>
      <c r="HT17" s="570" t="str">
        <f t="shared" si="69"/>
        <v>-</v>
      </c>
      <c r="HU17" s="570" t="str">
        <f t="shared" si="69"/>
        <v>-</v>
      </c>
      <c r="HV17" s="570" t="str">
        <f t="shared" si="69"/>
        <v>-</v>
      </c>
      <c r="HW17" s="570" t="str">
        <f t="shared" si="69"/>
        <v>-</v>
      </c>
      <c r="HX17" s="570" t="str">
        <f t="shared" ref="HX17:IF17" si="70">HX$14</f>
        <v>-</v>
      </c>
      <c r="HY17" s="570" t="str">
        <f t="shared" si="70"/>
        <v>-</v>
      </c>
      <c r="HZ17" s="570" t="str">
        <f t="shared" si="70"/>
        <v>-</v>
      </c>
      <c r="IA17" s="570" t="str">
        <f t="shared" si="70"/>
        <v>-</v>
      </c>
      <c r="IB17" s="570" t="str">
        <f t="shared" si="70"/>
        <v>-</v>
      </c>
      <c r="IC17" s="570" t="str">
        <f t="shared" si="70"/>
        <v>-</v>
      </c>
      <c r="ID17" s="570" t="str">
        <f t="shared" si="70"/>
        <v>-</v>
      </c>
      <c r="IE17" s="570" t="str">
        <f t="shared" si="70"/>
        <v>-</v>
      </c>
      <c r="IF17" s="570" t="str">
        <f t="shared" si="70"/>
        <v>-</v>
      </c>
      <c r="IG17" s="570" t="str">
        <f>IG$14</f>
        <v>-</v>
      </c>
      <c r="IH17" s="570">
        <f>IH$14</f>
        <v>1</v>
      </c>
      <c r="II17" s="570">
        <f>II$14</f>
        <v>1</v>
      </c>
      <c r="IJ17" s="8"/>
      <c r="IK17" s="573">
        <v>0.125</v>
      </c>
      <c r="IL17" s="573">
        <v>0.3</v>
      </c>
      <c r="IM17" s="573">
        <v>-0.05</v>
      </c>
      <c r="IN17" s="573">
        <v>0.1</v>
      </c>
      <c r="IO17" s="573">
        <v>0.25</v>
      </c>
      <c r="IP17" s="573">
        <v>-0.05</v>
      </c>
      <c r="IQ17" s="573">
        <v>0.05</v>
      </c>
      <c r="IR17" s="573">
        <v>0.1</v>
      </c>
      <c r="IS17" s="573">
        <v>-0.02</v>
      </c>
      <c r="IT17" s="573">
        <v>0.1</v>
      </c>
      <c r="IU17" s="573">
        <v>0.25</v>
      </c>
      <c r="IV17" s="573">
        <v>-0.05</v>
      </c>
      <c r="IW17" s="573">
        <v>0.125</v>
      </c>
      <c r="IX17" s="573">
        <v>0.1</v>
      </c>
      <c r="IY17" s="573">
        <v>0.1</v>
      </c>
      <c r="IZ17" s="573">
        <v>0.1</v>
      </c>
      <c r="JA17" s="570">
        <f t="shared" ref="JA17:KG17" si="71">JA$14</f>
        <v>0</v>
      </c>
      <c r="JB17" s="570">
        <f t="shared" si="71"/>
        <v>0</v>
      </c>
      <c r="JC17" s="570">
        <f t="shared" si="71"/>
        <v>0</v>
      </c>
      <c r="JD17" s="570">
        <f t="shared" si="71"/>
        <v>0</v>
      </c>
      <c r="JE17" s="570">
        <f t="shared" si="71"/>
        <v>0</v>
      </c>
      <c r="JF17" s="570">
        <f t="shared" si="71"/>
        <v>0</v>
      </c>
      <c r="JG17" s="570">
        <f t="shared" si="71"/>
        <v>0</v>
      </c>
      <c r="JH17" s="570">
        <f t="shared" si="71"/>
        <v>0</v>
      </c>
      <c r="JI17" s="570">
        <f t="shared" si="71"/>
        <v>0</v>
      </c>
      <c r="JJ17" s="570">
        <f t="shared" si="71"/>
        <v>0</v>
      </c>
      <c r="JK17" s="570">
        <f t="shared" si="71"/>
        <v>0</v>
      </c>
      <c r="JL17" s="570">
        <f t="shared" si="71"/>
        <v>0</v>
      </c>
      <c r="JM17" s="570">
        <f t="shared" si="71"/>
        <v>0</v>
      </c>
      <c r="JN17" s="570">
        <f t="shared" si="71"/>
        <v>0</v>
      </c>
      <c r="JO17" s="570">
        <f t="shared" si="71"/>
        <v>0</v>
      </c>
      <c r="JP17" s="570">
        <f t="shared" si="71"/>
        <v>0</v>
      </c>
      <c r="JQ17" s="570">
        <f t="shared" si="71"/>
        <v>0</v>
      </c>
      <c r="JR17" s="570">
        <f t="shared" si="71"/>
        <v>0</v>
      </c>
      <c r="JS17" s="570">
        <f t="shared" si="71"/>
        <v>0</v>
      </c>
      <c r="JT17" s="570">
        <f t="shared" si="71"/>
        <v>0</v>
      </c>
      <c r="JU17" s="570">
        <f t="shared" si="71"/>
        <v>0</v>
      </c>
      <c r="JV17" s="570">
        <f t="shared" si="71"/>
        <v>0</v>
      </c>
      <c r="JW17" s="570">
        <f t="shared" si="71"/>
        <v>0</v>
      </c>
      <c r="JX17" s="570">
        <f t="shared" si="71"/>
        <v>0</v>
      </c>
      <c r="JY17" s="570">
        <f t="shared" si="71"/>
        <v>0</v>
      </c>
      <c r="JZ17" s="570">
        <f t="shared" si="71"/>
        <v>0</v>
      </c>
      <c r="KA17" s="570">
        <f t="shared" si="71"/>
        <v>0</v>
      </c>
      <c r="KB17" s="570">
        <f t="shared" si="71"/>
        <v>0</v>
      </c>
      <c r="KC17" s="570">
        <f t="shared" si="71"/>
        <v>0</v>
      </c>
      <c r="KD17" s="570">
        <f t="shared" si="71"/>
        <v>0</v>
      </c>
      <c r="KE17" s="570">
        <f t="shared" si="71"/>
        <v>0</v>
      </c>
      <c r="KF17" s="570">
        <f t="shared" si="71"/>
        <v>0</v>
      </c>
      <c r="KG17" s="570" t="str">
        <f t="shared" si="71"/>
        <v>-</v>
      </c>
      <c r="KH17" s="8"/>
      <c r="KI17" s="570">
        <f t="shared" ref="KI17:LA17" si="72">KI$14</f>
        <v>0</v>
      </c>
      <c r="KJ17" s="570">
        <f>KJ$14</f>
        <v>0</v>
      </c>
      <c r="KK17" s="570">
        <f>KK$14</f>
        <v>0</v>
      </c>
      <c r="KL17" s="570" t="str">
        <f t="shared" si="72"/>
        <v>-</v>
      </c>
      <c r="KM17" s="570" t="str">
        <f t="shared" si="72"/>
        <v>-</v>
      </c>
      <c r="KN17" s="570" t="str">
        <f t="shared" si="72"/>
        <v>-</v>
      </c>
      <c r="KO17" s="570" t="str">
        <f>KO$14</f>
        <v>-</v>
      </c>
      <c r="KP17" s="570" t="str">
        <f>KP$14</f>
        <v>-</v>
      </c>
      <c r="KQ17" s="570" t="str">
        <f t="shared" ref="KQ17:KR17" si="73">KQ$14</f>
        <v>-</v>
      </c>
      <c r="KR17" s="570" t="str">
        <f t="shared" si="73"/>
        <v>-</v>
      </c>
      <c r="KS17" s="570" t="str">
        <f>KS$14</f>
        <v>-</v>
      </c>
      <c r="KT17" s="570" t="str">
        <f>KT$14</f>
        <v>-</v>
      </c>
      <c r="KU17" s="570" t="str">
        <f t="shared" si="72"/>
        <v>-</v>
      </c>
      <c r="KV17" s="570" t="str">
        <f t="shared" si="72"/>
        <v>-</v>
      </c>
      <c r="KW17" s="570" t="str">
        <f t="shared" si="72"/>
        <v>-</v>
      </c>
      <c r="KX17" s="570" t="str">
        <f t="shared" si="72"/>
        <v>-</v>
      </c>
      <c r="KY17" s="570" t="str">
        <f t="shared" si="72"/>
        <v>-</v>
      </c>
      <c r="KZ17" s="570" t="str">
        <f t="shared" si="72"/>
        <v>-</v>
      </c>
      <c r="LA17" s="570" t="str">
        <f t="shared" si="72"/>
        <v>-</v>
      </c>
      <c r="LB17" s="8"/>
      <c r="LC17" s="570" t="str">
        <f t="shared" ref="LC17:LL17" si="74">LC$14</f>
        <v>-</v>
      </c>
      <c r="LD17" s="570" t="str">
        <f t="shared" si="74"/>
        <v>-</v>
      </c>
      <c r="LE17" s="570" t="str">
        <f t="shared" si="74"/>
        <v>-</v>
      </c>
      <c r="LF17" s="570" t="str">
        <f t="shared" si="74"/>
        <v>-</v>
      </c>
      <c r="LG17" s="570" t="str">
        <f t="shared" si="74"/>
        <v>-</v>
      </c>
      <c r="LH17" s="570" t="str">
        <f t="shared" si="74"/>
        <v>-</v>
      </c>
      <c r="LI17" s="570" t="str">
        <f t="shared" si="74"/>
        <v>-</v>
      </c>
      <c r="LJ17" s="570" t="str">
        <f t="shared" si="74"/>
        <v>-</v>
      </c>
      <c r="LK17" s="570" t="str">
        <f t="shared" si="74"/>
        <v>-</v>
      </c>
      <c r="LL17" s="570" t="str">
        <f t="shared" si="74"/>
        <v>-</v>
      </c>
      <c r="LM17" s="22">
        <v>0</v>
      </c>
      <c r="LN17" s="569">
        <v>999999</v>
      </c>
      <c r="LO17" s="569">
        <v>999999</v>
      </c>
      <c r="LP17" s="569">
        <v>999999</v>
      </c>
      <c r="LQ17" s="569">
        <v>999999</v>
      </c>
      <c r="LR17" s="569">
        <v>999999</v>
      </c>
      <c r="LS17" s="569">
        <v>999999</v>
      </c>
      <c r="LT17" s="570" t="str">
        <f t="shared" ref="LT17:LX17" si="75">LT$14</f>
        <v>-</v>
      </c>
      <c r="LU17" s="570" t="str">
        <f t="shared" si="75"/>
        <v>-</v>
      </c>
      <c r="LV17" s="570" t="str">
        <f t="shared" si="75"/>
        <v>-</v>
      </c>
      <c r="LW17" s="570" t="b">
        <f t="shared" si="75"/>
        <v>1</v>
      </c>
      <c r="LX17" s="570" t="str">
        <f t="shared" si="75"/>
        <v>-</v>
      </c>
      <c r="LY17" s="570">
        <f t="shared" ref="LY17:MA17" si="76">LY$14</f>
        <v>0</v>
      </c>
      <c r="LZ17" s="570">
        <f t="shared" si="76"/>
        <v>0</v>
      </c>
      <c r="MA17" s="570">
        <f t="shared" si="76"/>
        <v>0</v>
      </c>
      <c r="MB17" s="570" t="str">
        <f>MB$14</f>
        <v>-</v>
      </c>
      <c r="MC17" s="570" t="str">
        <f>MC$14</f>
        <v>-</v>
      </c>
      <c r="MD17" s="570" t="str">
        <f>MD$14</f>
        <v>-</v>
      </c>
      <c r="ME17" s="570" t="str">
        <f>ME$14</f>
        <v>-</v>
      </c>
      <c r="MF17" s="570" t="str">
        <f>MF$14</f>
        <v>-</v>
      </c>
      <c r="MG17" s="8"/>
      <c r="MH17" s="570" t="str">
        <f t="shared" ref="MH17:MO17" si="77">MH$14</f>
        <v>-</v>
      </c>
      <c r="MI17" s="570" t="str">
        <f t="shared" si="77"/>
        <v>-</v>
      </c>
      <c r="MJ17" s="570" t="str">
        <f t="shared" si="77"/>
        <v>-</v>
      </c>
      <c r="MK17" s="570" t="str">
        <f t="shared" si="77"/>
        <v>-</v>
      </c>
      <c r="ML17" s="570">
        <f t="shared" si="77"/>
        <v>1</v>
      </c>
      <c r="MM17" s="570">
        <f t="shared" si="77"/>
        <v>1</v>
      </c>
      <c r="MN17" s="570">
        <f t="shared" si="77"/>
        <v>1</v>
      </c>
      <c r="MO17" s="570">
        <f t="shared" si="77"/>
        <v>1</v>
      </c>
      <c r="MP17" s="8"/>
      <c r="MQ17" s="570">
        <f>MQ$14</f>
        <v>1</v>
      </c>
      <c r="MR17" s="8"/>
      <c r="MS17" s="22" t="str">
        <f>IF($O17=MS$10,TRUE,"-")</f>
        <v>-</v>
      </c>
      <c r="MT17" s="570" t="str">
        <f>MT$14</f>
        <v>-</v>
      </c>
      <c r="MU17" s="22" t="str">
        <f>IF($O17=MU$10,TRUE,"-")</f>
        <v>-</v>
      </c>
      <c r="MV17" s="570" t="str">
        <f>MV$14</f>
        <v>-</v>
      </c>
      <c r="MW17" s="570">
        <f>MW$14</f>
        <v>0</v>
      </c>
      <c r="MX17" s="514">
        <v>0</v>
      </c>
    </row>
    <row r="18" spans="1:362" outlineLevel="1">
      <c r="A18" s="18">
        <f t="shared" si="48"/>
        <v>5</v>
      </c>
      <c r="B18" s="18">
        <f>$A$17</f>
        <v>4</v>
      </c>
      <c r="C18">
        <v>2</v>
      </c>
      <c r="D18" s="17" t="str">
        <f ca="1">OFFSET(D$13,$B18,0)</f>
        <v>GSW</v>
      </c>
      <c r="E18" t="b">
        <v>1</v>
      </c>
      <c r="F18" t="b">
        <v>0</v>
      </c>
      <c r="G18" t="b">
        <f t="shared" ref="G18:G23" si="78">E18</f>
        <v>1</v>
      </c>
      <c r="H18" s="18" t="s">
        <v>2196</v>
      </c>
      <c r="I18" s="567" cm="1">
        <f t="array" ref="I18">INDEX(I$13:I17,$B18+1,1)</f>
        <v>1</v>
      </c>
      <c r="J18" s="567" cm="1">
        <f t="array" ref="J18">INDEX(J$13:J17,$B18+1,1)</f>
        <v>0</v>
      </c>
      <c r="K18" s="567" cm="1">
        <f t="array" ref="K18">INDEX(K$13:K17,$B18+1,1)</f>
        <v>0</v>
      </c>
      <c r="L18" s="567" cm="1">
        <f t="array" ref="L18">INDEX(L$13:L17,$B18+1,1)</f>
        <v>2</v>
      </c>
      <c r="M18" s="567" cm="1">
        <f t="array" ref="M18">INDEX(M$13:M17,$B18+1,1)</f>
        <v>2</v>
      </c>
      <c r="N18" s="567" cm="1">
        <f t="array" ref="N18">INDEX(N$13:N17,$B18+1,1)</f>
        <v>2</v>
      </c>
      <c r="O18" s="567" cm="1">
        <f t="array" ref="O18">INDEX(O$13:O17,$B18+1,1)</f>
        <v>3</v>
      </c>
      <c r="P18" s="441">
        <f t="shared" si="49"/>
        <v>2</v>
      </c>
      <c r="Q18" s="441">
        <f t="shared" si="49"/>
        <v>0</v>
      </c>
      <c r="R18" s="441">
        <f t="shared" si="50"/>
        <v>6</v>
      </c>
      <c r="S18" s="567" cm="1">
        <f t="array" ref="S18">INDEX(S$13:S17,$B18+1,1)</f>
        <v>1</v>
      </c>
      <c r="T18" s="567" cm="1">
        <f t="array" ref="T18">INDEX(T$13:T17,$B18+1,1)</f>
        <v>1</v>
      </c>
      <c r="U18" s="567" cm="1">
        <f t="array" ref="U18">INDEX(U$13:U17,$B18+1,1)</f>
        <v>1</v>
      </c>
      <c r="V18" s="567" cm="1">
        <f t="array" ref="V18">INDEX(V$13:V17,$B18+1,1)</f>
        <v>0</v>
      </c>
      <c r="W18" s="18"/>
      <c r="X18" s="567" cm="1">
        <f t="array" ref="X18">INDEX(X$13:X17,$B18+1,1)</f>
        <v>0</v>
      </c>
      <c r="Y18" s="567" cm="1">
        <f t="array" ref="Y18">INDEX(Y$13:Y17,$B18+1,1)</f>
        <v>0</v>
      </c>
      <c r="Z18" s="567" cm="1">
        <f t="array" ref="Z18">INDEX(Z$13:Z17,$B18+1,1)</f>
        <v>0</v>
      </c>
      <c r="AA18" s="567" cm="1">
        <f t="array" ref="AA18">INDEX(AA$13:AA17,$B18+1,1)</f>
        <v>1</v>
      </c>
      <c r="AB18" s="567" t="str" cm="1">
        <f t="array" ref="AB18">INDEX(AB$13:AB17,$B18+1,1)</f>
        <v/>
      </c>
      <c r="AC18" s="567" cm="1">
        <f t="array" ref="AC18">INDEX(AC$13:AC17,$B18+1,1)</f>
        <v>1</v>
      </c>
      <c r="AD18" s="567" cm="1">
        <f t="array" ref="AD18">INDEX(AD$13:AD17,$B18+1,1)</f>
        <v>1</v>
      </c>
      <c r="AE18" s="567" cm="1">
        <f t="array" ref="AE18">INDEX(AE$13:AE17,$B18+1,1)</f>
        <v>0</v>
      </c>
      <c r="AF18" s="567" cm="1">
        <f t="array" ref="AF18">INDEX(AF$13:AF17,$B18+1,1)</f>
        <v>0</v>
      </c>
      <c r="AG18" s="567" cm="1">
        <f t="array" ref="AG18">INDEX(AG$13:AG17,$B18+1,1)</f>
        <v>0</v>
      </c>
      <c r="AH18" s="567" cm="1">
        <f t="array" ref="AH18">INDEX(AH$13:AH17,$B18+1,1)</f>
        <v>0</v>
      </c>
      <c r="AI18" s="116"/>
      <c r="AJ18" s="116"/>
      <c r="AK18" s="116"/>
      <c r="AL18" s="116"/>
      <c r="AM18" s="116"/>
      <c r="AN18" s="116"/>
      <c r="AO18" s="116"/>
      <c r="AP18" s="116"/>
      <c r="AQ18" s="116"/>
      <c r="AR18" s="116"/>
      <c r="AS18" s="116"/>
      <c r="AT18" s="116"/>
      <c r="AU18" s="116"/>
      <c r="AV18" s="18"/>
      <c r="AW18" s="18"/>
      <c r="AX18" s="18"/>
      <c r="AY18" s="18"/>
      <c r="AZ18" s="18"/>
      <c r="BA18" s="209" t="str" cm="1">
        <f t="array" aca="1" ref="BA18" ca="1">$H18&amp;" "        &amp;_xlfn.SINGLE( INDEX(i.ModelStructure,$I18,1))    &amp;" "
&amp; $D18        &amp;       IF(OR($CD18="-", $CD18),"_PInp","_Full")&amp;    IF($DN18=0," FWM","")&amp;IF($DN18=1," MWM","")&amp;IF($DN18=7," Mat","")&amp;IF($MC18=1,"&amp;EL","   ")&amp;IF($DT18=TRUE,"&amp;BBT","    ")
&amp;      " TOL"&amp;_xlfn.SINGLE(INDEX(i.TOL_Desc,1,$O18))   &amp; " Scan"&amp;$U18
&amp;       CHOOSE($K18+1," CFS"," GFS"," NFS")&amp;     " CG_"&amp;_xlfn.SINGLE(_xlfn.SWITCH($LC18,"-",1,TRUE,1,FALSE,0))&amp;_xlfn.SINGLE(    IF($LE18="-"," FodCrop    ",_xlfn.SWITCH(VALUE(LEFT($LE$4,1)),0," All",6," Lup",9," Oat",11," OaF")&amp;"_Fod"&amp;TEXT($LE18,"000%")))
&amp;" REV"&amp;"_"&amp;TEXT($FR18,"00;-0;00;@ ")&amp;TEXT($AB18,"00;-0;00;  @")&amp;"_"&amp;TEXT($FW18,"0")&amp;"_"&amp;TEXT($AD18,"0")
&amp; " RR"&amp;TEXT(SUM($EE18:$EF18),"+00%;-00%;    ;@")
&amp; " ("&amp;IF($DB18,"P","E")   &amp;IF($DA18,"T","t")        &amp;     "_F"&amp;IF($HS18=TRUE,3,0)+COUNTIF($HL18:$HP18,TRUE)+COUNTIF($BV18:$BW18,"&gt;0")&amp;IF($HQ18=TRUE,3,0)+COUNTIF($BV18:$BW18,"&gt;0")&amp;"N"&amp;$HV18&amp;$HW18&amp;"L"&amp;$IH18&amp;$II18&amp;"_"&amp;$IG18&amp;")"</f>
        <v>Quick_test  SE GSW_PInp MWM        TOLSpr Scan1 CFS CG_1 FodCrop     REV_-   _-_1 RR     (Et_F00N--L11_-)</v>
      </c>
      <c r="BB18" s="8" t="str">
        <f ca="1">IF(COUNTIF(BA$13:BA18,BA18)=1,"-","Dup")</f>
        <v>-</v>
      </c>
      <c r="BC18" s="8"/>
      <c r="BD18" s="22" t="b">
        <v>0</v>
      </c>
      <c r="BE18" s="22" t="b">
        <v>0</v>
      </c>
      <c r="BF18" s="22" t="b">
        <v>0</v>
      </c>
      <c r="BG18" s="22" t="b">
        <v>0</v>
      </c>
      <c r="BH18" s="22" t="b">
        <v>0</v>
      </c>
      <c r="BI18" s="22" t="b">
        <v>0</v>
      </c>
      <c r="BJ18" s="22" t="b">
        <v>0</v>
      </c>
      <c r="BK18" s="22" t="b">
        <v>0</v>
      </c>
      <c r="BL18" s="22" t="b">
        <v>0</v>
      </c>
      <c r="BM18" s="8"/>
      <c r="BN18" s="567" t="b" cm="1">
        <f t="array" ref="BN18">INDEX(BN$13:BN17,$B18+1,1)</f>
        <v>0</v>
      </c>
      <c r="BO18" s="567" t="str" cm="1">
        <f t="array" ref="BO18">INDEX(BO$13:BO17,$B18+1,1)</f>
        <v>-</v>
      </c>
      <c r="BP18" s="567" t="str" cm="1">
        <f t="array" ref="BP18">INDEX(BP$13:BP17,$B18+1,1)</f>
        <v>-</v>
      </c>
      <c r="BQ18" s="567" t="str" cm="1">
        <f t="array" ref="BQ18">INDEX(BQ$13:BQ17,$B18+1,1)</f>
        <v>-</v>
      </c>
      <c r="BR18" s="567" t="str" cm="1">
        <f t="array" ref="BR18">INDEX(BR$13:BR17,$B18+1,1)</f>
        <v>-</v>
      </c>
      <c r="BS18" s="567" t="str" cm="1">
        <f t="array" ref="BS18">INDEX(BS$13:BS17,$B18+1,1)</f>
        <v>-</v>
      </c>
      <c r="BT18" s="567" t="str" cm="1">
        <f t="array" ref="BT18">INDEX(BT$13:BT17,$B18+1,1)</f>
        <v>-</v>
      </c>
      <c r="BU18" s="567" t="str" cm="1">
        <f t="array" ref="BU18">INDEX(BU$13:BU17,$B18+1,1)</f>
        <v>-</v>
      </c>
      <c r="BV18" s="567" t="str" cm="1">
        <f t="array" ref="BV18">INDEX(BV$13:BV17,$B18+1,1)</f>
        <v>-</v>
      </c>
      <c r="BW18" s="567" t="str" cm="1">
        <f t="array" ref="BW18">INDEX(BW$13:BW17,$B18+1,1)</f>
        <v>-</v>
      </c>
      <c r="BX18" s="567" t="str" cm="1">
        <f t="array" ref="BX18">INDEX(BX$13:BX17,$B18+1,1)</f>
        <v>-</v>
      </c>
      <c r="BY18" s="567" t="str" cm="1">
        <f t="array" ref="BY18">INDEX(BY$13:BY17,$B18+1,1)</f>
        <v>-</v>
      </c>
      <c r="BZ18" s="567" t="b" cm="1">
        <f t="array" ref="BZ18">INDEX(BZ$13:BZ17,$B18+1,1)</f>
        <v>0</v>
      </c>
      <c r="CA18" s="567" t="str" cm="1">
        <f t="array" ref="CA18">INDEX(CA$13:CA17,$B18+1,1)</f>
        <v>-</v>
      </c>
      <c r="CB18" s="567" t="str" cm="1">
        <f t="array" ref="CB18">INDEX(CB$13:CB17,$B18+1,1)</f>
        <v>-</v>
      </c>
      <c r="CC18" s="567" t="str" cm="1">
        <f t="array" ref="CC18">INDEX(CC$13:CC17,$B18+1,1)</f>
        <v>-</v>
      </c>
      <c r="CD18" s="567" t="str" cm="1">
        <f t="array" ref="CD18">INDEX(CD$13:CD17,$B18+1,1)</f>
        <v>-</v>
      </c>
      <c r="CE18" s="8"/>
      <c r="CF18" s="567" t="str" cm="1">
        <f t="array" ref="CF18">INDEX(CF$13:CF17,$B18+1,1)</f>
        <v>-</v>
      </c>
      <c r="CG18" s="441" t="str">
        <f t="shared" ca="1" si="53"/>
        <v>-</v>
      </c>
      <c r="CH18" s="441">
        <f t="shared" si="54"/>
        <v>0</v>
      </c>
      <c r="CI18" s="441">
        <f t="shared" si="54"/>
        <v>0</v>
      </c>
      <c r="CJ18" s="567" t="str" cm="1">
        <f t="array" ref="CJ18">INDEX(CJ$13:CJ17,$B18+1,1)</f>
        <v>-</v>
      </c>
      <c r="CK18" s="567" t="str" cm="1">
        <f t="array" ref="CK18">INDEX(CK$13:CK17,$B18+1,1)</f>
        <v>-</v>
      </c>
      <c r="CL18" s="567" t="str" cm="1">
        <f t="array" ref="CL18">INDEX(CL$13:CL17,$B18+1,1)</f>
        <v>-</v>
      </c>
      <c r="CM18" s="441" t="str">
        <f t="shared" ca="1" si="55"/>
        <v>-</v>
      </c>
      <c r="CN18" s="441">
        <f t="shared" si="56"/>
        <v>0</v>
      </c>
      <c r="CO18" s="441">
        <f t="shared" si="56"/>
        <v>0</v>
      </c>
      <c r="CP18" s="567" t="str" cm="1">
        <f t="array" ref="CP18">INDEX(CP$13:CP17,$B18+1,1)</f>
        <v>-</v>
      </c>
      <c r="CQ18" s="441" t="str">
        <f t="shared" ca="1" si="57"/>
        <v>-</v>
      </c>
      <c r="CR18" s="441">
        <f t="shared" si="58"/>
        <v>0</v>
      </c>
      <c r="CS18" s="567" t="str" cm="1">
        <f t="array" ref="CS18">INDEX(CS$13:CS17,$B18+1,1)</f>
        <v>-</v>
      </c>
      <c r="CT18" s="567" t="str" cm="1">
        <f t="array" ref="CT18">INDEX(CT$13:CT17,$B18+1,1)</f>
        <v>-</v>
      </c>
      <c r="CU18" s="441">
        <f t="shared" si="59"/>
        <v>0</v>
      </c>
      <c r="CV18" s="567" t="str" cm="1">
        <f t="array" ref="CV18">INDEX(CV$13:CV17,$B18+1,1)</f>
        <v>-</v>
      </c>
      <c r="CW18" s="441" t="str">
        <f t="shared" ca="1" si="60"/>
        <v>-</v>
      </c>
      <c r="CX18" s="441">
        <f t="shared" si="61"/>
        <v>0</v>
      </c>
      <c r="CY18" s="441">
        <f t="shared" si="61"/>
        <v>0</v>
      </c>
      <c r="CZ18" s="8"/>
      <c r="DA18" s="567" t="b" cm="1">
        <f t="array" ref="DA18">INDEX(DA$13:DA17,$B18+1,1)</f>
        <v>0</v>
      </c>
      <c r="DB18" s="567" t="b" cm="1">
        <f t="array" ref="DB18">INDEX(DB$13:DB17,$B18+1,1)</f>
        <v>0</v>
      </c>
      <c r="DC18" s="568">
        <f t="shared" ref="DC18:DC33" ca="1" si="79">OFFSET(DC$13,$B18,0)</f>
        <v>0</v>
      </c>
      <c r="DD18" s="567" t="b" cm="1">
        <f t="array" ref="DD18">INDEX(DD$13:DD17,$B18+1,1)</f>
        <v>1</v>
      </c>
      <c r="DE18" s="567" t="str" cm="1">
        <f t="array" ref="DE18">INDEX(DE$13:DE17,$B18+1,1)</f>
        <v>-</v>
      </c>
      <c r="DF18" s="567" cm="1">
        <f t="array" ref="DF18">INDEX(DF$13:DF17,$B18+1,1)</f>
        <v>1</v>
      </c>
      <c r="DG18" s="567" cm="1">
        <f t="array" ref="DG18">INDEX(DG$13:DG17,$B18+1,1)</f>
        <v>1</v>
      </c>
      <c r="DH18" s="567" t="str" cm="1">
        <f t="array" ref="DH18">INDEX(DH$13:DH17,$B18+1,1)</f>
        <v>-</v>
      </c>
      <c r="DI18" s="567" t="str" cm="1">
        <f t="array" ref="DI18">INDEX(DI$13:DI17,$B18+1,1)</f>
        <v>-</v>
      </c>
      <c r="DJ18" s="567" t="str" cm="1">
        <f t="array" ref="DJ18">INDEX(DJ$13:DJ17,$B18+1,1)</f>
        <v>-</v>
      </c>
      <c r="DK18" s="567" t="str" cm="1">
        <f t="array" ref="DK18">INDEX(DK$13:DK17,$B18+1,1)</f>
        <v>-</v>
      </c>
      <c r="DL18" s="567" t="str" cm="1">
        <f t="array" ref="DL18">INDEX(DL$13:DL17,$B18+1,1)</f>
        <v>-</v>
      </c>
      <c r="DM18" s="567" t="str" cm="1">
        <f t="array" ref="DM18">INDEX(DM$13:DM17,$B18+1,1)</f>
        <v>-</v>
      </c>
      <c r="DN18" s="441">
        <f t="shared" ref="DN18:DO43" si="80">INDEX(i.Genotype,$N18,DN$6)</f>
        <v>1</v>
      </c>
      <c r="DO18" s="441">
        <f t="shared" si="80"/>
        <v>60</v>
      </c>
      <c r="DP18" s="567" t="str" cm="1">
        <f t="array" ref="DP18">INDEX(DP$13:DP17,$B18+1,1)</f>
        <v>-</v>
      </c>
      <c r="DQ18" s="441" t="str">
        <f t="shared" ref="DQ18:DS43" si="81">INDEX(i.Genotype,$N18,DQ$6)</f>
        <v>-</v>
      </c>
      <c r="DR18" s="441" t="str">
        <f t="shared" si="81"/>
        <v>-</v>
      </c>
      <c r="DS18" s="441" t="str">
        <f t="shared" si="81"/>
        <v>-</v>
      </c>
      <c r="DT18" s="441" t="b">
        <f t="shared" ref="DT18:DT43" si="82">INDEX(i.Breed,$M18,DT$6)</f>
        <v>0</v>
      </c>
      <c r="DU18" s="567" t="str" cm="1">
        <f t="array" ref="DU18">INDEX(DU$13:DU17,$B18+1,1)</f>
        <v>-</v>
      </c>
      <c r="DV18" s="567" t="str" cm="1">
        <f t="array" ref="DV18">INDEX(DV$13:DV17,$B18+1,1)</f>
        <v>-</v>
      </c>
      <c r="DW18" s="567" t="str" cm="1">
        <f t="array" ref="DW18">INDEX(DW$13:DW17,$B18+1,1)</f>
        <v>-</v>
      </c>
      <c r="DX18" s="567" t="str" cm="1">
        <f t="array" ref="DX18">INDEX(DX$13:DX17,$B18+1,1)</f>
        <v>-</v>
      </c>
      <c r="DY18" s="441" t="str">
        <f t="shared" ref="DY18:ED27" si="83">INDEX(i.Breed,$M18,DY$6)</f>
        <v>-</v>
      </c>
      <c r="DZ18" s="441">
        <f t="shared" si="83"/>
        <v>500</v>
      </c>
      <c r="EA18" s="441">
        <f t="shared" si="83"/>
        <v>500</v>
      </c>
      <c r="EB18" s="441" t="str">
        <f t="shared" si="83"/>
        <v>-</v>
      </c>
      <c r="EC18" s="441" t="str">
        <f t="shared" si="83"/>
        <v>-</v>
      </c>
      <c r="ED18" s="441" t="str">
        <f t="shared" si="83"/>
        <v>-</v>
      </c>
      <c r="EE18" s="441">
        <f t="shared" ref="EE18:EE43" si="84">IF($V18=0,EE$13,INDEX(i.RR_scenario,$V18,$M18))</f>
        <v>0</v>
      </c>
      <c r="EF18" s="441">
        <f t="shared" ref="EF18:EF43" si="85">INDEX(i.dryman,($T18-1)*4+$S18,EF$6)</f>
        <v>0</v>
      </c>
      <c r="EG18" s="441">
        <f t="shared" ref="EG18:EJ37" si="86">INDEX(i.dryman,($T18-1)*4+$S18,EG$7)</f>
        <v>0</v>
      </c>
      <c r="EH18" s="441">
        <f t="shared" si="86"/>
        <v>0</v>
      </c>
      <c r="EI18" s="441">
        <f t="shared" si="86"/>
        <v>0</v>
      </c>
      <c r="EJ18" s="441">
        <f t="shared" si="86"/>
        <v>0</v>
      </c>
      <c r="EK18" s="441" t="b">
        <f t="shared" ref="EK18:EN37" si="87">INDEX(i.dryman,($T18-1)*4+$S18,EK$6)</f>
        <v>0</v>
      </c>
      <c r="EL18" s="441" t="b">
        <f t="shared" si="87"/>
        <v>0</v>
      </c>
      <c r="EM18" s="441" t="b">
        <f t="shared" si="87"/>
        <v>0</v>
      </c>
      <c r="EN18" s="441" t="b">
        <f t="shared" si="87"/>
        <v>0</v>
      </c>
      <c r="EO18" s="441">
        <f t="shared" ref="EO18:EP37" si="88">INDEX(i.dryman,($T18-1)*4+$S18,EO$6+$M18-1)</f>
        <v>1</v>
      </c>
      <c r="EP18" s="441">
        <f t="shared" si="88"/>
        <v>0</v>
      </c>
      <c r="EQ18" s="441" t="b">
        <f t="shared" ref="EQ18:EQ50" si="89">AND(INDEX(i.dryman,($T18-1)*4+$S18,EQ$6),($EV18&gt;0))</f>
        <v>0</v>
      </c>
      <c r="ER18" s="441" t="b">
        <f t="shared" si="64"/>
        <v>0</v>
      </c>
      <c r="ES18" s="441" t="b">
        <f t="shared" si="64"/>
        <v>0</v>
      </c>
      <c r="ET18" s="441" t="b">
        <f t="shared" si="64"/>
        <v>1</v>
      </c>
      <c r="EU18" s="91">
        <f t="shared" si="65"/>
        <v>1</v>
      </c>
      <c r="EV18" s="91">
        <f t="shared" si="65"/>
        <v>1</v>
      </c>
      <c r="EW18" s="567" cm="1">
        <f t="array" ref="EW18">INDEX(EW$13:EW17,$B18+1,1)</f>
        <v>1</v>
      </c>
      <c r="EX18" s="567" cm="1">
        <f t="array" ref="EX18">INDEX(EX$13:EX17,$B18+1,1)</f>
        <v>1</v>
      </c>
      <c r="EY18" s="567" cm="1">
        <f t="array" ref="EY18">INDEX(EY$13:EY17,$B18+1,1)</f>
        <v>1</v>
      </c>
      <c r="EZ18" s="567" cm="1">
        <f t="array" ref="EZ18">INDEX(EZ$13:EZ17,$B18+1,1)</f>
        <v>1</v>
      </c>
      <c r="FA18" s="567" t="str" cm="1">
        <f t="array" ref="FA18">INDEX(FA$13:FA17,$B18+1,1)</f>
        <v>-</v>
      </c>
      <c r="FB18" s="441" t="b">
        <f t="shared" ref="FB18:FE43" si="90">INDEX(IF($M18&lt;4,i.ProdnCal_Mer,i.ProdnCal_Mat),$O18,($L18-1)*10+FB$6)</f>
        <v>1</v>
      </c>
      <c r="FC18" s="441" t="b">
        <f t="shared" si="90"/>
        <v>0</v>
      </c>
      <c r="FD18" s="441" t="b">
        <f t="shared" si="90"/>
        <v>0</v>
      </c>
      <c r="FE18" s="441" t="b">
        <f t="shared" si="90"/>
        <v>0</v>
      </c>
      <c r="FF18" s="91">
        <f t="shared" si="67"/>
        <v>1</v>
      </c>
      <c r="FG18" s="91">
        <f t="shared" si="67"/>
        <v>1</v>
      </c>
      <c r="FH18" s="91">
        <f t="shared" si="67"/>
        <v>1</v>
      </c>
      <c r="FI18" s="91">
        <f t="shared" si="67"/>
        <v>1</v>
      </c>
      <c r="FJ18" s="91">
        <f t="shared" si="67"/>
        <v>1</v>
      </c>
      <c r="FK18" s="91">
        <f t="shared" si="67"/>
        <v>1</v>
      </c>
      <c r="FL18" s="91">
        <f t="shared" si="67"/>
        <v>1</v>
      </c>
      <c r="FM18" s="91">
        <f t="shared" si="67"/>
        <v>1</v>
      </c>
      <c r="FN18" s="8"/>
      <c r="FO18" s="567" t="str" cm="1">
        <f t="array" ref="FO18">INDEX(FO$13:FO17,$B18+1,1)</f>
        <v>-</v>
      </c>
      <c r="FP18" s="441" t="b">
        <f t="shared" ref="FP18:FP43" si="91">$AB18&lt;0</f>
        <v>0</v>
      </c>
      <c r="FQ18" s="567" t="str" cm="1">
        <f t="array" ref="FQ18">INDEX(FQ$13:FQ17,$B18+1,1)</f>
        <v>-</v>
      </c>
      <c r="FR18" s="567" t="str" cm="1">
        <f t="array" ref="FR18">INDEX(FR$13:FR17,$B18+1,1)</f>
        <v>-</v>
      </c>
      <c r="FS18" s="567" t="str" cm="1">
        <f t="array" ref="FS18">INDEX(FS$13:FS17,$B18+1,1)</f>
        <v>-</v>
      </c>
      <c r="FT18" s="567" cm="1">
        <f t="array" ref="FT18">INDEX(FT$13:FT17,$B18+1,1)</f>
        <v>1</v>
      </c>
      <c r="FU18" s="567" cm="1">
        <f t="array" ref="FU18">INDEX(FU$13:FU17,$B18+1,1)</f>
        <v>1</v>
      </c>
      <c r="FV18" s="567" t="str" cm="1">
        <f t="array" ref="FV18">INDEX(FV$13:FV17,$B18+1,1)</f>
        <v>-</v>
      </c>
      <c r="FW18" s="567" t="str" cm="1">
        <f t="array" ref="FW18">INDEX(FW$13:FW17,$B18+1,1)</f>
        <v>-</v>
      </c>
      <c r="FX18" s="567" t="str" cm="1">
        <f t="array" ref="FX18">INDEX(FX$13:FX17,$B18+1,1)</f>
        <v>-</v>
      </c>
      <c r="FY18" s="567" t="str" cm="1">
        <f t="array" ref="FY18">INDEX(FY$13:FY17,$B18+1,1)</f>
        <v>-</v>
      </c>
      <c r="FZ18" s="567" t="str" cm="1">
        <f t="array" ref="FZ18">INDEX(FZ$13:FZ17,$B18+1,1)</f>
        <v>-</v>
      </c>
      <c r="GA18" s="567" t="str" cm="1">
        <f t="array" ref="GA18">INDEX(GA$13:GA17,$B18+1,1)</f>
        <v>-</v>
      </c>
      <c r="GB18" s="567" t="str" cm="1">
        <f t="array" ref="GB18">INDEX(GB$13:GB17,$B18+1,1)</f>
        <v>-</v>
      </c>
      <c r="GC18" s="567" t="str" cm="1">
        <f t="array" ref="GC18">INDEX(GC$13:GC17,$B18+1,1)</f>
        <v>-</v>
      </c>
      <c r="GD18" s="567" t="str" cm="1">
        <f t="array" ref="GD18">INDEX(GD$13:GD17,$B18+1,1)</f>
        <v>-</v>
      </c>
      <c r="GE18" s="567" t="str" cm="1">
        <f t="array" ref="GE18">INDEX(GE$13:GE17,$B18+1,1)</f>
        <v>-</v>
      </c>
      <c r="GF18" s="567" t="str" cm="1">
        <f t="array" ref="GF18">INDEX(GF$13:GF17,$B18+1,1)</f>
        <v>-</v>
      </c>
      <c r="GG18" s="567" t="str" cm="1">
        <f t="array" ref="GG18">INDEX(GG$13:GG17,$B18+1,1)</f>
        <v>-</v>
      </c>
      <c r="GH18" s="567" t="str" cm="1">
        <f t="array" ref="GH18">INDEX(GH$13:GH17,$B18+1,1)</f>
        <v>-</v>
      </c>
      <c r="GI18" s="567" t="str" cm="1">
        <f t="array" ref="GI18">INDEX(GI$13:GI17,$B18+1,1)</f>
        <v>-</v>
      </c>
      <c r="GJ18" s="567" t="str" cm="1">
        <f t="array" ref="GJ18">INDEX(GJ$13:GJ17,$B18+1,1)</f>
        <v>-</v>
      </c>
      <c r="GK18" s="567" t="str" cm="1">
        <f t="array" ref="GK18">INDEX(GK$13:GK17,$B18+1,1)</f>
        <v>-</v>
      </c>
      <c r="GL18" s="567" t="str" cm="1">
        <f t="array" ref="GL18">INDEX(GL$13:GL17,$B18+1,1)</f>
        <v>-</v>
      </c>
      <c r="GM18" s="567" t="str" cm="1">
        <f t="array" ref="GM18">INDEX(GM$13:GM17,$B18+1,1)</f>
        <v>-</v>
      </c>
      <c r="GN18" s="567" cm="1">
        <f t="array" ref="GN18">INDEX(GN$13:GN17,$B18+1,1)</f>
        <v>0</v>
      </c>
      <c r="GO18" s="567" t="str" cm="1">
        <f t="array" ref="GO18">INDEX(GO$13:GO17,$B18+1,1)</f>
        <v>-</v>
      </c>
      <c r="GP18" s="567" cm="1">
        <f t="array" ref="GP18">INDEX(GP$13:GP17,$B18+1,1)</f>
        <v>1</v>
      </c>
      <c r="GQ18" s="567" cm="1">
        <f t="array" ref="GQ18">INDEX(GQ$13:GQ17,$B18+1,1)</f>
        <v>0</v>
      </c>
      <c r="GR18" s="567" cm="1">
        <f t="array" ref="GR18">INDEX(GR$13:GR17,$B18+1,1)</f>
        <v>0</v>
      </c>
      <c r="GS18" s="567" cm="1">
        <f t="array" ref="GS18">INDEX(GS$13:GS17,$B18+1,1)</f>
        <v>0</v>
      </c>
      <c r="GT18" s="567" cm="1">
        <f t="array" ref="GT18">INDEX(GT$13:GT17,$B18+1,1)</f>
        <v>0</v>
      </c>
      <c r="GU18" s="567" cm="1">
        <f t="array" ref="GU18">INDEX(GU$13:GU17,$B18+1,1)</f>
        <v>0</v>
      </c>
      <c r="GV18" s="567" cm="1">
        <f t="array" ref="GV18">INDEX(GV$13:GV17,$B18+1,1)</f>
        <v>0</v>
      </c>
      <c r="GW18" s="567" cm="1">
        <f t="array" ref="GW18">INDEX(GW$13:GW17,$B18+1,1)</f>
        <v>1</v>
      </c>
      <c r="GX18" s="567" cm="1">
        <f t="array" ref="GX18">INDEX(GX$13:GX17,$B18+1,1)</f>
        <v>0</v>
      </c>
      <c r="GY18" s="567" cm="1">
        <f t="array" ref="GY18">INDEX(GY$13:GY17,$B18+1,1)</f>
        <v>0</v>
      </c>
      <c r="GZ18" s="567" cm="1">
        <f t="array" ref="GZ18">INDEX(GZ$13:GZ17,$B18+1,1)</f>
        <v>0</v>
      </c>
      <c r="HA18" s="567" cm="1">
        <f t="array" ref="HA18">INDEX(HA$13:HA17,$B18+1,1)</f>
        <v>0</v>
      </c>
      <c r="HB18" s="8"/>
      <c r="HC18" s="567" t="str" cm="1">
        <f t="array" ref="HC18">INDEX(HC$13:HC17,$B18+1,1)</f>
        <v>-</v>
      </c>
      <c r="HD18" s="567" t="str" cm="1">
        <f t="array" ref="HD18">INDEX(HD$13:HD17,$B18+1,1)</f>
        <v>-</v>
      </c>
      <c r="HE18" s="567" t="str" cm="1">
        <f t="array" ref="HE18">INDEX(HE$13:HE17,$B18+1,1)</f>
        <v>-</v>
      </c>
      <c r="HF18" s="567" t="str" cm="1">
        <f t="array" ref="HF18">INDEX(HF$13:HF17,$B18+1,1)</f>
        <v>-</v>
      </c>
      <c r="HG18" s="567" cm="1">
        <f t="array" ref="HG18">INDEX(HG$13:HG17,$B18+1,1)</f>
        <v>0</v>
      </c>
      <c r="HH18" s="567" t="str" cm="1">
        <f t="array" ref="HH18">INDEX(HH$13:HH17,$B18+1,1)</f>
        <v>-</v>
      </c>
      <c r="HI18" s="567" t="str" cm="1">
        <f t="array" ref="HI18">INDEX(HI$13:HI17,$B18+1,1)</f>
        <v>-</v>
      </c>
      <c r="HJ18" s="568" t="str">
        <f t="shared" ref="HJ18:HJ33" ca="1" si="92">OFFSET(HJ$13,$B18,0)</f>
        <v>-</v>
      </c>
      <c r="HK18" s="567" t="str" cm="1">
        <f t="array" ref="HK18">INDEX(HK$13:HK17,$B18+1,1)</f>
        <v>-</v>
      </c>
      <c r="HL18" s="567" t="str" cm="1">
        <f t="array" ref="HL18">INDEX(HL$13:HL17,$B18+1,1)</f>
        <v>-</v>
      </c>
      <c r="HM18" s="567" t="str" cm="1">
        <f t="array" ref="HM18">INDEX(HM$13:HM17,$B18+1,1)</f>
        <v>-</v>
      </c>
      <c r="HN18" s="567" t="str" cm="1">
        <f t="array" ref="HN18">INDEX(HN$13:HN17,$B18+1,1)</f>
        <v>-</v>
      </c>
      <c r="HO18" s="567" t="str" cm="1">
        <f t="array" ref="HO18">INDEX(HO$13:HO17,$B18+1,1)</f>
        <v>-</v>
      </c>
      <c r="HP18" s="567" t="str" cm="1">
        <f t="array" ref="HP18">INDEX(HP$13:HP17,$B18+1,1)</f>
        <v>-</v>
      </c>
      <c r="HQ18" s="567" t="str" cm="1">
        <f t="array" ref="HQ18">INDEX(HQ$13:HQ17,$B18+1,1)</f>
        <v>-</v>
      </c>
      <c r="HR18" s="567" t="str" cm="1">
        <f t="array" ref="HR18">INDEX(HR$13:HR17,$B18+1,1)</f>
        <v>-</v>
      </c>
      <c r="HS18" s="567" t="str" cm="1">
        <f t="array" ref="HS18">INDEX(HS$13:HS17,$B18+1,1)</f>
        <v>-</v>
      </c>
      <c r="HT18" s="567" t="str" cm="1">
        <f t="array" ref="HT18">INDEX(HT$13:HT17,$B18+1,1)</f>
        <v>-</v>
      </c>
      <c r="HU18" s="567" t="str" cm="1">
        <f t="array" ref="HU18">INDEX(HU$13:HU17,$B18+1,1)</f>
        <v>-</v>
      </c>
      <c r="HV18" s="567" t="str" cm="1">
        <f t="array" ref="HV18">INDEX(HV$13:HV17,$B18+1,1)</f>
        <v>-</v>
      </c>
      <c r="HW18" s="567" t="str" cm="1">
        <f t="array" ref="HW18">INDEX(HW$13:HW17,$B18+1,1)</f>
        <v>-</v>
      </c>
      <c r="HX18" s="567" t="str" cm="1">
        <f t="array" ref="HX18">INDEX(HX$13:HX17,$B18+1,1)</f>
        <v>-</v>
      </c>
      <c r="HY18" s="567" t="str" cm="1">
        <f t="array" ref="HY18">INDEX(HY$13:HY17,$B18+1,1)</f>
        <v>-</v>
      </c>
      <c r="HZ18" s="567" t="str" cm="1">
        <f t="array" ref="HZ18">INDEX(HZ$13:HZ17,$B18+1,1)</f>
        <v>-</v>
      </c>
      <c r="IA18" s="567" t="str" cm="1">
        <f t="array" ref="IA18">INDEX(IA$13:IA17,$B18+1,1)</f>
        <v>-</v>
      </c>
      <c r="IB18" s="567" t="str" cm="1">
        <f t="array" ref="IB18">INDEX(IB$13:IB17,$B18+1,1)</f>
        <v>-</v>
      </c>
      <c r="IC18" s="567" t="str" cm="1">
        <f t="array" ref="IC18">INDEX(IC$13:IC17,$B18+1,1)</f>
        <v>-</v>
      </c>
      <c r="ID18" s="567" t="str" cm="1">
        <f t="array" ref="ID18">INDEX(ID$13:ID17,$B18+1,1)</f>
        <v>-</v>
      </c>
      <c r="IE18" s="567" t="str" cm="1">
        <f t="array" ref="IE18">INDEX(IE$13:IE17,$B18+1,1)</f>
        <v>-</v>
      </c>
      <c r="IF18" s="567" t="str" cm="1">
        <f t="array" ref="IF18">INDEX(IF$13:IF17,$B18+1,1)</f>
        <v>-</v>
      </c>
      <c r="IG18" s="567" t="str" cm="1">
        <f t="array" ref="IG18">INDEX(IG$13:IG17,$B18+1,1)</f>
        <v>-</v>
      </c>
      <c r="IH18" s="567" cm="1">
        <f t="array" ref="IH18">INDEX(IH$13:IH17,$B18+1,1)</f>
        <v>1</v>
      </c>
      <c r="II18" s="567" cm="1">
        <f t="array" ref="II18">INDEX(II$13:II17,$B18+1,1)</f>
        <v>1</v>
      </c>
      <c r="IJ18" s="8"/>
      <c r="IK18" s="567" cm="1">
        <f t="array" ref="IK18">INDEX(IK$13:IK17,$B18+1,1)</f>
        <v>0.125</v>
      </c>
      <c r="IL18" s="567" cm="1">
        <f t="array" ref="IL18">INDEX(IL$13:IL17,$B18+1,1)</f>
        <v>0.3</v>
      </c>
      <c r="IM18" s="567" cm="1">
        <f t="array" ref="IM18">INDEX(IM$13:IM17,$B18+1,1)</f>
        <v>-0.05</v>
      </c>
      <c r="IN18" s="567" cm="1">
        <f t="array" ref="IN18">INDEX(IN$13:IN17,$B18+1,1)</f>
        <v>0.1</v>
      </c>
      <c r="IO18" s="567" cm="1">
        <f t="array" ref="IO18">INDEX(IO$13:IO17,$B18+1,1)</f>
        <v>0.25</v>
      </c>
      <c r="IP18" s="567" cm="1">
        <f t="array" ref="IP18">INDEX(IP$13:IP17,$B18+1,1)</f>
        <v>-0.05</v>
      </c>
      <c r="IQ18" s="567" cm="1">
        <f t="array" ref="IQ18">INDEX(IQ$13:IQ17,$B18+1,1)</f>
        <v>0.05</v>
      </c>
      <c r="IR18" s="567" cm="1">
        <f t="array" ref="IR18">INDEX(IR$13:IR17,$B18+1,1)</f>
        <v>0.1</v>
      </c>
      <c r="IS18" s="567" cm="1">
        <f t="array" ref="IS18">INDEX(IS$13:IS17,$B18+1,1)</f>
        <v>-0.02</v>
      </c>
      <c r="IT18" s="567" cm="1">
        <f t="array" ref="IT18">INDEX(IT$13:IT17,$B18+1,1)</f>
        <v>0.1</v>
      </c>
      <c r="IU18" s="567" cm="1">
        <f t="array" ref="IU18">INDEX(IU$13:IU17,$B18+1,1)</f>
        <v>0.25</v>
      </c>
      <c r="IV18" s="567" cm="1">
        <f t="array" ref="IV18">INDEX(IV$13:IV17,$B18+1,1)</f>
        <v>-0.05</v>
      </c>
      <c r="IW18" s="567" cm="1">
        <f t="array" ref="IW18">INDEX(IW$13:IW17,$B18+1,1)</f>
        <v>0.125</v>
      </c>
      <c r="IX18" s="567" cm="1">
        <f t="array" ref="IX18">INDEX(IX$13:IX17,$B18+1,1)</f>
        <v>0.1</v>
      </c>
      <c r="IY18" s="567" cm="1">
        <f t="array" ref="IY18">INDEX(IY$13:IY17,$B18+1,1)</f>
        <v>0.1</v>
      </c>
      <c r="IZ18" s="567" cm="1">
        <f t="array" ref="IZ18">INDEX(IZ$13:IZ17,$B18+1,1)</f>
        <v>0.1</v>
      </c>
      <c r="JA18" s="567" cm="1">
        <f t="array" ref="JA18">INDEX(JA$13:JA17,$B18+1,1)</f>
        <v>0</v>
      </c>
      <c r="JB18" s="567" cm="1">
        <f t="array" ref="JB18">INDEX(JB$13:JB17,$B18+1,1)</f>
        <v>0</v>
      </c>
      <c r="JC18" s="567" cm="1">
        <f t="array" ref="JC18">INDEX(JC$13:JC17,$B18+1,1)</f>
        <v>0</v>
      </c>
      <c r="JD18" s="567" cm="1">
        <f t="array" ref="JD18">INDEX(JD$13:JD17,$B18+1,1)</f>
        <v>0</v>
      </c>
      <c r="JE18" s="567" cm="1">
        <f t="array" ref="JE18">INDEX(JE$13:JE17,$B18+1,1)</f>
        <v>0</v>
      </c>
      <c r="JF18" s="567" cm="1">
        <f t="array" ref="JF18">INDEX(JF$13:JF17,$B18+1,1)</f>
        <v>0</v>
      </c>
      <c r="JG18" s="567" cm="1">
        <f t="array" ref="JG18">INDEX(JG$13:JG17,$B18+1,1)</f>
        <v>0</v>
      </c>
      <c r="JH18" s="567" cm="1">
        <f t="array" ref="JH18">INDEX(JH$13:JH17,$B18+1,1)</f>
        <v>0</v>
      </c>
      <c r="JI18" s="567" cm="1">
        <f t="array" ref="JI18">INDEX(JI$13:JI17,$B18+1,1)</f>
        <v>0</v>
      </c>
      <c r="JJ18" s="567" cm="1">
        <f t="array" ref="JJ18">INDEX(JJ$13:JJ17,$B18+1,1)</f>
        <v>0</v>
      </c>
      <c r="JK18" s="567" cm="1">
        <f t="array" ref="JK18">INDEX(JK$13:JK17,$B18+1,1)</f>
        <v>0</v>
      </c>
      <c r="JL18" s="567" cm="1">
        <f t="array" ref="JL18">INDEX(JL$13:JL17,$B18+1,1)</f>
        <v>0</v>
      </c>
      <c r="JM18" s="567" cm="1">
        <f t="array" ref="JM18">INDEX(JM$13:JM17,$B18+1,1)</f>
        <v>0</v>
      </c>
      <c r="JN18" s="567" cm="1">
        <f t="array" ref="JN18">INDEX(JN$13:JN17,$B18+1,1)</f>
        <v>0</v>
      </c>
      <c r="JO18" s="567" cm="1">
        <f t="array" ref="JO18">INDEX(JO$13:JO17,$B18+1,1)</f>
        <v>0</v>
      </c>
      <c r="JP18" s="567" cm="1">
        <f t="array" ref="JP18">INDEX(JP$13:JP17,$B18+1,1)</f>
        <v>0</v>
      </c>
      <c r="JQ18" s="567" cm="1">
        <f t="array" ref="JQ18">INDEX(JQ$13:JQ17,$B18+1,1)</f>
        <v>0</v>
      </c>
      <c r="JR18" s="567" cm="1">
        <f t="array" ref="JR18">INDEX(JR$13:JR17,$B18+1,1)</f>
        <v>0</v>
      </c>
      <c r="JS18" s="567" cm="1">
        <f t="array" ref="JS18">INDEX(JS$13:JS17,$B18+1,1)</f>
        <v>0</v>
      </c>
      <c r="JT18" s="567" cm="1">
        <f t="array" ref="JT18">INDEX(JT$13:JT17,$B18+1,1)</f>
        <v>0</v>
      </c>
      <c r="JU18" s="567" cm="1">
        <f t="array" ref="JU18">INDEX(JU$13:JU17,$B18+1,1)</f>
        <v>0</v>
      </c>
      <c r="JV18" s="567" cm="1">
        <f t="array" ref="JV18">INDEX(JV$13:JV17,$B18+1,1)</f>
        <v>0</v>
      </c>
      <c r="JW18" s="567" cm="1">
        <f t="array" ref="JW18">INDEX(JW$13:JW17,$B18+1,1)</f>
        <v>0</v>
      </c>
      <c r="JX18" s="567" cm="1">
        <f t="array" ref="JX18">INDEX(JX$13:JX17,$B18+1,1)</f>
        <v>0</v>
      </c>
      <c r="JY18" s="567" cm="1">
        <f t="array" ref="JY18">INDEX(JY$13:JY17,$B18+1,1)</f>
        <v>0</v>
      </c>
      <c r="JZ18" s="567" cm="1">
        <f t="array" ref="JZ18">INDEX(JZ$13:JZ17,$B18+1,1)</f>
        <v>0</v>
      </c>
      <c r="KA18" s="567" cm="1">
        <f t="array" ref="KA18">INDEX(KA$13:KA17,$B18+1,1)</f>
        <v>0</v>
      </c>
      <c r="KB18" s="567" cm="1">
        <f t="array" ref="KB18">INDEX(KB$13:KB17,$B18+1,1)</f>
        <v>0</v>
      </c>
      <c r="KC18" s="567" cm="1">
        <f t="array" ref="KC18">INDEX(KC$13:KC17,$B18+1,1)</f>
        <v>0</v>
      </c>
      <c r="KD18" s="567" cm="1">
        <f t="array" ref="KD18">INDEX(KD$13:KD17,$B18+1,1)</f>
        <v>0</v>
      </c>
      <c r="KE18" s="567" cm="1">
        <f t="array" ref="KE18">INDEX(KE$13:KE17,$B18+1,1)</f>
        <v>0</v>
      </c>
      <c r="KF18" s="567" cm="1">
        <f t="array" ref="KF18">INDEX(KF$13:KF17,$B18+1,1)</f>
        <v>0</v>
      </c>
      <c r="KG18" s="567" t="str" cm="1">
        <f t="array" ref="KG18">INDEX(KG$13:KG17,$B18+1,1)</f>
        <v>-</v>
      </c>
      <c r="KH18" s="8"/>
      <c r="KI18" s="567" cm="1">
        <f t="array" ref="KI18">INDEX(KI$13:KI17,$B18+1,1)</f>
        <v>0</v>
      </c>
      <c r="KJ18" s="567" cm="1">
        <f t="array" ref="KJ18">INDEX(KJ$13:KJ17,$B18+1,1)</f>
        <v>0</v>
      </c>
      <c r="KK18" s="567" cm="1">
        <f t="array" ref="KK18">INDEX(KK$13:KK17,$B18+1,1)</f>
        <v>0</v>
      </c>
      <c r="KL18" s="567" t="str" cm="1">
        <f t="array" ref="KL18">INDEX(KL$13:KL17,$B18+1,1)</f>
        <v>-</v>
      </c>
      <c r="KM18" s="567" t="str" cm="1">
        <f t="array" ref="KM18">INDEX(KM$13:KM17,$B18+1,1)</f>
        <v>-</v>
      </c>
      <c r="KN18" s="567" t="str" cm="1">
        <f t="array" ref="KN18">INDEX(KN$13:KN17,$B18+1,1)</f>
        <v>-</v>
      </c>
      <c r="KO18" s="567" t="str" cm="1">
        <f t="array" ref="KO18">INDEX(KO$13:KO17,$B18+1,1)</f>
        <v>-</v>
      </c>
      <c r="KP18" s="567" t="str" cm="1">
        <f t="array" ref="KP18">INDEX(KP$13:KP17,$B18+1,1)</f>
        <v>-</v>
      </c>
      <c r="KQ18" s="567" t="str" cm="1">
        <f t="array" ref="KQ18">INDEX(KQ$13:KQ17,$B18+1,1)</f>
        <v>-</v>
      </c>
      <c r="KR18" s="567" t="str" cm="1">
        <f t="array" ref="KR18">INDEX(KR$13:KR17,$B18+1,1)</f>
        <v>-</v>
      </c>
      <c r="KS18" s="567" t="str" cm="1">
        <f t="array" ref="KS18">INDEX(KS$13:KS17,$B18+1,1)</f>
        <v>-</v>
      </c>
      <c r="KT18" s="567" t="str" cm="1">
        <f t="array" ref="KT18">INDEX(KT$13:KT17,$B18+1,1)</f>
        <v>-</v>
      </c>
      <c r="KU18" s="567" t="str" cm="1">
        <f t="array" ref="KU18">INDEX(KU$13:KU17,$B18+1,1)</f>
        <v>-</v>
      </c>
      <c r="KV18" s="567" t="str" cm="1">
        <f t="array" ref="KV18">INDEX(KV$13:KV17,$B18+1,1)</f>
        <v>-</v>
      </c>
      <c r="KW18" s="567" t="str" cm="1">
        <f t="array" ref="KW18">INDEX(KW$13:KW17,$B18+1,1)</f>
        <v>-</v>
      </c>
      <c r="KX18" s="567" t="str" cm="1">
        <f t="array" ref="KX18">INDEX(KX$13:KX17,$B18+1,1)</f>
        <v>-</v>
      </c>
      <c r="KY18" s="567" t="str" cm="1">
        <f t="array" ref="KY18">INDEX(KY$13:KY17,$B18+1,1)</f>
        <v>-</v>
      </c>
      <c r="KZ18" s="567" t="str" cm="1">
        <f t="array" ref="KZ18">INDEX(KZ$13:KZ17,$B18+1,1)</f>
        <v>-</v>
      </c>
      <c r="LA18" s="567" t="str" cm="1">
        <f t="array" ref="LA18">INDEX(LA$13:LA17,$B18+1,1)</f>
        <v>-</v>
      </c>
      <c r="LB18" s="8"/>
      <c r="LC18" s="441" t="str">
        <f t="shared" ref="LC18:LC35" ca="1" si="93">IF($X18&lt;&gt;0,INDEX(i.cropgraze_inc,$X18,LC$6),OFFSET(LC$13,$B18,0))</f>
        <v>-</v>
      </c>
      <c r="LD18" s="567" t="str" cm="1">
        <f t="array" ref="LD18">INDEX(LD$13:LD17,$B18+1,1)</f>
        <v>-</v>
      </c>
      <c r="LE18" s="567" t="str" cm="1">
        <f t="array" ref="LE18">INDEX(LE$13:LE17,$B18+1,1)</f>
        <v>-</v>
      </c>
      <c r="LF18" s="567" t="str" cm="1">
        <f t="array" ref="LF18">INDEX(LF$13:LF17,$B18+1,1)</f>
        <v>-</v>
      </c>
      <c r="LG18" s="567" t="str" cm="1">
        <f t="array" ref="LG18">INDEX(LG$13:LG17,$B18+1,1)</f>
        <v>-</v>
      </c>
      <c r="LH18" s="567" t="str" cm="1">
        <f t="array" ref="LH18">INDEX(LH$13:LH17,$B18+1,1)</f>
        <v>-</v>
      </c>
      <c r="LI18" s="567" t="str" cm="1">
        <f t="array" ref="LI18">INDEX(LI$13:LI17,$B18+1,1)</f>
        <v>-</v>
      </c>
      <c r="LJ18" s="567" t="str" cm="1">
        <f t="array" ref="LJ18">INDEX(LJ$13:LJ17,$B18+1,1)</f>
        <v>-</v>
      </c>
      <c r="LK18" s="441" t="str" cm="1">
        <f t="array" ref="LK18">IF(OR(LL18:LL18&lt;&gt;"-"),TRUE,"-")</f>
        <v>-</v>
      </c>
      <c r="LL18" s="567" t="str" cm="1">
        <f t="array" ref="LL18">INDEX(LL$13:LL17,$B18+1,1)</f>
        <v>-</v>
      </c>
      <c r="LM18" s="567" cm="1">
        <f t="array" ref="LM18">INDEX(LM$13:LM17,$B18+1,1)</f>
        <v>0</v>
      </c>
      <c r="LN18" s="567" cm="1">
        <f t="array" ref="LN18">INDEX(LN$13:LN17,$B18+1,1)</f>
        <v>999999</v>
      </c>
      <c r="LO18" s="567" cm="1">
        <f t="array" ref="LO18">INDEX(LO$13:LO17,$B18+1,1)</f>
        <v>999999</v>
      </c>
      <c r="LP18" s="567" cm="1">
        <f t="array" ref="LP18">INDEX(LP$13:LP17,$B18+1,1)</f>
        <v>999999</v>
      </c>
      <c r="LQ18" s="567" cm="1">
        <f t="array" ref="LQ18">INDEX(LQ$13:LQ17,$B18+1,1)</f>
        <v>999999</v>
      </c>
      <c r="LR18" s="567" cm="1">
        <f t="array" ref="LR18">INDEX(LR$13:LR17,$B18+1,1)</f>
        <v>999999</v>
      </c>
      <c r="LS18" s="567" cm="1">
        <f t="array" ref="LS18">INDEX(LS$13:LS17,$B18+1,1)</f>
        <v>999999</v>
      </c>
      <c r="LT18" s="567" t="str" cm="1">
        <f t="array" ref="LT18">INDEX(LT$13:LT17,$B18+1,1)</f>
        <v>-</v>
      </c>
      <c r="LU18" s="567" t="str" cm="1">
        <f t="array" ref="LU18">INDEX(LU$13:LU17,$B18+1,1)</f>
        <v>-</v>
      </c>
      <c r="LV18" s="567" t="str" cm="1">
        <f t="array" ref="LV18">INDEX(LV$13:LV17,$B18+1,1)</f>
        <v>-</v>
      </c>
      <c r="LW18" s="567" t="b" cm="1">
        <f t="array" ref="LW18">INDEX(LW$13:LW17,$B18+1,1)</f>
        <v>1</v>
      </c>
      <c r="LX18" s="567" t="str" cm="1">
        <f t="array" ref="LX18">INDEX(LX$13:LX17,$B18+1,1)</f>
        <v>-</v>
      </c>
      <c r="LY18" s="567" cm="1">
        <f t="array" ref="LY18">INDEX(LY$13:LY17,$B18+1,1)</f>
        <v>0</v>
      </c>
      <c r="LZ18" s="567" cm="1">
        <f t="array" ref="LZ18">INDEX(LZ$13:LZ17,$B18+1,1)</f>
        <v>0</v>
      </c>
      <c r="MA18" s="567" cm="1">
        <f t="array" ref="MA18">INDEX(MA$13:MA17,$B18+1,1)</f>
        <v>0</v>
      </c>
      <c r="MB18" s="567" t="str" cm="1">
        <f t="array" ref="MB18">INDEX(MB$13:MB17,$B18+1,1)</f>
        <v>-</v>
      </c>
      <c r="MC18" s="567" t="str" cm="1">
        <f t="array" ref="MC18">INDEX(MC$13:MC17,$B18+1,1)</f>
        <v>-</v>
      </c>
      <c r="MD18" s="441">
        <f t="shared" ref="MD18:MD27" si="94">IF($M18&gt;=4,0.75,0)</f>
        <v>0</v>
      </c>
      <c r="ME18" s="567" t="str" cm="1">
        <f t="array" ref="ME18">INDEX(ME$13:ME17,$B18+1,1)</f>
        <v>-</v>
      </c>
      <c r="MF18" s="567" t="str" cm="1">
        <f t="array" ref="MF18">INDEX(MF$13:MF17,$B18+1,1)</f>
        <v>-</v>
      </c>
      <c r="MG18" s="8"/>
      <c r="MH18" s="567" t="str" cm="1">
        <f t="array" ref="MH18">INDEX(MH$13:MH17,$B18+1,1)</f>
        <v>-</v>
      </c>
      <c r="MI18" s="567" t="str" cm="1">
        <f t="array" ref="MI18">INDEX(MI$13:MI17,$B18+1,1)</f>
        <v>-</v>
      </c>
      <c r="MJ18" s="567" t="str" cm="1">
        <f t="array" ref="MJ18">INDEX(MJ$13:MJ17,$B18+1,1)</f>
        <v>-</v>
      </c>
      <c r="MK18" s="567" t="str" cm="1">
        <f t="array" ref="MK18">INDEX(MK$13:MK17,$B18+1,1)</f>
        <v>-</v>
      </c>
      <c r="ML18" s="567" cm="1">
        <f t="array" ref="ML18">INDEX(ML$13:ML17,$B18+1,1)</f>
        <v>1</v>
      </c>
      <c r="MM18" s="567" cm="1">
        <f t="array" ref="MM18">INDEX(MM$13:MM17,$B18+1,1)</f>
        <v>1</v>
      </c>
      <c r="MN18" s="567" cm="1">
        <f t="array" ref="MN18">INDEX(MN$13:MN17,$B18+1,1)</f>
        <v>1</v>
      </c>
      <c r="MO18" s="567" cm="1">
        <f t="array" ref="MO18">INDEX(MO$13:MO17,$B18+1,1)</f>
        <v>1</v>
      </c>
      <c r="MP18" s="8"/>
      <c r="MQ18" s="441">
        <f t="shared" ref="MQ18:MQ43" si="95">INDEX(i.conservation,$W18+1,$O18)</f>
        <v>1.5</v>
      </c>
      <c r="MR18" s="8"/>
      <c r="MS18" s="567" t="str" cm="1">
        <f t="array" ref="MS18">INDEX(MS$13:MS17,$B18+1,1)</f>
        <v>-</v>
      </c>
      <c r="MT18" s="567" t="str" cm="1">
        <f t="array" ref="MT18">INDEX(MT$13:MT17,$B18+1,1)</f>
        <v>-</v>
      </c>
      <c r="MU18" s="567" t="str" cm="1">
        <f t="array" ref="MU18">INDEX(MU$13:MU17,$B18+1,1)</f>
        <v>-</v>
      </c>
      <c r="MV18" s="567" t="str" cm="1">
        <f t="array" ref="MV18">INDEX(MV$13:MV17,$B18+1,1)</f>
        <v>-</v>
      </c>
      <c r="MW18" s="567" cm="1">
        <f t="array" ref="MW18">INDEX(MW$13:MW17,$B18+1,1)</f>
        <v>0</v>
      </c>
      <c r="MX18" s="514">
        <v>0</v>
      </c>
    </row>
    <row r="19" spans="1:362" outlineLevel="1">
      <c r="A19" s="18">
        <f t="shared" si="48"/>
        <v>6</v>
      </c>
      <c r="B19" s="18">
        <f>$A$17</f>
        <v>4</v>
      </c>
      <c r="C19">
        <v>2</v>
      </c>
      <c r="D19" s="17" t="str">
        <f ca="1">OFFSET(D$13,$B19,0)</f>
        <v>GSW</v>
      </c>
      <c r="E19" t="b">
        <v>1</v>
      </c>
      <c r="F19" t="b">
        <v>0</v>
      </c>
      <c r="G19" t="b">
        <f t="shared" si="78"/>
        <v>1</v>
      </c>
      <c r="H19" s="18" t="s">
        <v>2197</v>
      </c>
      <c r="I19" s="506">
        <v>2</v>
      </c>
      <c r="J19" s="567" cm="1">
        <f t="array" ref="J19">INDEX(J$13:J18,$B19+1,1)</f>
        <v>0</v>
      </c>
      <c r="K19" s="567" cm="1">
        <f t="array" ref="K19">INDEX(K$13:K18,$B19+1,1)</f>
        <v>0</v>
      </c>
      <c r="L19" s="567" cm="1">
        <f t="array" ref="L19">INDEX(L$13:L18,$B19+1,1)</f>
        <v>2</v>
      </c>
      <c r="M19" s="567" cm="1">
        <f t="array" ref="M19">INDEX(M$13:M18,$B19+1,1)</f>
        <v>2</v>
      </c>
      <c r="N19" s="567" cm="1">
        <f t="array" ref="N19">INDEX(N$13:N18,$B19+1,1)</f>
        <v>2</v>
      </c>
      <c r="O19" s="567" cm="1">
        <f t="array" ref="O19">INDEX(O$13:O18,$B19+1,1)</f>
        <v>3</v>
      </c>
      <c r="P19" s="441">
        <f t="shared" si="49"/>
        <v>2</v>
      </c>
      <c r="Q19" s="441">
        <f t="shared" si="49"/>
        <v>0</v>
      </c>
      <c r="R19" s="441">
        <f t="shared" si="50"/>
        <v>6</v>
      </c>
      <c r="S19" s="567" cm="1">
        <f t="array" ref="S19">INDEX(S$13:S18,$B19+1,1)</f>
        <v>1</v>
      </c>
      <c r="T19" s="567" cm="1">
        <f t="array" ref="T19">INDEX(T$13:T18,$B19+1,1)</f>
        <v>1</v>
      </c>
      <c r="U19" s="567" cm="1">
        <f t="array" ref="U19">INDEX(U$13:U18,$B19+1,1)</f>
        <v>1</v>
      </c>
      <c r="V19" s="567" cm="1">
        <f t="array" ref="V19">INDEX(V$13:V18,$B19+1,1)</f>
        <v>0</v>
      </c>
      <c r="W19" s="18"/>
      <c r="X19" s="567" cm="1">
        <f t="array" ref="X19">INDEX(X$13:X18,$B19+1,1)</f>
        <v>0</v>
      </c>
      <c r="Y19" s="567" cm="1">
        <f t="array" ref="Y19">INDEX(Y$13:Y18,$B19+1,1)</f>
        <v>0</v>
      </c>
      <c r="Z19" s="567" cm="1">
        <f t="array" ref="Z19">INDEX(Z$13:Z18,$B19+1,1)</f>
        <v>0</v>
      </c>
      <c r="AA19" s="567" cm="1">
        <f t="array" ref="AA19">INDEX(AA$13:AA18,$B19+1,1)</f>
        <v>1</v>
      </c>
      <c r="AB19" s="567" t="str" cm="1">
        <f t="array" ref="AB19">INDEX(AB$13:AB18,$B19+1,1)</f>
        <v/>
      </c>
      <c r="AC19" s="567" cm="1">
        <f t="array" ref="AC19">INDEX(AC$13:AC18,$B19+1,1)</f>
        <v>1</v>
      </c>
      <c r="AD19" s="567" cm="1">
        <f t="array" ref="AD19">INDEX(AD$13:AD18,$B19+1,1)</f>
        <v>1</v>
      </c>
      <c r="AE19" s="567" cm="1">
        <f t="array" ref="AE19">INDEX(AE$13:AE18,$B19+1,1)</f>
        <v>0</v>
      </c>
      <c r="AF19" s="567" cm="1">
        <f t="array" ref="AF19">INDEX(AF$13:AF18,$B19+1,1)</f>
        <v>0</v>
      </c>
      <c r="AG19" s="567" cm="1">
        <f t="array" ref="AG19">INDEX(AG$13:AG18,$B19+1,1)</f>
        <v>0</v>
      </c>
      <c r="AH19" s="567" cm="1">
        <f t="array" ref="AH19">INDEX(AH$13:AH18,$B19+1,1)</f>
        <v>0</v>
      </c>
      <c r="AI19" s="116"/>
      <c r="AJ19" s="116"/>
      <c r="AK19" s="116"/>
      <c r="AL19" s="116"/>
      <c r="AM19" s="116"/>
      <c r="AN19" s="116"/>
      <c r="AO19" s="116"/>
      <c r="AP19" s="116"/>
      <c r="AQ19" s="116"/>
      <c r="AR19" s="116"/>
      <c r="AS19" s="116"/>
      <c r="AT19" s="116"/>
      <c r="AU19" s="116"/>
      <c r="AV19" s="18"/>
      <c r="AW19" s="18"/>
      <c r="AX19" s="18"/>
      <c r="AY19" s="18"/>
      <c r="AZ19" s="18"/>
      <c r="BA19" s="209" t="str" cm="1">
        <f t="array" aca="1" ref="BA19" ca="1">$H19&amp;" "        &amp;_xlfn.SINGLE( INDEX(i.ModelStructure,$I19,1))    &amp;" "
&amp; $D19        &amp;       IF(OR($CD19="-", $CD19),"_PInp","_Full")&amp;    IF($DN19=0," FWM","")&amp;IF($DN19=1," MWM","")&amp;IF($DN19=7," Mat","")&amp;IF($MC19=1,"&amp;EL","   ")&amp;IF($DT19=TRUE,"&amp;BBT","    ")
&amp;      " TOL"&amp;_xlfn.SINGLE(INDEX(i.TOL_Desc,1,$O19))   &amp; " Scan"&amp;$U19
&amp;       CHOOSE($K19+1," CFS"," GFS"," NFS")&amp;     " CG_"&amp;_xlfn.SINGLE(_xlfn.SWITCH($LC19,"-",1,TRUE,1,FALSE,0))&amp;_xlfn.SINGLE(    IF($LE19="-"," FodCrop    ",_xlfn.SWITCH(VALUE(LEFT($LE$4,1)),0," All",6," Lup",9," Oat",11," OaF")&amp;"_Fod"&amp;TEXT($LE19,"000%")))
&amp;" REV"&amp;"_"&amp;TEXT($FR19,"00;-0;00;@ ")&amp;TEXT($AB19,"00;-0;00;  @")&amp;"_"&amp;TEXT($FW19,"0")&amp;"_"&amp;TEXT($AD19,"0")
&amp; " RR"&amp;TEXT(SUM($EE19:$EF19),"+00%;-00%;    ;@")
&amp; " ("&amp;IF($DB19,"P","E")   &amp;IF($DA19,"T","t")        &amp;     "_F"&amp;IF($HS19=TRUE,3,0)+COUNTIF($HL19:$HP19,TRUE)+COUNTIF($BV19:$BW19,"&gt;0")&amp;IF($HQ19=TRUE,3,0)+COUNTIF($BV19:$BW19,"&gt;0")&amp;"N"&amp;$HV19&amp;$HW19&amp;"L"&amp;$IH19&amp;$II19&amp;"_"&amp;$IG19&amp;")"</f>
        <v>DSP_test    DS GSW_PInp MWM        TOLSpr Scan1 CFS CG_1 FodCrop     REV_-   _-_1 RR     (Et_F00N--L11_-)</v>
      </c>
      <c r="BB19" s="8" t="str">
        <f ca="1">IF(COUNTIF(BA$13:BA19,BA19)=1,"-","Dup")</f>
        <v>-</v>
      </c>
      <c r="BC19" s="8"/>
      <c r="BD19" s="22" t="b">
        <v>0</v>
      </c>
      <c r="BE19" s="22" t="b">
        <v>0</v>
      </c>
      <c r="BF19" s="22" t="b">
        <v>0</v>
      </c>
      <c r="BG19" s="22" t="b">
        <v>0</v>
      </c>
      <c r="BH19" s="22" t="b">
        <v>0</v>
      </c>
      <c r="BI19" s="22" t="b">
        <v>0</v>
      </c>
      <c r="BJ19" s="22" t="b">
        <v>0</v>
      </c>
      <c r="BK19" s="22" t="b">
        <v>0</v>
      </c>
      <c r="BL19" s="22" t="b">
        <v>0</v>
      </c>
      <c r="BM19" s="8"/>
      <c r="BN19" s="441" t="b">
        <f t="shared" ref="BN19:CA19" si="96">INDEX(i.model_structure,$I19,BN$6)</f>
        <v>0</v>
      </c>
      <c r="BO19" s="441" t="str">
        <f t="shared" si="96"/>
        <v>-</v>
      </c>
      <c r="BP19" s="441" t="b">
        <f t="shared" si="96"/>
        <v>0</v>
      </c>
      <c r="BQ19" s="441" t="str">
        <f t="shared" si="96"/>
        <v>-</v>
      </c>
      <c r="BR19" s="441" t="str">
        <f t="shared" si="96"/>
        <v>-</v>
      </c>
      <c r="BS19" s="441" t="str">
        <f t="shared" si="96"/>
        <v>-</v>
      </c>
      <c r="BT19" s="441" t="b">
        <f t="shared" si="96"/>
        <v>0</v>
      </c>
      <c r="BU19" s="441" t="b">
        <f t="shared" si="96"/>
        <v>1</v>
      </c>
      <c r="BV19" s="441" t="str">
        <f t="shared" si="96"/>
        <v>-</v>
      </c>
      <c r="BW19" s="441" t="str">
        <f t="shared" si="96"/>
        <v>-</v>
      </c>
      <c r="BX19" s="441" t="str">
        <f t="shared" si="96"/>
        <v>-</v>
      </c>
      <c r="BY19" s="441" t="str">
        <f t="shared" si="96"/>
        <v>-</v>
      </c>
      <c r="BZ19" s="441" t="b">
        <f t="shared" si="96"/>
        <v>1</v>
      </c>
      <c r="CA19" s="91">
        <f t="shared" si="96"/>
        <v>0</v>
      </c>
      <c r="CB19" s="567" t="str" cm="1">
        <f t="array" ref="CB19">INDEX(CB$13:CB18,$B19+1,1)</f>
        <v>-</v>
      </c>
      <c r="CC19" s="567" t="str" cm="1">
        <f t="array" ref="CC19">INDEX(CC$13:CC18,$B19+1,1)</f>
        <v>-</v>
      </c>
      <c r="CD19" s="567" t="str" cm="1">
        <f t="array" ref="CD19">INDEX(CD$13:CD18,$B19+1,1)</f>
        <v>-</v>
      </c>
      <c r="CE19" s="8"/>
      <c r="CF19" s="567" t="str" cm="1">
        <f t="array" ref="CF19">INDEX(CF$13:CF18,$B19+1,1)</f>
        <v>-</v>
      </c>
      <c r="CG19" s="441" t="str">
        <f t="shared" ca="1" si="53"/>
        <v>-</v>
      </c>
      <c r="CH19" s="441">
        <f t="shared" si="54"/>
        <v>0</v>
      </c>
      <c r="CI19" s="441">
        <f t="shared" si="54"/>
        <v>0</v>
      </c>
      <c r="CJ19" s="567" t="str" cm="1">
        <f t="array" ref="CJ19">INDEX(CJ$13:CJ18,$B19+1,1)</f>
        <v>-</v>
      </c>
      <c r="CK19" s="567" t="str" cm="1">
        <f t="array" ref="CK19">INDEX(CK$13:CK18,$B19+1,1)</f>
        <v>-</v>
      </c>
      <c r="CL19" s="567" t="str" cm="1">
        <f t="array" ref="CL19">INDEX(CL$13:CL18,$B19+1,1)</f>
        <v>-</v>
      </c>
      <c r="CM19" s="441" t="str">
        <f t="shared" ca="1" si="55"/>
        <v>-</v>
      </c>
      <c r="CN19" s="441">
        <f t="shared" si="56"/>
        <v>0</v>
      </c>
      <c r="CO19" s="441">
        <f t="shared" si="56"/>
        <v>0</v>
      </c>
      <c r="CP19" s="567" t="str" cm="1">
        <f t="array" ref="CP19">INDEX(CP$13:CP18,$B19+1,1)</f>
        <v>-</v>
      </c>
      <c r="CQ19" s="441" t="str">
        <f t="shared" ca="1" si="57"/>
        <v>-</v>
      </c>
      <c r="CR19" s="441">
        <f t="shared" si="58"/>
        <v>0</v>
      </c>
      <c r="CS19" s="567" t="str" cm="1">
        <f t="array" ref="CS19">INDEX(CS$13:CS18,$B19+1,1)</f>
        <v>-</v>
      </c>
      <c r="CT19" s="567" t="str" cm="1">
        <f t="array" ref="CT19">INDEX(CT$13:CT18,$B19+1,1)</f>
        <v>-</v>
      </c>
      <c r="CU19" s="441">
        <f t="shared" si="59"/>
        <v>0</v>
      </c>
      <c r="CV19" s="567" t="str" cm="1">
        <f t="array" ref="CV19">INDEX(CV$13:CV18,$B19+1,1)</f>
        <v>-</v>
      </c>
      <c r="CW19" s="441" t="str">
        <f t="shared" ca="1" si="60"/>
        <v>-</v>
      </c>
      <c r="CX19" s="441">
        <f t="shared" si="61"/>
        <v>0</v>
      </c>
      <c r="CY19" s="441">
        <f t="shared" si="61"/>
        <v>0</v>
      </c>
      <c r="CZ19" s="8"/>
      <c r="DA19" s="567" t="b" cm="1">
        <f t="array" ref="DA19">INDEX(DA$13:DA18,$B19+1,1)</f>
        <v>0</v>
      </c>
      <c r="DB19" s="567" t="b" cm="1">
        <f t="array" ref="DB19">INDEX(DB$13:DB18,$B19+1,1)</f>
        <v>0</v>
      </c>
      <c r="DC19" s="568">
        <f t="shared" ca="1" si="79"/>
        <v>0</v>
      </c>
      <c r="DD19" s="567" t="b" cm="1">
        <f t="array" ref="DD19">INDEX(DD$13:DD18,$B19+1,1)</f>
        <v>1</v>
      </c>
      <c r="DE19" s="567" t="str" cm="1">
        <f t="array" ref="DE19">INDEX(DE$13:DE18,$B19+1,1)</f>
        <v>-</v>
      </c>
      <c r="DF19" s="567" cm="1">
        <f t="array" ref="DF19">INDEX(DF$13:DF18,$B19+1,1)</f>
        <v>1</v>
      </c>
      <c r="DG19" s="567" cm="1">
        <f t="array" ref="DG19">INDEX(DG$13:DG18,$B19+1,1)</f>
        <v>1</v>
      </c>
      <c r="DH19" s="567" t="str" cm="1">
        <f t="array" ref="DH19">INDEX(DH$13:DH18,$B19+1,1)</f>
        <v>-</v>
      </c>
      <c r="DI19" s="567" t="str" cm="1">
        <f t="array" ref="DI19">INDEX(DI$13:DI18,$B19+1,1)</f>
        <v>-</v>
      </c>
      <c r="DJ19" s="567" t="str" cm="1">
        <f t="array" ref="DJ19">INDEX(DJ$13:DJ18,$B19+1,1)</f>
        <v>-</v>
      </c>
      <c r="DK19" s="567" t="str" cm="1">
        <f t="array" ref="DK19">INDEX(DK$13:DK18,$B19+1,1)</f>
        <v>-</v>
      </c>
      <c r="DL19" s="567" t="str" cm="1">
        <f t="array" ref="DL19">INDEX(DL$13:DL18,$B19+1,1)</f>
        <v>-</v>
      </c>
      <c r="DM19" s="567" t="str" cm="1">
        <f t="array" ref="DM19">INDEX(DM$13:DM18,$B19+1,1)</f>
        <v>-</v>
      </c>
      <c r="DN19" s="441">
        <f t="shared" si="80"/>
        <v>1</v>
      </c>
      <c r="DO19" s="441">
        <f t="shared" si="80"/>
        <v>60</v>
      </c>
      <c r="DP19" s="567" t="str" cm="1">
        <f t="array" ref="DP19">INDEX(DP$13:DP18,$B19+1,1)</f>
        <v>-</v>
      </c>
      <c r="DQ19" s="441" t="str">
        <f t="shared" si="81"/>
        <v>-</v>
      </c>
      <c r="DR19" s="441" t="str">
        <f t="shared" si="81"/>
        <v>-</v>
      </c>
      <c r="DS19" s="441" t="str">
        <f t="shared" si="81"/>
        <v>-</v>
      </c>
      <c r="DT19" s="441" t="b">
        <f t="shared" si="82"/>
        <v>0</v>
      </c>
      <c r="DU19" s="567" t="str" cm="1">
        <f t="array" ref="DU19">INDEX(DU$13:DU18,$B19+1,1)</f>
        <v>-</v>
      </c>
      <c r="DV19" s="567" t="str" cm="1">
        <f t="array" ref="DV19">INDEX(DV$13:DV18,$B19+1,1)</f>
        <v>-</v>
      </c>
      <c r="DW19" s="567" t="str" cm="1">
        <f t="array" ref="DW19">INDEX(DW$13:DW18,$B19+1,1)</f>
        <v>-</v>
      </c>
      <c r="DX19" s="567" t="str" cm="1">
        <f t="array" ref="DX19">INDEX(DX$13:DX18,$B19+1,1)</f>
        <v>-</v>
      </c>
      <c r="DY19" s="441" t="str">
        <f t="shared" si="83"/>
        <v>-</v>
      </c>
      <c r="DZ19" s="441">
        <f t="shared" si="83"/>
        <v>500</v>
      </c>
      <c r="EA19" s="441">
        <f t="shared" si="83"/>
        <v>500</v>
      </c>
      <c r="EB19" s="441" t="str">
        <f t="shared" si="83"/>
        <v>-</v>
      </c>
      <c r="EC19" s="441" t="str">
        <f t="shared" si="83"/>
        <v>-</v>
      </c>
      <c r="ED19" s="441" t="str">
        <f t="shared" si="83"/>
        <v>-</v>
      </c>
      <c r="EE19" s="441">
        <f t="shared" si="84"/>
        <v>0</v>
      </c>
      <c r="EF19" s="441">
        <f t="shared" si="85"/>
        <v>0</v>
      </c>
      <c r="EG19" s="441">
        <f t="shared" si="86"/>
        <v>0</v>
      </c>
      <c r="EH19" s="441">
        <f t="shared" si="86"/>
        <v>0</v>
      </c>
      <c r="EI19" s="441">
        <f t="shared" si="86"/>
        <v>0</v>
      </c>
      <c r="EJ19" s="441">
        <f t="shared" si="86"/>
        <v>0</v>
      </c>
      <c r="EK19" s="441" t="b">
        <f t="shared" si="87"/>
        <v>0</v>
      </c>
      <c r="EL19" s="441" t="b">
        <f t="shared" si="87"/>
        <v>0</v>
      </c>
      <c r="EM19" s="441" t="b">
        <f t="shared" si="87"/>
        <v>0</v>
      </c>
      <c r="EN19" s="441" t="b">
        <f t="shared" si="87"/>
        <v>0</v>
      </c>
      <c r="EO19" s="441">
        <f t="shared" si="88"/>
        <v>1</v>
      </c>
      <c r="EP19" s="441">
        <f t="shared" si="88"/>
        <v>0</v>
      </c>
      <c r="EQ19" s="441" t="b">
        <f t="shared" si="89"/>
        <v>0</v>
      </c>
      <c r="ER19" s="441" t="b">
        <f t="shared" si="64"/>
        <v>0</v>
      </c>
      <c r="ES19" s="441" t="b">
        <f t="shared" si="64"/>
        <v>0</v>
      </c>
      <c r="ET19" s="441" t="b">
        <f t="shared" si="64"/>
        <v>1</v>
      </c>
      <c r="EU19" s="91">
        <f t="shared" si="65"/>
        <v>1</v>
      </c>
      <c r="EV19" s="91">
        <f t="shared" si="65"/>
        <v>1</v>
      </c>
      <c r="EW19" s="567" cm="1">
        <f t="array" ref="EW19">INDEX(EW$13:EW18,$B19+1,1)</f>
        <v>1</v>
      </c>
      <c r="EX19" s="567" cm="1">
        <f t="array" ref="EX19">INDEX(EX$13:EX18,$B19+1,1)</f>
        <v>1</v>
      </c>
      <c r="EY19" s="567" cm="1">
        <f t="array" ref="EY19">INDEX(EY$13:EY18,$B19+1,1)</f>
        <v>1</v>
      </c>
      <c r="EZ19" s="567" cm="1">
        <f t="array" ref="EZ19">INDEX(EZ$13:EZ18,$B19+1,1)</f>
        <v>1</v>
      </c>
      <c r="FA19" s="567" t="str" cm="1">
        <f t="array" ref="FA19">INDEX(FA$13:FA18,$B19+1,1)</f>
        <v>-</v>
      </c>
      <c r="FB19" s="441" t="b">
        <f t="shared" si="90"/>
        <v>1</v>
      </c>
      <c r="FC19" s="441" t="b">
        <f t="shared" si="90"/>
        <v>0</v>
      </c>
      <c r="FD19" s="441" t="b">
        <f t="shared" si="90"/>
        <v>0</v>
      </c>
      <c r="FE19" s="441" t="b">
        <f t="shared" si="90"/>
        <v>0</v>
      </c>
      <c r="FF19" s="91">
        <f t="shared" si="67"/>
        <v>1</v>
      </c>
      <c r="FG19" s="91">
        <f t="shared" si="67"/>
        <v>1</v>
      </c>
      <c r="FH19" s="91">
        <f t="shared" si="67"/>
        <v>1</v>
      </c>
      <c r="FI19" s="91">
        <f t="shared" si="67"/>
        <v>1</v>
      </c>
      <c r="FJ19" s="91">
        <f t="shared" si="67"/>
        <v>1</v>
      </c>
      <c r="FK19" s="91">
        <f t="shared" si="67"/>
        <v>1</v>
      </c>
      <c r="FL19" s="91">
        <f t="shared" si="67"/>
        <v>1</v>
      </c>
      <c r="FM19" s="91">
        <f t="shared" si="67"/>
        <v>1</v>
      </c>
      <c r="FN19" s="8"/>
      <c r="FO19" s="567" t="str" cm="1">
        <f t="array" ref="FO19">INDEX(FO$13:FO18,$B19+1,1)</f>
        <v>-</v>
      </c>
      <c r="FP19" s="441" t="b">
        <f t="shared" si="91"/>
        <v>0</v>
      </c>
      <c r="FQ19" s="567" t="str" cm="1">
        <f t="array" ref="FQ19">INDEX(FQ$13:FQ18,$B19+1,1)</f>
        <v>-</v>
      </c>
      <c r="FR19" s="567" t="str" cm="1">
        <f t="array" ref="FR19">INDEX(FR$13:FR18,$B19+1,1)</f>
        <v>-</v>
      </c>
      <c r="FS19" s="567" t="str" cm="1">
        <f t="array" ref="FS19">INDEX(FS$13:FS18,$B19+1,1)</f>
        <v>-</v>
      </c>
      <c r="FT19" s="567" cm="1">
        <f t="array" ref="FT19">INDEX(FT$13:FT18,$B19+1,1)</f>
        <v>1</v>
      </c>
      <c r="FU19" s="567" cm="1">
        <f t="array" ref="FU19">INDEX(FU$13:FU18,$B19+1,1)</f>
        <v>1</v>
      </c>
      <c r="FV19" s="567" t="str" cm="1">
        <f t="array" ref="FV19">INDEX(FV$13:FV18,$B19+1,1)</f>
        <v>-</v>
      </c>
      <c r="FW19" s="567" t="str" cm="1">
        <f t="array" ref="FW19">INDEX(FW$13:FW18,$B19+1,1)</f>
        <v>-</v>
      </c>
      <c r="FX19" s="567" t="str" cm="1">
        <f t="array" ref="FX19">INDEX(FX$13:FX18,$B19+1,1)</f>
        <v>-</v>
      </c>
      <c r="FY19" s="567" t="str" cm="1">
        <f t="array" ref="FY19">INDEX(FY$13:FY18,$B19+1,1)</f>
        <v>-</v>
      </c>
      <c r="FZ19" s="567" t="str" cm="1">
        <f t="array" ref="FZ19">INDEX(FZ$13:FZ18,$B19+1,1)</f>
        <v>-</v>
      </c>
      <c r="GA19" s="567" t="str" cm="1">
        <f t="array" ref="GA19">INDEX(GA$13:GA18,$B19+1,1)</f>
        <v>-</v>
      </c>
      <c r="GB19" s="567" t="str" cm="1">
        <f t="array" ref="GB19">INDEX(GB$13:GB18,$B19+1,1)</f>
        <v>-</v>
      </c>
      <c r="GC19" s="567" t="str" cm="1">
        <f t="array" ref="GC19">INDEX(GC$13:GC18,$B19+1,1)</f>
        <v>-</v>
      </c>
      <c r="GD19" s="567" t="str" cm="1">
        <f t="array" ref="GD19">INDEX(GD$13:GD18,$B19+1,1)</f>
        <v>-</v>
      </c>
      <c r="GE19" s="567" t="str" cm="1">
        <f t="array" ref="GE19">INDEX(GE$13:GE18,$B19+1,1)</f>
        <v>-</v>
      </c>
      <c r="GF19" s="567" t="str" cm="1">
        <f t="array" ref="GF19">INDEX(GF$13:GF18,$B19+1,1)</f>
        <v>-</v>
      </c>
      <c r="GG19" s="567" t="str" cm="1">
        <f t="array" ref="GG19">INDEX(GG$13:GG18,$B19+1,1)</f>
        <v>-</v>
      </c>
      <c r="GH19" s="567" t="str" cm="1">
        <f t="array" ref="GH19">INDEX(GH$13:GH18,$B19+1,1)</f>
        <v>-</v>
      </c>
      <c r="GI19" s="567" t="str" cm="1">
        <f t="array" ref="GI19">INDEX(GI$13:GI18,$B19+1,1)</f>
        <v>-</v>
      </c>
      <c r="GJ19" s="567" t="str" cm="1">
        <f t="array" ref="GJ19">INDEX(GJ$13:GJ18,$B19+1,1)</f>
        <v>-</v>
      </c>
      <c r="GK19" s="567" t="str" cm="1">
        <f t="array" ref="GK19">INDEX(GK$13:GK18,$B19+1,1)</f>
        <v>-</v>
      </c>
      <c r="GL19" s="567" t="str" cm="1">
        <f t="array" ref="GL19">INDEX(GL$13:GL18,$B19+1,1)</f>
        <v>-</v>
      </c>
      <c r="GM19" s="567" t="str" cm="1">
        <f t="array" ref="GM19">INDEX(GM$13:GM18,$B19+1,1)</f>
        <v>-</v>
      </c>
      <c r="GN19" s="567" cm="1">
        <f t="array" ref="GN19">INDEX(GN$13:GN18,$B19+1,1)</f>
        <v>0</v>
      </c>
      <c r="GO19" s="567" t="str" cm="1">
        <f t="array" ref="GO19">INDEX(GO$13:GO18,$B19+1,1)</f>
        <v>-</v>
      </c>
      <c r="GP19" s="567" cm="1">
        <f t="array" ref="GP19">INDEX(GP$13:GP18,$B19+1,1)</f>
        <v>1</v>
      </c>
      <c r="GQ19" s="567" cm="1">
        <f t="array" ref="GQ19">INDEX(GQ$13:GQ18,$B19+1,1)</f>
        <v>0</v>
      </c>
      <c r="GR19" s="567" cm="1">
        <f t="array" ref="GR19">INDEX(GR$13:GR18,$B19+1,1)</f>
        <v>0</v>
      </c>
      <c r="GS19" s="567" cm="1">
        <f t="array" ref="GS19">INDEX(GS$13:GS18,$B19+1,1)</f>
        <v>0</v>
      </c>
      <c r="GT19" s="567" cm="1">
        <f t="array" ref="GT19">INDEX(GT$13:GT18,$B19+1,1)</f>
        <v>0</v>
      </c>
      <c r="GU19" s="567" cm="1">
        <f t="array" ref="GU19">INDEX(GU$13:GU18,$B19+1,1)</f>
        <v>0</v>
      </c>
      <c r="GV19" s="567" cm="1">
        <f t="array" ref="GV19">INDEX(GV$13:GV18,$B19+1,1)</f>
        <v>0</v>
      </c>
      <c r="GW19" s="567" cm="1">
        <f t="array" ref="GW19">INDEX(GW$13:GW18,$B19+1,1)</f>
        <v>1</v>
      </c>
      <c r="GX19" s="567" cm="1">
        <f t="array" ref="GX19">INDEX(GX$13:GX18,$B19+1,1)</f>
        <v>0</v>
      </c>
      <c r="GY19" s="567" cm="1">
        <f t="array" ref="GY19">INDEX(GY$13:GY18,$B19+1,1)</f>
        <v>0</v>
      </c>
      <c r="GZ19" s="567" cm="1">
        <f t="array" ref="GZ19">INDEX(GZ$13:GZ18,$B19+1,1)</f>
        <v>0</v>
      </c>
      <c r="HA19" s="567" cm="1">
        <f t="array" ref="HA19">INDEX(HA$13:HA18,$B19+1,1)</f>
        <v>0</v>
      </c>
      <c r="HB19" s="8"/>
      <c r="HC19" s="567" t="str" cm="1">
        <f t="array" ref="HC19">INDEX(HC$13:HC18,$B19+1,1)</f>
        <v>-</v>
      </c>
      <c r="HD19" s="567" t="str" cm="1">
        <f t="array" ref="HD19">INDEX(HD$13:HD18,$B19+1,1)</f>
        <v>-</v>
      </c>
      <c r="HE19" s="567" t="str" cm="1">
        <f t="array" ref="HE19">INDEX(HE$13:HE18,$B19+1,1)</f>
        <v>-</v>
      </c>
      <c r="HF19" s="567" t="str" cm="1">
        <f t="array" ref="HF19">INDEX(HF$13:HF18,$B19+1,1)</f>
        <v>-</v>
      </c>
      <c r="HG19" s="567" cm="1">
        <f t="array" ref="HG19">INDEX(HG$13:HG18,$B19+1,1)</f>
        <v>0</v>
      </c>
      <c r="HH19" s="567" t="str" cm="1">
        <f t="array" ref="HH19">INDEX(HH$13:HH18,$B19+1,1)</f>
        <v>-</v>
      </c>
      <c r="HI19" s="567" t="str" cm="1">
        <f t="array" ref="HI19">INDEX(HI$13:HI18,$B19+1,1)</f>
        <v>-</v>
      </c>
      <c r="HJ19" s="568" t="str">
        <f t="shared" ca="1" si="92"/>
        <v>-</v>
      </c>
      <c r="HK19" s="567" t="str" cm="1">
        <f t="array" ref="HK19">INDEX(HK$13:HK18,$B19+1,1)</f>
        <v>-</v>
      </c>
      <c r="HL19" s="567" t="str" cm="1">
        <f t="array" ref="HL19">INDEX(HL$13:HL18,$B19+1,1)</f>
        <v>-</v>
      </c>
      <c r="HM19" s="567" t="str" cm="1">
        <f t="array" ref="HM19">INDEX(HM$13:HM18,$B19+1,1)</f>
        <v>-</v>
      </c>
      <c r="HN19" s="567" t="str" cm="1">
        <f t="array" ref="HN19">INDEX(HN$13:HN18,$B19+1,1)</f>
        <v>-</v>
      </c>
      <c r="HO19" s="567" t="str" cm="1">
        <f t="array" ref="HO19">INDEX(HO$13:HO18,$B19+1,1)</f>
        <v>-</v>
      </c>
      <c r="HP19" s="567" t="str" cm="1">
        <f t="array" ref="HP19">INDEX(HP$13:HP18,$B19+1,1)</f>
        <v>-</v>
      </c>
      <c r="HQ19" s="567" t="str" cm="1">
        <f t="array" ref="HQ19">INDEX(HQ$13:HQ18,$B19+1,1)</f>
        <v>-</v>
      </c>
      <c r="HR19" s="567" t="str" cm="1">
        <f t="array" ref="HR19">INDEX(HR$13:HR18,$B19+1,1)</f>
        <v>-</v>
      </c>
      <c r="HS19" s="567" t="str" cm="1">
        <f t="array" ref="HS19">INDEX(HS$13:HS18,$B19+1,1)</f>
        <v>-</v>
      </c>
      <c r="HT19" s="567" t="str" cm="1">
        <f t="array" ref="HT19">INDEX(HT$13:HT18,$B19+1,1)</f>
        <v>-</v>
      </c>
      <c r="HU19" s="567" t="str" cm="1">
        <f t="array" ref="HU19">INDEX(HU$13:HU18,$B19+1,1)</f>
        <v>-</v>
      </c>
      <c r="HV19" s="567" t="str" cm="1">
        <f t="array" ref="HV19">INDEX(HV$13:HV18,$B19+1,1)</f>
        <v>-</v>
      </c>
      <c r="HW19" s="567" t="str" cm="1">
        <f t="array" ref="HW19">INDEX(HW$13:HW18,$B19+1,1)</f>
        <v>-</v>
      </c>
      <c r="HX19" s="567" t="str" cm="1">
        <f t="array" ref="HX19">INDEX(HX$13:HX18,$B19+1,1)</f>
        <v>-</v>
      </c>
      <c r="HY19" s="567" t="str" cm="1">
        <f t="array" ref="HY19">INDEX(HY$13:HY18,$B19+1,1)</f>
        <v>-</v>
      </c>
      <c r="HZ19" s="567" t="str" cm="1">
        <f t="array" ref="HZ19">INDEX(HZ$13:HZ18,$B19+1,1)</f>
        <v>-</v>
      </c>
      <c r="IA19" s="567" t="str" cm="1">
        <f t="array" ref="IA19">INDEX(IA$13:IA18,$B19+1,1)</f>
        <v>-</v>
      </c>
      <c r="IB19" s="567" t="str" cm="1">
        <f t="array" ref="IB19">INDEX(IB$13:IB18,$B19+1,1)</f>
        <v>-</v>
      </c>
      <c r="IC19" s="567" t="str" cm="1">
        <f t="array" ref="IC19">INDEX(IC$13:IC18,$B19+1,1)</f>
        <v>-</v>
      </c>
      <c r="ID19" s="567" t="str" cm="1">
        <f t="array" ref="ID19">INDEX(ID$13:ID18,$B19+1,1)</f>
        <v>-</v>
      </c>
      <c r="IE19" s="567" t="str" cm="1">
        <f t="array" ref="IE19">INDEX(IE$13:IE18,$B19+1,1)</f>
        <v>-</v>
      </c>
      <c r="IF19" s="567" t="str" cm="1">
        <f t="array" ref="IF19">INDEX(IF$13:IF18,$B19+1,1)</f>
        <v>-</v>
      </c>
      <c r="IG19" s="567" t="str" cm="1">
        <f t="array" ref="IG19">INDEX(IG$13:IG18,$B19+1,1)</f>
        <v>-</v>
      </c>
      <c r="IH19" s="567" cm="1">
        <f t="array" ref="IH19">INDEX(IH$13:IH18,$B19+1,1)</f>
        <v>1</v>
      </c>
      <c r="II19" s="567" cm="1">
        <f t="array" ref="II19">INDEX(II$13:II18,$B19+1,1)</f>
        <v>1</v>
      </c>
      <c r="IJ19" s="8"/>
      <c r="IK19" s="567" cm="1">
        <f t="array" ref="IK19">INDEX(IK$13:IK18,$B19+1,1)</f>
        <v>0.125</v>
      </c>
      <c r="IL19" s="567" cm="1">
        <f t="array" ref="IL19">INDEX(IL$13:IL18,$B19+1,1)</f>
        <v>0.3</v>
      </c>
      <c r="IM19" s="567" cm="1">
        <f t="array" ref="IM19">INDEX(IM$13:IM18,$B19+1,1)</f>
        <v>-0.05</v>
      </c>
      <c r="IN19" s="567" cm="1">
        <f t="array" ref="IN19">INDEX(IN$13:IN18,$B19+1,1)</f>
        <v>0.1</v>
      </c>
      <c r="IO19" s="567" cm="1">
        <f t="array" ref="IO19">INDEX(IO$13:IO18,$B19+1,1)</f>
        <v>0.25</v>
      </c>
      <c r="IP19" s="567" cm="1">
        <f t="array" ref="IP19">INDEX(IP$13:IP18,$B19+1,1)</f>
        <v>-0.05</v>
      </c>
      <c r="IQ19" s="567" cm="1">
        <f t="array" ref="IQ19">INDEX(IQ$13:IQ18,$B19+1,1)</f>
        <v>0.05</v>
      </c>
      <c r="IR19" s="567" cm="1">
        <f t="array" ref="IR19">INDEX(IR$13:IR18,$B19+1,1)</f>
        <v>0.1</v>
      </c>
      <c r="IS19" s="567" cm="1">
        <f t="array" ref="IS19">INDEX(IS$13:IS18,$B19+1,1)</f>
        <v>-0.02</v>
      </c>
      <c r="IT19" s="567" cm="1">
        <f t="array" ref="IT19">INDEX(IT$13:IT18,$B19+1,1)</f>
        <v>0.1</v>
      </c>
      <c r="IU19" s="567" cm="1">
        <f t="array" ref="IU19">INDEX(IU$13:IU18,$B19+1,1)</f>
        <v>0.25</v>
      </c>
      <c r="IV19" s="567" cm="1">
        <f t="array" ref="IV19">INDEX(IV$13:IV18,$B19+1,1)</f>
        <v>-0.05</v>
      </c>
      <c r="IW19" s="567" cm="1">
        <f t="array" ref="IW19">INDEX(IW$13:IW18,$B19+1,1)</f>
        <v>0.125</v>
      </c>
      <c r="IX19" s="567" cm="1">
        <f t="array" ref="IX19">INDEX(IX$13:IX18,$B19+1,1)</f>
        <v>0.1</v>
      </c>
      <c r="IY19" s="567" cm="1">
        <f t="array" ref="IY19">INDEX(IY$13:IY18,$B19+1,1)</f>
        <v>0.1</v>
      </c>
      <c r="IZ19" s="567" cm="1">
        <f t="array" ref="IZ19">INDEX(IZ$13:IZ18,$B19+1,1)</f>
        <v>0.1</v>
      </c>
      <c r="JA19" s="567" cm="1">
        <f t="array" ref="JA19">INDEX(JA$13:JA18,$B19+1,1)</f>
        <v>0</v>
      </c>
      <c r="JB19" s="567" cm="1">
        <f t="array" ref="JB19">INDEX(JB$13:JB18,$B19+1,1)</f>
        <v>0</v>
      </c>
      <c r="JC19" s="567" cm="1">
        <f t="array" ref="JC19">INDEX(JC$13:JC18,$B19+1,1)</f>
        <v>0</v>
      </c>
      <c r="JD19" s="567" cm="1">
        <f t="array" ref="JD19">INDEX(JD$13:JD18,$B19+1,1)</f>
        <v>0</v>
      </c>
      <c r="JE19" s="567" cm="1">
        <f t="array" ref="JE19">INDEX(JE$13:JE18,$B19+1,1)</f>
        <v>0</v>
      </c>
      <c r="JF19" s="567" cm="1">
        <f t="array" ref="JF19">INDEX(JF$13:JF18,$B19+1,1)</f>
        <v>0</v>
      </c>
      <c r="JG19" s="567" cm="1">
        <f t="array" ref="JG19">INDEX(JG$13:JG18,$B19+1,1)</f>
        <v>0</v>
      </c>
      <c r="JH19" s="567" cm="1">
        <f t="array" ref="JH19">INDEX(JH$13:JH18,$B19+1,1)</f>
        <v>0</v>
      </c>
      <c r="JI19" s="567" cm="1">
        <f t="array" ref="JI19">INDEX(JI$13:JI18,$B19+1,1)</f>
        <v>0</v>
      </c>
      <c r="JJ19" s="567" cm="1">
        <f t="array" ref="JJ19">INDEX(JJ$13:JJ18,$B19+1,1)</f>
        <v>0</v>
      </c>
      <c r="JK19" s="567" cm="1">
        <f t="array" ref="JK19">INDEX(JK$13:JK18,$B19+1,1)</f>
        <v>0</v>
      </c>
      <c r="JL19" s="567" cm="1">
        <f t="array" ref="JL19">INDEX(JL$13:JL18,$B19+1,1)</f>
        <v>0</v>
      </c>
      <c r="JM19" s="567" cm="1">
        <f t="array" ref="JM19">INDEX(JM$13:JM18,$B19+1,1)</f>
        <v>0</v>
      </c>
      <c r="JN19" s="567" cm="1">
        <f t="array" ref="JN19">INDEX(JN$13:JN18,$B19+1,1)</f>
        <v>0</v>
      </c>
      <c r="JO19" s="567" cm="1">
        <f t="array" ref="JO19">INDEX(JO$13:JO18,$B19+1,1)</f>
        <v>0</v>
      </c>
      <c r="JP19" s="567" cm="1">
        <f t="array" ref="JP19">INDEX(JP$13:JP18,$B19+1,1)</f>
        <v>0</v>
      </c>
      <c r="JQ19" s="567" cm="1">
        <f t="array" ref="JQ19">INDEX(JQ$13:JQ18,$B19+1,1)</f>
        <v>0</v>
      </c>
      <c r="JR19" s="567" cm="1">
        <f t="array" ref="JR19">INDEX(JR$13:JR18,$B19+1,1)</f>
        <v>0</v>
      </c>
      <c r="JS19" s="567" cm="1">
        <f t="array" ref="JS19">INDEX(JS$13:JS18,$B19+1,1)</f>
        <v>0</v>
      </c>
      <c r="JT19" s="567" cm="1">
        <f t="array" ref="JT19">INDEX(JT$13:JT18,$B19+1,1)</f>
        <v>0</v>
      </c>
      <c r="JU19" s="567" cm="1">
        <f t="array" ref="JU19">INDEX(JU$13:JU18,$B19+1,1)</f>
        <v>0</v>
      </c>
      <c r="JV19" s="567" cm="1">
        <f t="array" ref="JV19">INDEX(JV$13:JV18,$B19+1,1)</f>
        <v>0</v>
      </c>
      <c r="JW19" s="567" cm="1">
        <f t="array" ref="JW19">INDEX(JW$13:JW18,$B19+1,1)</f>
        <v>0</v>
      </c>
      <c r="JX19" s="567" cm="1">
        <f t="array" ref="JX19">INDEX(JX$13:JX18,$B19+1,1)</f>
        <v>0</v>
      </c>
      <c r="JY19" s="567" cm="1">
        <f t="array" ref="JY19">INDEX(JY$13:JY18,$B19+1,1)</f>
        <v>0</v>
      </c>
      <c r="JZ19" s="567" cm="1">
        <f t="array" ref="JZ19">INDEX(JZ$13:JZ18,$B19+1,1)</f>
        <v>0</v>
      </c>
      <c r="KA19" s="567" cm="1">
        <f t="array" ref="KA19">INDEX(KA$13:KA18,$B19+1,1)</f>
        <v>0</v>
      </c>
      <c r="KB19" s="567" cm="1">
        <f t="array" ref="KB19">INDEX(KB$13:KB18,$B19+1,1)</f>
        <v>0</v>
      </c>
      <c r="KC19" s="567" cm="1">
        <f t="array" ref="KC19">INDEX(KC$13:KC18,$B19+1,1)</f>
        <v>0</v>
      </c>
      <c r="KD19" s="567" cm="1">
        <f t="array" ref="KD19">INDEX(KD$13:KD18,$B19+1,1)</f>
        <v>0</v>
      </c>
      <c r="KE19" s="567" cm="1">
        <f t="array" ref="KE19">INDEX(KE$13:KE18,$B19+1,1)</f>
        <v>0</v>
      </c>
      <c r="KF19" s="567" cm="1">
        <f t="array" ref="KF19">INDEX(KF$13:KF18,$B19+1,1)</f>
        <v>0</v>
      </c>
      <c r="KG19" s="567" t="str" cm="1">
        <f t="array" ref="KG19">INDEX(KG$13:KG18,$B19+1,1)</f>
        <v>-</v>
      </c>
      <c r="KH19" s="8"/>
      <c r="KI19" s="567" cm="1">
        <f t="array" ref="KI19">INDEX(KI$13:KI18,$B19+1,1)</f>
        <v>0</v>
      </c>
      <c r="KJ19" s="567" cm="1">
        <f t="array" ref="KJ19">INDEX(KJ$13:KJ18,$B19+1,1)</f>
        <v>0</v>
      </c>
      <c r="KK19" s="567" cm="1">
        <f t="array" ref="KK19">INDEX(KK$13:KK18,$B19+1,1)</f>
        <v>0</v>
      </c>
      <c r="KL19" s="567" t="str" cm="1">
        <f t="array" ref="KL19">INDEX(KL$13:KL18,$B19+1,1)</f>
        <v>-</v>
      </c>
      <c r="KM19" s="567" t="str" cm="1">
        <f t="array" ref="KM19">INDEX(KM$13:KM18,$B19+1,1)</f>
        <v>-</v>
      </c>
      <c r="KN19" s="567" t="str" cm="1">
        <f t="array" ref="KN19">INDEX(KN$13:KN18,$B19+1,1)</f>
        <v>-</v>
      </c>
      <c r="KO19" s="567" t="str" cm="1">
        <f t="array" ref="KO19">INDEX(KO$13:KO18,$B19+1,1)</f>
        <v>-</v>
      </c>
      <c r="KP19" s="567" t="str" cm="1">
        <f t="array" ref="KP19">INDEX(KP$13:KP18,$B19+1,1)</f>
        <v>-</v>
      </c>
      <c r="KQ19" s="567" t="str" cm="1">
        <f t="array" ref="KQ19">INDEX(KQ$13:KQ18,$B19+1,1)</f>
        <v>-</v>
      </c>
      <c r="KR19" s="567" t="str" cm="1">
        <f t="array" ref="KR19">INDEX(KR$13:KR18,$B19+1,1)</f>
        <v>-</v>
      </c>
      <c r="KS19" s="567" t="str" cm="1">
        <f t="array" ref="KS19">INDEX(KS$13:KS18,$B19+1,1)</f>
        <v>-</v>
      </c>
      <c r="KT19" s="567" t="str" cm="1">
        <f t="array" ref="KT19">INDEX(KT$13:KT18,$B19+1,1)</f>
        <v>-</v>
      </c>
      <c r="KU19" s="567" t="str" cm="1">
        <f t="array" ref="KU19">INDEX(KU$13:KU18,$B19+1,1)</f>
        <v>-</v>
      </c>
      <c r="KV19" s="567" t="str" cm="1">
        <f t="array" ref="KV19">INDEX(KV$13:KV18,$B19+1,1)</f>
        <v>-</v>
      </c>
      <c r="KW19" s="567" t="str" cm="1">
        <f t="array" ref="KW19">INDEX(KW$13:KW18,$B19+1,1)</f>
        <v>-</v>
      </c>
      <c r="KX19" s="567" t="str" cm="1">
        <f t="array" ref="KX19">INDEX(KX$13:KX18,$B19+1,1)</f>
        <v>-</v>
      </c>
      <c r="KY19" s="567" t="str" cm="1">
        <f t="array" ref="KY19">INDEX(KY$13:KY18,$B19+1,1)</f>
        <v>-</v>
      </c>
      <c r="KZ19" s="567" t="str" cm="1">
        <f t="array" ref="KZ19">INDEX(KZ$13:KZ18,$B19+1,1)</f>
        <v>-</v>
      </c>
      <c r="LA19" s="567" t="str" cm="1">
        <f t="array" ref="LA19">INDEX(LA$13:LA18,$B19+1,1)</f>
        <v>-</v>
      </c>
      <c r="LB19" s="8"/>
      <c r="LC19" s="441" t="str">
        <f t="shared" ca="1" si="93"/>
        <v>-</v>
      </c>
      <c r="LD19" s="567" t="str" cm="1">
        <f t="array" ref="LD19">INDEX(LD$13:LD18,$B19+1,1)</f>
        <v>-</v>
      </c>
      <c r="LE19" s="567" t="str" cm="1">
        <f t="array" ref="LE19">INDEX(LE$13:LE18,$B19+1,1)</f>
        <v>-</v>
      </c>
      <c r="LF19" s="567" t="str" cm="1">
        <f t="array" ref="LF19">INDEX(LF$13:LF18,$B19+1,1)</f>
        <v>-</v>
      </c>
      <c r="LG19" s="567" t="str" cm="1">
        <f t="array" ref="LG19">INDEX(LG$13:LG18,$B19+1,1)</f>
        <v>-</v>
      </c>
      <c r="LH19" s="567" t="str" cm="1">
        <f t="array" ref="LH19">INDEX(LH$13:LH18,$B19+1,1)</f>
        <v>-</v>
      </c>
      <c r="LI19" s="567" t="str" cm="1">
        <f t="array" ref="LI19">INDEX(LI$13:LI18,$B19+1,1)</f>
        <v>-</v>
      </c>
      <c r="LJ19" s="567" t="str" cm="1">
        <f t="array" ref="LJ19">INDEX(LJ$13:LJ18,$B19+1,1)</f>
        <v>-</v>
      </c>
      <c r="LK19" s="441" t="str" cm="1">
        <f t="array" ref="LK19">IF(OR(LL19:LL19&lt;&gt;"-"),TRUE,"-")</f>
        <v>-</v>
      </c>
      <c r="LL19" s="567" t="str" cm="1">
        <f t="array" ref="LL19">INDEX(LL$13:LL18,$B19+1,1)</f>
        <v>-</v>
      </c>
      <c r="LM19" s="567" cm="1">
        <f t="array" ref="LM19">INDEX(LM$13:LM18,$B19+1,1)</f>
        <v>0</v>
      </c>
      <c r="LN19" s="567" cm="1">
        <f t="array" ref="LN19">INDEX(LN$13:LN18,$B19+1,1)</f>
        <v>999999</v>
      </c>
      <c r="LO19" s="567" cm="1">
        <f t="array" ref="LO19">INDEX(LO$13:LO18,$B19+1,1)</f>
        <v>999999</v>
      </c>
      <c r="LP19" s="567" cm="1">
        <f t="array" ref="LP19">INDEX(LP$13:LP18,$B19+1,1)</f>
        <v>999999</v>
      </c>
      <c r="LQ19" s="567" cm="1">
        <f t="array" ref="LQ19">INDEX(LQ$13:LQ18,$B19+1,1)</f>
        <v>999999</v>
      </c>
      <c r="LR19" s="567" cm="1">
        <f t="array" ref="LR19">INDEX(LR$13:LR18,$B19+1,1)</f>
        <v>999999</v>
      </c>
      <c r="LS19" s="567" cm="1">
        <f t="array" ref="LS19">INDEX(LS$13:LS18,$B19+1,1)</f>
        <v>999999</v>
      </c>
      <c r="LT19" s="567" t="str" cm="1">
        <f t="array" ref="LT19">INDEX(LT$13:LT18,$B19+1,1)</f>
        <v>-</v>
      </c>
      <c r="LU19" s="567" t="str" cm="1">
        <f t="array" ref="LU19">INDEX(LU$13:LU18,$B19+1,1)</f>
        <v>-</v>
      </c>
      <c r="LV19" s="567" t="str" cm="1">
        <f t="array" ref="LV19">INDEX(LV$13:LV18,$B19+1,1)</f>
        <v>-</v>
      </c>
      <c r="LW19" s="567" t="b" cm="1">
        <f t="array" ref="LW19">INDEX(LW$13:LW18,$B19+1,1)</f>
        <v>1</v>
      </c>
      <c r="LX19" s="567" t="str" cm="1">
        <f t="array" ref="LX19">INDEX(LX$13:LX18,$B19+1,1)</f>
        <v>-</v>
      </c>
      <c r="LY19" s="567" cm="1">
        <f t="array" ref="LY19">INDEX(LY$13:LY18,$B19+1,1)</f>
        <v>0</v>
      </c>
      <c r="LZ19" s="567" cm="1">
        <f t="array" ref="LZ19">INDEX(LZ$13:LZ18,$B19+1,1)</f>
        <v>0</v>
      </c>
      <c r="MA19" s="567" cm="1">
        <f t="array" ref="MA19">INDEX(MA$13:MA18,$B19+1,1)</f>
        <v>0</v>
      </c>
      <c r="MB19" s="567" t="str" cm="1">
        <f t="array" ref="MB19">INDEX(MB$13:MB18,$B19+1,1)</f>
        <v>-</v>
      </c>
      <c r="MC19" s="567" t="str" cm="1">
        <f t="array" ref="MC19">INDEX(MC$13:MC18,$B19+1,1)</f>
        <v>-</v>
      </c>
      <c r="MD19" s="441">
        <f t="shared" si="94"/>
        <v>0</v>
      </c>
      <c r="ME19" s="567" t="str" cm="1">
        <f t="array" ref="ME19">INDEX(ME$13:ME18,$B19+1,1)</f>
        <v>-</v>
      </c>
      <c r="MF19" s="567" t="str" cm="1">
        <f t="array" ref="MF19">INDEX(MF$13:MF18,$B19+1,1)</f>
        <v>-</v>
      </c>
      <c r="MG19" s="8"/>
      <c r="MH19" s="567" t="str" cm="1">
        <f t="array" ref="MH19">INDEX(MH$13:MH18,$B19+1,1)</f>
        <v>-</v>
      </c>
      <c r="MI19" s="567" t="str" cm="1">
        <f t="array" ref="MI19">INDEX(MI$13:MI18,$B19+1,1)</f>
        <v>-</v>
      </c>
      <c r="MJ19" s="567" t="str" cm="1">
        <f t="array" ref="MJ19">INDEX(MJ$13:MJ18,$B19+1,1)</f>
        <v>-</v>
      </c>
      <c r="MK19" s="567" t="str" cm="1">
        <f t="array" ref="MK19">INDEX(MK$13:MK18,$B19+1,1)</f>
        <v>-</v>
      </c>
      <c r="ML19" s="567" cm="1">
        <f t="array" ref="ML19">INDEX(ML$13:ML18,$B19+1,1)</f>
        <v>1</v>
      </c>
      <c r="MM19" s="567" cm="1">
        <f t="array" ref="MM19">INDEX(MM$13:MM18,$B19+1,1)</f>
        <v>1</v>
      </c>
      <c r="MN19" s="567" cm="1">
        <f t="array" ref="MN19">INDEX(MN$13:MN18,$B19+1,1)</f>
        <v>1</v>
      </c>
      <c r="MO19" s="567" cm="1">
        <f t="array" ref="MO19">INDEX(MO$13:MO18,$B19+1,1)</f>
        <v>1</v>
      </c>
      <c r="MP19" s="8"/>
      <c r="MQ19" s="441">
        <f t="shared" si="95"/>
        <v>1.5</v>
      </c>
      <c r="MR19" s="8"/>
      <c r="MS19" s="567" t="str" cm="1">
        <f t="array" ref="MS19">INDEX(MS$13:MS18,$B19+1,1)</f>
        <v>-</v>
      </c>
      <c r="MT19" s="567" t="str" cm="1">
        <f t="array" ref="MT19">INDEX(MT$13:MT18,$B19+1,1)</f>
        <v>-</v>
      </c>
      <c r="MU19" s="567" t="str" cm="1">
        <f t="array" ref="MU19">INDEX(MU$13:MU18,$B19+1,1)</f>
        <v>-</v>
      </c>
      <c r="MV19" s="567" t="str" cm="1">
        <f t="array" ref="MV19">INDEX(MV$13:MV18,$B19+1,1)</f>
        <v>-</v>
      </c>
      <c r="MW19" s="567" cm="1">
        <f t="array" ref="MW19">INDEX(MW$13:MW18,$B19+1,1)</f>
        <v>0</v>
      </c>
      <c r="MX19" s="514">
        <v>0</v>
      </c>
    </row>
    <row r="20" spans="1:362" outlineLevel="1">
      <c r="A20" s="18">
        <f t="shared" si="48"/>
        <v>7</v>
      </c>
      <c r="B20" s="18">
        <f>$A$17</f>
        <v>4</v>
      </c>
      <c r="C20">
        <v>2</v>
      </c>
      <c r="D20" s="17" t="str">
        <f ca="1">OFFSET(D$13,$B20,0)</f>
        <v>GSW</v>
      </c>
      <c r="E20" t="b">
        <v>1</v>
      </c>
      <c r="F20" t="b">
        <v>0</v>
      </c>
      <c r="G20" t="b">
        <f t="shared" si="78"/>
        <v>1</v>
      </c>
      <c r="H20" s="18" t="s">
        <v>2198</v>
      </c>
      <c r="I20" s="506">
        <v>4</v>
      </c>
      <c r="J20" s="567" cm="1">
        <f t="array" ref="J20">INDEX(J$13:J19,$B20+1,1)</f>
        <v>0</v>
      </c>
      <c r="K20" s="567" cm="1">
        <f t="array" ref="K20">INDEX(K$13:K19,$B20+1,1)</f>
        <v>0</v>
      </c>
      <c r="L20" s="567" cm="1">
        <f t="array" ref="L20">INDEX(L$13:L19,$B20+1,1)</f>
        <v>2</v>
      </c>
      <c r="M20" s="567" cm="1">
        <f t="array" ref="M20">INDEX(M$13:M19,$B20+1,1)</f>
        <v>2</v>
      </c>
      <c r="N20" s="567" cm="1">
        <f t="array" ref="N20">INDEX(N$13:N19,$B20+1,1)</f>
        <v>2</v>
      </c>
      <c r="O20" s="567" cm="1">
        <f t="array" ref="O20">INDEX(O$13:O19,$B20+1,1)</f>
        <v>3</v>
      </c>
      <c r="P20" s="441">
        <f t="shared" si="49"/>
        <v>2</v>
      </c>
      <c r="Q20" s="441">
        <f t="shared" si="49"/>
        <v>0</v>
      </c>
      <c r="R20" s="441">
        <f t="shared" si="50"/>
        <v>6</v>
      </c>
      <c r="S20" s="567" cm="1">
        <f t="array" ref="S20">INDEX(S$13:S19,$B20+1,1)</f>
        <v>1</v>
      </c>
      <c r="T20" s="567" cm="1">
        <f t="array" ref="T20">INDEX(T$13:T19,$B20+1,1)</f>
        <v>1</v>
      </c>
      <c r="U20" s="567" cm="1">
        <f t="array" ref="U20">INDEX(U$13:U19,$B20+1,1)</f>
        <v>1</v>
      </c>
      <c r="V20" s="567" cm="1">
        <f t="array" ref="V20">INDEX(V$13:V19,$B20+1,1)</f>
        <v>0</v>
      </c>
      <c r="W20" s="18"/>
      <c r="X20" s="567" cm="1">
        <f t="array" ref="X20">INDEX(X$13:X19,$B20+1,1)</f>
        <v>0</v>
      </c>
      <c r="Y20" s="567" cm="1">
        <f t="array" ref="Y20">INDEX(Y$13:Y19,$B20+1,1)</f>
        <v>0</v>
      </c>
      <c r="Z20" s="567" cm="1">
        <f t="array" ref="Z20">INDEX(Z$13:Z19,$B20+1,1)</f>
        <v>0</v>
      </c>
      <c r="AA20" s="567" cm="1">
        <f t="array" ref="AA20">INDEX(AA$13:AA19,$B20+1,1)</f>
        <v>1</v>
      </c>
      <c r="AB20" s="567" t="str" cm="1">
        <f t="array" ref="AB20">INDEX(AB$13:AB19,$B20+1,1)</f>
        <v/>
      </c>
      <c r="AC20" s="567" cm="1">
        <f t="array" ref="AC20">INDEX(AC$13:AC19,$B20+1,1)</f>
        <v>1</v>
      </c>
      <c r="AD20" s="567" cm="1">
        <f t="array" ref="AD20">INDEX(AD$13:AD19,$B20+1,1)</f>
        <v>1</v>
      </c>
      <c r="AE20" s="567" cm="1">
        <f t="array" ref="AE20">INDEX(AE$13:AE19,$B20+1,1)</f>
        <v>0</v>
      </c>
      <c r="AF20" s="567" cm="1">
        <f t="array" ref="AF20">INDEX(AF$13:AF19,$B20+1,1)</f>
        <v>0</v>
      </c>
      <c r="AG20" s="567" cm="1">
        <f t="array" ref="AG20">INDEX(AG$13:AG19,$B20+1,1)</f>
        <v>0</v>
      </c>
      <c r="AH20" s="567" cm="1">
        <f t="array" ref="AH20">INDEX(AH$13:AH19,$B20+1,1)</f>
        <v>0</v>
      </c>
      <c r="AI20" s="116"/>
      <c r="AJ20" s="116"/>
      <c r="AK20" s="116"/>
      <c r="AL20" s="116"/>
      <c r="AM20" s="116"/>
      <c r="AN20" s="116"/>
      <c r="AO20" s="116"/>
      <c r="AP20" s="116"/>
      <c r="AQ20" s="116"/>
      <c r="AR20" s="116"/>
      <c r="AS20" s="116"/>
      <c r="AT20" s="116"/>
      <c r="AU20" s="116"/>
      <c r="AV20" s="18"/>
      <c r="AW20" s="18"/>
      <c r="AX20" s="18"/>
      <c r="AY20" s="18"/>
      <c r="AZ20" s="18"/>
      <c r="BA20" s="209" t="str" cm="1">
        <f t="array" aca="1" ref="BA20" ca="1">$H20&amp;" "        &amp;_xlfn.SINGLE( INDEX(i.ModelStructure,$I20,1))    &amp;" "
&amp; $D20        &amp;       IF(OR($CD20="-", $CD20),"_PInp","_Full")&amp;    IF($DN20=0," FWM","")&amp;IF($DN20=1," MWM","")&amp;IF($DN20=7," Mat","")&amp;IF($MC20=1,"&amp;EL","   ")&amp;IF($DT20=TRUE,"&amp;BBT","    ")
&amp;      " TOL"&amp;_xlfn.SINGLE(INDEX(i.TOL_Desc,1,$O20))   &amp; " Scan"&amp;$U20
&amp;       CHOOSE($K20+1," CFS"," GFS"," NFS")&amp;     " CG_"&amp;_xlfn.SINGLE(_xlfn.SWITCH($LC20,"-",1,TRUE,1,FALSE,0))&amp;_xlfn.SINGLE(    IF($LE20="-"," FodCrop    ",_xlfn.SWITCH(VALUE(LEFT($LE$4,1)),0," All",6," Lup",9," Oat",11," OaF")&amp;"_Fod"&amp;TEXT($LE20,"000%")))
&amp;" REV"&amp;"_"&amp;TEXT($FR20,"00;-0;00;@ ")&amp;TEXT($AB20,"00;-0;00;  @")&amp;"_"&amp;TEXT($FW20,"0")&amp;"_"&amp;TEXT($AD20,"0")
&amp; " RR"&amp;TEXT(SUM($EE20:$EF20),"+00%;-00%;    ;@")
&amp; " ("&amp;IF($DB20,"P","E")   &amp;IF($DA20,"T","t")        &amp;     "_F"&amp;IF($HS20=TRUE,3,0)+COUNTIF($HL20:$HP20,TRUE)+COUNTIF($BV20:$BW20,"&gt;0")&amp;IF($HQ20=TRUE,3,0)+COUNTIF($BV20:$BW20,"&gt;0")&amp;"N"&amp;$HV20&amp;$HW20&amp;"L"&amp;$IH20&amp;$II20&amp;"_"&amp;$IG20&amp;")"</f>
        <v>MP_create   MP GSW_PInp MWM        TOLSpr Scan1 CFS CG_1 FodCrop     REV_-   _-_1 RR     (Et_F22N--L11_-)</v>
      </c>
      <c r="BB20" s="8" t="str">
        <f ca="1">IF(COUNTIF(BA$13:BA20,BA20)=1,"-","Dup")</f>
        <v>-</v>
      </c>
      <c r="BC20" s="8"/>
      <c r="BD20" s="22" t="b">
        <v>0</v>
      </c>
      <c r="BE20" s="22" t="b">
        <v>0</v>
      </c>
      <c r="BF20" s="22" t="b">
        <v>0</v>
      </c>
      <c r="BG20" s="22" t="b">
        <v>0</v>
      </c>
      <c r="BH20" s="22" t="b">
        <v>0</v>
      </c>
      <c r="BI20" s="22" t="b">
        <v>0</v>
      </c>
      <c r="BJ20" s="22" t="b">
        <v>0</v>
      </c>
      <c r="BK20" s="22" t="b">
        <v>0</v>
      </c>
      <c r="BL20" s="22" t="b">
        <v>0</v>
      </c>
      <c r="BM20" s="8"/>
      <c r="BN20" s="506" t="b">
        <v>1</v>
      </c>
      <c r="BO20" s="506" t="s">
        <v>30</v>
      </c>
      <c r="BP20" s="506" t="b">
        <v>0</v>
      </c>
      <c r="BQ20" s="506" t="s">
        <v>30</v>
      </c>
      <c r="BR20" s="441">
        <f t="shared" ref="BR20:CA20" si="97">INDEX(i.model_structure,$I20,BR$6)</f>
        <v>100</v>
      </c>
      <c r="BS20" s="441" t="b">
        <f t="shared" si="97"/>
        <v>0</v>
      </c>
      <c r="BT20" s="441" t="str">
        <f t="shared" si="97"/>
        <v>-</v>
      </c>
      <c r="BU20" s="441" t="str">
        <f t="shared" si="97"/>
        <v>-</v>
      </c>
      <c r="BV20" s="441">
        <f t="shared" si="97"/>
        <v>105</v>
      </c>
      <c r="BW20" s="441">
        <f t="shared" si="97"/>
        <v>287</v>
      </c>
      <c r="BX20" s="441" t="b">
        <f t="shared" si="97"/>
        <v>1</v>
      </c>
      <c r="BY20" s="441" t="b">
        <f t="shared" si="97"/>
        <v>1</v>
      </c>
      <c r="BZ20" s="441" t="b">
        <f t="shared" si="97"/>
        <v>1</v>
      </c>
      <c r="CA20" s="91">
        <f t="shared" si="97"/>
        <v>0</v>
      </c>
      <c r="CB20" s="567" t="str" cm="1">
        <f t="array" ref="CB20">INDEX(CB$13:CB19,$B20+1,1)</f>
        <v>-</v>
      </c>
      <c r="CC20" s="567" t="str" cm="1">
        <f t="array" ref="CC20">INDEX(CC$13:CC19,$B20+1,1)</f>
        <v>-</v>
      </c>
      <c r="CD20" s="567" t="str" cm="1">
        <f t="array" ref="CD20">INDEX(CD$13:CD19,$B20+1,1)</f>
        <v>-</v>
      </c>
      <c r="CE20" s="8"/>
      <c r="CF20" s="567" t="str" cm="1">
        <f t="array" ref="CF20">INDEX(CF$13:CF19,$B20+1,1)</f>
        <v>-</v>
      </c>
      <c r="CG20" s="441" t="str">
        <f t="shared" ca="1" si="53"/>
        <v>-</v>
      </c>
      <c r="CH20" s="441">
        <f t="shared" si="54"/>
        <v>0</v>
      </c>
      <c r="CI20" s="441">
        <f t="shared" si="54"/>
        <v>0</v>
      </c>
      <c r="CJ20" s="567" t="str" cm="1">
        <f t="array" ref="CJ20">INDEX(CJ$13:CJ19,$B20+1,1)</f>
        <v>-</v>
      </c>
      <c r="CK20" s="567" t="str" cm="1">
        <f t="array" ref="CK20">INDEX(CK$13:CK19,$B20+1,1)</f>
        <v>-</v>
      </c>
      <c r="CL20" s="567" t="str" cm="1">
        <f t="array" ref="CL20">INDEX(CL$13:CL19,$B20+1,1)</f>
        <v>-</v>
      </c>
      <c r="CM20" s="441" t="str">
        <f t="shared" ca="1" si="55"/>
        <v>-</v>
      </c>
      <c r="CN20" s="441">
        <f t="shared" si="56"/>
        <v>0</v>
      </c>
      <c r="CO20" s="441">
        <f t="shared" si="56"/>
        <v>0</v>
      </c>
      <c r="CP20" s="567" t="str" cm="1">
        <f t="array" ref="CP20">INDEX(CP$13:CP19,$B20+1,1)</f>
        <v>-</v>
      </c>
      <c r="CQ20" s="441" t="str">
        <f t="shared" ca="1" si="57"/>
        <v>-</v>
      </c>
      <c r="CR20" s="441">
        <f t="shared" si="58"/>
        <v>0</v>
      </c>
      <c r="CS20" s="567" t="str" cm="1">
        <f t="array" ref="CS20">INDEX(CS$13:CS19,$B20+1,1)</f>
        <v>-</v>
      </c>
      <c r="CT20" s="567" t="str" cm="1">
        <f t="array" ref="CT20">INDEX(CT$13:CT19,$B20+1,1)</f>
        <v>-</v>
      </c>
      <c r="CU20" s="441">
        <f t="shared" si="59"/>
        <v>0</v>
      </c>
      <c r="CV20" s="567" t="str" cm="1">
        <f t="array" ref="CV20">INDEX(CV$13:CV19,$B20+1,1)</f>
        <v>-</v>
      </c>
      <c r="CW20" s="441" t="str">
        <f t="shared" ca="1" si="60"/>
        <v>-</v>
      </c>
      <c r="CX20" s="441">
        <f t="shared" si="61"/>
        <v>0</v>
      </c>
      <c r="CY20" s="441">
        <f t="shared" si="61"/>
        <v>0</v>
      </c>
      <c r="CZ20" s="8"/>
      <c r="DA20" s="567" t="b" cm="1">
        <f t="array" ref="DA20">INDEX(DA$13:DA19,$B20+1,1)</f>
        <v>0</v>
      </c>
      <c r="DB20" s="567" t="b" cm="1">
        <f t="array" ref="DB20">INDEX(DB$13:DB19,$B20+1,1)</f>
        <v>0</v>
      </c>
      <c r="DC20" s="568">
        <f t="shared" ca="1" si="79"/>
        <v>0</v>
      </c>
      <c r="DD20" s="567" t="b" cm="1">
        <f t="array" ref="DD20">INDEX(DD$13:DD19,$B20+1,1)</f>
        <v>1</v>
      </c>
      <c r="DE20" s="567" t="str" cm="1">
        <f t="array" ref="DE20">INDEX(DE$13:DE19,$B20+1,1)</f>
        <v>-</v>
      </c>
      <c r="DF20" s="567" cm="1">
        <f t="array" ref="DF20">INDEX(DF$13:DF19,$B20+1,1)</f>
        <v>1</v>
      </c>
      <c r="DG20" s="567" cm="1">
        <f t="array" ref="DG20">INDEX(DG$13:DG19,$B20+1,1)</f>
        <v>1</v>
      </c>
      <c r="DH20" s="567" t="str" cm="1">
        <f t="array" ref="DH20">INDEX(DH$13:DH19,$B20+1,1)</f>
        <v>-</v>
      </c>
      <c r="DI20" s="567" t="str" cm="1">
        <f t="array" ref="DI20">INDEX(DI$13:DI19,$B20+1,1)</f>
        <v>-</v>
      </c>
      <c r="DJ20" s="567" t="str" cm="1">
        <f t="array" ref="DJ20">INDEX(DJ$13:DJ19,$B20+1,1)</f>
        <v>-</v>
      </c>
      <c r="DK20" s="567" t="str" cm="1">
        <f t="array" ref="DK20">INDEX(DK$13:DK19,$B20+1,1)</f>
        <v>-</v>
      </c>
      <c r="DL20" s="567" t="str" cm="1">
        <f t="array" ref="DL20">INDEX(DL$13:DL19,$B20+1,1)</f>
        <v>-</v>
      </c>
      <c r="DM20" s="567" t="str" cm="1">
        <f t="array" ref="DM20">INDEX(DM$13:DM19,$B20+1,1)</f>
        <v>-</v>
      </c>
      <c r="DN20" s="441">
        <f t="shared" si="80"/>
        <v>1</v>
      </c>
      <c r="DO20" s="441">
        <f t="shared" si="80"/>
        <v>60</v>
      </c>
      <c r="DP20" s="567" t="str" cm="1">
        <f t="array" ref="DP20">INDEX(DP$13:DP19,$B20+1,1)</f>
        <v>-</v>
      </c>
      <c r="DQ20" s="441" t="str">
        <f t="shared" si="81"/>
        <v>-</v>
      </c>
      <c r="DR20" s="441" t="str">
        <f t="shared" si="81"/>
        <v>-</v>
      </c>
      <c r="DS20" s="441" t="str">
        <f t="shared" si="81"/>
        <v>-</v>
      </c>
      <c r="DT20" s="441" t="b">
        <f t="shared" si="82"/>
        <v>0</v>
      </c>
      <c r="DU20" s="567" t="str" cm="1">
        <f t="array" ref="DU20">INDEX(DU$13:DU19,$B20+1,1)</f>
        <v>-</v>
      </c>
      <c r="DV20" s="567" t="str" cm="1">
        <f t="array" ref="DV20">INDEX(DV$13:DV19,$B20+1,1)</f>
        <v>-</v>
      </c>
      <c r="DW20" s="567" t="str" cm="1">
        <f t="array" ref="DW20">INDEX(DW$13:DW19,$B20+1,1)</f>
        <v>-</v>
      </c>
      <c r="DX20" s="567" t="str" cm="1">
        <f t="array" ref="DX20">INDEX(DX$13:DX19,$B20+1,1)</f>
        <v>-</v>
      </c>
      <c r="DY20" s="441" t="str">
        <f t="shared" si="83"/>
        <v>-</v>
      </c>
      <c r="DZ20" s="441">
        <f t="shared" si="83"/>
        <v>500</v>
      </c>
      <c r="EA20" s="441">
        <f t="shared" si="83"/>
        <v>500</v>
      </c>
      <c r="EB20" s="441" t="str">
        <f t="shared" si="83"/>
        <v>-</v>
      </c>
      <c r="EC20" s="441" t="str">
        <f t="shared" si="83"/>
        <v>-</v>
      </c>
      <c r="ED20" s="441" t="str">
        <f t="shared" si="83"/>
        <v>-</v>
      </c>
      <c r="EE20" s="441">
        <f t="shared" si="84"/>
        <v>0</v>
      </c>
      <c r="EF20" s="441">
        <f t="shared" si="85"/>
        <v>0</v>
      </c>
      <c r="EG20" s="441">
        <f t="shared" si="86"/>
        <v>0</v>
      </c>
      <c r="EH20" s="441">
        <f t="shared" si="86"/>
        <v>0</v>
      </c>
      <c r="EI20" s="441">
        <f t="shared" si="86"/>
        <v>0</v>
      </c>
      <c r="EJ20" s="441">
        <f t="shared" si="86"/>
        <v>0</v>
      </c>
      <c r="EK20" s="441" t="b">
        <f t="shared" si="87"/>
        <v>0</v>
      </c>
      <c r="EL20" s="441" t="b">
        <f t="shared" si="87"/>
        <v>0</v>
      </c>
      <c r="EM20" s="441" t="b">
        <f t="shared" si="87"/>
        <v>0</v>
      </c>
      <c r="EN20" s="441" t="b">
        <f t="shared" si="87"/>
        <v>0</v>
      </c>
      <c r="EO20" s="441">
        <f t="shared" si="88"/>
        <v>1</v>
      </c>
      <c r="EP20" s="441">
        <f t="shared" si="88"/>
        <v>0</v>
      </c>
      <c r="EQ20" s="441" t="b">
        <f t="shared" si="89"/>
        <v>0</v>
      </c>
      <c r="ER20" s="441" t="b">
        <f t="shared" si="64"/>
        <v>0</v>
      </c>
      <c r="ES20" s="441" t="b">
        <f t="shared" si="64"/>
        <v>0</v>
      </c>
      <c r="ET20" s="441" t="b">
        <f t="shared" si="64"/>
        <v>1</v>
      </c>
      <c r="EU20" s="91">
        <f t="shared" si="65"/>
        <v>1</v>
      </c>
      <c r="EV20" s="91">
        <f t="shared" si="65"/>
        <v>1</v>
      </c>
      <c r="EW20" s="567" cm="1">
        <f t="array" ref="EW20">INDEX(EW$13:EW19,$B20+1,1)</f>
        <v>1</v>
      </c>
      <c r="EX20" s="567" cm="1">
        <f t="array" ref="EX20">INDEX(EX$13:EX19,$B20+1,1)</f>
        <v>1</v>
      </c>
      <c r="EY20" s="567" cm="1">
        <f t="array" ref="EY20">INDEX(EY$13:EY19,$B20+1,1)</f>
        <v>1</v>
      </c>
      <c r="EZ20" s="567" cm="1">
        <f t="array" ref="EZ20">INDEX(EZ$13:EZ19,$B20+1,1)</f>
        <v>1</v>
      </c>
      <c r="FA20" s="567" t="str" cm="1">
        <f t="array" ref="FA20">INDEX(FA$13:FA19,$B20+1,1)</f>
        <v>-</v>
      </c>
      <c r="FB20" s="441" t="b">
        <f t="shared" si="90"/>
        <v>1</v>
      </c>
      <c r="FC20" s="441" t="b">
        <f t="shared" si="90"/>
        <v>0</v>
      </c>
      <c r="FD20" s="441" t="b">
        <f t="shared" si="90"/>
        <v>0</v>
      </c>
      <c r="FE20" s="441" t="b">
        <f t="shared" si="90"/>
        <v>0</v>
      </c>
      <c r="FF20" s="91">
        <f t="shared" si="67"/>
        <v>1</v>
      </c>
      <c r="FG20" s="91">
        <f t="shared" si="67"/>
        <v>1</v>
      </c>
      <c r="FH20" s="91">
        <f t="shared" si="67"/>
        <v>1</v>
      </c>
      <c r="FI20" s="91">
        <f t="shared" si="67"/>
        <v>1</v>
      </c>
      <c r="FJ20" s="91">
        <f t="shared" si="67"/>
        <v>1</v>
      </c>
      <c r="FK20" s="91">
        <f t="shared" si="67"/>
        <v>1</v>
      </c>
      <c r="FL20" s="91">
        <f t="shared" si="67"/>
        <v>1</v>
      </c>
      <c r="FM20" s="91">
        <f t="shared" si="67"/>
        <v>1</v>
      </c>
      <c r="FN20" s="8"/>
      <c r="FO20" s="567" t="str" cm="1">
        <f t="array" ref="FO20">INDEX(FO$13:FO19,$B20+1,1)</f>
        <v>-</v>
      </c>
      <c r="FP20" s="441" t="b">
        <f t="shared" si="91"/>
        <v>0</v>
      </c>
      <c r="FQ20" s="567" t="str" cm="1">
        <f t="array" ref="FQ20">INDEX(FQ$13:FQ19,$B20+1,1)</f>
        <v>-</v>
      </c>
      <c r="FR20" s="567" t="str" cm="1">
        <f t="array" ref="FR20">INDEX(FR$13:FR19,$B20+1,1)</f>
        <v>-</v>
      </c>
      <c r="FS20" s="567" t="str" cm="1">
        <f t="array" ref="FS20">INDEX(FS$13:FS19,$B20+1,1)</f>
        <v>-</v>
      </c>
      <c r="FT20" s="567" cm="1">
        <f t="array" ref="FT20">INDEX(FT$13:FT19,$B20+1,1)</f>
        <v>1</v>
      </c>
      <c r="FU20" s="567" cm="1">
        <f t="array" ref="FU20">INDEX(FU$13:FU19,$B20+1,1)</f>
        <v>1</v>
      </c>
      <c r="FV20" s="567" t="str" cm="1">
        <f t="array" ref="FV20">INDEX(FV$13:FV19,$B20+1,1)</f>
        <v>-</v>
      </c>
      <c r="FW20" s="567" t="str" cm="1">
        <f t="array" ref="FW20">INDEX(FW$13:FW19,$B20+1,1)</f>
        <v>-</v>
      </c>
      <c r="FX20" s="567" t="str" cm="1">
        <f t="array" ref="FX20">INDEX(FX$13:FX19,$B20+1,1)</f>
        <v>-</v>
      </c>
      <c r="FY20" s="567" t="str" cm="1">
        <f t="array" ref="FY20">INDEX(FY$13:FY19,$B20+1,1)</f>
        <v>-</v>
      </c>
      <c r="FZ20" s="567" t="str" cm="1">
        <f t="array" ref="FZ20">INDEX(FZ$13:FZ19,$B20+1,1)</f>
        <v>-</v>
      </c>
      <c r="GA20" s="567" t="str" cm="1">
        <f t="array" ref="GA20">INDEX(GA$13:GA19,$B20+1,1)</f>
        <v>-</v>
      </c>
      <c r="GB20" s="567" t="str" cm="1">
        <f t="array" ref="GB20">INDEX(GB$13:GB19,$B20+1,1)</f>
        <v>-</v>
      </c>
      <c r="GC20" s="567" t="str" cm="1">
        <f t="array" ref="GC20">INDEX(GC$13:GC19,$B20+1,1)</f>
        <v>-</v>
      </c>
      <c r="GD20" s="567" t="str" cm="1">
        <f t="array" ref="GD20">INDEX(GD$13:GD19,$B20+1,1)</f>
        <v>-</v>
      </c>
      <c r="GE20" s="567" t="str" cm="1">
        <f t="array" ref="GE20">INDEX(GE$13:GE19,$B20+1,1)</f>
        <v>-</v>
      </c>
      <c r="GF20" s="567" t="str" cm="1">
        <f t="array" ref="GF20">INDEX(GF$13:GF19,$B20+1,1)</f>
        <v>-</v>
      </c>
      <c r="GG20" s="567" t="str" cm="1">
        <f t="array" ref="GG20">INDEX(GG$13:GG19,$B20+1,1)</f>
        <v>-</v>
      </c>
      <c r="GH20" s="567" t="str" cm="1">
        <f t="array" ref="GH20">INDEX(GH$13:GH19,$B20+1,1)</f>
        <v>-</v>
      </c>
      <c r="GI20" s="567" t="str" cm="1">
        <f t="array" ref="GI20">INDEX(GI$13:GI19,$B20+1,1)</f>
        <v>-</v>
      </c>
      <c r="GJ20" s="567" t="str" cm="1">
        <f t="array" ref="GJ20">INDEX(GJ$13:GJ19,$B20+1,1)</f>
        <v>-</v>
      </c>
      <c r="GK20" s="567" t="str" cm="1">
        <f t="array" ref="GK20">INDEX(GK$13:GK19,$B20+1,1)</f>
        <v>-</v>
      </c>
      <c r="GL20" s="567" t="str" cm="1">
        <f t="array" ref="GL20">INDEX(GL$13:GL19,$B20+1,1)</f>
        <v>-</v>
      </c>
      <c r="GM20" s="567" t="str" cm="1">
        <f t="array" ref="GM20">INDEX(GM$13:GM19,$B20+1,1)</f>
        <v>-</v>
      </c>
      <c r="GN20" s="567" cm="1">
        <f t="array" ref="GN20">INDEX(GN$13:GN19,$B20+1,1)</f>
        <v>0</v>
      </c>
      <c r="GO20" s="567" t="str" cm="1">
        <f t="array" ref="GO20">INDEX(GO$13:GO19,$B20+1,1)</f>
        <v>-</v>
      </c>
      <c r="GP20" s="567" cm="1">
        <f t="array" ref="GP20">INDEX(GP$13:GP19,$B20+1,1)</f>
        <v>1</v>
      </c>
      <c r="GQ20" s="567" cm="1">
        <f t="array" ref="GQ20">INDEX(GQ$13:GQ19,$B20+1,1)</f>
        <v>0</v>
      </c>
      <c r="GR20" s="567" cm="1">
        <f t="array" ref="GR20">INDEX(GR$13:GR19,$B20+1,1)</f>
        <v>0</v>
      </c>
      <c r="GS20" s="567" cm="1">
        <f t="array" ref="GS20">INDEX(GS$13:GS19,$B20+1,1)</f>
        <v>0</v>
      </c>
      <c r="GT20" s="567" cm="1">
        <f t="array" ref="GT20">INDEX(GT$13:GT19,$B20+1,1)</f>
        <v>0</v>
      </c>
      <c r="GU20" s="567" cm="1">
        <f t="array" ref="GU20">INDEX(GU$13:GU19,$B20+1,1)</f>
        <v>0</v>
      </c>
      <c r="GV20" s="567" cm="1">
        <f t="array" ref="GV20">INDEX(GV$13:GV19,$B20+1,1)</f>
        <v>0</v>
      </c>
      <c r="GW20" s="567" cm="1">
        <f t="array" ref="GW20">INDEX(GW$13:GW19,$B20+1,1)</f>
        <v>1</v>
      </c>
      <c r="GX20" s="567" cm="1">
        <f t="array" ref="GX20">INDEX(GX$13:GX19,$B20+1,1)</f>
        <v>0</v>
      </c>
      <c r="GY20" s="567" cm="1">
        <f t="array" ref="GY20">INDEX(GY$13:GY19,$B20+1,1)</f>
        <v>0</v>
      </c>
      <c r="GZ20" s="567" cm="1">
        <f t="array" ref="GZ20">INDEX(GZ$13:GZ19,$B20+1,1)</f>
        <v>0</v>
      </c>
      <c r="HA20" s="567" cm="1">
        <f t="array" ref="HA20">INDEX(HA$13:HA19,$B20+1,1)</f>
        <v>0</v>
      </c>
      <c r="HB20" s="8"/>
      <c r="HC20" s="567" t="str" cm="1">
        <f t="array" ref="HC20">INDEX(HC$13:HC19,$B20+1,1)</f>
        <v>-</v>
      </c>
      <c r="HD20" s="567" t="str" cm="1">
        <f t="array" ref="HD20">INDEX(HD$13:HD19,$B20+1,1)</f>
        <v>-</v>
      </c>
      <c r="HE20" s="567" t="str" cm="1">
        <f t="array" ref="HE20">INDEX(HE$13:HE19,$B20+1,1)</f>
        <v>-</v>
      </c>
      <c r="HF20" s="567" t="str" cm="1">
        <f t="array" ref="HF20">INDEX(HF$13:HF19,$B20+1,1)</f>
        <v>-</v>
      </c>
      <c r="HG20" s="567" cm="1">
        <f t="array" ref="HG20">INDEX(HG$13:HG19,$B20+1,1)</f>
        <v>0</v>
      </c>
      <c r="HH20" s="567" t="str" cm="1">
        <f t="array" ref="HH20">INDEX(HH$13:HH19,$B20+1,1)</f>
        <v>-</v>
      </c>
      <c r="HI20" s="567" t="str" cm="1">
        <f t="array" ref="HI20">INDEX(HI$13:HI19,$B20+1,1)</f>
        <v>-</v>
      </c>
      <c r="HJ20" s="568" t="str">
        <f t="shared" ca="1" si="92"/>
        <v>-</v>
      </c>
      <c r="HK20" s="567" t="str" cm="1">
        <f t="array" ref="HK20">INDEX(HK$13:HK19,$B20+1,1)</f>
        <v>-</v>
      </c>
      <c r="HL20" s="567" t="str" cm="1">
        <f t="array" ref="HL20">INDEX(HL$13:HL19,$B20+1,1)</f>
        <v>-</v>
      </c>
      <c r="HM20" s="567" t="str" cm="1">
        <f t="array" ref="HM20">INDEX(HM$13:HM19,$B20+1,1)</f>
        <v>-</v>
      </c>
      <c r="HN20" s="567" t="str" cm="1">
        <f t="array" ref="HN20">INDEX(HN$13:HN19,$B20+1,1)</f>
        <v>-</v>
      </c>
      <c r="HO20" s="567" t="str" cm="1">
        <f t="array" ref="HO20">INDEX(HO$13:HO19,$B20+1,1)</f>
        <v>-</v>
      </c>
      <c r="HP20" s="567" t="str" cm="1">
        <f t="array" ref="HP20">INDEX(HP$13:HP19,$B20+1,1)</f>
        <v>-</v>
      </c>
      <c r="HQ20" s="506" t="b">
        <v>0</v>
      </c>
      <c r="HR20" s="506" t="b">
        <v>0</v>
      </c>
      <c r="HS20" s="506" t="b">
        <v>0</v>
      </c>
      <c r="HT20" s="506">
        <v>2</v>
      </c>
      <c r="HU20" s="506">
        <v>2</v>
      </c>
      <c r="HV20" s="567" t="str" cm="1">
        <f t="array" ref="HV20">INDEX(HV$13:HV19,$B20+1,1)</f>
        <v>-</v>
      </c>
      <c r="HW20" s="567" t="str" cm="1">
        <f t="array" ref="HW20">INDEX(HW$13:HW19,$B20+1,1)</f>
        <v>-</v>
      </c>
      <c r="HX20" s="567" t="str" cm="1">
        <f t="array" ref="HX20">INDEX(HX$13:HX19,$B20+1,1)</f>
        <v>-</v>
      </c>
      <c r="HY20" s="567" t="str" cm="1">
        <f t="array" ref="HY20">INDEX(HY$13:HY19,$B20+1,1)</f>
        <v>-</v>
      </c>
      <c r="HZ20" s="567" t="str" cm="1">
        <f t="array" ref="HZ20">INDEX(HZ$13:HZ19,$B20+1,1)</f>
        <v>-</v>
      </c>
      <c r="IA20" s="567" t="str" cm="1">
        <f t="array" ref="IA20">INDEX(IA$13:IA19,$B20+1,1)</f>
        <v>-</v>
      </c>
      <c r="IB20" s="567" t="str" cm="1">
        <f t="array" ref="IB20">INDEX(IB$13:IB19,$B20+1,1)</f>
        <v>-</v>
      </c>
      <c r="IC20" s="567" t="str" cm="1">
        <f t="array" ref="IC20">INDEX(IC$13:IC19,$B20+1,1)</f>
        <v>-</v>
      </c>
      <c r="ID20" s="567" t="str" cm="1">
        <f t="array" ref="ID20">INDEX(ID$13:ID19,$B20+1,1)</f>
        <v>-</v>
      </c>
      <c r="IE20" s="567" t="str" cm="1">
        <f t="array" ref="IE20">INDEX(IE$13:IE19,$B20+1,1)</f>
        <v>-</v>
      </c>
      <c r="IF20" s="567" t="str" cm="1">
        <f t="array" ref="IF20">INDEX(IF$13:IF19,$B20+1,1)</f>
        <v>-</v>
      </c>
      <c r="IG20" s="567" t="str" cm="1">
        <f t="array" ref="IG20">INDEX(IG$13:IG19,$B20+1,1)</f>
        <v>-</v>
      </c>
      <c r="IH20" s="567" cm="1">
        <f t="array" ref="IH20">INDEX(IH$13:IH19,$B20+1,1)</f>
        <v>1</v>
      </c>
      <c r="II20" s="567" cm="1">
        <f t="array" ref="II20">INDEX(II$13:II19,$B20+1,1)</f>
        <v>1</v>
      </c>
      <c r="IJ20" s="8"/>
      <c r="IK20" s="567" cm="1">
        <f t="array" ref="IK20">INDEX(IK$13:IK19,$B20+1,1)</f>
        <v>0.125</v>
      </c>
      <c r="IL20" s="567" cm="1">
        <f t="array" ref="IL20">INDEX(IL$13:IL19,$B20+1,1)</f>
        <v>0.3</v>
      </c>
      <c r="IM20" s="567" cm="1">
        <f t="array" ref="IM20">INDEX(IM$13:IM19,$B20+1,1)</f>
        <v>-0.05</v>
      </c>
      <c r="IN20" s="567" cm="1">
        <f t="array" ref="IN20">INDEX(IN$13:IN19,$B20+1,1)</f>
        <v>0.1</v>
      </c>
      <c r="IO20" s="567" cm="1">
        <f t="array" ref="IO20">INDEX(IO$13:IO19,$B20+1,1)</f>
        <v>0.25</v>
      </c>
      <c r="IP20" s="567" cm="1">
        <f t="array" ref="IP20">INDEX(IP$13:IP19,$B20+1,1)</f>
        <v>-0.05</v>
      </c>
      <c r="IQ20" s="567" cm="1">
        <f t="array" ref="IQ20">INDEX(IQ$13:IQ19,$B20+1,1)</f>
        <v>0.05</v>
      </c>
      <c r="IR20" s="567" cm="1">
        <f t="array" ref="IR20">INDEX(IR$13:IR19,$B20+1,1)</f>
        <v>0.1</v>
      </c>
      <c r="IS20" s="567" cm="1">
        <f t="array" ref="IS20">INDEX(IS$13:IS19,$B20+1,1)</f>
        <v>-0.02</v>
      </c>
      <c r="IT20" s="567" cm="1">
        <f t="array" ref="IT20">INDEX(IT$13:IT19,$B20+1,1)</f>
        <v>0.1</v>
      </c>
      <c r="IU20" s="567" cm="1">
        <f t="array" ref="IU20">INDEX(IU$13:IU19,$B20+1,1)</f>
        <v>0.25</v>
      </c>
      <c r="IV20" s="567" cm="1">
        <f t="array" ref="IV20">INDEX(IV$13:IV19,$B20+1,1)</f>
        <v>-0.05</v>
      </c>
      <c r="IW20" s="567" cm="1">
        <f t="array" ref="IW20">INDEX(IW$13:IW19,$B20+1,1)</f>
        <v>0.125</v>
      </c>
      <c r="IX20" s="567" cm="1">
        <f t="array" ref="IX20">INDEX(IX$13:IX19,$B20+1,1)</f>
        <v>0.1</v>
      </c>
      <c r="IY20" s="567" cm="1">
        <f t="array" ref="IY20">INDEX(IY$13:IY19,$B20+1,1)</f>
        <v>0.1</v>
      </c>
      <c r="IZ20" s="567" cm="1">
        <f t="array" ref="IZ20">INDEX(IZ$13:IZ19,$B20+1,1)</f>
        <v>0.1</v>
      </c>
      <c r="JA20" s="567" cm="1">
        <f t="array" ref="JA20">INDEX(JA$13:JA19,$B20+1,1)</f>
        <v>0</v>
      </c>
      <c r="JB20" s="567" cm="1">
        <f t="array" ref="JB20">INDEX(JB$13:JB19,$B20+1,1)</f>
        <v>0</v>
      </c>
      <c r="JC20" s="567" cm="1">
        <f t="array" ref="JC20">INDEX(JC$13:JC19,$B20+1,1)</f>
        <v>0</v>
      </c>
      <c r="JD20" s="567" cm="1">
        <f t="array" ref="JD20">INDEX(JD$13:JD19,$B20+1,1)</f>
        <v>0</v>
      </c>
      <c r="JE20" s="567" cm="1">
        <f t="array" ref="JE20">INDEX(JE$13:JE19,$B20+1,1)</f>
        <v>0</v>
      </c>
      <c r="JF20" s="567" cm="1">
        <f t="array" ref="JF20">INDEX(JF$13:JF19,$B20+1,1)</f>
        <v>0</v>
      </c>
      <c r="JG20" s="567" cm="1">
        <f t="array" ref="JG20">INDEX(JG$13:JG19,$B20+1,1)</f>
        <v>0</v>
      </c>
      <c r="JH20" s="567" cm="1">
        <f t="array" ref="JH20">INDEX(JH$13:JH19,$B20+1,1)</f>
        <v>0</v>
      </c>
      <c r="JI20" s="567" cm="1">
        <f t="array" ref="JI20">INDEX(JI$13:JI19,$B20+1,1)</f>
        <v>0</v>
      </c>
      <c r="JJ20" s="567" cm="1">
        <f t="array" ref="JJ20">INDEX(JJ$13:JJ19,$B20+1,1)</f>
        <v>0</v>
      </c>
      <c r="JK20" s="567" cm="1">
        <f t="array" ref="JK20">INDEX(JK$13:JK19,$B20+1,1)</f>
        <v>0</v>
      </c>
      <c r="JL20" s="567" cm="1">
        <f t="array" ref="JL20">INDEX(JL$13:JL19,$B20+1,1)</f>
        <v>0</v>
      </c>
      <c r="JM20" s="567" cm="1">
        <f t="array" ref="JM20">INDEX(JM$13:JM19,$B20+1,1)</f>
        <v>0</v>
      </c>
      <c r="JN20" s="567" cm="1">
        <f t="array" ref="JN20">INDEX(JN$13:JN19,$B20+1,1)</f>
        <v>0</v>
      </c>
      <c r="JO20" s="567" cm="1">
        <f t="array" ref="JO20">INDEX(JO$13:JO19,$B20+1,1)</f>
        <v>0</v>
      </c>
      <c r="JP20" s="567" cm="1">
        <f t="array" ref="JP20">INDEX(JP$13:JP19,$B20+1,1)</f>
        <v>0</v>
      </c>
      <c r="JQ20" s="567" cm="1">
        <f t="array" ref="JQ20">INDEX(JQ$13:JQ19,$B20+1,1)</f>
        <v>0</v>
      </c>
      <c r="JR20" s="567" cm="1">
        <f t="array" ref="JR20">INDEX(JR$13:JR19,$B20+1,1)</f>
        <v>0</v>
      </c>
      <c r="JS20" s="567" cm="1">
        <f t="array" ref="JS20">INDEX(JS$13:JS19,$B20+1,1)</f>
        <v>0</v>
      </c>
      <c r="JT20" s="567" cm="1">
        <f t="array" ref="JT20">INDEX(JT$13:JT19,$B20+1,1)</f>
        <v>0</v>
      </c>
      <c r="JU20" s="567" cm="1">
        <f t="array" ref="JU20">INDEX(JU$13:JU19,$B20+1,1)</f>
        <v>0</v>
      </c>
      <c r="JV20" s="567" cm="1">
        <f t="array" ref="JV20">INDEX(JV$13:JV19,$B20+1,1)</f>
        <v>0</v>
      </c>
      <c r="JW20" s="567" cm="1">
        <f t="array" ref="JW20">INDEX(JW$13:JW19,$B20+1,1)</f>
        <v>0</v>
      </c>
      <c r="JX20" s="567" cm="1">
        <f t="array" ref="JX20">INDEX(JX$13:JX19,$B20+1,1)</f>
        <v>0</v>
      </c>
      <c r="JY20" s="567" cm="1">
        <f t="array" ref="JY20">INDEX(JY$13:JY19,$B20+1,1)</f>
        <v>0</v>
      </c>
      <c r="JZ20" s="567" cm="1">
        <f t="array" ref="JZ20">INDEX(JZ$13:JZ19,$B20+1,1)</f>
        <v>0</v>
      </c>
      <c r="KA20" s="567" cm="1">
        <f t="array" ref="KA20">INDEX(KA$13:KA19,$B20+1,1)</f>
        <v>0</v>
      </c>
      <c r="KB20" s="567" cm="1">
        <f t="array" ref="KB20">INDEX(KB$13:KB19,$B20+1,1)</f>
        <v>0</v>
      </c>
      <c r="KC20" s="567" cm="1">
        <f t="array" ref="KC20">INDEX(KC$13:KC19,$B20+1,1)</f>
        <v>0</v>
      </c>
      <c r="KD20" s="567" cm="1">
        <f t="array" ref="KD20">INDEX(KD$13:KD19,$B20+1,1)</f>
        <v>0</v>
      </c>
      <c r="KE20" s="567" cm="1">
        <f t="array" ref="KE20">INDEX(KE$13:KE19,$B20+1,1)</f>
        <v>0</v>
      </c>
      <c r="KF20" s="567" cm="1">
        <f t="array" ref="KF20">INDEX(KF$13:KF19,$B20+1,1)</f>
        <v>0</v>
      </c>
      <c r="KG20" s="567" t="str" cm="1">
        <f t="array" ref="KG20">INDEX(KG$13:KG19,$B20+1,1)</f>
        <v>-</v>
      </c>
      <c r="KH20" s="8"/>
      <c r="KI20" s="567" cm="1">
        <f t="array" ref="KI20">INDEX(KI$13:KI19,$B20+1,1)</f>
        <v>0</v>
      </c>
      <c r="KJ20" s="567" cm="1">
        <f t="array" ref="KJ20">INDEX(KJ$13:KJ19,$B20+1,1)</f>
        <v>0</v>
      </c>
      <c r="KK20" s="567" cm="1">
        <f t="array" ref="KK20">INDEX(KK$13:KK19,$B20+1,1)</f>
        <v>0</v>
      </c>
      <c r="KL20" s="567" t="str" cm="1">
        <f t="array" ref="KL20">INDEX(KL$13:KL19,$B20+1,1)</f>
        <v>-</v>
      </c>
      <c r="KM20" s="567" t="str" cm="1">
        <f t="array" ref="KM20">INDEX(KM$13:KM19,$B20+1,1)</f>
        <v>-</v>
      </c>
      <c r="KN20" s="567" t="str" cm="1">
        <f t="array" ref="KN20">INDEX(KN$13:KN19,$B20+1,1)</f>
        <v>-</v>
      </c>
      <c r="KO20" s="567" t="str" cm="1">
        <f t="array" ref="KO20">INDEX(KO$13:KO19,$B20+1,1)</f>
        <v>-</v>
      </c>
      <c r="KP20" s="567" t="str" cm="1">
        <f t="array" ref="KP20">INDEX(KP$13:KP19,$B20+1,1)</f>
        <v>-</v>
      </c>
      <c r="KQ20" s="567" t="str" cm="1">
        <f t="array" ref="KQ20">INDEX(KQ$13:KQ19,$B20+1,1)</f>
        <v>-</v>
      </c>
      <c r="KR20" s="567" t="str" cm="1">
        <f t="array" ref="KR20">INDEX(KR$13:KR19,$B20+1,1)</f>
        <v>-</v>
      </c>
      <c r="KS20" s="567" t="str" cm="1">
        <f t="array" ref="KS20">INDEX(KS$13:KS19,$B20+1,1)</f>
        <v>-</v>
      </c>
      <c r="KT20" s="567" t="str" cm="1">
        <f t="array" ref="KT20">INDEX(KT$13:KT19,$B20+1,1)</f>
        <v>-</v>
      </c>
      <c r="KU20" s="567" t="str" cm="1">
        <f t="array" ref="KU20">INDEX(KU$13:KU19,$B20+1,1)</f>
        <v>-</v>
      </c>
      <c r="KV20" s="567" t="str" cm="1">
        <f t="array" ref="KV20">INDEX(KV$13:KV19,$B20+1,1)</f>
        <v>-</v>
      </c>
      <c r="KW20" s="567" t="str" cm="1">
        <f t="array" ref="KW20">INDEX(KW$13:KW19,$B20+1,1)</f>
        <v>-</v>
      </c>
      <c r="KX20" s="567" t="str" cm="1">
        <f t="array" ref="KX20">INDEX(KX$13:KX19,$B20+1,1)</f>
        <v>-</v>
      </c>
      <c r="KY20" s="567" t="str" cm="1">
        <f t="array" ref="KY20">INDEX(KY$13:KY19,$B20+1,1)</f>
        <v>-</v>
      </c>
      <c r="KZ20" s="567" t="str" cm="1">
        <f t="array" ref="KZ20">INDEX(KZ$13:KZ19,$B20+1,1)</f>
        <v>-</v>
      </c>
      <c r="LA20" s="567" t="str" cm="1">
        <f t="array" ref="LA20">INDEX(LA$13:LA19,$B20+1,1)</f>
        <v>-</v>
      </c>
      <c r="LB20" s="8"/>
      <c r="LC20" s="441" t="str">
        <f t="shared" ca="1" si="93"/>
        <v>-</v>
      </c>
      <c r="LD20" s="567" t="str" cm="1">
        <f t="array" ref="LD20">INDEX(LD$13:LD19,$B20+1,1)</f>
        <v>-</v>
      </c>
      <c r="LE20" s="567" t="str" cm="1">
        <f t="array" ref="LE20">INDEX(LE$13:LE19,$B20+1,1)</f>
        <v>-</v>
      </c>
      <c r="LF20" s="567" t="str" cm="1">
        <f t="array" ref="LF20">INDEX(LF$13:LF19,$B20+1,1)</f>
        <v>-</v>
      </c>
      <c r="LG20" s="567" t="str" cm="1">
        <f t="array" ref="LG20">INDEX(LG$13:LG19,$B20+1,1)</f>
        <v>-</v>
      </c>
      <c r="LH20" s="567" t="str" cm="1">
        <f t="array" ref="LH20">INDEX(LH$13:LH19,$B20+1,1)</f>
        <v>-</v>
      </c>
      <c r="LI20" s="567" t="str" cm="1">
        <f t="array" ref="LI20">INDEX(LI$13:LI19,$B20+1,1)</f>
        <v>-</v>
      </c>
      <c r="LJ20" s="567" t="str" cm="1">
        <f t="array" ref="LJ20">INDEX(LJ$13:LJ19,$B20+1,1)</f>
        <v>-</v>
      </c>
      <c r="LK20" s="441" t="str" cm="1">
        <f t="array" ref="LK20">IF(OR(LL20:LL20&lt;&gt;"-"),TRUE,"-")</f>
        <v>-</v>
      </c>
      <c r="LL20" s="567" t="str" cm="1">
        <f t="array" ref="LL20">INDEX(LL$13:LL19,$B20+1,1)</f>
        <v>-</v>
      </c>
      <c r="LM20" s="567" cm="1">
        <f t="array" ref="LM20">INDEX(LM$13:LM19,$B20+1,1)</f>
        <v>0</v>
      </c>
      <c r="LN20" s="567" cm="1">
        <f t="array" ref="LN20">INDEX(LN$13:LN19,$B20+1,1)</f>
        <v>999999</v>
      </c>
      <c r="LO20" s="567" cm="1">
        <f t="array" ref="LO20">INDEX(LO$13:LO19,$B20+1,1)</f>
        <v>999999</v>
      </c>
      <c r="LP20" s="567" cm="1">
        <f t="array" ref="LP20">INDEX(LP$13:LP19,$B20+1,1)</f>
        <v>999999</v>
      </c>
      <c r="LQ20" s="567" cm="1">
        <f t="array" ref="LQ20">INDEX(LQ$13:LQ19,$B20+1,1)</f>
        <v>999999</v>
      </c>
      <c r="LR20" s="567" cm="1">
        <f t="array" ref="LR20">INDEX(LR$13:LR19,$B20+1,1)</f>
        <v>999999</v>
      </c>
      <c r="LS20" s="567" cm="1">
        <f t="array" ref="LS20">INDEX(LS$13:LS19,$B20+1,1)</f>
        <v>999999</v>
      </c>
      <c r="LT20" s="567" t="str" cm="1">
        <f t="array" ref="LT20">INDEX(LT$13:LT19,$B20+1,1)</f>
        <v>-</v>
      </c>
      <c r="LU20" s="567" t="str" cm="1">
        <f t="array" ref="LU20">INDEX(LU$13:LU19,$B20+1,1)</f>
        <v>-</v>
      </c>
      <c r="LV20" s="567" t="str" cm="1">
        <f t="array" ref="LV20">INDEX(LV$13:LV19,$B20+1,1)</f>
        <v>-</v>
      </c>
      <c r="LW20" s="567" t="b" cm="1">
        <f t="array" ref="LW20">INDEX(LW$13:LW19,$B20+1,1)</f>
        <v>1</v>
      </c>
      <c r="LX20" s="567" t="str" cm="1">
        <f t="array" ref="LX20">INDEX(LX$13:LX19,$B20+1,1)</f>
        <v>-</v>
      </c>
      <c r="LY20" s="567" cm="1">
        <f t="array" ref="LY20">INDEX(LY$13:LY19,$B20+1,1)</f>
        <v>0</v>
      </c>
      <c r="LZ20" s="567" cm="1">
        <f t="array" ref="LZ20">INDEX(LZ$13:LZ19,$B20+1,1)</f>
        <v>0</v>
      </c>
      <c r="MA20" s="567" cm="1">
        <f t="array" ref="MA20">INDEX(MA$13:MA19,$B20+1,1)</f>
        <v>0</v>
      </c>
      <c r="MB20" s="567" t="str" cm="1">
        <f t="array" ref="MB20">INDEX(MB$13:MB19,$B20+1,1)</f>
        <v>-</v>
      </c>
      <c r="MC20" s="567" t="str" cm="1">
        <f t="array" ref="MC20">INDEX(MC$13:MC19,$B20+1,1)</f>
        <v>-</v>
      </c>
      <c r="MD20" s="441">
        <f t="shared" si="94"/>
        <v>0</v>
      </c>
      <c r="ME20" s="567" t="str" cm="1">
        <f t="array" ref="ME20">INDEX(ME$13:ME19,$B20+1,1)</f>
        <v>-</v>
      </c>
      <c r="MF20" s="567" t="str" cm="1">
        <f t="array" ref="MF20">INDEX(MF$13:MF19,$B20+1,1)</f>
        <v>-</v>
      </c>
      <c r="MG20" s="8"/>
      <c r="MH20" s="567" t="str" cm="1">
        <f t="array" ref="MH20">INDEX(MH$13:MH19,$B20+1,1)</f>
        <v>-</v>
      </c>
      <c r="MI20" s="567" t="str" cm="1">
        <f t="array" ref="MI20">INDEX(MI$13:MI19,$B20+1,1)</f>
        <v>-</v>
      </c>
      <c r="MJ20" s="567" t="str" cm="1">
        <f t="array" ref="MJ20">INDEX(MJ$13:MJ19,$B20+1,1)</f>
        <v>-</v>
      </c>
      <c r="MK20" s="567" t="str" cm="1">
        <f t="array" ref="MK20">INDEX(MK$13:MK19,$B20+1,1)</f>
        <v>-</v>
      </c>
      <c r="ML20" s="506">
        <v>1</v>
      </c>
      <c r="MM20" s="506">
        <v>1</v>
      </c>
      <c r="MN20" s="506">
        <v>1</v>
      </c>
      <c r="MO20" s="506">
        <v>1</v>
      </c>
      <c r="MP20" s="8"/>
      <c r="MQ20" s="441">
        <f t="shared" si="95"/>
        <v>1.5</v>
      </c>
      <c r="MR20" s="8"/>
      <c r="MS20" s="567" t="str" cm="1">
        <f t="array" ref="MS20">INDEX(MS$13:MS19,$B20+1,1)</f>
        <v>-</v>
      </c>
      <c r="MT20" s="567" t="str" cm="1">
        <f t="array" ref="MT20">INDEX(MT$13:MT19,$B20+1,1)</f>
        <v>-</v>
      </c>
      <c r="MU20" s="567" t="str" cm="1">
        <f t="array" ref="MU20">INDEX(MU$13:MU19,$B20+1,1)</f>
        <v>-</v>
      </c>
      <c r="MV20" s="567" t="str" cm="1">
        <f t="array" ref="MV20">INDEX(MV$13:MV19,$B20+1,1)</f>
        <v>-</v>
      </c>
      <c r="MW20" s="567" cm="1">
        <f t="array" ref="MW20">INDEX(MW$13:MW19,$B20+1,1)</f>
        <v>0</v>
      </c>
      <c r="MX20" s="514">
        <v>0</v>
      </c>
    </row>
    <row r="21" spans="1:362" outlineLevel="1">
      <c r="A21" s="18">
        <f t="shared" si="48"/>
        <v>8</v>
      </c>
      <c r="B21" s="18">
        <f>$A$17</f>
        <v>4</v>
      </c>
      <c r="C21">
        <v>2</v>
      </c>
      <c r="D21" s="17" t="str">
        <f ca="1">OFFSET(D$13,$B21,0)</f>
        <v>GSW</v>
      </c>
      <c r="E21" t="b">
        <v>1</v>
      </c>
      <c r="F21" t="b">
        <v>0</v>
      </c>
      <c r="G21" t="b">
        <f t="shared" si="78"/>
        <v>1</v>
      </c>
      <c r="H21" s="18" t="s">
        <v>2199</v>
      </c>
      <c r="I21" s="506">
        <v>4</v>
      </c>
      <c r="J21" s="567" cm="1">
        <f t="array" ref="J21">INDEX(J$13:J20,$B21+1,1)</f>
        <v>0</v>
      </c>
      <c r="K21" s="567" cm="1">
        <f t="array" ref="K21">INDEX(K$13:K20,$B21+1,1)</f>
        <v>0</v>
      </c>
      <c r="L21" s="567" cm="1">
        <f t="array" ref="L21">INDEX(L$13:L20,$B21+1,1)</f>
        <v>2</v>
      </c>
      <c r="M21" s="567" cm="1">
        <f t="array" ref="M21">INDEX(M$13:M20,$B21+1,1)</f>
        <v>2</v>
      </c>
      <c r="N21" s="567" cm="1">
        <f t="array" ref="N21">INDEX(N$13:N20,$B21+1,1)</f>
        <v>2</v>
      </c>
      <c r="O21" s="567" cm="1">
        <f t="array" ref="O21">INDEX(O$13:O20,$B21+1,1)</f>
        <v>3</v>
      </c>
      <c r="P21" s="441">
        <f t="shared" si="49"/>
        <v>2</v>
      </c>
      <c r="Q21" s="441">
        <f t="shared" si="49"/>
        <v>0</v>
      </c>
      <c r="R21" s="441">
        <f t="shared" si="50"/>
        <v>6</v>
      </c>
      <c r="S21" s="567" cm="1">
        <f t="array" ref="S21">INDEX(S$13:S20,$B21+1,1)</f>
        <v>1</v>
      </c>
      <c r="T21" s="567" cm="1">
        <f t="array" ref="T21">INDEX(T$13:T20,$B21+1,1)</f>
        <v>1</v>
      </c>
      <c r="U21" s="567" cm="1">
        <f t="array" ref="U21">INDEX(U$13:U20,$B21+1,1)</f>
        <v>1</v>
      </c>
      <c r="V21" s="567" cm="1">
        <f t="array" ref="V21">INDEX(V$13:V20,$B21+1,1)</f>
        <v>0</v>
      </c>
      <c r="W21" s="18"/>
      <c r="X21" s="567" cm="1">
        <f t="array" ref="X21">INDEX(X$13:X20,$B21+1,1)</f>
        <v>0</v>
      </c>
      <c r="Y21" s="567" cm="1">
        <f t="array" ref="Y21">INDEX(Y$13:Y20,$B21+1,1)</f>
        <v>0</v>
      </c>
      <c r="Z21" s="567" cm="1">
        <f t="array" ref="Z21">INDEX(Z$13:Z20,$B21+1,1)</f>
        <v>0</v>
      </c>
      <c r="AA21" s="567" cm="1">
        <f t="array" ref="AA21">INDEX(AA$13:AA20,$B21+1,1)</f>
        <v>1</v>
      </c>
      <c r="AB21" s="567" t="str" cm="1">
        <f t="array" ref="AB21">INDEX(AB$13:AB20,$B21+1,1)</f>
        <v/>
      </c>
      <c r="AC21" s="567" cm="1">
        <f t="array" ref="AC21">INDEX(AC$13:AC20,$B21+1,1)</f>
        <v>1</v>
      </c>
      <c r="AD21" s="567" cm="1">
        <f t="array" ref="AD21">INDEX(AD$13:AD20,$B21+1,1)</f>
        <v>1</v>
      </c>
      <c r="AE21" s="567" cm="1">
        <f t="array" ref="AE21">INDEX(AE$13:AE20,$B21+1,1)</f>
        <v>0</v>
      </c>
      <c r="AF21" s="567" cm="1">
        <f t="array" ref="AF21">INDEX(AF$13:AF20,$B21+1,1)</f>
        <v>0</v>
      </c>
      <c r="AG21" s="567" cm="1">
        <f t="array" ref="AG21">INDEX(AG$13:AG20,$B21+1,1)</f>
        <v>0</v>
      </c>
      <c r="AH21" s="567" cm="1">
        <f t="array" ref="AH21">INDEX(AH$13:AH20,$B21+1,1)</f>
        <v>0</v>
      </c>
      <c r="AI21" s="116"/>
      <c r="AJ21" s="116"/>
      <c r="AK21" s="116"/>
      <c r="AL21" s="116"/>
      <c r="AM21" s="116"/>
      <c r="AN21" s="116"/>
      <c r="AO21" s="116"/>
      <c r="AP21" s="116"/>
      <c r="AQ21" s="116"/>
      <c r="AR21" s="116"/>
      <c r="AS21" s="116"/>
      <c r="AT21" s="116"/>
      <c r="AU21" s="116"/>
      <c r="AV21" s="18"/>
      <c r="AW21" s="18"/>
      <c r="AX21" s="18"/>
      <c r="AY21" s="18"/>
      <c r="AZ21" s="18"/>
      <c r="BA21" s="209" t="str" cm="1">
        <f t="array" aca="1" ref="BA21" ca="1">$H21&amp;" "        &amp;_xlfn.SINGLE( INDEX(i.ModelStructure,$I21,1))    &amp;" "
&amp; $D21        &amp;       IF(OR($CD21="-", $CD21),"_PInp","_Full")&amp;    IF($DN21=0," FWM","")&amp;IF($DN21=1," MWM","")&amp;IF($DN21=7," Mat","")&amp;IF($MC21=1,"&amp;EL","   ")&amp;IF($DT21=TRUE,"&amp;BBT","    ")
&amp;      " TOL"&amp;_xlfn.SINGLE(INDEX(i.TOL_Desc,1,$O21))   &amp; " Scan"&amp;$U21
&amp;       CHOOSE($K21+1," CFS"," GFS"," NFS")&amp;     " CG_"&amp;_xlfn.SINGLE(_xlfn.SWITCH($LC21,"-",1,TRUE,1,FALSE,0))&amp;_xlfn.SINGLE(    IF($LE21="-"," FodCrop    ",_xlfn.SWITCH(VALUE(LEFT($LE$4,1)),0," All",6," Lup",9," Oat",11," OaF")&amp;"_Fod"&amp;TEXT($LE21,"000%")))
&amp;" REV"&amp;"_"&amp;TEXT($FR21,"00;-0;00;@ ")&amp;TEXT($AB21,"00;-0;00;  @")&amp;"_"&amp;TEXT($FW21,"0")&amp;"_"&amp;TEXT($AD21,"0")
&amp; " RR"&amp;TEXT(SUM($EE21:$EF21),"+00%;-00%;    ;@")
&amp; " ("&amp;IF($DB21,"P","E")   &amp;IF($DA21,"T","t")        &amp;     "_F"&amp;IF($HS21=TRUE,3,0)+COUNTIF($HL21:$HP21,TRUE)+COUNTIF($BV21:$BW21,"&gt;0")&amp;IF($HQ21=TRUE,3,0)+COUNTIF($BV21:$BW21,"&gt;0")&amp;"N"&amp;$HV21&amp;$HW21&amp;"L"&amp;$IH21&amp;$II21&amp;"_"&amp;$IG21&amp;")"</f>
        <v>MP_test     MP GSW_PInp MWM        TOLSpr Scan1 CFS CG_1 FodCrop     REV_-   _-_1 RR     (Et_F22N--L11_-)</v>
      </c>
      <c r="BB21" s="8" t="str">
        <f ca="1">IF(COUNTIF(BA$13:BA21,BA21)=1,"-","Dup")</f>
        <v>-</v>
      </c>
      <c r="BC21" s="8"/>
      <c r="BD21" s="22" t="b">
        <v>0</v>
      </c>
      <c r="BE21" s="22" t="b">
        <v>0</v>
      </c>
      <c r="BF21" s="22" t="b">
        <v>0</v>
      </c>
      <c r="BG21" s="22" t="b">
        <v>0</v>
      </c>
      <c r="BH21" s="22" t="b">
        <v>0</v>
      </c>
      <c r="BI21" s="22" t="b">
        <v>0</v>
      </c>
      <c r="BJ21" s="22" t="b">
        <v>0</v>
      </c>
      <c r="BK21" s="22" t="b">
        <v>0</v>
      </c>
      <c r="BL21" s="22" t="b">
        <v>0</v>
      </c>
      <c r="BM21" s="8"/>
      <c r="BN21" s="506" t="b">
        <v>1</v>
      </c>
      <c r="BO21" s="441">
        <f t="shared" ref="BO21:CA21" si="98">INDEX(i.model_structure,$I21,BO$6)</f>
        <v>7</v>
      </c>
      <c r="BP21" s="441" t="b">
        <f t="shared" si="98"/>
        <v>1</v>
      </c>
      <c r="BQ21" s="506" t="str">
        <f ca="1">$BA$20</f>
        <v>MP_create   MP GSW_PInp MWM        TOLSpr Scan1 CFS CG_1 FodCrop     REV_-   _-_1 RR     (Et_F22N--L11_-)</v>
      </c>
      <c r="BR21" s="441">
        <f t="shared" si="98"/>
        <v>100</v>
      </c>
      <c r="BS21" s="441" t="b">
        <f t="shared" si="98"/>
        <v>0</v>
      </c>
      <c r="BT21" s="441" t="str">
        <f t="shared" si="98"/>
        <v>-</v>
      </c>
      <c r="BU21" s="441" t="str">
        <f t="shared" si="98"/>
        <v>-</v>
      </c>
      <c r="BV21" s="441">
        <f t="shared" si="98"/>
        <v>105</v>
      </c>
      <c r="BW21" s="441">
        <f t="shared" si="98"/>
        <v>287</v>
      </c>
      <c r="BX21" s="441" t="b">
        <f t="shared" si="98"/>
        <v>1</v>
      </c>
      <c r="BY21" s="441" t="b">
        <f t="shared" si="98"/>
        <v>1</v>
      </c>
      <c r="BZ21" s="441" t="b">
        <f t="shared" si="98"/>
        <v>1</v>
      </c>
      <c r="CA21" s="91">
        <f t="shared" si="98"/>
        <v>0</v>
      </c>
      <c r="CB21" s="567" t="str" cm="1">
        <f t="array" ref="CB21">INDEX(CB$13:CB20,$B21+1,1)</f>
        <v>-</v>
      </c>
      <c r="CC21" s="567" t="str" cm="1">
        <f t="array" ref="CC21">INDEX(CC$13:CC20,$B21+1,1)</f>
        <v>-</v>
      </c>
      <c r="CD21" s="567" t="str" cm="1">
        <f t="array" ref="CD21">INDEX(CD$13:CD20,$B21+1,1)</f>
        <v>-</v>
      </c>
      <c r="CE21" s="8"/>
      <c r="CF21" s="567" t="str" cm="1">
        <f t="array" ref="CF21">INDEX(CF$13:CF20,$B21+1,1)</f>
        <v>-</v>
      </c>
      <c r="CG21" s="441" t="str">
        <f t="shared" ca="1" si="53"/>
        <v>-</v>
      </c>
      <c r="CH21" s="441">
        <f t="shared" si="54"/>
        <v>0</v>
      </c>
      <c r="CI21" s="441">
        <f t="shared" si="54"/>
        <v>0</v>
      </c>
      <c r="CJ21" s="567" t="str" cm="1">
        <f t="array" ref="CJ21">INDEX(CJ$13:CJ20,$B21+1,1)</f>
        <v>-</v>
      </c>
      <c r="CK21" s="567" t="str" cm="1">
        <f t="array" ref="CK21">INDEX(CK$13:CK20,$B21+1,1)</f>
        <v>-</v>
      </c>
      <c r="CL21" s="567" t="str" cm="1">
        <f t="array" ref="CL21">INDEX(CL$13:CL20,$B21+1,1)</f>
        <v>-</v>
      </c>
      <c r="CM21" s="441" t="str">
        <f t="shared" ca="1" si="55"/>
        <v>-</v>
      </c>
      <c r="CN21" s="441">
        <f t="shared" si="56"/>
        <v>0</v>
      </c>
      <c r="CO21" s="441">
        <f t="shared" si="56"/>
        <v>0</v>
      </c>
      <c r="CP21" s="567" t="str" cm="1">
        <f t="array" ref="CP21">INDEX(CP$13:CP20,$B21+1,1)</f>
        <v>-</v>
      </c>
      <c r="CQ21" s="441" t="str">
        <f t="shared" ca="1" si="57"/>
        <v>-</v>
      </c>
      <c r="CR21" s="441">
        <f t="shared" si="58"/>
        <v>0</v>
      </c>
      <c r="CS21" s="567" t="str" cm="1">
        <f t="array" ref="CS21">INDEX(CS$13:CS20,$B21+1,1)</f>
        <v>-</v>
      </c>
      <c r="CT21" s="567" t="str" cm="1">
        <f t="array" ref="CT21">INDEX(CT$13:CT20,$B21+1,1)</f>
        <v>-</v>
      </c>
      <c r="CU21" s="441">
        <f t="shared" si="59"/>
        <v>0</v>
      </c>
      <c r="CV21" s="567" t="str" cm="1">
        <f t="array" ref="CV21">INDEX(CV$13:CV20,$B21+1,1)</f>
        <v>-</v>
      </c>
      <c r="CW21" s="441" t="str">
        <f t="shared" ca="1" si="60"/>
        <v>-</v>
      </c>
      <c r="CX21" s="441">
        <f t="shared" si="61"/>
        <v>0</v>
      </c>
      <c r="CY21" s="441">
        <f t="shared" si="61"/>
        <v>0</v>
      </c>
      <c r="CZ21" s="8"/>
      <c r="DA21" s="567" t="b" cm="1">
        <f t="array" ref="DA21">INDEX(DA$13:DA20,$B21+1,1)</f>
        <v>0</v>
      </c>
      <c r="DB21" s="567" t="b" cm="1">
        <f t="array" ref="DB21">INDEX(DB$13:DB20,$B21+1,1)</f>
        <v>0</v>
      </c>
      <c r="DC21" s="568">
        <f t="shared" ca="1" si="79"/>
        <v>0</v>
      </c>
      <c r="DD21" s="567" t="b" cm="1">
        <f t="array" ref="DD21">INDEX(DD$13:DD20,$B21+1,1)</f>
        <v>1</v>
      </c>
      <c r="DE21" s="567" t="str" cm="1">
        <f t="array" ref="DE21">INDEX(DE$13:DE20,$B21+1,1)</f>
        <v>-</v>
      </c>
      <c r="DF21" s="567" cm="1">
        <f t="array" ref="DF21">INDEX(DF$13:DF20,$B21+1,1)</f>
        <v>1</v>
      </c>
      <c r="DG21" s="567" cm="1">
        <f t="array" ref="DG21">INDEX(DG$13:DG20,$B21+1,1)</f>
        <v>1</v>
      </c>
      <c r="DH21" s="567" t="str" cm="1">
        <f t="array" ref="DH21">INDEX(DH$13:DH20,$B21+1,1)</f>
        <v>-</v>
      </c>
      <c r="DI21" s="567" t="str" cm="1">
        <f t="array" ref="DI21">INDEX(DI$13:DI20,$B21+1,1)</f>
        <v>-</v>
      </c>
      <c r="DJ21" s="567" t="str" cm="1">
        <f t="array" ref="DJ21">INDEX(DJ$13:DJ20,$B21+1,1)</f>
        <v>-</v>
      </c>
      <c r="DK21" s="567" t="str" cm="1">
        <f t="array" ref="DK21">INDEX(DK$13:DK20,$B21+1,1)</f>
        <v>-</v>
      </c>
      <c r="DL21" s="567" t="str" cm="1">
        <f t="array" ref="DL21">INDEX(DL$13:DL20,$B21+1,1)</f>
        <v>-</v>
      </c>
      <c r="DM21" s="567" t="str" cm="1">
        <f t="array" ref="DM21">INDEX(DM$13:DM20,$B21+1,1)</f>
        <v>-</v>
      </c>
      <c r="DN21" s="441">
        <f t="shared" si="80"/>
        <v>1</v>
      </c>
      <c r="DO21" s="441">
        <f t="shared" si="80"/>
        <v>60</v>
      </c>
      <c r="DP21" s="567" t="str" cm="1">
        <f t="array" ref="DP21">INDEX(DP$13:DP20,$B21+1,1)</f>
        <v>-</v>
      </c>
      <c r="DQ21" s="441" t="str">
        <f t="shared" si="81"/>
        <v>-</v>
      </c>
      <c r="DR21" s="441" t="str">
        <f t="shared" si="81"/>
        <v>-</v>
      </c>
      <c r="DS21" s="441" t="str">
        <f t="shared" si="81"/>
        <v>-</v>
      </c>
      <c r="DT21" s="441" t="b">
        <f t="shared" si="82"/>
        <v>0</v>
      </c>
      <c r="DU21" s="567" t="str" cm="1">
        <f t="array" ref="DU21">INDEX(DU$13:DU20,$B21+1,1)</f>
        <v>-</v>
      </c>
      <c r="DV21" s="567" t="str" cm="1">
        <f t="array" ref="DV21">INDEX(DV$13:DV20,$B21+1,1)</f>
        <v>-</v>
      </c>
      <c r="DW21" s="567" t="str" cm="1">
        <f t="array" ref="DW21">INDEX(DW$13:DW20,$B21+1,1)</f>
        <v>-</v>
      </c>
      <c r="DX21" s="567" t="str" cm="1">
        <f t="array" ref="DX21">INDEX(DX$13:DX20,$B21+1,1)</f>
        <v>-</v>
      </c>
      <c r="DY21" s="441" t="str">
        <f t="shared" si="83"/>
        <v>-</v>
      </c>
      <c r="DZ21" s="441">
        <f t="shared" si="83"/>
        <v>500</v>
      </c>
      <c r="EA21" s="441">
        <f t="shared" si="83"/>
        <v>500</v>
      </c>
      <c r="EB21" s="441" t="str">
        <f t="shared" si="83"/>
        <v>-</v>
      </c>
      <c r="EC21" s="441" t="str">
        <f t="shared" si="83"/>
        <v>-</v>
      </c>
      <c r="ED21" s="441" t="str">
        <f t="shared" si="83"/>
        <v>-</v>
      </c>
      <c r="EE21" s="441">
        <f t="shared" si="84"/>
        <v>0</v>
      </c>
      <c r="EF21" s="441">
        <f t="shared" si="85"/>
        <v>0</v>
      </c>
      <c r="EG21" s="441">
        <f t="shared" si="86"/>
        <v>0</v>
      </c>
      <c r="EH21" s="441">
        <f t="shared" si="86"/>
        <v>0</v>
      </c>
      <c r="EI21" s="441">
        <f t="shared" si="86"/>
        <v>0</v>
      </c>
      <c r="EJ21" s="441">
        <f t="shared" si="86"/>
        <v>0</v>
      </c>
      <c r="EK21" s="441" t="b">
        <f t="shared" si="87"/>
        <v>0</v>
      </c>
      <c r="EL21" s="441" t="b">
        <f t="shared" si="87"/>
        <v>0</v>
      </c>
      <c r="EM21" s="441" t="b">
        <f t="shared" si="87"/>
        <v>0</v>
      </c>
      <c r="EN21" s="441" t="b">
        <f t="shared" si="87"/>
        <v>0</v>
      </c>
      <c r="EO21" s="441">
        <f t="shared" si="88"/>
        <v>1</v>
      </c>
      <c r="EP21" s="441">
        <f t="shared" si="88"/>
        <v>0</v>
      </c>
      <c r="EQ21" s="441" t="b">
        <f t="shared" si="89"/>
        <v>0</v>
      </c>
      <c r="ER21" s="441" t="b">
        <f t="shared" si="64"/>
        <v>0</v>
      </c>
      <c r="ES21" s="441" t="b">
        <f t="shared" si="64"/>
        <v>0</v>
      </c>
      <c r="ET21" s="441" t="b">
        <f t="shared" si="64"/>
        <v>1</v>
      </c>
      <c r="EU21" s="91">
        <f t="shared" si="65"/>
        <v>1</v>
      </c>
      <c r="EV21" s="91">
        <f t="shared" si="65"/>
        <v>1</v>
      </c>
      <c r="EW21" s="567" cm="1">
        <f t="array" ref="EW21">INDEX(EW$13:EW20,$B21+1,1)</f>
        <v>1</v>
      </c>
      <c r="EX21" s="567" cm="1">
        <f t="array" ref="EX21">INDEX(EX$13:EX20,$B21+1,1)</f>
        <v>1</v>
      </c>
      <c r="EY21" s="567" cm="1">
        <f t="array" ref="EY21">INDEX(EY$13:EY20,$B21+1,1)</f>
        <v>1</v>
      </c>
      <c r="EZ21" s="567" cm="1">
        <f t="array" ref="EZ21">INDEX(EZ$13:EZ20,$B21+1,1)</f>
        <v>1</v>
      </c>
      <c r="FA21" s="567" t="str" cm="1">
        <f t="array" ref="FA21">INDEX(FA$13:FA20,$B21+1,1)</f>
        <v>-</v>
      </c>
      <c r="FB21" s="441" t="b">
        <f t="shared" si="90"/>
        <v>1</v>
      </c>
      <c r="FC21" s="441" t="b">
        <f t="shared" si="90"/>
        <v>0</v>
      </c>
      <c r="FD21" s="441" t="b">
        <f t="shared" si="90"/>
        <v>0</v>
      </c>
      <c r="FE21" s="441" t="b">
        <f t="shared" si="90"/>
        <v>0</v>
      </c>
      <c r="FF21" s="91">
        <f t="shared" si="67"/>
        <v>1</v>
      </c>
      <c r="FG21" s="91">
        <f t="shared" si="67"/>
        <v>1</v>
      </c>
      <c r="FH21" s="91">
        <f t="shared" si="67"/>
        <v>1</v>
      </c>
      <c r="FI21" s="91">
        <f t="shared" si="67"/>
        <v>1</v>
      </c>
      <c r="FJ21" s="91">
        <f t="shared" si="67"/>
        <v>1</v>
      </c>
      <c r="FK21" s="91">
        <f t="shared" si="67"/>
        <v>1</v>
      </c>
      <c r="FL21" s="91">
        <f t="shared" si="67"/>
        <v>1</v>
      </c>
      <c r="FM21" s="91">
        <f t="shared" si="67"/>
        <v>1</v>
      </c>
      <c r="FN21" s="8"/>
      <c r="FO21" s="567" t="str" cm="1">
        <f t="array" ref="FO21">INDEX(FO$13:FO20,$B21+1,1)</f>
        <v>-</v>
      </c>
      <c r="FP21" s="441" t="b">
        <f t="shared" si="91"/>
        <v>0</v>
      </c>
      <c r="FQ21" s="567" t="str" cm="1">
        <f t="array" ref="FQ21">INDEX(FQ$13:FQ20,$B21+1,1)</f>
        <v>-</v>
      </c>
      <c r="FR21" s="567" t="str" cm="1">
        <f t="array" ref="FR21">INDEX(FR$13:FR20,$B21+1,1)</f>
        <v>-</v>
      </c>
      <c r="FS21" s="567" t="str" cm="1">
        <f t="array" ref="FS21">INDEX(FS$13:FS20,$B21+1,1)</f>
        <v>-</v>
      </c>
      <c r="FT21" s="567" cm="1">
        <f t="array" ref="FT21">INDEX(FT$13:FT20,$B21+1,1)</f>
        <v>1</v>
      </c>
      <c r="FU21" s="567" cm="1">
        <f t="array" ref="FU21">INDEX(FU$13:FU20,$B21+1,1)</f>
        <v>1</v>
      </c>
      <c r="FV21" s="567" t="str" cm="1">
        <f t="array" ref="FV21">INDEX(FV$13:FV20,$B21+1,1)</f>
        <v>-</v>
      </c>
      <c r="FW21" s="567" t="str" cm="1">
        <f t="array" ref="FW21">INDEX(FW$13:FW20,$B21+1,1)</f>
        <v>-</v>
      </c>
      <c r="FX21" s="567" t="str" cm="1">
        <f t="array" ref="FX21">INDEX(FX$13:FX20,$B21+1,1)</f>
        <v>-</v>
      </c>
      <c r="FY21" s="567" t="str" cm="1">
        <f t="array" ref="FY21">INDEX(FY$13:FY20,$B21+1,1)</f>
        <v>-</v>
      </c>
      <c r="FZ21" s="567" t="str" cm="1">
        <f t="array" ref="FZ21">INDEX(FZ$13:FZ20,$B21+1,1)</f>
        <v>-</v>
      </c>
      <c r="GA21" s="567" t="str" cm="1">
        <f t="array" ref="GA21">INDEX(GA$13:GA20,$B21+1,1)</f>
        <v>-</v>
      </c>
      <c r="GB21" s="567" t="str" cm="1">
        <f t="array" ref="GB21">INDEX(GB$13:GB20,$B21+1,1)</f>
        <v>-</v>
      </c>
      <c r="GC21" s="567" t="str" cm="1">
        <f t="array" ref="GC21">INDEX(GC$13:GC20,$B21+1,1)</f>
        <v>-</v>
      </c>
      <c r="GD21" s="567" t="str" cm="1">
        <f t="array" ref="GD21">INDEX(GD$13:GD20,$B21+1,1)</f>
        <v>-</v>
      </c>
      <c r="GE21" s="567" t="str" cm="1">
        <f t="array" ref="GE21">INDEX(GE$13:GE20,$B21+1,1)</f>
        <v>-</v>
      </c>
      <c r="GF21" s="567" t="str" cm="1">
        <f t="array" ref="GF21">INDEX(GF$13:GF20,$B21+1,1)</f>
        <v>-</v>
      </c>
      <c r="GG21" s="567" t="str" cm="1">
        <f t="array" ref="GG21">INDEX(GG$13:GG20,$B21+1,1)</f>
        <v>-</v>
      </c>
      <c r="GH21" s="567" t="str" cm="1">
        <f t="array" ref="GH21">INDEX(GH$13:GH20,$B21+1,1)</f>
        <v>-</v>
      </c>
      <c r="GI21" s="567" t="str" cm="1">
        <f t="array" ref="GI21">INDEX(GI$13:GI20,$B21+1,1)</f>
        <v>-</v>
      </c>
      <c r="GJ21" s="567" t="str" cm="1">
        <f t="array" ref="GJ21">INDEX(GJ$13:GJ20,$B21+1,1)</f>
        <v>-</v>
      </c>
      <c r="GK21" s="567" t="str" cm="1">
        <f t="array" ref="GK21">INDEX(GK$13:GK20,$B21+1,1)</f>
        <v>-</v>
      </c>
      <c r="GL21" s="567" t="str" cm="1">
        <f t="array" ref="GL21">INDEX(GL$13:GL20,$B21+1,1)</f>
        <v>-</v>
      </c>
      <c r="GM21" s="567" t="str" cm="1">
        <f t="array" ref="GM21">INDEX(GM$13:GM20,$B21+1,1)</f>
        <v>-</v>
      </c>
      <c r="GN21" s="567" cm="1">
        <f t="array" ref="GN21">INDEX(GN$13:GN20,$B21+1,1)</f>
        <v>0</v>
      </c>
      <c r="GO21" s="567" t="str" cm="1">
        <f t="array" ref="GO21">INDEX(GO$13:GO20,$B21+1,1)</f>
        <v>-</v>
      </c>
      <c r="GP21" s="567" cm="1">
        <f t="array" ref="GP21">INDEX(GP$13:GP20,$B21+1,1)</f>
        <v>1</v>
      </c>
      <c r="GQ21" s="567" cm="1">
        <f t="array" ref="GQ21">INDEX(GQ$13:GQ20,$B21+1,1)</f>
        <v>0</v>
      </c>
      <c r="GR21" s="567" cm="1">
        <f t="array" ref="GR21">INDEX(GR$13:GR20,$B21+1,1)</f>
        <v>0</v>
      </c>
      <c r="GS21" s="567" cm="1">
        <f t="array" ref="GS21">INDEX(GS$13:GS20,$B21+1,1)</f>
        <v>0</v>
      </c>
      <c r="GT21" s="567" cm="1">
        <f t="array" ref="GT21">INDEX(GT$13:GT20,$B21+1,1)</f>
        <v>0</v>
      </c>
      <c r="GU21" s="567" cm="1">
        <f t="array" ref="GU21">INDEX(GU$13:GU20,$B21+1,1)</f>
        <v>0</v>
      </c>
      <c r="GV21" s="567" cm="1">
        <f t="array" ref="GV21">INDEX(GV$13:GV20,$B21+1,1)</f>
        <v>0</v>
      </c>
      <c r="GW21" s="567" cm="1">
        <f t="array" ref="GW21">INDEX(GW$13:GW20,$B21+1,1)</f>
        <v>1</v>
      </c>
      <c r="GX21" s="567" cm="1">
        <f t="array" ref="GX21">INDEX(GX$13:GX20,$B21+1,1)</f>
        <v>0</v>
      </c>
      <c r="GY21" s="567" cm="1">
        <f t="array" ref="GY21">INDEX(GY$13:GY20,$B21+1,1)</f>
        <v>0</v>
      </c>
      <c r="GZ21" s="567" cm="1">
        <f t="array" ref="GZ21">INDEX(GZ$13:GZ20,$B21+1,1)</f>
        <v>0</v>
      </c>
      <c r="HA21" s="567" cm="1">
        <f t="array" ref="HA21">INDEX(HA$13:HA20,$B21+1,1)</f>
        <v>0</v>
      </c>
      <c r="HB21" s="8"/>
      <c r="HC21" s="567" t="str" cm="1">
        <f t="array" ref="HC21">INDEX(HC$13:HC20,$B21+1,1)</f>
        <v>-</v>
      </c>
      <c r="HD21" s="567" t="str" cm="1">
        <f t="array" ref="HD21">INDEX(HD$13:HD20,$B21+1,1)</f>
        <v>-</v>
      </c>
      <c r="HE21" s="567" t="str" cm="1">
        <f t="array" ref="HE21">INDEX(HE$13:HE20,$B21+1,1)</f>
        <v>-</v>
      </c>
      <c r="HF21" s="567" t="str" cm="1">
        <f t="array" ref="HF21">INDEX(HF$13:HF20,$B21+1,1)</f>
        <v>-</v>
      </c>
      <c r="HG21" s="567" cm="1">
        <f t="array" ref="HG21">INDEX(HG$13:HG20,$B21+1,1)</f>
        <v>0</v>
      </c>
      <c r="HH21" s="567" t="str" cm="1">
        <f t="array" ref="HH21">INDEX(HH$13:HH20,$B21+1,1)</f>
        <v>-</v>
      </c>
      <c r="HI21" s="567" t="str" cm="1">
        <f t="array" ref="HI21">INDEX(HI$13:HI20,$B21+1,1)</f>
        <v>-</v>
      </c>
      <c r="HJ21" s="568" t="str">
        <f t="shared" ca="1" si="92"/>
        <v>-</v>
      </c>
      <c r="HK21" s="567" t="str" cm="1">
        <f t="array" ref="HK21">INDEX(HK$13:HK20,$B21+1,1)</f>
        <v>-</v>
      </c>
      <c r="HL21" s="567" t="str" cm="1">
        <f t="array" ref="HL21">INDEX(HL$13:HL20,$B21+1,1)</f>
        <v>-</v>
      </c>
      <c r="HM21" s="567" t="str" cm="1">
        <f t="array" ref="HM21">INDEX(HM$13:HM20,$B21+1,1)</f>
        <v>-</v>
      </c>
      <c r="HN21" s="567" t="str" cm="1">
        <f t="array" ref="HN21">INDEX(HN$13:HN20,$B21+1,1)</f>
        <v>-</v>
      </c>
      <c r="HO21" s="567" t="str" cm="1">
        <f t="array" ref="HO21">INDEX(HO$13:HO20,$B21+1,1)</f>
        <v>-</v>
      </c>
      <c r="HP21" s="567" t="str" cm="1">
        <f t="array" ref="HP21">INDEX(HP$13:HP20,$B21+1,1)</f>
        <v>-</v>
      </c>
      <c r="HQ21" s="506" t="b">
        <v>0</v>
      </c>
      <c r="HR21" s="506" t="b">
        <v>0</v>
      </c>
      <c r="HS21" s="506" t="b">
        <v>0</v>
      </c>
      <c r="HT21" s="506">
        <v>2</v>
      </c>
      <c r="HU21" s="506">
        <v>2</v>
      </c>
      <c r="HV21" s="567" t="str" cm="1">
        <f t="array" ref="HV21">INDEX(HV$13:HV20,$B21+1,1)</f>
        <v>-</v>
      </c>
      <c r="HW21" s="567" t="str" cm="1">
        <f t="array" ref="HW21">INDEX(HW$13:HW20,$B21+1,1)</f>
        <v>-</v>
      </c>
      <c r="HX21" s="567" t="str" cm="1">
        <f t="array" ref="HX21">INDEX(HX$13:HX20,$B21+1,1)</f>
        <v>-</v>
      </c>
      <c r="HY21" s="567" t="str" cm="1">
        <f t="array" ref="HY21">INDEX(HY$13:HY20,$B21+1,1)</f>
        <v>-</v>
      </c>
      <c r="HZ21" s="567" t="str" cm="1">
        <f t="array" ref="HZ21">INDEX(HZ$13:HZ20,$B21+1,1)</f>
        <v>-</v>
      </c>
      <c r="IA21" s="567" t="str" cm="1">
        <f t="array" ref="IA21">INDEX(IA$13:IA20,$B21+1,1)</f>
        <v>-</v>
      </c>
      <c r="IB21" s="567" t="str" cm="1">
        <f t="array" ref="IB21">INDEX(IB$13:IB20,$B21+1,1)</f>
        <v>-</v>
      </c>
      <c r="IC21" s="567" t="str" cm="1">
        <f t="array" ref="IC21">INDEX(IC$13:IC20,$B21+1,1)</f>
        <v>-</v>
      </c>
      <c r="ID21" s="567" t="str" cm="1">
        <f t="array" ref="ID21">INDEX(ID$13:ID20,$B21+1,1)</f>
        <v>-</v>
      </c>
      <c r="IE21" s="567" t="str" cm="1">
        <f t="array" ref="IE21">INDEX(IE$13:IE20,$B21+1,1)</f>
        <v>-</v>
      </c>
      <c r="IF21" s="567" t="str" cm="1">
        <f t="array" ref="IF21">INDEX(IF$13:IF20,$B21+1,1)</f>
        <v>-</v>
      </c>
      <c r="IG21" s="567" t="str" cm="1">
        <f t="array" ref="IG21">INDEX(IG$13:IG20,$B21+1,1)</f>
        <v>-</v>
      </c>
      <c r="IH21" s="567" cm="1">
        <f t="array" ref="IH21">INDEX(IH$13:IH20,$B21+1,1)</f>
        <v>1</v>
      </c>
      <c r="II21" s="567" cm="1">
        <f t="array" ref="II21">INDEX(II$13:II20,$B21+1,1)</f>
        <v>1</v>
      </c>
      <c r="IJ21" s="8"/>
      <c r="IK21" s="567" cm="1">
        <f t="array" ref="IK21">INDEX(IK$13:IK20,$B21+1,1)</f>
        <v>0.125</v>
      </c>
      <c r="IL21" s="567" cm="1">
        <f t="array" ref="IL21">INDEX(IL$13:IL20,$B21+1,1)</f>
        <v>0.3</v>
      </c>
      <c r="IM21" s="567" cm="1">
        <f t="array" ref="IM21">INDEX(IM$13:IM20,$B21+1,1)</f>
        <v>-0.05</v>
      </c>
      <c r="IN21" s="567" cm="1">
        <f t="array" ref="IN21">INDEX(IN$13:IN20,$B21+1,1)</f>
        <v>0.1</v>
      </c>
      <c r="IO21" s="567" cm="1">
        <f t="array" ref="IO21">INDEX(IO$13:IO20,$B21+1,1)</f>
        <v>0.25</v>
      </c>
      <c r="IP21" s="567" cm="1">
        <f t="array" ref="IP21">INDEX(IP$13:IP20,$B21+1,1)</f>
        <v>-0.05</v>
      </c>
      <c r="IQ21" s="567" cm="1">
        <f t="array" ref="IQ21">INDEX(IQ$13:IQ20,$B21+1,1)</f>
        <v>0.05</v>
      </c>
      <c r="IR21" s="567" cm="1">
        <f t="array" ref="IR21">INDEX(IR$13:IR20,$B21+1,1)</f>
        <v>0.1</v>
      </c>
      <c r="IS21" s="567" cm="1">
        <f t="array" ref="IS21">INDEX(IS$13:IS20,$B21+1,1)</f>
        <v>-0.02</v>
      </c>
      <c r="IT21" s="567" cm="1">
        <f t="array" ref="IT21">INDEX(IT$13:IT20,$B21+1,1)</f>
        <v>0.1</v>
      </c>
      <c r="IU21" s="567" cm="1">
        <f t="array" ref="IU21">INDEX(IU$13:IU20,$B21+1,1)</f>
        <v>0.25</v>
      </c>
      <c r="IV21" s="567" cm="1">
        <f t="array" ref="IV21">INDEX(IV$13:IV20,$B21+1,1)</f>
        <v>-0.05</v>
      </c>
      <c r="IW21" s="567" cm="1">
        <f t="array" ref="IW21">INDEX(IW$13:IW20,$B21+1,1)</f>
        <v>0.125</v>
      </c>
      <c r="IX21" s="567" cm="1">
        <f t="array" ref="IX21">INDEX(IX$13:IX20,$B21+1,1)</f>
        <v>0.1</v>
      </c>
      <c r="IY21" s="567" cm="1">
        <f t="array" ref="IY21">INDEX(IY$13:IY20,$B21+1,1)</f>
        <v>0.1</v>
      </c>
      <c r="IZ21" s="567" cm="1">
        <f t="array" ref="IZ21">INDEX(IZ$13:IZ20,$B21+1,1)</f>
        <v>0.1</v>
      </c>
      <c r="JA21" s="567" cm="1">
        <f t="array" ref="JA21">INDEX(JA$13:JA20,$B21+1,1)</f>
        <v>0</v>
      </c>
      <c r="JB21" s="567" cm="1">
        <f t="array" ref="JB21">INDEX(JB$13:JB20,$B21+1,1)</f>
        <v>0</v>
      </c>
      <c r="JC21" s="567" cm="1">
        <f t="array" ref="JC21">INDEX(JC$13:JC20,$B21+1,1)</f>
        <v>0</v>
      </c>
      <c r="JD21" s="567" cm="1">
        <f t="array" ref="JD21">INDEX(JD$13:JD20,$B21+1,1)</f>
        <v>0</v>
      </c>
      <c r="JE21" s="567" cm="1">
        <f t="array" ref="JE21">INDEX(JE$13:JE20,$B21+1,1)</f>
        <v>0</v>
      </c>
      <c r="JF21" s="567" cm="1">
        <f t="array" ref="JF21">INDEX(JF$13:JF20,$B21+1,1)</f>
        <v>0</v>
      </c>
      <c r="JG21" s="567" cm="1">
        <f t="array" ref="JG21">INDEX(JG$13:JG20,$B21+1,1)</f>
        <v>0</v>
      </c>
      <c r="JH21" s="567" cm="1">
        <f t="array" ref="JH21">INDEX(JH$13:JH20,$B21+1,1)</f>
        <v>0</v>
      </c>
      <c r="JI21" s="567" cm="1">
        <f t="array" ref="JI21">INDEX(JI$13:JI20,$B21+1,1)</f>
        <v>0</v>
      </c>
      <c r="JJ21" s="567" cm="1">
        <f t="array" ref="JJ21">INDEX(JJ$13:JJ20,$B21+1,1)</f>
        <v>0</v>
      </c>
      <c r="JK21" s="567" cm="1">
        <f t="array" ref="JK21">INDEX(JK$13:JK20,$B21+1,1)</f>
        <v>0</v>
      </c>
      <c r="JL21" s="567" cm="1">
        <f t="array" ref="JL21">INDEX(JL$13:JL20,$B21+1,1)</f>
        <v>0</v>
      </c>
      <c r="JM21" s="567" cm="1">
        <f t="array" ref="JM21">INDEX(JM$13:JM20,$B21+1,1)</f>
        <v>0</v>
      </c>
      <c r="JN21" s="567" cm="1">
        <f t="array" ref="JN21">INDEX(JN$13:JN20,$B21+1,1)</f>
        <v>0</v>
      </c>
      <c r="JO21" s="567" cm="1">
        <f t="array" ref="JO21">INDEX(JO$13:JO20,$B21+1,1)</f>
        <v>0</v>
      </c>
      <c r="JP21" s="567" cm="1">
        <f t="array" ref="JP21">INDEX(JP$13:JP20,$B21+1,1)</f>
        <v>0</v>
      </c>
      <c r="JQ21" s="567" cm="1">
        <f t="array" ref="JQ21">INDEX(JQ$13:JQ20,$B21+1,1)</f>
        <v>0</v>
      </c>
      <c r="JR21" s="567" cm="1">
        <f t="array" ref="JR21">INDEX(JR$13:JR20,$B21+1,1)</f>
        <v>0</v>
      </c>
      <c r="JS21" s="567" cm="1">
        <f t="array" ref="JS21">INDEX(JS$13:JS20,$B21+1,1)</f>
        <v>0</v>
      </c>
      <c r="JT21" s="567" cm="1">
        <f t="array" ref="JT21">INDEX(JT$13:JT20,$B21+1,1)</f>
        <v>0</v>
      </c>
      <c r="JU21" s="567" cm="1">
        <f t="array" ref="JU21">INDEX(JU$13:JU20,$B21+1,1)</f>
        <v>0</v>
      </c>
      <c r="JV21" s="567" cm="1">
        <f t="array" ref="JV21">INDEX(JV$13:JV20,$B21+1,1)</f>
        <v>0</v>
      </c>
      <c r="JW21" s="567" cm="1">
        <f t="array" ref="JW21">INDEX(JW$13:JW20,$B21+1,1)</f>
        <v>0</v>
      </c>
      <c r="JX21" s="567" cm="1">
        <f t="array" ref="JX21">INDEX(JX$13:JX20,$B21+1,1)</f>
        <v>0</v>
      </c>
      <c r="JY21" s="567" cm="1">
        <f t="array" ref="JY21">INDEX(JY$13:JY20,$B21+1,1)</f>
        <v>0</v>
      </c>
      <c r="JZ21" s="567" cm="1">
        <f t="array" ref="JZ21">INDEX(JZ$13:JZ20,$B21+1,1)</f>
        <v>0</v>
      </c>
      <c r="KA21" s="567" cm="1">
        <f t="array" ref="KA21">INDEX(KA$13:KA20,$B21+1,1)</f>
        <v>0</v>
      </c>
      <c r="KB21" s="567" cm="1">
        <f t="array" ref="KB21">INDEX(KB$13:KB20,$B21+1,1)</f>
        <v>0</v>
      </c>
      <c r="KC21" s="567" cm="1">
        <f t="array" ref="KC21">INDEX(KC$13:KC20,$B21+1,1)</f>
        <v>0</v>
      </c>
      <c r="KD21" s="567" cm="1">
        <f t="array" ref="KD21">INDEX(KD$13:KD20,$B21+1,1)</f>
        <v>0</v>
      </c>
      <c r="KE21" s="567" cm="1">
        <f t="array" ref="KE21">INDEX(KE$13:KE20,$B21+1,1)</f>
        <v>0</v>
      </c>
      <c r="KF21" s="567" cm="1">
        <f t="array" ref="KF21">INDEX(KF$13:KF20,$B21+1,1)</f>
        <v>0</v>
      </c>
      <c r="KG21" s="567" t="str" cm="1">
        <f t="array" ref="KG21">INDEX(KG$13:KG20,$B21+1,1)</f>
        <v>-</v>
      </c>
      <c r="KH21" s="8"/>
      <c r="KI21" s="567" cm="1">
        <f t="array" ref="KI21">INDEX(KI$13:KI20,$B21+1,1)</f>
        <v>0</v>
      </c>
      <c r="KJ21" s="567" cm="1">
        <f t="array" ref="KJ21">INDEX(KJ$13:KJ20,$B21+1,1)</f>
        <v>0</v>
      </c>
      <c r="KK21" s="567" cm="1">
        <f t="array" ref="KK21">INDEX(KK$13:KK20,$B21+1,1)</f>
        <v>0</v>
      </c>
      <c r="KL21" s="567" t="str" cm="1">
        <f t="array" ref="KL21">INDEX(KL$13:KL20,$B21+1,1)</f>
        <v>-</v>
      </c>
      <c r="KM21" s="567" t="str" cm="1">
        <f t="array" ref="KM21">INDEX(KM$13:KM20,$B21+1,1)</f>
        <v>-</v>
      </c>
      <c r="KN21" s="567" t="str" cm="1">
        <f t="array" ref="KN21">INDEX(KN$13:KN20,$B21+1,1)</f>
        <v>-</v>
      </c>
      <c r="KO21" s="567" t="str" cm="1">
        <f t="array" ref="KO21">INDEX(KO$13:KO20,$B21+1,1)</f>
        <v>-</v>
      </c>
      <c r="KP21" s="567" t="str" cm="1">
        <f t="array" ref="KP21">INDEX(KP$13:KP20,$B21+1,1)</f>
        <v>-</v>
      </c>
      <c r="KQ21" s="567" t="str" cm="1">
        <f t="array" ref="KQ21">INDEX(KQ$13:KQ20,$B21+1,1)</f>
        <v>-</v>
      </c>
      <c r="KR21" s="567" t="str" cm="1">
        <f t="array" ref="KR21">INDEX(KR$13:KR20,$B21+1,1)</f>
        <v>-</v>
      </c>
      <c r="KS21" s="567" t="str" cm="1">
        <f t="array" ref="KS21">INDEX(KS$13:KS20,$B21+1,1)</f>
        <v>-</v>
      </c>
      <c r="KT21" s="567" t="str" cm="1">
        <f t="array" ref="KT21">INDEX(KT$13:KT20,$B21+1,1)</f>
        <v>-</v>
      </c>
      <c r="KU21" s="567" t="str" cm="1">
        <f t="array" ref="KU21">INDEX(KU$13:KU20,$B21+1,1)</f>
        <v>-</v>
      </c>
      <c r="KV21" s="567" t="str" cm="1">
        <f t="array" ref="KV21">INDEX(KV$13:KV20,$B21+1,1)</f>
        <v>-</v>
      </c>
      <c r="KW21" s="567" t="str" cm="1">
        <f t="array" ref="KW21">INDEX(KW$13:KW20,$B21+1,1)</f>
        <v>-</v>
      </c>
      <c r="KX21" s="567" t="str" cm="1">
        <f t="array" ref="KX21">INDEX(KX$13:KX20,$B21+1,1)</f>
        <v>-</v>
      </c>
      <c r="KY21" s="567" t="str" cm="1">
        <f t="array" ref="KY21">INDEX(KY$13:KY20,$B21+1,1)</f>
        <v>-</v>
      </c>
      <c r="KZ21" s="567" t="str" cm="1">
        <f t="array" ref="KZ21">INDEX(KZ$13:KZ20,$B21+1,1)</f>
        <v>-</v>
      </c>
      <c r="LA21" s="567" t="str" cm="1">
        <f t="array" ref="LA21">INDEX(LA$13:LA20,$B21+1,1)</f>
        <v>-</v>
      </c>
      <c r="LB21" s="8"/>
      <c r="LC21" s="441" t="str">
        <f t="shared" ca="1" si="93"/>
        <v>-</v>
      </c>
      <c r="LD21" s="567" t="str" cm="1">
        <f t="array" ref="LD21">INDEX(LD$13:LD20,$B21+1,1)</f>
        <v>-</v>
      </c>
      <c r="LE21" s="567" t="str" cm="1">
        <f t="array" ref="LE21">INDEX(LE$13:LE20,$B21+1,1)</f>
        <v>-</v>
      </c>
      <c r="LF21" s="567" t="str" cm="1">
        <f t="array" ref="LF21">INDEX(LF$13:LF20,$B21+1,1)</f>
        <v>-</v>
      </c>
      <c r="LG21" s="567" t="str" cm="1">
        <f t="array" ref="LG21">INDEX(LG$13:LG20,$B21+1,1)</f>
        <v>-</v>
      </c>
      <c r="LH21" s="567" t="str" cm="1">
        <f t="array" ref="LH21">INDEX(LH$13:LH20,$B21+1,1)</f>
        <v>-</v>
      </c>
      <c r="LI21" s="567" t="str" cm="1">
        <f t="array" ref="LI21">INDEX(LI$13:LI20,$B21+1,1)</f>
        <v>-</v>
      </c>
      <c r="LJ21" s="567" t="str" cm="1">
        <f t="array" ref="LJ21">INDEX(LJ$13:LJ20,$B21+1,1)</f>
        <v>-</v>
      </c>
      <c r="LK21" s="441" t="str" cm="1">
        <f t="array" ref="LK21">IF(OR(LL21:LL21&lt;&gt;"-"),TRUE,"-")</f>
        <v>-</v>
      </c>
      <c r="LL21" s="567" t="str" cm="1">
        <f t="array" ref="LL21">INDEX(LL$13:LL20,$B21+1,1)</f>
        <v>-</v>
      </c>
      <c r="LM21" s="567" cm="1">
        <f t="array" ref="LM21">INDEX(LM$13:LM20,$B21+1,1)</f>
        <v>0</v>
      </c>
      <c r="LN21" s="567" cm="1">
        <f t="array" ref="LN21">INDEX(LN$13:LN20,$B21+1,1)</f>
        <v>999999</v>
      </c>
      <c r="LO21" s="567" cm="1">
        <f t="array" ref="LO21">INDEX(LO$13:LO20,$B21+1,1)</f>
        <v>999999</v>
      </c>
      <c r="LP21" s="567" cm="1">
        <f t="array" ref="LP21">INDEX(LP$13:LP20,$B21+1,1)</f>
        <v>999999</v>
      </c>
      <c r="LQ21" s="567" cm="1">
        <f t="array" ref="LQ21">INDEX(LQ$13:LQ20,$B21+1,1)</f>
        <v>999999</v>
      </c>
      <c r="LR21" s="567" cm="1">
        <f t="array" ref="LR21">INDEX(LR$13:LR20,$B21+1,1)</f>
        <v>999999</v>
      </c>
      <c r="LS21" s="567" cm="1">
        <f t="array" ref="LS21">INDEX(LS$13:LS20,$B21+1,1)</f>
        <v>999999</v>
      </c>
      <c r="LT21" s="567" t="str" cm="1">
        <f t="array" ref="LT21">INDEX(LT$13:LT20,$B21+1,1)</f>
        <v>-</v>
      </c>
      <c r="LU21" s="567" t="str" cm="1">
        <f t="array" ref="LU21">INDEX(LU$13:LU20,$B21+1,1)</f>
        <v>-</v>
      </c>
      <c r="LV21" s="567" t="str" cm="1">
        <f t="array" ref="LV21">INDEX(LV$13:LV20,$B21+1,1)</f>
        <v>-</v>
      </c>
      <c r="LW21" s="567" t="b" cm="1">
        <f t="array" ref="LW21">INDEX(LW$13:LW20,$B21+1,1)</f>
        <v>1</v>
      </c>
      <c r="LX21" s="567" t="str" cm="1">
        <f t="array" ref="LX21">INDEX(LX$13:LX20,$B21+1,1)</f>
        <v>-</v>
      </c>
      <c r="LY21" s="567" cm="1">
        <f t="array" ref="LY21">INDEX(LY$13:LY20,$B21+1,1)</f>
        <v>0</v>
      </c>
      <c r="LZ21" s="567" cm="1">
        <f t="array" ref="LZ21">INDEX(LZ$13:LZ20,$B21+1,1)</f>
        <v>0</v>
      </c>
      <c r="MA21" s="567" cm="1">
        <f t="array" ref="MA21">INDEX(MA$13:MA20,$B21+1,1)</f>
        <v>0</v>
      </c>
      <c r="MB21" s="567" t="str" cm="1">
        <f t="array" ref="MB21">INDEX(MB$13:MB20,$B21+1,1)</f>
        <v>-</v>
      </c>
      <c r="MC21" s="567" t="str" cm="1">
        <f t="array" ref="MC21">INDEX(MC$13:MC20,$B21+1,1)</f>
        <v>-</v>
      </c>
      <c r="MD21" s="441">
        <f t="shared" si="94"/>
        <v>0</v>
      </c>
      <c r="ME21" s="567" t="str" cm="1">
        <f t="array" ref="ME21">INDEX(ME$13:ME20,$B21+1,1)</f>
        <v>-</v>
      </c>
      <c r="MF21" s="567" t="str" cm="1">
        <f t="array" ref="MF21">INDEX(MF$13:MF20,$B21+1,1)</f>
        <v>-</v>
      </c>
      <c r="MG21" s="8"/>
      <c r="MH21" s="567" t="str" cm="1">
        <f t="array" ref="MH21">INDEX(MH$13:MH20,$B21+1,1)</f>
        <v>-</v>
      </c>
      <c r="MI21" s="567" t="str" cm="1">
        <f t="array" ref="MI21">INDEX(MI$13:MI20,$B21+1,1)</f>
        <v>-</v>
      </c>
      <c r="MJ21" s="567" t="str" cm="1">
        <f t="array" ref="MJ21">INDEX(MJ$13:MJ20,$B21+1,1)</f>
        <v>-</v>
      </c>
      <c r="MK21" s="567" t="str" cm="1">
        <f t="array" ref="MK21">INDEX(MK$13:MK20,$B21+1,1)</f>
        <v>-</v>
      </c>
      <c r="ML21" s="506">
        <v>1.3</v>
      </c>
      <c r="MM21" s="506">
        <v>1.3</v>
      </c>
      <c r="MN21" s="506">
        <v>1.3</v>
      </c>
      <c r="MO21" s="506">
        <v>1.3</v>
      </c>
      <c r="MP21" s="8"/>
      <c r="MQ21" s="441">
        <f t="shared" si="95"/>
        <v>1.5</v>
      </c>
      <c r="MR21" s="8"/>
      <c r="MS21" s="567" t="str" cm="1">
        <f t="array" ref="MS21">INDEX(MS$13:MS20,$B21+1,1)</f>
        <v>-</v>
      </c>
      <c r="MT21" s="567" t="str" cm="1">
        <f t="array" ref="MT21">INDEX(MT$13:MT20,$B21+1,1)</f>
        <v>-</v>
      </c>
      <c r="MU21" s="567" t="str" cm="1">
        <f t="array" ref="MU21">INDEX(MU$13:MU20,$B21+1,1)</f>
        <v>-</v>
      </c>
      <c r="MV21" s="567" t="str" cm="1">
        <f t="array" ref="MV21">INDEX(MV$13:MV20,$B21+1,1)</f>
        <v>-</v>
      </c>
      <c r="MW21" s="567" cm="1">
        <f t="array" ref="MW21">INDEX(MW$13:MW20,$B21+1,1)</f>
        <v>0</v>
      </c>
      <c r="MX21" s="514">
        <v>0</v>
      </c>
    </row>
    <row r="22" spans="1:362" outlineLevel="1">
      <c r="A22" s="18">
        <f t="shared" si="48"/>
        <v>9</v>
      </c>
      <c r="B22" s="18">
        <f>$A$18</f>
        <v>5</v>
      </c>
      <c r="C22">
        <v>2</v>
      </c>
      <c r="D22" s="124" t="str">
        <f>INDEX(i.Region_Desc,1,$L22)</f>
        <v>SWV</v>
      </c>
      <c r="E22" t="b">
        <v>1</v>
      </c>
      <c r="F22" t="b">
        <v>0</v>
      </c>
      <c r="G22" t="b">
        <f t="shared" si="78"/>
        <v>1</v>
      </c>
      <c r="H22" s="18" t="s">
        <v>2190</v>
      </c>
      <c r="I22" s="567" cm="1">
        <f t="array" ref="I22">INDEX(I$13:I21,$B22+1,1)</f>
        <v>1</v>
      </c>
      <c r="J22" s="567" cm="1">
        <f t="array" ref="J22">INDEX(J$13:J21,$B22+1,1)</f>
        <v>0</v>
      </c>
      <c r="K22" s="567" cm="1">
        <f t="array" ref="K22">INDEX(K$13:K21,$B22+1,1)</f>
        <v>0</v>
      </c>
      <c r="L22" s="22">
        <v>1</v>
      </c>
      <c r="M22" s="567" cm="1">
        <f t="array" ref="M22">INDEX(M$13:M21,$B22+1,1)</f>
        <v>2</v>
      </c>
      <c r="N22" s="567" cm="1">
        <f t="array" ref="N22">INDEX(N$13:N21,$B22+1,1)</f>
        <v>2</v>
      </c>
      <c r="O22" s="567" cm="1">
        <f t="array" ref="O22">INDEX(O$13:O21,$B22+1,1)</f>
        <v>3</v>
      </c>
      <c r="P22" s="441">
        <f t="shared" si="49"/>
        <v>2</v>
      </c>
      <c r="Q22" s="441">
        <f t="shared" si="49"/>
        <v>0</v>
      </c>
      <c r="R22" s="441">
        <f t="shared" si="50"/>
        <v>6</v>
      </c>
      <c r="S22" s="567" cm="1">
        <f t="array" ref="S22">INDEX(S$13:S21,$B22+1,1)</f>
        <v>1</v>
      </c>
      <c r="T22" s="567" cm="1">
        <f t="array" ref="T22">INDEX(T$13:T21,$B22+1,1)</f>
        <v>1</v>
      </c>
      <c r="U22" s="567" cm="1">
        <f t="array" ref="U22">INDEX(U$13:U21,$B22+1,1)</f>
        <v>1</v>
      </c>
      <c r="V22" s="567" cm="1">
        <f t="array" ref="V22">INDEX(V$13:V21,$B22+1,1)</f>
        <v>0</v>
      </c>
      <c r="W22" s="18"/>
      <c r="X22" s="567" cm="1">
        <f t="array" ref="X22">INDEX(X$13:X21,$B22+1,1)</f>
        <v>0</v>
      </c>
      <c r="Y22" s="567" cm="1">
        <f t="array" ref="Y22">INDEX(Y$13:Y21,$B22+1,1)</f>
        <v>0</v>
      </c>
      <c r="Z22" s="567" cm="1">
        <f t="array" ref="Z22">INDEX(Z$13:Z21,$B22+1,1)</f>
        <v>0</v>
      </c>
      <c r="AA22" s="567" cm="1">
        <f t="array" ref="AA22">INDEX(AA$13:AA21,$B22+1,1)</f>
        <v>1</v>
      </c>
      <c r="AB22" s="567" t="str" cm="1">
        <f t="array" ref="AB22">INDEX(AB$13:AB21,$B22+1,1)</f>
        <v/>
      </c>
      <c r="AC22" s="567" cm="1">
        <f t="array" ref="AC22">INDEX(AC$13:AC21,$B22+1,1)</f>
        <v>1</v>
      </c>
      <c r="AD22" s="567" cm="1">
        <f t="array" ref="AD22">INDEX(AD$13:AD21,$B22+1,1)</f>
        <v>1</v>
      </c>
      <c r="AE22" s="567" cm="1">
        <f t="array" ref="AE22">INDEX(AE$13:AE21,$B22+1,1)</f>
        <v>0</v>
      </c>
      <c r="AF22" s="567" cm="1">
        <f t="array" ref="AF22">INDEX(AF$13:AF21,$B22+1,1)</f>
        <v>0</v>
      </c>
      <c r="AG22" s="567" cm="1">
        <f t="array" ref="AG22">INDEX(AG$13:AG21,$B22+1,1)</f>
        <v>0</v>
      </c>
      <c r="AH22" s="567" cm="1">
        <f t="array" ref="AH22">INDEX(AH$13:AH21,$B22+1,1)</f>
        <v>0</v>
      </c>
      <c r="AI22" s="116"/>
      <c r="AJ22" s="116"/>
      <c r="AK22" s="116"/>
      <c r="AL22" s="116"/>
      <c r="AM22" s="116"/>
      <c r="AN22" s="116"/>
      <c r="AO22" s="116"/>
      <c r="AP22" s="116"/>
      <c r="AQ22" s="116"/>
      <c r="AR22" s="116"/>
      <c r="AS22" s="116"/>
      <c r="AT22" s="116"/>
      <c r="AU22" s="116"/>
      <c r="AV22" s="18"/>
      <c r="AW22" s="18"/>
      <c r="AX22" s="18"/>
      <c r="AY22" s="18"/>
      <c r="AZ22" s="18"/>
      <c r="BA22" s="209" t="str" cm="1">
        <f t="array" aca="1" ref="BA22" ca="1">$H22&amp;" "        &amp;_xlfn.SINGLE( INDEX(i.ModelStructure,$I22,1))    &amp;" "
&amp; $D22        &amp;       IF(OR($CD22="-", $CD22),"_PInp","_Full")&amp;    IF($DN22=0," FWM","")&amp;IF($DN22=1," MWM","")&amp;IF($DN22=7," Mat","")&amp;IF($MC22=1,"&amp;EL","   ")&amp;IF($DT22=TRUE,"&amp;BBT","    ")
&amp;      " TOL"&amp;_xlfn.SINGLE(INDEX(i.TOL_Desc,1,$O22))   &amp; " Scan"&amp;$U22
&amp;       CHOOSE($K22+1," CFS"," GFS"," NFS")&amp;     " CG_"&amp;_xlfn.SINGLE(_xlfn.SWITCH($LC22,"-",1,TRUE,1,FALSE,0))&amp;_xlfn.SINGLE(    IF($LE22="-"," FodCrop    ",_xlfn.SWITCH(VALUE(LEFT($LE$4,1)),0," All",6," Lup",9," Oat",11," OaF")&amp;"_Fod"&amp;TEXT($LE22,"000%")))
&amp;" REV"&amp;"_"&amp;TEXT($FR22,"00;-0;00;@ ")&amp;TEXT($AB22,"00;-0;00;  @")&amp;"_"&amp;TEXT($FW22,"0")&amp;"_"&amp;TEXT($AD22,"0")
&amp; " RR"&amp;TEXT(SUM($EE22:$EF22),"+00%;-00%;    ;@")
&amp; " ("&amp;IF($DB22,"P","E")   &amp;IF($DA22,"T","t")        &amp;     "_F"&amp;IF($HS22=TRUE,3,0)+COUNTIF($HL22:$HP22,TRUE)+COUNTIF($BV22:$BW22,"&gt;0")&amp;IF($HQ22=TRUE,3,0)+COUNTIF($BV22:$BW22,"&gt;0")&amp;"N"&amp;$HV22&amp;$HW22&amp;"L"&amp;$IH22&amp;$II22&amp;"_"&amp;$IG22&amp;")"</f>
        <v>Region_test SE SWV_PInp MWM        TOLSpr Scan1 CFS CG_1 FodCrop     REV_-   _-_1 RR     (Et_F00N--L11_-)</v>
      </c>
      <c r="BB22" s="8" t="str">
        <f ca="1">IF(COUNTIF(BA$13:BA22,BA22)=1,"-","Dup")</f>
        <v>-</v>
      </c>
      <c r="BC22" s="8"/>
      <c r="BD22" s="567" t="b" cm="1">
        <f t="array" ref="BD22">INDEX(BD$13:BD21,$B22+1,1)</f>
        <v>0</v>
      </c>
      <c r="BE22" s="567" t="b" cm="1">
        <f t="array" ref="BE22">INDEX(BE$13:BE21,$B22+1,1)</f>
        <v>0</v>
      </c>
      <c r="BF22" s="567" t="b" cm="1">
        <f t="array" ref="BF22">INDEX(BF$13:BF21,$B22+1,1)</f>
        <v>0</v>
      </c>
      <c r="BG22" s="567" t="b" cm="1">
        <f t="array" ref="BG22">INDEX(BG$13:BG21,$B22+1,1)</f>
        <v>0</v>
      </c>
      <c r="BH22" s="567" t="b" cm="1">
        <f t="array" ref="BH22">INDEX(BH$13:BH21,$B22+1,1)</f>
        <v>0</v>
      </c>
      <c r="BI22" s="567" t="b" cm="1">
        <f t="array" ref="BI22">INDEX(BI$13:BI21,$B22+1,1)</f>
        <v>0</v>
      </c>
      <c r="BJ22" s="567" t="b" cm="1">
        <f t="array" ref="BJ22">INDEX(BJ$13:BJ21,$B22+1,1)</f>
        <v>0</v>
      </c>
      <c r="BK22" s="567" t="b" cm="1">
        <f t="array" ref="BK22">INDEX(BK$13:BK21,$B22+1,1)</f>
        <v>0</v>
      </c>
      <c r="BL22" s="567" t="b" cm="1">
        <f t="array" ref="BL22">INDEX(BL$13:BL21,$B22+1,1)</f>
        <v>0</v>
      </c>
      <c r="BM22" s="8"/>
      <c r="BN22" s="567" t="b" cm="1">
        <f t="array" ref="BN22">INDEX(BN$13:BN21,$B22+1,1)</f>
        <v>0</v>
      </c>
      <c r="BO22" s="567" t="str" cm="1">
        <f t="array" ref="BO22">INDEX(BO$13:BO21,$B22+1,1)</f>
        <v>-</v>
      </c>
      <c r="BP22" s="567" t="str" cm="1">
        <f t="array" ref="BP22">INDEX(BP$13:BP21,$B22+1,1)</f>
        <v>-</v>
      </c>
      <c r="BQ22" s="567" t="str" cm="1">
        <f t="array" ref="BQ22">INDEX(BQ$13:BQ21,$B22+1,1)</f>
        <v>-</v>
      </c>
      <c r="BR22" s="567" t="str" cm="1">
        <f t="array" ref="BR22">INDEX(BR$13:BR21,$B22+1,1)</f>
        <v>-</v>
      </c>
      <c r="BS22" s="567" t="str" cm="1">
        <f t="array" ref="BS22">INDEX(BS$13:BS21,$B22+1,1)</f>
        <v>-</v>
      </c>
      <c r="BT22" s="567" t="str" cm="1">
        <f t="array" ref="BT22">INDEX(BT$13:BT21,$B22+1,1)</f>
        <v>-</v>
      </c>
      <c r="BU22" s="567" t="str" cm="1">
        <f t="array" ref="BU22">INDEX(BU$13:BU21,$B22+1,1)</f>
        <v>-</v>
      </c>
      <c r="BV22" s="567" t="str" cm="1">
        <f t="array" ref="BV22">INDEX(BV$13:BV21,$B22+1,1)</f>
        <v>-</v>
      </c>
      <c r="BW22" s="567" t="str" cm="1">
        <f t="array" ref="BW22">INDEX(BW$13:BW21,$B22+1,1)</f>
        <v>-</v>
      </c>
      <c r="BX22" s="567" t="str" cm="1">
        <f t="array" ref="BX22">INDEX(BX$13:BX21,$B22+1,1)</f>
        <v>-</v>
      </c>
      <c r="BY22" s="567" t="str" cm="1">
        <f t="array" ref="BY22">INDEX(BY$13:BY21,$B22+1,1)</f>
        <v>-</v>
      </c>
      <c r="BZ22" s="567" t="b" cm="1">
        <f t="array" ref="BZ22">INDEX(BZ$13:BZ21,$B22+1,1)</f>
        <v>0</v>
      </c>
      <c r="CA22" s="567" t="str" cm="1">
        <f t="array" ref="CA22">INDEX(CA$13:CA21,$B22+1,1)</f>
        <v>-</v>
      </c>
      <c r="CB22" s="567" t="str" cm="1">
        <f t="array" ref="CB22">INDEX(CB$13:CB21,$B22+1,1)</f>
        <v>-</v>
      </c>
      <c r="CC22" s="567" t="str" cm="1">
        <f t="array" ref="CC22">INDEX(CC$13:CC21,$B22+1,1)</f>
        <v>-</v>
      </c>
      <c r="CD22" s="567" t="str" cm="1">
        <f t="array" ref="CD22">INDEX(CD$13:CD21,$B22+1,1)</f>
        <v>-</v>
      </c>
      <c r="CE22" s="8"/>
      <c r="CF22" s="567" t="str" cm="1">
        <f t="array" ref="CF22">INDEX(CF$13:CF21,$B22+1,1)</f>
        <v>-</v>
      </c>
      <c r="CG22" s="441" t="str">
        <f t="shared" ca="1" si="53"/>
        <v>-</v>
      </c>
      <c r="CH22" s="441">
        <f t="shared" si="54"/>
        <v>0</v>
      </c>
      <c r="CI22" s="441">
        <f t="shared" si="54"/>
        <v>0</v>
      </c>
      <c r="CJ22" s="567" t="str" cm="1">
        <f t="array" ref="CJ22">INDEX(CJ$13:CJ21,$B22+1,1)</f>
        <v>-</v>
      </c>
      <c r="CK22" s="567" t="str" cm="1">
        <f t="array" ref="CK22">INDEX(CK$13:CK21,$B22+1,1)</f>
        <v>-</v>
      </c>
      <c r="CL22" s="567" t="str" cm="1">
        <f t="array" ref="CL22">INDEX(CL$13:CL21,$B22+1,1)</f>
        <v>-</v>
      </c>
      <c r="CM22" s="441" t="str">
        <f t="shared" ca="1" si="55"/>
        <v>-</v>
      </c>
      <c r="CN22" s="441">
        <f t="shared" si="56"/>
        <v>0</v>
      </c>
      <c r="CO22" s="441">
        <f t="shared" si="56"/>
        <v>0</v>
      </c>
      <c r="CP22" s="567" t="str" cm="1">
        <f t="array" ref="CP22">INDEX(CP$13:CP21,$B22+1,1)</f>
        <v>-</v>
      </c>
      <c r="CQ22" s="441" t="str">
        <f t="shared" ca="1" si="57"/>
        <v>-</v>
      </c>
      <c r="CR22" s="441">
        <f t="shared" si="58"/>
        <v>0</v>
      </c>
      <c r="CS22" s="567" t="str" cm="1">
        <f t="array" ref="CS22">INDEX(CS$13:CS21,$B22+1,1)</f>
        <v>-</v>
      </c>
      <c r="CT22" s="567" t="str" cm="1">
        <f t="array" ref="CT22">INDEX(CT$13:CT21,$B22+1,1)</f>
        <v>-</v>
      </c>
      <c r="CU22" s="441">
        <f t="shared" si="59"/>
        <v>0</v>
      </c>
      <c r="CV22" s="567" t="str" cm="1">
        <f t="array" ref="CV22">INDEX(CV$13:CV21,$B22+1,1)</f>
        <v>-</v>
      </c>
      <c r="CW22" s="441" t="str">
        <f t="shared" ca="1" si="60"/>
        <v>-</v>
      </c>
      <c r="CX22" s="441">
        <f t="shared" si="61"/>
        <v>0</v>
      </c>
      <c r="CY22" s="441">
        <f t="shared" si="61"/>
        <v>0</v>
      </c>
      <c r="CZ22" s="8"/>
      <c r="DA22" s="567" t="b" cm="1">
        <f t="array" ref="DA22">INDEX(DA$13:DA21,$B22+1,1)</f>
        <v>0</v>
      </c>
      <c r="DB22" s="567" t="b" cm="1">
        <f t="array" ref="DB22">INDEX(DB$13:DB21,$B22+1,1)</f>
        <v>0</v>
      </c>
      <c r="DC22" s="568">
        <f t="shared" ca="1" si="79"/>
        <v>0</v>
      </c>
      <c r="DD22" s="567" t="b" cm="1">
        <f t="array" ref="DD22">INDEX(DD$13:DD21,$B22+1,1)</f>
        <v>1</v>
      </c>
      <c r="DE22" s="567" t="str" cm="1">
        <f t="array" ref="DE22">INDEX(DE$13:DE21,$B22+1,1)</f>
        <v>-</v>
      </c>
      <c r="DF22" s="567" cm="1">
        <f t="array" ref="DF22">INDEX(DF$13:DF21,$B22+1,1)</f>
        <v>1</v>
      </c>
      <c r="DG22" s="567" cm="1">
        <f t="array" ref="DG22">INDEX(DG$13:DG21,$B22+1,1)</f>
        <v>1</v>
      </c>
      <c r="DH22" s="567" t="str" cm="1">
        <f t="array" ref="DH22">INDEX(DH$13:DH21,$B22+1,1)</f>
        <v>-</v>
      </c>
      <c r="DI22" s="567" t="str" cm="1">
        <f t="array" ref="DI22">INDEX(DI$13:DI21,$B22+1,1)</f>
        <v>-</v>
      </c>
      <c r="DJ22" s="567" t="str" cm="1">
        <f t="array" ref="DJ22">INDEX(DJ$13:DJ21,$B22+1,1)</f>
        <v>-</v>
      </c>
      <c r="DK22" s="567" t="str" cm="1">
        <f t="array" ref="DK22">INDEX(DK$13:DK21,$B22+1,1)</f>
        <v>-</v>
      </c>
      <c r="DL22" s="567" t="str" cm="1">
        <f t="array" ref="DL22">INDEX(DL$13:DL21,$B22+1,1)</f>
        <v>-</v>
      </c>
      <c r="DM22" s="567" t="str" cm="1">
        <f t="array" ref="DM22">INDEX(DM$13:DM21,$B22+1,1)</f>
        <v>-</v>
      </c>
      <c r="DN22" s="441">
        <f t="shared" si="80"/>
        <v>1</v>
      </c>
      <c r="DO22" s="441">
        <f t="shared" si="80"/>
        <v>60</v>
      </c>
      <c r="DP22" s="567" t="str" cm="1">
        <f t="array" ref="DP22">INDEX(DP$13:DP21,$B22+1,1)</f>
        <v>-</v>
      </c>
      <c r="DQ22" s="441" t="str">
        <f t="shared" si="81"/>
        <v>-</v>
      </c>
      <c r="DR22" s="441" t="str">
        <f t="shared" si="81"/>
        <v>-</v>
      </c>
      <c r="DS22" s="441" t="str">
        <f t="shared" si="81"/>
        <v>-</v>
      </c>
      <c r="DT22" s="441" t="b">
        <f t="shared" si="82"/>
        <v>0</v>
      </c>
      <c r="DU22" s="567" t="str" cm="1">
        <f t="array" ref="DU22">INDEX(DU$13:DU21,$B22+1,1)</f>
        <v>-</v>
      </c>
      <c r="DV22" s="567" t="str" cm="1">
        <f t="array" ref="DV22">INDEX(DV$13:DV21,$B22+1,1)</f>
        <v>-</v>
      </c>
      <c r="DW22" s="567" t="str" cm="1">
        <f t="array" ref="DW22">INDEX(DW$13:DW21,$B22+1,1)</f>
        <v>-</v>
      </c>
      <c r="DX22" s="567" t="str" cm="1">
        <f t="array" ref="DX22">INDEX(DX$13:DX21,$B22+1,1)</f>
        <v>-</v>
      </c>
      <c r="DY22" s="441" t="str">
        <f t="shared" si="83"/>
        <v>-</v>
      </c>
      <c r="DZ22" s="441">
        <f t="shared" si="83"/>
        <v>500</v>
      </c>
      <c r="EA22" s="441">
        <f t="shared" si="83"/>
        <v>500</v>
      </c>
      <c r="EB22" s="441" t="str">
        <f t="shared" si="83"/>
        <v>-</v>
      </c>
      <c r="EC22" s="441" t="str">
        <f t="shared" si="83"/>
        <v>-</v>
      </c>
      <c r="ED22" s="441" t="str">
        <f t="shared" si="83"/>
        <v>-</v>
      </c>
      <c r="EE22" s="441">
        <f t="shared" si="84"/>
        <v>0</v>
      </c>
      <c r="EF22" s="441">
        <f t="shared" si="85"/>
        <v>0</v>
      </c>
      <c r="EG22" s="441">
        <f t="shared" si="86"/>
        <v>0</v>
      </c>
      <c r="EH22" s="441">
        <f t="shared" si="86"/>
        <v>0</v>
      </c>
      <c r="EI22" s="441">
        <f t="shared" si="86"/>
        <v>0</v>
      </c>
      <c r="EJ22" s="441">
        <f t="shared" si="86"/>
        <v>0</v>
      </c>
      <c r="EK22" s="441" t="b">
        <f t="shared" si="87"/>
        <v>0</v>
      </c>
      <c r="EL22" s="441" t="b">
        <f t="shared" si="87"/>
        <v>0</v>
      </c>
      <c r="EM22" s="441" t="b">
        <f t="shared" si="87"/>
        <v>0</v>
      </c>
      <c r="EN22" s="441" t="b">
        <f t="shared" si="87"/>
        <v>0</v>
      </c>
      <c r="EO22" s="441">
        <f t="shared" si="88"/>
        <v>1</v>
      </c>
      <c r="EP22" s="441">
        <f t="shared" si="88"/>
        <v>0</v>
      </c>
      <c r="EQ22" s="441" t="b">
        <f t="shared" si="89"/>
        <v>0</v>
      </c>
      <c r="ER22" s="441" t="b">
        <f t="shared" si="64"/>
        <v>0</v>
      </c>
      <c r="ES22" s="441" t="b">
        <f t="shared" si="64"/>
        <v>0</v>
      </c>
      <c r="ET22" s="441" t="b">
        <f t="shared" si="64"/>
        <v>1</v>
      </c>
      <c r="EU22" s="91">
        <f t="shared" si="65"/>
        <v>1</v>
      </c>
      <c r="EV22" s="91">
        <f t="shared" si="65"/>
        <v>1</v>
      </c>
      <c r="EW22" s="567" cm="1">
        <f t="array" ref="EW22">INDEX(EW$13:EW21,$B22+1,1)</f>
        <v>1</v>
      </c>
      <c r="EX22" s="567" cm="1">
        <f t="array" ref="EX22">INDEX(EX$13:EX21,$B22+1,1)</f>
        <v>1</v>
      </c>
      <c r="EY22" s="567" cm="1">
        <f t="array" ref="EY22">INDEX(EY$13:EY21,$B22+1,1)</f>
        <v>1</v>
      </c>
      <c r="EZ22" s="567" cm="1">
        <f t="array" ref="EZ22">INDEX(EZ$13:EZ21,$B22+1,1)</f>
        <v>1</v>
      </c>
      <c r="FA22" s="567" t="str" cm="1">
        <f t="array" ref="FA22">INDEX(FA$13:FA21,$B22+1,1)</f>
        <v>-</v>
      </c>
      <c r="FB22" s="441" t="b">
        <f t="shared" si="90"/>
        <v>1</v>
      </c>
      <c r="FC22" s="441" t="b">
        <f t="shared" si="90"/>
        <v>1</v>
      </c>
      <c r="FD22" s="441" t="b">
        <f t="shared" si="90"/>
        <v>0</v>
      </c>
      <c r="FE22" s="441" t="b">
        <f t="shared" si="90"/>
        <v>0</v>
      </c>
      <c r="FF22" s="91">
        <f t="shared" si="67"/>
        <v>1</v>
      </c>
      <c r="FG22" s="91">
        <f t="shared" si="67"/>
        <v>1</v>
      </c>
      <c r="FH22" s="91">
        <f t="shared" si="67"/>
        <v>1</v>
      </c>
      <c r="FI22" s="91">
        <f t="shared" si="67"/>
        <v>1</v>
      </c>
      <c r="FJ22" s="91">
        <f t="shared" si="67"/>
        <v>1</v>
      </c>
      <c r="FK22" s="91">
        <f t="shared" si="67"/>
        <v>1</v>
      </c>
      <c r="FL22" s="91">
        <f t="shared" si="67"/>
        <v>1</v>
      </c>
      <c r="FM22" s="91">
        <f t="shared" si="67"/>
        <v>1</v>
      </c>
      <c r="FN22" s="8"/>
      <c r="FO22" s="567" t="str" cm="1">
        <f t="array" ref="FO22">INDEX(FO$13:FO21,$B22+1,1)</f>
        <v>-</v>
      </c>
      <c r="FP22" s="441" t="b">
        <f t="shared" si="91"/>
        <v>0</v>
      </c>
      <c r="FQ22" s="567" t="str" cm="1">
        <f t="array" ref="FQ22">INDEX(FQ$13:FQ21,$B22+1,1)</f>
        <v>-</v>
      </c>
      <c r="FR22" s="567" t="str" cm="1">
        <f t="array" ref="FR22">INDEX(FR$13:FR21,$B22+1,1)</f>
        <v>-</v>
      </c>
      <c r="FS22" s="567" t="str" cm="1">
        <f t="array" ref="FS22">INDEX(FS$13:FS21,$B22+1,1)</f>
        <v>-</v>
      </c>
      <c r="FT22" s="567" cm="1">
        <f t="array" ref="FT22">INDEX(FT$13:FT21,$B22+1,1)</f>
        <v>1</v>
      </c>
      <c r="FU22" s="567" cm="1">
        <f t="array" ref="FU22">INDEX(FU$13:FU21,$B22+1,1)</f>
        <v>1</v>
      </c>
      <c r="FV22" s="567" t="str" cm="1">
        <f t="array" ref="FV22">INDEX(FV$13:FV21,$B22+1,1)</f>
        <v>-</v>
      </c>
      <c r="FW22" s="567" t="str" cm="1">
        <f t="array" ref="FW22">INDEX(FW$13:FW21,$B22+1,1)</f>
        <v>-</v>
      </c>
      <c r="FX22" s="567" t="str" cm="1">
        <f t="array" ref="FX22">INDEX(FX$13:FX21,$B22+1,1)</f>
        <v>-</v>
      </c>
      <c r="FY22" s="567" t="str" cm="1">
        <f t="array" ref="FY22">INDEX(FY$13:FY21,$B22+1,1)</f>
        <v>-</v>
      </c>
      <c r="FZ22" s="567" t="str" cm="1">
        <f t="array" ref="FZ22">INDEX(FZ$13:FZ21,$B22+1,1)</f>
        <v>-</v>
      </c>
      <c r="GA22" s="567" t="str" cm="1">
        <f t="array" ref="GA22">INDEX(GA$13:GA21,$B22+1,1)</f>
        <v>-</v>
      </c>
      <c r="GB22" s="567" t="str" cm="1">
        <f t="array" ref="GB22">INDEX(GB$13:GB21,$B22+1,1)</f>
        <v>-</v>
      </c>
      <c r="GC22" s="567" t="str" cm="1">
        <f t="array" ref="GC22">INDEX(GC$13:GC21,$B22+1,1)</f>
        <v>-</v>
      </c>
      <c r="GD22" s="567" t="str" cm="1">
        <f t="array" ref="GD22">INDEX(GD$13:GD21,$B22+1,1)</f>
        <v>-</v>
      </c>
      <c r="GE22" s="567" t="str" cm="1">
        <f t="array" ref="GE22">INDEX(GE$13:GE21,$B22+1,1)</f>
        <v>-</v>
      </c>
      <c r="GF22" s="567" t="str" cm="1">
        <f t="array" ref="GF22">INDEX(GF$13:GF21,$B22+1,1)</f>
        <v>-</v>
      </c>
      <c r="GG22" s="567" t="str" cm="1">
        <f t="array" ref="GG22">INDEX(GG$13:GG21,$B22+1,1)</f>
        <v>-</v>
      </c>
      <c r="GH22" s="567" t="str" cm="1">
        <f t="array" ref="GH22">INDEX(GH$13:GH21,$B22+1,1)</f>
        <v>-</v>
      </c>
      <c r="GI22" s="567" t="str" cm="1">
        <f t="array" ref="GI22">INDEX(GI$13:GI21,$B22+1,1)</f>
        <v>-</v>
      </c>
      <c r="GJ22" s="567" t="str" cm="1">
        <f t="array" ref="GJ22">INDEX(GJ$13:GJ21,$B22+1,1)</f>
        <v>-</v>
      </c>
      <c r="GK22" s="567" t="str" cm="1">
        <f t="array" ref="GK22">INDEX(GK$13:GK21,$B22+1,1)</f>
        <v>-</v>
      </c>
      <c r="GL22" s="567" t="str" cm="1">
        <f t="array" ref="GL22">INDEX(GL$13:GL21,$B22+1,1)</f>
        <v>-</v>
      </c>
      <c r="GM22" s="567" t="str" cm="1">
        <f t="array" ref="GM22">INDEX(GM$13:GM21,$B22+1,1)</f>
        <v>-</v>
      </c>
      <c r="GN22" s="567" cm="1">
        <f t="array" ref="GN22">INDEX(GN$13:GN21,$B22+1,1)</f>
        <v>0</v>
      </c>
      <c r="GO22" s="567" t="str" cm="1">
        <f t="array" ref="GO22">INDEX(GO$13:GO21,$B22+1,1)</f>
        <v>-</v>
      </c>
      <c r="GP22" s="567" cm="1">
        <f t="array" ref="GP22">INDEX(GP$13:GP21,$B22+1,1)</f>
        <v>1</v>
      </c>
      <c r="GQ22" s="567" cm="1">
        <f t="array" ref="GQ22">INDEX(GQ$13:GQ21,$B22+1,1)</f>
        <v>0</v>
      </c>
      <c r="GR22" s="567" cm="1">
        <f t="array" ref="GR22">INDEX(GR$13:GR21,$B22+1,1)</f>
        <v>0</v>
      </c>
      <c r="GS22" s="567" cm="1">
        <f t="array" ref="GS22">INDEX(GS$13:GS21,$B22+1,1)</f>
        <v>0</v>
      </c>
      <c r="GT22" s="567" cm="1">
        <f t="array" ref="GT22">INDEX(GT$13:GT21,$B22+1,1)</f>
        <v>0</v>
      </c>
      <c r="GU22" s="567" cm="1">
        <f t="array" ref="GU22">INDEX(GU$13:GU21,$B22+1,1)</f>
        <v>0</v>
      </c>
      <c r="GV22" s="567" cm="1">
        <f t="array" ref="GV22">INDEX(GV$13:GV21,$B22+1,1)</f>
        <v>0</v>
      </c>
      <c r="GW22" s="567" cm="1">
        <f t="array" ref="GW22">INDEX(GW$13:GW21,$B22+1,1)</f>
        <v>1</v>
      </c>
      <c r="GX22" s="567" cm="1">
        <f t="array" ref="GX22">INDEX(GX$13:GX21,$B22+1,1)</f>
        <v>0</v>
      </c>
      <c r="GY22" s="567" cm="1">
        <f t="array" ref="GY22">INDEX(GY$13:GY21,$B22+1,1)</f>
        <v>0</v>
      </c>
      <c r="GZ22" s="567" cm="1">
        <f t="array" ref="GZ22">INDEX(GZ$13:GZ21,$B22+1,1)</f>
        <v>0</v>
      </c>
      <c r="HA22" s="567" cm="1">
        <f t="array" ref="HA22">INDEX(HA$13:HA21,$B22+1,1)</f>
        <v>0</v>
      </c>
      <c r="HB22" s="8"/>
      <c r="HC22" s="567" t="str" cm="1">
        <f t="array" ref="HC22">INDEX(HC$13:HC21,$B22+1,1)</f>
        <v>-</v>
      </c>
      <c r="HD22" s="567" t="str" cm="1">
        <f t="array" ref="HD22">INDEX(HD$13:HD21,$B22+1,1)</f>
        <v>-</v>
      </c>
      <c r="HE22" s="567" t="str" cm="1">
        <f t="array" ref="HE22">INDEX(HE$13:HE21,$B22+1,1)</f>
        <v>-</v>
      </c>
      <c r="HF22" s="567" t="str" cm="1">
        <f t="array" ref="HF22">INDEX(HF$13:HF21,$B22+1,1)</f>
        <v>-</v>
      </c>
      <c r="HG22" s="567" cm="1">
        <f t="array" ref="HG22">INDEX(HG$13:HG21,$B22+1,1)</f>
        <v>0</v>
      </c>
      <c r="HH22" s="567" t="str" cm="1">
        <f t="array" ref="HH22">INDEX(HH$13:HH21,$B22+1,1)</f>
        <v>-</v>
      </c>
      <c r="HI22" s="567" t="str" cm="1">
        <f t="array" ref="HI22">INDEX(HI$13:HI21,$B22+1,1)</f>
        <v>-</v>
      </c>
      <c r="HJ22" s="568" t="str">
        <f t="shared" ca="1" si="92"/>
        <v>-</v>
      </c>
      <c r="HK22" s="567" t="str" cm="1">
        <f t="array" ref="HK22">INDEX(HK$13:HK21,$B22+1,1)</f>
        <v>-</v>
      </c>
      <c r="HL22" s="567" t="str" cm="1">
        <f t="array" ref="HL22">INDEX(HL$13:HL21,$B22+1,1)</f>
        <v>-</v>
      </c>
      <c r="HM22" s="567" t="str" cm="1">
        <f t="array" ref="HM22">INDEX(HM$13:HM21,$B22+1,1)</f>
        <v>-</v>
      </c>
      <c r="HN22" s="567" t="str" cm="1">
        <f t="array" ref="HN22">INDEX(HN$13:HN21,$B22+1,1)</f>
        <v>-</v>
      </c>
      <c r="HO22" s="567" t="str" cm="1">
        <f t="array" ref="HO22">INDEX(HO$13:HO21,$B22+1,1)</f>
        <v>-</v>
      </c>
      <c r="HP22" s="567" t="str" cm="1">
        <f t="array" ref="HP22">INDEX(HP$13:HP21,$B22+1,1)</f>
        <v>-</v>
      </c>
      <c r="HQ22" s="567" t="str" cm="1">
        <f t="array" ref="HQ22">INDEX(HQ$13:HQ21,$B22+1,1)</f>
        <v>-</v>
      </c>
      <c r="HR22" s="567" t="str" cm="1">
        <f t="array" ref="HR22">INDEX(HR$13:HR21,$B22+1,1)</f>
        <v>-</v>
      </c>
      <c r="HS22" s="567" t="str" cm="1">
        <f t="array" ref="HS22">INDEX(HS$13:HS21,$B22+1,1)</f>
        <v>-</v>
      </c>
      <c r="HT22" s="567" t="str" cm="1">
        <f t="array" ref="HT22">INDEX(HT$13:HT21,$B22+1,1)</f>
        <v>-</v>
      </c>
      <c r="HU22" s="567" t="str" cm="1">
        <f t="array" ref="HU22">INDEX(HU$13:HU21,$B22+1,1)</f>
        <v>-</v>
      </c>
      <c r="HV22" s="567" t="str" cm="1">
        <f t="array" ref="HV22">INDEX(HV$13:HV21,$B22+1,1)</f>
        <v>-</v>
      </c>
      <c r="HW22" s="567" t="str" cm="1">
        <f t="array" ref="HW22">INDEX(HW$13:HW21,$B22+1,1)</f>
        <v>-</v>
      </c>
      <c r="HX22" s="567" t="str" cm="1">
        <f t="array" ref="HX22">INDEX(HX$13:HX21,$B22+1,1)</f>
        <v>-</v>
      </c>
      <c r="HY22" s="567" t="str" cm="1">
        <f t="array" ref="HY22">INDEX(HY$13:HY21,$B22+1,1)</f>
        <v>-</v>
      </c>
      <c r="HZ22" s="567" t="str" cm="1">
        <f t="array" ref="HZ22">INDEX(HZ$13:HZ21,$B22+1,1)</f>
        <v>-</v>
      </c>
      <c r="IA22" s="567" t="str" cm="1">
        <f t="array" ref="IA22">INDEX(IA$13:IA21,$B22+1,1)</f>
        <v>-</v>
      </c>
      <c r="IB22" s="567" t="str" cm="1">
        <f t="array" ref="IB22">INDEX(IB$13:IB21,$B22+1,1)</f>
        <v>-</v>
      </c>
      <c r="IC22" s="567" t="str" cm="1">
        <f t="array" ref="IC22">INDEX(IC$13:IC21,$B22+1,1)</f>
        <v>-</v>
      </c>
      <c r="ID22" s="567" t="str" cm="1">
        <f t="array" ref="ID22">INDEX(ID$13:ID21,$B22+1,1)</f>
        <v>-</v>
      </c>
      <c r="IE22" s="567" t="str" cm="1">
        <f t="array" ref="IE22">INDEX(IE$13:IE21,$B22+1,1)</f>
        <v>-</v>
      </c>
      <c r="IF22" s="567" t="str" cm="1">
        <f t="array" ref="IF22">INDEX(IF$13:IF21,$B22+1,1)</f>
        <v>-</v>
      </c>
      <c r="IG22" s="567" t="str" cm="1">
        <f t="array" ref="IG22">INDEX(IG$13:IG21,$B22+1,1)</f>
        <v>-</v>
      </c>
      <c r="IH22" s="567" cm="1">
        <f t="array" ref="IH22">INDEX(IH$13:IH21,$B22+1,1)</f>
        <v>1</v>
      </c>
      <c r="II22" s="567" cm="1">
        <f t="array" ref="II22">INDEX(II$13:II21,$B22+1,1)</f>
        <v>1</v>
      </c>
      <c r="IJ22" s="8"/>
      <c r="IK22" s="567" cm="1">
        <f t="array" ref="IK22">INDEX(IK$13:IK21,$B22+1,1)</f>
        <v>0.125</v>
      </c>
      <c r="IL22" s="567" cm="1">
        <f t="array" ref="IL22">INDEX(IL$13:IL21,$B22+1,1)</f>
        <v>0.3</v>
      </c>
      <c r="IM22" s="567" cm="1">
        <f t="array" ref="IM22">INDEX(IM$13:IM21,$B22+1,1)</f>
        <v>-0.05</v>
      </c>
      <c r="IN22" s="567" cm="1">
        <f t="array" ref="IN22">INDEX(IN$13:IN21,$B22+1,1)</f>
        <v>0.1</v>
      </c>
      <c r="IO22" s="567" cm="1">
        <f t="array" ref="IO22">INDEX(IO$13:IO21,$B22+1,1)</f>
        <v>0.25</v>
      </c>
      <c r="IP22" s="567" cm="1">
        <f t="array" ref="IP22">INDEX(IP$13:IP21,$B22+1,1)</f>
        <v>-0.05</v>
      </c>
      <c r="IQ22" s="567" cm="1">
        <f t="array" ref="IQ22">INDEX(IQ$13:IQ21,$B22+1,1)</f>
        <v>0.05</v>
      </c>
      <c r="IR22" s="567" cm="1">
        <f t="array" ref="IR22">INDEX(IR$13:IR21,$B22+1,1)</f>
        <v>0.1</v>
      </c>
      <c r="IS22" s="567" cm="1">
        <f t="array" ref="IS22">INDEX(IS$13:IS21,$B22+1,1)</f>
        <v>-0.02</v>
      </c>
      <c r="IT22" s="567" cm="1">
        <f t="array" ref="IT22">INDEX(IT$13:IT21,$B22+1,1)</f>
        <v>0.1</v>
      </c>
      <c r="IU22" s="567" cm="1">
        <f t="array" ref="IU22">INDEX(IU$13:IU21,$B22+1,1)</f>
        <v>0.25</v>
      </c>
      <c r="IV22" s="567" cm="1">
        <f t="array" ref="IV22">INDEX(IV$13:IV21,$B22+1,1)</f>
        <v>-0.05</v>
      </c>
      <c r="IW22" s="567" cm="1">
        <f t="array" ref="IW22">INDEX(IW$13:IW21,$B22+1,1)</f>
        <v>0.125</v>
      </c>
      <c r="IX22" s="567" cm="1">
        <f t="array" ref="IX22">INDEX(IX$13:IX21,$B22+1,1)</f>
        <v>0.1</v>
      </c>
      <c r="IY22" s="567" cm="1">
        <f t="array" ref="IY22">INDEX(IY$13:IY21,$B22+1,1)</f>
        <v>0.1</v>
      </c>
      <c r="IZ22" s="567" cm="1">
        <f t="array" ref="IZ22">INDEX(IZ$13:IZ21,$B22+1,1)</f>
        <v>0.1</v>
      </c>
      <c r="JA22" s="567" cm="1">
        <f t="array" ref="JA22">INDEX(JA$13:JA21,$B22+1,1)</f>
        <v>0</v>
      </c>
      <c r="JB22" s="567" cm="1">
        <f t="array" ref="JB22">INDEX(JB$13:JB21,$B22+1,1)</f>
        <v>0</v>
      </c>
      <c r="JC22" s="567" cm="1">
        <f t="array" ref="JC22">INDEX(JC$13:JC21,$B22+1,1)</f>
        <v>0</v>
      </c>
      <c r="JD22" s="567" cm="1">
        <f t="array" ref="JD22">INDEX(JD$13:JD21,$B22+1,1)</f>
        <v>0</v>
      </c>
      <c r="JE22" s="567" cm="1">
        <f t="array" ref="JE22">INDEX(JE$13:JE21,$B22+1,1)</f>
        <v>0</v>
      </c>
      <c r="JF22" s="567" cm="1">
        <f t="array" ref="JF22">INDEX(JF$13:JF21,$B22+1,1)</f>
        <v>0</v>
      </c>
      <c r="JG22" s="567" cm="1">
        <f t="array" ref="JG22">INDEX(JG$13:JG21,$B22+1,1)</f>
        <v>0</v>
      </c>
      <c r="JH22" s="567" cm="1">
        <f t="array" ref="JH22">INDEX(JH$13:JH21,$B22+1,1)</f>
        <v>0</v>
      </c>
      <c r="JI22" s="567" cm="1">
        <f t="array" ref="JI22">INDEX(JI$13:JI21,$B22+1,1)</f>
        <v>0</v>
      </c>
      <c r="JJ22" s="567" cm="1">
        <f t="array" ref="JJ22">INDEX(JJ$13:JJ21,$B22+1,1)</f>
        <v>0</v>
      </c>
      <c r="JK22" s="567" cm="1">
        <f t="array" ref="JK22">INDEX(JK$13:JK21,$B22+1,1)</f>
        <v>0</v>
      </c>
      <c r="JL22" s="567" cm="1">
        <f t="array" ref="JL22">INDEX(JL$13:JL21,$B22+1,1)</f>
        <v>0</v>
      </c>
      <c r="JM22" s="567" cm="1">
        <f t="array" ref="JM22">INDEX(JM$13:JM21,$B22+1,1)</f>
        <v>0</v>
      </c>
      <c r="JN22" s="567" cm="1">
        <f t="array" ref="JN22">INDEX(JN$13:JN21,$B22+1,1)</f>
        <v>0</v>
      </c>
      <c r="JO22" s="567" cm="1">
        <f t="array" ref="JO22">INDEX(JO$13:JO21,$B22+1,1)</f>
        <v>0</v>
      </c>
      <c r="JP22" s="567" cm="1">
        <f t="array" ref="JP22">INDEX(JP$13:JP21,$B22+1,1)</f>
        <v>0</v>
      </c>
      <c r="JQ22" s="567" cm="1">
        <f t="array" ref="JQ22">INDEX(JQ$13:JQ21,$B22+1,1)</f>
        <v>0</v>
      </c>
      <c r="JR22" s="567" cm="1">
        <f t="array" ref="JR22">INDEX(JR$13:JR21,$B22+1,1)</f>
        <v>0</v>
      </c>
      <c r="JS22" s="567" cm="1">
        <f t="array" ref="JS22">INDEX(JS$13:JS21,$B22+1,1)</f>
        <v>0</v>
      </c>
      <c r="JT22" s="567" cm="1">
        <f t="array" ref="JT22">INDEX(JT$13:JT21,$B22+1,1)</f>
        <v>0</v>
      </c>
      <c r="JU22" s="567" cm="1">
        <f t="array" ref="JU22">INDEX(JU$13:JU21,$B22+1,1)</f>
        <v>0</v>
      </c>
      <c r="JV22" s="567" cm="1">
        <f t="array" ref="JV22">INDEX(JV$13:JV21,$B22+1,1)</f>
        <v>0</v>
      </c>
      <c r="JW22" s="567" cm="1">
        <f t="array" ref="JW22">INDEX(JW$13:JW21,$B22+1,1)</f>
        <v>0</v>
      </c>
      <c r="JX22" s="567" cm="1">
        <f t="array" ref="JX22">INDEX(JX$13:JX21,$B22+1,1)</f>
        <v>0</v>
      </c>
      <c r="JY22" s="567" cm="1">
        <f t="array" ref="JY22">INDEX(JY$13:JY21,$B22+1,1)</f>
        <v>0</v>
      </c>
      <c r="JZ22" s="567" cm="1">
        <f t="array" ref="JZ22">INDEX(JZ$13:JZ21,$B22+1,1)</f>
        <v>0</v>
      </c>
      <c r="KA22" s="567" cm="1">
        <f t="array" ref="KA22">INDEX(KA$13:KA21,$B22+1,1)</f>
        <v>0</v>
      </c>
      <c r="KB22" s="567" cm="1">
        <f t="array" ref="KB22">INDEX(KB$13:KB21,$B22+1,1)</f>
        <v>0</v>
      </c>
      <c r="KC22" s="567" cm="1">
        <f t="array" ref="KC22">INDEX(KC$13:KC21,$B22+1,1)</f>
        <v>0</v>
      </c>
      <c r="KD22" s="567" cm="1">
        <f t="array" ref="KD22">INDEX(KD$13:KD21,$B22+1,1)</f>
        <v>0</v>
      </c>
      <c r="KE22" s="567" cm="1">
        <f t="array" ref="KE22">INDEX(KE$13:KE21,$B22+1,1)</f>
        <v>0</v>
      </c>
      <c r="KF22" s="567" cm="1">
        <f t="array" ref="KF22">INDEX(KF$13:KF21,$B22+1,1)</f>
        <v>0</v>
      </c>
      <c r="KG22" s="567" t="str" cm="1">
        <f t="array" ref="KG22">INDEX(KG$13:KG21,$B22+1,1)</f>
        <v>-</v>
      </c>
      <c r="KH22" s="8"/>
      <c r="KI22" s="567" cm="1">
        <f t="array" ref="KI22">INDEX(KI$13:KI21,$B22+1,1)</f>
        <v>0</v>
      </c>
      <c r="KJ22" s="567" cm="1">
        <f t="array" ref="KJ22">INDEX(KJ$13:KJ21,$B22+1,1)</f>
        <v>0</v>
      </c>
      <c r="KK22" s="567" cm="1">
        <f t="array" ref="KK22">INDEX(KK$13:KK21,$B22+1,1)</f>
        <v>0</v>
      </c>
      <c r="KL22" s="567" t="str" cm="1">
        <f t="array" ref="KL22">INDEX(KL$13:KL21,$B22+1,1)</f>
        <v>-</v>
      </c>
      <c r="KM22" s="567" t="str" cm="1">
        <f t="array" ref="KM22">INDEX(KM$13:KM21,$B22+1,1)</f>
        <v>-</v>
      </c>
      <c r="KN22" s="567" t="str" cm="1">
        <f t="array" ref="KN22">INDEX(KN$13:KN21,$B22+1,1)</f>
        <v>-</v>
      </c>
      <c r="KO22" s="567" t="str" cm="1">
        <f t="array" ref="KO22">INDEX(KO$13:KO21,$B22+1,1)</f>
        <v>-</v>
      </c>
      <c r="KP22" s="567" t="str" cm="1">
        <f t="array" ref="KP22">INDEX(KP$13:KP21,$B22+1,1)</f>
        <v>-</v>
      </c>
      <c r="KQ22" s="567" t="str" cm="1">
        <f t="array" ref="KQ22">INDEX(KQ$13:KQ21,$B22+1,1)</f>
        <v>-</v>
      </c>
      <c r="KR22" s="567" t="str" cm="1">
        <f t="array" ref="KR22">INDEX(KR$13:KR21,$B22+1,1)</f>
        <v>-</v>
      </c>
      <c r="KS22" s="567" t="str" cm="1">
        <f t="array" ref="KS22">INDEX(KS$13:KS21,$B22+1,1)</f>
        <v>-</v>
      </c>
      <c r="KT22" s="567" t="str" cm="1">
        <f t="array" ref="KT22">INDEX(KT$13:KT21,$B22+1,1)</f>
        <v>-</v>
      </c>
      <c r="KU22" s="567" t="str" cm="1">
        <f t="array" ref="KU22">INDEX(KU$13:KU21,$B22+1,1)</f>
        <v>-</v>
      </c>
      <c r="KV22" s="567" t="str" cm="1">
        <f t="array" ref="KV22">INDEX(KV$13:KV21,$B22+1,1)</f>
        <v>-</v>
      </c>
      <c r="KW22" s="567" t="str" cm="1">
        <f t="array" ref="KW22">INDEX(KW$13:KW21,$B22+1,1)</f>
        <v>-</v>
      </c>
      <c r="KX22" s="567" t="str" cm="1">
        <f t="array" ref="KX22">INDEX(KX$13:KX21,$B22+1,1)</f>
        <v>-</v>
      </c>
      <c r="KY22" s="567" t="str" cm="1">
        <f t="array" ref="KY22">INDEX(KY$13:KY21,$B22+1,1)</f>
        <v>-</v>
      </c>
      <c r="KZ22" s="567" t="str" cm="1">
        <f t="array" ref="KZ22">INDEX(KZ$13:KZ21,$B22+1,1)</f>
        <v>-</v>
      </c>
      <c r="LA22" s="567" t="str" cm="1">
        <f t="array" ref="LA22">INDEX(LA$13:LA21,$B22+1,1)</f>
        <v>-</v>
      </c>
      <c r="LB22" s="8"/>
      <c r="LC22" s="441" t="str">
        <f t="shared" ca="1" si="93"/>
        <v>-</v>
      </c>
      <c r="LD22" s="567" t="str" cm="1">
        <f t="array" ref="LD22">INDEX(LD$13:LD21,$B22+1,1)</f>
        <v>-</v>
      </c>
      <c r="LE22" s="567" t="str" cm="1">
        <f t="array" ref="LE22">INDEX(LE$13:LE21,$B22+1,1)</f>
        <v>-</v>
      </c>
      <c r="LF22" s="567" t="str" cm="1">
        <f t="array" ref="LF22">INDEX(LF$13:LF21,$B22+1,1)</f>
        <v>-</v>
      </c>
      <c r="LG22" s="567" t="str" cm="1">
        <f t="array" ref="LG22">INDEX(LG$13:LG21,$B22+1,1)</f>
        <v>-</v>
      </c>
      <c r="LH22" s="567" t="str" cm="1">
        <f t="array" ref="LH22">INDEX(LH$13:LH21,$B22+1,1)</f>
        <v>-</v>
      </c>
      <c r="LI22" s="567" t="str" cm="1">
        <f t="array" ref="LI22">INDEX(LI$13:LI21,$B22+1,1)</f>
        <v>-</v>
      </c>
      <c r="LJ22" s="567" t="str" cm="1">
        <f t="array" ref="LJ22">INDEX(LJ$13:LJ21,$B22+1,1)</f>
        <v>-</v>
      </c>
      <c r="LK22" s="441" t="str" cm="1">
        <f t="array" ref="LK22">IF(OR(LL22:LL22&lt;&gt;"-"),TRUE,"-")</f>
        <v>-</v>
      </c>
      <c r="LL22" s="567" t="str" cm="1">
        <f t="array" ref="LL22">INDEX(LL$13:LL21,$B22+1,1)</f>
        <v>-</v>
      </c>
      <c r="LM22" s="567" cm="1">
        <f t="array" ref="LM22">INDEX(LM$13:LM21,$B22+1,1)</f>
        <v>0</v>
      </c>
      <c r="LN22" s="567" cm="1">
        <f t="array" ref="LN22">INDEX(LN$13:LN21,$B22+1,1)</f>
        <v>999999</v>
      </c>
      <c r="LO22" s="567" cm="1">
        <f t="array" ref="LO22">INDEX(LO$13:LO21,$B22+1,1)</f>
        <v>999999</v>
      </c>
      <c r="LP22" s="567" cm="1">
        <f t="array" ref="LP22">INDEX(LP$13:LP21,$B22+1,1)</f>
        <v>999999</v>
      </c>
      <c r="LQ22" s="567" cm="1">
        <f t="array" ref="LQ22">INDEX(LQ$13:LQ21,$B22+1,1)</f>
        <v>999999</v>
      </c>
      <c r="LR22" s="567" cm="1">
        <f t="array" ref="LR22">INDEX(LR$13:LR21,$B22+1,1)</f>
        <v>999999</v>
      </c>
      <c r="LS22" s="567" cm="1">
        <f t="array" ref="LS22">INDEX(LS$13:LS21,$B22+1,1)</f>
        <v>999999</v>
      </c>
      <c r="LT22" s="567" t="str" cm="1">
        <f t="array" ref="LT22">INDEX(LT$13:LT21,$B22+1,1)</f>
        <v>-</v>
      </c>
      <c r="LU22" s="567" t="str" cm="1">
        <f t="array" ref="LU22">INDEX(LU$13:LU21,$B22+1,1)</f>
        <v>-</v>
      </c>
      <c r="LV22" s="567" t="str" cm="1">
        <f t="array" ref="LV22">INDEX(LV$13:LV21,$B22+1,1)</f>
        <v>-</v>
      </c>
      <c r="LW22" s="567" t="b" cm="1">
        <f t="array" ref="LW22">INDEX(LW$13:LW21,$B22+1,1)</f>
        <v>1</v>
      </c>
      <c r="LX22" s="567" t="str" cm="1">
        <f t="array" ref="LX22">INDEX(LX$13:LX21,$B22+1,1)</f>
        <v>-</v>
      </c>
      <c r="LY22" s="567" cm="1">
        <f t="array" ref="LY22">INDEX(LY$13:LY21,$B22+1,1)</f>
        <v>0</v>
      </c>
      <c r="LZ22" s="567" cm="1">
        <f t="array" ref="LZ22">INDEX(LZ$13:LZ21,$B22+1,1)</f>
        <v>0</v>
      </c>
      <c r="MA22" s="567" cm="1">
        <f t="array" ref="MA22">INDEX(MA$13:MA21,$B22+1,1)</f>
        <v>0</v>
      </c>
      <c r="MB22" s="567" t="str" cm="1">
        <f t="array" ref="MB22">INDEX(MB$13:MB21,$B22+1,1)</f>
        <v>-</v>
      </c>
      <c r="MC22" s="567" t="str" cm="1">
        <f t="array" ref="MC22">INDEX(MC$13:MC21,$B22+1,1)</f>
        <v>-</v>
      </c>
      <c r="MD22" s="441">
        <f t="shared" si="94"/>
        <v>0</v>
      </c>
      <c r="ME22" s="567" t="str" cm="1">
        <f t="array" ref="ME22">INDEX(ME$13:ME21,$B22+1,1)</f>
        <v>-</v>
      </c>
      <c r="MF22" s="567" t="str" cm="1">
        <f t="array" ref="MF22">INDEX(MF$13:MF21,$B22+1,1)</f>
        <v>-</v>
      </c>
      <c r="MG22" s="8"/>
      <c r="MH22" s="567" t="str" cm="1">
        <f t="array" ref="MH22">INDEX(MH$13:MH21,$B22+1,1)</f>
        <v>-</v>
      </c>
      <c r="MI22" s="567" t="str" cm="1">
        <f t="array" ref="MI22">INDEX(MI$13:MI21,$B22+1,1)</f>
        <v>-</v>
      </c>
      <c r="MJ22" s="567" t="str" cm="1">
        <f t="array" ref="MJ22">INDEX(MJ$13:MJ21,$B22+1,1)</f>
        <v>-</v>
      </c>
      <c r="MK22" s="567" t="str" cm="1">
        <f t="array" ref="MK22">INDEX(MK$13:MK21,$B22+1,1)</f>
        <v>-</v>
      </c>
      <c r="ML22" s="567" cm="1">
        <f t="array" ref="ML22">INDEX(ML$13:ML21,$B22+1,1)</f>
        <v>1</v>
      </c>
      <c r="MM22" s="567" cm="1">
        <f t="array" ref="MM22">INDEX(MM$13:MM21,$B22+1,1)</f>
        <v>1</v>
      </c>
      <c r="MN22" s="567" cm="1">
        <f t="array" ref="MN22">INDEX(MN$13:MN21,$B22+1,1)</f>
        <v>1</v>
      </c>
      <c r="MO22" s="567" cm="1">
        <f t="array" ref="MO22">INDEX(MO$13:MO21,$B22+1,1)</f>
        <v>1</v>
      </c>
      <c r="MP22" s="8"/>
      <c r="MQ22" s="441">
        <f t="shared" si="95"/>
        <v>1.5</v>
      </c>
      <c r="MR22" s="8"/>
      <c r="MS22" s="567" t="str" cm="1">
        <f t="array" ref="MS22">INDEX(MS$13:MS21,$B22+1,1)</f>
        <v>-</v>
      </c>
      <c r="MT22" s="567" t="str" cm="1">
        <f t="array" ref="MT22">INDEX(MT$13:MT21,$B22+1,1)</f>
        <v>-</v>
      </c>
      <c r="MU22" s="567" t="str" cm="1">
        <f t="array" ref="MU22">INDEX(MU$13:MU21,$B22+1,1)</f>
        <v>-</v>
      </c>
      <c r="MV22" s="567" t="str" cm="1">
        <f t="array" ref="MV22">INDEX(MV$13:MV21,$B22+1,1)</f>
        <v>-</v>
      </c>
      <c r="MW22" s="567" cm="1">
        <f t="array" ref="MW22">INDEX(MW$13:MW21,$B22+1,1)</f>
        <v>0</v>
      </c>
      <c r="MX22" s="514">
        <v>0</v>
      </c>
    </row>
    <row r="23" spans="1:362" outlineLevel="1">
      <c r="A23" s="18">
        <f t="shared" si="48"/>
        <v>10</v>
      </c>
      <c r="B23" s="18">
        <f t="shared" ref="B23:B43" si="99">$A$18</f>
        <v>5</v>
      </c>
      <c r="C23">
        <v>2</v>
      </c>
      <c r="D23" s="124" t="str">
        <f>INDEX(i.Region_Desc,1,$L23)</f>
        <v>CWW</v>
      </c>
      <c r="E23" t="b">
        <v>1</v>
      </c>
      <c r="F23" t="b">
        <v>0</v>
      </c>
      <c r="G23" t="b">
        <f t="shared" si="78"/>
        <v>1</v>
      </c>
      <c r="H23" s="18" t="s">
        <v>2190</v>
      </c>
      <c r="I23" s="567" cm="1">
        <f t="array" ref="I23">INDEX(I$13:I22,$B23+1,1)</f>
        <v>1</v>
      </c>
      <c r="J23" s="567" cm="1">
        <f t="array" ref="J23">INDEX(J$13:J22,$B23+1,1)</f>
        <v>0</v>
      </c>
      <c r="K23" s="567" cm="1">
        <f t="array" ref="K23">INDEX(K$13:K22,$B23+1,1)</f>
        <v>0</v>
      </c>
      <c r="L23" s="22">
        <v>3</v>
      </c>
      <c r="M23" s="567" cm="1">
        <f t="array" ref="M23">INDEX(M$13:M22,$B23+1,1)</f>
        <v>2</v>
      </c>
      <c r="N23" s="567" cm="1">
        <f t="array" ref="N23">INDEX(N$13:N22,$B23+1,1)</f>
        <v>2</v>
      </c>
      <c r="O23" s="567" cm="1">
        <f t="array" ref="O23">INDEX(O$13:O22,$B23+1,1)</f>
        <v>3</v>
      </c>
      <c r="P23" s="441">
        <f t="shared" si="49"/>
        <v>2</v>
      </c>
      <c r="Q23" s="441">
        <f t="shared" si="49"/>
        <v>0</v>
      </c>
      <c r="R23" s="441">
        <f t="shared" si="50"/>
        <v>6</v>
      </c>
      <c r="S23" s="567" cm="1">
        <f t="array" ref="S23">INDEX(S$13:S22,$B23+1,1)</f>
        <v>1</v>
      </c>
      <c r="T23" s="567" cm="1">
        <f t="array" ref="T23">INDEX(T$13:T22,$B23+1,1)</f>
        <v>1</v>
      </c>
      <c r="U23" s="567" cm="1">
        <f t="array" ref="U23">INDEX(U$13:U22,$B23+1,1)</f>
        <v>1</v>
      </c>
      <c r="V23" s="567" cm="1">
        <f t="array" ref="V23">INDEX(V$13:V22,$B23+1,1)</f>
        <v>0</v>
      </c>
      <c r="W23" s="18"/>
      <c r="X23" s="567" cm="1">
        <f t="array" ref="X23">INDEX(X$13:X22,$B23+1,1)</f>
        <v>0</v>
      </c>
      <c r="Y23" s="567" cm="1">
        <f t="array" ref="Y23">INDEX(Y$13:Y22,$B23+1,1)</f>
        <v>0</v>
      </c>
      <c r="Z23" s="567" cm="1">
        <f t="array" ref="Z23">INDEX(Z$13:Z22,$B23+1,1)</f>
        <v>0</v>
      </c>
      <c r="AA23" s="567" cm="1">
        <f t="array" ref="AA23">INDEX(AA$13:AA22,$B23+1,1)</f>
        <v>1</v>
      </c>
      <c r="AB23" s="567" t="str" cm="1">
        <f t="array" ref="AB23">INDEX(AB$13:AB22,$B23+1,1)</f>
        <v/>
      </c>
      <c r="AC23" s="567" cm="1">
        <f t="array" ref="AC23">INDEX(AC$13:AC22,$B23+1,1)</f>
        <v>1</v>
      </c>
      <c r="AD23" s="567" cm="1">
        <f t="array" ref="AD23">INDEX(AD$13:AD22,$B23+1,1)</f>
        <v>1</v>
      </c>
      <c r="AE23" s="567" cm="1">
        <f t="array" ref="AE23">INDEX(AE$13:AE22,$B23+1,1)</f>
        <v>0</v>
      </c>
      <c r="AF23" s="567" cm="1">
        <f t="array" ref="AF23">INDEX(AF$13:AF22,$B23+1,1)</f>
        <v>0</v>
      </c>
      <c r="AG23" s="567" cm="1">
        <f t="array" ref="AG23">INDEX(AG$13:AG22,$B23+1,1)</f>
        <v>0</v>
      </c>
      <c r="AH23" s="567" cm="1">
        <f t="array" ref="AH23">INDEX(AH$13:AH22,$B23+1,1)</f>
        <v>0</v>
      </c>
      <c r="AI23" s="116"/>
      <c r="AJ23" s="116"/>
      <c r="AK23" s="116"/>
      <c r="AL23" s="116"/>
      <c r="AM23" s="116"/>
      <c r="AN23" s="116"/>
      <c r="AO23" s="116"/>
      <c r="AP23" s="116"/>
      <c r="AQ23" s="116"/>
      <c r="AR23" s="116"/>
      <c r="AS23" s="116"/>
      <c r="AT23" s="116"/>
      <c r="AU23" s="116"/>
      <c r="AV23" s="18"/>
      <c r="AW23" s="18"/>
      <c r="AX23" s="18"/>
      <c r="AY23" s="18"/>
      <c r="AZ23" s="18"/>
      <c r="BA23" s="209" t="str" cm="1">
        <f t="array" aca="1" ref="BA23" ca="1">$H23&amp;" "        &amp;_xlfn.SINGLE( INDEX(i.ModelStructure,$I23,1))    &amp;" "
&amp; $D23        &amp;       IF(OR($CD23="-", $CD23),"_PInp","_Full")&amp;    IF($DN23=0," FWM","")&amp;IF($DN23=1," MWM","")&amp;IF($DN23=7," Mat","")&amp;IF($MC23=1,"&amp;EL","   ")&amp;IF($DT23=TRUE,"&amp;BBT","    ")
&amp;      " TOL"&amp;_xlfn.SINGLE(INDEX(i.TOL_Desc,1,$O23))   &amp; " Scan"&amp;$U23
&amp;       CHOOSE($K23+1," CFS"," GFS"," NFS")&amp;     " CG_"&amp;_xlfn.SINGLE(_xlfn.SWITCH($LC23,"-",1,TRUE,1,FALSE,0))&amp;_xlfn.SINGLE(    IF($LE23="-"," FodCrop    ",_xlfn.SWITCH(VALUE(LEFT($LE$4,1)),0," All",6," Lup",9," Oat",11," OaF")&amp;"_Fod"&amp;TEXT($LE23,"000%")))
&amp;" REV"&amp;"_"&amp;TEXT($FR23,"00;-0;00;@ ")&amp;TEXT($AB23,"00;-0;00;  @")&amp;"_"&amp;TEXT($FW23,"0")&amp;"_"&amp;TEXT($AD23,"0")
&amp; " RR"&amp;TEXT(SUM($EE23:$EF23),"+00%;-00%;    ;@")
&amp; " ("&amp;IF($DB23,"P","E")   &amp;IF($DA23,"T","t")        &amp;     "_F"&amp;IF($HS23=TRUE,3,0)+COUNTIF($HL23:$HP23,TRUE)+COUNTIF($BV23:$BW23,"&gt;0")&amp;IF($HQ23=TRUE,3,0)+COUNTIF($BV23:$BW23,"&gt;0")&amp;"N"&amp;$HV23&amp;$HW23&amp;"L"&amp;$IH23&amp;$II23&amp;"_"&amp;$IG23&amp;")"</f>
        <v>Region_test SE CWW_PInp MWM        TOLSpr Scan1 CFS CG_1 FodCrop     REV_-   _-_1 RR     (Et_F00N--L11_-)</v>
      </c>
      <c r="BB23" s="8" t="str">
        <f ca="1">IF(COUNTIF(BA$13:BA50,BA23)=1,"-","Dup")</f>
        <v>-</v>
      </c>
      <c r="BC23" s="8"/>
      <c r="BD23" s="567" t="b" cm="1">
        <f t="array" ref="BD23">INDEX(BD$13:BD22,$B23+1,1)</f>
        <v>0</v>
      </c>
      <c r="BE23" s="567" t="b" cm="1">
        <f t="array" ref="BE23">INDEX(BE$13:BE22,$B23+1,1)</f>
        <v>0</v>
      </c>
      <c r="BF23" s="567" t="b" cm="1">
        <f t="array" ref="BF23">INDEX(BF$13:BF22,$B23+1,1)</f>
        <v>0</v>
      </c>
      <c r="BG23" s="567" t="b" cm="1">
        <f t="array" ref="BG23">INDEX(BG$13:BG22,$B23+1,1)</f>
        <v>0</v>
      </c>
      <c r="BH23" s="567" t="b" cm="1">
        <f t="array" ref="BH23">INDEX(BH$13:BH22,$B23+1,1)</f>
        <v>0</v>
      </c>
      <c r="BI23" s="567" t="b" cm="1">
        <f t="array" ref="BI23">INDEX(BI$13:BI22,$B23+1,1)</f>
        <v>0</v>
      </c>
      <c r="BJ23" s="567" t="b" cm="1">
        <f t="array" ref="BJ23">INDEX(BJ$13:BJ22,$B23+1,1)</f>
        <v>0</v>
      </c>
      <c r="BK23" s="567" t="b" cm="1">
        <f t="array" ref="BK23">INDEX(BK$13:BK22,$B23+1,1)</f>
        <v>0</v>
      </c>
      <c r="BL23" s="567" t="b" cm="1">
        <f t="array" ref="BL23">INDEX(BL$13:BL22,$B23+1,1)</f>
        <v>0</v>
      </c>
      <c r="BM23" s="8"/>
      <c r="BN23" s="567" t="b" cm="1">
        <f t="array" ref="BN23">INDEX(BN$13:BN22,$B23+1,1)</f>
        <v>0</v>
      </c>
      <c r="BO23" s="567" t="str" cm="1">
        <f t="array" ref="BO23">INDEX(BO$13:BO22,$B23+1,1)</f>
        <v>-</v>
      </c>
      <c r="BP23" s="567" t="str" cm="1">
        <f t="array" ref="BP23">INDEX(BP$13:BP22,$B23+1,1)</f>
        <v>-</v>
      </c>
      <c r="BQ23" s="567" t="str" cm="1">
        <f t="array" ref="BQ23">INDEX(BQ$13:BQ22,$B23+1,1)</f>
        <v>-</v>
      </c>
      <c r="BR23" s="567" t="str" cm="1">
        <f t="array" ref="BR23">INDEX(BR$13:BR22,$B23+1,1)</f>
        <v>-</v>
      </c>
      <c r="BS23" s="567" t="str" cm="1">
        <f t="array" ref="BS23">INDEX(BS$13:BS22,$B23+1,1)</f>
        <v>-</v>
      </c>
      <c r="BT23" s="567" t="str" cm="1">
        <f t="array" ref="BT23">INDEX(BT$13:BT22,$B23+1,1)</f>
        <v>-</v>
      </c>
      <c r="BU23" s="567" t="str" cm="1">
        <f t="array" ref="BU23">INDEX(BU$13:BU22,$B23+1,1)</f>
        <v>-</v>
      </c>
      <c r="BV23" s="567" t="str" cm="1">
        <f t="array" ref="BV23">INDEX(BV$13:BV22,$B23+1,1)</f>
        <v>-</v>
      </c>
      <c r="BW23" s="567" t="str" cm="1">
        <f t="array" ref="BW23">INDEX(BW$13:BW22,$B23+1,1)</f>
        <v>-</v>
      </c>
      <c r="BX23" s="567" t="str" cm="1">
        <f t="array" ref="BX23">INDEX(BX$13:BX22,$B23+1,1)</f>
        <v>-</v>
      </c>
      <c r="BY23" s="567" t="str" cm="1">
        <f t="array" ref="BY23">INDEX(BY$13:BY22,$B23+1,1)</f>
        <v>-</v>
      </c>
      <c r="BZ23" s="567" t="b" cm="1">
        <f t="array" ref="BZ23">INDEX(BZ$13:BZ22,$B23+1,1)</f>
        <v>0</v>
      </c>
      <c r="CA23" s="567" t="str" cm="1">
        <f t="array" ref="CA23">INDEX(CA$13:CA22,$B23+1,1)</f>
        <v>-</v>
      </c>
      <c r="CB23" s="567" t="str" cm="1">
        <f t="array" ref="CB23">INDEX(CB$13:CB22,$B23+1,1)</f>
        <v>-</v>
      </c>
      <c r="CC23" s="567" t="str" cm="1">
        <f t="array" ref="CC23">INDEX(CC$13:CC22,$B23+1,1)</f>
        <v>-</v>
      </c>
      <c r="CD23" s="567" t="str" cm="1">
        <f t="array" ref="CD23">INDEX(CD$13:CD22,$B23+1,1)</f>
        <v>-</v>
      </c>
      <c r="CE23" s="8"/>
      <c r="CF23" s="567" t="str" cm="1">
        <f t="array" ref="CF23">INDEX(CF$13:CF22,$B23+1,1)</f>
        <v>-</v>
      </c>
      <c r="CG23" s="441" t="str">
        <f t="shared" ca="1" si="53"/>
        <v>-</v>
      </c>
      <c r="CH23" s="441">
        <f t="shared" si="54"/>
        <v>0</v>
      </c>
      <c r="CI23" s="441">
        <f t="shared" si="54"/>
        <v>0</v>
      </c>
      <c r="CJ23" s="567" t="str" cm="1">
        <f t="array" ref="CJ23">INDEX(CJ$13:CJ22,$B23+1,1)</f>
        <v>-</v>
      </c>
      <c r="CK23" s="567" t="str" cm="1">
        <f t="array" ref="CK23">INDEX(CK$13:CK22,$B23+1,1)</f>
        <v>-</v>
      </c>
      <c r="CL23" s="567" t="str" cm="1">
        <f t="array" ref="CL23">INDEX(CL$13:CL22,$B23+1,1)</f>
        <v>-</v>
      </c>
      <c r="CM23" s="441" t="str">
        <f t="shared" ca="1" si="55"/>
        <v>-</v>
      </c>
      <c r="CN23" s="441">
        <f t="shared" si="56"/>
        <v>0</v>
      </c>
      <c r="CO23" s="441">
        <f t="shared" si="56"/>
        <v>0</v>
      </c>
      <c r="CP23" s="567" t="str" cm="1">
        <f t="array" ref="CP23">INDEX(CP$13:CP22,$B23+1,1)</f>
        <v>-</v>
      </c>
      <c r="CQ23" s="441" t="str">
        <f t="shared" ca="1" si="57"/>
        <v>-</v>
      </c>
      <c r="CR23" s="441">
        <f t="shared" si="58"/>
        <v>0</v>
      </c>
      <c r="CS23" s="567" t="str" cm="1">
        <f t="array" ref="CS23">INDEX(CS$13:CS22,$B23+1,1)</f>
        <v>-</v>
      </c>
      <c r="CT23" s="567" t="str" cm="1">
        <f t="array" ref="CT23">INDEX(CT$13:CT22,$B23+1,1)</f>
        <v>-</v>
      </c>
      <c r="CU23" s="441">
        <f t="shared" si="59"/>
        <v>0</v>
      </c>
      <c r="CV23" s="567" t="str" cm="1">
        <f t="array" ref="CV23">INDEX(CV$13:CV22,$B23+1,1)</f>
        <v>-</v>
      </c>
      <c r="CW23" s="441" t="str">
        <f t="shared" ca="1" si="60"/>
        <v>-</v>
      </c>
      <c r="CX23" s="441">
        <f t="shared" si="61"/>
        <v>0</v>
      </c>
      <c r="CY23" s="441">
        <f t="shared" si="61"/>
        <v>0</v>
      </c>
      <c r="CZ23" s="8"/>
      <c r="DA23" s="567" t="b" cm="1">
        <f t="array" ref="DA23">INDEX(DA$13:DA22,$B23+1,1)</f>
        <v>0</v>
      </c>
      <c r="DB23" s="567" t="b" cm="1">
        <f t="array" ref="DB23">INDEX(DB$13:DB22,$B23+1,1)</f>
        <v>0</v>
      </c>
      <c r="DC23" s="568">
        <f t="shared" ca="1" si="79"/>
        <v>0</v>
      </c>
      <c r="DD23" s="567" t="b" cm="1">
        <f t="array" ref="DD23">INDEX(DD$13:DD22,$B23+1,1)</f>
        <v>1</v>
      </c>
      <c r="DE23" s="567" t="str" cm="1">
        <f t="array" ref="DE23">INDEX(DE$13:DE22,$B23+1,1)</f>
        <v>-</v>
      </c>
      <c r="DF23" s="567" cm="1">
        <f t="array" ref="DF23">INDEX(DF$13:DF22,$B23+1,1)</f>
        <v>1</v>
      </c>
      <c r="DG23" s="567" cm="1">
        <f t="array" ref="DG23">INDEX(DG$13:DG22,$B23+1,1)</f>
        <v>1</v>
      </c>
      <c r="DH23" s="567" t="str" cm="1">
        <f t="array" ref="DH23">INDEX(DH$13:DH22,$B23+1,1)</f>
        <v>-</v>
      </c>
      <c r="DI23" s="567" t="str" cm="1">
        <f t="array" ref="DI23">INDEX(DI$13:DI22,$B23+1,1)</f>
        <v>-</v>
      </c>
      <c r="DJ23" s="567" t="str" cm="1">
        <f t="array" ref="DJ23">INDEX(DJ$13:DJ22,$B23+1,1)</f>
        <v>-</v>
      </c>
      <c r="DK23" s="567" t="str" cm="1">
        <f t="array" ref="DK23">INDEX(DK$13:DK22,$B23+1,1)</f>
        <v>-</v>
      </c>
      <c r="DL23" s="567" t="str" cm="1">
        <f t="array" ref="DL23">INDEX(DL$13:DL22,$B23+1,1)</f>
        <v>-</v>
      </c>
      <c r="DM23" s="567" t="str" cm="1">
        <f t="array" ref="DM23">INDEX(DM$13:DM22,$B23+1,1)</f>
        <v>-</v>
      </c>
      <c r="DN23" s="441">
        <f t="shared" si="80"/>
        <v>1</v>
      </c>
      <c r="DO23" s="441">
        <f t="shared" si="80"/>
        <v>60</v>
      </c>
      <c r="DP23" s="567" t="str" cm="1">
        <f t="array" ref="DP23">INDEX(DP$13:DP22,$B23+1,1)</f>
        <v>-</v>
      </c>
      <c r="DQ23" s="441" t="str">
        <f t="shared" si="81"/>
        <v>-</v>
      </c>
      <c r="DR23" s="441" t="str">
        <f t="shared" si="81"/>
        <v>-</v>
      </c>
      <c r="DS23" s="441" t="str">
        <f t="shared" si="81"/>
        <v>-</v>
      </c>
      <c r="DT23" s="441" t="b">
        <f t="shared" si="82"/>
        <v>0</v>
      </c>
      <c r="DU23" s="567" t="str" cm="1">
        <f t="array" ref="DU23">INDEX(DU$13:DU22,$B23+1,1)</f>
        <v>-</v>
      </c>
      <c r="DV23" s="567" t="str" cm="1">
        <f t="array" ref="DV23">INDEX(DV$13:DV22,$B23+1,1)</f>
        <v>-</v>
      </c>
      <c r="DW23" s="567" t="str" cm="1">
        <f t="array" ref="DW23">INDEX(DW$13:DW22,$B23+1,1)</f>
        <v>-</v>
      </c>
      <c r="DX23" s="567" t="str" cm="1">
        <f t="array" ref="DX23">INDEX(DX$13:DX22,$B23+1,1)</f>
        <v>-</v>
      </c>
      <c r="DY23" s="441" t="str">
        <f t="shared" si="83"/>
        <v>-</v>
      </c>
      <c r="DZ23" s="441">
        <f t="shared" si="83"/>
        <v>500</v>
      </c>
      <c r="EA23" s="441">
        <f t="shared" si="83"/>
        <v>500</v>
      </c>
      <c r="EB23" s="441" t="str">
        <f t="shared" si="83"/>
        <v>-</v>
      </c>
      <c r="EC23" s="441" t="str">
        <f t="shared" si="83"/>
        <v>-</v>
      </c>
      <c r="ED23" s="441" t="str">
        <f t="shared" si="83"/>
        <v>-</v>
      </c>
      <c r="EE23" s="441">
        <f t="shared" si="84"/>
        <v>0</v>
      </c>
      <c r="EF23" s="441">
        <f t="shared" si="85"/>
        <v>0</v>
      </c>
      <c r="EG23" s="441">
        <f t="shared" si="86"/>
        <v>0</v>
      </c>
      <c r="EH23" s="441">
        <f t="shared" si="86"/>
        <v>0</v>
      </c>
      <c r="EI23" s="441">
        <f t="shared" si="86"/>
        <v>0</v>
      </c>
      <c r="EJ23" s="441">
        <f t="shared" si="86"/>
        <v>0</v>
      </c>
      <c r="EK23" s="441" t="b">
        <f t="shared" si="87"/>
        <v>0</v>
      </c>
      <c r="EL23" s="441" t="b">
        <f t="shared" si="87"/>
        <v>0</v>
      </c>
      <c r="EM23" s="441" t="b">
        <f t="shared" si="87"/>
        <v>0</v>
      </c>
      <c r="EN23" s="441" t="b">
        <f t="shared" si="87"/>
        <v>0</v>
      </c>
      <c r="EO23" s="441">
        <f t="shared" si="88"/>
        <v>1</v>
      </c>
      <c r="EP23" s="441">
        <f t="shared" si="88"/>
        <v>0</v>
      </c>
      <c r="EQ23" s="441" t="b">
        <f t="shared" si="89"/>
        <v>0</v>
      </c>
      <c r="ER23" s="441" t="b">
        <f t="shared" si="64"/>
        <v>0</v>
      </c>
      <c r="ES23" s="441" t="b">
        <f t="shared" si="64"/>
        <v>0</v>
      </c>
      <c r="ET23" s="441" t="b">
        <f t="shared" si="64"/>
        <v>1</v>
      </c>
      <c r="EU23" s="91">
        <f t="shared" si="65"/>
        <v>1</v>
      </c>
      <c r="EV23" s="91">
        <f t="shared" si="65"/>
        <v>1</v>
      </c>
      <c r="EW23" s="567" cm="1">
        <f t="array" ref="EW23">INDEX(EW$13:EW22,$B23+1,1)</f>
        <v>1</v>
      </c>
      <c r="EX23" s="567" cm="1">
        <f t="array" ref="EX23">INDEX(EX$13:EX22,$B23+1,1)</f>
        <v>1</v>
      </c>
      <c r="EY23" s="567" cm="1">
        <f t="array" ref="EY23">INDEX(EY$13:EY22,$B23+1,1)</f>
        <v>1</v>
      </c>
      <c r="EZ23" s="567" cm="1">
        <f t="array" ref="EZ23">INDEX(EZ$13:EZ22,$B23+1,1)</f>
        <v>1</v>
      </c>
      <c r="FA23" s="567" t="str" cm="1">
        <f t="array" ref="FA23">INDEX(FA$13:FA22,$B23+1,1)</f>
        <v>-</v>
      </c>
      <c r="FB23" s="441" t="b">
        <f t="shared" si="90"/>
        <v>1</v>
      </c>
      <c r="FC23" s="441" t="b">
        <f t="shared" si="90"/>
        <v>1</v>
      </c>
      <c r="FD23" s="441" t="b">
        <f t="shared" si="90"/>
        <v>0</v>
      </c>
      <c r="FE23" s="441" t="b">
        <f t="shared" si="90"/>
        <v>0</v>
      </c>
      <c r="FF23" s="91">
        <f t="shared" si="67"/>
        <v>1</v>
      </c>
      <c r="FG23" s="91">
        <f t="shared" si="67"/>
        <v>1</v>
      </c>
      <c r="FH23" s="91">
        <f t="shared" si="67"/>
        <v>1</v>
      </c>
      <c r="FI23" s="91">
        <f t="shared" si="67"/>
        <v>1</v>
      </c>
      <c r="FJ23" s="91">
        <f t="shared" si="67"/>
        <v>1</v>
      </c>
      <c r="FK23" s="91">
        <f t="shared" si="67"/>
        <v>1</v>
      </c>
      <c r="FL23" s="91">
        <f t="shared" si="67"/>
        <v>1</v>
      </c>
      <c r="FM23" s="91">
        <f t="shared" si="67"/>
        <v>1</v>
      </c>
      <c r="FN23" s="8"/>
      <c r="FO23" s="567" t="str" cm="1">
        <f t="array" ref="FO23">INDEX(FO$13:FO22,$B23+1,1)</f>
        <v>-</v>
      </c>
      <c r="FP23" s="441" t="b">
        <f t="shared" si="91"/>
        <v>0</v>
      </c>
      <c r="FQ23" s="567" t="str" cm="1">
        <f t="array" ref="FQ23">INDEX(FQ$13:FQ22,$B23+1,1)</f>
        <v>-</v>
      </c>
      <c r="FR23" s="567" t="str" cm="1">
        <f t="array" ref="FR23">INDEX(FR$13:FR22,$B23+1,1)</f>
        <v>-</v>
      </c>
      <c r="FS23" s="567" t="str" cm="1">
        <f t="array" ref="FS23">INDEX(FS$13:FS22,$B23+1,1)</f>
        <v>-</v>
      </c>
      <c r="FT23" s="567" cm="1">
        <f t="array" ref="FT23">INDEX(FT$13:FT22,$B23+1,1)</f>
        <v>1</v>
      </c>
      <c r="FU23" s="567" cm="1">
        <f t="array" ref="FU23">INDEX(FU$13:FU22,$B23+1,1)</f>
        <v>1</v>
      </c>
      <c r="FV23" s="567" t="str" cm="1">
        <f t="array" ref="FV23">INDEX(FV$13:FV22,$B23+1,1)</f>
        <v>-</v>
      </c>
      <c r="FW23" s="567" t="str" cm="1">
        <f t="array" ref="FW23">INDEX(FW$13:FW22,$B23+1,1)</f>
        <v>-</v>
      </c>
      <c r="FX23" s="567" t="str" cm="1">
        <f t="array" ref="FX23">INDEX(FX$13:FX22,$B23+1,1)</f>
        <v>-</v>
      </c>
      <c r="FY23" s="567" t="str" cm="1">
        <f t="array" ref="FY23">INDEX(FY$13:FY22,$B23+1,1)</f>
        <v>-</v>
      </c>
      <c r="FZ23" s="567" t="str" cm="1">
        <f t="array" ref="FZ23">INDEX(FZ$13:FZ22,$B23+1,1)</f>
        <v>-</v>
      </c>
      <c r="GA23" s="567" t="str" cm="1">
        <f t="array" ref="GA23">INDEX(GA$13:GA22,$B23+1,1)</f>
        <v>-</v>
      </c>
      <c r="GB23" s="567" t="str" cm="1">
        <f t="array" ref="GB23">INDEX(GB$13:GB22,$B23+1,1)</f>
        <v>-</v>
      </c>
      <c r="GC23" s="567" t="str" cm="1">
        <f t="array" ref="GC23">INDEX(GC$13:GC22,$B23+1,1)</f>
        <v>-</v>
      </c>
      <c r="GD23" s="567" t="str" cm="1">
        <f t="array" ref="GD23">INDEX(GD$13:GD22,$B23+1,1)</f>
        <v>-</v>
      </c>
      <c r="GE23" s="567" t="str" cm="1">
        <f t="array" ref="GE23">INDEX(GE$13:GE22,$B23+1,1)</f>
        <v>-</v>
      </c>
      <c r="GF23" s="567" t="str" cm="1">
        <f t="array" ref="GF23">INDEX(GF$13:GF22,$B23+1,1)</f>
        <v>-</v>
      </c>
      <c r="GG23" s="567" t="str" cm="1">
        <f t="array" ref="GG23">INDEX(GG$13:GG22,$B23+1,1)</f>
        <v>-</v>
      </c>
      <c r="GH23" s="567" t="str" cm="1">
        <f t="array" ref="GH23">INDEX(GH$13:GH22,$B23+1,1)</f>
        <v>-</v>
      </c>
      <c r="GI23" s="567" t="str" cm="1">
        <f t="array" ref="GI23">INDEX(GI$13:GI22,$B23+1,1)</f>
        <v>-</v>
      </c>
      <c r="GJ23" s="567" t="str" cm="1">
        <f t="array" ref="GJ23">INDEX(GJ$13:GJ22,$B23+1,1)</f>
        <v>-</v>
      </c>
      <c r="GK23" s="567" t="str" cm="1">
        <f t="array" ref="GK23">INDEX(GK$13:GK22,$B23+1,1)</f>
        <v>-</v>
      </c>
      <c r="GL23" s="567" t="str" cm="1">
        <f t="array" ref="GL23">INDEX(GL$13:GL22,$B23+1,1)</f>
        <v>-</v>
      </c>
      <c r="GM23" s="567" t="str" cm="1">
        <f t="array" ref="GM23">INDEX(GM$13:GM22,$B23+1,1)</f>
        <v>-</v>
      </c>
      <c r="GN23" s="567" cm="1">
        <f t="array" ref="GN23">INDEX(GN$13:GN22,$B23+1,1)</f>
        <v>0</v>
      </c>
      <c r="GO23" s="567" t="str" cm="1">
        <f t="array" ref="GO23">INDEX(GO$13:GO22,$B23+1,1)</f>
        <v>-</v>
      </c>
      <c r="GP23" s="567" cm="1">
        <f t="array" ref="GP23">INDEX(GP$13:GP22,$B23+1,1)</f>
        <v>1</v>
      </c>
      <c r="GQ23" s="567" cm="1">
        <f t="array" ref="GQ23">INDEX(GQ$13:GQ22,$B23+1,1)</f>
        <v>0</v>
      </c>
      <c r="GR23" s="567" cm="1">
        <f t="array" ref="GR23">INDEX(GR$13:GR22,$B23+1,1)</f>
        <v>0</v>
      </c>
      <c r="GS23" s="567" cm="1">
        <f t="array" ref="GS23">INDEX(GS$13:GS22,$B23+1,1)</f>
        <v>0</v>
      </c>
      <c r="GT23" s="567" cm="1">
        <f t="array" ref="GT23">INDEX(GT$13:GT22,$B23+1,1)</f>
        <v>0</v>
      </c>
      <c r="GU23" s="567" cm="1">
        <f t="array" ref="GU23">INDEX(GU$13:GU22,$B23+1,1)</f>
        <v>0</v>
      </c>
      <c r="GV23" s="567" cm="1">
        <f t="array" ref="GV23">INDEX(GV$13:GV22,$B23+1,1)</f>
        <v>0</v>
      </c>
      <c r="GW23" s="567" cm="1">
        <f t="array" ref="GW23">INDEX(GW$13:GW22,$B23+1,1)</f>
        <v>1</v>
      </c>
      <c r="GX23" s="567" cm="1">
        <f t="array" ref="GX23">INDEX(GX$13:GX22,$B23+1,1)</f>
        <v>0</v>
      </c>
      <c r="GY23" s="567" cm="1">
        <f t="array" ref="GY23">INDEX(GY$13:GY22,$B23+1,1)</f>
        <v>0</v>
      </c>
      <c r="GZ23" s="567" cm="1">
        <f t="array" ref="GZ23">INDEX(GZ$13:GZ22,$B23+1,1)</f>
        <v>0</v>
      </c>
      <c r="HA23" s="567" cm="1">
        <f t="array" ref="HA23">INDEX(HA$13:HA22,$B23+1,1)</f>
        <v>0</v>
      </c>
      <c r="HB23" s="8"/>
      <c r="HC23" s="567" t="str" cm="1">
        <f t="array" ref="HC23">INDEX(HC$13:HC22,$B23+1,1)</f>
        <v>-</v>
      </c>
      <c r="HD23" s="567" t="str" cm="1">
        <f t="array" ref="HD23">INDEX(HD$13:HD22,$B23+1,1)</f>
        <v>-</v>
      </c>
      <c r="HE23" s="567" t="str" cm="1">
        <f t="array" ref="HE23">INDEX(HE$13:HE22,$B23+1,1)</f>
        <v>-</v>
      </c>
      <c r="HF23" s="567" t="str" cm="1">
        <f t="array" ref="HF23">INDEX(HF$13:HF22,$B23+1,1)</f>
        <v>-</v>
      </c>
      <c r="HG23" s="567" cm="1">
        <f t="array" ref="HG23">INDEX(HG$13:HG22,$B23+1,1)</f>
        <v>0</v>
      </c>
      <c r="HH23" s="567" t="str" cm="1">
        <f t="array" ref="HH23">INDEX(HH$13:HH22,$B23+1,1)</f>
        <v>-</v>
      </c>
      <c r="HI23" s="567" t="str" cm="1">
        <f t="array" ref="HI23">INDEX(HI$13:HI22,$B23+1,1)</f>
        <v>-</v>
      </c>
      <c r="HJ23" s="568" t="str">
        <f t="shared" ca="1" si="92"/>
        <v>-</v>
      </c>
      <c r="HK23" s="567" t="str" cm="1">
        <f t="array" ref="HK23">INDEX(HK$13:HK22,$B23+1,1)</f>
        <v>-</v>
      </c>
      <c r="HL23" s="567" t="str" cm="1">
        <f t="array" ref="HL23">INDEX(HL$13:HL22,$B23+1,1)</f>
        <v>-</v>
      </c>
      <c r="HM23" s="567" t="str" cm="1">
        <f t="array" ref="HM23">INDEX(HM$13:HM22,$B23+1,1)</f>
        <v>-</v>
      </c>
      <c r="HN23" s="567" t="str" cm="1">
        <f t="array" ref="HN23">INDEX(HN$13:HN22,$B23+1,1)</f>
        <v>-</v>
      </c>
      <c r="HO23" s="567" t="str" cm="1">
        <f t="array" ref="HO23">INDEX(HO$13:HO22,$B23+1,1)</f>
        <v>-</v>
      </c>
      <c r="HP23" s="567" t="str" cm="1">
        <f t="array" ref="HP23">INDEX(HP$13:HP22,$B23+1,1)</f>
        <v>-</v>
      </c>
      <c r="HQ23" s="567" t="str" cm="1">
        <f t="array" ref="HQ23">INDEX(HQ$13:HQ22,$B23+1,1)</f>
        <v>-</v>
      </c>
      <c r="HR23" s="567" t="str" cm="1">
        <f t="array" ref="HR23">INDEX(HR$13:HR22,$B23+1,1)</f>
        <v>-</v>
      </c>
      <c r="HS23" s="567" t="str" cm="1">
        <f t="array" ref="HS23">INDEX(HS$13:HS22,$B23+1,1)</f>
        <v>-</v>
      </c>
      <c r="HT23" s="567" t="str" cm="1">
        <f t="array" ref="HT23">INDEX(HT$13:HT22,$B23+1,1)</f>
        <v>-</v>
      </c>
      <c r="HU23" s="567" t="str" cm="1">
        <f t="array" ref="HU23">INDEX(HU$13:HU22,$B23+1,1)</f>
        <v>-</v>
      </c>
      <c r="HV23" s="567" t="str" cm="1">
        <f t="array" ref="HV23">INDEX(HV$13:HV22,$B23+1,1)</f>
        <v>-</v>
      </c>
      <c r="HW23" s="567" t="str" cm="1">
        <f t="array" ref="HW23">INDEX(HW$13:HW22,$B23+1,1)</f>
        <v>-</v>
      </c>
      <c r="HX23" s="567" t="str" cm="1">
        <f t="array" ref="HX23">INDEX(HX$13:HX22,$B23+1,1)</f>
        <v>-</v>
      </c>
      <c r="HY23" s="567" t="str" cm="1">
        <f t="array" ref="HY23">INDEX(HY$13:HY22,$B23+1,1)</f>
        <v>-</v>
      </c>
      <c r="HZ23" s="567" t="str" cm="1">
        <f t="array" ref="HZ23">INDEX(HZ$13:HZ22,$B23+1,1)</f>
        <v>-</v>
      </c>
      <c r="IA23" s="567" t="str" cm="1">
        <f t="array" ref="IA23">INDEX(IA$13:IA22,$B23+1,1)</f>
        <v>-</v>
      </c>
      <c r="IB23" s="567" t="str" cm="1">
        <f t="array" ref="IB23">INDEX(IB$13:IB22,$B23+1,1)</f>
        <v>-</v>
      </c>
      <c r="IC23" s="567" t="str" cm="1">
        <f t="array" ref="IC23">INDEX(IC$13:IC22,$B23+1,1)</f>
        <v>-</v>
      </c>
      <c r="ID23" s="567" t="str" cm="1">
        <f t="array" ref="ID23">INDEX(ID$13:ID22,$B23+1,1)</f>
        <v>-</v>
      </c>
      <c r="IE23" s="567" t="str" cm="1">
        <f t="array" ref="IE23">INDEX(IE$13:IE22,$B23+1,1)</f>
        <v>-</v>
      </c>
      <c r="IF23" s="567" t="str" cm="1">
        <f t="array" ref="IF23">INDEX(IF$13:IF22,$B23+1,1)</f>
        <v>-</v>
      </c>
      <c r="IG23" s="567" t="str" cm="1">
        <f t="array" ref="IG23">INDEX(IG$13:IG22,$B23+1,1)</f>
        <v>-</v>
      </c>
      <c r="IH23" s="567" cm="1">
        <f t="array" ref="IH23">INDEX(IH$13:IH22,$B23+1,1)</f>
        <v>1</v>
      </c>
      <c r="II23" s="567" cm="1">
        <f t="array" ref="II23">INDEX(II$13:II22,$B23+1,1)</f>
        <v>1</v>
      </c>
      <c r="IJ23" s="8"/>
      <c r="IK23" s="567" cm="1">
        <f t="array" ref="IK23">INDEX(IK$13:IK22,$B23+1,1)</f>
        <v>0.125</v>
      </c>
      <c r="IL23" s="567" cm="1">
        <f t="array" ref="IL23">INDEX(IL$13:IL22,$B23+1,1)</f>
        <v>0.3</v>
      </c>
      <c r="IM23" s="567" cm="1">
        <f t="array" ref="IM23">INDEX(IM$13:IM22,$B23+1,1)</f>
        <v>-0.05</v>
      </c>
      <c r="IN23" s="567" cm="1">
        <f t="array" ref="IN23">INDEX(IN$13:IN22,$B23+1,1)</f>
        <v>0.1</v>
      </c>
      <c r="IO23" s="567" cm="1">
        <f t="array" ref="IO23">INDEX(IO$13:IO22,$B23+1,1)</f>
        <v>0.25</v>
      </c>
      <c r="IP23" s="567" cm="1">
        <f t="array" ref="IP23">INDEX(IP$13:IP22,$B23+1,1)</f>
        <v>-0.05</v>
      </c>
      <c r="IQ23" s="567" cm="1">
        <f t="array" ref="IQ23">INDEX(IQ$13:IQ22,$B23+1,1)</f>
        <v>0.05</v>
      </c>
      <c r="IR23" s="567" cm="1">
        <f t="array" ref="IR23">INDEX(IR$13:IR22,$B23+1,1)</f>
        <v>0.1</v>
      </c>
      <c r="IS23" s="567" cm="1">
        <f t="array" ref="IS23">INDEX(IS$13:IS22,$B23+1,1)</f>
        <v>-0.02</v>
      </c>
      <c r="IT23" s="567" cm="1">
        <f t="array" ref="IT23">INDEX(IT$13:IT22,$B23+1,1)</f>
        <v>0.1</v>
      </c>
      <c r="IU23" s="567" cm="1">
        <f t="array" ref="IU23">INDEX(IU$13:IU22,$B23+1,1)</f>
        <v>0.25</v>
      </c>
      <c r="IV23" s="567" cm="1">
        <f t="array" ref="IV23">INDEX(IV$13:IV22,$B23+1,1)</f>
        <v>-0.05</v>
      </c>
      <c r="IW23" s="567" cm="1">
        <f t="array" ref="IW23">INDEX(IW$13:IW22,$B23+1,1)</f>
        <v>0.125</v>
      </c>
      <c r="IX23" s="567" cm="1">
        <f t="array" ref="IX23">INDEX(IX$13:IX22,$B23+1,1)</f>
        <v>0.1</v>
      </c>
      <c r="IY23" s="567" cm="1">
        <f t="array" ref="IY23">INDEX(IY$13:IY22,$B23+1,1)</f>
        <v>0.1</v>
      </c>
      <c r="IZ23" s="567" cm="1">
        <f t="array" ref="IZ23">INDEX(IZ$13:IZ22,$B23+1,1)</f>
        <v>0.1</v>
      </c>
      <c r="JA23" s="567" cm="1">
        <f t="array" ref="JA23">INDEX(JA$13:JA22,$B23+1,1)</f>
        <v>0</v>
      </c>
      <c r="JB23" s="567" cm="1">
        <f t="array" ref="JB23">INDEX(JB$13:JB22,$B23+1,1)</f>
        <v>0</v>
      </c>
      <c r="JC23" s="567" cm="1">
        <f t="array" ref="JC23">INDEX(JC$13:JC22,$B23+1,1)</f>
        <v>0</v>
      </c>
      <c r="JD23" s="567" cm="1">
        <f t="array" ref="JD23">INDEX(JD$13:JD22,$B23+1,1)</f>
        <v>0</v>
      </c>
      <c r="JE23" s="567" cm="1">
        <f t="array" ref="JE23">INDEX(JE$13:JE22,$B23+1,1)</f>
        <v>0</v>
      </c>
      <c r="JF23" s="567" cm="1">
        <f t="array" ref="JF23">INDEX(JF$13:JF22,$B23+1,1)</f>
        <v>0</v>
      </c>
      <c r="JG23" s="567" cm="1">
        <f t="array" ref="JG23">INDEX(JG$13:JG22,$B23+1,1)</f>
        <v>0</v>
      </c>
      <c r="JH23" s="567" cm="1">
        <f t="array" ref="JH23">INDEX(JH$13:JH22,$B23+1,1)</f>
        <v>0</v>
      </c>
      <c r="JI23" s="567" cm="1">
        <f t="array" ref="JI23">INDEX(JI$13:JI22,$B23+1,1)</f>
        <v>0</v>
      </c>
      <c r="JJ23" s="567" cm="1">
        <f t="array" ref="JJ23">INDEX(JJ$13:JJ22,$B23+1,1)</f>
        <v>0</v>
      </c>
      <c r="JK23" s="567" cm="1">
        <f t="array" ref="JK23">INDEX(JK$13:JK22,$B23+1,1)</f>
        <v>0</v>
      </c>
      <c r="JL23" s="567" cm="1">
        <f t="array" ref="JL23">INDEX(JL$13:JL22,$B23+1,1)</f>
        <v>0</v>
      </c>
      <c r="JM23" s="567" cm="1">
        <f t="array" ref="JM23">INDEX(JM$13:JM22,$B23+1,1)</f>
        <v>0</v>
      </c>
      <c r="JN23" s="567" cm="1">
        <f t="array" ref="JN23">INDEX(JN$13:JN22,$B23+1,1)</f>
        <v>0</v>
      </c>
      <c r="JO23" s="567" cm="1">
        <f t="array" ref="JO23">INDEX(JO$13:JO22,$B23+1,1)</f>
        <v>0</v>
      </c>
      <c r="JP23" s="567" cm="1">
        <f t="array" ref="JP23">INDEX(JP$13:JP22,$B23+1,1)</f>
        <v>0</v>
      </c>
      <c r="JQ23" s="567" cm="1">
        <f t="array" ref="JQ23">INDEX(JQ$13:JQ22,$B23+1,1)</f>
        <v>0</v>
      </c>
      <c r="JR23" s="567" cm="1">
        <f t="array" ref="JR23">INDEX(JR$13:JR22,$B23+1,1)</f>
        <v>0</v>
      </c>
      <c r="JS23" s="567" cm="1">
        <f t="array" ref="JS23">INDEX(JS$13:JS22,$B23+1,1)</f>
        <v>0</v>
      </c>
      <c r="JT23" s="567" cm="1">
        <f t="array" ref="JT23">INDEX(JT$13:JT22,$B23+1,1)</f>
        <v>0</v>
      </c>
      <c r="JU23" s="567" cm="1">
        <f t="array" ref="JU23">INDEX(JU$13:JU22,$B23+1,1)</f>
        <v>0</v>
      </c>
      <c r="JV23" s="567" cm="1">
        <f t="array" ref="JV23">INDEX(JV$13:JV22,$B23+1,1)</f>
        <v>0</v>
      </c>
      <c r="JW23" s="567" cm="1">
        <f t="array" ref="JW23">INDEX(JW$13:JW22,$B23+1,1)</f>
        <v>0</v>
      </c>
      <c r="JX23" s="567" cm="1">
        <f t="array" ref="JX23">INDEX(JX$13:JX22,$B23+1,1)</f>
        <v>0</v>
      </c>
      <c r="JY23" s="567" cm="1">
        <f t="array" ref="JY23">INDEX(JY$13:JY22,$B23+1,1)</f>
        <v>0</v>
      </c>
      <c r="JZ23" s="567" cm="1">
        <f t="array" ref="JZ23">INDEX(JZ$13:JZ22,$B23+1,1)</f>
        <v>0</v>
      </c>
      <c r="KA23" s="567" cm="1">
        <f t="array" ref="KA23">INDEX(KA$13:KA22,$B23+1,1)</f>
        <v>0</v>
      </c>
      <c r="KB23" s="567" cm="1">
        <f t="array" ref="KB23">INDEX(KB$13:KB22,$B23+1,1)</f>
        <v>0</v>
      </c>
      <c r="KC23" s="567" cm="1">
        <f t="array" ref="KC23">INDEX(KC$13:KC22,$B23+1,1)</f>
        <v>0</v>
      </c>
      <c r="KD23" s="567" cm="1">
        <f t="array" ref="KD23">INDEX(KD$13:KD22,$B23+1,1)</f>
        <v>0</v>
      </c>
      <c r="KE23" s="567" cm="1">
        <f t="array" ref="KE23">INDEX(KE$13:KE22,$B23+1,1)</f>
        <v>0</v>
      </c>
      <c r="KF23" s="567" cm="1">
        <f t="array" ref="KF23">INDEX(KF$13:KF22,$B23+1,1)</f>
        <v>0</v>
      </c>
      <c r="KG23" s="567" t="str" cm="1">
        <f t="array" ref="KG23">INDEX(KG$13:KG22,$B23+1,1)</f>
        <v>-</v>
      </c>
      <c r="KH23" s="8"/>
      <c r="KI23" s="567" cm="1">
        <f t="array" ref="KI23">INDEX(KI$13:KI22,$B23+1,1)</f>
        <v>0</v>
      </c>
      <c r="KJ23" s="567" cm="1">
        <f t="array" ref="KJ23">INDEX(KJ$13:KJ22,$B23+1,1)</f>
        <v>0</v>
      </c>
      <c r="KK23" s="567" cm="1">
        <f t="array" ref="KK23">INDEX(KK$13:KK22,$B23+1,1)</f>
        <v>0</v>
      </c>
      <c r="KL23" s="567" t="str" cm="1">
        <f t="array" ref="KL23">INDEX(KL$13:KL22,$B23+1,1)</f>
        <v>-</v>
      </c>
      <c r="KM23" s="567" t="str" cm="1">
        <f t="array" ref="KM23">INDEX(KM$13:KM22,$B23+1,1)</f>
        <v>-</v>
      </c>
      <c r="KN23" s="567" t="str" cm="1">
        <f t="array" ref="KN23">INDEX(KN$13:KN22,$B23+1,1)</f>
        <v>-</v>
      </c>
      <c r="KO23" s="567" t="str" cm="1">
        <f t="array" ref="KO23">INDEX(KO$13:KO22,$B23+1,1)</f>
        <v>-</v>
      </c>
      <c r="KP23" s="567" t="str" cm="1">
        <f t="array" ref="KP23">INDEX(KP$13:KP22,$B23+1,1)</f>
        <v>-</v>
      </c>
      <c r="KQ23" s="567" t="str" cm="1">
        <f t="array" ref="KQ23">INDEX(KQ$13:KQ22,$B23+1,1)</f>
        <v>-</v>
      </c>
      <c r="KR23" s="567" t="str" cm="1">
        <f t="array" ref="KR23">INDEX(KR$13:KR22,$B23+1,1)</f>
        <v>-</v>
      </c>
      <c r="KS23" s="567" t="str" cm="1">
        <f t="array" ref="KS23">INDEX(KS$13:KS22,$B23+1,1)</f>
        <v>-</v>
      </c>
      <c r="KT23" s="567" t="str" cm="1">
        <f t="array" ref="KT23">INDEX(KT$13:KT22,$B23+1,1)</f>
        <v>-</v>
      </c>
      <c r="KU23" s="567" t="str" cm="1">
        <f t="array" ref="KU23">INDEX(KU$13:KU22,$B23+1,1)</f>
        <v>-</v>
      </c>
      <c r="KV23" s="567" t="str" cm="1">
        <f t="array" ref="KV23">INDEX(KV$13:KV22,$B23+1,1)</f>
        <v>-</v>
      </c>
      <c r="KW23" s="567" t="str" cm="1">
        <f t="array" ref="KW23">INDEX(KW$13:KW22,$B23+1,1)</f>
        <v>-</v>
      </c>
      <c r="KX23" s="567" t="str" cm="1">
        <f t="array" ref="KX23">INDEX(KX$13:KX22,$B23+1,1)</f>
        <v>-</v>
      </c>
      <c r="KY23" s="567" t="str" cm="1">
        <f t="array" ref="KY23">INDEX(KY$13:KY22,$B23+1,1)</f>
        <v>-</v>
      </c>
      <c r="KZ23" s="567" t="str" cm="1">
        <f t="array" ref="KZ23">INDEX(KZ$13:KZ22,$B23+1,1)</f>
        <v>-</v>
      </c>
      <c r="LA23" s="567" t="str" cm="1">
        <f t="array" ref="LA23">INDEX(LA$13:LA22,$B23+1,1)</f>
        <v>-</v>
      </c>
      <c r="LB23" s="8"/>
      <c r="LC23" s="441" t="str">
        <f t="shared" ca="1" si="93"/>
        <v>-</v>
      </c>
      <c r="LD23" s="567" t="str" cm="1">
        <f t="array" ref="LD23">INDEX(LD$13:LD22,$B23+1,1)</f>
        <v>-</v>
      </c>
      <c r="LE23" s="567" t="str" cm="1">
        <f t="array" ref="LE23">INDEX(LE$13:LE22,$B23+1,1)</f>
        <v>-</v>
      </c>
      <c r="LF23" s="567" t="str" cm="1">
        <f t="array" ref="LF23">INDEX(LF$13:LF22,$B23+1,1)</f>
        <v>-</v>
      </c>
      <c r="LG23" s="567" t="str" cm="1">
        <f t="array" ref="LG23">INDEX(LG$13:LG22,$B23+1,1)</f>
        <v>-</v>
      </c>
      <c r="LH23" s="567" t="str" cm="1">
        <f t="array" ref="LH23">INDEX(LH$13:LH22,$B23+1,1)</f>
        <v>-</v>
      </c>
      <c r="LI23" s="567" t="str" cm="1">
        <f t="array" ref="LI23">INDEX(LI$13:LI22,$B23+1,1)</f>
        <v>-</v>
      </c>
      <c r="LJ23" s="567" t="str" cm="1">
        <f t="array" ref="LJ23">INDEX(LJ$13:LJ22,$B23+1,1)</f>
        <v>-</v>
      </c>
      <c r="LK23" s="441" t="str" cm="1">
        <f t="array" ref="LK23">IF(OR(LL23:LL23&lt;&gt;"-"),TRUE,"-")</f>
        <v>-</v>
      </c>
      <c r="LL23" s="567" t="str" cm="1">
        <f t="array" ref="LL23">INDEX(LL$13:LL22,$B23+1,1)</f>
        <v>-</v>
      </c>
      <c r="LM23" s="567" cm="1">
        <f t="array" ref="LM23">INDEX(LM$13:LM22,$B23+1,1)</f>
        <v>0</v>
      </c>
      <c r="LN23" s="567" cm="1">
        <f t="array" ref="LN23">INDEX(LN$13:LN22,$B23+1,1)</f>
        <v>999999</v>
      </c>
      <c r="LO23" s="567" cm="1">
        <f t="array" ref="LO23">INDEX(LO$13:LO22,$B23+1,1)</f>
        <v>999999</v>
      </c>
      <c r="LP23" s="567" cm="1">
        <f t="array" ref="LP23">INDEX(LP$13:LP22,$B23+1,1)</f>
        <v>999999</v>
      </c>
      <c r="LQ23" s="567" cm="1">
        <f t="array" ref="LQ23">INDEX(LQ$13:LQ22,$B23+1,1)</f>
        <v>999999</v>
      </c>
      <c r="LR23" s="567" cm="1">
        <f t="array" ref="LR23">INDEX(LR$13:LR22,$B23+1,1)</f>
        <v>999999</v>
      </c>
      <c r="LS23" s="567" cm="1">
        <f t="array" ref="LS23">INDEX(LS$13:LS22,$B23+1,1)</f>
        <v>999999</v>
      </c>
      <c r="LT23" s="567" t="str" cm="1">
        <f t="array" ref="LT23">INDEX(LT$13:LT22,$B23+1,1)</f>
        <v>-</v>
      </c>
      <c r="LU23" s="567" t="str" cm="1">
        <f t="array" ref="LU23">INDEX(LU$13:LU22,$B23+1,1)</f>
        <v>-</v>
      </c>
      <c r="LV23" s="567" t="str" cm="1">
        <f t="array" ref="LV23">INDEX(LV$13:LV22,$B23+1,1)</f>
        <v>-</v>
      </c>
      <c r="LW23" s="567" t="b" cm="1">
        <f t="array" ref="LW23">INDEX(LW$13:LW22,$B23+1,1)</f>
        <v>1</v>
      </c>
      <c r="LX23" s="567" t="str" cm="1">
        <f t="array" ref="LX23">INDEX(LX$13:LX22,$B23+1,1)</f>
        <v>-</v>
      </c>
      <c r="LY23" s="567" cm="1">
        <f t="array" ref="LY23">INDEX(LY$13:LY22,$B23+1,1)</f>
        <v>0</v>
      </c>
      <c r="LZ23" s="567" cm="1">
        <f t="array" ref="LZ23">INDEX(LZ$13:LZ22,$B23+1,1)</f>
        <v>0</v>
      </c>
      <c r="MA23" s="567" cm="1">
        <f t="array" ref="MA23">INDEX(MA$13:MA22,$B23+1,1)</f>
        <v>0</v>
      </c>
      <c r="MB23" s="567" t="str" cm="1">
        <f t="array" ref="MB23">INDEX(MB$13:MB22,$B23+1,1)</f>
        <v>-</v>
      </c>
      <c r="MC23" s="567" t="str" cm="1">
        <f t="array" ref="MC23">INDEX(MC$13:MC22,$B23+1,1)</f>
        <v>-</v>
      </c>
      <c r="MD23" s="441">
        <f t="shared" si="94"/>
        <v>0</v>
      </c>
      <c r="ME23" s="567" t="str" cm="1">
        <f t="array" ref="ME23">INDEX(ME$13:ME22,$B23+1,1)</f>
        <v>-</v>
      </c>
      <c r="MF23" s="567" t="str" cm="1">
        <f t="array" ref="MF23">INDEX(MF$13:MF22,$B23+1,1)</f>
        <v>-</v>
      </c>
      <c r="MG23" s="8"/>
      <c r="MH23" s="567" t="str" cm="1">
        <f t="array" ref="MH23">INDEX(MH$13:MH22,$B23+1,1)</f>
        <v>-</v>
      </c>
      <c r="MI23" s="567" t="str" cm="1">
        <f t="array" ref="MI23">INDEX(MI$13:MI22,$B23+1,1)</f>
        <v>-</v>
      </c>
      <c r="MJ23" s="567" t="str" cm="1">
        <f t="array" ref="MJ23">INDEX(MJ$13:MJ22,$B23+1,1)</f>
        <v>-</v>
      </c>
      <c r="MK23" s="567" t="str" cm="1">
        <f t="array" ref="MK23">INDEX(MK$13:MK22,$B23+1,1)</f>
        <v>-</v>
      </c>
      <c r="ML23" s="567" cm="1">
        <f t="array" ref="ML23">INDEX(ML$13:ML22,$B23+1,1)</f>
        <v>1</v>
      </c>
      <c r="MM23" s="567" cm="1">
        <f t="array" ref="MM23">INDEX(MM$13:MM22,$B23+1,1)</f>
        <v>1</v>
      </c>
      <c r="MN23" s="567" cm="1">
        <f t="array" ref="MN23">INDEX(MN$13:MN22,$B23+1,1)</f>
        <v>1</v>
      </c>
      <c r="MO23" s="567" cm="1">
        <f t="array" ref="MO23">INDEX(MO$13:MO22,$B23+1,1)</f>
        <v>1</v>
      </c>
      <c r="MP23" s="8"/>
      <c r="MQ23" s="441">
        <f t="shared" si="95"/>
        <v>1.5</v>
      </c>
      <c r="MR23" s="8"/>
      <c r="MS23" s="567" t="str" cm="1">
        <f t="array" ref="MS23">INDEX(MS$13:MS22,$B23+1,1)</f>
        <v>-</v>
      </c>
      <c r="MT23" s="567" t="str" cm="1">
        <f t="array" ref="MT23">INDEX(MT$13:MT22,$B23+1,1)</f>
        <v>-</v>
      </c>
      <c r="MU23" s="567" t="str" cm="1">
        <f t="array" ref="MU23">INDEX(MU$13:MU22,$B23+1,1)</f>
        <v>-</v>
      </c>
      <c r="MV23" s="567" t="str" cm="1">
        <f t="array" ref="MV23">INDEX(MV$13:MV22,$B23+1,1)</f>
        <v>-</v>
      </c>
      <c r="MW23" s="567" cm="1">
        <f t="array" ref="MW23">INDEX(MW$13:MW22,$B23+1,1)</f>
        <v>0</v>
      </c>
      <c r="MX23" s="514">
        <v>0</v>
      </c>
    </row>
    <row r="24" spans="1:362" outlineLevel="1">
      <c r="A24" s="18">
        <f t="shared" si="48"/>
        <v>11</v>
      </c>
      <c r="B24" s="18">
        <f t="shared" si="99"/>
        <v>5</v>
      </c>
      <c r="C24">
        <v>2</v>
      </c>
      <c r="D24" s="124" t="str">
        <f>INDEX(i.Region_Desc,1,$L24)</f>
        <v>EWW</v>
      </c>
      <c r="E24" t="b">
        <v>1</v>
      </c>
      <c r="F24" t="b">
        <v>0</v>
      </c>
      <c r="G24" t="b">
        <f>E24</f>
        <v>1</v>
      </c>
      <c r="H24" s="18" t="s">
        <v>2190</v>
      </c>
      <c r="I24" s="567" cm="1">
        <f t="array" ref="I24">INDEX(I$13:I23,$B24+1,1)</f>
        <v>1</v>
      </c>
      <c r="J24" s="567" cm="1">
        <f t="array" ref="J24">INDEX(J$13:J23,$B24+1,1)</f>
        <v>0</v>
      </c>
      <c r="K24" s="567" cm="1">
        <f t="array" ref="K24">INDEX(K$13:K23,$B24+1,1)</f>
        <v>0</v>
      </c>
      <c r="L24" s="22">
        <v>4</v>
      </c>
      <c r="M24" s="567" cm="1">
        <f t="array" ref="M24">INDEX(M$13:M23,$B24+1,1)</f>
        <v>2</v>
      </c>
      <c r="N24" s="567" cm="1">
        <f t="array" ref="N24">INDEX(N$13:N23,$B24+1,1)</f>
        <v>2</v>
      </c>
      <c r="O24" s="567" cm="1">
        <f t="array" ref="O24">INDEX(O$13:O23,$B24+1,1)</f>
        <v>3</v>
      </c>
      <c r="P24" s="441">
        <f t="shared" si="49"/>
        <v>2</v>
      </c>
      <c r="Q24" s="441">
        <f t="shared" si="49"/>
        <v>0</v>
      </c>
      <c r="R24" s="441">
        <f t="shared" si="50"/>
        <v>6</v>
      </c>
      <c r="S24" s="567" cm="1">
        <f t="array" ref="S24">INDEX(S$13:S23,$B24+1,1)</f>
        <v>1</v>
      </c>
      <c r="T24" s="567" cm="1">
        <f t="array" ref="T24">INDEX(T$13:T23,$B24+1,1)</f>
        <v>1</v>
      </c>
      <c r="U24" s="567" cm="1">
        <f t="array" ref="U24">INDEX(U$13:U23,$B24+1,1)</f>
        <v>1</v>
      </c>
      <c r="V24" s="567" cm="1">
        <f t="array" ref="V24">INDEX(V$13:V23,$B24+1,1)</f>
        <v>0</v>
      </c>
      <c r="W24" s="18"/>
      <c r="X24" s="567" cm="1">
        <f t="array" ref="X24">INDEX(X$13:X23,$B24+1,1)</f>
        <v>0</v>
      </c>
      <c r="Y24" s="567" cm="1">
        <f t="array" ref="Y24">INDEX(Y$13:Y23,$B24+1,1)</f>
        <v>0</v>
      </c>
      <c r="Z24" s="567" cm="1">
        <f t="array" ref="Z24">INDEX(Z$13:Z23,$B24+1,1)</f>
        <v>0</v>
      </c>
      <c r="AA24" s="567" cm="1">
        <f t="array" ref="AA24">INDEX(AA$13:AA23,$B24+1,1)</f>
        <v>1</v>
      </c>
      <c r="AB24" s="567" t="str" cm="1">
        <f t="array" ref="AB24">INDEX(AB$13:AB23,$B24+1,1)</f>
        <v/>
      </c>
      <c r="AC24" s="567" cm="1">
        <f t="array" ref="AC24">INDEX(AC$13:AC23,$B24+1,1)</f>
        <v>1</v>
      </c>
      <c r="AD24" s="567" cm="1">
        <f t="array" ref="AD24">INDEX(AD$13:AD23,$B24+1,1)</f>
        <v>1</v>
      </c>
      <c r="AE24" s="567" cm="1">
        <f t="array" ref="AE24">INDEX(AE$13:AE23,$B24+1,1)</f>
        <v>0</v>
      </c>
      <c r="AF24" s="567" cm="1">
        <f t="array" ref="AF24">INDEX(AF$13:AF23,$B24+1,1)</f>
        <v>0</v>
      </c>
      <c r="AG24" s="567" cm="1">
        <f t="array" ref="AG24">INDEX(AG$13:AG23,$B24+1,1)</f>
        <v>0</v>
      </c>
      <c r="AH24" s="567" cm="1">
        <f t="array" ref="AH24">INDEX(AH$13:AH23,$B24+1,1)</f>
        <v>0</v>
      </c>
      <c r="AI24" s="116"/>
      <c r="AJ24" s="116"/>
      <c r="AK24" s="116"/>
      <c r="AL24" s="116"/>
      <c r="AM24" s="116"/>
      <c r="AN24" s="116"/>
      <c r="AO24" s="116"/>
      <c r="AP24" s="116"/>
      <c r="AQ24" s="116"/>
      <c r="AR24" s="116"/>
      <c r="AS24" s="116"/>
      <c r="AT24" s="116"/>
      <c r="AU24" s="116"/>
      <c r="AV24" s="18"/>
      <c r="AW24" s="18"/>
      <c r="AX24" s="18"/>
      <c r="AY24" s="18"/>
      <c r="AZ24" s="18"/>
      <c r="BA24" s="209" t="str" cm="1">
        <f t="array" aca="1" ref="BA24" ca="1">$H24&amp;" "        &amp;_xlfn.SINGLE( INDEX(i.ModelStructure,$I24,1))    &amp;" "
&amp; $D24        &amp;       IF(OR($CD24="-", $CD24),"_PInp","_Full")&amp;    IF($DN24=0," FWM","")&amp;IF($DN24=1," MWM","")&amp;IF($DN24=7," Mat","")&amp;IF($MC24=1,"&amp;EL","   ")&amp;IF($DT24=TRUE,"&amp;BBT","    ")
&amp;      " TOL"&amp;_xlfn.SINGLE(INDEX(i.TOL_Desc,1,$O24))   &amp; " Scan"&amp;$U24
&amp;       CHOOSE($K24+1," CFS"," GFS"," NFS")&amp;     " CG_"&amp;_xlfn.SINGLE(_xlfn.SWITCH($LC24,"-",1,TRUE,1,FALSE,0))&amp;_xlfn.SINGLE(    IF($LE24="-"," FodCrop    ",_xlfn.SWITCH(VALUE(LEFT($LE$4,1)),0," All",6," Lup",9," Oat",11," OaF")&amp;"_Fod"&amp;TEXT($LE24,"000%")))
&amp;" REV"&amp;"_"&amp;TEXT($FR24,"00;-0;00;@ ")&amp;TEXT($AB24,"00;-0;00;  @")&amp;"_"&amp;TEXT($FW24,"0")&amp;"_"&amp;TEXT($AD24,"0")
&amp; " RR"&amp;TEXT(SUM($EE24:$EF24),"+00%;-00%;    ;@")
&amp; " ("&amp;IF($DB24,"P","E")   &amp;IF($DA24,"T","t")        &amp;     "_F"&amp;IF($HS24=TRUE,3,0)+COUNTIF($HL24:$HP24,TRUE)+COUNTIF($BV24:$BW24,"&gt;0")&amp;IF($HQ24=TRUE,3,0)+COUNTIF($BV24:$BW24,"&gt;0")&amp;"N"&amp;$HV24&amp;$HW24&amp;"L"&amp;$IH24&amp;$II24&amp;"_"&amp;$IG24&amp;")"</f>
        <v>Region_test SE EWW_PInp MWM        TOLSpr Scan1 CFS CG_1 FodCrop     REV_-   _-_1 RR     (Et_F00N--L11_-)</v>
      </c>
      <c r="BB24" s="8" t="str">
        <f ca="1">IF(COUNTIF(BA$13:BA54,BA24)=1,"-","Dup")</f>
        <v>-</v>
      </c>
      <c r="BC24" s="8"/>
      <c r="BD24" s="567" t="b" cm="1">
        <f t="array" ref="BD24">INDEX(BD$13:BD23,$B24+1,1)</f>
        <v>0</v>
      </c>
      <c r="BE24" s="567" t="b" cm="1">
        <f t="array" ref="BE24">INDEX(BE$13:BE23,$B24+1,1)</f>
        <v>0</v>
      </c>
      <c r="BF24" s="567" t="b" cm="1">
        <f t="array" ref="BF24">INDEX(BF$13:BF23,$B24+1,1)</f>
        <v>0</v>
      </c>
      <c r="BG24" s="567" t="b" cm="1">
        <f t="array" ref="BG24">INDEX(BG$13:BG23,$B24+1,1)</f>
        <v>0</v>
      </c>
      <c r="BH24" s="567" t="b" cm="1">
        <f t="array" ref="BH24">INDEX(BH$13:BH23,$B24+1,1)</f>
        <v>0</v>
      </c>
      <c r="BI24" s="567" t="b" cm="1">
        <f t="array" ref="BI24">INDEX(BI$13:BI23,$B24+1,1)</f>
        <v>0</v>
      </c>
      <c r="BJ24" s="567" t="b" cm="1">
        <f t="array" ref="BJ24">INDEX(BJ$13:BJ23,$B24+1,1)</f>
        <v>0</v>
      </c>
      <c r="BK24" s="567" t="b" cm="1">
        <f t="array" ref="BK24">INDEX(BK$13:BK23,$B24+1,1)</f>
        <v>0</v>
      </c>
      <c r="BL24" s="567" t="b" cm="1">
        <f t="array" ref="BL24">INDEX(BL$13:BL23,$B24+1,1)</f>
        <v>0</v>
      </c>
      <c r="BM24" s="8"/>
      <c r="BN24" s="567" t="b" cm="1">
        <f t="array" ref="BN24">INDEX(BN$13:BN23,$B24+1,1)</f>
        <v>0</v>
      </c>
      <c r="BO24" s="567" t="str" cm="1">
        <f t="array" ref="BO24">INDEX(BO$13:BO23,$B24+1,1)</f>
        <v>-</v>
      </c>
      <c r="BP24" s="567" t="str" cm="1">
        <f t="array" ref="BP24">INDEX(BP$13:BP23,$B24+1,1)</f>
        <v>-</v>
      </c>
      <c r="BQ24" s="567" t="str" cm="1">
        <f t="array" ref="BQ24">INDEX(BQ$13:BQ23,$B24+1,1)</f>
        <v>-</v>
      </c>
      <c r="BR24" s="567" t="str" cm="1">
        <f t="array" ref="BR24">INDEX(BR$13:BR23,$B24+1,1)</f>
        <v>-</v>
      </c>
      <c r="BS24" s="567" t="str" cm="1">
        <f t="array" ref="BS24">INDEX(BS$13:BS23,$B24+1,1)</f>
        <v>-</v>
      </c>
      <c r="BT24" s="567" t="str" cm="1">
        <f t="array" ref="BT24">INDEX(BT$13:BT23,$B24+1,1)</f>
        <v>-</v>
      </c>
      <c r="BU24" s="567" t="str" cm="1">
        <f t="array" ref="BU24">INDEX(BU$13:BU23,$B24+1,1)</f>
        <v>-</v>
      </c>
      <c r="BV24" s="567" t="str" cm="1">
        <f t="array" ref="BV24">INDEX(BV$13:BV23,$B24+1,1)</f>
        <v>-</v>
      </c>
      <c r="BW24" s="567" t="str" cm="1">
        <f t="array" ref="BW24">INDEX(BW$13:BW23,$B24+1,1)</f>
        <v>-</v>
      </c>
      <c r="BX24" s="567" t="str" cm="1">
        <f t="array" ref="BX24">INDEX(BX$13:BX23,$B24+1,1)</f>
        <v>-</v>
      </c>
      <c r="BY24" s="567" t="str" cm="1">
        <f t="array" ref="BY24">INDEX(BY$13:BY23,$B24+1,1)</f>
        <v>-</v>
      </c>
      <c r="BZ24" s="567" t="b" cm="1">
        <f t="array" ref="BZ24">INDEX(BZ$13:BZ23,$B24+1,1)</f>
        <v>0</v>
      </c>
      <c r="CA24" s="567" t="str" cm="1">
        <f t="array" ref="CA24">INDEX(CA$13:CA23,$B24+1,1)</f>
        <v>-</v>
      </c>
      <c r="CB24" s="567" t="str" cm="1">
        <f t="array" ref="CB24">INDEX(CB$13:CB23,$B24+1,1)</f>
        <v>-</v>
      </c>
      <c r="CC24" s="567" t="str" cm="1">
        <f t="array" ref="CC24">INDEX(CC$13:CC23,$B24+1,1)</f>
        <v>-</v>
      </c>
      <c r="CD24" s="567" t="str" cm="1">
        <f t="array" ref="CD24">INDEX(CD$13:CD23,$B24+1,1)</f>
        <v>-</v>
      </c>
      <c r="CE24" s="8"/>
      <c r="CF24" s="567" t="str" cm="1">
        <f t="array" ref="CF24">INDEX(CF$13:CF23,$B24+1,1)</f>
        <v>-</v>
      </c>
      <c r="CG24" s="441" t="str">
        <f t="shared" ca="1" si="53"/>
        <v>-</v>
      </c>
      <c r="CH24" s="441">
        <f t="shared" si="54"/>
        <v>0</v>
      </c>
      <c r="CI24" s="441">
        <f t="shared" si="54"/>
        <v>0</v>
      </c>
      <c r="CJ24" s="567" t="str" cm="1">
        <f t="array" ref="CJ24">INDEX(CJ$13:CJ23,$B24+1,1)</f>
        <v>-</v>
      </c>
      <c r="CK24" s="567" t="str" cm="1">
        <f t="array" ref="CK24">INDEX(CK$13:CK23,$B24+1,1)</f>
        <v>-</v>
      </c>
      <c r="CL24" s="567" t="str" cm="1">
        <f t="array" ref="CL24">INDEX(CL$13:CL23,$B24+1,1)</f>
        <v>-</v>
      </c>
      <c r="CM24" s="441" t="str">
        <f t="shared" ca="1" si="55"/>
        <v>-</v>
      </c>
      <c r="CN24" s="441">
        <f t="shared" si="56"/>
        <v>0</v>
      </c>
      <c r="CO24" s="441">
        <f t="shared" si="56"/>
        <v>0</v>
      </c>
      <c r="CP24" s="567" t="str" cm="1">
        <f t="array" ref="CP24">INDEX(CP$13:CP23,$B24+1,1)</f>
        <v>-</v>
      </c>
      <c r="CQ24" s="441" t="str">
        <f t="shared" ca="1" si="57"/>
        <v>-</v>
      </c>
      <c r="CR24" s="441">
        <f t="shared" si="58"/>
        <v>0</v>
      </c>
      <c r="CS24" s="567" t="str" cm="1">
        <f t="array" ref="CS24">INDEX(CS$13:CS23,$B24+1,1)</f>
        <v>-</v>
      </c>
      <c r="CT24" s="567" t="str" cm="1">
        <f t="array" ref="CT24">INDEX(CT$13:CT23,$B24+1,1)</f>
        <v>-</v>
      </c>
      <c r="CU24" s="441">
        <f t="shared" si="59"/>
        <v>0</v>
      </c>
      <c r="CV24" s="567" t="str" cm="1">
        <f t="array" ref="CV24">INDEX(CV$13:CV23,$B24+1,1)</f>
        <v>-</v>
      </c>
      <c r="CW24" s="441" t="str">
        <f t="shared" ca="1" si="60"/>
        <v>-</v>
      </c>
      <c r="CX24" s="441">
        <f t="shared" si="61"/>
        <v>0</v>
      </c>
      <c r="CY24" s="441">
        <f t="shared" si="61"/>
        <v>0</v>
      </c>
      <c r="CZ24" s="8"/>
      <c r="DA24" s="567" t="b" cm="1">
        <f t="array" ref="DA24">INDEX(DA$13:DA23,$B24+1,1)</f>
        <v>0</v>
      </c>
      <c r="DB24" s="567" t="b" cm="1">
        <f t="array" ref="DB24">INDEX(DB$13:DB23,$B24+1,1)</f>
        <v>0</v>
      </c>
      <c r="DC24" s="568">
        <f t="shared" ca="1" si="79"/>
        <v>0</v>
      </c>
      <c r="DD24" s="567" t="b" cm="1">
        <f t="array" ref="DD24">INDEX(DD$13:DD23,$B24+1,1)</f>
        <v>1</v>
      </c>
      <c r="DE24" s="567" t="str" cm="1">
        <f t="array" ref="DE24">INDEX(DE$13:DE23,$B24+1,1)</f>
        <v>-</v>
      </c>
      <c r="DF24" s="567" cm="1">
        <f t="array" ref="DF24">INDEX(DF$13:DF23,$B24+1,1)</f>
        <v>1</v>
      </c>
      <c r="DG24" s="567" cm="1">
        <f t="array" ref="DG24">INDEX(DG$13:DG23,$B24+1,1)</f>
        <v>1</v>
      </c>
      <c r="DH24" s="567" t="str" cm="1">
        <f t="array" ref="DH24">INDEX(DH$13:DH23,$B24+1,1)</f>
        <v>-</v>
      </c>
      <c r="DI24" s="567" t="str" cm="1">
        <f t="array" ref="DI24">INDEX(DI$13:DI23,$B24+1,1)</f>
        <v>-</v>
      </c>
      <c r="DJ24" s="567" t="str" cm="1">
        <f t="array" ref="DJ24">INDEX(DJ$13:DJ23,$B24+1,1)</f>
        <v>-</v>
      </c>
      <c r="DK24" s="567" t="str" cm="1">
        <f t="array" ref="DK24">INDEX(DK$13:DK23,$B24+1,1)</f>
        <v>-</v>
      </c>
      <c r="DL24" s="567" t="str" cm="1">
        <f t="array" ref="DL24">INDEX(DL$13:DL23,$B24+1,1)</f>
        <v>-</v>
      </c>
      <c r="DM24" s="567" t="str" cm="1">
        <f t="array" ref="DM24">INDEX(DM$13:DM23,$B24+1,1)</f>
        <v>-</v>
      </c>
      <c r="DN24" s="441">
        <f t="shared" si="80"/>
        <v>1</v>
      </c>
      <c r="DO24" s="441">
        <f t="shared" si="80"/>
        <v>60</v>
      </c>
      <c r="DP24" s="567" t="str" cm="1">
        <f t="array" ref="DP24">INDEX(DP$13:DP23,$B24+1,1)</f>
        <v>-</v>
      </c>
      <c r="DQ24" s="441" t="str">
        <f t="shared" si="81"/>
        <v>-</v>
      </c>
      <c r="DR24" s="441" t="str">
        <f t="shared" si="81"/>
        <v>-</v>
      </c>
      <c r="DS24" s="441" t="str">
        <f t="shared" si="81"/>
        <v>-</v>
      </c>
      <c r="DT24" s="441" t="b">
        <f t="shared" si="82"/>
        <v>0</v>
      </c>
      <c r="DU24" s="567" t="str" cm="1">
        <f t="array" ref="DU24">INDEX(DU$13:DU23,$B24+1,1)</f>
        <v>-</v>
      </c>
      <c r="DV24" s="567" t="str" cm="1">
        <f t="array" ref="DV24">INDEX(DV$13:DV23,$B24+1,1)</f>
        <v>-</v>
      </c>
      <c r="DW24" s="567" t="str" cm="1">
        <f t="array" ref="DW24">INDEX(DW$13:DW23,$B24+1,1)</f>
        <v>-</v>
      </c>
      <c r="DX24" s="567" t="str" cm="1">
        <f t="array" ref="DX24">INDEX(DX$13:DX23,$B24+1,1)</f>
        <v>-</v>
      </c>
      <c r="DY24" s="441" t="str">
        <f t="shared" si="83"/>
        <v>-</v>
      </c>
      <c r="DZ24" s="441">
        <f t="shared" si="83"/>
        <v>500</v>
      </c>
      <c r="EA24" s="441">
        <f t="shared" si="83"/>
        <v>500</v>
      </c>
      <c r="EB24" s="441" t="str">
        <f t="shared" si="83"/>
        <v>-</v>
      </c>
      <c r="EC24" s="441" t="str">
        <f t="shared" si="83"/>
        <v>-</v>
      </c>
      <c r="ED24" s="441" t="str">
        <f t="shared" si="83"/>
        <v>-</v>
      </c>
      <c r="EE24" s="441">
        <f t="shared" si="84"/>
        <v>0</v>
      </c>
      <c r="EF24" s="441">
        <f t="shared" si="85"/>
        <v>0</v>
      </c>
      <c r="EG24" s="441">
        <f t="shared" si="86"/>
        <v>0</v>
      </c>
      <c r="EH24" s="441">
        <f t="shared" si="86"/>
        <v>0</v>
      </c>
      <c r="EI24" s="441">
        <f t="shared" si="86"/>
        <v>0</v>
      </c>
      <c r="EJ24" s="441">
        <f t="shared" si="86"/>
        <v>0</v>
      </c>
      <c r="EK24" s="441" t="b">
        <f t="shared" si="87"/>
        <v>0</v>
      </c>
      <c r="EL24" s="441" t="b">
        <f t="shared" si="87"/>
        <v>0</v>
      </c>
      <c r="EM24" s="441" t="b">
        <f t="shared" si="87"/>
        <v>0</v>
      </c>
      <c r="EN24" s="441" t="b">
        <f t="shared" si="87"/>
        <v>0</v>
      </c>
      <c r="EO24" s="441">
        <f t="shared" si="88"/>
        <v>1</v>
      </c>
      <c r="EP24" s="441">
        <f t="shared" si="88"/>
        <v>0</v>
      </c>
      <c r="EQ24" s="441" t="b">
        <f t="shared" si="89"/>
        <v>0</v>
      </c>
      <c r="ER24" s="441" t="b">
        <f t="shared" si="64"/>
        <v>0</v>
      </c>
      <c r="ES24" s="441" t="b">
        <f t="shared" si="64"/>
        <v>0</v>
      </c>
      <c r="ET24" s="441" t="b">
        <f t="shared" si="64"/>
        <v>1</v>
      </c>
      <c r="EU24" s="91">
        <f t="shared" si="65"/>
        <v>1</v>
      </c>
      <c r="EV24" s="91">
        <f t="shared" si="65"/>
        <v>1</v>
      </c>
      <c r="EW24" s="567" cm="1">
        <f t="array" ref="EW24">INDEX(EW$13:EW23,$B24+1,1)</f>
        <v>1</v>
      </c>
      <c r="EX24" s="567" cm="1">
        <f t="array" ref="EX24">INDEX(EX$13:EX23,$B24+1,1)</f>
        <v>1</v>
      </c>
      <c r="EY24" s="567" cm="1">
        <f t="array" ref="EY24">INDEX(EY$13:EY23,$B24+1,1)</f>
        <v>1</v>
      </c>
      <c r="EZ24" s="567" cm="1">
        <f t="array" ref="EZ24">INDEX(EZ$13:EZ23,$B24+1,1)</f>
        <v>1</v>
      </c>
      <c r="FA24" s="567" t="str" cm="1">
        <f t="array" ref="FA24">INDEX(FA$13:FA23,$B24+1,1)</f>
        <v>-</v>
      </c>
      <c r="FB24" s="441" t="b">
        <f t="shared" si="90"/>
        <v>1</v>
      </c>
      <c r="FC24" s="441" t="b">
        <f t="shared" si="90"/>
        <v>0</v>
      </c>
      <c r="FD24" s="441" t="b">
        <f t="shared" si="90"/>
        <v>0</v>
      </c>
      <c r="FE24" s="441" t="b">
        <f t="shared" si="90"/>
        <v>0</v>
      </c>
      <c r="FF24" s="91">
        <f t="shared" si="67"/>
        <v>1</v>
      </c>
      <c r="FG24" s="91">
        <f t="shared" si="67"/>
        <v>1</v>
      </c>
      <c r="FH24" s="91">
        <f t="shared" si="67"/>
        <v>1</v>
      </c>
      <c r="FI24" s="91">
        <f t="shared" si="67"/>
        <v>1</v>
      </c>
      <c r="FJ24" s="91">
        <f t="shared" si="67"/>
        <v>1</v>
      </c>
      <c r="FK24" s="91">
        <f t="shared" si="67"/>
        <v>1</v>
      </c>
      <c r="FL24" s="91">
        <f t="shared" si="67"/>
        <v>1</v>
      </c>
      <c r="FM24" s="91">
        <f t="shared" si="67"/>
        <v>1</v>
      </c>
      <c r="FN24" s="8"/>
      <c r="FO24" s="567" t="str" cm="1">
        <f t="array" ref="FO24">INDEX(FO$13:FO23,$B24+1,1)</f>
        <v>-</v>
      </c>
      <c r="FP24" s="441" t="b">
        <f t="shared" si="91"/>
        <v>0</v>
      </c>
      <c r="FQ24" s="567" t="str" cm="1">
        <f t="array" ref="FQ24">INDEX(FQ$13:FQ23,$B24+1,1)</f>
        <v>-</v>
      </c>
      <c r="FR24" s="567" t="str" cm="1">
        <f t="array" ref="FR24">INDEX(FR$13:FR23,$B24+1,1)</f>
        <v>-</v>
      </c>
      <c r="FS24" s="567" t="str" cm="1">
        <f t="array" ref="FS24">INDEX(FS$13:FS23,$B24+1,1)</f>
        <v>-</v>
      </c>
      <c r="FT24" s="567" cm="1">
        <f t="array" ref="FT24">INDEX(FT$13:FT23,$B24+1,1)</f>
        <v>1</v>
      </c>
      <c r="FU24" s="567" cm="1">
        <f t="array" ref="FU24">INDEX(FU$13:FU23,$B24+1,1)</f>
        <v>1</v>
      </c>
      <c r="FV24" s="567" t="str" cm="1">
        <f t="array" ref="FV24">INDEX(FV$13:FV23,$B24+1,1)</f>
        <v>-</v>
      </c>
      <c r="FW24" s="567" t="str" cm="1">
        <f t="array" ref="FW24">INDEX(FW$13:FW23,$B24+1,1)</f>
        <v>-</v>
      </c>
      <c r="FX24" s="567" t="str" cm="1">
        <f t="array" ref="FX24">INDEX(FX$13:FX23,$B24+1,1)</f>
        <v>-</v>
      </c>
      <c r="FY24" s="567" t="str" cm="1">
        <f t="array" ref="FY24">INDEX(FY$13:FY23,$B24+1,1)</f>
        <v>-</v>
      </c>
      <c r="FZ24" s="567" t="str" cm="1">
        <f t="array" ref="FZ24">INDEX(FZ$13:FZ23,$B24+1,1)</f>
        <v>-</v>
      </c>
      <c r="GA24" s="567" t="str" cm="1">
        <f t="array" ref="GA24">INDEX(GA$13:GA23,$B24+1,1)</f>
        <v>-</v>
      </c>
      <c r="GB24" s="567" t="str" cm="1">
        <f t="array" ref="GB24">INDEX(GB$13:GB23,$B24+1,1)</f>
        <v>-</v>
      </c>
      <c r="GC24" s="567" t="str" cm="1">
        <f t="array" ref="GC24">INDEX(GC$13:GC23,$B24+1,1)</f>
        <v>-</v>
      </c>
      <c r="GD24" s="567" t="str" cm="1">
        <f t="array" ref="GD24">INDEX(GD$13:GD23,$B24+1,1)</f>
        <v>-</v>
      </c>
      <c r="GE24" s="567" t="str" cm="1">
        <f t="array" ref="GE24">INDEX(GE$13:GE23,$B24+1,1)</f>
        <v>-</v>
      </c>
      <c r="GF24" s="567" t="str" cm="1">
        <f t="array" ref="GF24">INDEX(GF$13:GF23,$B24+1,1)</f>
        <v>-</v>
      </c>
      <c r="GG24" s="567" t="str" cm="1">
        <f t="array" ref="GG24">INDEX(GG$13:GG23,$B24+1,1)</f>
        <v>-</v>
      </c>
      <c r="GH24" s="567" t="str" cm="1">
        <f t="array" ref="GH24">INDEX(GH$13:GH23,$B24+1,1)</f>
        <v>-</v>
      </c>
      <c r="GI24" s="567" t="str" cm="1">
        <f t="array" ref="GI24">INDEX(GI$13:GI23,$B24+1,1)</f>
        <v>-</v>
      </c>
      <c r="GJ24" s="567" t="str" cm="1">
        <f t="array" ref="GJ24">INDEX(GJ$13:GJ23,$B24+1,1)</f>
        <v>-</v>
      </c>
      <c r="GK24" s="567" t="str" cm="1">
        <f t="array" ref="GK24">INDEX(GK$13:GK23,$B24+1,1)</f>
        <v>-</v>
      </c>
      <c r="GL24" s="567" t="str" cm="1">
        <f t="array" ref="GL24">INDEX(GL$13:GL23,$B24+1,1)</f>
        <v>-</v>
      </c>
      <c r="GM24" s="567" t="str" cm="1">
        <f t="array" ref="GM24">INDEX(GM$13:GM23,$B24+1,1)</f>
        <v>-</v>
      </c>
      <c r="GN24" s="567" cm="1">
        <f t="array" ref="GN24">INDEX(GN$13:GN23,$B24+1,1)</f>
        <v>0</v>
      </c>
      <c r="GO24" s="567" t="str" cm="1">
        <f t="array" ref="GO24">INDEX(GO$13:GO23,$B24+1,1)</f>
        <v>-</v>
      </c>
      <c r="GP24" s="567" cm="1">
        <f t="array" ref="GP24">INDEX(GP$13:GP23,$B24+1,1)</f>
        <v>1</v>
      </c>
      <c r="GQ24" s="567" cm="1">
        <f t="array" ref="GQ24">INDEX(GQ$13:GQ23,$B24+1,1)</f>
        <v>0</v>
      </c>
      <c r="GR24" s="567" cm="1">
        <f t="array" ref="GR24">INDEX(GR$13:GR23,$B24+1,1)</f>
        <v>0</v>
      </c>
      <c r="GS24" s="567" cm="1">
        <f t="array" ref="GS24">INDEX(GS$13:GS23,$B24+1,1)</f>
        <v>0</v>
      </c>
      <c r="GT24" s="567" cm="1">
        <f t="array" ref="GT24">INDEX(GT$13:GT23,$B24+1,1)</f>
        <v>0</v>
      </c>
      <c r="GU24" s="567" cm="1">
        <f t="array" ref="GU24">INDEX(GU$13:GU23,$B24+1,1)</f>
        <v>0</v>
      </c>
      <c r="GV24" s="567" cm="1">
        <f t="array" ref="GV24">INDEX(GV$13:GV23,$B24+1,1)</f>
        <v>0</v>
      </c>
      <c r="GW24" s="567" cm="1">
        <f t="array" ref="GW24">INDEX(GW$13:GW23,$B24+1,1)</f>
        <v>1</v>
      </c>
      <c r="GX24" s="567" cm="1">
        <f t="array" ref="GX24">INDEX(GX$13:GX23,$B24+1,1)</f>
        <v>0</v>
      </c>
      <c r="GY24" s="567" cm="1">
        <f t="array" ref="GY24">INDEX(GY$13:GY23,$B24+1,1)</f>
        <v>0</v>
      </c>
      <c r="GZ24" s="567" cm="1">
        <f t="array" ref="GZ24">INDEX(GZ$13:GZ23,$B24+1,1)</f>
        <v>0</v>
      </c>
      <c r="HA24" s="567" cm="1">
        <f t="array" ref="HA24">INDEX(HA$13:HA23,$B24+1,1)</f>
        <v>0</v>
      </c>
      <c r="HB24" s="8"/>
      <c r="HC24" s="567" t="str" cm="1">
        <f t="array" ref="HC24">INDEX(HC$13:HC23,$B24+1,1)</f>
        <v>-</v>
      </c>
      <c r="HD24" s="567" t="str" cm="1">
        <f t="array" ref="HD24">INDEX(HD$13:HD23,$B24+1,1)</f>
        <v>-</v>
      </c>
      <c r="HE24" s="567" t="str" cm="1">
        <f t="array" ref="HE24">INDEX(HE$13:HE23,$B24+1,1)</f>
        <v>-</v>
      </c>
      <c r="HF24" s="567" t="str" cm="1">
        <f t="array" ref="HF24">INDEX(HF$13:HF23,$B24+1,1)</f>
        <v>-</v>
      </c>
      <c r="HG24" s="567" cm="1">
        <f t="array" ref="HG24">INDEX(HG$13:HG23,$B24+1,1)</f>
        <v>0</v>
      </c>
      <c r="HH24" s="567" t="str" cm="1">
        <f t="array" ref="HH24">INDEX(HH$13:HH23,$B24+1,1)</f>
        <v>-</v>
      </c>
      <c r="HI24" s="567" t="str" cm="1">
        <f t="array" ref="HI24">INDEX(HI$13:HI23,$B24+1,1)</f>
        <v>-</v>
      </c>
      <c r="HJ24" s="568" t="str">
        <f t="shared" ca="1" si="92"/>
        <v>-</v>
      </c>
      <c r="HK24" s="567" t="str" cm="1">
        <f t="array" ref="HK24">INDEX(HK$13:HK23,$B24+1,1)</f>
        <v>-</v>
      </c>
      <c r="HL24" s="567" t="str" cm="1">
        <f t="array" ref="HL24">INDEX(HL$13:HL23,$B24+1,1)</f>
        <v>-</v>
      </c>
      <c r="HM24" s="567" t="str" cm="1">
        <f t="array" ref="HM24">INDEX(HM$13:HM23,$B24+1,1)</f>
        <v>-</v>
      </c>
      <c r="HN24" s="567" t="str" cm="1">
        <f t="array" ref="HN24">INDEX(HN$13:HN23,$B24+1,1)</f>
        <v>-</v>
      </c>
      <c r="HO24" s="567" t="str" cm="1">
        <f t="array" ref="HO24">INDEX(HO$13:HO23,$B24+1,1)</f>
        <v>-</v>
      </c>
      <c r="HP24" s="567" t="str" cm="1">
        <f t="array" ref="HP24">INDEX(HP$13:HP23,$B24+1,1)</f>
        <v>-</v>
      </c>
      <c r="HQ24" s="567" t="str" cm="1">
        <f t="array" ref="HQ24">INDEX(HQ$13:HQ23,$B24+1,1)</f>
        <v>-</v>
      </c>
      <c r="HR24" s="567" t="str" cm="1">
        <f t="array" ref="HR24">INDEX(HR$13:HR23,$B24+1,1)</f>
        <v>-</v>
      </c>
      <c r="HS24" s="567" t="str" cm="1">
        <f t="array" ref="HS24">INDEX(HS$13:HS23,$B24+1,1)</f>
        <v>-</v>
      </c>
      <c r="HT24" s="567" t="str" cm="1">
        <f t="array" ref="HT24">INDEX(HT$13:HT23,$B24+1,1)</f>
        <v>-</v>
      </c>
      <c r="HU24" s="567" t="str" cm="1">
        <f t="array" ref="HU24">INDEX(HU$13:HU23,$B24+1,1)</f>
        <v>-</v>
      </c>
      <c r="HV24" s="567" t="str" cm="1">
        <f t="array" ref="HV24">INDEX(HV$13:HV23,$B24+1,1)</f>
        <v>-</v>
      </c>
      <c r="HW24" s="567" t="str" cm="1">
        <f t="array" ref="HW24">INDEX(HW$13:HW23,$B24+1,1)</f>
        <v>-</v>
      </c>
      <c r="HX24" s="567" t="str" cm="1">
        <f t="array" ref="HX24">INDEX(HX$13:HX23,$B24+1,1)</f>
        <v>-</v>
      </c>
      <c r="HY24" s="567" t="str" cm="1">
        <f t="array" ref="HY24">INDEX(HY$13:HY23,$B24+1,1)</f>
        <v>-</v>
      </c>
      <c r="HZ24" s="567" t="str" cm="1">
        <f t="array" ref="HZ24">INDEX(HZ$13:HZ23,$B24+1,1)</f>
        <v>-</v>
      </c>
      <c r="IA24" s="567" t="str" cm="1">
        <f t="array" ref="IA24">INDEX(IA$13:IA23,$B24+1,1)</f>
        <v>-</v>
      </c>
      <c r="IB24" s="567" t="str" cm="1">
        <f t="array" ref="IB24">INDEX(IB$13:IB23,$B24+1,1)</f>
        <v>-</v>
      </c>
      <c r="IC24" s="567" t="str" cm="1">
        <f t="array" ref="IC24">INDEX(IC$13:IC23,$B24+1,1)</f>
        <v>-</v>
      </c>
      <c r="ID24" s="567" t="str" cm="1">
        <f t="array" ref="ID24">INDEX(ID$13:ID23,$B24+1,1)</f>
        <v>-</v>
      </c>
      <c r="IE24" s="567" t="str" cm="1">
        <f t="array" ref="IE24">INDEX(IE$13:IE23,$B24+1,1)</f>
        <v>-</v>
      </c>
      <c r="IF24" s="567" t="str" cm="1">
        <f t="array" ref="IF24">INDEX(IF$13:IF23,$B24+1,1)</f>
        <v>-</v>
      </c>
      <c r="IG24" s="567" t="str" cm="1">
        <f t="array" ref="IG24">INDEX(IG$13:IG23,$B24+1,1)</f>
        <v>-</v>
      </c>
      <c r="IH24" s="567" cm="1">
        <f t="array" ref="IH24">INDEX(IH$13:IH23,$B24+1,1)</f>
        <v>1</v>
      </c>
      <c r="II24" s="567" cm="1">
        <f t="array" ref="II24">INDEX(II$13:II23,$B24+1,1)</f>
        <v>1</v>
      </c>
      <c r="IJ24" s="8"/>
      <c r="IK24" s="567" cm="1">
        <f t="array" ref="IK24">INDEX(IK$13:IK23,$B24+1,1)</f>
        <v>0.125</v>
      </c>
      <c r="IL24" s="567" cm="1">
        <f t="array" ref="IL24">INDEX(IL$13:IL23,$B24+1,1)</f>
        <v>0.3</v>
      </c>
      <c r="IM24" s="567" cm="1">
        <f t="array" ref="IM24">INDEX(IM$13:IM23,$B24+1,1)</f>
        <v>-0.05</v>
      </c>
      <c r="IN24" s="567" cm="1">
        <f t="array" ref="IN24">INDEX(IN$13:IN23,$B24+1,1)</f>
        <v>0.1</v>
      </c>
      <c r="IO24" s="567" cm="1">
        <f t="array" ref="IO24">INDEX(IO$13:IO23,$B24+1,1)</f>
        <v>0.25</v>
      </c>
      <c r="IP24" s="567" cm="1">
        <f t="array" ref="IP24">INDEX(IP$13:IP23,$B24+1,1)</f>
        <v>-0.05</v>
      </c>
      <c r="IQ24" s="567" cm="1">
        <f t="array" ref="IQ24">INDEX(IQ$13:IQ23,$B24+1,1)</f>
        <v>0.05</v>
      </c>
      <c r="IR24" s="567" cm="1">
        <f t="array" ref="IR24">INDEX(IR$13:IR23,$B24+1,1)</f>
        <v>0.1</v>
      </c>
      <c r="IS24" s="567" cm="1">
        <f t="array" ref="IS24">INDEX(IS$13:IS23,$B24+1,1)</f>
        <v>-0.02</v>
      </c>
      <c r="IT24" s="567" cm="1">
        <f t="array" ref="IT24">INDEX(IT$13:IT23,$B24+1,1)</f>
        <v>0.1</v>
      </c>
      <c r="IU24" s="567" cm="1">
        <f t="array" ref="IU24">INDEX(IU$13:IU23,$B24+1,1)</f>
        <v>0.25</v>
      </c>
      <c r="IV24" s="567" cm="1">
        <f t="array" ref="IV24">INDEX(IV$13:IV23,$B24+1,1)</f>
        <v>-0.05</v>
      </c>
      <c r="IW24" s="567" cm="1">
        <f t="array" ref="IW24">INDEX(IW$13:IW23,$B24+1,1)</f>
        <v>0.125</v>
      </c>
      <c r="IX24" s="567" cm="1">
        <f t="array" ref="IX24">INDEX(IX$13:IX23,$B24+1,1)</f>
        <v>0.1</v>
      </c>
      <c r="IY24" s="567" cm="1">
        <f t="array" ref="IY24">INDEX(IY$13:IY23,$B24+1,1)</f>
        <v>0.1</v>
      </c>
      <c r="IZ24" s="567" cm="1">
        <f t="array" ref="IZ24">INDEX(IZ$13:IZ23,$B24+1,1)</f>
        <v>0.1</v>
      </c>
      <c r="JA24" s="567" cm="1">
        <f t="array" ref="JA24">INDEX(JA$13:JA23,$B24+1,1)</f>
        <v>0</v>
      </c>
      <c r="JB24" s="567" cm="1">
        <f t="array" ref="JB24">INDEX(JB$13:JB23,$B24+1,1)</f>
        <v>0</v>
      </c>
      <c r="JC24" s="567" cm="1">
        <f t="array" ref="JC24">INDEX(JC$13:JC23,$B24+1,1)</f>
        <v>0</v>
      </c>
      <c r="JD24" s="567" cm="1">
        <f t="array" ref="JD24">INDEX(JD$13:JD23,$B24+1,1)</f>
        <v>0</v>
      </c>
      <c r="JE24" s="567" cm="1">
        <f t="array" ref="JE24">INDEX(JE$13:JE23,$B24+1,1)</f>
        <v>0</v>
      </c>
      <c r="JF24" s="567" cm="1">
        <f t="array" ref="JF24">INDEX(JF$13:JF23,$B24+1,1)</f>
        <v>0</v>
      </c>
      <c r="JG24" s="567" cm="1">
        <f t="array" ref="JG24">INDEX(JG$13:JG23,$B24+1,1)</f>
        <v>0</v>
      </c>
      <c r="JH24" s="567" cm="1">
        <f t="array" ref="JH24">INDEX(JH$13:JH23,$B24+1,1)</f>
        <v>0</v>
      </c>
      <c r="JI24" s="567" cm="1">
        <f t="array" ref="JI24">INDEX(JI$13:JI23,$B24+1,1)</f>
        <v>0</v>
      </c>
      <c r="JJ24" s="567" cm="1">
        <f t="array" ref="JJ24">INDEX(JJ$13:JJ23,$B24+1,1)</f>
        <v>0</v>
      </c>
      <c r="JK24" s="567" cm="1">
        <f t="array" ref="JK24">INDEX(JK$13:JK23,$B24+1,1)</f>
        <v>0</v>
      </c>
      <c r="JL24" s="567" cm="1">
        <f t="array" ref="JL24">INDEX(JL$13:JL23,$B24+1,1)</f>
        <v>0</v>
      </c>
      <c r="JM24" s="567" cm="1">
        <f t="array" ref="JM24">INDEX(JM$13:JM23,$B24+1,1)</f>
        <v>0</v>
      </c>
      <c r="JN24" s="567" cm="1">
        <f t="array" ref="JN24">INDEX(JN$13:JN23,$B24+1,1)</f>
        <v>0</v>
      </c>
      <c r="JO24" s="567" cm="1">
        <f t="array" ref="JO24">INDEX(JO$13:JO23,$B24+1,1)</f>
        <v>0</v>
      </c>
      <c r="JP24" s="567" cm="1">
        <f t="array" ref="JP24">INDEX(JP$13:JP23,$B24+1,1)</f>
        <v>0</v>
      </c>
      <c r="JQ24" s="567" cm="1">
        <f t="array" ref="JQ24">INDEX(JQ$13:JQ23,$B24+1,1)</f>
        <v>0</v>
      </c>
      <c r="JR24" s="567" cm="1">
        <f t="array" ref="JR24">INDEX(JR$13:JR23,$B24+1,1)</f>
        <v>0</v>
      </c>
      <c r="JS24" s="567" cm="1">
        <f t="array" ref="JS24">INDEX(JS$13:JS23,$B24+1,1)</f>
        <v>0</v>
      </c>
      <c r="JT24" s="567" cm="1">
        <f t="array" ref="JT24">INDEX(JT$13:JT23,$B24+1,1)</f>
        <v>0</v>
      </c>
      <c r="JU24" s="567" cm="1">
        <f t="array" ref="JU24">INDEX(JU$13:JU23,$B24+1,1)</f>
        <v>0</v>
      </c>
      <c r="JV24" s="567" cm="1">
        <f t="array" ref="JV24">INDEX(JV$13:JV23,$B24+1,1)</f>
        <v>0</v>
      </c>
      <c r="JW24" s="567" cm="1">
        <f t="array" ref="JW24">INDEX(JW$13:JW23,$B24+1,1)</f>
        <v>0</v>
      </c>
      <c r="JX24" s="567" cm="1">
        <f t="array" ref="JX24">INDEX(JX$13:JX23,$B24+1,1)</f>
        <v>0</v>
      </c>
      <c r="JY24" s="567" cm="1">
        <f t="array" ref="JY24">INDEX(JY$13:JY23,$B24+1,1)</f>
        <v>0</v>
      </c>
      <c r="JZ24" s="567" cm="1">
        <f t="array" ref="JZ24">INDEX(JZ$13:JZ23,$B24+1,1)</f>
        <v>0</v>
      </c>
      <c r="KA24" s="567" cm="1">
        <f t="array" ref="KA24">INDEX(KA$13:KA23,$B24+1,1)</f>
        <v>0</v>
      </c>
      <c r="KB24" s="567" cm="1">
        <f t="array" ref="KB24">INDEX(KB$13:KB23,$B24+1,1)</f>
        <v>0</v>
      </c>
      <c r="KC24" s="567" cm="1">
        <f t="array" ref="KC24">INDEX(KC$13:KC23,$B24+1,1)</f>
        <v>0</v>
      </c>
      <c r="KD24" s="567" cm="1">
        <f t="array" ref="KD24">INDEX(KD$13:KD23,$B24+1,1)</f>
        <v>0</v>
      </c>
      <c r="KE24" s="567" cm="1">
        <f t="array" ref="KE24">INDEX(KE$13:KE23,$B24+1,1)</f>
        <v>0</v>
      </c>
      <c r="KF24" s="567" cm="1">
        <f t="array" ref="KF24">INDEX(KF$13:KF23,$B24+1,1)</f>
        <v>0</v>
      </c>
      <c r="KG24" s="567" t="str" cm="1">
        <f t="array" ref="KG24">INDEX(KG$13:KG23,$B24+1,1)</f>
        <v>-</v>
      </c>
      <c r="KH24" s="8"/>
      <c r="KI24" s="567" cm="1">
        <f t="array" ref="KI24">INDEX(KI$13:KI23,$B24+1,1)</f>
        <v>0</v>
      </c>
      <c r="KJ24" s="567" cm="1">
        <f t="array" ref="KJ24">INDEX(KJ$13:KJ23,$B24+1,1)</f>
        <v>0</v>
      </c>
      <c r="KK24" s="567" cm="1">
        <f t="array" ref="KK24">INDEX(KK$13:KK23,$B24+1,1)</f>
        <v>0</v>
      </c>
      <c r="KL24" s="567" t="str" cm="1">
        <f t="array" ref="KL24">INDEX(KL$13:KL23,$B24+1,1)</f>
        <v>-</v>
      </c>
      <c r="KM24" s="567" t="str" cm="1">
        <f t="array" ref="KM24">INDEX(KM$13:KM23,$B24+1,1)</f>
        <v>-</v>
      </c>
      <c r="KN24" s="567" t="str" cm="1">
        <f t="array" ref="KN24">INDEX(KN$13:KN23,$B24+1,1)</f>
        <v>-</v>
      </c>
      <c r="KO24" s="567" t="str" cm="1">
        <f t="array" ref="KO24">INDEX(KO$13:KO23,$B24+1,1)</f>
        <v>-</v>
      </c>
      <c r="KP24" s="567" t="str" cm="1">
        <f t="array" ref="KP24">INDEX(KP$13:KP23,$B24+1,1)</f>
        <v>-</v>
      </c>
      <c r="KQ24" s="567" t="str" cm="1">
        <f t="array" ref="KQ24">INDEX(KQ$13:KQ23,$B24+1,1)</f>
        <v>-</v>
      </c>
      <c r="KR24" s="567" t="str" cm="1">
        <f t="array" ref="KR24">INDEX(KR$13:KR23,$B24+1,1)</f>
        <v>-</v>
      </c>
      <c r="KS24" s="567" t="str" cm="1">
        <f t="array" ref="KS24">INDEX(KS$13:KS23,$B24+1,1)</f>
        <v>-</v>
      </c>
      <c r="KT24" s="567" t="str" cm="1">
        <f t="array" ref="KT24">INDEX(KT$13:KT23,$B24+1,1)</f>
        <v>-</v>
      </c>
      <c r="KU24" s="567" t="str" cm="1">
        <f t="array" ref="KU24">INDEX(KU$13:KU23,$B24+1,1)</f>
        <v>-</v>
      </c>
      <c r="KV24" s="567" t="str" cm="1">
        <f t="array" ref="KV24">INDEX(KV$13:KV23,$B24+1,1)</f>
        <v>-</v>
      </c>
      <c r="KW24" s="567" t="str" cm="1">
        <f t="array" ref="KW24">INDEX(KW$13:KW23,$B24+1,1)</f>
        <v>-</v>
      </c>
      <c r="KX24" s="567" t="str" cm="1">
        <f t="array" ref="KX24">INDEX(KX$13:KX23,$B24+1,1)</f>
        <v>-</v>
      </c>
      <c r="KY24" s="567" t="str" cm="1">
        <f t="array" ref="KY24">INDEX(KY$13:KY23,$B24+1,1)</f>
        <v>-</v>
      </c>
      <c r="KZ24" s="567" t="str" cm="1">
        <f t="array" ref="KZ24">INDEX(KZ$13:KZ23,$B24+1,1)</f>
        <v>-</v>
      </c>
      <c r="LA24" s="567" t="str" cm="1">
        <f t="array" ref="LA24">INDEX(LA$13:LA23,$B24+1,1)</f>
        <v>-</v>
      </c>
      <c r="LB24" s="8"/>
      <c r="LC24" s="441" t="str">
        <f t="shared" ca="1" si="93"/>
        <v>-</v>
      </c>
      <c r="LD24" s="567" t="str" cm="1">
        <f t="array" ref="LD24">INDEX(LD$13:LD23,$B24+1,1)</f>
        <v>-</v>
      </c>
      <c r="LE24" s="567" t="str" cm="1">
        <f t="array" ref="LE24">INDEX(LE$13:LE23,$B24+1,1)</f>
        <v>-</v>
      </c>
      <c r="LF24" s="567" t="str" cm="1">
        <f t="array" ref="LF24">INDEX(LF$13:LF23,$B24+1,1)</f>
        <v>-</v>
      </c>
      <c r="LG24" s="567" t="str" cm="1">
        <f t="array" ref="LG24">INDEX(LG$13:LG23,$B24+1,1)</f>
        <v>-</v>
      </c>
      <c r="LH24" s="567" t="str" cm="1">
        <f t="array" ref="LH24">INDEX(LH$13:LH23,$B24+1,1)</f>
        <v>-</v>
      </c>
      <c r="LI24" s="567" t="str" cm="1">
        <f t="array" ref="LI24">INDEX(LI$13:LI23,$B24+1,1)</f>
        <v>-</v>
      </c>
      <c r="LJ24" s="567" t="str" cm="1">
        <f t="array" ref="LJ24">INDEX(LJ$13:LJ23,$B24+1,1)</f>
        <v>-</v>
      </c>
      <c r="LK24" s="441" t="str" cm="1">
        <f t="array" ref="LK24">IF(OR(LL24:LL24&lt;&gt;"-"),TRUE,"-")</f>
        <v>-</v>
      </c>
      <c r="LL24" s="567" t="str" cm="1">
        <f t="array" ref="LL24">INDEX(LL$13:LL23,$B24+1,1)</f>
        <v>-</v>
      </c>
      <c r="LM24" s="567" cm="1">
        <f t="array" ref="LM24">INDEX(LM$13:LM23,$B24+1,1)</f>
        <v>0</v>
      </c>
      <c r="LN24" s="567" cm="1">
        <f t="array" ref="LN24">INDEX(LN$13:LN23,$B24+1,1)</f>
        <v>999999</v>
      </c>
      <c r="LO24" s="567" cm="1">
        <f t="array" ref="LO24">INDEX(LO$13:LO23,$B24+1,1)</f>
        <v>999999</v>
      </c>
      <c r="LP24" s="567" cm="1">
        <f t="array" ref="LP24">INDEX(LP$13:LP23,$B24+1,1)</f>
        <v>999999</v>
      </c>
      <c r="LQ24" s="567" cm="1">
        <f t="array" ref="LQ24">INDEX(LQ$13:LQ23,$B24+1,1)</f>
        <v>999999</v>
      </c>
      <c r="LR24" s="567" cm="1">
        <f t="array" ref="LR24">INDEX(LR$13:LR23,$B24+1,1)</f>
        <v>999999</v>
      </c>
      <c r="LS24" s="567" cm="1">
        <f t="array" ref="LS24">INDEX(LS$13:LS23,$B24+1,1)</f>
        <v>999999</v>
      </c>
      <c r="LT24" s="567" t="str" cm="1">
        <f t="array" ref="LT24">INDEX(LT$13:LT23,$B24+1,1)</f>
        <v>-</v>
      </c>
      <c r="LU24" s="567" t="str" cm="1">
        <f t="array" ref="LU24">INDEX(LU$13:LU23,$B24+1,1)</f>
        <v>-</v>
      </c>
      <c r="LV24" s="567" t="str" cm="1">
        <f t="array" ref="LV24">INDEX(LV$13:LV23,$B24+1,1)</f>
        <v>-</v>
      </c>
      <c r="LW24" s="567" t="b" cm="1">
        <f t="array" ref="LW24">INDEX(LW$13:LW23,$B24+1,1)</f>
        <v>1</v>
      </c>
      <c r="LX24" s="567" t="str" cm="1">
        <f t="array" ref="LX24">INDEX(LX$13:LX23,$B24+1,1)</f>
        <v>-</v>
      </c>
      <c r="LY24" s="567" cm="1">
        <f t="array" ref="LY24">INDEX(LY$13:LY23,$B24+1,1)</f>
        <v>0</v>
      </c>
      <c r="LZ24" s="567" cm="1">
        <f t="array" ref="LZ24">INDEX(LZ$13:LZ23,$B24+1,1)</f>
        <v>0</v>
      </c>
      <c r="MA24" s="567" cm="1">
        <f t="array" ref="MA24">INDEX(MA$13:MA23,$B24+1,1)</f>
        <v>0</v>
      </c>
      <c r="MB24" s="567" t="str" cm="1">
        <f t="array" ref="MB24">INDEX(MB$13:MB23,$B24+1,1)</f>
        <v>-</v>
      </c>
      <c r="MC24" s="567" t="str" cm="1">
        <f t="array" ref="MC24">INDEX(MC$13:MC23,$B24+1,1)</f>
        <v>-</v>
      </c>
      <c r="MD24" s="441">
        <f t="shared" si="94"/>
        <v>0</v>
      </c>
      <c r="ME24" s="567" t="str" cm="1">
        <f t="array" ref="ME24">INDEX(ME$13:ME23,$B24+1,1)</f>
        <v>-</v>
      </c>
      <c r="MF24" s="567" t="str" cm="1">
        <f t="array" ref="MF24">INDEX(MF$13:MF23,$B24+1,1)</f>
        <v>-</v>
      </c>
      <c r="MG24" s="8"/>
      <c r="MH24" s="567" t="str" cm="1">
        <f t="array" ref="MH24">INDEX(MH$13:MH23,$B24+1,1)</f>
        <v>-</v>
      </c>
      <c r="MI24" s="567" t="str" cm="1">
        <f t="array" ref="MI24">INDEX(MI$13:MI23,$B24+1,1)</f>
        <v>-</v>
      </c>
      <c r="MJ24" s="567" t="str" cm="1">
        <f t="array" ref="MJ24">INDEX(MJ$13:MJ23,$B24+1,1)</f>
        <v>-</v>
      </c>
      <c r="MK24" s="567" t="str" cm="1">
        <f t="array" ref="MK24">INDEX(MK$13:MK23,$B24+1,1)</f>
        <v>-</v>
      </c>
      <c r="ML24" s="567" cm="1">
        <f t="array" ref="ML24">INDEX(ML$13:ML23,$B24+1,1)</f>
        <v>1</v>
      </c>
      <c r="MM24" s="567" cm="1">
        <f t="array" ref="MM24">INDEX(MM$13:MM23,$B24+1,1)</f>
        <v>1</v>
      </c>
      <c r="MN24" s="567" cm="1">
        <f t="array" ref="MN24">INDEX(MN$13:MN23,$B24+1,1)</f>
        <v>1</v>
      </c>
      <c r="MO24" s="567" cm="1">
        <f t="array" ref="MO24">INDEX(MO$13:MO23,$B24+1,1)</f>
        <v>1</v>
      </c>
      <c r="MP24" s="8"/>
      <c r="MQ24" s="441">
        <f t="shared" si="95"/>
        <v>1.5</v>
      </c>
      <c r="MR24" s="8"/>
      <c r="MS24" s="567" t="str" cm="1">
        <f t="array" ref="MS24">INDEX(MS$13:MS23,$B24+1,1)</f>
        <v>-</v>
      </c>
      <c r="MT24" s="567" t="str" cm="1">
        <f t="array" ref="MT24">INDEX(MT$13:MT23,$B24+1,1)</f>
        <v>-</v>
      </c>
      <c r="MU24" s="567" t="str" cm="1">
        <f t="array" ref="MU24">INDEX(MU$13:MU23,$B24+1,1)</f>
        <v>-</v>
      </c>
      <c r="MV24" s="567" t="str" cm="1">
        <f t="array" ref="MV24">INDEX(MV$13:MV23,$B24+1,1)</f>
        <v>-</v>
      </c>
      <c r="MW24" s="567" cm="1">
        <f t="array" ref="MW24">INDEX(MW$13:MW23,$B24+1,1)</f>
        <v>0</v>
      </c>
      <c r="MX24" s="514">
        <v>0</v>
      </c>
    </row>
    <row r="25" spans="1:362" outlineLevel="1">
      <c r="A25" s="18">
        <f t="shared" si="48"/>
        <v>12</v>
      </c>
      <c r="B25" s="18">
        <f t="shared" si="99"/>
        <v>5</v>
      </c>
      <c r="C25">
        <v>2</v>
      </c>
      <c r="D25" s="17" t="str">
        <f t="shared" ref="D25:D50" ca="1" si="100">OFFSET(D$13,$B25,0)</f>
        <v>GSW</v>
      </c>
      <c r="E25" t="b">
        <v>1</v>
      </c>
      <c r="F25" t="b">
        <v>0</v>
      </c>
      <c r="G25" t="b">
        <f t="shared" ref="G25:G43" si="101">E25</f>
        <v>1</v>
      </c>
      <c r="H25" s="18" t="s">
        <v>2200</v>
      </c>
      <c r="I25" s="567" cm="1">
        <f t="array" ref="I25">INDEX(I$13:I24,$B25+1,1)</f>
        <v>1</v>
      </c>
      <c r="J25" s="567" cm="1">
        <f t="array" ref="J25">INDEX(J$13:J24,$B25+1,1)</f>
        <v>0</v>
      </c>
      <c r="K25" s="567" cm="1">
        <f t="array" ref="K25">INDEX(K$13:K24,$B25+1,1)</f>
        <v>0</v>
      </c>
      <c r="L25" s="567" cm="1">
        <f t="array" ref="L25">INDEX(L$13:L24,$B25+1,1)</f>
        <v>2</v>
      </c>
      <c r="M25" s="22">
        <v>1</v>
      </c>
      <c r="N25" s="22">
        <v>1</v>
      </c>
      <c r="O25" s="567" cm="1">
        <f t="array" ref="O25">INDEX(O$13:O24,$B25+1,1)</f>
        <v>3</v>
      </c>
      <c r="P25" s="441">
        <f t="shared" si="49"/>
        <v>2</v>
      </c>
      <c r="Q25" s="441">
        <f t="shared" si="49"/>
        <v>0</v>
      </c>
      <c r="R25" s="441">
        <f t="shared" si="50"/>
        <v>6</v>
      </c>
      <c r="S25" s="567" cm="1">
        <f t="array" ref="S25">INDEX(S$13:S24,$B25+1,1)</f>
        <v>1</v>
      </c>
      <c r="T25" s="567" cm="1">
        <f t="array" ref="T25">INDEX(T$13:T24,$B25+1,1)</f>
        <v>1</v>
      </c>
      <c r="U25" s="567" cm="1">
        <f t="array" ref="U25">INDEX(U$13:U24,$B25+1,1)</f>
        <v>1</v>
      </c>
      <c r="V25" s="567" cm="1">
        <f t="array" ref="V25">INDEX(V$13:V24,$B25+1,1)</f>
        <v>0</v>
      </c>
      <c r="W25" s="18"/>
      <c r="X25" s="567" cm="1">
        <f t="array" ref="X25">INDEX(X$13:X24,$B25+1,1)</f>
        <v>0</v>
      </c>
      <c r="Y25" s="567" cm="1">
        <f t="array" ref="Y25">INDEX(Y$13:Y24,$B25+1,1)</f>
        <v>0</v>
      </c>
      <c r="Z25" s="567" cm="1">
        <f t="array" ref="Z25">INDEX(Z$13:Z24,$B25+1,1)</f>
        <v>0</v>
      </c>
      <c r="AA25" s="567" cm="1">
        <f t="array" ref="AA25">INDEX(AA$13:AA24,$B25+1,1)</f>
        <v>1</v>
      </c>
      <c r="AB25" s="567" t="str" cm="1">
        <f t="array" ref="AB25">INDEX(AB$13:AB24,$B25+1,1)</f>
        <v/>
      </c>
      <c r="AC25" s="567" cm="1">
        <f t="array" ref="AC25">INDEX(AC$13:AC24,$B25+1,1)</f>
        <v>1</v>
      </c>
      <c r="AD25" s="567" cm="1">
        <f t="array" ref="AD25">INDEX(AD$13:AD24,$B25+1,1)</f>
        <v>1</v>
      </c>
      <c r="AE25" s="567" cm="1">
        <f t="array" ref="AE25">INDEX(AE$13:AE24,$B25+1,1)</f>
        <v>0</v>
      </c>
      <c r="AF25" s="567" cm="1">
        <f t="array" ref="AF25">INDEX(AF$13:AF24,$B25+1,1)</f>
        <v>0</v>
      </c>
      <c r="AG25" s="567" cm="1">
        <f t="array" ref="AG25">INDEX(AG$13:AG24,$B25+1,1)</f>
        <v>0</v>
      </c>
      <c r="AH25" s="567" cm="1">
        <f t="array" ref="AH25">INDEX(AH$13:AH24,$B25+1,1)</f>
        <v>0</v>
      </c>
      <c r="AI25" s="116"/>
      <c r="AJ25" s="116"/>
      <c r="AK25" s="116"/>
      <c r="AL25" s="116"/>
      <c r="AM25" s="116"/>
      <c r="AN25" s="116"/>
      <c r="AO25" s="116"/>
      <c r="AP25" s="116"/>
      <c r="AQ25" s="116"/>
      <c r="AR25" s="116"/>
      <c r="AS25" s="116"/>
      <c r="AT25" s="116"/>
      <c r="AU25" s="116"/>
      <c r="AV25" s="18"/>
      <c r="AW25" s="18"/>
      <c r="AX25" s="18"/>
      <c r="AY25" s="18"/>
      <c r="AZ25" s="18"/>
      <c r="BA25" s="209" t="str" cm="1">
        <f t="array" aca="1" ref="BA25" ca="1">$H25&amp;" "        &amp;_xlfn.SINGLE( INDEX(i.ModelStructure,$I25,1))    &amp;" "
&amp; $D25        &amp;       IF(OR($CD25="-", $CD25),"_PInp","_Full")&amp;    IF($DN25=0," FWM","")&amp;IF($DN25=1," MWM","")&amp;IF($DN25=7," Mat","")&amp;IF($MC25=1,"&amp;EL","   ")&amp;IF($DT25=TRUE,"&amp;BBT","    ")
&amp;      " TOL"&amp;_xlfn.SINGLE(INDEX(i.TOL_Desc,1,$O25))   &amp; " Scan"&amp;$U25
&amp;       CHOOSE($K25+1," CFS"," GFS"," NFS")&amp;     " CG_"&amp;_xlfn.SINGLE(_xlfn.SWITCH($LC25,"-",1,TRUE,1,FALSE,0))&amp;_xlfn.SINGLE(    IF($LE25="-"," FodCrop    ",_xlfn.SWITCH(VALUE(LEFT($LE$4,1)),0," All",6," Lup",9," Oat",11," OaF")&amp;"_Fod"&amp;TEXT($LE25,"000%")))
&amp;" REV"&amp;"_"&amp;TEXT($FR25,"00;-0;00;@ ")&amp;TEXT($AB25,"00;-0;00;  @")&amp;"_"&amp;TEXT($FW25,"0")&amp;"_"&amp;TEXT($AD25,"0")
&amp; " RR"&amp;TEXT(SUM($EE25:$EF25),"+00%;-00%;    ;@")
&amp; " ("&amp;IF($DB25,"P","E")   &amp;IF($DA25,"T","t")        &amp;     "_F"&amp;IF($HS25=TRUE,3,0)+COUNTIF($HL25:$HP25,TRUE)+COUNTIF($BV25:$BW25,"&gt;0")&amp;IF($HQ25=TRUE,3,0)+COUNTIF($BV25:$BW25,"&gt;0")&amp;"N"&amp;$HV25&amp;$HW25&amp;"L"&amp;$IH25&amp;$II25&amp;"_"&amp;$IG25&amp;")"</f>
        <v>Breed_test  SE GSW_PInp FWM        TOLSpr Scan1 CFS CG_1 FodCrop     REV_-   _-_1 RR     (Et_F00N--L11_-)</v>
      </c>
      <c r="BB25" s="8" t="str">
        <f ca="1">IF(COUNTIF(BA$13:BA25,BA25)=1,"-","Dup")</f>
        <v>-</v>
      </c>
      <c r="BC25" s="8"/>
      <c r="BD25" s="567" t="b" cm="1">
        <f t="array" ref="BD25">INDEX(BD$13:BD24,$B25+1,1)</f>
        <v>0</v>
      </c>
      <c r="BE25" s="567" t="b" cm="1">
        <f t="array" ref="BE25">INDEX(BE$13:BE24,$B25+1,1)</f>
        <v>0</v>
      </c>
      <c r="BF25" s="567" t="b" cm="1">
        <f t="array" ref="BF25">INDEX(BF$13:BF24,$B25+1,1)</f>
        <v>0</v>
      </c>
      <c r="BG25" s="567" t="b" cm="1">
        <f t="array" ref="BG25">INDEX(BG$13:BG24,$B25+1,1)</f>
        <v>0</v>
      </c>
      <c r="BH25" s="567" t="b" cm="1">
        <f t="array" ref="BH25">INDEX(BH$13:BH24,$B25+1,1)</f>
        <v>0</v>
      </c>
      <c r="BI25" s="567" t="b" cm="1">
        <f t="array" ref="BI25">INDEX(BI$13:BI24,$B25+1,1)</f>
        <v>0</v>
      </c>
      <c r="BJ25" s="567" t="b" cm="1">
        <f t="array" ref="BJ25">INDEX(BJ$13:BJ24,$B25+1,1)</f>
        <v>0</v>
      </c>
      <c r="BK25" s="567" t="b" cm="1">
        <f t="array" ref="BK25">INDEX(BK$13:BK24,$B25+1,1)</f>
        <v>0</v>
      </c>
      <c r="BL25" s="567" t="b" cm="1">
        <f t="array" ref="BL25">INDEX(BL$13:BL24,$B25+1,1)</f>
        <v>0</v>
      </c>
      <c r="BM25" s="8"/>
      <c r="BN25" s="567" t="b" cm="1">
        <f t="array" ref="BN25">INDEX(BN$13:BN24,$B25+1,1)</f>
        <v>0</v>
      </c>
      <c r="BO25" s="567" t="str" cm="1">
        <f t="array" ref="BO25">INDEX(BO$13:BO24,$B25+1,1)</f>
        <v>-</v>
      </c>
      <c r="BP25" s="567" t="str" cm="1">
        <f t="array" ref="BP25">INDEX(BP$13:BP24,$B25+1,1)</f>
        <v>-</v>
      </c>
      <c r="BQ25" s="567" t="str" cm="1">
        <f t="array" ref="BQ25">INDEX(BQ$13:BQ24,$B25+1,1)</f>
        <v>-</v>
      </c>
      <c r="BR25" s="567" t="str" cm="1">
        <f t="array" ref="BR25">INDEX(BR$13:BR24,$B25+1,1)</f>
        <v>-</v>
      </c>
      <c r="BS25" s="567" t="str" cm="1">
        <f t="array" ref="BS25">INDEX(BS$13:BS24,$B25+1,1)</f>
        <v>-</v>
      </c>
      <c r="BT25" s="567" t="str" cm="1">
        <f t="array" ref="BT25">INDEX(BT$13:BT24,$B25+1,1)</f>
        <v>-</v>
      </c>
      <c r="BU25" s="567" t="str" cm="1">
        <f t="array" ref="BU25">INDEX(BU$13:BU24,$B25+1,1)</f>
        <v>-</v>
      </c>
      <c r="BV25" s="567" t="str" cm="1">
        <f t="array" ref="BV25">INDEX(BV$13:BV24,$B25+1,1)</f>
        <v>-</v>
      </c>
      <c r="BW25" s="567" t="str" cm="1">
        <f t="array" ref="BW25">INDEX(BW$13:BW24,$B25+1,1)</f>
        <v>-</v>
      </c>
      <c r="BX25" s="567" t="str" cm="1">
        <f t="array" ref="BX25">INDEX(BX$13:BX24,$B25+1,1)</f>
        <v>-</v>
      </c>
      <c r="BY25" s="567" t="str" cm="1">
        <f t="array" ref="BY25">INDEX(BY$13:BY24,$B25+1,1)</f>
        <v>-</v>
      </c>
      <c r="BZ25" s="567" t="b" cm="1">
        <f t="array" ref="BZ25">INDEX(BZ$13:BZ24,$B25+1,1)</f>
        <v>0</v>
      </c>
      <c r="CA25" s="567" t="str" cm="1">
        <f t="array" ref="CA25">INDEX(CA$13:CA24,$B25+1,1)</f>
        <v>-</v>
      </c>
      <c r="CB25" s="567" t="str" cm="1">
        <f t="array" ref="CB25">INDEX(CB$13:CB24,$B25+1,1)</f>
        <v>-</v>
      </c>
      <c r="CC25" s="567" t="str" cm="1">
        <f t="array" ref="CC25">INDEX(CC$13:CC24,$B25+1,1)</f>
        <v>-</v>
      </c>
      <c r="CD25" s="567" t="str" cm="1">
        <f t="array" ref="CD25">INDEX(CD$13:CD24,$B25+1,1)</f>
        <v>-</v>
      </c>
      <c r="CE25" s="8"/>
      <c r="CF25" s="567" t="str" cm="1">
        <f t="array" ref="CF25">INDEX(CF$13:CF24,$B25+1,1)</f>
        <v>-</v>
      </c>
      <c r="CG25" s="441" t="str">
        <f t="shared" ca="1" si="53"/>
        <v>-</v>
      </c>
      <c r="CH25" s="441">
        <f t="shared" si="54"/>
        <v>0</v>
      </c>
      <c r="CI25" s="441">
        <f t="shared" si="54"/>
        <v>0</v>
      </c>
      <c r="CJ25" s="567" t="str" cm="1">
        <f t="array" ref="CJ25">INDEX(CJ$13:CJ24,$B25+1,1)</f>
        <v>-</v>
      </c>
      <c r="CK25" s="567" t="str" cm="1">
        <f t="array" ref="CK25">INDEX(CK$13:CK24,$B25+1,1)</f>
        <v>-</v>
      </c>
      <c r="CL25" s="567" t="str" cm="1">
        <f t="array" ref="CL25">INDEX(CL$13:CL24,$B25+1,1)</f>
        <v>-</v>
      </c>
      <c r="CM25" s="441" t="str">
        <f t="shared" ca="1" si="55"/>
        <v>-</v>
      </c>
      <c r="CN25" s="441">
        <f t="shared" si="56"/>
        <v>0</v>
      </c>
      <c r="CO25" s="441">
        <f t="shared" si="56"/>
        <v>0</v>
      </c>
      <c r="CP25" s="567" t="str" cm="1">
        <f t="array" ref="CP25">INDEX(CP$13:CP24,$B25+1,1)</f>
        <v>-</v>
      </c>
      <c r="CQ25" s="441" t="str">
        <f t="shared" ca="1" si="57"/>
        <v>-</v>
      </c>
      <c r="CR25" s="441">
        <f t="shared" si="58"/>
        <v>0</v>
      </c>
      <c r="CS25" s="567" t="str" cm="1">
        <f t="array" ref="CS25">INDEX(CS$13:CS24,$B25+1,1)</f>
        <v>-</v>
      </c>
      <c r="CT25" s="567" t="str" cm="1">
        <f t="array" ref="CT25">INDEX(CT$13:CT24,$B25+1,1)</f>
        <v>-</v>
      </c>
      <c r="CU25" s="441">
        <f t="shared" si="59"/>
        <v>0</v>
      </c>
      <c r="CV25" s="567" t="str" cm="1">
        <f t="array" ref="CV25">INDEX(CV$13:CV24,$B25+1,1)</f>
        <v>-</v>
      </c>
      <c r="CW25" s="441" t="str">
        <f t="shared" ca="1" si="60"/>
        <v>-</v>
      </c>
      <c r="CX25" s="441">
        <f t="shared" si="61"/>
        <v>0</v>
      </c>
      <c r="CY25" s="441">
        <f t="shared" si="61"/>
        <v>0</v>
      </c>
      <c r="CZ25" s="8"/>
      <c r="DA25" s="567" t="b" cm="1">
        <f t="array" ref="DA25">INDEX(DA$13:DA24,$B25+1,1)</f>
        <v>0</v>
      </c>
      <c r="DB25" s="567" t="b" cm="1">
        <f t="array" ref="DB25">INDEX(DB$13:DB24,$B25+1,1)</f>
        <v>0</v>
      </c>
      <c r="DC25" s="568">
        <f t="shared" ca="1" si="79"/>
        <v>0</v>
      </c>
      <c r="DD25" s="567" t="b" cm="1">
        <f t="array" ref="DD25">INDEX(DD$13:DD24,$B25+1,1)</f>
        <v>1</v>
      </c>
      <c r="DE25" s="567" t="str" cm="1">
        <f t="array" ref="DE25">INDEX(DE$13:DE24,$B25+1,1)</f>
        <v>-</v>
      </c>
      <c r="DF25" s="567" cm="1">
        <f t="array" ref="DF25">INDEX(DF$13:DF24,$B25+1,1)</f>
        <v>1</v>
      </c>
      <c r="DG25" s="567" cm="1">
        <f t="array" ref="DG25">INDEX(DG$13:DG24,$B25+1,1)</f>
        <v>1</v>
      </c>
      <c r="DH25" s="567" t="str" cm="1">
        <f t="array" ref="DH25">INDEX(DH$13:DH24,$B25+1,1)</f>
        <v>-</v>
      </c>
      <c r="DI25" s="567" t="str" cm="1">
        <f t="array" ref="DI25">INDEX(DI$13:DI24,$B25+1,1)</f>
        <v>-</v>
      </c>
      <c r="DJ25" s="567" t="str" cm="1">
        <f t="array" ref="DJ25">INDEX(DJ$13:DJ24,$B25+1,1)</f>
        <v>-</v>
      </c>
      <c r="DK25" s="567" t="str" cm="1">
        <f t="array" ref="DK25">INDEX(DK$13:DK24,$B25+1,1)</f>
        <v>-</v>
      </c>
      <c r="DL25" s="567" t="str" cm="1">
        <f t="array" ref="DL25">INDEX(DL$13:DL24,$B25+1,1)</f>
        <v>-</v>
      </c>
      <c r="DM25" s="567" t="str" cm="1">
        <f t="array" ref="DM25">INDEX(DM$13:DM24,$B25+1,1)</f>
        <v>-</v>
      </c>
      <c r="DN25" s="441">
        <f t="shared" si="80"/>
        <v>0</v>
      </c>
      <c r="DO25" s="441">
        <f t="shared" si="80"/>
        <v>50</v>
      </c>
      <c r="DP25" s="567" t="str" cm="1">
        <f t="array" ref="DP25">INDEX(DP$13:DP24,$B25+1,1)</f>
        <v>-</v>
      </c>
      <c r="DQ25" s="441">
        <f t="shared" si="81"/>
        <v>-1.62994968</v>
      </c>
      <c r="DR25" s="441">
        <f t="shared" si="81"/>
        <v>25.5</v>
      </c>
      <c r="DS25" s="441">
        <f t="shared" si="81"/>
        <v>18.3</v>
      </c>
      <c r="DT25" s="441" t="b">
        <f t="shared" si="82"/>
        <v>0</v>
      </c>
      <c r="DU25" s="567" t="str" cm="1">
        <f t="array" ref="DU25">INDEX(DU$13:DU24,$B25+1,1)</f>
        <v>-</v>
      </c>
      <c r="DV25" s="567" t="str" cm="1">
        <f t="array" ref="DV25">INDEX(DV$13:DV24,$B25+1,1)</f>
        <v>-</v>
      </c>
      <c r="DW25" s="567" t="str" cm="1">
        <f t="array" ref="DW25">INDEX(DW$13:DW24,$B25+1,1)</f>
        <v>-</v>
      </c>
      <c r="DX25" s="567" t="str" cm="1">
        <f t="array" ref="DX25">INDEX(DX$13:DX24,$B25+1,1)</f>
        <v>-</v>
      </c>
      <c r="DY25" s="441" t="str">
        <f t="shared" si="83"/>
        <v>-</v>
      </c>
      <c r="DZ25" s="441">
        <f t="shared" si="83"/>
        <v>500</v>
      </c>
      <c r="EA25" s="441">
        <f t="shared" si="83"/>
        <v>500</v>
      </c>
      <c r="EB25" s="441" t="str">
        <f t="shared" si="83"/>
        <v>-</v>
      </c>
      <c r="EC25" s="441" t="str">
        <f t="shared" si="83"/>
        <v>-</v>
      </c>
      <c r="ED25" s="441" t="str">
        <f t="shared" si="83"/>
        <v>-</v>
      </c>
      <c r="EE25" s="441">
        <f t="shared" si="84"/>
        <v>0</v>
      </c>
      <c r="EF25" s="441">
        <f t="shared" si="85"/>
        <v>0</v>
      </c>
      <c r="EG25" s="441">
        <f t="shared" si="86"/>
        <v>0</v>
      </c>
      <c r="EH25" s="441">
        <f t="shared" si="86"/>
        <v>0</v>
      </c>
      <c r="EI25" s="441">
        <f t="shared" si="86"/>
        <v>0</v>
      </c>
      <c r="EJ25" s="441">
        <f t="shared" si="86"/>
        <v>0</v>
      </c>
      <c r="EK25" s="441" t="b">
        <f t="shared" si="87"/>
        <v>0</v>
      </c>
      <c r="EL25" s="441" t="b">
        <f t="shared" si="87"/>
        <v>0</v>
      </c>
      <c r="EM25" s="441" t="b">
        <f t="shared" si="87"/>
        <v>0</v>
      </c>
      <c r="EN25" s="441" t="b">
        <f t="shared" si="87"/>
        <v>0</v>
      </c>
      <c r="EO25" s="441">
        <f t="shared" si="88"/>
        <v>1</v>
      </c>
      <c r="EP25" s="441">
        <f t="shared" si="88"/>
        <v>0</v>
      </c>
      <c r="EQ25" s="441" t="b">
        <f t="shared" si="89"/>
        <v>0</v>
      </c>
      <c r="ER25" s="441" t="b">
        <f t="shared" si="64"/>
        <v>0</v>
      </c>
      <c r="ES25" s="441" t="b">
        <f t="shared" si="64"/>
        <v>0</v>
      </c>
      <c r="ET25" s="441" t="b">
        <f t="shared" si="64"/>
        <v>1</v>
      </c>
      <c r="EU25" s="91">
        <f t="shared" si="65"/>
        <v>1</v>
      </c>
      <c r="EV25" s="91">
        <f t="shared" si="65"/>
        <v>1</v>
      </c>
      <c r="EW25" s="567" cm="1">
        <f t="array" ref="EW25">INDEX(EW$13:EW24,$B25+1,1)</f>
        <v>1</v>
      </c>
      <c r="EX25" s="567" cm="1">
        <f t="array" ref="EX25">INDEX(EX$13:EX24,$B25+1,1)</f>
        <v>1</v>
      </c>
      <c r="EY25" s="567" cm="1">
        <f t="array" ref="EY25">INDEX(EY$13:EY24,$B25+1,1)</f>
        <v>1</v>
      </c>
      <c r="EZ25" s="567" cm="1">
        <f t="array" ref="EZ25">INDEX(EZ$13:EZ24,$B25+1,1)</f>
        <v>1</v>
      </c>
      <c r="FA25" s="567" t="str" cm="1">
        <f t="array" ref="FA25">INDEX(FA$13:FA24,$B25+1,1)</f>
        <v>-</v>
      </c>
      <c r="FB25" s="441" t="b">
        <f t="shared" si="90"/>
        <v>1</v>
      </c>
      <c r="FC25" s="441" t="b">
        <f t="shared" si="90"/>
        <v>0</v>
      </c>
      <c r="FD25" s="441" t="b">
        <f t="shared" si="90"/>
        <v>0</v>
      </c>
      <c r="FE25" s="441" t="b">
        <f t="shared" si="90"/>
        <v>0</v>
      </c>
      <c r="FF25" s="91">
        <f t="shared" si="67"/>
        <v>1</v>
      </c>
      <c r="FG25" s="91">
        <f t="shared" si="67"/>
        <v>1</v>
      </c>
      <c r="FH25" s="91">
        <f t="shared" si="67"/>
        <v>1</v>
      </c>
      <c r="FI25" s="91">
        <f t="shared" si="67"/>
        <v>1</v>
      </c>
      <c r="FJ25" s="91">
        <f t="shared" si="67"/>
        <v>1</v>
      </c>
      <c r="FK25" s="91">
        <f t="shared" si="67"/>
        <v>1</v>
      </c>
      <c r="FL25" s="91">
        <f t="shared" si="67"/>
        <v>1</v>
      </c>
      <c r="FM25" s="91">
        <f t="shared" si="67"/>
        <v>1</v>
      </c>
      <c r="FN25" s="8"/>
      <c r="FO25" s="567" t="str" cm="1">
        <f t="array" ref="FO25">INDEX(FO$13:FO24,$B25+1,1)</f>
        <v>-</v>
      </c>
      <c r="FP25" s="441" t="b">
        <f t="shared" si="91"/>
        <v>0</v>
      </c>
      <c r="FQ25" s="567" t="str" cm="1">
        <f t="array" ref="FQ25">INDEX(FQ$13:FQ24,$B25+1,1)</f>
        <v>-</v>
      </c>
      <c r="FR25" s="567" t="str" cm="1">
        <f t="array" ref="FR25">INDEX(FR$13:FR24,$B25+1,1)</f>
        <v>-</v>
      </c>
      <c r="FS25" s="567" t="str" cm="1">
        <f t="array" ref="FS25">INDEX(FS$13:FS24,$B25+1,1)</f>
        <v>-</v>
      </c>
      <c r="FT25" s="567" cm="1">
        <f t="array" ref="FT25">INDEX(FT$13:FT24,$B25+1,1)</f>
        <v>1</v>
      </c>
      <c r="FU25" s="567" cm="1">
        <f t="array" ref="FU25">INDEX(FU$13:FU24,$B25+1,1)</f>
        <v>1</v>
      </c>
      <c r="FV25" s="567" t="str" cm="1">
        <f t="array" ref="FV25">INDEX(FV$13:FV24,$B25+1,1)</f>
        <v>-</v>
      </c>
      <c r="FW25" s="567" t="str" cm="1">
        <f t="array" ref="FW25">INDEX(FW$13:FW24,$B25+1,1)</f>
        <v>-</v>
      </c>
      <c r="FX25" s="567" t="str" cm="1">
        <f t="array" ref="FX25">INDEX(FX$13:FX24,$B25+1,1)</f>
        <v>-</v>
      </c>
      <c r="FY25" s="567" t="str" cm="1">
        <f t="array" ref="FY25">INDEX(FY$13:FY24,$B25+1,1)</f>
        <v>-</v>
      </c>
      <c r="FZ25" s="567" t="str" cm="1">
        <f t="array" ref="FZ25">INDEX(FZ$13:FZ24,$B25+1,1)</f>
        <v>-</v>
      </c>
      <c r="GA25" s="567" t="str" cm="1">
        <f t="array" ref="GA25">INDEX(GA$13:GA24,$B25+1,1)</f>
        <v>-</v>
      </c>
      <c r="GB25" s="567" t="str" cm="1">
        <f t="array" ref="GB25">INDEX(GB$13:GB24,$B25+1,1)</f>
        <v>-</v>
      </c>
      <c r="GC25" s="567" t="str" cm="1">
        <f t="array" ref="GC25">INDEX(GC$13:GC24,$B25+1,1)</f>
        <v>-</v>
      </c>
      <c r="GD25" s="567" t="str" cm="1">
        <f t="array" ref="GD25">INDEX(GD$13:GD24,$B25+1,1)</f>
        <v>-</v>
      </c>
      <c r="GE25" s="567" t="str" cm="1">
        <f t="array" ref="GE25">INDEX(GE$13:GE24,$B25+1,1)</f>
        <v>-</v>
      </c>
      <c r="GF25" s="567" t="str" cm="1">
        <f t="array" ref="GF25">INDEX(GF$13:GF24,$B25+1,1)</f>
        <v>-</v>
      </c>
      <c r="GG25" s="567" t="str" cm="1">
        <f t="array" ref="GG25">INDEX(GG$13:GG24,$B25+1,1)</f>
        <v>-</v>
      </c>
      <c r="GH25" s="567" t="str" cm="1">
        <f t="array" ref="GH25">INDEX(GH$13:GH24,$B25+1,1)</f>
        <v>-</v>
      </c>
      <c r="GI25" s="567" t="str" cm="1">
        <f t="array" ref="GI25">INDEX(GI$13:GI24,$B25+1,1)</f>
        <v>-</v>
      </c>
      <c r="GJ25" s="567" t="str" cm="1">
        <f t="array" ref="GJ25">INDEX(GJ$13:GJ24,$B25+1,1)</f>
        <v>-</v>
      </c>
      <c r="GK25" s="567" t="str" cm="1">
        <f t="array" ref="GK25">INDEX(GK$13:GK24,$B25+1,1)</f>
        <v>-</v>
      </c>
      <c r="GL25" s="567" t="str" cm="1">
        <f t="array" ref="GL25">INDEX(GL$13:GL24,$B25+1,1)</f>
        <v>-</v>
      </c>
      <c r="GM25" s="567" t="str" cm="1">
        <f t="array" ref="GM25">INDEX(GM$13:GM24,$B25+1,1)</f>
        <v>-</v>
      </c>
      <c r="GN25" s="567" cm="1">
        <f t="array" ref="GN25">INDEX(GN$13:GN24,$B25+1,1)</f>
        <v>0</v>
      </c>
      <c r="GO25" s="567" t="str" cm="1">
        <f t="array" ref="GO25">INDEX(GO$13:GO24,$B25+1,1)</f>
        <v>-</v>
      </c>
      <c r="GP25" s="567" cm="1">
        <f t="array" ref="GP25">INDEX(GP$13:GP24,$B25+1,1)</f>
        <v>1</v>
      </c>
      <c r="GQ25" s="567" cm="1">
        <f t="array" ref="GQ25">INDEX(GQ$13:GQ24,$B25+1,1)</f>
        <v>0</v>
      </c>
      <c r="GR25" s="567" cm="1">
        <f t="array" ref="GR25">INDEX(GR$13:GR24,$B25+1,1)</f>
        <v>0</v>
      </c>
      <c r="GS25" s="567" cm="1">
        <f t="array" ref="GS25">INDEX(GS$13:GS24,$B25+1,1)</f>
        <v>0</v>
      </c>
      <c r="GT25" s="567" cm="1">
        <f t="array" ref="GT25">INDEX(GT$13:GT24,$B25+1,1)</f>
        <v>0</v>
      </c>
      <c r="GU25" s="567" cm="1">
        <f t="array" ref="GU25">INDEX(GU$13:GU24,$B25+1,1)</f>
        <v>0</v>
      </c>
      <c r="GV25" s="567" cm="1">
        <f t="array" ref="GV25">INDEX(GV$13:GV24,$B25+1,1)</f>
        <v>0</v>
      </c>
      <c r="GW25" s="567" cm="1">
        <f t="array" ref="GW25">INDEX(GW$13:GW24,$B25+1,1)</f>
        <v>1</v>
      </c>
      <c r="GX25" s="567" cm="1">
        <f t="array" ref="GX25">INDEX(GX$13:GX24,$B25+1,1)</f>
        <v>0</v>
      </c>
      <c r="GY25" s="567" cm="1">
        <f t="array" ref="GY25">INDEX(GY$13:GY24,$B25+1,1)</f>
        <v>0</v>
      </c>
      <c r="GZ25" s="567" cm="1">
        <f t="array" ref="GZ25">INDEX(GZ$13:GZ24,$B25+1,1)</f>
        <v>0</v>
      </c>
      <c r="HA25" s="567" cm="1">
        <f t="array" ref="HA25">INDEX(HA$13:HA24,$B25+1,1)</f>
        <v>0</v>
      </c>
      <c r="HB25" s="8"/>
      <c r="HC25" s="567" t="str" cm="1">
        <f t="array" ref="HC25">INDEX(HC$13:HC24,$B25+1,1)</f>
        <v>-</v>
      </c>
      <c r="HD25" s="567" t="str" cm="1">
        <f t="array" ref="HD25">INDEX(HD$13:HD24,$B25+1,1)</f>
        <v>-</v>
      </c>
      <c r="HE25" s="567" t="str" cm="1">
        <f t="array" ref="HE25">INDEX(HE$13:HE24,$B25+1,1)</f>
        <v>-</v>
      </c>
      <c r="HF25" s="567" t="str" cm="1">
        <f t="array" ref="HF25">INDEX(HF$13:HF24,$B25+1,1)</f>
        <v>-</v>
      </c>
      <c r="HG25" s="567" cm="1">
        <f t="array" ref="HG25">INDEX(HG$13:HG24,$B25+1,1)</f>
        <v>0</v>
      </c>
      <c r="HH25" s="567" t="str" cm="1">
        <f t="array" ref="HH25">INDEX(HH$13:HH24,$B25+1,1)</f>
        <v>-</v>
      </c>
      <c r="HI25" s="567" t="str" cm="1">
        <f t="array" ref="HI25">INDEX(HI$13:HI24,$B25+1,1)</f>
        <v>-</v>
      </c>
      <c r="HJ25" s="568" t="str">
        <f t="shared" ca="1" si="92"/>
        <v>-</v>
      </c>
      <c r="HK25" s="567" t="str" cm="1">
        <f t="array" ref="HK25">INDEX(HK$13:HK24,$B25+1,1)</f>
        <v>-</v>
      </c>
      <c r="HL25" s="567" t="str" cm="1">
        <f t="array" ref="HL25">INDEX(HL$13:HL24,$B25+1,1)</f>
        <v>-</v>
      </c>
      <c r="HM25" s="567" t="str" cm="1">
        <f t="array" ref="HM25">INDEX(HM$13:HM24,$B25+1,1)</f>
        <v>-</v>
      </c>
      <c r="HN25" s="567" t="str" cm="1">
        <f t="array" ref="HN25">INDEX(HN$13:HN24,$B25+1,1)</f>
        <v>-</v>
      </c>
      <c r="HO25" s="567" t="str" cm="1">
        <f t="array" ref="HO25">INDEX(HO$13:HO24,$B25+1,1)</f>
        <v>-</v>
      </c>
      <c r="HP25" s="567" t="str" cm="1">
        <f t="array" ref="HP25">INDEX(HP$13:HP24,$B25+1,1)</f>
        <v>-</v>
      </c>
      <c r="HQ25" s="567" t="str" cm="1">
        <f t="array" ref="HQ25">INDEX(HQ$13:HQ24,$B25+1,1)</f>
        <v>-</v>
      </c>
      <c r="HR25" s="567" t="str" cm="1">
        <f t="array" ref="HR25">INDEX(HR$13:HR24,$B25+1,1)</f>
        <v>-</v>
      </c>
      <c r="HS25" s="567" t="str" cm="1">
        <f t="array" ref="HS25">INDEX(HS$13:HS24,$B25+1,1)</f>
        <v>-</v>
      </c>
      <c r="HT25" s="567" t="str" cm="1">
        <f t="array" ref="HT25">INDEX(HT$13:HT24,$B25+1,1)</f>
        <v>-</v>
      </c>
      <c r="HU25" s="567" t="str" cm="1">
        <f t="array" ref="HU25">INDEX(HU$13:HU24,$B25+1,1)</f>
        <v>-</v>
      </c>
      <c r="HV25" s="567" t="str" cm="1">
        <f t="array" ref="HV25">INDEX(HV$13:HV24,$B25+1,1)</f>
        <v>-</v>
      </c>
      <c r="HW25" s="567" t="str" cm="1">
        <f t="array" ref="HW25">INDEX(HW$13:HW24,$B25+1,1)</f>
        <v>-</v>
      </c>
      <c r="HX25" s="567" t="str" cm="1">
        <f t="array" ref="HX25">INDEX(HX$13:HX24,$B25+1,1)</f>
        <v>-</v>
      </c>
      <c r="HY25" s="567" t="str" cm="1">
        <f t="array" ref="HY25">INDEX(HY$13:HY24,$B25+1,1)</f>
        <v>-</v>
      </c>
      <c r="HZ25" s="567" t="str" cm="1">
        <f t="array" ref="HZ25">INDEX(HZ$13:HZ24,$B25+1,1)</f>
        <v>-</v>
      </c>
      <c r="IA25" s="567" t="str" cm="1">
        <f t="array" ref="IA25">INDEX(IA$13:IA24,$B25+1,1)</f>
        <v>-</v>
      </c>
      <c r="IB25" s="567" t="str" cm="1">
        <f t="array" ref="IB25">INDEX(IB$13:IB24,$B25+1,1)</f>
        <v>-</v>
      </c>
      <c r="IC25" s="567" t="str" cm="1">
        <f t="array" ref="IC25">INDEX(IC$13:IC24,$B25+1,1)</f>
        <v>-</v>
      </c>
      <c r="ID25" s="567" t="str" cm="1">
        <f t="array" ref="ID25">INDEX(ID$13:ID24,$B25+1,1)</f>
        <v>-</v>
      </c>
      <c r="IE25" s="567" t="str" cm="1">
        <f t="array" ref="IE25">INDEX(IE$13:IE24,$B25+1,1)</f>
        <v>-</v>
      </c>
      <c r="IF25" s="567" t="str" cm="1">
        <f t="array" ref="IF25">INDEX(IF$13:IF24,$B25+1,1)</f>
        <v>-</v>
      </c>
      <c r="IG25" s="567" t="str" cm="1">
        <f t="array" ref="IG25">INDEX(IG$13:IG24,$B25+1,1)</f>
        <v>-</v>
      </c>
      <c r="IH25" s="567" cm="1">
        <f t="array" ref="IH25">INDEX(IH$13:IH24,$B25+1,1)</f>
        <v>1</v>
      </c>
      <c r="II25" s="567" cm="1">
        <f t="array" ref="II25">INDEX(II$13:II24,$B25+1,1)</f>
        <v>1</v>
      </c>
      <c r="IJ25" s="8"/>
      <c r="IK25" s="567" cm="1">
        <f t="array" ref="IK25">INDEX(IK$13:IK24,$B25+1,1)</f>
        <v>0.125</v>
      </c>
      <c r="IL25" s="567" cm="1">
        <f t="array" ref="IL25">INDEX(IL$13:IL24,$B25+1,1)</f>
        <v>0.3</v>
      </c>
      <c r="IM25" s="567" cm="1">
        <f t="array" ref="IM25">INDEX(IM$13:IM24,$B25+1,1)</f>
        <v>-0.05</v>
      </c>
      <c r="IN25" s="567" cm="1">
        <f t="array" ref="IN25">INDEX(IN$13:IN24,$B25+1,1)</f>
        <v>0.1</v>
      </c>
      <c r="IO25" s="567" cm="1">
        <f t="array" ref="IO25">INDEX(IO$13:IO24,$B25+1,1)</f>
        <v>0.25</v>
      </c>
      <c r="IP25" s="567" cm="1">
        <f t="array" ref="IP25">INDEX(IP$13:IP24,$B25+1,1)</f>
        <v>-0.05</v>
      </c>
      <c r="IQ25" s="567" cm="1">
        <f t="array" ref="IQ25">INDEX(IQ$13:IQ24,$B25+1,1)</f>
        <v>0.05</v>
      </c>
      <c r="IR25" s="567" cm="1">
        <f t="array" ref="IR25">INDEX(IR$13:IR24,$B25+1,1)</f>
        <v>0.1</v>
      </c>
      <c r="IS25" s="567" cm="1">
        <f t="array" ref="IS25">INDEX(IS$13:IS24,$B25+1,1)</f>
        <v>-0.02</v>
      </c>
      <c r="IT25" s="567" cm="1">
        <f t="array" ref="IT25">INDEX(IT$13:IT24,$B25+1,1)</f>
        <v>0.1</v>
      </c>
      <c r="IU25" s="567" cm="1">
        <f t="array" ref="IU25">INDEX(IU$13:IU24,$B25+1,1)</f>
        <v>0.25</v>
      </c>
      <c r="IV25" s="567" cm="1">
        <f t="array" ref="IV25">INDEX(IV$13:IV24,$B25+1,1)</f>
        <v>-0.05</v>
      </c>
      <c r="IW25" s="567" cm="1">
        <f t="array" ref="IW25">INDEX(IW$13:IW24,$B25+1,1)</f>
        <v>0.125</v>
      </c>
      <c r="IX25" s="567" cm="1">
        <f t="array" ref="IX25">INDEX(IX$13:IX24,$B25+1,1)</f>
        <v>0.1</v>
      </c>
      <c r="IY25" s="567" cm="1">
        <f t="array" ref="IY25">INDEX(IY$13:IY24,$B25+1,1)</f>
        <v>0.1</v>
      </c>
      <c r="IZ25" s="567" cm="1">
        <f t="array" ref="IZ25">INDEX(IZ$13:IZ24,$B25+1,1)</f>
        <v>0.1</v>
      </c>
      <c r="JA25" s="567" cm="1">
        <f t="array" ref="JA25">INDEX(JA$13:JA24,$B25+1,1)</f>
        <v>0</v>
      </c>
      <c r="JB25" s="567" cm="1">
        <f t="array" ref="JB25">INDEX(JB$13:JB24,$B25+1,1)</f>
        <v>0</v>
      </c>
      <c r="JC25" s="567" cm="1">
        <f t="array" ref="JC25">INDEX(JC$13:JC24,$B25+1,1)</f>
        <v>0</v>
      </c>
      <c r="JD25" s="567" cm="1">
        <f t="array" ref="JD25">INDEX(JD$13:JD24,$B25+1,1)</f>
        <v>0</v>
      </c>
      <c r="JE25" s="567" cm="1">
        <f t="array" ref="JE25">INDEX(JE$13:JE24,$B25+1,1)</f>
        <v>0</v>
      </c>
      <c r="JF25" s="567" cm="1">
        <f t="array" ref="JF25">INDEX(JF$13:JF24,$B25+1,1)</f>
        <v>0</v>
      </c>
      <c r="JG25" s="567" cm="1">
        <f t="array" ref="JG25">INDEX(JG$13:JG24,$B25+1,1)</f>
        <v>0</v>
      </c>
      <c r="JH25" s="567" cm="1">
        <f t="array" ref="JH25">INDEX(JH$13:JH24,$B25+1,1)</f>
        <v>0</v>
      </c>
      <c r="JI25" s="567" cm="1">
        <f t="array" ref="JI25">INDEX(JI$13:JI24,$B25+1,1)</f>
        <v>0</v>
      </c>
      <c r="JJ25" s="567" cm="1">
        <f t="array" ref="JJ25">INDEX(JJ$13:JJ24,$B25+1,1)</f>
        <v>0</v>
      </c>
      <c r="JK25" s="567" cm="1">
        <f t="array" ref="JK25">INDEX(JK$13:JK24,$B25+1,1)</f>
        <v>0</v>
      </c>
      <c r="JL25" s="567" cm="1">
        <f t="array" ref="JL25">INDEX(JL$13:JL24,$B25+1,1)</f>
        <v>0</v>
      </c>
      <c r="JM25" s="567" cm="1">
        <f t="array" ref="JM25">INDEX(JM$13:JM24,$B25+1,1)</f>
        <v>0</v>
      </c>
      <c r="JN25" s="567" cm="1">
        <f t="array" ref="JN25">INDEX(JN$13:JN24,$B25+1,1)</f>
        <v>0</v>
      </c>
      <c r="JO25" s="567" cm="1">
        <f t="array" ref="JO25">INDEX(JO$13:JO24,$B25+1,1)</f>
        <v>0</v>
      </c>
      <c r="JP25" s="567" cm="1">
        <f t="array" ref="JP25">INDEX(JP$13:JP24,$B25+1,1)</f>
        <v>0</v>
      </c>
      <c r="JQ25" s="567" cm="1">
        <f t="array" ref="JQ25">INDEX(JQ$13:JQ24,$B25+1,1)</f>
        <v>0</v>
      </c>
      <c r="JR25" s="567" cm="1">
        <f t="array" ref="JR25">INDEX(JR$13:JR24,$B25+1,1)</f>
        <v>0</v>
      </c>
      <c r="JS25" s="567" cm="1">
        <f t="array" ref="JS25">INDEX(JS$13:JS24,$B25+1,1)</f>
        <v>0</v>
      </c>
      <c r="JT25" s="567" cm="1">
        <f t="array" ref="JT25">INDEX(JT$13:JT24,$B25+1,1)</f>
        <v>0</v>
      </c>
      <c r="JU25" s="567" cm="1">
        <f t="array" ref="JU25">INDEX(JU$13:JU24,$B25+1,1)</f>
        <v>0</v>
      </c>
      <c r="JV25" s="567" cm="1">
        <f t="array" ref="JV25">INDEX(JV$13:JV24,$B25+1,1)</f>
        <v>0</v>
      </c>
      <c r="JW25" s="567" cm="1">
        <f t="array" ref="JW25">INDEX(JW$13:JW24,$B25+1,1)</f>
        <v>0</v>
      </c>
      <c r="JX25" s="567" cm="1">
        <f t="array" ref="JX25">INDEX(JX$13:JX24,$B25+1,1)</f>
        <v>0</v>
      </c>
      <c r="JY25" s="567" cm="1">
        <f t="array" ref="JY25">INDEX(JY$13:JY24,$B25+1,1)</f>
        <v>0</v>
      </c>
      <c r="JZ25" s="567" cm="1">
        <f t="array" ref="JZ25">INDEX(JZ$13:JZ24,$B25+1,1)</f>
        <v>0</v>
      </c>
      <c r="KA25" s="567" cm="1">
        <f t="array" ref="KA25">INDEX(KA$13:KA24,$B25+1,1)</f>
        <v>0</v>
      </c>
      <c r="KB25" s="567" cm="1">
        <f t="array" ref="KB25">INDEX(KB$13:KB24,$B25+1,1)</f>
        <v>0</v>
      </c>
      <c r="KC25" s="567" cm="1">
        <f t="array" ref="KC25">INDEX(KC$13:KC24,$B25+1,1)</f>
        <v>0</v>
      </c>
      <c r="KD25" s="567" cm="1">
        <f t="array" ref="KD25">INDEX(KD$13:KD24,$B25+1,1)</f>
        <v>0</v>
      </c>
      <c r="KE25" s="567" cm="1">
        <f t="array" ref="KE25">INDEX(KE$13:KE24,$B25+1,1)</f>
        <v>0</v>
      </c>
      <c r="KF25" s="567" cm="1">
        <f t="array" ref="KF25">INDEX(KF$13:KF24,$B25+1,1)</f>
        <v>0</v>
      </c>
      <c r="KG25" s="567" t="str" cm="1">
        <f t="array" ref="KG25">INDEX(KG$13:KG24,$B25+1,1)</f>
        <v>-</v>
      </c>
      <c r="KH25" s="8"/>
      <c r="KI25" s="567" cm="1">
        <f t="array" ref="KI25">INDEX(KI$13:KI24,$B25+1,1)</f>
        <v>0</v>
      </c>
      <c r="KJ25" s="567" cm="1">
        <f t="array" ref="KJ25">INDEX(KJ$13:KJ24,$B25+1,1)</f>
        <v>0</v>
      </c>
      <c r="KK25" s="567" cm="1">
        <f t="array" ref="KK25">INDEX(KK$13:KK24,$B25+1,1)</f>
        <v>0</v>
      </c>
      <c r="KL25" s="567" t="str" cm="1">
        <f t="array" ref="KL25">INDEX(KL$13:KL24,$B25+1,1)</f>
        <v>-</v>
      </c>
      <c r="KM25" s="567" t="str" cm="1">
        <f t="array" ref="KM25">INDEX(KM$13:KM24,$B25+1,1)</f>
        <v>-</v>
      </c>
      <c r="KN25" s="567" t="str" cm="1">
        <f t="array" ref="KN25">INDEX(KN$13:KN24,$B25+1,1)</f>
        <v>-</v>
      </c>
      <c r="KO25" s="567" t="str" cm="1">
        <f t="array" ref="KO25">INDEX(KO$13:KO24,$B25+1,1)</f>
        <v>-</v>
      </c>
      <c r="KP25" s="567" t="str" cm="1">
        <f t="array" ref="KP25">INDEX(KP$13:KP24,$B25+1,1)</f>
        <v>-</v>
      </c>
      <c r="KQ25" s="567" t="str" cm="1">
        <f t="array" ref="KQ25">INDEX(KQ$13:KQ24,$B25+1,1)</f>
        <v>-</v>
      </c>
      <c r="KR25" s="567" t="str" cm="1">
        <f t="array" ref="KR25">INDEX(KR$13:KR24,$B25+1,1)</f>
        <v>-</v>
      </c>
      <c r="KS25" s="567" t="str" cm="1">
        <f t="array" ref="KS25">INDEX(KS$13:KS24,$B25+1,1)</f>
        <v>-</v>
      </c>
      <c r="KT25" s="567" t="str" cm="1">
        <f t="array" ref="KT25">INDEX(KT$13:KT24,$B25+1,1)</f>
        <v>-</v>
      </c>
      <c r="KU25" s="567" t="str" cm="1">
        <f t="array" ref="KU25">INDEX(KU$13:KU24,$B25+1,1)</f>
        <v>-</v>
      </c>
      <c r="KV25" s="567" t="str" cm="1">
        <f t="array" ref="KV25">INDEX(KV$13:KV24,$B25+1,1)</f>
        <v>-</v>
      </c>
      <c r="KW25" s="567" t="str" cm="1">
        <f t="array" ref="KW25">INDEX(KW$13:KW24,$B25+1,1)</f>
        <v>-</v>
      </c>
      <c r="KX25" s="567" t="str" cm="1">
        <f t="array" ref="KX25">INDEX(KX$13:KX24,$B25+1,1)</f>
        <v>-</v>
      </c>
      <c r="KY25" s="567" t="str" cm="1">
        <f t="array" ref="KY25">INDEX(KY$13:KY24,$B25+1,1)</f>
        <v>-</v>
      </c>
      <c r="KZ25" s="567" t="str" cm="1">
        <f t="array" ref="KZ25">INDEX(KZ$13:KZ24,$B25+1,1)</f>
        <v>-</v>
      </c>
      <c r="LA25" s="567" t="str" cm="1">
        <f t="array" ref="LA25">INDEX(LA$13:LA24,$B25+1,1)</f>
        <v>-</v>
      </c>
      <c r="LB25" s="8"/>
      <c r="LC25" s="441" t="str">
        <f t="shared" ca="1" si="93"/>
        <v>-</v>
      </c>
      <c r="LD25" s="567" t="str" cm="1">
        <f t="array" ref="LD25">INDEX(LD$13:LD24,$B25+1,1)</f>
        <v>-</v>
      </c>
      <c r="LE25" s="567" t="str" cm="1">
        <f t="array" ref="LE25">INDEX(LE$13:LE24,$B25+1,1)</f>
        <v>-</v>
      </c>
      <c r="LF25" s="567" t="str" cm="1">
        <f t="array" ref="LF25">INDEX(LF$13:LF24,$B25+1,1)</f>
        <v>-</v>
      </c>
      <c r="LG25" s="567" t="str" cm="1">
        <f t="array" ref="LG25">INDEX(LG$13:LG24,$B25+1,1)</f>
        <v>-</v>
      </c>
      <c r="LH25" s="567" t="str" cm="1">
        <f t="array" ref="LH25">INDEX(LH$13:LH24,$B25+1,1)</f>
        <v>-</v>
      </c>
      <c r="LI25" s="567" t="str" cm="1">
        <f t="array" ref="LI25">INDEX(LI$13:LI24,$B25+1,1)</f>
        <v>-</v>
      </c>
      <c r="LJ25" s="567" t="str" cm="1">
        <f t="array" ref="LJ25">INDEX(LJ$13:LJ24,$B25+1,1)</f>
        <v>-</v>
      </c>
      <c r="LK25" s="441" t="str" cm="1">
        <f t="array" ref="LK25">IF(OR(LL25:LL25&lt;&gt;"-"),TRUE,"-")</f>
        <v>-</v>
      </c>
      <c r="LL25" s="567" t="str" cm="1">
        <f t="array" ref="LL25">INDEX(LL$13:LL24,$B25+1,1)</f>
        <v>-</v>
      </c>
      <c r="LM25" s="567" cm="1">
        <f t="array" ref="LM25">INDEX(LM$13:LM24,$B25+1,1)</f>
        <v>0</v>
      </c>
      <c r="LN25" s="567" cm="1">
        <f t="array" ref="LN25">INDEX(LN$13:LN24,$B25+1,1)</f>
        <v>999999</v>
      </c>
      <c r="LO25" s="567" cm="1">
        <f t="array" ref="LO25">INDEX(LO$13:LO24,$B25+1,1)</f>
        <v>999999</v>
      </c>
      <c r="LP25" s="567" cm="1">
        <f t="array" ref="LP25">INDEX(LP$13:LP24,$B25+1,1)</f>
        <v>999999</v>
      </c>
      <c r="LQ25" s="567" cm="1">
        <f t="array" ref="LQ25">INDEX(LQ$13:LQ24,$B25+1,1)</f>
        <v>999999</v>
      </c>
      <c r="LR25" s="567" cm="1">
        <f t="array" ref="LR25">INDEX(LR$13:LR24,$B25+1,1)</f>
        <v>999999</v>
      </c>
      <c r="LS25" s="567" cm="1">
        <f t="array" ref="LS25">INDEX(LS$13:LS24,$B25+1,1)</f>
        <v>999999</v>
      </c>
      <c r="LT25" s="567" t="str" cm="1">
        <f t="array" ref="LT25">INDEX(LT$13:LT24,$B25+1,1)</f>
        <v>-</v>
      </c>
      <c r="LU25" s="567" t="str" cm="1">
        <f t="array" ref="LU25">INDEX(LU$13:LU24,$B25+1,1)</f>
        <v>-</v>
      </c>
      <c r="LV25" s="567" t="str" cm="1">
        <f t="array" ref="LV25">INDEX(LV$13:LV24,$B25+1,1)</f>
        <v>-</v>
      </c>
      <c r="LW25" s="567" t="b" cm="1">
        <f t="array" ref="LW25">INDEX(LW$13:LW24,$B25+1,1)</f>
        <v>1</v>
      </c>
      <c r="LX25" s="567" t="str" cm="1">
        <f t="array" ref="LX25">INDEX(LX$13:LX24,$B25+1,1)</f>
        <v>-</v>
      </c>
      <c r="LY25" s="567" cm="1">
        <f t="array" ref="LY25">INDEX(LY$13:LY24,$B25+1,1)</f>
        <v>0</v>
      </c>
      <c r="LZ25" s="567" cm="1">
        <f t="array" ref="LZ25">INDEX(LZ$13:LZ24,$B25+1,1)</f>
        <v>0</v>
      </c>
      <c r="MA25" s="567" cm="1">
        <f t="array" ref="MA25">INDEX(MA$13:MA24,$B25+1,1)</f>
        <v>0</v>
      </c>
      <c r="MB25" s="567" t="str" cm="1">
        <f t="array" ref="MB25">INDEX(MB$13:MB24,$B25+1,1)</f>
        <v>-</v>
      </c>
      <c r="MC25" s="567" t="str" cm="1">
        <f t="array" ref="MC25">INDEX(MC$13:MC24,$B25+1,1)</f>
        <v>-</v>
      </c>
      <c r="MD25" s="441">
        <f t="shared" si="94"/>
        <v>0</v>
      </c>
      <c r="ME25" s="567" t="str" cm="1">
        <f t="array" ref="ME25">INDEX(ME$13:ME24,$B25+1,1)</f>
        <v>-</v>
      </c>
      <c r="MF25" s="567" t="str" cm="1">
        <f t="array" ref="MF25">INDEX(MF$13:MF24,$B25+1,1)</f>
        <v>-</v>
      </c>
      <c r="MG25" s="8"/>
      <c r="MH25" s="567" t="str" cm="1">
        <f t="array" ref="MH25">INDEX(MH$13:MH24,$B25+1,1)</f>
        <v>-</v>
      </c>
      <c r="MI25" s="567" t="str" cm="1">
        <f t="array" ref="MI25">INDEX(MI$13:MI24,$B25+1,1)</f>
        <v>-</v>
      </c>
      <c r="MJ25" s="567" t="str" cm="1">
        <f t="array" ref="MJ25">INDEX(MJ$13:MJ24,$B25+1,1)</f>
        <v>-</v>
      </c>
      <c r="MK25" s="567" t="str" cm="1">
        <f t="array" ref="MK25">INDEX(MK$13:MK24,$B25+1,1)</f>
        <v>-</v>
      </c>
      <c r="ML25" s="567" cm="1">
        <f t="array" ref="ML25">INDEX(ML$13:ML24,$B25+1,1)</f>
        <v>1</v>
      </c>
      <c r="MM25" s="567" cm="1">
        <f t="array" ref="MM25">INDEX(MM$13:MM24,$B25+1,1)</f>
        <v>1</v>
      </c>
      <c r="MN25" s="567" cm="1">
        <f t="array" ref="MN25">INDEX(MN$13:MN24,$B25+1,1)</f>
        <v>1</v>
      </c>
      <c r="MO25" s="567" cm="1">
        <f t="array" ref="MO25">INDEX(MO$13:MO24,$B25+1,1)</f>
        <v>1</v>
      </c>
      <c r="MP25" s="8"/>
      <c r="MQ25" s="441">
        <f t="shared" si="95"/>
        <v>1.5</v>
      </c>
      <c r="MR25" s="8"/>
      <c r="MS25" s="567" t="str" cm="1">
        <f t="array" ref="MS25">INDEX(MS$13:MS24,$B25+1,1)</f>
        <v>-</v>
      </c>
      <c r="MT25" s="567" t="str" cm="1">
        <f t="array" ref="MT25">INDEX(MT$13:MT24,$B25+1,1)</f>
        <v>-</v>
      </c>
      <c r="MU25" s="567" t="str" cm="1">
        <f t="array" ref="MU25">INDEX(MU$13:MU24,$B25+1,1)</f>
        <v>-</v>
      </c>
      <c r="MV25" s="567" t="str" cm="1">
        <f t="array" ref="MV25">INDEX(MV$13:MV24,$B25+1,1)</f>
        <v>-</v>
      </c>
      <c r="MW25" s="567" cm="1">
        <f t="array" ref="MW25">INDEX(MW$13:MW24,$B25+1,1)</f>
        <v>0</v>
      </c>
      <c r="MX25" s="514">
        <v>0</v>
      </c>
    </row>
    <row r="26" spans="1:362" outlineLevel="1">
      <c r="A26" s="18">
        <f t="shared" si="48"/>
        <v>13</v>
      </c>
      <c r="B26" s="18">
        <f t="shared" si="99"/>
        <v>5</v>
      </c>
      <c r="C26">
        <v>2</v>
      </c>
      <c r="D26" s="17" t="str">
        <f t="shared" ca="1" si="100"/>
        <v>GSW</v>
      </c>
      <c r="E26" t="b">
        <v>1</v>
      </c>
      <c r="F26" t="b">
        <v>0</v>
      </c>
      <c r="G26" t="b">
        <f t="shared" si="101"/>
        <v>1</v>
      </c>
      <c r="H26" s="18" t="s">
        <v>2200</v>
      </c>
      <c r="I26" s="567" cm="1">
        <f t="array" ref="I26">INDEX(I$13:I25,$B26+1,1)</f>
        <v>1</v>
      </c>
      <c r="J26" s="567" cm="1">
        <f t="array" ref="J26">INDEX(J$13:J25,$B26+1,1)</f>
        <v>0</v>
      </c>
      <c r="K26" s="567" cm="1">
        <f t="array" ref="K26">INDEX(K$13:K25,$B26+1,1)</f>
        <v>0</v>
      </c>
      <c r="L26" s="567" cm="1">
        <f t="array" ref="L26">INDEX(L$13:L25,$B26+1,1)</f>
        <v>2</v>
      </c>
      <c r="M26" s="22">
        <v>3</v>
      </c>
      <c r="N26" s="22">
        <v>2</v>
      </c>
      <c r="O26" s="567" cm="1">
        <f t="array" ref="O26">INDEX(O$13:O25,$B26+1,1)</f>
        <v>3</v>
      </c>
      <c r="P26" s="441">
        <f t="shared" si="49"/>
        <v>1</v>
      </c>
      <c r="Q26" s="441">
        <f t="shared" si="49"/>
        <v>1</v>
      </c>
      <c r="R26" s="441">
        <f t="shared" si="50"/>
        <v>6</v>
      </c>
      <c r="S26" s="567" cm="1">
        <f t="array" ref="S26">INDEX(S$13:S25,$B26+1,1)</f>
        <v>1</v>
      </c>
      <c r="T26" s="567" cm="1">
        <f t="array" ref="T26">INDEX(T$13:T25,$B26+1,1)</f>
        <v>1</v>
      </c>
      <c r="U26" s="567" cm="1">
        <f t="array" ref="U26">INDEX(U$13:U25,$B26+1,1)</f>
        <v>1</v>
      </c>
      <c r="V26" s="567" cm="1">
        <f t="array" ref="V26">INDEX(V$13:V25,$B26+1,1)</f>
        <v>0</v>
      </c>
      <c r="W26" s="18"/>
      <c r="X26" s="567" cm="1">
        <f t="array" ref="X26">INDEX(X$13:X25,$B26+1,1)</f>
        <v>0</v>
      </c>
      <c r="Y26" s="567" cm="1">
        <f t="array" ref="Y26">INDEX(Y$13:Y25,$B26+1,1)</f>
        <v>0</v>
      </c>
      <c r="Z26" s="567" cm="1">
        <f t="array" ref="Z26">INDEX(Z$13:Z25,$B26+1,1)</f>
        <v>0</v>
      </c>
      <c r="AA26" s="567" cm="1">
        <f t="array" ref="AA26">INDEX(AA$13:AA25,$B26+1,1)</f>
        <v>1</v>
      </c>
      <c r="AB26" s="567" t="str" cm="1">
        <f t="array" ref="AB26">INDEX(AB$13:AB25,$B26+1,1)</f>
        <v/>
      </c>
      <c r="AC26" s="567" cm="1">
        <f t="array" ref="AC26">INDEX(AC$13:AC25,$B26+1,1)</f>
        <v>1</v>
      </c>
      <c r="AD26" s="567" cm="1">
        <f t="array" ref="AD26">INDEX(AD$13:AD25,$B26+1,1)</f>
        <v>1</v>
      </c>
      <c r="AE26" s="567" cm="1">
        <f t="array" ref="AE26">INDEX(AE$13:AE25,$B26+1,1)</f>
        <v>0</v>
      </c>
      <c r="AF26" s="567" cm="1">
        <f t="array" ref="AF26">INDEX(AF$13:AF25,$B26+1,1)</f>
        <v>0</v>
      </c>
      <c r="AG26" s="567" cm="1">
        <f t="array" ref="AG26">INDEX(AG$13:AG25,$B26+1,1)</f>
        <v>0</v>
      </c>
      <c r="AH26" s="567" cm="1">
        <f t="array" ref="AH26">INDEX(AH$13:AH25,$B26+1,1)</f>
        <v>0</v>
      </c>
      <c r="AI26" s="116"/>
      <c r="AJ26" s="116"/>
      <c r="AK26" s="116"/>
      <c r="AL26" s="116"/>
      <c r="AM26" s="116"/>
      <c r="AN26" s="116"/>
      <c r="AO26" s="116"/>
      <c r="AP26" s="116"/>
      <c r="AQ26" s="116"/>
      <c r="AR26" s="116"/>
      <c r="AS26" s="116"/>
      <c r="AT26" s="116"/>
      <c r="AU26" s="116"/>
      <c r="AV26" s="18"/>
      <c r="AW26" s="18"/>
      <c r="AX26" s="18"/>
      <c r="AY26" s="18"/>
      <c r="AZ26" s="18"/>
      <c r="BA26" s="209" t="str" cm="1">
        <f t="array" aca="1" ref="BA26" ca="1">$H26&amp;" "        &amp;_xlfn.SINGLE( INDEX(i.ModelStructure,$I26,1))    &amp;" "
&amp; $D26        &amp;       IF(OR($CD26="-", $CD26),"_PInp","_Full")&amp;    IF($DN26=0," FWM","")&amp;IF($DN26=1," MWM","")&amp;IF($DN26=7," Mat","")&amp;IF($MC26=1,"&amp;EL","   ")&amp;IF($DT26=TRUE,"&amp;BBT","    ")
&amp;      " TOL"&amp;_xlfn.SINGLE(INDEX(i.TOL_Desc,1,$O26))   &amp; " Scan"&amp;$U26
&amp;       CHOOSE($K26+1," CFS"," GFS"," NFS")&amp;     " CG_"&amp;_xlfn.SINGLE(_xlfn.SWITCH($LC26,"-",1,TRUE,1,FALSE,0))&amp;_xlfn.SINGLE(    IF($LE26="-"," FodCrop    ",_xlfn.SWITCH(VALUE(LEFT($LE$4,1)),0," All",6," Lup",9," Oat",11," OaF")&amp;"_Fod"&amp;TEXT($LE26,"000%")))
&amp;" REV"&amp;"_"&amp;TEXT($FR26,"00;-0;00;@ ")&amp;TEXT($AB26,"00;-0;00;  @")&amp;"_"&amp;TEXT($FW26,"0")&amp;"_"&amp;TEXT($AD26,"0")
&amp; " RR"&amp;TEXT(SUM($EE26:$EF26),"+00%;-00%;    ;@")
&amp; " ("&amp;IF($DB26,"P","E")   &amp;IF($DA26,"T","t")        &amp;     "_F"&amp;IF($HS26=TRUE,3,0)+COUNTIF($HL26:$HP26,TRUE)+COUNTIF($BV26:$BW26,"&gt;0")&amp;IF($HQ26=TRUE,3,0)+COUNTIF($BV26:$BW26,"&gt;0")&amp;"N"&amp;$HV26&amp;$HW26&amp;"L"&amp;$IH26&amp;$II26&amp;"_"&amp;$IG26&amp;")"</f>
        <v>Breed_test  SE GSW_PInp MWM   &amp;BBT TOLSpr Scan1 CFS CG_1 FodCrop     REV_-   _-_1 RR     (Et_F00N--L11_-)</v>
      </c>
      <c r="BB26" s="8" t="str">
        <f ca="1">IF(COUNTIF(BA$13:BA26,BA26)=1,"-","Dup")</f>
        <v>-</v>
      </c>
      <c r="BC26" s="8"/>
      <c r="BD26" s="567" t="b" cm="1">
        <f t="array" ref="BD26">INDEX(BD$13:BD25,$B26+1,1)</f>
        <v>0</v>
      </c>
      <c r="BE26" s="567" t="b" cm="1">
        <f t="array" ref="BE26">INDEX(BE$13:BE25,$B26+1,1)</f>
        <v>0</v>
      </c>
      <c r="BF26" s="567" t="b" cm="1">
        <f t="array" ref="BF26">INDEX(BF$13:BF25,$B26+1,1)</f>
        <v>0</v>
      </c>
      <c r="BG26" s="567" t="b" cm="1">
        <f t="array" ref="BG26">INDEX(BG$13:BG25,$B26+1,1)</f>
        <v>0</v>
      </c>
      <c r="BH26" s="567" t="b" cm="1">
        <f t="array" ref="BH26">INDEX(BH$13:BH25,$B26+1,1)</f>
        <v>0</v>
      </c>
      <c r="BI26" s="567" t="b" cm="1">
        <f t="array" ref="BI26">INDEX(BI$13:BI25,$B26+1,1)</f>
        <v>0</v>
      </c>
      <c r="BJ26" s="567" t="b" cm="1">
        <f t="array" ref="BJ26">INDEX(BJ$13:BJ25,$B26+1,1)</f>
        <v>0</v>
      </c>
      <c r="BK26" s="567" t="b" cm="1">
        <f t="array" ref="BK26">INDEX(BK$13:BK25,$B26+1,1)</f>
        <v>0</v>
      </c>
      <c r="BL26" s="567" t="b" cm="1">
        <f t="array" ref="BL26">INDEX(BL$13:BL25,$B26+1,1)</f>
        <v>0</v>
      </c>
      <c r="BM26" s="8"/>
      <c r="BN26" s="567" t="b" cm="1">
        <f t="array" ref="BN26">INDEX(BN$13:BN25,$B26+1,1)</f>
        <v>0</v>
      </c>
      <c r="BO26" s="567" t="str" cm="1">
        <f t="array" ref="BO26">INDEX(BO$13:BO25,$B26+1,1)</f>
        <v>-</v>
      </c>
      <c r="BP26" s="567" t="str" cm="1">
        <f t="array" ref="BP26">INDEX(BP$13:BP25,$B26+1,1)</f>
        <v>-</v>
      </c>
      <c r="BQ26" s="567" t="str" cm="1">
        <f t="array" ref="BQ26">INDEX(BQ$13:BQ25,$B26+1,1)</f>
        <v>-</v>
      </c>
      <c r="BR26" s="567" t="str" cm="1">
        <f t="array" ref="BR26">INDEX(BR$13:BR25,$B26+1,1)</f>
        <v>-</v>
      </c>
      <c r="BS26" s="567" t="str" cm="1">
        <f t="array" ref="BS26">INDEX(BS$13:BS25,$B26+1,1)</f>
        <v>-</v>
      </c>
      <c r="BT26" s="567" t="str" cm="1">
        <f t="array" ref="BT26">INDEX(BT$13:BT25,$B26+1,1)</f>
        <v>-</v>
      </c>
      <c r="BU26" s="567" t="str" cm="1">
        <f t="array" ref="BU26">INDEX(BU$13:BU25,$B26+1,1)</f>
        <v>-</v>
      </c>
      <c r="BV26" s="567" t="str" cm="1">
        <f t="array" ref="BV26">INDEX(BV$13:BV25,$B26+1,1)</f>
        <v>-</v>
      </c>
      <c r="BW26" s="567" t="str" cm="1">
        <f t="array" ref="BW26">INDEX(BW$13:BW25,$B26+1,1)</f>
        <v>-</v>
      </c>
      <c r="BX26" s="567" t="str" cm="1">
        <f t="array" ref="BX26">INDEX(BX$13:BX25,$B26+1,1)</f>
        <v>-</v>
      </c>
      <c r="BY26" s="567" t="str" cm="1">
        <f t="array" ref="BY26">INDEX(BY$13:BY25,$B26+1,1)</f>
        <v>-</v>
      </c>
      <c r="BZ26" s="567" t="b" cm="1">
        <f t="array" ref="BZ26">INDEX(BZ$13:BZ25,$B26+1,1)</f>
        <v>0</v>
      </c>
      <c r="CA26" s="567" t="str" cm="1">
        <f t="array" ref="CA26">INDEX(CA$13:CA25,$B26+1,1)</f>
        <v>-</v>
      </c>
      <c r="CB26" s="567" t="str" cm="1">
        <f t="array" ref="CB26">INDEX(CB$13:CB25,$B26+1,1)</f>
        <v>-</v>
      </c>
      <c r="CC26" s="567" t="str" cm="1">
        <f t="array" ref="CC26">INDEX(CC$13:CC25,$B26+1,1)</f>
        <v>-</v>
      </c>
      <c r="CD26" s="567" t="str" cm="1">
        <f t="array" ref="CD26">INDEX(CD$13:CD25,$B26+1,1)</f>
        <v>-</v>
      </c>
      <c r="CE26" s="8"/>
      <c r="CF26" s="567" t="str" cm="1">
        <f t="array" ref="CF26">INDEX(CF$13:CF25,$B26+1,1)</f>
        <v>-</v>
      </c>
      <c r="CG26" s="441" t="str">
        <f t="shared" ca="1" si="53"/>
        <v>-</v>
      </c>
      <c r="CH26" s="441">
        <f t="shared" si="54"/>
        <v>0</v>
      </c>
      <c r="CI26" s="441">
        <f t="shared" si="54"/>
        <v>0</v>
      </c>
      <c r="CJ26" s="567" t="str" cm="1">
        <f t="array" ref="CJ26">INDEX(CJ$13:CJ25,$B26+1,1)</f>
        <v>-</v>
      </c>
      <c r="CK26" s="567" t="str" cm="1">
        <f t="array" ref="CK26">INDEX(CK$13:CK25,$B26+1,1)</f>
        <v>-</v>
      </c>
      <c r="CL26" s="567" t="str" cm="1">
        <f t="array" ref="CL26">INDEX(CL$13:CL25,$B26+1,1)</f>
        <v>-</v>
      </c>
      <c r="CM26" s="441" t="str">
        <f t="shared" ca="1" si="55"/>
        <v>-</v>
      </c>
      <c r="CN26" s="441">
        <f t="shared" si="56"/>
        <v>0</v>
      </c>
      <c r="CO26" s="441">
        <f t="shared" si="56"/>
        <v>0</v>
      </c>
      <c r="CP26" s="567" t="str" cm="1">
        <f t="array" ref="CP26">INDEX(CP$13:CP25,$B26+1,1)</f>
        <v>-</v>
      </c>
      <c r="CQ26" s="441" t="str">
        <f t="shared" ca="1" si="57"/>
        <v>-</v>
      </c>
      <c r="CR26" s="441">
        <f t="shared" si="58"/>
        <v>0</v>
      </c>
      <c r="CS26" s="567" t="str" cm="1">
        <f t="array" ref="CS26">INDEX(CS$13:CS25,$B26+1,1)</f>
        <v>-</v>
      </c>
      <c r="CT26" s="567" t="str" cm="1">
        <f t="array" ref="CT26">INDEX(CT$13:CT25,$B26+1,1)</f>
        <v>-</v>
      </c>
      <c r="CU26" s="441">
        <f t="shared" si="59"/>
        <v>0</v>
      </c>
      <c r="CV26" s="567" t="str" cm="1">
        <f t="array" ref="CV26">INDEX(CV$13:CV25,$B26+1,1)</f>
        <v>-</v>
      </c>
      <c r="CW26" s="441" t="str">
        <f t="shared" ca="1" si="60"/>
        <v>-</v>
      </c>
      <c r="CX26" s="441">
        <f t="shared" si="61"/>
        <v>0</v>
      </c>
      <c r="CY26" s="441">
        <f t="shared" si="61"/>
        <v>0</v>
      </c>
      <c r="CZ26" s="8"/>
      <c r="DA26" s="567" t="b" cm="1">
        <f t="array" ref="DA26">INDEX(DA$13:DA25,$B26+1,1)</f>
        <v>0</v>
      </c>
      <c r="DB26" s="567" t="b" cm="1">
        <f t="array" ref="DB26">INDEX(DB$13:DB25,$B26+1,1)</f>
        <v>0</v>
      </c>
      <c r="DC26" s="568">
        <f t="shared" ca="1" si="79"/>
        <v>0</v>
      </c>
      <c r="DD26" s="567" t="b" cm="1">
        <f t="array" ref="DD26">INDEX(DD$13:DD25,$B26+1,1)</f>
        <v>1</v>
      </c>
      <c r="DE26" s="567" t="str" cm="1">
        <f t="array" ref="DE26">INDEX(DE$13:DE25,$B26+1,1)</f>
        <v>-</v>
      </c>
      <c r="DF26" s="567" cm="1">
        <f t="array" ref="DF26">INDEX(DF$13:DF25,$B26+1,1)</f>
        <v>1</v>
      </c>
      <c r="DG26" s="567" cm="1">
        <f t="array" ref="DG26">INDEX(DG$13:DG25,$B26+1,1)</f>
        <v>1</v>
      </c>
      <c r="DH26" s="567" t="str" cm="1">
        <f t="array" ref="DH26">INDEX(DH$13:DH25,$B26+1,1)</f>
        <v>-</v>
      </c>
      <c r="DI26" s="567" t="str" cm="1">
        <f t="array" ref="DI26">INDEX(DI$13:DI25,$B26+1,1)</f>
        <v>-</v>
      </c>
      <c r="DJ26" s="567" t="str" cm="1">
        <f t="array" ref="DJ26">INDEX(DJ$13:DJ25,$B26+1,1)</f>
        <v>-</v>
      </c>
      <c r="DK26" s="567" t="str" cm="1">
        <f t="array" ref="DK26">INDEX(DK$13:DK25,$B26+1,1)</f>
        <v>-</v>
      </c>
      <c r="DL26" s="567" t="str" cm="1">
        <f t="array" ref="DL26">INDEX(DL$13:DL25,$B26+1,1)</f>
        <v>-</v>
      </c>
      <c r="DM26" s="567" t="str" cm="1">
        <f t="array" ref="DM26">INDEX(DM$13:DM25,$B26+1,1)</f>
        <v>-</v>
      </c>
      <c r="DN26" s="441">
        <f t="shared" si="80"/>
        <v>1</v>
      </c>
      <c r="DO26" s="441">
        <f t="shared" si="80"/>
        <v>60</v>
      </c>
      <c r="DP26" s="567" t="str" cm="1">
        <f t="array" ref="DP26">INDEX(DP$13:DP25,$B26+1,1)</f>
        <v>-</v>
      </c>
      <c r="DQ26" s="441" t="str">
        <f t="shared" si="81"/>
        <v>-</v>
      </c>
      <c r="DR26" s="441" t="str">
        <f t="shared" si="81"/>
        <v>-</v>
      </c>
      <c r="DS26" s="441" t="str">
        <f t="shared" si="81"/>
        <v>-</v>
      </c>
      <c r="DT26" s="441" t="b">
        <f t="shared" si="82"/>
        <v>1</v>
      </c>
      <c r="DU26" s="567" t="str" cm="1">
        <f t="array" ref="DU26">INDEX(DU$13:DU25,$B26+1,1)</f>
        <v>-</v>
      </c>
      <c r="DV26" s="567" t="str" cm="1">
        <f t="array" ref="DV26">INDEX(DV$13:DV25,$B26+1,1)</f>
        <v>-</v>
      </c>
      <c r="DW26" s="567" t="str" cm="1">
        <f t="array" ref="DW26">INDEX(DW$13:DW25,$B26+1,1)</f>
        <v>-</v>
      </c>
      <c r="DX26" s="567" t="str" cm="1">
        <f t="array" ref="DX26">INDEX(DX$13:DX25,$B26+1,1)</f>
        <v>-</v>
      </c>
      <c r="DY26" s="441" t="str">
        <f t="shared" si="83"/>
        <v>-</v>
      </c>
      <c r="DZ26" s="441">
        <f t="shared" si="83"/>
        <v>500</v>
      </c>
      <c r="EA26" s="441">
        <f t="shared" si="83"/>
        <v>500</v>
      </c>
      <c r="EB26" s="441" t="str">
        <f t="shared" si="83"/>
        <v>-</v>
      </c>
      <c r="EC26" s="441" t="str">
        <f t="shared" si="83"/>
        <v>-</v>
      </c>
      <c r="ED26" s="441" t="str">
        <f t="shared" si="83"/>
        <v>-</v>
      </c>
      <c r="EE26" s="441">
        <f t="shared" si="84"/>
        <v>0</v>
      </c>
      <c r="EF26" s="441">
        <f t="shared" si="85"/>
        <v>0</v>
      </c>
      <c r="EG26" s="441">
        <f t="shared" si="86"/>
        <v>0</v>
      </c>
      <c r="EH26" s="441">
        <f t="shared" si="86"/>
        <v>0</v>
      </c>
      <c r="EI26" s="441">
        <f t="shared" si="86"/>
        <v>0</v>
      </c>
      <c r="EJ26" s="441">
        <f t="shared" si="86"/>
        <v>0</v>
      </c>
      <c r="EK26" s="441" t="b">
        <f t="shared" si="87"/>
        <v>0</v>
      </c>
      <c r="EL26" s="441" t="b">
        <f t="shared" si="87"/>
        <v>0</v>
      </c>
      <c r="EM26" s="441" t="b">
        <f t="shared" si="87"/>
        <v>0</v>
      </c>
      <c r="EN26" s="441" t="b">
        <f t="shared" si="87"/>
        <v>0</v>
      </c>
      <c r="EO26" s="441">
        <f t="shared" si="88"/>
        <v>1</v>
      </c>
      <c r="EP26" s="441">
        <f t="shared" si="88"/>
        <v>0</v>
      </c>
      <c r="EQ26" s="441" t="b">
        <f t="shared" si="89"/>
        <v>0</v>
      </c>
      <c r="ER26" s="441" t="b">
        <f t="shared" si="64"/>
        <v>0</v>
      </c>
      <c r="ES26" s="441" t="b">
        <f t="shared" si="64"/>
        <v>0</v>
      </c>
      <c r="ET26" s="441" t="b">
        <f t="shared" si="64"/>
        <v>1</v>
      </c>
      <c r="EU26" s="91">
        <f t="shared" si="65"/>
        <v>1</v>
      </c>
      <c r="EV26" s="91">
        <f t="shared" si="65"/>
        <v>1</v>
      </c>
      <c r="EW26" s="567" cm="1">
        <f t="array" ref="EW26">INDEX(EW$13:EW25,$B26+1,1)</f>
        <v>1</v>
      </c>
      <c r="EX26" s="567" cm="1">
        <f t="array" ref="EX26">INDEX(EX$13:EX25,$B26+1,1)</f>
        <v>1</v>
      </c>
      <c r="EY26" s="567" cm="1">
        <f t="array" ref="EY26">INDEX(EY$13:EY25,$B26+1,1)</f>
        <v>1</v>
      </c>
      <c r="EZ26" s="567" cm="1">
        <f t="array" ref="EZ26">INDEX(EZ$13:EZ25,$B26+1,1)</f>
        <v>1</v>
      </c>
      <c r="FA26" s="567" t="str" cm="1">
        <f t="array" ref="FA26">INDEX(FA$13:FA25,$B26+1,1)</f>
        <v>-</v>
      </c>
      <c r="FB26" s="441" t="b">
        <f t="shared" si="90"/>
        <v>1</v>
      </c>
      <c r="FC26" s="441" t="b">
        <f t="shared" si="90"/>
        <v>0</v>
      </c>
      <c r="FD26" s="441" t="b">
        <f t="shared" si="90"/>
        <v>0</v>
      </c>
      <c r="FE26" s="441" t="b">
        <f t="shared" si="90"/>
        <v>0</v>
      </c>
      <c r="FF26" s="91">
        <f t="shared" si="67"/>
        <v>1</v>
      </c>
      <c r="FG26" s="91">
        <f t="shared" si="67"/>
        <v>1</v>
      </c>
      <c r="FH26" s="91">
        <f t="shared" si="67"/>
        <v>1</v>
      </c>
      <c r="FI26" s="91">
        <f t="shared" si="67"/>
        <v>1</v>
      </c>
      <c r="FJ26" s="91">
        <f t="shared" si="67"/>
        <v>1</v>
      </c>
      <c r="FK26" s="91">
        <f t="shared" si="67"/>
        <v>1</v>
      </c>
      <c r="FL26" s="91">
        <f t="shared" si="67"/>
        <v>1</v>
      </c>
      <c r="FM26" s="91">
        <f t="shared" si="67"/>
        <v>1</v>
      </c>
      <c r="FN26" s="8"/>
      <c r="FO26" s="567" t="str" cm="1">
        <f t="array" ref="FO26">INDEX(FO$13:FO25,$B26+1,1)</f>
        <v>-</v>
      </c>
      <c r="FP26" s="441" t="b">
        <f t="shared" si="91"/>
        <v>0</v>
      </c>
      <c r="FQ26" s="567" t="str" cm="1">
        <f t="array" ref="FQ26">INDEX(FQ$13:FQ25,$B26+1,1)</f>
        <v>-</v>
      </c>
      <c r="FR26" s="567" t="str" cm="1">
        <f t="array" ref="FR26">INDEX(FR$13:FR25,$B26+1,1)</f>
        <v>-</v>
      </c>
      <c r="FS26" s="567" t="str" cm="1">
        <f t="array" ref="FS26">INDEX(FS$13:FS25,$B26+1,1)</f>
        <v>-</v>
      </c>
      <c r="FT26" s="567" cm="1">
        <f t="array" ref="FT26">INDEX(FT$13:FT25,$B26+1,1)</f>
        <v>1</v>
      </c>
      <c r="FU26" s="567" cm="1">
        <f t="array" ref="FU26">INDEX(FU$13:FU25,$B26+1,1)</f>
        <v>1</v>
      </c>
      <c r="FV26" s="567" t="str" cm="1">
        <f t="array" ref="FV26">INDEX(FV$13:FV25,$B26+1,1)</f>
        <v>-</v>
      </c>
      <c r="FW26" s="567" t="str" cm="1">
        <f t="array" ref="FW26">INDEX(FW$13:FW25,$B26+1,1)</f>
        <v>-</v>
      </c>
      <c r="FX26" s="567" t="str" cm="1">
        <f t="array" ref="FX26">INDEX(FX$13:FX25,$B26+1,1)</f>
        <v>-</v>
      </c>
      <c r="FY26" s="567" t="str" cm="1">
        <f t="array" ref="FY26">INDEX(FY$13:FY25,$B26+1,1)</f>
        <v>-</v>
      </c>
      <c r="FZ26" s="567" t="str" cm="1">
        <f t="array" ref="FZ26">INDEX(FZ$13:FZ25,$B26+1,1)</f>
        <v>-</v>
      </c>
      <c r="GA26" s="567" t="str" cm="1">
        <f t="array" ref="GA26">INDEX(GA$13:GA25,$B26+1,1)</f>
        <v>-</v>
      </c>
      <c r="GB26" s="567" t="str" cm="1">
        <f t="array" ref="GB26">INDEX(GB$13:GB25,$B26+1,1)</f>
        <v>-</v>
      </c>
      <c r="GC26" s="567" t="str" cm="1">
        <f t="array" ref="GC26">INDEX(GC$13:GC25,$B26+1,1)</f>
        <v>-</v>
      </c>
      <c r="GD26" s="567" t="str" cm="1">
        <f t="array" ref="GD26">INDEX(GD$13:GD25,$B26+1,1)</f>
        <v>-</v>
      </c>
      <c r="GE26" s="567" t="str" cm="1">
        <f t="array" ref="GE26">INDEX(GE$13:GE25,$B26+1,1)</f>
        <v>-</v>
      </c>
      <c r="GF26" s="567" t="str" cm="1">
        <f t="array" ref="GF26">INDEX(GF$13:GF25,$B26+1,1)</f>
        <v>-</v>
      </c>
      <c r="GG26" s="567" t="str" cm="1">
        <f t="array" ref="GG26">INDEX(GG$13:GG25,$B26+1,1)</f>
        <v>-</v>
      </c>
      <c r="GH26" s="567" t="str" cm="1">
        <f t="array" ref="GH26">INDEX(GH$13:GH25,$B26+1,1)</f>
        <v>-</v>
      </c>
      <c r="GI26" s="567" t="str" cm="1">
        <f t="array" ref="GI26">INDEX(GI$13:GI25,$B26+1,1)</f>
        <v>-</v>
      </c>
      <c r="GJ26" s="567" t="str" cm="1">
        <f t="array" ref="GJ26">INDEX(GJ$13:GJ25,$B26+1,1)</f>
        <v>-</v>
      </c>
      <c r="GK26" s="567" t="str" cm="1">
        <f t="array" ref="GK26">INDEX(GK$13:GK25,$B26+1,1)</f>
        <v>-</v>
      </c>
      <c r="GL26" s="567" t="str" cm="1">
        <f t="array" ref="GL26">INDEX(GL$13:GL25,$B26+1,1)</f>
        <v>-</v>
      </c>
      <c r="GM26" s="567" t="str" cm="1">
        <f t="array" ref="GM26">INDEX(GM$13:GM25,$B26+1,1)</f>
        <v>-</v>
      </c>
      <c r="GN26" s="567" cm="1">
        <f t="array" ref="GN26">INDEX(GN$13:GN25,$B26+1,1)</f>
        <v>0</v>
      </c>
      <c r="GO26" s="567" t="str" cm="1">
        <f t="array" ref="GO26">INDEX(GO$13:GO25,$B26+1,1)</f>
        <v>-</v>
      </c>
      <c r="GP26" s="567" cm="1">
        <f t="array" ref="GP26">INDEX(GP$13:GP25,$B26+1,1)</f>
        <v>1</v>
      </c>
      <c r="GQ26" s="567" cm="1">
        <f t="array" ref="GQ26">INDEX(GQ$13:GQ25,$B26+1,1)</f>
        <v>0</v>
      </c>
      <c r="GR26" s="567" cm="1">
        <f t="array" ref="GR26">INDEX(GR$13:GR25,$B26+1,1)</f>
        <v>0</v>
      </c>
      <c r="GS26" s="567" cm="1">
        <f t="array" ref="GS26">INDEX(GS$13:GS25,$B26+1,1)</f>
        <v>0</v>
      </c>
      <c r="GT26" s="567" cm="1">
        <f t="array" ref="GT26">INDEX(GT$13:GT25,$B26+1,1)</f>
        <v>0</v>
      </c>
      <c r="GU26" s="567" cm="1">
        <f t="array" ref="GU26">INDEX(GU$13:GU25,$B26+1,1)</f>
        <v>0</v>
      </c>
      <c r="GV26" s="567" cm="1">
        <f t="array" ref="GV26">INDEX(GV$13:GV25,$B26+1,1)</f>
        <v>0</v>
      </c>
      <c r="GW26" s="567" cm="1">
        <f t="array" ref="GW26">INDEX(GW$13:GW25,$B26+1,1)</f>
        <v>1</v>
      </c>
      <c r="GX26" s="567" cm="1">
        <f t="array" ref="GX26">INDEX(GX$13:GX25,$B26+1,1)</f>
        <v>0</v>
      </c>
      <c r="GY26" s="567" cm="1">
        <f t="array" ref="GY26">INDEX(GY$13:GY25,$B26+1,1)</f>
        <v>0</v>
      </c>
      <c r="GZ26" s="567" cm="1">
        <f t="array" ref="GZ26">INDEX(GZ$13:GZ25,$B26+1,1)</f>
        <v>0</v>
      </c>
      <c r="HA26" s="567" cm="1">
        <f t="array" ref="HA26">INDEX(HA$13:HA25,$B26+1,1)</f>
        <v>0</v>
      </c>
      <c r="HB26" s="8"/>
      <c r="HC26" s="567" t="str" cm="1">
        <f t="array" ref="HC26">INDEX(HC$13:HC25,$B26+1,1)</f>
        <v>-</v>
      </c>
      <c r="HD26" s="567" t="str" cm="1">
        <f t="array" ref="HD26">INDEX(HD$13:HD25,$B26+1,1)</f>
        <v>-</v>
      </c>
      <c r="HE26" s="567" t="str" cm="1">
        <f t="array" ref="HE26">INDEX(HE$13:HE25,$B26+1,1)</f>
        <v>-</v>
      </c>
      <c r="HF26" s="567" t="str" cm="1">
        <f t="array" ref="HF26">INDEX(HF$13:HF25,$B26+1,1)</f>
        <v>-</v>
      </c>
      <c r="HG26" s="567" cm="1">
        <f t="array" ref="HG26">INDEX(HG$13:HG25,$B26+1,1)</f>
        <v>0</v>
      </c>
      <c r="HH26" s="567" t="str" cm="1">
        <f t="array" ref="HH26">INDEX(HH$13:HH25,$B26+1,1)</f>
        <v>-</v>
      </c>
      <c r="HI26" s="567" t="str" cm="1">
        <f t="array" ref="HI26">INDEX(HI$13:HI25,$B26+1,1)</f>
        <v>-</v>
      </c>
      <c r="HJ26" s="568" t="str">
        <f t="shared" ca="1" si="92"/>
        <v>-</v>
      </c>
      <c r="HK26" s="567" t="str" cm="1">
        <f t="array" ref="HK26">INDEX(HK$13:HK25,$B26+1,1)</f>
        <v>-</v>
      </c>
      <c r="HL26" s="567" t="str" cm="1">
        <f t="array" ref="HL26">INDEX(HL$13:HL25,$B26+1,1)</f>
        <v>-</v>
      </c>
      <c r="HM26" s="567" t="str" cm="1">
        <f t="array" ref="HM26">INDEX(HM$13:HM25,$B26+1,1)</f>
        <v>-</v>
      </c>
      <c r="HN26" s="567" t="str" cm="1">
        <f t="array" ref="HN26">INDEX(HN$13:HN25,$B26+1,1)</f>
        <v>-</v>
      </c>
      <c r="HO26" s="567" t="str" cm="1">
        <f t="array" ref="HO26">INDEX(HO$13:HO25,$B26+1,1)</f>
        <v>-</v>
      </c>
      <c r="HP26" s="567" t="str" cm="1">
        <f t="array" ref="HP26">INDEX(HP$13:HP25,$B26+1,1)</f>
        <v>-</v>
      </c>
      <c r="HQ26" s="567" t="str" cm="1">
        <f t="array" ref="HQ26">INDEX(HQ$13:HQ25,$B26+1,1)</f>
        <v>-</v>
      </c>
      <c r="HR26" s="567" t="str" cm="1">
        <f t="array" ref="HR26">INDEX(HR$13:HR25,$B26+1,1)</f>
        <v>-</v>
      </c>
      <c r="HS26" s="567" t="str" cm="1">
        <f t="array" ref="HS26">INDEX(HS$13:HS25,$B26+1,1)</f>
        <v>-</v>
      </c>
      <c r="HT26" s="567" t="str" cm="1">
        <f t="array" ref="HT26">INDEX(HT$13:HT25,$B26+1,1)</f>
        <v>-</v>
      </c>
      <c r="HU26" s="567" t="str" cm="1">
        <f t="array" ref="HU26">INDEX(HU$13:HU25,$B26+1,1)</f>
        <v>-</v>
      </c>
      <c r="HV26" s="567" t="str" cm="1">
        <f t="array" ref="HV26">INDEX(HV$13:HV25,$B26+1,1)</f>
        <v>-</v>
      </c>
      <c r="HW26" s="567" t="str" cm="1">
        <f t="array" ref="HW26">INDEX(HW$13:HW25,$B26+1,1)</f>
        <v>-</v>
      </c>
      <c r="HX26" s="567" t="str" cm="1">
        <f t="array" ref="HX26">INDEX(HX$13:HX25,$B26+1,1)</f>
        <v>-</v>
      </c>
      <c r="HY26" s="567" t="str" cm="1">
        <f t="array" ref="HY26">INDEX(HY$13:HY25,$B26+1,1)</f>
        <v>-</v>
      </c>
      <c r="HZ26" s="567" t="str" cm="1">
        <f t="array" ref="HZ26">INDEX(HZ$13:HZ25,$B26+1,1)</f>
        <v>-</v>
      </c>
      <c r="IA26" s="567" t="str" cm="1">
        <f t="array" ref="IA26">INDEX(IA$13:IA25,$B26+1,1)</f>
        <v>-</v>
      </c>
      <c r="IB26" s="567" t="str" cm="1">
        <f t="array" ref="IB26">INDEX(IB$13:IB25,$B26+1,1)</f>
        <v>-</v>
      </c>
      <c r="IC26" s="567" t="str" cm="1">
        <f t="array" ref="IC26">INDEX(IC$13:IC25,$B26+1,1)</f>
        <v>-</v>
      </c>
      <c r="ID26" s="567" t="str" cm="1">
        <f t="array" ref="ID26">INDEX(ID$13:ID25,$B26+1,1)</f>
        <v>-</v>
      </c>
      <c r="IE26" s="567" t="str" cm="1">
        <f t="array" ref="IE26">INDEX(IE$13:IE25,$B26+1,1)</f>
        <v>-</v>
      </c>
      <c r="IF26" s="567" t="str" cm="1">
        <f t="array" ref="IF26">INDEX(IF$13:IF25,$B26+1,1)</f>
        <v>-</v>
      </c>
      <c r="IG26" s="567" t="str" cm="1">
        <f t="array" ref="IG26">INDEX(IG$13:IG25,$B26+1,1)</f>
        <v>-</v>
      </c>
      <c r="IH26" s="567" cm="1">
        <f t="array" ref="IH26">INDEX(IH$13:IH25,$B26+1,1)</f>
        <v>1</v>
      </c>
      <c r="II26" s="567" cm="1">
        <f t="array" ref="II26">INDEX(II$13:II25,$B26+1,1)</f>
        <v>1</v>
      </c>
      <c r="IJ26" s="8"/>
      <c r="IK26" s="567" cm="1">
        <f t="array" ref="IK26">INDEX(IK$13:IK25,$B26+1,1)</f>
        <v>0.125</v>
      </c>
      <c r="IL26" s="567" cm="1">
        <f t="array" ref="IL26">INDEX(IL$13:IL25,$B26+1,1)</f>
        <v>0.3</v>
      </c>
      <c r="IM26" s="567" cm="1">
        <f t="array" ref="IM26">INDEX(IM$13:IM25,$B26+1,1)</f>
        <v>-0.05</v>
      </c>
      <c r="IN26" s="567" cm="1">
        <f t="array" ref="IN26">INDEX(IN$13:IN25,$B26+1,1)</f>
        <v>0.1</v>
      </c>
      <c r="IO26" s="567" cm="1">
        <f t="array" ref="IO26">INDEX(IO$13:IO25,$B26+1,1)</f>
        <v>0.25</v>
      </c>
      <c r="IP26" s="567" cm="1">
        <f t="array" ref="IP26">INDEX(IP$13:IP25,$B26+1,1)</f>
        <v>-0.05</v>
      </c>
      <c r="IQ26" s="567" cm="1">
        <f t="array" ref="IQ26">INDEX(IQ$13:IQ25,$B26+1,1)</f>
        <v>0.05</v>
      </c>
      <c r="IR26" s="567" cm="1">
        <f t="array" ref="IR26">INDEX(IR$13:IR25,$B26+1,1)</f>
        <v>0.1</v>
      </c>
      <c r="IS26" s="567" cm="1">
        <f t="array" ref="IS26">INDEX(IS$13:IS25,$B26+1,1)</f>
        <v>-0.02</v>
      </c>
      <c r="IT26" s="567" cm="1">
        <f t="array" ref="IT26">INDEX(IT$13:IT25,$B26+1,1)</f>
        <v>0.1</v>
      </c>
      <c r="IU26" s="567" cm="1">
        <f t="array" ref="IU26">INDEX(IU$13:IU25,$B26+1,1)</f>
        <v>0.25</v>
      </c>
      <c r="IV26" s="567" cm="1">
        <f t="array" ref="IV26">INDEX(IV$13:IV25,$B26+1,1)</f>
        <v>-0.05</v>
      </c>
      <c r="IW26" s="567" cm="1">
        <f t="array" ref="IW26">INDEX(IW$13:IW25,$B26+1,1)</f>
        <v>0.125</v>
      </c>
      <c r="IX26" s="567" cm="1">
        <f t="array" ref="IX26">INDEX(IX$13:IX25,$B26+1,1)</f>
        <v>0.1</v>
      </c>
      <c r="IY26" s="567" cm="1">
        <f t="array" ref="IY26">INDEX(IY$13:IY25,$B26+1,1)</f>
        <v>0.1</v>
      </c>
      <c r="IZ26" s="567" cm="1">
        <f t="array" ref="IZ26">INDEX(IZ$13:IZ25,$B26+1,1)</f>
        <v>0.1</v>
      </c>
      <c r="JA26" s="567" cm="1">
        <f t="array" ref="JA26">INDEX(JA$13:JA25,$B26+1,1)</f>
        <v>0</v>
      </c>
      <c r="JB26" s="567" cm="1">
        <f t="array" ref="JB26">INDEX(JB$13:JB25,$B26+1,1)</f>
        <v>0</v>
      </c>
      <c r="JC26" s="567" cm="1">
        <f t="array" ref="JC26">INDEX(JC$13:JC25,$B26+1,1)</f>
        <v>0</v>
      </c>
      <c r="JD26" s="567" cm="1">
        <f t="array" ref="JD26">INDEX(JD$13:JD25,$B26+1,1)</f>
        <v>0</v>
      </c>
      <c r="JE26" s="567" cm="1">
        <f t="array" ref="JE26">INDEX(JE$13:JE25,$B26+1,1)</f>
        <v>0</v>
      </c>
      <c r="JF26" s="567" cm="1">
        <f t="array" ref="JF26">INDEX(JF$13:JF25,$B26+1,1)</f>
        <v>0</v>
      </c>
      <c r="JG26" s="567" cm="1">
        <f t="array" ref="JG26">INDEX(JG$13:JG25,$B26+1,1)</f>
        <v>0</v>
      </c>
      <c r="JH26" s="567" cm="1">
        <f t="array" ref="JH26">INDEX(JH$13:JH25,$B26+1,1)</f>
        <v>0</v>
      </c>
      <c r="JI26" s="567" cm="1">
        <f t="array" ref="JI26">INDEX(JI$13:JI25,$B26+1,1)</f>
        <v>0</v>
      </c>
      <c r="JJ26" s="567" cm="1">
        <f t="array" ref="JJ26">INDEX(JJ$13:JJ25,$B26+1,1)</f>
        <v>0</v>
      </c>
      <c r="JK26" s="567" cm="1">
        <f t="array" ref="JK26">INDEX(JK$13:JK25,$B26+1,1)</f>
        <v>0</v>
      </c>
      <c r="JL26" s="567" cm="1">
        <f t="array" ref="JL26">INDEX(JL$13:JL25,$B26+1,1)</f>
        <v>0</v>
      </c>
      <c r="JM26" s="567" cm="1">
        <f t="array" ref="JM26">INDEX(JM$13:JM25,$B26+1,1)</f>
        <v>0</v>
      </c>
      <c r="JN26" s="567" cm="1">
        <f t="array" ref="JN26">INDEX(JN$13:JN25,$B26+1,1)</f>
        <v>0</v>
      </c>
      <c r="JO26" s="567" cm="1">
        <f t="array" ref="JO26">INDEX(JO$13:JO25,$B26+1,1)</f>
        <v>0</v>
      </c>
      <c r="JP26" s="567" cm="1">
        <f t="array" ref="JP26">INDEX(JP$13:JP25,$B26+1,1)</f>
        <v>0</v>
      </c>
      <c r="JQ26" s="567" cm="1">
        <f t="array" ref="JQ26">INDEX(JQ$13:JQ25,$B26+1,1)</f>
        <v>0</v>
      </c>
      <c r="JR26" s="567" cm="1">
        <f t="array" ref="JR26">INDEX(JR$13:JR25,$B26+1,1)</f>
        <v>0</v>
      </c>
      <c r="JS26" s="567" cm="1">
        <f t="array" ref="JS26">INDEX(JS$13:JS25,$B26+1,1)</f>
        <v>0</v>
      </c>
      <c r="JT26" s="567" cm="1">
        <f t="array" ref="JT26">INDEX(JT$13:JT25,$B26+1,1)</f>
        <v>0</v>
      </c>
      <c r="JU26" s="567" cm="1">
        <f t="array" ref="JU26">INDEX(JU$13:JU25,$B26+1,1)</f>
        <v>0</v>
      </c>
      <c r="JV26" s="567" cm="1">
        <f t="array" ref="JV26">INDEX(JV$13:JV25,$B26+1,1)</f>
        <v>0</v>
      </c>
      <c r="JW26" s="567" cm="1">
        <f t="array" ref="JW26">INDEX(JW$13:JW25,$B26+1,1)</f>
        <v>0</v>
      </c>
      <c r="JX26" s="567" cm="1">
        <f t="array" ref="JX26">INDEX(JX$13:JX25,$B26+1,1)</f>
        <v>0</v>
      </c>
      <c r="JY26" s="567" cm="1">
        <f t="array" ref="JY26">INDEX(JY$13:JY25,$B26+1,1)</f>
        <v>0</v>
      </c>
      <c r="JZ26" s="567" cm="1">
        <f t="array" ref="JZ26">INDEX(JZ$13:JZ25,$B26+1,1)</f>
        <v>0</v>
      </c>
      <c r="KA26" s="567" cm="1">
        <f t="array" ref="KA26">INDEX(KA$13:KA25,$B26+1,1)</f>
        <v>0</v>
      </c>
      <c r="KB26" s="567" cm="1">
        <f t="array" ref="KB26">INDEX(KB$13:KB25,$B26+1,1)</f>
        <v>0</v>
      </c>
      <c r="KC26" s="567" cm="1">
        <f t="array" ref="KC26">INDEX(KC$13:KC25,$B26+1,1)</f>
        <v>0</v>
      </c>
      <c r="KD26" s="567" cm="1">
        <f t="array" ref="KD26">INDEX(KD$13:KD25,$B26+1,1)</f>
        <v>0</v>
      </c>
      <c r="KE26" s="567" cm="1">
        <f t="array" ref="KE26">INDEX(KE$13:KE25,$B26+1,1)</f>
        <v>0</v>
      </c>
      <c r="KF26" s="567" cm="1">
        <f t="array" ref="KF26">INDEX(KF$13:KF25,$B26+1,1)</f>
        <v>0</v>
      </c>
      <c r="KG26" s="567" t="str" cm="1">
        <f t="array" ref="KG26">INDEX(KG$13:KG25,$B26+1,1)</f>
        <v>-</v>
      </c>
      <c r="KH26" s="8"/>
      <c r="KI26" s="567" cm="1">
        <f t="array" ref="KI26">INDEX(KI$13:KI25,$B26+1,1)</f>
        <v>0</v>
      </c>
      <c r="KJ26" s="567" cm="1">
        <f t="array" ref="KJ26">INDEX(KJ$13:KJ25,$B26+1,1)</f>
        <v>0</v>
      </c>
      <c r="KK26" s="567" cm="1">
        <f t="array" ref="KK26">INDEX(KK$13:KK25,$B26+1,1)</f>
        <v>0</v>
      </c>
      <c r="KL26" s="567" t="str" cm="1">
        <f t="array" ref="KL26">INDEX(KL$13:KL25,$B26+1,1)</f>
        <v>-</v>
      </c>
      <c r="KM26" s="567" t="str" cm="1">
        <f t="array" ref="KM26">INDEX(KM$13:KM25,$B26+1,1)</f>
        <v>-</v>
      </c>
      <c r="KN26" s="567" t="str" cm="1">
        <f t="array" ref="KN26">INDEX(KN$13:KN25,$B26+1,1)</f>
        <v>-</v>
      </c>
      <c r="KO26" s="567" t="str" cm="1">
        <f t="array" ref="KO26">INDEX(KO$13:KO25,$B26+1,1)</f>
        <v>-</v>
      </c>
      <c r="KP26" s="567" t="str" cm="1">
        <f t="array" ref="KP26">INDEX(KP$13:KP25,$B26+1,1)</f>
        <v>-</v>
      </c>
      <c r="KQ26" s="567" t="str" cm="1">
        <f t="array" ref="KQ26">INDEX(KQ$13:KQ25,$B26+1,1)</f>
        <v>-</v>
      </c>
      <c r="KR26" s="567" t="str" cm="1">
        <f t="array" ref="KR26">INDEX(KR$13:KR25,$B26+1,1)</f>
        <v>-</v>
      </c>
      <c r="KS26" s="567" t="str" cm="1">
        <f t="array" ref="KS26">INDEX(KS$13:KS25,$B26+1,1)</f>
        <v>-</v>
      </c>
      <c r="KT26" s="567" t="str" cm="1">
        <f t="array" ref="KT26">INDEX(KT$13:KT25,$B26+1,1)</f>
        <v>-</v>
      </c>
      <c r="KU26" s="567" t="str" cm="1">
        <f t="array" ref="KU26">INDEX(KU$13:KU25,$B26+1,1)</f>
        <v>-</v>
      </c>
      <c r="KV26" s="567" t="str" cm="1">
        <f t="array" ref="KV26">INDEX(KV$13:KV25,$B26+1,1)</f>
        <v>-</v>
      </c>
      <c r="KW26" s="567" t="str" cm="1">
        <f t="array" ref="KW26">INDEX(KW$13:KW25,$B26+1,1)</f>
        <v>-</v>
      </c>
      <c r="KX26" s="567" t="str" cm="1">
        <f t="array" ref="KX26">INDEX(KX$13:KX25,$B26+1,1)</f>
        <v>-</v>
      </c>
      <c r="KY26" s="567" t="str" cm="1">
        <f t="array" ref="KY26">INDEX(KY$13:KY25,$B26+1,1)</f>
        <v>-</v>
      </c>
      <c r="KZ26" s="567" t="str" cm="1">
        <f t="array" ref="KZ26">INDEX(KZ$13:KZ25,$B26+1,1)</f>
        <v>-</v>
      </c>
      <c r="LA26" s="567" t="str" cm="1">
        <f t="array" ref="LA26">INDEX(LA$13:LA25,$B26+1,1)</f>
        <v>-</v>
      </c>
      <c r="LB26" s="8"/>
      <c r="LC26" s="441" t="str">
        <f t="shared" ca="1" si="93"/>
        <v>-</v>
      </c>
      <c r="LD26" s="567" t="str" cm="1">
        <f t="array" ref="LD26">INDEX(LD$13:LD25,$B26+1,1)</f>
        <v>-</v>
      </c>
      <c r="LE26" s="567" t="str" cm="1">
        <f t="array" ref="LE26">INDEX(LE$13:LE25,$B26+1,1)</f>
        <v>-</v>
      </c>
      <c r="LF26" s="567" t="str" cm="1">
        <f t="array" ref="LF26">INDEX(LF$13:LF25,$B26+1,1)</f>
        <v>-</v>
      </c>
      <c r="LG26" s="567" t="str" cm="1">
        <f t="array" ref="LG26">INDEX(LG$13:LG25,$B26+1,1)</f>
        <v>-</v>
      </c>
      <c r="LH26" s="567" t="str" cm="1">
        <f t="array" ref="LH26">INDEX(LH$13:LH25,$B26+1,1)</f>
        <v>-</v>
      </c>
      <c r="LI26" s="567" t="str" cm="1">
        <f t="array" ref="LI26">INDEX(LI$13:LI25,$B26+1,1)</f>
        <v>-</v>
      </c>
      <c r="LJ26" s="567" t="str" cm="1">
        <f t="array" ref="LJ26">INDEX(LJ$13:LJ25,$B26+1,1)</f>
        <v>-</v>
      </c>
      <c r="LK26" s="441" t="str" cm="1">
        <f t="array" ref="LK26">IF(OR(LL26:LL26&lt;&gt;"-"),TRUE,"-")</f>
        <v>-</v>
      </c>
      <c r="LL26" s="567" t="str" cm="1">
        <f t="array" ref="LL26">INDEX(LL$13:LL25,$B26+1,1)</f>
        <v>-</v>
      </c>
      <c r="LM26" s="567" cm="1">
        <f t="array" ref="LM26">INDEX(LM$13:LM25,$B26+1,1)</f>
        <v>0</v>
      </c>
      <c r="LN26" s="567" cm="1">
        <f t="array" ref="LN26">INDEX(LN$13:LN25,$B26+1,1)</f>
        <v>999999</v>
      </c>
      <c r="LO26" s="567" cm="1">
        <f t="array" ref="LO26">INDEX(LO$13:LO25,$B26+1,1)</f>
        <v>999999</v>
      </c>
      <c r="LP26" s="567" cm="1">
        <f t="array" ref="LP26">INDEX(LP$13:LP25,$B26+1,1)</f>
        <v>999999</v>
      </c>
      <c r="LQ26" s="567" cm="1">
        <f t="array" ref="LQ26">INDEX(LQ$13:LQ25,$B26+1,1)</f>
        <v>999999</v>
      </c>
      <c r="LR26" s="567" cm="1">
        <f t="array" ref="LR26">INDEX(LR$13:LR25,$B26+1,1)</f>
        <v>999999</v>
      </c>
      <c r="LS26" s="567" cm="1">
        <f t="array" ref="LS26">INDEX(LS$13:LS25,$B26+1,1)</f>
        <v>999999</v>
      </c>
      <c r="LT26" s="567" t="str" cm="1">
        <f t="array" ref="LT26">INDEX(LT$13:LT25,$B26+1,1)</f>
        <v>-</v>
      </c>
      <c r="LU26" s="567" t="str" cm="1">
        <f t="array" ref="LU26">INDEX(LU$13:LU25,$B26+1,1)</f>
        <v>-</v>
      </c>
      <c r="LV26" s="567" t="str" cm="1">
        <f t="array" ref="LV26">INDEX(LV$13:LV25,$B26+1,1)</f>
        <v>-</v>
      </c>
      <c r="LW26" s="567" t="b" cm="1">
        <f t="array" ref="LW26">INDEX(LW$13:LW25,$B26+1,1)</f>
        <v>1</v>
      </c>
      <c r="LX26" s="567" t="str" cm="1">
        <f t="array" ref="LX26">INDEX(LX$13:LX25,$B26+1,1)</f>
        <v>-</v>
      </c>
      <c r="LY26" s="567" cm="1">
        <f t="array" ref="LY26">INDEX(LY$13:LY25,$B26+1,1)</f>
        <v>0</v>
      </c>
      <c r="LZ26" s="567" cm="1">
        <f t="array" ref="LZ26">INDEX(LZ$13:LZ25,$B26+1,1)</f>
        <v>0</v>
      </c>
      <c r="MA26" s="567" cm="1">
        <f t="array" ref="MA26">INDEX(MA$13:MA25,$B26+1,1)</f>
        <v>0</v>
      </c>
      <c r="MB26" s="567" t="str" cm="1">
        <f t="array" ref="MB26">INDEX(MB$13:MB25,$B26+1,1)</f>
        <v>-</v>
      </c>
      <c r="MC26" s="567" t="str" cm="1">
        <f t="array" ref="MC26">INDEX(MC$13:MC25,$B26+1,1)</f>
        <v>-</v>
      </c>
      <c r="MD26" s="441">
        <f t="shared" si="94"/>
        <v>0</v>
      </c>
      <c r="ME26" s="567" t="str" cm="1">
        <f t="array" ref="ME26">INDEX(ME$13:ME25,$B26+1,1)</f>
        <v>-</v>
      </c>
      <c r="MF26" s="567" t="str" cm="1">
        <f t="array" ref="MF26">INDEX(MF$13:MF25,$B26+1,1)</f>
        <v>-</v>
      </c>
      <c r="MG26" s="8"/>
      <c r="MH26" s="567" t="str" cm="1">
        <f t="array" ref="MH26">INDEX(MH$13:MH25,$B26+1,1)</f>
        <v>-</v>
      </c>
      <c r="MI26" s="567" t="str" cm="1">
        <f t="array" ref="MI26">INDEX(MI$13:MI25,$B26+1,1)</f>
        <v>-</v>
      </c>
      <c r="MJ26" s="567" t="str" cm="1">
        <f t="array" ref="MJ26">INDEX(MJ$13:MJ25,$B26+1,1)</f>
        <v>-</v>
      </c>
      <c r="MK26" s="567" t="str" cm="1">
        <f t="array" ref="MK26">INDEX(MK$13:MK25,$B26+1,1)</f>
        <v>-</v>
      </c>
      <c r="ML26" s="567" cm="1">
        <f t="array" ref="ML26">INDEX(ML$13:ML25,$B26+1,1)</f>
        <v>1</v>
      </c>
      <c r="MM26" s="567" cm="1">
        <f t="array" ref="MM26">INDEX(MM$13:MM25,$B26+1,1)</f>
        <v>1</v>
      </c>
      <c r="MN26" s="567" cm="1">
        <f t="array" ref="MN26">INDEX(MN$13:MN25,$B26+1,1)</f>
        <v>1</v>
      </c>
      <c r="MO26" s="567" cm="1">
        <f t="array" ref="MO26">INDEX(MO$13:MO25,$B26+1,1)</f>
        <v>1</v>
      </c>
      <c r="MP26" s="8"/>
      <c r="MQ26" s="441">
        <f t="shared" si="95"/>
        <v>1.5</v>
      </c>
      <c r="MR26" s="8"/>
      <c r="MS26" s="567" t="str" cm="1">
        <f t="array" ref="MS26">INDEX(MS$13:MS25,$B26+1,1)</f>
        <v>-</v>
      </c>
      <c r="MT26" s="567" t="str" cm="1">
        <f t="array" ref="MT26">INDEX(MT$13:MT25,$B26+1,1)</f>
        <v>-</v>
      </c>
      <c r="MU26" s="567" t="str" cm="1">
        <f t="array" ref="MU26">INDEX(MU$13:MU25,$B26+1,1)</f>
        <v>-</v>
      </c>
      <c r="MV26" s="567" t="str" cm="1">
        <f t="array" ref="MV26">INDEX(MV$13:MV25,$B26+1,1)</f>
        <v>-</v>
      </c>
      <c r="MW26" s="567" cm="1">
        <f t="array" ref="MW26">INDEX(MW$13:MW25,$B26+1,1)</f>
        <v>0</v>
      </c>
      <c r="MX26" s="514">
        <v>0</v>
      </c>
    </row>
    <row r="27" spans="1:362" outlineLevel="1">
      <c r="A27" s="18">
        <f t="shared" si="48"/>
        <v>14</v>
      </c>
      <c r="B27" s="18">
        <f t="shared" si="99"/>
        <v>5</v>
      </c>
      <c r="C27">
        <v>2</v>
      </c>
      <c r="D27" s="17" t="str">
        <f t="shared" ca="1" si="100"/>
        <v>GSW</v>
      </c>
      <c r="E27" t="b">
        <v>1</v>
      </c>
      <c r="F27" t="b">
        <v>0</v>
      </c>
      <c r="G27" t="b">
        <f t="shared" si="101"/>
        <v>1</v>
      </c>
      <c r="H27" s="18" t="s">
        <v>2200</v>
      </c>
      <c r="I27" s="567" cm="1">
        <f t="array" ref="I27">INDEX(I$13:I26,$B27+1,1)</f>
        <v>1</v>
      </c>
      <c r="J27" s="567" cm="1">
        <f t="array" ref="J27">INDEX(J$13:J26,$B27+1,1)</f>
        <v>0</v>
      </c>
      <c r="K27" s="567" cm="1">
        <f t="array" ref="K27">INDEX(K$13:K26,$B27+1,1)</f>
        <v>0</v>
      </c>
      <c r="L27" s="567" cm="1">
        <f t="array" ref="L27">INDEX(L$13:L26,$B27+1,1)</f>
        <v>2</v>
      </c>
      <c r="M27" s="22">
        <v>4</v>
      </c>
      <c r="N27" s="22">
        <v>3</v>
      </c>
      <c r="O27" s="567" cm="1">
        <f t="array" ref="O27">INDEX(O$13:O26,$B27+1,1)</f>
        <v>3</v>
      </c>
      <c r="P27" s="441">
        <f t="shared" si="49"/>
        <v>1</v>
      </c>
      <c r="Q27" s="441">
        <f t="shared" si="49"/>
        <v>1</v>
      </c>
      <c r="R27" s="441">
        <f t="shared" si="50"/>
        <v>1</v>
      </c>
      <c r="S27" s="567" cm="1">
        <f t="array" ref="S27">INDEX(S$13:S26,$B27+1,1)</f>
        <v>1</v>
      </c>
      <c r="T27" s="567" cm="1">
        <f t="array" ref="T27">INDEX(T$13:T26,$B27+1,1)</f>
        <v>1</v>
      </c>
      <c r="U27" s="567" cm="1">
        <f t="array" ref="U27">INDEX(U$13:U26,$B27+1,1)</f>
        <v>1</v>
      </c>
      <c r="V27" s="567" cm="1">
        <f t="array" ref="V27">INDEX(V$13:V26,$B27+1,1)</f>
        <v>0</v>
      </c>
      <c r="W27" s="18"/>
      <c r="X27" s="567" cm="1">
        <f t="array" ref="X27">INDEX(X$13:X26,$B27+1,1)</f>
        <v>0</v>
      </c>
      <c r="Y27" s="567" cm="1">
        <f t="array" ref="Y27">INDEX(Y$13:Y26,$B27+1,1)</f>
        <v>0</v>
      </c>
      <c r="Z27" s="567" cm="1">
        <f t="array" ref="Z27">INDEX(Z$13:Z26,$B27+1,1)</f>
        <v>0</v>
      </c>
      <c r="AA27" s="567" cm="1">
        <f t="array" ref="AA27">INDEX(AA$13:AA26,$B27+1,1)</f>
        <v>1</v>
      </c>
      <c r="AB27" s="567" t="str" cm="1">
        <f t="array" ref="AB27">INDEX(AB$13:AB26,$B27+1,1)</f>
        <v/>
      </c>
      <c r="AC27" s="567" cm="1">
        <f t="array" ref="AC27">INDEX(AC$13:AC26,$B27+1,1)</f>
        <v>1</v>
      </c>
      <c r="AD27" s="567" cm="1">
        <f t="array" ref="AD27">INDEX(AD$13:AD26,$B27+1,1)</f>
        <v>1</v>
      </c>
      <c r="AE27" s="567" cm="1">
        <f t="array" ref="AE27">INDEX(AE$13:AE26,$B27+1,1)</f>
        <v>0</v>
      </c>
      <c r="AF27" s="567" cm="1">
        <f t="array" ref="AF27">INDEX(AF$13:AF26,$B27+1,1)</f>
        <v>0</v>
      </c>
      <c r="AG27" s="567" cm="1">
        <f t="array" ref="AG27">INDEX(AG$13:AG26,$B27+1,1)</f>
        <v>0</v>
      </c>
      <c r="AH27" s="567" cm="1">
        <f t="array" ref="AH27">INDEX(AH$13:AH26,$B27+1,1)</f>
        <v>0</v>
      </c>
      <c r="AI27" s="116"/>
      <c r="AJ27" s="116"/>
      <c r="AK27" s="116"/>
      <c r="AL27" s="116"/>
      <c r="AM27" s="116"/>
      <c r="AN27" s="116"/>
      <c r="AO27" s="116"/>
      <c r="AP27" s="116"/>
      <c r="AQ27" s="116"/>
      <c r="AR27" s="116"/>
      <c r="AS27" s="116"/>
      <c r="AT27" s="116"/>
      <c r="AU27" s="116"/>
      <c r="AV27" s="18"/>
      <c r="AW27" s="18"/>
      <c r="AX27" s="18"/>
      <c r="AY27" s="18"/>
      <c r="AZ27" s="18"/>
      <c r="BA27" s="209" t="str" cm="1">
        <f t="array" aca="1" ref="BA27" ca="1">$H27&amp;" "        &amp;_xlfn.SINGLE( INDEX(i.ModelStructure,$I27,1))    &amp;" "
&amp; $D27        &amp;       IF(OR($CD27="-", $CD27),"_PInp","_Full")&amp;    IF($DN27=0," FWM","")&amp;IF($DN27=1," MWM","")&amp;IF($DN27=7," Mat","")&amp;IF($MC27=1,"&amp;EL","   ")&amp;IF($DT27=TRUE,"&amp;BBT","    ")
&amp;      " TOL"&amp;_xlfn.SINGLE(INDEX(i.TOL_Desc,1,$O27))   &amp; " Scan"&amp;$U27
&amp;       CHOOSE($K27+1," CFS"," GFS"," NFS")&amp;     " CG_"&amp;_xlfn.SINGLE(_xlfn.SWITCH($LC27,"-",1,TRUE,1,FALSE,0))&amp;_xlfn.SINGLE(    IF($LE27="-"," FodCrop    ",_xlfn.SWITCH(VALUE(LEFT($LE$4,1)),0," All",6," Lup",9," Oat",11," OaF")&amp;"_Fod"&amp;TEXT($LE27,"000%")))
&amp;" REV"&amp;"_"&amp;TEXT($FR27,"00;-0;00;@ ")&amp;TEXT($AB27,"00;-0;00;  @")&amp;"_"&amp;TEXT($FW27,"0")&amp;"_"&amp;TEXT($AD27,"0")
&amp; " RR"&amp;TEXT(SUM($EE27:$EF27),"+00%;-00%;    ;@")
&amp; " ("&amp;IF($DB27,"P","E")   &amp;IF($DA27,"T","t")        &amp;     "_F"&amp;IF($HS27=TRUE,3,0)+COUNTIF($HL27:$HP27,TRUE)+COUNTIF($BV27:$BW27,"&gt;0")&amp;IF($HQ27=TRUE,3,0)+COUNTIF($BV27:$BW27,"&gt;0")&amp;"N"&amp;$HV27&amp;$HW27&amp;"L"&amp;$IH27&amp;$II27&amp;"_"&amp;$IG27&amp;")"</f>
        <v>Breed_test  SE GSW_PInp Mat        TOLSpr Scan1 CFS CG_1 FodCrop     REV_-   _-_1 RR     (Et_F00N--L11_-)</v>
      </c>
      <c r="BB27" s="8" t="str">
        <f ca="1">IF(COUNTIF(BA$13:BA27,BA27)=1,"-","Dup")</f>
        <v>-</v>
      </c>
      <c r="BC27" s="8"/>
      <c r="BD27" s="567" t="b" cm="1">
        <f t="array" ref="BD27">INDEX(BD$13:BD26,$B27+1,1)</f>
        <v>0</v>
      </c>
      <c r="BE27" s="567" t="b" cm="1">
        <f t="array" ref="BE27">INDEX(BE$13:BE26,$B27+1,1)</f>
        <v>0</v>
      </c>
      <c r="BF27" s="567" t="b" cm="1">
        <f t="array" ref="BF27">INDEX(BF$13:BF26,$B27+1,1)</f>
        <v>0</v>
      </c>
      <c r="BG27" s="567" t="b" cm="1">
        <f t="array" ref="BG27">INDEX(BG$13:BG26,$B27+1,1)</f>
        <v>0</v>
      </c>
      <c r="BH27" s="567" t="b" cm="1">
        <f t="array" ref="BH27">INDEX(BH$13:BH26,$B27+1,1)</f>
        <v>0</v>
      </c>
      <c r="BI27" s="567" t="b" cm="1">
        <f t="array" ref="BI27">INDEX(BI$13:BI26,$B27+1,1)</f>
        <v>0</v>
      </c>
      <c r="BJ27" s="567" t="b" cm="1">
        <f t="array" ref="BJ27">INDEX(BJ$13:BJ26,$B27+1,1)</f>
        <v>0</v>
      </c>
      <c r="BK27" s="567" t="b" cm="1">
        <f t="array" ref="BK27">INDEX(BK$13:BK26,$B27+1,1)</f>
        <v>0</v>
      </c>
      <c r="BL27" s="567" t="b" cm="1">
        <f t="array" ref="BL27">INDEX(BL$13:BL26,$B27+1,1)</f>
        <v>0</v>
      </c>
      <c r="BM27" s="8"/>
      <c r="BN27" s="567" t="b" cm="1">
        <f t="array" ref="BN27">INDEX(BN$13:BN26,$B27+1,1)</f>
        <v>0</v>
      </c>
      <c r="BO27" s="567" t="str" cm="1">
        <f t="array" ref="BO27">INDEX(BO$13:BO26,$B27+1,1)</f>
        <v>-</v>
      </c>
      <c r="BP27" s="567" t="str" cm="1">
        <f t="array" ref="BP27">INDEX(BP$13:BP26,$B27+1,1)</f>
        <v>-</v>
      </c>
      <c r="BQ27" s="567" t="str" cm="1">
        <f t="array" ref="BQ27">INDEX(BQ$13:BQ26,$B27+1,1)</f>
        <v>-</v>
      </c>
      <c r="BR27" s="567" t="str" cm="1">
        <f t="array" ref="BR27">INDEX(BR$13:BR26,$B27+1,1)</f>
        <v>-</v>
      </c>
      <c r="BS27" s="567" t="str" cm="1">
        <f t="array" ref="BS27">INDEX(BS$13:BS26,$B27+1,1)</f>
        <v>-</v>
      </c>
      <c r="BT27" s="567" t="str" cm="1">
        <f t="array" ref="BT27">INDEX(BT$13:BT26,$B27+1,1)</f>
        <v>-</v>
      </c>
      <c r="BU27" s="567" t="str" cm="1">
        <f t="array" ref="BU27">INDEX(BU$13:BU26,$B27+1,1)</f>
        <v>-</v>
      </c>
      <c r="BV27" s="567" t="str" cm="1">
        <f t="array" ref="BV27">INDEX(BV$13:BV26,$B27+1,1)</f>
        <v>-</v>
      </c>
      <c r="BW27" s="567" t="str" cm="1">
        <f t="array" ref="BW27">INDEX(BW$13:BW26,$B27+1,1)</f>
        <v>-</v>
      </c>
      <c r="BX27" s="567" t="str" cm="1">
        <f t="array" ref="BX27">INDEX(BX$13:BX26,$B27+1,1)</f>
        <v>-</v>
      </c>
      <c r="BY27" s="567" t="str" cm="1">
        <f t="array" ref="BY27">INDEX(BY$13:BY26,$B27+1,1)</f>
        <v>-</v>
      </c>
      <c r="BZ27" s="567" t="b" cm="1">
        <f t="array" ref="BZ27">INDEX(BZ$13:BZ26,$B27+1,1)</f>
        <v>0</v>
      </c>
      <c r="CA27" s="567" t="str" cm="1">
        <f t="array" ref="CA27">INDEX(CA$13:CA26,$B27+1,1)</f>
        <v>-</v>
      </c>
      <c r="CB27" s="567" t="str" cm="1">
        <f t="array" ref="CB27">INDEX(CB$13:CB26,$B27+1,1)</f>
        <v>-</v>
      </c>
      <c r="CC27" s="567" t="str" cm="1">
        <f t="array" ref="CC27">INDEX(CC$13:CC26,$B27+1,1)</f>
        <v>-</v>
      </c>
      <c r="CD27" s="567" t="str" cm="1">
        <f t="array" ref="CD27">INDEX(CD$13:CD26,$B27+1,1)</f>
        <v>-</v>
      </c>
      <c r="CE27" s="8"/>
      <c r="CF27" s="567" t="str" cm="1">
        <f t="array" ref="CF27">INDEX(CF$13:CF26,$B27+1,1)</f>
        <v>-</v>
      </c>
      <c r="CG27" s="441">
        <f t="shared" ca="1" si="53"/>
        <v>1</v>
      </c>
      <c r="CH27" s="441">
        <f t="shared" si="54"/>
        <v>0</v>
      </c>
      <c r="CI27" s="441">
        <f t="shared" si="54"/>
        <v>0</v>
      </c>
      <c r="CJ27" s="567" t="str" cm="1">
        <f t="array" ref="CJ27">INDEX(CJ$13:CJ26,$B27+1,1)</f>
        <v>-</v>
      </c>
      <c r="CK27" s="567" t="str" cm="1">
        <f t="array" ref="CK27">INDEX(CK$13:CK26,$B27+1,1)</f>
        <v>-</v>
      </c>
      <c r="CL27" s="567" t="str" cm="1">
        <f t="array" ref="CL27">INDEX(CL$13:CL26,$B27+1,1)</f>
        <v>-</v>
      </c>
      <c r="CM27" s="441">
        <f t="shared" ca="1" si="55"/>
        <v>1</v>
      </c>
      <c r="CN27" s="441">
        <f t="shared" si="56"/>
        <v>0</v>
      </c>
      <c r="CO27" s="441">
        <f t="shared" si="56"/>
        <v>0</v>
      </c>
      <c r="CP27" s="567" t="str" cm="1">
        <f t="array" ref="CP27">INDEX(CP$13:CP26,$B27+1,1)</f>
        <v>-</v>
      </c>
      <c r="CQ27" s="441">
        <f t="shared" ca="1" si="57"/>
        <v>1</v>
      </c>
      <c r="CR27" s="441">
        <f t="shared" si="58"/>
        <v>0</v>
      </c>
      <c r="CS27" s="567" t="str" cm="1">
        <f t="array" ref="CS27">INDEX(CS$13:CS26,$B27+1,1)</f>
        <v>-</v>
      </c>
      <c r="CT27" s="567" t="str" cm="1">
        <f t="array" ref="CT27">INDEX(CT$13:CT26,$B27+1,1)</f>
        <v>-</v>
      </c>
      <c r="CU27" s="441">
        <f t="shared" si="59"/>
        <v>0</v>
      </c>
      <c r="CV27" s="567" t="str" cm="1">
        <f t="array" ref="CV27">INDEX(CV$13:CV26,$B27+1,1)</f>
        <v>-</v>
      </c>
      <c r="CW27" s="441">
        <f t="shared" ca="1" si="60"/>
        <v>1</v>
      </c>
      <c r="CX27" s="441">
        <f t="shared" si="61"/>
        <v>0</v>
      </c>
      <c r="CY27" s="441">
        <f t="shared" si="61"/>
        <v>0</v>
      </c>
      <c r="CZ27" s="8"/>
      <c r="DA27" s="567" t="b" cm="1">
        <f t="array" ref="DA27">INDEX(DA$13:DA26,$B27+1,1)</f>
        <v>0</v>
      </c>
      <c r="DB27" s="567" t="b" cm="1">
        <f t="array" ref="DB27">INDEX(DB$13:DB26,$B27+1,1)</f>
        <v>0</v>
      </c>
      <c r="DC27" s="568">
        <f t="shared" ca="1" si="79"/>
        <v>0</v>
      </c>
      <c r="DD27" s="567" t="b" cm="1">
        <f t="array" ref="DD27">INDEX(DD$13:DD26,$B27+1,1)</f>
        <v>1</v>
      </c>
      <c r="DE27" s="567" t="str" cm="1">
        <f t="array" ref="DE27">INDEX(DE$13:DE26,$B27+1,1)</f>
        <v>-</v>
      </c>
      <c r="DF27" s="567" cm="1">
        <f t="array" ref="DF27">INDEX(DF$13:DF26,$B27+1,1)</f>
        <v>1</v>
      </c>
      <c r="DG27" s="567" cm="1">
        <f t="array" ref="DG27">INDEX(DG$13:DG26,$B27+1,1)</f>
        <v>1</v>
      </c>
      <c r="DH27" s="567" t="str" cm="1">
        <f t="array" ref="DH27">INDEX(DH$13:DH26,$B27+1,1)</f>
        <v>-</v>
      </c>
      <c r="DI27" s="567" t="str" cm="1">
        <f t="array" ref="DI27">INDEX(DI$13:DI26,$B27+1,1)</f>
        <v>-</v>
      </c>
      <c r="DJ27" s="567" t="str" cm="1">
        <f t="array" ref="DJ27">INDEX(DJ$13:DJ26,$B27+1,1)</f>
        <v>-</v>
      </c>
      <c r="DK27" s="567" t="str" cm="1">
        <f t="array" ref="DK27">INDEX(DK$13:DK26,$B27+1,1)</f>
        <v>-</v>
      </c>
      <c r="DL27" s="567" t="str" cm="1">
        <f t="array" ref="DL27">INDEX(DL$13:DL26,$B27+1,1)</f>
        <v>-</v>
      </c>
      <c r="DM27" s="567" t="str" cm="1">
        <f t="array" ref="DM27">INDEX(DM$13:DM26,$B27+1,1)</f>
        <v>-</v>
      </c>
      <c r="DN27" s="441">
        <f t="shared" si="80"/>
        <v>7</v>
      </c>
      <c r="DO27" s="441">
        <f t="shared" si="80"/>
        <v>70</v>
      </c>
      <c r="DP27" s="567" t="str" cm="1">
        <f t="array" ref="DP27">INDEX(DP$13:DP26,$B27+1,1)</f>
        <v>-</v>
      </c>
      <c r="DQ27" s="441" t="str">
        <f t="shared" si="81"/>
        <v>-</v>
      </c>
      <c r="DR27" s="441" t="str">
        <f t="shared" si="81"/>
        <v>-</v>
      </c>
      <c r="DS27" s="441" t="str">
        <f t="shared" si="81"/>
        <v>-</v>
      </c>
      <c r="DT27" s="441" t="b">
        <f t="shared" si="82"/>
        <v>0</v>
      </c>
      <c r="DU27" s="567" t="str" cm="1">
        <f t="array" ref="DU27">INDEX(DU$13:DU26,$B27+1,1)</f>
        <v>-</v>
      </c>
      <c r="DV27" s="567" t="str" cm="1">
        <f t="array" ref="DV27">INDEX(DV$13:DV26,$B27+1,1)</f>
        <v>-</v>
      </c>
      <c r="DW27" s="567" t="str" cm="1">
        <f t="array" ref="DW27">INDEX(DW$13:DW26,$B27+1,1)</f>
        <v>-</v>
      </c>
      <c r="DX27" s="567" t="str" cm="1">
        <f t="array" ref="DX27">INDEX(DX$13:DX26,$B27+1,1)</f>
        <v>-</v>
      </c>
      <c r="DY27" s="441" t="str">
        <f t="shared" si="83"/>
        <v>-</v>
      </c>
      <c r="DZ27" s="441">
        <f t="shared" si="83"/>
        <v>0</v>
      </c>
      <c r="EA27" s="441">
        <f t="shared" si="83"/>
        <v>0</v>
      </c>
      <c r="EB27" s="441" t="str">
        <f t="shared" si="83"/>
        <v>-</v>
      </c>
      <c r="EC27" s="441" t="str">
        <f t="shared" si="83"/>
        <v>-</v>
      </c>
      <c r="ED27" s="441" t="str">
        <f t="shared" si="83"/>
        <v>-</v>
      </c>
      <c r="EE27" s="441">
        <f t="shared" si="84"/>
        <v>0</v>
      </c>
      <c r="EF27" s="441">
        <f t="shared" si="85"/>
        <v>0</v>
      </c>
      <c r="EG27" s="441">
        <f t="shared" si="86"/>
        <v>0</v>
      </c>
      <c r="EH27" s="441">
        <f t="shared" si="86"/>
        <v>0</v>
      </c>
      <c r="EI27" s="441">
        <f t="shared" si="86"/>
        <v>0</v>
      </c>
      <c r="EJ27" s="441">
        <f t="shared" si="86"/>
        <v>0</v>
      </c>
      <c r="EK27" s="441" t="b">
        <f t="shared" si="87"/>
        <v>0</v>
      </c>
      <c r="EL27" s="441" t="b">
        <f t="shared" si="87"/>
        <v>0</v>
      </c>
      <c r="EM27" s="441" t="b">
        <f t="shared" si="87"/>
        <v>0</v>
      </c>
      <c r="EN27" s="441" t="b">
        <f t="shared" si="87"/>
        <v>0</v>
      </c>
      <c r="EO27" s="441">
        <f t="shared" si="88"/>
        <v>0</v>
      </c>
      <c r="EP27" s="441">
        <f t="shared" si="88"/>
        <v>0</v>
      </c>
      <c r="EQ27" s="441" t="b">
        <f t="shared" si="89"/>
        <v>0</v>
      </c>
      <c r="ER27" s="441" t="b">
        <f t="shared" si="64"/>
        <v>0</v>
      </c>
      <c r="ES27" s="441" t="b">
        <f t="shared" si="64"/>
        <v>0</v>
      </c>
      <c r="ET27" s="441" t="b">
        <f t="shared" si="64"/>
        <v>1</v>
      </c>
      <c r="EU27" s="91">
        <f t="shared" si="65"/>
        <v>1</v>
      </c>
      <c r="EV27" s="91">
        <f t="shared" si="65"/>
        <v>1</v>
      </c>
      <c r="EW27" s="567" cm="1">
        <f t="array" ref="EW27">INDEX(EW$13:EW26,$B27+1,1)</f>
        <v>1</v>
      </c>
      <c r="EX27" s="567" cm="1">
        <f t="array" ref="EX27">INDEX(EX$13:EX26,$B27+1,1)</f>
        <v>1</v>
      </c>
      <c r="EY27" s="567" cm="1">
        <f t="array" ref="EY27">INDEX(EY$13:EY26,$B27+1,1)</f>
        <v>1</v>
      </c>
      <c r="EZ27" s="567" cm="1">
        <f t="array" ref="EZ27">INDEX(EZ$13:EZ26,$B27+1,1)</f>
        <v>1</v>
      </c>
      <c r="FA27" s="567" t="str" cm="1">
        <f t="array" ref="FA27">INDEX(FA$13:FA26,$B27+1,1)</f>
        <v>-</v>
      </c>
      <c r="FB27" s="441" t="b">
        <f t="shared" si="90"/>
        <v>1</v>
      </c>
      <c r="FC27" s="441" t="b">
        <f t="shared" si="90"/>
        <v>0</v>
      </c>
      <c r="FD27" s="441" t="b">
        <f t="shared" si="90"/>
        <v>0</v>
      </c>
      <c r="FE27" s="441" t="b">
        <f t="shared" si="90"/>
        <v>0</v>
      </c>
      <c r="FF27" s="91">
        <f t="shared" ref="FF27:FM36" si="102">INDEX(i.PGRscalar,1,($L27-1)*10+FF$6)</f>
        <v>1</v>
      </c>
      <c r="FG27" s="91">
        <f t="shared" si="102"/>
        <v>1</v>
      </c>
      <c r="FH27" s="91">
        <f t="shared" si="102"/>
        <v>1</v>
      </c>
      <c r="FI27" s="91">
        <f t="shared" si="102"/>
        <v>1</v>
      </c>
      <c r="FJ27" s="91">
        <f t="shared" si="102"/>
        <v>1</v>
      </c>
      <c r="FK27" s="91">
        <f t="shared" si="102"/>
        <v>1</v>
      </c>
      <c r="FL27" s="91">
        <f t="shared" si="102"/>
        <v>1</v>
      </c>
      <c r="FM27" s="91">
        <f t="shared" si="102"/>
        <v>1</v>
      </c>
      <c r="FN27" s="8"/>
      <c r="FO27" s="567" t="str" cm="1">
        <f t="array" ref="FO27">INDEX(FO$13:FO26,$B27+1,1)</f>
        <v>-</v>
      </c>
      <c r="FP27" s="441" t="b">
        <f t="shared" si="91"/>
        <v>0</v>
      </c>
      <c r="FQ27" s="567" t="str" cm="1">
        <f t="array" ref="FQ27">INDEX(FQ$13:FQ26,$B27+1,1)</f>
        <v>-</v>
      </c>
      <c r="FR27" s="567" t="str" cm="1">
        <f t="array" ref="FR27">INDEX(FR$13:FR26,$B27+1,1)</f>
        <v>-</v>
      </c>
      <c r="FS27" s="567" t="str" cm="1">
        <f t="array" ref="FS27">INDEX(FS$13:FS26,$B27+1,1)</f>
        <v>-</v>
      </c>
      <c r="FT27" s="567" cm="1">
        <f t="array" ref="FT27">INDEX(FT$13:FT26,$B27+1,1)</f>
        <v>1</v>
      </c>
      <c r="FU27" s="567" cm="1">
        <f t="array" ref="FU27">INDEX(FU$13:FU26,$B27+1,1)</f>
        <v>1</v>
      </c>
      <c r="FV27" s="567" t="str" cm="1">
        <f t="array" ref="FV27">INDEX(FV$13:FV26,$B27+1,1)</f>
        <v>-</v>
      </c>
      <c r="FW27" s="567" t="str" cm="1">
        <f t="array" ref="FW27">INDEX(FW$13:FW26,$B27+1,1)</f>
        <v>-</v>
      </c>
      <c r="FX27" s="567" t="str" cm="1">
        <f t="array" ref="FX27">INDEX(FX$13:FX26,$B27+1,1)</f>
        <v>-</v>
      </c>
      <c r="FY27" s="567" t="str" cm="1">
        <f t="array" ref="FY27">INDEX(FY$13:FY26,$B27+1,1)</f>
        <v>-</v>
      </c>
      <c r="FZ27" s="567" t="str" cm="1">
        <f t="array" ref="FZ27">INDEX(FZ$13:FZ26,$B27+1,1)</f>
        <v>-</v>
      </c>
      <c r="GA27" s="567" t="str" cm="1">
        <f t="array" ref="GA27">INDEX(GA$13:GA26,$B27+1,1)</f>
        <v>-</v>
      </c>
      <c r="GB27" s="567" t="str" cm="1">
        <f t="array" ref="GB27">INDEX(GB$13:GB26,$B27+1,1)</f>
        <v>-</v>
      </c>
      <c r="GC27" s="567" t="str" cm="1">
        <f t="array" ref="GC27">INDEX(GC$13:GC26,$B27+1,1)</f>
        <v>-</v>
      </c>
      <c r="GD27" s="567" t="str" cm="1">
        <f t="array" ref="GD27">INDEX(GD$13:GD26,$B27+1,1)</f>
        <v>-</v>
      </c>
      <c r="GE27" s="567" t="str" cm="1">
        <f t="array" ref="GE27">INDEX(GE$13:GE26,$B27+1,1)</f>
        <v>-</v>
      </c>
      <c r="GF27" s="567" t="str" cm="1">
        <f t="array" ref="GF27">INDEX(GF$13:GF26,$B27+1,1)</f>
        <v>-</v>
      </c>
      <c r="GG27" s="567" t="str" cm="1">
        <f t="array" ref="GG27">INDEX(GG$13:GG26,$B27+1,1)</f>
        <v>-</v>
      </c>
      <c r="GH27" s="567" t="str" cm="1">
        <f t="array" ref="GH27">INDEX(GH$13:GH26,$B27+1,1)</f>
        <v>-</v>
      </c>
      <c r="GI27" s="567" t="str" cm="1">
        <f t="array" ref="GI27">INDEX(GI$13:GI26,$B27+1,1)</f>
        <v>-</v>
      </c>
      <c r="GJ27" s="567" t="str" cm="1">
        <f t="array" ref="GJ27">INDEX(GJ$13:GJ26,$B27+1,1)</f>
        <v>-</v>
      </c>
      <c r="GK27" s="567" t="str" cm="1">
        <f t="array" ref="GK27">INDEX(GK$13:GK26,$B27+1,1)</f>
        <v>-</v>
      </c>
      <c r="GL27" s="567" t="str" cm="1">
        <f t="array" ref="GL27">INDEX(GL$13:GL26,$B27+1,1)</f>
        <v>-</v>
      </c>
      <c r="GM27" s="567" t="str" cm="1">
        <f t="array" ref="GM27">INDEX(GM$13:GM26,$B27+1,1)</f>
        <v>-</v>
      </c>
      <c r="GN27" s="567" cm="1">
        <f t="array" ref="GN27">INDEX(GN$13:GN26,$B27+1,1)</f>
        <v>0</v>
      </c>
      <c r="GO27" s="567" t="str" cm="1">
        <f t="array" ref="GO27">INDEX(GO$13:GO26,$B27+1,1)</f>
        <v>-</v>
      </c>
      <c r="GP27" s="567" cm="1">
        <f t="array" ref="GP27">INDEX(GP$13:GP26,$B27+1,1)</f>
        <v>1</v>
      </c>
      <c r="GQ27" s="567" cm="1">
        <f t="array" ref="GQ27">INDEX(GQ$13:GQ26,$B27+1,1)</f>
        <v>0</v>
      </c>
      <c r="GR27" s="567" cm="1">
        <f t="array" ref="GR27">INDEX(GR$13:GR26,$B27+1,1)</f>
        <v>0</v>
      </c>
      <c r="GS27" s="567" cm="1">
        <f t="array" ref="GS27">INDEX(GS$13:GS26,$B27+1,1)</f>
        <v>0</v>
      </c>
      <c r="GT27" s="567" cm="1">
        <f t="array" ref="GT27">INDEX(GT$13:GT26,$B27+1,1)</f>
        <v>0</v>
      </c>
      <c r="GU27" s="567" cm="1">
        <f t="array" ref="GU27">INDEX(GU$13:GU26,$B27+1,1)</f>
        <v>0</v>
      </c>
      <c r="GV27" s="567" cm="1">
        <f t="array" ref="GV27">INDEX(GV$13:GV26,$B27+1,1)</f>
        <v>0</v>
      </c>
      <c r="GW27" s="567" cm="1">
        <f t="array" ref="GW27">INDEX(GW$13:GW26,$B27+1,1)</f>
        <v>1</v>
      </c>
      <c r="GX27" s="567" cm="1">
        <f t="array" ref="GX27">INDEX(GX$13:GX26,$B27+1,1)</f>
        <v>0</v>
      </c>
      <c r="GY27" s="567" cm="1">
        <f t="array" ref="GY27">INDEX(GY$13:GY26,$B27+1,1)</f>
        <v>0</v>
      </c>
      <c r="GZ27" s="567" cm="1">
        <f t="array" ref="GZ27">INDEX(GZ$13:GZ26,$B27+1,1)</f>
        <v>0</v>
      </c>
      <c r="HA27" s="567" cm="1">
        <f t="array" ref="HA27">INDEX(HA$13:HA26,$B27+1,1)</f>
        <v>0</v>
      </c>
      <c r="HB27" s="8"/>
      <c r="HC27" s="567" t="str" cm="1">
        <f t="array" ref="HC27">INDEX(HC$13:HC26,$B27+1,1)</f>
        <v>-</v>
      </c>
      <c r="HD27" s="567" t="str" cm="1">
        <f t="array" ref="HD27">INDEX(HD$13:HD26,$B27+1,1)</f>
        <v>-</v>
      </c>
      <c r="HE27" s="567" t="str" cm="1">
        <f t="array" ref="HE27">INDEX(HE$13:HE26,$B27+1,1)</f>
        <v>-</v>
      </c>
      <c r="HF27" s="567" t="str" cm="1">
        <f t="array" ref="HF27">INDEX(HF$13:HF26,$B27+1,1)</f>
        <v>-</v>
      </c>
      <c r="HG27" s="567" cm="1">
        <f t="array" ref="HG27">INDEX(HG$13:HG26,$B27+1,1)</f>
        <v>0</v>
      </c>
      <c r="HH27" s="567" t="str" cm="1">
        <f t="array" ref="HH27">INDEX(HH$13:HH26,$B27+1,1)</f>
        <v>-</v>
      </c>
      <c r="HI27" s="567" t="str" cm="1">
        <f t="array" ref="HI27">INDEX(HI$13:HI26,$B27+1,1)</f>
        <v>-</v>
      </c>
      <c r="HJ27" s="568" t="str">
        <f t="shared" ca="1" si="92"/>
        <v>-</v>
      </c>
      <c r="HK27" s="567" t="str" cm="1">
        <f t="array" ref="HK27">INDEX(HK$13:HK26,$B27+1,1)</f>
        <v>-</v>
      </c>
      <c r="HL27" s="567" t="str" cm="1">
        <f t="array" ref="HL27">INDEX(HL$13:HL26,$B27+1,1)</f>
        <v>-</v>
      </c>
      <c r="HM27" s="567" t="str" cm="1">
        <f t="array" ref="HM27">INDEX(HM$13:HM26,$B27+1,1)</f>
        <v>-</v>
      </c>
      <c r="HN27" s="567" t="str" cm="1">
        <f t="array" ref="HN27">INDEX(HN$13:HN26,$B27+1,1)</f>
        <v>-</v>
      </c>
      <c r="HO27" s="567" t="str" cm="1">
        <f t="array" ref="HO27">INDEX(HO$13:HO26,$B27+1,1)</f>
        <v>-</v>
      </c>
      <c r="HP27" s="567" t="str" cm="1">
        <f t="array" ref="HP27">INDEX(HP$13:HP26,$B27+1,1)</f>
        <v>-</v>
      </c>
      <c r="HQ27" s="567" t="str" cm="1">
        <f t="array" ref="HQ27">INDEX(HQ$13:HQ26,$B27+1,1)</f>
        <v>-</v>
      </c>
      <c r="HR27" s="567" t="str" cm="1">
        <f t="array" ref="HR27">INDEX(HR$13:HR26,$B27+1,1)</f>
        <v>-</v>
      </c>
      <c r="HS27" s="567" t="str" cm="1">
        <f t="array" ref="HS27">INDEX(HS$13:HS26,$B27+1,1)</f>
        <v>-</v>
      </c>
      <c r="HT27" s="567" t="str" cm="1">
        <f t="array" ref="HT27">INDEX(HT$13:HT26,$B27+1,1)</f>
        <v>-</v>
      </c>
      <c r="HU27" s="567" t="str" cm="1">
        <f t="array" ref="HU27">INDEX(HU$13:HU26,$B27+1,1)</f>
        <v>-</v>
      </c>
      <c r="HV27" s="567" t="str" cm="1">
        <f t="array" ref="HV27">INDEX(HV$13:HV26,$B27+1,1)</f>
        <v>-</v>
      </c>
      <c r="HW27" s="567" t="str" cm="1">
        <f t="array" ref="HW27">INDEX(HW$13:HW26,$B27+1,1)</f>
        <v>-</v>
      </c>
      <c r="HX27" s="567" t="str" cm="1">
        <f t="array" ref="HX27">INDEX(HX$13:HX26,$B27+1,1)</f>
        <v>-</v>
      </c>
      <c r="HY27" s="567" t="str" cm="1">
        <f t="array" ref="HY27">INDEX(HY$13:HY26,$B27+1,1)</f>
        <v>-</v>
      </c>
      <c r="HZ27" s="567" t="str" cm="1">
        <f t="array" ref="HZ27">INDEX(HZ$13:HZ26,$B27+1,1)</f>
        <v>-</v>
      </c>
      <c r="IA27" s="567" t="str" cm="1">
        <f t="array" ref="IA27">INDEX(IA$13:IA26,$B27+1,1)</f>
        <v>-</v>
      </c>
      <c r="IB27" s="567" t="str" cm="1">
        <f t="array" ref="IB27">INDEX(IB$13:IB26,$B27+1,1)</f>
        <v>-</v>
      </c>
      <c r="IC27" s="567" t="str" cm="1">
        <f t="array" ref="IC27">INDEX(IC$13:IC26,$B27+1,1)</f>
        <v>-</v>
      </c>
      <c r="ID27" s="567" t="str" cm="1">
        <f t="array" ref="ID27">INDEX(ID$13:ID26,$B27+1,1)</f>
        <v>-</v>
      </c>
      <c r="IE27" s="567" t="str" cm="1">
        <f t="array" ref="IE27">INDEX(IE$13:IE26,$B27+1,1)</f>
        <v>-</v>
      </c>
      <c r="IF27" s="567" t="str" cm="1">
        <f t="array" ref="IF27">INDEX(IF$13:IF26,$B27+1,1)</f>
        <v>-</v>
      </c>
      <c r="IG27" s="567" t="str" cm="1">
        <f t="array" ref="IG27">INDEX(IG$13:IG26,$B27+1,1)</f>
        <v>-</v>
      </c>
      <c r="IH27" s="567" cm="1">
        <f t="array" ref="IH27">INDEX(IH$13:IH26,$B27+1,1)</f>
        <v>1</v>
      </c>
      <c r="II27" s="567" cm="1">
        <f t="array" ref="II27">INDEX(II$13:II26,$B27+1,1)</f>
        <v>1</v>
      </c>
      <c r="IJ27" s="8"/>
      <c r="IK27" s="567" cm="1">
        <f t="array" ref="IK27">INDEX(IK$13:IK26,$B27+1,1)</f>
        <v>0.125</v>
      </c>
      <c r="IL27" s="567" cm="1">
        <f t="array" ref="IL27">INDEX(IL$13:IL26,$B27+1,1)</f>
        <v>0.3</v>
      </c>
      <c r="IM27" s="567" cm="1">
        <f t="array" ref="IM27">INDEX(IM$13:IM26,$B27+1,1)</f>
        <v>-0.05</v>
      </c>
      <c r="IN27" s="567" cm="1">
        <f t="array" ref="IN27">INDEX(IN$13:IN26,$B27+1,1)</f>
        <v>0.1</v>
      </c>
      <c r="IO27" s="567" cm="1">
        <f t="array" ref="IO27">INDEX(IO$13:IO26,$B27+1,1)</f>
        <v>0.25</v>
      </c>
      <c r="IP27" s="567" cm="1">
        <f t="array" ref="IP27">INDEX(IP$13:IP26,$B27+1,1)</f>
        <v>-0.05</v>
      </c>
      <c r="IQ27" s="567" cm="1">
        <f t="array" ref="IQ27">INDEX(IQ$13:IQ26,$B27+1,1)</f>
        <v>0.05</v>
      </c>
      <c r="IR27" s="567" cm="1">
        <f t="array" ref="IR27">INDEX(IR$13:IR26,$B27+1,1)</f>
        <v>0.1</v>
      </c>
      <c r="IS27" s="567" cm="1">
        <f t="array" ref="IS27">INDEX(IS$13:IS26,$B27+1,1)</f>
        <v>-0.02</v>
      </c>
      <c r="IT27" s="567" cm="1">
        <f t="array" ref="IT27">INDEX(IT$13:IT26,$B27+1,1)</f>
        <v>0.1</v>
      </c>
      <c r="IU27" s="567" cm="1">
        <f t="array" ref="IU27">INDEX(IU$13:IU26,$B27+1,1)</f>
        <v>0.25</v>
      </c>
      <c r="IV27" s="567" cm="1">
        <f t="array" ref="IV27">INDEX(IV$13:IV26,$B27+1,1)</f>
        <v>-0.05</v>
      </c>
      <c r="IW27" s="567" cm="1">
        <f t="array" ref="IW27">INDEX(IW$13:IW26,$B27+1,1)</f>
        <v>0.125</v>
      </c>
      <c r="IX27" s="567" cm="1">
        <f t="array" ref="IX27">INDEX(IX$13:IX26,$B27+1,1)</f>
        <v>0.1</v>
      </c>
      <c r="IY27" s="567" cm="1">
        <f t="array" ref="IY27">INDEX(IY$13:IY26,$B27+1,1)</f>
        <v>0.1</v>
      </c>
      <c r="IZ27" s="567" cm="1">
        <f t="array" ref="IZ27">INDEX(IZ$13:IZ26,$B27+1,1)</f>
        <v>0.1</v>
      </c>
      <c r="JA27" s="567" cm="1">
        <f t="array" ref="JA27">INDEX(JA$13:JA26,$B27+1,1)</f>
        <v>0</v>
      </c>
      <c r="JB27" s="567" cm="1">
        <f t="array" ref="JB27">INDEX(JB$13:JB26,$B27+1,1)</f>
        <v>0</v>
      </c>
      <c r="JC27" s="567" cm="1">
        <f t="array" ref="JC27">INDEX(JC$13:JC26,$B27+1,1)</f>
        <v>0</v>
      </c>
      <c r="JD27" s="567" cm="1">
        <f t="array" ref="JD27">INDEX(JD$13:JD26,$B27+1,1)</f>
        <v>0</v>
      </c>
      <c r="JE27" s="567" cm="1">
        <f t="array" ref="JE27">INDEX(JE$13:JE26,$B27+1,1)</f>
        <v>0</v>
      </c>
      <c r="JF27" s="567" cm="1">
        <f t="array" ref="JF27">INDEX(JF$13:JF26,$B27+1,1)</f>
        <v>0</v>
      </c>
      <c r="JG27" s="567" cm="1">
        <f t="array" ref="JG27">INDEX(JG$13:JG26,$B27+1,1)</f>
        <v>0</v>
      </c>
      <c r="JH27" s="567" cm="1">
        <f t="array" ref="JH27">INDEX(JH$13:JH26,$B27+1,1)</f>
        <v>0</v>
      </c>
      <c r="JI27" s="567" cm="1">
        <f t="array" ref="JI27">INDEX(JI$13:JI26,$B27+1,1)</f>
        <v>0</v>
      </c>
      <c r="JJ27" s="567" cm="1">
        <f t="array" ref="JJ27">INDEX(JJ$13:JJ26,$B27+1,1)</f>
        <v>0</v>
      </c>
      <c r="JK27" s="567" cm="1">
        <f t="array" ref="JK27">INDEX(JK$13:JK26,$B27+1,1)</f>
        <v>0</v>
      </c>
      <c r="JL27" s="567" cm="1">
        <f t="array" ref="JL27">INDEX(JL$13:JL26,$B27+1,1)</f>
        <v>0</v>
      </c>
      <c r="JM27" s="567" cm="1">
        <f t="array" ref="JM27">INDEX(JM$13:JM26,$B27+1,1)</f>
        <v>0</v>
      </c>
      <c r="JN27" s="567" cm="1">
        <f t="array" ref="JN27">INDEX(JN$13:JN26,$B27+1,1)</f>
        <v>0</v>
      </c>
      <c r="JO27" s="567" cm="1">
        <f t="array" ref="JO27">INDEX(JO$13:JO26,$B27+1,1)</f>
        <v>0</v>
      </c>
      <c r="JP27" s="567" cm="1">
        <f t="array" ref="JP27">INDEX(JP$13:JP26,$B27+1,1)</f>
        <v>0</v>
      </c>
      <c r="JQ27" s="567" cm="1">
        <f t="array" ref="JQ27">INDEX(JQ$13:JQ26,$B27+1,1)</f>
        <v>0</v>
      </c>
      <c r="JR27" s="567" cm="1">
        <f t="array" ref="JR27">INDEX(JR$13:JR26,$B27+1,1)</f>
        <v>0</v>
      </c>
      <c r="JS27" s="567" cm="1">
        <f t="array" ref="JS27">INDEX(JS$13:JS26,$B27+1,1)</f>
        <v>0</v>
      </c>
      <c r="JT27" s="567" cm="1">
        <f t="array" ref="JT27">INDEX(JT$13:JT26,$B27+1,1)</f>
        <v>0</v>
      </c>
      <c r="JU27" s="567" cm="1">
        <f t="array" ref="JU27">INDEX(JU$13:JU26,$B27+1,1)</f>
        <v>0</v>
      </c>
      <c r="JV27" s="567" cm="1">
        <f t="array" ref="JV27">INDEX(JV$13:JV26,$B27+1,1)</f>
        <v>0</v>
      </c>
      <c r="JW27" s="567" cm="1">
        <f t="array" ref="JW27">INDEX(JW$13:JW26,$B27+1,1)</f>
        <v>0</v>
      </c>
      <c r="JX27" s="567" cm="1">
        <f t="array" ref="JX27">INDEX(JX$13:JX26,$B27+1,1)</f>
        <v>0</v>
      </c>
      <c r="JY27" s="567" cm="1">
        <f t="array" ref="JY27">INDEX(JY$13:JY26,$B27+1,1)</f>
        <v>0</v>
      </c>
      <c r="JZ27" s="567" cm="1">
        <f t="array" ref="JZ27">INDEX(JZ$13:JZ26,$B27+1,1)</f>
        <v>0</v>
      </c>
      <c r="KA27" s="567" cm="1">
        <f t="array" ref="KA27">INDEX(KA$13:KA26,$B27+1,1)</f>
        <v>0</v>
      </c>
      <c r="KB27" s="567" cm="1">
        <f t="array" ref="KB27">INDEX(KB$13:KB26,$B27+1,1)</f>
        <v>0</v>
      </c>
      <c r="KC27" s="567" cm="1">
        <f t="array" ref="KC27">INDEX(KC$13:KC26,$B27+1,1)</f>
        <v>0</v>
      </c>
      <c r="KD27" s="567" cm="1">
        <f t="array" ref="KD27">INDEX(KD$13:KD26,$B27+1,1)</f>
        <v>0</v>
      </c>
      <c r="KE27" s="567" cm="1">
        <f t="array" ref="KE27">INDEX(KE$13:KE26,$B27+1,1)</f>
        <v>0</v>
      </c>
      <c r="KF27" s="567" cm="1">
        <f t="array" ref="KF27">INDEX(KF$13:KF26,$B27+1,1)</f>
        <v>0</v>
      </c>
      <c r="KG27" s="567" t="str" cm="1">
        <f t="array" ref="KG27">INDEX(KG$13:KG26,$B27+1,1)</f>
        <v>-</v>
      </c>
      <c r="KH27" s="8"/>
      <c r="KI27" s="567" cm="1">
        <f t="array" ref="KI27">INDEX(KI$13:KI26,$B27+1,1)</f>
        <v>0</v>
      </c>
      <c r="KJ27" s="567" cm="1">
        <f t="array" ref="KJ27">INDEX(KJ$13:KJ26,$B27+1,1)</f>
        <v>0</v>
      </c>
      <c r="KK27" s="567" cm="1">
        <f t="array" ref="KK27">INDEX(KK$13:KK26,$B27+1,1)</f>
        <v>0</v>
      </c>
      <c r="KL27" s="567" t="str" cm="1">
        <f t="array" ref="KL27">INDEX(KL$13:KL26,$B27+1,1)</f>
        <v>-</v>
      </c>
      <c r="KM27" s="567" t="str" cm="1">
        <f t="array" ref="KM27">INDEX(KM$13:KM26,$B27+1,1)</f>
        <v>-</v>
      </c>
      <c r="KN27" s="567" t="str" cm="1">
        <f t="array" ref="KN27">INDEX(KN$13:KN26,$B27+1,1)</f>
        <v>-</v>
      </c>
      <c r="KO27" s="567" t="str" cm="1">
        <f t="array" ref="KO27">INDEX(KO$13:KO26,$B27+1,1)</f>
        <v>-</v>
      </c>
      <c r="KP27" s="567" t="str" cm="1">
        <f t="array" ref="KP27">INDEX(KP$13:KP26,$B27+1,1)</f>
        <v>-</v>
      </c>
      <c r="KQ27" s="567" t="str" cm="1">
        <f t="array" ref="KQ27">INDEX(KQ$13:KQ26,$B27+1,1)</f>
        <v>-</v>
      </c>
      <c r="KR27" s="567" t="str" cm="1">
        <f t="array" ref="KR27">INDEX(KR$13:KR26,$B27+1,1)</f>
        <v>-</v>
      </c>
      <c r="KS27" s="567" t="str" cm="1">
        <f t="array" ref="KS27">INDEX(KS$13:KS26,$B27+1,1)</f>
        <v>-</v>
      </c>
      <c r="KT27" s="567" t="str" cm="1">
        <f t="array" ref="KT27">INDEX(KT$13:KT26,$B27+1,1)</f>
        <v>-</v>
      </c>
      <c r="KU27" s="567" t="str" cm="1">
        <f t="array" ref="KU27">INDEX(KU$13:KU26,$B27+1,1)</f>
        <v>-</v>
      </c>
      <c r="KV27" s="567" t="str" cm="1">
        <f t="array" ref="KV27">INDEX(KV$13:KV26,$B27+1,1)</f>
        <v>-</v>
      </c>
      <c r="KW27" s="567" t="str" cm="1">
        <f t="array" ref="KW27">INDEX(KW$13:KW26,$B27+1,1)</f>
        <v>-</v>
      </c>
      <c r="KX27" s="567" t="str" cm="1">
        <f t="array" ref="KX27">INDEX(KX$13:KX26,$B27+1,1)</f>
        <v>-</v>
      </c>
      <c r="KY27" s="567" t="str" cm="1">
        <f t="array" ref="KY27">INDEX(KY$13:KY26,$B27+1,1)</f>
        <v>-</v>
      </c>
      <c r="KZ27" s="567" t="str" cm="1">
        <f t="array" ref="KZ27">INDEX(KZ$13:KZ26,$B27+1,1)</f>
        <v>-</v>
      </c>
      <c r="LA27" s="567" t="str" cm="1">
        <f t="array" ref="LA27">INDEX(LA$13:LA26,$B27+1,1)</f>
        <v>-</v>
      </c>
      <c r="LB27" s="8"/>
      <c r="LC27" s="441" t="str">
        <f t="shared" ca="1" si="93"/>
        <v>-</v>
      </c>
      <c r="LD27" s="567" t="str" cm="1">
        <f t="array" ref="LD27">INDEX(LD$13:LD26,$B27+1,1)</f>
        <v>-</v>
      </c>
      <c r="LE27" s="567" t="str" cm="1">
        <f t="array" ref="LE27">INDEX(LE$13:LE26,$B27+1,1)</f>
        <v>-</v>
      </c>
      <c r="LF27" s="567" t="str" cm="1">
        <f t="array" ref="LF27">INDEX(LF$13:LF26,$B27+1,1)</f>
        <v>-</v>
      </c>
      <c r="LG27" s="567" t="str" cm="1">
        <f t="array" ref="LG27">INDEX(LG$13:LG26,$B27+1,1)</f>
        <v>-</v>
      </c>
      <c r="LH27" s="567" t="str" cm="1">
        <f t="array" ref="LH27">INDEX(LH$13:LH26,$B27+1,1)</f>
        <v>-</v>
      </c>
      <c r="LI27" s="567" t="str" cm="1">
        <f t="array" ref="LI27">INDEX(LI$13:LI26,$B27+1,1)</f>
        <v>-</v>
      </c>
      <c r="LJ27" s="567" t="str" cm="1">
        <f t="array" ref="LJ27">INDEX(LJ$13:LJ26,$B27+1,1)</f>
        <v>-</v>
      </c>
      <c r="LK27" s="441" t="str" cm="1">
        <f t="array" ref="LK27">IF(OR(LL27:LL27&lt;&gt;"-"),TRUE,"-")</f>
        <v>-</v>
      </c>
      <c r="LL27" s="567" t="str" cm="1">
        <f t="array" ref="LL27">INDEX(LL$13:LL26,$B27+1,1)</f>
        <v>-</v>
      </c>
      <c r="LM27" s="567" cm="1">
        <f t="array" ref="LM27">INDEX(LM$13:LM26,$B27+1,1)</f>
        <v>0</v>
      </c>
      <c r="LN27" s="567" cm="1">
        <f t="array" ref="LN27">INDEX(LN$13:LN26,$B27+1,1)</f>
        <v>999999</v>
      </c>
      <c r="LO27" s="567" cm="1">
        <f t="array" ref="LO27">INDEX(LO$13:LO26,$B27+1,1)</f>
        <v>999999</v>
      </c>
      <c r="LP27" s="567" cm="1">
        <f t="array" ref="LP27">INDEX(LP$13:LP26,$B27+1,1)</f>
        <v>999999</v>
      </c>
      <c r="LQ27" s="567" cm="1">
        <f t="array" ref="LQ27">INDEX(LQ$13:LQ26,$B27+1,1)</f>
        <v>999999</v>
      </c>
      <c r="LR27" s="567" cm="1">
        <f t="array" ref="LR27">INDEX(LR$13:LR26,$B27+1,1)</f>
        <v>999999</v>
      </c>
      <c r="LS27" s="567" cm="1">
        <f t="array" ref="LS27">INDEX(LS$13:LS26,$B27+1,1)</f>
        <v>999999</v>
      </c>
      <c r="LT27" s="567" t="str" cm="1">
        <f t="array" ref="LT27">INDEX(LT$13:LT26,$B27+1,1)</f>
        <v>-</v>
      </c>
      <c r="LU27" s="567" t="str" cm="1">
        <f t="array" ref="LU27">INDEX(LU$13:LU26,$B27+1,1)</f>
        <v>-</v>
      </c>
      <c r="LV27" s="567" t="str" cm="1">
        <f t="array" ref="LV27">INDEX(LV$13:LV26,$B27+1,1)</f>
        <v>-</v>
      </c>
      <c r="LW27" s="567" t="b" cm="1">
        <f t="array" ref="LW27">INDEX(LW$13:LW26,$B27+1,1)</f>
        <v>1</v>
      </c>
      <c r="LX27" s="567" t="str" cm="1">
        <f t="array" ref="LX27">INDEX(LX$13:LX26,$B27+1,1)</f>
        <v>-</v>
      </c>
      <c r="LY27" s="567" cm="1">
        <f t="array" ref="LY27">INDEX(LY$13:LY26,$B27+1,1)</f>
        <v>0</v>
      </c>
      <c r="LZ27" s="567" cm="1">
        <f t="array" ref="LZ27">INDEX(LZ$13:LZ26,$B27+1,1)</f>
        <v>0</v>
      </c>
      <c r="MA27" s="567" cm="1">
        <f t="array" ref="MA27">INDEX(MA$13:MA26,$B27+1,1)</f>
        <v>0</v>
      </c>
      <c r="MB27" s="567" t="str" cm="1">
        <f t="array" ref="MB27">INDEX(MB$13:MB26,$B27+1,1)</f>
        <v>-</v>
      </c>
      <c r="MC27" s="567" t="str" cm="1">
        <f t="array" ref="MC27">INDEX(MC$13:MC26,$B27+1,1)</f>
        <v>-</v>
      </c>
      <c r="MD27" s="441">
        <f t="shared" si="94"/>
        <v>0.75</v>
      </c>
      <c r="ME27" s="567" t="str" cm="1">
        <f t="array" ref="ME27">INDEX(ME$13:ME26,$B27+1,1)</f>
        <v>-</v>
      </c>
      <c r="MF27" s="567" t="str" cm="1">
        <f t="array" ref="MF27">INDEX(MF$13:MF26,$B27+1,1)</f>
        <v>-</v>
      </c>
      <c r="MG27" s="8"/>
      <c r="MH27" s="567" t="str" cm="1">
        <f t="array" ref="MH27">INDEX(MH$13:MH26,$B27+1,1)</f>
        <v>-</v>
      </c>
      <c r="MI27" s="567" t="str" cm="1">
        <f t="array" ref="MI27">INDEX(MI$13:MI26,$B27+1,1)</f>
        <v>-</v>
      </c>
      <c r="MJ27" s="567" t="str" cm="1">
        <f t="array" ref="MJ27">INDEX(MJ$13:MJ26,$B27+1,1)</f>
        <v>-</v>
      </c>
      <c r="MK27" s="567" t="str" cm="1">
        <f t="array" ref="MK27">INDEX(MK$13:MK26,$B27+1,1)</f>
        <v>-</v>
      </c>
      <c r="ML27" s="567" cm="1">
        <f t="array" ref="ML27">INDEX(ML$13:ML26,$B27+1,1)</f>
        <v>1</v>
      </c>
      <c r="MM27" s="567" cm="1">
        <f t="array" ref="MM27">INDEX(MM$13:MM26,$B27+1,1)</f>
        <v>1</v>
      </c>
      <c r="MN27" s="567" cm="1">
        <f t="array" ref="MN27">INDEX(MN$13:MN26,$B27+1,1)</f>
        <v>1</v>
      </c>
      <c r="MO27" s="567" cm="1">
        <f t="array" ref="MO27">INDEX(MO$13:MO26,$B27+1,1)</f>
        <v>1</v>
      </c>
      <c r="MP27" s="8"/>
      <c r="MQ27" s="441">
        <f t="shared" si="95"/>
        <v>1.5</v>
      </c>
      <c r="MR27" s="8"/>
      <c r="MS27" s="567" t="str" cm="1">
        <f t="array" ref="MS27">INDEX(MS$13:MS26,$B27+1,1)</f>
        <v>-</v>
      </c>
      <c r="MT27" s="567" t="str" cm="1">
        <f t="array" ref="MT27">INDEX(MT$13:MT26,$B27+1,1)</f>
        <v>-</v>
      </c>
      <c r="MU27" s="567" t="str" cm="1">
        <f t="array" ref="MU27">INDEX(MU$13:MU26,$B27+1,1)</f>
        <v>-</v>
      </c>
      <c r="MV27" s="567" t="str" cm="1">
        <f t="array" ref="MV27">INDEX(MV$13:MV26,$B27+1,1)</f>
        <v>-</v>
      </c>
      <c r="MW27" s="567" cm="1">
        <f t="array" ref="MW27">INDEX(MW$13:MW26,$B27+1,1)</f>
        <v>0</v>
      </c>
      <c r="MX27" s="514">
        <v>0</v>
      </c>
    </row>
    <row r="28" spans="1:362" outlineLevel="1">
      <c r="A28" s="18">
        <f t="shared" si="48"/>
        <v>15</v>
      </c>
      <c r="B28" s="18">
        <f t="shared" si="99"/>
        <v>5</v>
      </c>
      <c r="C28">
        <v>2</v>
      </c>
      <c r="D28" s="17" t="str">
        <f t="shared" ca="1" si="100"/>
        <v>GSW</v>
      </c>
      <c r="E28" t="b">
        <v>1</v>
      </c>
      <c r="F28" t="b">
        <v>0</v>
      </c>
      <c r="G28" t="b">
        <f t="shared" si="101"/>
        <v>1</v>
      </c>
      <c r="H28" s="18" t="s">
        <v>2200</v>
      </c>
      <c r="I28" s="567" cm="1">
        <f t="array" ref="I28">INDEX(I$13:I27,$B28+1,1)</f>
        <v>1</v>
      </c>
      <c r="J28" s="567" cm="1">
        <f t="array" ref="J28">INDEX(J$13:J27,$B28+1,1)</f>
        <v>0</v>
      </c>
      <c r="K28" s="567" cm="1">
        <f t="array" ref="K28">INDEX(K$13:K27,$B28+1,1)</f>
        <v>0</v>
      </c>
      <c r="L28" s="567" cm="1">
        <f t="array" ref="L28">INDEX(L$13:L27,$B28+1,1)</f>
        <v>2</v>
      </c>
      <c r="M28" s="22">
        <v>4</v>
      </c>
      <c r="N28" s="22">
        <v>3</v>
      </c>
      <c r="O28" s="567" cm="1">
        <f t="array" ref="O28">INDEX(O$13:O27,$B28+1,1)</f>
        <v>3</v>
      </c>
      <c r="P28" s="441">
        <f t="shared" si="49"/>
        <v>1</v>
      </c>
      <c r="Q28" s="441">
        <f t="shared" si="49"/>
        <v>1</v>
      </c>
      <c r="R28" s="441">
        <f t="shared" si="50"/>
        <v>1</v>
      </c>
      <c r="S28" s="567" cm="1">
        <f t="array" ref="S28">INDEX(S$13:S27,$B28+1,1)</f>
        <v>1</v>
      </c>
      <c r="T28" s="567" cm="1">
        <f t="array" ref="T28">INDEX(T$13:T27,$B28+1,1)</f>
        <v>1</v>
      </c>
      <c r="U28" s="567" cm="1">
        <f t="array" ref="U28">INDEX(U$13:U27,$B28+1,1)</f>
        <v>1</v>
      </c>
      <c r="V28" s="567" cm="1">
        <f t="array" ref="V28">INDEX(V$13:V27,$B28+1,1)</f>
        <v>0</v>
      </c>
      <c r="W28" s="18"/>
      <c r="X28" s="567" cm="1">
        <f t="array" ref="X28">INDEX(X$13:X27,$B28+1,1)</f>
        <v>0</v>
      </c>
      <c r="Y28" s="567" cm="1">
        <f t="array" ref="Y28">INDEX(Y$13:Y27,$B28+1,1)</f>
        <v>0</v>
      </c>
      <c r="Z28" s="567" cm="1">
        <f t="array" ref="Z28">INDEX(Z$13:Z27,$B28+1,1)</f>
        <v>0</v>
      </c>
      <c r="AA28" s="567" cm="1">
        <f t="array" ref="AA28">INDEX(AA$13:AA27,$B28+1,1)</f>
        <v>1</v>
      </c>
      <c r="AB28" s="567" t="str" cm="1">
        <f t="array" ref="AB28">INDEX(AB$13:AB27,$B28+1,1)</f>
        <v/>
      </c>
      <c r="AC28" s="567" cm="1">
        <f t="array" ref="AC28">INDEX(AC$13:AC27,$B28+1,1)</f>
        <v>1</v>
      </c>
      <c r="AD28" s="567" cm="1">
        <f t="array" ref="AD28">INDEX(AD$13:AD27,$B28+1,1)</f>
        <v>1</v>
      </c>
      <c r="AE28" s="567" cm="1">
        <f t="array" ref="AE28">INDEX(AE$13:AE27,$B28+1,1)</f>
        <v>0</v>
      </c>
      <c r="AF28" s="567" cm="1">
        <f t="array" ref="AF28">INDEX(AF$13:AF27,$B28+1,1)</f>
        <v>0</v>
      </c>
      <c r="AG28" s="567" cm="1">
        <f t="array" ref="AG28">INDEX(AG$13:AG27,$B28+1,1)</f>
        <v>0</v>
      </c>
      <c r="AH28" s="567" cm="1">
        <f t="array" ref="AH28">INDEX(AH$13:AH27,$B28+1,1)</f>
        <v>0</v>
      </c>
      <c r="AI28" s="116"/>
      <c r="AJ28" s="116"/>
      <c r="AK28" s="116"/>
      <c r="AL28" s="116"/>
      <c r="AM28" s="116"/>
      <c r="AN28" s="116"/>
      <c r="AO28" s="116"/>
      <c r="AP28" s="116"/>
      <c r="AQ28" s="116"/>
      <c r="AR28" s="116"/>
      <c r="AS28" s="116"/>
      <c r="AT28" s="116"/>
      <c r="AU28" s="116"/>
      <c r="AV28" s="18"/>
      <c r="AW28" s="18"/>
      <c r="AX28" s="18"/>
      <c r="AY28" s="18"/>
      <c r="AZ28" s="18"/>
      <c r="BA28" s="209" t="str" cm="1">
        <f t="array" aca="1" ref="BA28" ca="1">$H28&amp;" "        &amp;_xlfn.SINGLE( INDEX(i.ModelStructure,$I28,1))    &amp;" "
&amp; $D28        &amp;       IF(OR($CD28="-", $CD28),"_PInp","_Full")&amp;    IF($DN28=0," FWM","")&amp;IF($DN28=1," MWM","")&amp;IF($DN28=7," Mat","")&amp;IF($MC28=1,"&amp;EL","   ")&amp;IF($DT28=TRUE,"&amp;BBT","    ")
&amp;      " TOL"&amp;_xlfn.SINGLE(INDEX(i.TOL_Desc,1,$O28))   &amp; " Scan"&amp;$U28
&amp;       CHOOSE($K28+1," CFS"," GFS"," NFS")&amp;     " CG_"&amp;_xlfn.SINGLE(_xlfn.SWITCH($LC28,"-",1,TRUE,1,FALSE,0))&amp;_xlfn.SINGLE(    IF($LE28="-"," FodCrop    ",_xlfn.SWITCH(VALUE(LEFT($LE$4,1)),0," All",6," Lup",9," Oat",11," OaF")&amp;"_Fod"&amp;TEXT($LE28,"000%")))
&amp;" REV"&amp;"_"&amp;TEXT($FR28,"00;-0;00;@ ")&amp;TEXT($AB28,"00;-0;00;  @")&amp;"_"&amp;TEXT($FW28,"0")&amp;"_"&amp;TEXT($AD28,"0")
&amp; " RR"&amp;TEXT(SUM($EE28:$EF28),"+00%;-00%;    ;@")
&amp; " ("&amp;IF($DB28,"P","E")   &amp;IF($DA28,"T","t")        &amp;     "_F"&amp;IF($HS28=TRUE,3,0)+COUNTIF($HL28:$HP28,TRUE)+COUNTIF($BV28:$BW28,"&gt;0")&amp;IF($HQ28=TRUE,3,0)+COUNTIF($BV28:$BW28,"&gt;0")&amp;"N"&amp;$HV28&amp;$HW28&amp;"L"&amp;$IH28&amp;$II28&amp;"_"&amp;$IG28&amp;")"</f>
        <v>Breed_test  SE GSW_PInp Mat&amp;EL     TOLSpr Scan1 CFS CG_1 FodCrop     REV_-   _-_1 RR     (Et_F00N--L11_-)</v>
      </c>
      <c r="BB28" s="8" t="str">
        <f ca="1">IF(COUNTIF(BA$13:BA28,BA28)=1,"-","Dup")</f>
        <v>-</v>
      </c>
      <c r="BC28" s="8"/>
      <c r="BD28" s="567" t="b" cm="1">
        <f t="array" ref="BD28">INDEX(BD$13:BD27,$B28+1,1)</f>
        <v>0</v>
      </c>
      <c r="BE28" s="567" t="b" cm="1">
        <f t="array" ref="BE28">INDEX(BE$13:BE27,$B28+1,1)</f>
        <v>0</v>
      </c>
      <c r="BF28" s="567" t="b" cm="1">
        <f t="array" ref="BF28">INDEX(BF$13:BF27,$B28+1,1)</f>
        <v>0</v>
      </c>
      <c r="BG28" s="567" t="b" cm="1">
        <f t="array" ref="BG28">INDEX(BG$13:BG27,$B28+1,1)</f>
        <v>0</v>
      </c>
      <c r="BH28" s="567" t="b" cm="1">
        <f t="array" ref="BH28">INDEX(BH$13:BH27,$B28+1,1)</f>
        <v>0</v>
      </c>
      <c r="BI28" s="567" t="b" cm="1">
        <f t="array" ref="BI28">INDEX(BI$13:BI27,$B28+1,1)</f>
        <v>0</v>
      </c>
      <c r="BJ28" s="567" t="b" cm="1">
        <f t="array" ref="BJ28">INDEX(BJ$13:BJ27,$B28+1,1)</f>
        <v>0</v>
      </c>
      <c r="BK28" s="567" t="b" cm="1">
        <f t="array" ref="BK28">INDEX(BK$13:BK27,$B28+1,1)</f>
        <v>0</v>
      </c>
      <c r="BL28" s="567" t="b" cm="1">
        <f t="array" ref="BL28">INDEX(BL$13:BL27,$B28+1,1)</f>
        <v>0</v>
      </c>
      <c r="BM28" s="8"/>
      <c r="BN28" s="567" t="b" cm="1">
        <f t="array" ref="BN28">INDEX(BN$13:BN27,$B28+1,1)</f>
        <v>0</v>
      </c>
      <c r="BO28" s="567" t="str" cm="1">
        <f t="array" ref="BO28">INDEX(BO$13:BO27,$B28+1,1)</f>
        <v>-</v>
      </c>
      <c r="BP28" s="567" t="str" cm="1">
        <f t="array" ref="BP28">INDEX(BP$13:BP27,$B28+1,1)</f>
        <v>-</v>
      </c>
      <c r="BQ28" s="567" t="str" cm="1">
        <f t="array" ref="BQ28">INDEX(BQ$13:BQ27,$B28+1,1)</f>
        <v>-</v>
      </c>
      <c r="BR28" s="567" t="str" cm="1">
        <f t="array" ref="BR28">INDEX(BR$13:BR27,$B28+1,1)</f>
        <v>-</v>
      </c>
      <c r="BS28" s="567" t="str" cm="1">
        <f t="array" ref="BS28">INDEX(BS$13:BS27,$B28+1,1)</f>
        <v>-</v>
      </c>
      <c r="BT28" s="567" t="str" cm="1">
        <f t="array" ref="BT28">INDEX(BT$13:BT27,$B28+1,1)</f>
        <v>-</v>
      </c>
      <c r="BU28" s="567" t="str" cm="1">
        <f t="array" ref="BU28">INDEX(BU$13:BU27,$B28+1,1)</f>
        <v>-</v>
      </c>
      <c r="BV28" s="567" t="str" cm="1">
        <f t="array" ref="BV28">INDEX(BV$13:BV27,$B28+1,1)</f>
        <v>-</v>
      </c>
      <c r="BW28" s="567" t="str" cm="1">
        <f t="array" ref="BW28">INDEX(BW$13:BW27,$B28+1,1)</f>
        <v>-</v>
      </c>
      <c r="BX28" s="567" t="str" cm="1">
        <f t="array" ref="BX28">INDEX(BX$13:BX27,$B28+1,1)</f>
        <v>-</v>
      </c>
      <c r="BY28" s="567" t="str" cm="1">
        <f t="array" ref="BY28">INDEX(BY$13:BY27,$B28+1,1)</f>
        <v>-</v>
      </c>
      <c r="BZ28" s="567" t="b" cm="1">
        <f t="array" ref="BZ28">INDEX(BZ$13:BZ27,$B28+1,1)</f>
        <v>0</v>
      </c>
      <c r="CA28" s="567" t="str" cm="1">
        <f t="array" ref="CA28">INDEX(CA$13:CA27,$B28+1,1)</f>
        <v>-</v>
      </c>
      <c r="CB28" s="567" t="str" cm="1">
        <f t="array" ref="CB28">INDEX(CB$13:CB27,$B28+1,1)</f>
        <v>-</v>
      </c>
      <c r="CC28" s="567" t="str" cm="1">
        <f t="array" ref="CC28">INDEX(CC$13:CC27,$B28+1,1)</f>
        <v>-</v>
      </c>
      <c r="CD28" s="567" t="str" cm="1">
        <f t="array" ref="CD28">INDEX(CD$13:CD27,$B28+1,1)</f>
        <v>-</v>
      </c>
      <c r="CE28" s="8"/>
      <c r="CF28" s="567" t="str" cm="1">
        <f t="array" ref="CF28">INDEX(CF$13:CF27,$B28+1,1)</f>
        <v>-</v>
      </c>
      <c r="CG28" s="441">
        <f t="shared" ca="1" si="53"/>
        <v>1</v>
      </c>
      <c r="CH28" s="441">
        <f t="shared" si="54"/>
        <v>0</v>
      </c>
      <c r="CI28" s="441">
        <f t="shared" si="54"/>
        <v>0</v>
      </c>
      <c r="CJ28" s="567" t="str" cm="1">
        <f t="array" ref="CJ28">INDEX(CJ$13:CJ27,$B28+1,1)</f>
        <v>-</v>
      </c>
      <c r="CK28" s="567" t="str" cm="1">
        <f t="array" ref="CK28">INDEX(CK$13:CK27,$B28+1,1)</f>
        <v>-</v>
      </c>
      <c r="CL28" s="567" t="str" cm="1">
        <f t="array" ref="CL28">INDEX(CL$13:CL27,$B28+1,1)</f>
        <v>-</v>
      </c>
      <c r="CM28" s="441">
        <f t="shared" ca="1" si="55"/>
        <v>1</v>
      </c>
      <c r="CN28" s="441">
        <f t="shared" si="56"/>
        <v>0</v>
      </c>
      <c r="CO28" s="441">
        <f t="shared" si="56"/>
        <v>0</v>
      </c>
      <c r="CP28" s="567" t="str" cm="1">
        <f t="array" ref="CP28">INDEX(CP$13:CP27,$B28+1,1)</f>
        <v>-</v>
      </c>
      <c r="CQ28" s="441">
        <f t="shared" ca="1" si="57"/>
        <v>1</v>
      </c>
      <c r="CR28" s="441">
        <f t="shared" si="58"/>
        <v>0</v>
      </c>
      <c r="CS28" s="567" t="str" cm="1">
        <f t="array" ref="CS28">INDEX(CS$13:CS27,$B28+1,1)</f>
        <v>-</v>
      </c>
      <c r="CT28" s="567" t="str" cm="1">
        <f t="array" ref="CT28">INDEX(CT$13:CT27,$B28+1,1)</f>
        <v>-</v>
      </c>
      <c r="CU28" s="441">
        <f t="shared" si="59"/>
        <v>0</v>
      </c>
      <c r="CV28" s="567" t="str" cm="1">
        <f t="array" ref="CV28">INDEX(CV$13:CV27,$B28+1,1)</f>
        <v>-</v>
      </c>
      <c r="CW28" s="441">
        <f t="shared" ca="1" si="60"/>
        <v>1</v>
      </c>
      <c r="CX28" s="441">
        <f t="shared" si="61"/>
        <v>0</v>
      </c>
      <c r="CY28" s="441">
        <f t="shared" si="61"/>
        <v>0</v>
      </c>
      <c r="CZ28" s="8"/>
      <c r="DA28" s="567" t="b" cm="1">
        <f t="array" ref="DA28">INDEX(DA$13:DA27,$B28+1,1)</f>
        <v>0</v>
      </c>
      <c r="DB28" s="567" t="b" cm="1">
        <f t="array" ref="DB28">INDEX(DB$13:DB27,$B28+1,1)</f>
        <v>0</v>
      </c>
      <c r="DC28" s="568">
        <f t="shared" ca="1" si="79"/>
        <v>0</v>
      </c>
      <c r="DD28" s="567" t="b" cm="1">
        <f t="array" ref="DD28">INDEX(DD$13:DD27,$B28+1,1)</f>
        <v>1</v>
      </c>
      <c r="DE28" s="567" t="str" cm="1">
        <f t="array" ref="DE28">INDEX(DE$13:DE27,$B28+1,1)</f>
        <v>-</v>
      </c>
      <c r="DF28" s="567" cm="1">
        <f t="array" ref="DF28">INDEX(DF$13:DF27,$B28+1,1)</f>
        <v>1</v>
      </c>
      <c r="DG28" s="567" cm="1">
        <f t="array" ref="DG28">INDEX(DG$13:DG27,$B28+1,1)</f>
        <v>1</v>
      </c>
      <c r="DH28" s="567" t="str" cm="1">
        <f t="array" ref="DH28">INDEX(DH$13:DH27,$B28+1,1)</f>
        <v>-</v>
      </c>
      <c r="DI28" s="567" t="str" cm="1">
        <f t="array" ref="DI28">INDEX(DI$13:DI27,$B28+1,1)</f>
        <v>-</v>
      </c>
      <c r="DJ28" s="567" t="str" cm="1">
        <f t="array" ref="DJ28">INDEX(DJ$13:DJ27,$B28+1,1)</f>
        <v>-</v>
      </c>
      <c r="DK28" s="567" t="str" cm="1">
        <f t="array" ref="DK28">INDEX(DK$13:DK27,$B28+1,1)</f>
        <v>-</v>
      </c>
      <c r="DL28" s="567" t="str" cm="1">
        <f t="array" ref="DL28">INDEX(DL$13:DL27,$B28+1,1)</f>
        <v>-</v>
      </c>
      <c r="DM28" s="567" t="str" cm="1">
        <f t="array" ref="DM28">INDEX(DM$13:DM27,$B28+1,1)</f>
        <v>-</v>
      </c>
      <c r="DN28" s="441">
        <f t="shared" si="80"/>
        <v>7</v>
      </c>
      <c r="DO28" s="441">
        <f t="shared" si="80"/>
        <v>70</v>
      </c>
      <c r="DP28" s="567" t="str" cm="1">
        <f t="array" ref="DP28">INDEX(DP$13:DP27,$B28+1,1)</f>
        <v>-</v>
      </c>
      <c r="DQ28" s="441" t="str">
        <f t="shared" si="81"/>
        <v>-</v>
      </c>
      <c r="DR28" s="441" t="str">
        <f t="shared" si="81"/>
        <v>-</v>
      </c>
      <c r="DS28" s="441" t="str">
        <f t="shared" si="81"/>
        <v>-</v>
      </c>
      <c r="DT28" s="441" t="b">
        <f t="shared" si="82"/>
        <v>0</v>
      </c>
      <c r="DU28" s="567" t="str" cm="1">
        <f t="array" ref="DU28">INDEX(DU$13:DU27,$B28+1,1)</f>
        <v>-</v>
      </c>
      <c r="DV28" s="567" t="str" cm="1">
        <f t="array" ref="DV28">INDEX(DV$13:DV27,$B28+1,1)</f>
        <v>-</v>
      </c>
      <c r="DW28" s="567" t="str" cm="1">
        <f t="array" ref="DW28">INDEX(DW$13:DW27,$B28+1,1)</f>
        <v>-</v>
      </c>
      <c r="DX28" s="567" t="str" cm="1">
        <f t="array" ref="DX28">INDEX(DX$13:DX27,$B28+1,1)</f>
        <v>-</v>
      </c>
      <c r="DY28" s="441" t="str">
        <f t="shared" ref="DY28:ED37" si="103">INDEX(i.Breed,$M28,DY$6)</f>
        <v>-</v>
      </c>
      <c r="DZ28" s="441">
        <f t="shared" si="103"/>
        <v>0</v>
      </c>
      <c r="EA28" s="441">
        <f t="shared" si="103"/>
        <v>0</v>
      </c>
      <c r="EB28" s="441" t="str">
        <f t="shared" si="103"/>
        <v>-</v>
      </c>
      <c r="EC28" s="441" t="str">
        <f t="shared" si="103"/>
        <v>-</v>
      </c>
      <c r="ED28" s="441" t="str">
        <f t="shared" si="103"/>
        <v>-</v>
      </c>
      <c r="EE28" s="441">
        <f t="shared" si="84"/>
        <v>0</v>
      </c>
      <c r="EF28" s="441">
        <f t="shared" si="85"/>
        <v>0</v>
      </c>
      <c r="EG28" s="441">
        <f t="shared" si="86"/>
        <v>0</v>
      </c>
      <c r="EH28" s="441">
        <f t="shared" si="86"/>
        <v>0</v>
      </c>
      <c r="EI28" s="441">
        <f t="shared" si="86"/>
        <v>0</v>
      </c>
      <c r="EJ28" s="441">
        <f t="shared" si="86"/>
        <v>0</v>
      </c>
      <c r="EK28" s="441" t="b">
        <f t="shared" si="87"/>
        <v>0</v>
      </c>
      <c r="EL28" s="441" t="b">
        <f t="shared" si="87"/>
        <v>0</v>
      </c>
      <c r="EM28" s="441" t="b">
        <f t="shared" si="87"/>
        <v>0</v>
      </c>
      <c r="EN28" s="441" t="b">
        <f t="shared" si="87"/>
        <v>0</v>
      </c>
      <c r="EO28" s="441">
        <f t="shared" si="88"/>
        <v>0</v>
      </c>
      <c r="EP28" s="441">
        <f t="shared" si="88"/>
        <v>0</v>
      </c>
      <c r="EQ28" s="441" t="b">
        <f t="shared" si="89"/>
        <v>0</v>
      </c>
      <c r="ER28" s="441" t="b">
        <f t="shared" si="64"/>
        <v>0</v>
      </c>
      <c r="ES28" s="441" t="b">
        <f t="shared" si="64"/>
        <v>0</v>
      </c>
      <c r="ET28" s="441" t="b">
        <f t="shared" si="64"/>
        <v>1</v>
      </c>
      <c r="EU28" s="91">
        <f t="shared" si="65"/>
        <v>1</v>
      </c>
      <c r="EV28" s="91">
        <f t="shared" si="65"/>
        <v>1</v>
      </c>
      <c r="EW28" s="567" cm="1">
        <f t="array" ref="EW28">INDEX(EW$13:EW27,$B28+1,1)</f>
        <v>1</v>
      </c>
      <c r="EX28" s="567" cm="1">
        <f t="array" ref="EX28">INDEX(EX$13:EX27,$B28+1,1)</f>
        <v>1</v>
      </c>
      <c r="EY28" s="567" cm="1">
        <f t="array" ref="EY28">INDEX(EY$13:EY27,$B28+1,1)</f>
        <v>1</v>
      </c>
      <c r="EZ28" s="567" cm="1">
        <f t="array" ref="EZ28">INDEX(EZ$13:EZ27,$B28+1,1)</f>
        <v>1</v>
      </c>
      <c r="FA28" s="567" t="str" cm="1">
        <f t="array" ref="FA28">INDEX(FA$13:FA27,$B28+1,1)</f>
        <v>-</v>
      </c>
      <c r="FB28" s="441" t="b">
        <f t="shared" si="90"/>
        <v>1</v>
      </c>
      <c r="FC28" s="441" t="b">
        <f t="shared" si="90"/>
        <v>0</v>
      </c>
      <c r="FD28" s="441" t="b">
        <f t="shared" si="90"/>
        <v>0</v>
      </c>
      <c r="FE28" s="441" t="b">
        <f t="shared" si="90"/>
        <v>0</v>
      </c>
      <c r="FF28" s="91">
        <f t="shared" si="102"/>
        <v>1</v>
      </c>
      <c r="FG28" s="91">
        <f t="shared" si="102"/>
        <v>1</v>
      </c>
      <c r="FH28" s="91">
        <f t="shared" si="102"/>
        <v>1</v>
      </c>
      <c r="FI28" s="91">
        <f t="shared" si="102"/>
        <v>1</v>
      </c>
      <c r="FJ28" s="91">
        <f t="shared" si="102"/>
        <v>1</v>
      </c>
      <c r="FK28" s="91">
        <f t="shared" si="102"/>
        <v>1</v>
      </c>
      <c r="FL28" s="91">
        <f t="shared" si="102"/>
        <v>1</v>
      </c>
      <c r="FM28" s="91">
        <f t="shared" si="102"/>
        <v>1</v>
      </c>
      <c r="FN28" s="8"/>
      <c r="FO28" s="567" t="str" cm="1">
        <f t="array" ref="FO28">INDEX(FO$13:FO27,$B28+1,1)</f>
        <v>-</v>
      </c>
      <c r="FP28" s="441" t="b">
        <f t="shared" si="91"/>
        <v>0</v>
      </c>
      <c r="FQ28" s="567" t="str" cm="1">
        <f t="array" ref="FQ28">INDEX(FQ$13:FQ27,$B28+1,1)</f>
        <v>-</v>
      </c>
      <c r="FR28" s="567" t="str" cm="1">
        <f t="array" ref="FR28">INDEX(FR$13:FR27,$B28+1,1)</f>
        <v>-</v>
      </c>
      <c r="FS28" s="567" t="str" cm="1">
        <f t="array" ref="FS28">INDEX(FS$13:FS27,$B28+1,1)</f>
        <v>-</v>
      </c>
      <c r="FT28" s="567" cm="1">
        <f t="array" ref="FT28">INDEX(FT$13:FT27,$B28+1,1)</f>
        <v>1</v>
      </c>
      <c r="FU28" s="567" cm="1">
        <f t="array" ref="FU28">INDEX(FU$13:FU27,$B28+1,1)</f>
        <v>1</v>
      </c>
      <c r="FV28" s="567" t="str" cm="1">
        <f t="array" ref="FV28">INDEX(FV$13:FV27,$B28+1,1)</f>
        <v>-</v>
      </c>
      <c r="FW28" s="567" t="str" cm="1">
        <f t="array" ref="FW28">INDEX(FW$13:FW27,$B28+1,1)</f>
        <v>-</v>
      </c>
      <c r="FX28" s="567" t="str" cm="1">
        <f t="array" ref="FX28">INDEX(FX$13:FX27,$B28+1,1)</f>
        <v>-</v>
      </c>
      <c r="FY28" s="567" t="str" cm="1">
        <f t="array" ref="FY28">INDEX(FY$13:FY27,$B28+1,1)</f>
        <v>-</v>
      </c>
      <c r="FZ28" s="567" t="str" cm="1">
        <f t="array" ref="FZ28">INDEX(FZ$13:FZ27,$B28+1,1)</f>
        <v>-</v>
      </c>
      <c r="GA28" s="567" t="str" cm="1">
        <f t="array" ref="GA28">INDEX(GA$13:GA27,$B28+1,1)</f>
        <v>-</v>
      </c>
      <c r="GB28" s="567" t="str" cm="1">
        <f t="array" ref="GB28">INDEX(GB$13:GB27,$B28+1,1)</f>
        <v>-</v>
      </c>
      <c r="GC28" s="567" t="str" cm="1">
        <f t="array" ref="GC28">INDEX(GC$13:GC27,$B28+1,1)</f>
        <v>-</v>
      </c>
      <c r="GD28" s="567" t="str" cm="1">
        <f t="array" ref="GD28">INDEX(GD$13:GD27,$B28+1,1)</f>
        <v>-</v>
      </c>
      <c r="GE28" s="567" t="str" cm="1">
        <f t="array" ref="GE28">INDEX(GE$13:GE27,$B28+1,1)</f>
        <v>-</v>
      </c>
      <c r="GF28" s="567" t="str" cm="1">
        <f t="array" ref="GF28">INDEX(GF$13:GF27,$B28+1,1)</f>
        <v>-</v>
      </c>
      <c r="GG28" s="567" t="str" cm="1">
        <f t="array" ref="GG28">INDEX(GG$13:GG27,$B28+1,1)</f>
        <v>-</v>
      </c>
      <c r="GH28" s="567" t="str" cm="1">
        <f t="array" ref="GH28">INDEX(GH$13:GH27,$B28+1,1)</f>
        <v>-</v>
      </c>
      <c r="GI28" s="567" t="str" cm="1">
        <f t="array" ref="GI28">INDEX(GI$13:GI27,$B28+1,1)</f>
        <v>-</v>
      </c>
      <c r="GJ28" s="567" t="str" cm="1">
        <f t="array" ref="GJ28">INDEX(GJ$13:GJ27,$B28+1,1)</f>
        <v>-</v>
      </c>
      <c r="GK28" s="567" t="str" cm="1">
        <f t="array" ref="GK28">INDEX(GK$13:GK27,$B28+1,1)</f>
        <v>-</v>
      </c>
      <c r="GL28" s="567" t="str" cm="1">
        <f t="array" ref="GL28">INDEX(GL$13:GL27,$B28+1,1)</f>
        <v>-</v>
      </c>
      <c r="GM28" s="567" t="str" cm="1">
        <f t="array" ref="GM28">INDEX(GM$13:GM27,$B28+1,1)</f>
        <v>-</v>
      </c>
      <c r="GN28" s="567" cm="1">
        <f t="array" ref="GN28">INDEX(GN$13:GN27,$B28+1,1)</f>
        <v>0</v>
      </c>
      <c r="GO28" s="567" t="str" cm="1">
        <f t="array" ref="GO28">INDEX(GO$13:GO27,$B28+1,1)</f>
        <v>-</v>
      </c>
      <c r="GP28" s="567" cm="1">
        <f t="array" ref="GP28">INDEX(GP$13:GP27,$B28+1,1)</f>
        <v>1</v>
      </c>
      <c r="GQ28" s="567" cm="1">
        <f t="array" ref="GQ28">INDEX(GQ$13:GQ27,$B28+1,1)</f>
        <v>0</v>
      </c>
      <c r="GR28" s="567" cm="1">
        <f t="array" ref="GR28">INDEX(GR$13:GR27,$B28+1,1)</f>
        <v>0</v>
      </c>
      <c r="GS28" s="567" cm="1">
        <f t="array" ref="GS28">INDEX(GS$13:GS27,$B28+1,1)</f>
        <v>0</v>
      </c>
      <c r="GT28" s="567" cm="1">
        <f t="array" ref="GT28">INDEX(GT$13:GT27,$B28+1,1)</f>
        <v>0</v>
      </c>
      <c r="GU28" s="567" cm="1">
        <f t="array" ref="GU28">INDEX(GU$13:GU27,$B28+1,1)</f>
        <v>0</v>
      </c>
      <c r="GV28" s="567" cm="1">
        <f t="array" ref="GV28">INDEX(GV$13:GV27,$B28+1,1)</f>
        <v>0</v>
      </c>
      <c r="GW28" s="567" cm="1">
        <f t="array" ref="GW28">INDEX(GW$13:GW27,$B28+1,1)</f>
        <v>1</v>
      </c>
      <c r="GX28" s="567" cm="1">
        <f t="array" ref="GX28">INDEX(GX$13:GX27,$B28+1,1)</f>
        <v>0</v>
      </c>
      <c r="GY28" s="567" cm="1">
        <f t="array" ref="GY28">INDEX(GY$13:GY27,$B28+1,1)</f>
        <v>0</v>
      </c>
      <c r="GZ28" s="567" cm="1">
        <f t="array" ref="GZ28">INDEX(GZ$13:GZ27,$B28+1,1)</f>
        <v>0</v>
      </c>
      <c r="HA28" s="567" cm="1">
        <f t="array" ref="HA28">INDEX(HA$13:HA27,$B28+1,1)</f>
        <v>0</v>
      </c>
      <c r="HB28" s="8"/>
      <c r="HC28" s="567" t="str" cm="1">
        <f t="array" ref="HC28">INDEX(HC$13:HC27,$B28+1,1)</f>
        <v>-</v>
      </c>
      <c r="HD28" s="567" t="str" cm="1">
        <f t="array" ref="HD28">INDEX(HD$13:HD27,$B28+1,1)</f>
        <v>-</v>
      </c>
      <c r="HE28" s="567" t="str" cm="1">
        <f t="array" ref="HE28">INDEX(HE$13:HE27,$B28+1,1)</f>
        <v>-</v>
      </c>
      <c r="HF28" s="567" t="str" cm="1">
        <f t="array" ref="HF28">INDEX(HF$13:HF27,$B28+1,1)</f>
        <v>-</v>
      </c>
      <c r="HG28" s="567" cm="1">
        <f t="array" ref="HG28">INDEX(HG$13:HG27,$B28+1,1)</f>
        <v>0</v>
      </c>
      <c r="HH28" s="567" t="str" cm="1">
        <f t="array" ref="HH28">INDEX(HH$13:HH27,$B28+1,1)</f>
        <v>-</v>
      </c>
      <c r="HI28" s="567" t="str" cm="1">
        <f t="array" ref="HI28">INDEX(HI$13:HI27,$B28+1,1)</f>
        <v>-</v>
      </c>
      <c r="HJ28" s="568" t="str">
        <f t="shared" ca="1" si="92"/>
        <v>-</v>
      </c>
      <c r="HK28" s="567" t="str" cm="1">
        <f t="array" ref="HK28">INDEX(HK$13:HK27,$B28+1,1)</f>
        <v>-</v>
      </c>
      <c r="HL28" s="567" t="str" cm="1">
        <f t="array" ref="HL28">INDEX(HL$13:HL27,$B28+1,1)</f>
        <v>-</v>
      </c>
      <c r="HM28" s="567" t="str" cm="1">
        <f t="array" ref="HM28">INDEX(HM$13:HM27,$B28+1,1)</f>
        <v>-</v>
      </c>
      <c r="HN28" s="567" t="str" cm="1">
        <f t="array" ref="HN28">INDEX(HN$13:HN27,$B28+1,1)</f>
        <v>-</v>
      </c>
      <c r="HO28" s="567" t="str" cm="1">
        <f t="array" ref="HO28">INDEX(HO$13:HO27,$B28+1,1)</f>
        <v>-</v>
      </c>
      <c r="HP28" s="567" t="str" cm="1">
        <f t="array" ref="HP28">INDEX(HP$13:HP27,$B28+1,1)</f>
        <v>-</v>
      </c>
      <c r="HQ28" s="567" t="str" cm="1">
        <f t="array" ref="HQ28">INDEX(HQ$13:HQ27,$B28+1,1)</f>
        <v>-</v>
      </c>
      <c r="HR28" s="567" t="str" cm="1">
        <f t="array" ref="HR28">INDEX(HR$13:HR27,$B28+1,1)</f>
        <v>-</v>
      </c>
      <c r="HS28" s="567" t="str" cm="1">
        <f t="array" ref="HS28">INDEX(HS$13:HS27,$B28+1,1)</f>
        <v>-</v>
      </c>
      <c r="HT28" s="567" t="str" cm="1">
        <f t="array" ref="HT28">INDEX(HT$13:HT27,$B28+1,1)</f>
        <v>-</v>
      </c>
      <c r="HU28" s="567" t="str" cm="1">
        <f t="array" ref="HU28">INDEX(HU$13:HU27,$B28+1,1)</f>
        <v>-</v>
      </c>
      <c r="HV28" s="567" t="str" cm="1">
        <f t="array" ref="HV28">INDEX(HV$13:HV27,$B28+1,1)</f>
        <v>-</v>
      </c>
      <c r="HW28" s="567" t="str" cm="1">
        <f t="array" ref="HW28">INDEX(HW$13:HW27,$B28+1,1)</f>
        <v>-</v>
      </c>
      <c r="HX28" s="567" t="str" cm="1">
        <f t="array" ref="HX28">INDEX(HX$13:HX27,$B28+1,1)</f>
        <v>-</v>
      </c>
      <c r="HY28" s="567" t="str" cm="1">
        <f t="array" ref="HY28">INDEX(HY$13:HY27,$B28+1,1)</f>
        <v>-</v>
      </c>
      <c r="HZ28" s="567" t="str" cm="1">
        <f t="array" ref="HZ28">INDEX(HZ$13:HZ27,$B28+1,1)</f>
        <v>-</v>
      </c>
      <c r="IA28" s="567" t="str" cm="1">
        <f t="array" ref="IA28">INDEX(IA$13:IA27,$B28+1,1)</f>
        <v>-</v>
      </c>
      <c r="IB28" s="567" t="str" cm="1">
        <f t="array" ref="IB28">INDEX(IB$13:IB27,$B28+1,1)</f>
        <v>-</v>
      </c>
      <c r="IC28" s="567" t="str" cm="1">
        <f t="array" ref="IC28">INDEX(IC$13:IC27,$B28+1,1)</f>
        <v>-</v>
      </c>
      <c r="ID28" s="567" t="str" cm="1">
        <f t="array" ref="ID28">INDEX(ID$13:ID27,$B28+1,1)</f>
        <v>-</v>
      </c>
      <c r="IE28" s="567" t="str" cm="1">
        <f t="array" ref="IE28">INDEX(IE$13:IE27,$B28+1,1)</f>
        <v>-</v>
      </c>
      <c r="IF28" s="567" t="str" cm="1">
        <f t="array" ref="IF28">INDEX(IF$13:IF27,$B28+1,1)</f>
        <v>-</v>
      </c>
      <c r="IG28" s="567" t="str" cm="1">
        <f t="array" ref="IG28">INDEX(IG$13:IG27,$B28+1,1)</f>
        <v>-</v>
      </c>
      <c r="IH28" s="567" cm="1">
        <f t="array" ref="IH28">INDEX(IH$13:IH27,$B28+1,1)</f>
        <v>1</v>
      </c>
      <c r="II28" s="567" cm="1">
        <f t="array" ref="II28">INDEX(II$13:II27,$B28+1,1)</f>
        <v>1</v>
      </c>
      <c r="IJ28" s="8"/>
      <c r="IK28" s="567" cm="1">
        <f t="array" ref="IK28">INDEX(IK$13:IK27,$B28+1,1)</f>
        <v>0.125</v>
      </c>
      <c r="IL28" s="567" cm="1">
        <f t="array" ref="IL28">INDEX(IL$13:IL27,$B28+1,1)</f>
        <v>0.3</v>
      </c>
      <c r="IM28" s="567" cm="1">
        <f t="array" ref="IM28">INDEX(IM$13:IM27,$B28+1,1)</f>
        <v>-0.05</v>
      </c>
      <c r="IN28" s="567" cm="1">
        <f t="array" ref="IN28">INDEX(IN$13:IN27,$B28+1,1)</f>
        <v>0.1</v>
      </c>
      <c r="IO28" s="567" cm="1">
        <f t="array" ref="IO28">INDEX(IO$13:IO27,$B28+1,1)</f>
        <v>0.25</v>
      </c>
      <c r="IP28" s="567" cm="1">
        <f t="array" ref="IP28">INDEX(IP$13:IP27,$B28+1,1)</f>
        <v>-0.05</v>
      </c>
      <c r="IQ28" s="567" cm="1">
        <f t="array" ref="IQ28">INDEX(IQ$13:IQ27,$B28+1,1)</f>
        <v>0.05</v>
      </c>
      <c r="IR28" s="567" cm="1">
        <f t="array" ref="IR28">INDEX(IR$13:IR27,$B28+1,1)</f>
        <v>0.1</v>
      </c>
      <c r="IS28" s="567" cm="1">
        <f t="array" ref="IS28">INDEX(IS$13:IS27,$B28+1,1)</f>
        <v>-0.02</v>
      </c>
      <c r="IT28" s="567" cm="1">
        <f t="array" ref="IT28">INDEX(IT$13:IT27,$B28+1,1)</f>
        <v>0.1</v>
      </c>
      <c r="IU28" s="567" cm="1">
        <f t="array" ref="IU28">INDEX(IU$13:IU27,$B28+1,1)</f>
        <v>0.25</v>
      </c>
      <c r="IV28" s="567" cm="1">
        <f t="array" ref="IV28">INDEX(IV$13:IV27,$B28+1,1)</f>
        <v>-0.05</v>
      </c>
      <c r="IW28" s="567" cm="1">
        <f t="array" ref="IW28">INDEX(IW$13:IW27,$B28+1,1)</f>
        <v>0.125</v>
      </c>
      <c r="IX28" s="567" cm="1">
        <f t="array" ref="IX28">INDEX(IX$13:IX27,$B28+1,1)</f>
        <v>0.1</v>
      </c>
      <c r="IY28" s="567" cm="1">
        <f t="array" ref="IY28">INDEX(IY$13:IY27,$B28+1,1)</f>
        <v>0.1</v>
      </c>
      <c r="IZ28" s="567" cm="1">
        <f t="array" ref="IZ28">INDEX(IZ$13:IZ27,$B28+1,1)</f>
        <v>0.1</v>
      </c>
      <c r="JA28" s="567" cm="1">
        <f t="array" ref="JA28">INDEX(JA$13:JA27,$B28+1,1)</f>
        <v>0</v>
      </c>
      <c r="JB28" s="567" cm="1">
        <f t="array" ref="JB28">INDEX(JB$13:JB27,$B28+1,1)</f>
        <v>0</v>
      </c>
      <c r="JC28" s="567" cm="1">
        <f t="array" ref="JC28">INDEX(JC$13:JC27,$B28+1,1)</f>
        <v>0</v>
      </c>
      <c r="JD28" s="567" cm="1">
        <f t="array" ref="JD28">INDEX(JD$13:JD27,$B28+1,1)</f>
        <v>0</v>
      </c>
      <c r="JE28" s="567" cm="1">
        <f t="array" ref="JE28">INDEX(JE$13:JE27,$B28+1,1)</f>
        <v>0</v>
      </c>
      <c r="JF28" s="567" cm="1">
        <f t="array" ref="JF28">INDEX(JF$13:JF27,$B28+1,1)</f>
        <v>0</v>
      </c>
      <c r="JG28" s="567" cm="1">
        <f t="array" ref="JG28">INDEX(JG$13:JG27,$B28+1,1)</f>
        <v>0</v>
      </c>
      <c r="JH28" s="567" cm="1">
        <f t="array" ref="JH28">INDEX(JH$13:JH27,$B28+1,1)</f>
        <v>0</v>
      </c>
      <c r="JI28" s="567" cm="1">
        <f t="array" ref="JI28">INDEX(JI$13:JI27,$B28+1,1)</f>
        <v>0</v>
      </c>
      <c r="JJ28" s="567" cm="1">
        <f t="array" ref="JJ28">INDEX(JJ$13:JJ27,$B28+1,1)</f>
        <v>0</v>
      </c>
      <c r="JK28" s="567" cm="1">
        <f t="array" ref="JK28">INDEX(JK$13:JK27,$B28+1,1)</f>
        <v>0</v>
      </c>
      <c r="JL28" s="567" cm="1">
        <f t="array" ref="JL28">INDEX(JL$13:JL27,$B28+1,1)</f>
        <v>0</v>
      </c>
      <c r="JM28" s="567" cm="1">
        <f t="array" ref="JM28">INDEX(JM$13:JM27,$B28+1,1)</f>
        <v>0</v>
      </c>
      <c r="JN28" s="567" cm="1">
        <f t="array" ref="JN28">INDEX(JN$13:JN27,$B28+1,1)</f>
        <v>0</v>
      </c>
      <c r="JO28" s="567" cm="1">
        <f t="array" ref="JO28">INDEX(JO$13:JO27,$B28+1,1)</f>
        <v>0</v>
      </c>
      <c r="JP28" s="567" cm="1">
        <f t="array" ref="JP28">INDEX(JP$13:JP27,$B28+1,1)</f>
        <v>0</v>
      </c>
      <c r="JQ28" s="567" cm="1">
        <f t="array" ref="JQ28">INDEX(JQ$13:JQ27,$B28+1,1)</f>
        <v>0</v>
      </c>
      <c r="JR28" s="567" cm="1">
        <f t="array" ref="JR28">INDEX(JR$13:JR27,$B28+1,1)</f>
        <v>0</v>
      </c>
      <c r="JS28" s="567" cm="1">
        <f t="array" ref="JS28">INDEX(JS$13:JS27,$B28+1,1)</f>
        <v>0</v>
      </c>
      <c r="JT28" s="567" cm="1">
        <f t="array" ref="JT28">INDEX(JT$13:JT27,$B28+1,1)</f>
        <v>0</v>
      </c>
      <c r="JU28" s="567" cm="1">
        <f t="array" ref="JU28">INDEX(JU$13:JU27,$B28+1,1)</f>
        <v>0</v>
      </c>
      <c r="JV28" s="567" cm="1">
        <f t="array" ref="JV28">INDEX(JV$13:JV27,$B28+1,1)</f>
        <v>0</v>
      </c>
      <c r="JW28" s="567" cm="1">
        <f t="array" ref="JW28">INDEX(JW$13:JW27,$B28+1,1)</f>
        <v>0</v>
      </c>
      <c r="JX28" s="567" cm="1">
        <f t="array" ref="JX28">INDEX(JX$13:JX27,$B28+1,1)</f>
        <v>0</v>
      </c>
      <c r="JY28" s="567" cm="1">
        <f t="array" ref="JY28">INDEX(JY$13:JY27,$B28+1,1)</f>
        <v>0</v>
      </c>
      <c r="JZ28" s="567" cm="1">
        <f t="array" ref="JZ28">INDEX(JZ$13:JZ27,$B28+1,1)</f>
        <v>0</v>
      </c>
      <c r="KA28" s="567" cm="1">
        <f t="array" ref="KA28">INDEX(KA$13:KA27,$B28+1,1)</f>
        <v>0</v>
      </c>
      <c r="KB28" s="567" cm="1">
        <f t="array" ref="KB28">INDEX(KB$13:KB27,$B28+1,1)</f>
        <v>0</v>
      </c>
      <c r="KC28" s="567" cm="1">
        <f t="array" ref="KC28">INDEX(KC$13:KC27,$B28+1,1)</f>
        <v>0</v>
      </c>
      <c r="KD28" s="567" cm="1">
        <f t="array" ref="KD28">INDEX(KD$13:KD27,$B28+1,1)</f>
        <v>0</v>
      </c>
      <c r="KE28" s="567" cm="1">
        <f t="array" ref="KE28">INDEX(KE$13:KE27,$B28+1,1)</f>
        <v>0</v>
      </c>
      <c r="KF28" s="567" cm="1">
        <f t="array" ref="KF28">INDEX(KF$13:KF27,$B28+1,1)</f>
        <v>0</v>
      </c>
      <c r="KG28" s="567" t="str" cm="1">
        <f t="array" ref="KG28">INDEX(KG$13:KG27,$B28+1,1)</f>
        <v>-</v>
      </c>
      <c r="KH28" s="8"/>
      <c r="KI28" s="567" cm="1">
        <f t="array" ref="KI28">INDEX(KI$13:KI27,$B28+1,1)</f>
        <v>0</v>
      </c>
      <c r="KJ28" s="567" cm="1">
        <f t="array" ref="KJ28">INDEX(KJ$13:KJ27,$B28+1,1)</f>
        <v>0</v>
      </c>
      <c r="KK28" s="567" cm="1">
        <f t="array" ref="KK28">INDEX(KK$13:KK27,$B28+1,1)</f>
        <v>0</v>
      </c>
      <c r="KL28" s="567" t="str" cm="1">
        <f t="array" ref="KL28">INDEX(KL$13:KL27,$B28+1,1)</f>
        <v>-</v>
      </c>
      <c r="KM28" s="567" t="str" cm="1">
        <f t="array" ref="KM28">INDEX(KM$13:KM27,$B28+1,1)</f>
        <v>-</v>
      </c>
      <c r="KN28" s="567" t="str" cm="1">
        <f t="array" ref="KN28">INDEX(KN$13:KN27,$B28+1,1)</f>
        <v>-</v>
      </c>
      <c r="KO28" s="567" t="str" cm="1">
        <f t="array" ref="KO28">INDEX(KO$13:KO27,$B28+1,1)</f>
        <v>-</v>
      </c>
      <c r="KP28" s="567" t="str" cm="1">
        <f t="array" ref="KP28">INDEX(KP$13:KP27,$B28+1,1)</f>
        <v>-</v>
      </c>
      <c r="KQ28" s="567" t="str" cm="1">
        <f t="array" ref="KQ28">INDEX(KQ$13:KQ27,$B28+1,1)</f>
        <v>-</v>
      </c>
      <c r="KR28" s="567" t="str" cm="1">
        <f t="array" ref="KR28">INDEX(KR$13:KR27,$B28+1,1)</f>
        <v>-</v>
      </c>
      <c r="KS28" s="567" t="str" cm="1">
        <f t="array" ref="KS28">INDEX(KS$13:KS27,$B28+1,1)</f>
        <v>-</v>
      </c>
      <c r="KT28" s="567" t="str" cm="1">
        <f t="array" ref="KT28">INDEX(KT$13:KT27,$B28+1,1)</f>
        <v>-</v>
      </c>
      <c r="KU28" s="567" t="str" cm="1">
        <f t="array" ref="KU28">INDEX(KU$13:KU27,$B28+1,1)</f>
        <v>-</v>
      </c>
      <c r="KV28" s="567" t="str" cm="1">
        <f t="array" ref="KV28">INDEX(KV$13:KV27,$B28+1,1)</f>
        <v>-</v>
      </c>
      <c r="KW28" s="567" t="str" cm="1">
        <f t="array" ref="KW28">INDEX(KW$13:KW27,$B28+1,1)</f>
        <v>-</v>
      </c>
      <c r="KX28" s="567" t="str" cm="1">
        <f t="array" ref="KX28">INDEX(KX$13:KX27,$B28+1,1)</f>
        <v>-</v>
      </c>
      <c r="KY28" s="567" t="str" cm="1">
        <f t="array" ref="KY28">INDEX(KY$13:KY27,$B28+1,1)</f>
        <v>-</v>
      </c>
      <c r="KZ28" s="567" t="str" cm="1">
        <f t="array" ref="KZ28">INDEX(KZ$13:KZ27,$B28+1,1)</f>
        <v>-</v>
      </c>
      <c r="LA28" s="567" t="str" cm="1">
        <f t="array" ref="LA28">INDEX(LA$13:LA27,$B28+1,1)</f>
        <v>-</v>
      </c>
      <c r="LB28" s="8"/>
      <c r="LC28" s="441" t="str">
        <f t="shared" ca="1" si="93"/>
        <v>-</v>
      </c>
      <c r="LD28" s="567" t="str" cm="1">
        <f t="array" ref="LD28">INDEX(LD$13:LD27,$B28+1,1)</f>
        <v>-</v>
      </c>
      <c r="LE28" s="567" t="str" cm="1">
        <f t="array" ref="LE28">INDEX(LE$13:LE27,$B28+1,1)</f>
        <v>-</v>
      </c>
      <c r="LF28" s="567" t="str" cm="1">
        <f t="array" ref="LF28">INDEX(LF$13:LF27,$B28+1,1)</f>
        <v>-</v>
      </c>
      <c r="LG28" s="567" t="str" cm="1">
        <f t="array" ref="LG28">INDEX(LG$13:LG27,$B28+1,1)</f>
        <v>-</v>
      </c>
      <c r="LH28" s="567" t="str" cm="1">
        <f t="array" ref="LH28">INDEX(LH$13:LH27,$B28+1,1)</f>
        <v>-</v>
      </c>
      <c r="LI28" s="567" t="str" cm="1">
        <f t="array" ref="LI28">INDEX(LI$13:LI27,$B28+1,1)</f>
        <v>-</v>
      </c>
      <c r="LJ28" s="567" t="str" cm="1">
        <f t="array" ref="LJ28">INDEX(LJ$13:LJ27,$B28+1,1)</f>
        <v>-</v>
      </c>
      <c r="LK28" s="441" t="str" cm="1">
        <f t="array" ref="LK28">IF(OR(LL28:LL28&lt;&gt;"-"),TRUE,"-")</f>
        <v>-</v>
      </c>
      <c r="LL28" s="567" t="str" cm="1">
        <f t="array" ref="LL28">INDEX(LL$13:LL27,$B28+1,1)</f>
        <v>-</v>
      </c>
      <c r="LM28" s="567" cm="1">
        <f t="array" ref="LM28">INDEX(LM$13:LM27,$B28+1,1)</f>
        <v>0</v>
      </c>
      <c r="LN28" s="567" cm="1">
        <f t="array" ref="LN28">INDEX(LN$13:LN27,$B28+1,1)</f>
        <v>999999</v>
      </c>
      <c r="LO28" s="567" cm="1">
        <f t="array" ref="LO28">INDEX(LO$13:LO27,$B28+1,1)</f>
        <v>999999</v>
      </c>
      <c r="LP28" s="567" cm="1">
        <f t="array" ref="LP28">INDEX(LP$13:LP27,$B28+1,1)</f>
        <v>999999</v>
      </c>
      <c r="LQ28" s="567" cm="1">
        <f t="array" ref="LQ28">INDEX(LQ$13:LQ27,$B28+1,1)</f>
        <v>999999</v>
      </c>
      <c r="LR28" s="567" cm="1">
        <f t="array" ref="LR28">INDEX(LR$13:LR27,$B28+1,1)</f>
        <v>999999</v>
      </c>
      <c r="LS28" s="567" cm="1">
        <f t="array" ref="LS28">INDEX(LS$13:LS27,$B28+1,1)</f>
        <v>999999</v>
      </c>
      <c r="LT28" s="567" t="str" cm="1">
        <f t="array" ref="LT28">INDEX(LT$13:LT27,$B28+1,1)</f>
        <v>-</v>
      </c>
      <c r="LU28" s="567" t="str" cm="1">
        <f t="array" ref="LU28">INDEX(LU$13:LU27,$B28+1,1)</f>
        <v>-</v>
      </c>
      <c r="LV28" s="567" t="str" cm="1">
        <f t="array" ref="LV28">INDEX(LV$13:LV27,$B28+1,1)</f>
        <v>-</v>
      </c>
      <c r="LW28" s="567" t="b" cm="1">
        <f t="array" ref="LW28">INDEX(LW$13:LW27,$B28+1,1)</f>
        <v>1</v>
      </c>
      <c r="LX28" s="567" t="str" cm="1">
        <f t="array" ref="LX28">INDEX(LX$13:LX27,$B28+1,1)</f>
        <v>-</v>
      </c>
      <c r="LY28" s="567" cm="1">
        <f t="array" ref="LY28">INDEX(LY$13:LY27,$B28+1,1)</f>
        <v>0</v>
      </c>
      <c r="LZ28" s="567" cm="1">
        <f t="array" ref="LZ28">INDEX(LZ$13:LZ27,$B28+1,1)</f>
        <v>0</v>
      </c>
      <c r="MA28" s="567" cm="1">
        <f t="array" ref="MA28">INDEX(MA$13:MA27,$B28+1,1)</f>
        <v>0</v>
      </c>
      <c r="MB28" s="567" t="str" cm="1">
        <f t="array" ref="MB28">INDEX(MB$13:MB27,$B28+1,1)</f>
        <v>-</v>
      </c>
      <c r="MC28" s="22">
        <v>1</v>
      </c>
      <c r="MD28" s="22">
        <v>1</v>
      </c>
      <c r="ME28" s="567" t="str" cm="1">
        <f t="array" ref="ME28">INDEX(ME$13:ME27,$B28+1,1)</f>
        <v>-</v>
      </c>
      <c r="MF28" s="567" t="str" cm="1">
        <f t="array" ref="MF28">INDEX(MF$13:MF27,$B28+1,1)</f>
        <v>-</v>
      </c>
      <c r="MG28" s="8"/>
      <c r="MH28" s="567" t="str" cm="1">
        <f t="array" ref="MH28">INDEX(MH$13:MH27,$B28+1,1)</f>
        <v>-</v>
      </c>
      <c r="MI28" s="567" t="str" cm="1">
        <f t="array" ref="MI28">INDEX(MI$13:MI27,$B28+1,1)</f>
        <v>-</v>
      </c>
      <c r="MJ28" s="567" t="str" cm="1">
        <f t="array" ref="MJ28">INDEX(MJ$13:MJ27,$B28+1,1)</f>
        <v>-</v>
      </c>
      <c r="MK28" s="567" t="str" cm="1">
        <f t="array" ref="MK28">INDEX(MK$13:MK27,$B28+1,1)</f>
        <v>-</v>
      </c>
      <c r="ML28" s="567" cm="1">
        <f t="array" ref="ML28">INDEX(ML$13:ML27,$B28+1,1)</f>
        <v>1</v>
      </c>
      <c r="MM28" s="567" cm="1">
        <f t="array" ref="MM28">INDEX(MM$13:MM27,$B28+1,1)</f>
        <v>1</v>
      </c>
      <c r="MN28" s="567" cm="1">
        <f t="array" ref="MN28">INDEX(MN$13:MN27,$B28+1,1)</f>
        <v>1</v>
      </c>
      <c r="MO28" s="567" cm="1">
        <f t="array" ref="MO28">INDEX(MO$13:MO27,$B28+1,1)</f>
        <v>1</v>
      </c>
      <c r="MP28" s="8"/>
      <c r="MQ28" s="441">
        <f t="shared" si="95"/>
        <v>1.5</v>
      </c>
      <c r="MR28" s="8"/>
      <c r="MS28" s="567" t="str" cm="1">
        <f t="array" ref="MS28">INDEX(MS$13:MS27,$B28+1,1)</f>
        <v>-</v>
      </c>
      <c r="MT28" s="567" t="str" cm="1">
        <f t="array" ref="MT28">INDEX(MT$13:MT27,$B28+1,1)</f>
        <v>-</v>
      </c>
      <c r="MU28" s="567" t="str" cm="1">
        <f t="array" ref="MU28">INDEX(MU$13:MU27,$B28+1,1)</f>
        <v>-</v>
      </c>
      <c r="MV28" s="567" t="str" cm="1">
        <f t="array" ref="MV28">INDEX(MV$13:MV27,$B28+1,1)</f>
        <v>-</v>
      </c>
      <c r="MW28" s="567" cm="1">
        <f t="array" ref="MW28">INDEX(MW$13:MW27,$B28+1,1)</f>
        <v>0</v>
      </c>
      <c r="MX28" s="514">
        <v>0</v>
      </c>
    </row>
    <row r="29" spans="1:362" outlineLevel="1">
      <c r="A29" s="18">
        <f t="shared" si="48"/>
        <v>16</v>
      </c>
      <c r="B29" s="18">
        <f t="shared" si="99"/>
        <v>5</v>
      </c>
      <c r="C29">
        <v>2</v>
      </c>
      <c r="D29" s="17" t="str">
        <f t="shared" ca="1" si="100"/>
        <v>GSW</v>
      </c>
      <c r="E29" t="b">
        <v>1</v>
      </c>
      <c r="F29" t="b">
        <v>0</v>
      </c>
      <c r="G29" t="b">
        <f t="shared" si="101"/>
        <v>1</v>
      </c>
      <c r="H29" s="18" t="s">
        <v>2201</v>
      </c>
      <c r="I29" s="567" cm="1">
        <f t="array" ref="I29">INDEX(I$13:I28,$B29+1,1)</f>
        <v>1</v>
      </c>
      <c r="J29" s="567" cm="1">
        <f t="array" ref="J29">INDEX(J$13:J28,$B29+1,1)</f>
        <v>0</v>
      </c>
      <c r="K29" s="567" cm="1">
        <f t="array" ref="K29">INDEX(K$13:K28,$B29+1,1)</f>
        <v>0</v>
      </c>
      <c r="L29" s="567" cm="1">
        <f t="array" ref="L29">INDEX(L$13:L28,$B29+1,1)</f>
        <v>2</v>
      </c>
      <c r="M29" s="567" cm="1">
        <f t="array" ref="M29">INDEX(M$13:M28,$B29+1,1)</f>
        <v>2</v>
      </c>
      <c r="N29" s="567" cm="1">
        <f t="array" ref="N29">INDEX(N$13:N28,$B29+1,1)</f>
        <v>2</v>
      </c>
      <c r="O29" s="22">
        <v>2</v>
      </c>
      <c r="P29" s="441">
        <f t="shared" si="49"/>
        <v>2</v>
      </c>
      <c r="Q29" s="441">
        <f t="shared" si="49"/>
        <v>0</v>
      </c>
      <c r="R29" s="441">
        <f t="shared" si="50"/>
        <v>6</v>
      </c>
      <c r="S29" s="567" cm="1">
        <f t="array" ref="S29">INDEX(S$13:S28,$B29+1,1)</f>
        <v>1</v>
      </c>
      <c r="T29" s="567" cm="1">
        <f t="array" ref="T29">INDEX(T$13:T28,$B29+1,1)</f>
        <v>1</v>
      </c>
      <c r="U29" s="567" cm="1">
        <f t="array" ref="U29">INDEX(U$13:U28,$B29+1,1)</f>
        <v>1</v>
      </c>
      <c r="V29" s="567" cm="1">
        <f t="array" ref="V29">INDEX(V$13:V28,$B29+1,1)</f>
        <v>0</v>
      </c>
      <c r="W29" s="18"/>
      <c r="X29" s="567" cm="1">
        <f t="array" ref="X29">INDEX(X$13:X28,$B29+1,1)</f>
        <v>0</v>
      </c>
      <c r="Y29" s="567" cm="1">
        <f t="array" ref="Y29">INDEX(Y$13:Y28,$B29+1,1)</f>
        <v>0</v>
      </c>
      <c r="Z29" s="567" cm="1">
        <f t="array" ref="Z29">INDEX(Z$13:Z28,$B29+1,1)</f>
        <v>0</v>
      </c>
      <c r="AA29" s="567" cm="1">
        <f t="array" ref="AA29">INDEX(AA$13:AA28,$B29+1,1)</f>
        <v>1</v>
      </c>
      <c r="AB29" s="567" t="str" cm="1">
        <f t="array" ref="AB29">INDEX(AB$13:AB28,$B29+1,1)</f>
        <v/>
      </c>
      <c r="AC29" s="567" cm="1">
        <f t="array" ref="AC29">INDEX(AC$13:AC28,$B29+1,1)</f>
        <v>1</v>
      </c>
      <c r="AD29" s="567" cm="1">
        <f t="array" ref="AD29">INDEX(AD$13:AD28,$B29+1,1)</f>
        <v>1</v>
      </c>
      <c r="AE29" s="567" cm="1">
        <f t="array" ref="AE29">INDEX(AE$13:AE28,$B29+1,1)</f>
        <v>0</v>
      </c>
      <c r="AF29" s="567" cm="1">
        <f t="array" ref="AF29">INDEX(AF$13:AF28,$B29+1,1)</f>
        <v>0</v>
      </c>
      <c r="AG29" s="567" cm="1">
        <f t="array" ref="AG29">INDEX(AG$13:AG28,$B29+1,1)</f>
        <v>0</v>
      </c>
      <c r="AH29" s="567" cm="1">
        <f t="array" ref="AH29">INDEX(AH$13:AH28,$B29+1,1)</f>
        <v>0</v>
      </c>
      <c r="AI29" s="116"/>
      <c r="AJ29" s="116"/>
      <c r="AK29" s="116"/>
      <c r="AL29" s="116"/>
      <c r="AM29" s="116"/>
      <c r="AN29" s="116"/>
      <c r="AO29" s="116"/>
      <c r="AP29" s="116"/>
      <c r="AQ29" s="116"/>
      <c r="AR29" s="116"/>
      <c r="AS29" s="116"/>
      <c r="AT29" s="116"/>
      <c r="AU29" s="116"/>
      <c r="AV29" s="18"/>
      <c r="AW29" s="18"/>
      <c r="AX29" s="18"/>
      <c r="AY29" s="18"/>
      <c r="AZ29" s="18"/>
      <c r="BA29" s="209" t="str" cm="1">
        <f t="array" aca="1" ref="BA29" ca="1">$H29&amp;" "        &amp;_xlfn.SINGLE( INDEX(i.ModelStructure,$I29,1))    &amp;" "
&amp; $D29        &amp;       IF(OR($CD29="-", $CD29),"_PInp","_Full")&amp;    IF($DN29=0," FWM","")&amp;IF($DN29=1," MWM","")&amp;IF($DN29=7," Mat","")&amp;IF($MC29=1,"&amp;EL","   ")&amp;IF($DT29=TRUE,"&amp;BBT","    ")
&amp;      " TOL"&amp;_xlfn.SINGLE(INDEX(i.TOL_Desc,1,$O29))   &amp; " Scan"&amp;$U29
&amp;       CHOOSE($K29+1," CFS"," GFS"," NFS")&amp;     " CG_"&amp;_xlfn.SINGLE(_xlfn.SWITCH($LC29,"-",1,TRUE,1,FALSE,0))&amp;_xlfn.SINGLE(    IF($LE29="-"," FodCrop    ",_xlfn.SWITCH(VALUE(LEFT($LE$4,1)),0," All",6," Lup",9," Oat",11," OaF")&amp;"_Fod"&amp;TEXT($LE29,"000%")))
&amp;" REV"&amp;"_"&amp;TEXT($FR29,"00;-0;00;@ ")&amp;TEXT($AB29,"00;-0;00;  @")&amp;"_"&amp;TEXT($FW29,"0")&amp;"_"&amp;TEXT($AD29,"0")
&amp; " RR"&amp;TEXT(SUM($EE29:$EF29),"+00%;-00%;    ;@")
&amp; " ("&amp;IF($DB29,"P","E")   &amp;IF($DA29,"T","t")        &amp;     "_F"&amp;IF($HS29=TRUE,3,0)+COUNTIF($HL29:$HP29,TRUE)+COUNTIF($BV29:$BW29,"&gt;0")&amp;IF($HQ29=TRUE,3,0)+COUNTIF($BV29:$BW29,"&gt;0")&amp;"N"&amp;$HV29&amp;$HW29&amp;"L"&amp;$IH29&amp;$II29&amp;"_"&amp;$IG29&amp;")"</f>
        <v>TOL_test    SE GSW_PInp MWM        TOLWin Scan1 CFS CG_1 FodCrop     REV_-   _-_1 RR     (Et_F00N--L11_-)</v>
      </c>
      <c r="BB29" s="8" t="str">
        <f ca="1">IF(COUNTIF(BA$13:BA29,BA29)=1,"-","Dup")</f>
        <v>-</v>
      </c>
      <c r="BC29" s="8"/>
      <c r="BD29" s="567" t="b" cm="1">
        <f t="array" ref="BD29">INDEX(BD$13:BD28,$B29+1,1)</f>
        <v>0</v>
      </c>
      <c r="BE29" s="567" t="b" cm="1">
        <f t="array" ref="BE29">INDEX(BE$13:BE28,$B29+1,1)</f>
        <v>0</v>
      </c>
      <c r="BF29" s="567" t="b" cm="1">
        <f t="array" ref="BF29">INDEX(BF$13:BF28,$B29+1,1)</f>
        <v>0</v>
      </c>
      <c r="BG29" s="567" t="b" cm="1">
        <f t="array" ref="BG29">INDEX(BG$13:BG28,$B29+1,1)</f>
        <v>0</v>
      </c>
      <c r="BH29" s="567" t="b" cm="1">
        <f t="array" ref="BH29">INDEX(BH$13:BH28,$B29+1,1)</f>
        <v>0</v>
      </c>
      <c r="BI29" s="567" t="b" cm="1">
        <f t="array" ref="BI29">INDEX(BI$13:BI28,$B29+1,1)</f>
        <v>0</v>
      </c>
      <c r="BJ29" s="567" t="b" cm="1">
        <f t="array" ref="BJ29">INDEX(BJ$13:BJ28,$B29+1,1)</f>
        <v>0</v>
      </c>
      <c r="BK29" s="567" t="b" cm="1">
        <f t="array" ref="BK29">INDEX(BK$13:BK28,$B29+1,1)</f>
        <v>0</v>
      </c>
      <c r="BL29" s="567" t="b" cm="1">
        <f t="array" ref="BL29">INDEX(BL$13:BL28,$B29+1,1)</f>
        <v>0</v>
      </c>
      <c r="BM29" s="8"/>
      <c r="BN29" s="567" t="b" cm="1">
        <f t="array" ref="BN29">INDEX(BN$13:BN28,$B29+1,1)</f>
        <v>0</v>
      </c>
      <c r="BO29" s="567" t="str" cm="1">
        <f t="array" ref="BO29">INDEX(BO$13:BO28,$B29+1,1)</f>
        <v>-</v>
      </c>
      <c r="BP29" s="567" t="str" cm="1">
        <f t="array" ref="BP29">INDEX(BP$13:BP28,$B29+1,1)</f>
        <v>-</v>
      </c>
      <c r="BQ29" s="567" t="str" cm="1">
        <f t="array" ref="BQ29">INDEX(BQ$13:BQ28,$B29+1,1)</f>
        <v>-</v>
      </c>
      <c r="BR29" s="567" t="str" cm="1">
        <f t="array" ref="BR29">INDEX(BR$13:BR28,$B29+1,1)</f>
        <v>-</v>
      </c>
      <c r="BS29" s="567" t="str" cm="1">
        <f t="array" ref="BS29">INDEX(BS$13:BS28,$B29+1,1)</f>
        <v>-</v>
      </c>
      <c r="BT29" s="567" t="str" cm="1">
        <f t="array" ref="BT29">INDEX(BT$13:BT28,$B29+1,1)</f>
        <v>-</v>
      </c>
      <c r="BU29" s="567" t="str" cm="1">
        <f t="array" ref="BU29">INDEX(BU$13:BU28,$B29+1,1)</f>
        <v>-</v>
      </c>
      <c r="BV29" s="567" t="str" cm="1">
        <f t="array" ref="BV29">INDEX(BV$13:BV28,$B29+1,1)</f>
        <v>-</v>
      </c>
      <c r="BW29" s="567" t="str" cm="1">
        <f t="array" ref="BW29">INDEX(BW$13:BW28,$B29+1,1)</f>
        <v>-</v>
      </c>
      <c r="BX29" s="567" t="str" cm="1">
        <f t="array" ref="BX29">INDEX(BX$13:BX28,$B29+1,1)</f>
        <v>-</v>
      </c>
      <c r="BY29" s="567" t="str" cm="1">
        <f t="array" ref="BY29">INDEX(BY$13:BY28,$B29+1,1)</f>
        <v>-</v>
      </c>
      <c r="BZ29" s="567" t="b" cm="1">
        <f t="array" ref="BZ29">INDEX(BZ$13:BZ28,$B29+1,1)</f>
        <v>0</v>
      </c>
      <c r="CA29" s="567" t="str" cm="1">
        <f t="array" ref="CA29">INDEX(CA$13:CA28,$B29+1,1)</f>
        <v>-</v>
      </c>
      <c r="CB29" s="567" t="str" cm="1">
        <f t="array" ref="CB29">INDEX(CB$13:CB28,$B29+1,1)</f>
        <v>-</v>
      </c>
      <c r="CC29" s="567" t="str" cm="1">
        <f t="array" ref="CC29">INDEX(CC$13:CC28,$B29+1,1)</f>
        <v>-</v>
      </c>
      <c r="CD29" s="567" t="str" cm="1">
        <f t="array" ref="CD29">INDEX(CD$13:CD28,$B29+1,1)</f>
        <v>-</v>
      </c>
      <c r="CE29" s="8"/>
      <c r="CF29" s="567" t="str" cm="1">
        <f t="array" ref="CF29">INDEX(CF$13:CF28,$B29+1,1)</f>
        <v>-</v>
      </c>
      <c r="CG29" s="441" t="str">
        <f t="shared" ca="1" si="53"/>
        <v>-</v>
      </c>
      <c r="CH29" s="441">
        <f t="shared" si="54"/>
        <v>0</v>
      </c>
      <c r="CI29" s="441">
        <f t="shared" si="54"/>
        <v>0</v>
      </c>
      <c r="CJ29" s="567" t="str" cm="1">
        <f t="array" ref="CJ29">INDEX(CJ$13:CJ28,$B29+1,1)</f>
        <v>-</v>
      </c>
      <c r="CK29" s="567" t="str" cm="1">
        <f t="array" ref="CK29">INDEX(CK$13:CK28,$B29+1,1)</f>
        <v>-</v>
      </c>
      <c r="CL29" s="567" t="str" cm="1">
        <f t="array" ref="CL29">INDEX(CL$13:CL28,$B29+1,1)</f>
        <v>-</v>
      </c>
      <c r="CM29" s="441" t="str">
        <f t="shared" ca="1" si="55"/>
        <v>-</v>
      </c>
      <c r="CN29" s="441">
        <f t="shared" si="56"/>
        <v>0</v>
      </c>
      <c r="CO29" s="441">
        <f t="shared" si="56"/>
        <v>0</v>
      </c>
      <c r="CP29" s="567" t="str" cm="1">
        <f t="array" ref="CP29">INDEX(CP$13:CP28,$B29+1,1)</f>
        <v>-</v>
      </c>
      <c r="CQ29" s="441" t="str">
        <f t="shared" ca="1" si="57"/>
        <v>-</v>
      </c>
      <c r="CR29" s="441">
        <f t="shared" si="58"/>
        <v>0</v>
      </c>
      <c r="CS29" s="567" t="str" cm="1">
        <f t="array" ref="CS29">INDEX(CS$13:CS28,$B29+1,1)</f>
        <v>-</v>
      </c>
      <c r="CT29" s="567" t="str" cm="1">
        <f t="array" ref="CT29">INDEX(CT$13:CT28,$B29+1,1)</f>
        <v>-</v>
      </c>
      <c r="CU29" s="441">
        <f t="shared" si="59"/>
        <v>0</v>
      </c>
      <c r="CV29" s="567" t="str" cm="1">
        <f t="array" ref="CV29">INDEX(CV$13:CV28,$B29+1,1)</f>
        <v>-</v>
      </c>
      <c r="CW29" s="441" t="str">
        <f t="shared" ca="1" si="60"/>
        <v>-</v>
      </c>
      <c r="CX29" s="441">
        <f t="shared" si="61"/>
        <v>0</v>
      </c>
      <c r="CY29" s="441">
        <f t="shared" si="61"/>
        <v>0</v>
      </c>
      <c r="CZ29" s="8"/>
      <c r="DA29" s="567" t="b" cm="1">
        <f t="array" ref="DA29">INDEX(DA$13:DA28,$B29+1,1)</f>
        <v>0</v>
      </c>
      <c r="DB29" s="567" t="b" cm="1">
        <f t="array" ref="DB29">INDEX(DB$13:DB28,$B29+1,1)</f>
        <v>0</v>
      </c>
      <c r="DC29" s="568">
        <f t="shared" ca="1" si="79"/>
        <v>0</v>
      </c>
      <c r="DD29" s="567" t="b" cm="1">
        <f t="array" ref="DD29">INDEX(DD$13:DD28,$B29+1,1)</f>
        <v>1</v>
      </c>
      <c r="DE29" s="567" t="str" cm="1">
        <f t="array" ref="DE29">INDEX(DE$13:DE28,$B29+1,1)</f>
        <v>-</v>
      </c>
      <c r="DF29" s="567" cm="1">
        <f t="array" ref="DF29">INDEX(DF$13:DF28,$B29+1,1)</f>
        <v>1</v>
      </c>
      <c r="DG29" s="567" cm="1">
        <f t="array" ref="DG29">INDEX(DG$13:DG28,$B29+1,1)</f>
        <v>1</v>
      </c>
      <c r="DH29" s="567" t="str" cm="1">
        <f t="array" ref="DH29">INDEX(DH$13:DH28,$B29+1,1)</f>
        <v>-</v>
      </c>
      <c r="DI29" s="567" t="str" cm="1">
        <f t="array" ref="DI29">INDEX(DI$13:DI28,$B29+1,1)</f>
        <v>-</v>
      </c>
      <c r="DJ29" s="567" t="str" cm="1">
        <f t="array" ref="DJ29">INDEX(DJ$13:DJ28,$B29+1,1)</f>
        <v>-</v>
      </c>
      <c r="DK29" s="567" t="str" cm="1">
        <f t="array" ref="DK29">INDEX(DK$13:DK28,$B29+1,1)</f>
        <v>-</v>
      </c>
      <c r="DL29" s="567" t="str" cm="1">
        <f t="array" ref="DL29">INDEX(DL$13:DL28,$B29+1,1)</f>
        <v>-</v>
      </c>
      <c r="DM29" s="567" t="str" cm="1">
        <f t="array" ref="DM29">INDEX(DM$13:DM28,$B29+1,1)</f>
        <v>-</v>
      </c>
      <c r="DN29" s="441">
        <f t="shared" si="80"/>
        <v>1</v>
      </c>
      <c r="DO29" s="441">
        <f t="shared" si="80"/>
        <v>60</v>
      </c>
      <c r="DP29" s="567" t="str" cm="1">
        <f t="array" ref="DP29">INDEX(DP$13:DP28,$B29+1,1)</f>
        <v>-</v>
      </c>
      <c r="DQ29" s="441" t="str">
        <f t="shared" si="81"/>
        <v>-</v>
      </c>
      <c r="DR29" s="441" t="str">
        <f t="shared" si="81"/>
        <v>-</v>
      </c>
      <c r="DS29" s="441" t="str">
        <f t="shared" si="81"/>
        <v>-</v>
      </c>
      <c r="DT29" s="441" t="b">
        <f t="shared" si="82"/>
        <v>0</v>
      </c>
      <c r="DU29" s="567" t="str" cm="1">
        <f t="array" ref="DU29">INDEX(DU$13:DU28,$B29+1,1)</f>
        <v>-</v>
      </c>
      <c r="DV29" s="567" t="str" cm="1">
        <f t="array" ref="DV29">INDEX(DV$13:DV28,$B29+1,1)</f>
        <v>-</v>
      </c>
      <c r="DW29" s="567" t="str" cm="1">
        <f t="array" ref="DW29">INDEX(DW$13:DW28,$B29+1,1)</f>
        <v>-</v>
      </c>
      <c r="DX29" s="567" t="str" cm="1">
        <f t="array" ref="DX29">INDEX(DX$13:DX28,$B29+1,1)</f>
        <v>-</v>
      </c>
      <c r="DY29" s="441" t="str">
        <f t="shared" si="103"/>
        <v>-</v>
      </c>
      <c r="DZ29" s="441">
        <f t="shared" si="103"/>
        <v>500</v>
      </c>
      <c r="EA29" s="441">
        <f t="shared" si="103"/>
        <v>500</v>
      </c>
      <c r="EB29" s="441" t="str">
        <f t="shared" si="103"/>
        <v>-</v>
      </c>
      <c r="EC29" s="441" t="str">
        <f t="shared" si="103"/>
        <v>-</v>
      </c>
      <c r="ED29" s="441" t="str">
        <f t="shared" si="103"/>
        <v>-</v>
      </c>
      <c r="EE29" s="441">
        <f t="shared" si="84"/>
        <v>0</v>
      </c>
      <c r="EF29" s="441">
        <f t="shared" si="85"/>
        <v>0</v>
      </c>
      <c r="EG29" s="441">
        <f t="shared" si="86"/>
        <v>0</v>
      </c>
      <c r="EH29" s="441">
        <f t="shared" si="86"/>
        <v>0</v>
      </c>
      <c r="EI29" s="441">
        <f t="shared" si="86"/>
        <v>0</v>
      </c>
      <c r="EJ29" s="441">
        <f t="shared" si="86"/>
        <v>0</v>
      </c>
      <c r="EK29" s="441" t="b">
        <f t="shared" si="87"/>
        <v>0</v>
      </c>
      <c r="EL29" s="441" t="b">
        <f t="shared" si="87"/>
        <v>0</v>
      </c>
      <c r="EM29" s="441" t="b">
        <f t="shared" si="87"/>
        <v>0</v>
      </c>
      <c r="EN29" s="441" t="b">
        <f t="shared" si="87"/>
        <v>0</v>
      </c>
      <c r="EO29" s="441">
        <f t="shared" si="88"/>
        <v>1</v>
      </c>
      <c r="EP29" s="441">
        <f t="shared" si="88"/>
        <v>0</v>
      </c>
      <c r="EQ29" s="441" t="b">
        <f t="shared" si="89"/>
        <v>0</v>
      </c>
      <c r="ER29" s="441" t="b">
        <f t="shared" si="64"/>
        <v>0</v>
      </c>
      <c r="ES29" s="441" t="b">
        <f t="shared" si="64"/>
        <v>1</v>
      </c>
      <c r="ET29" s="441" t="b">
        <f t="shared" si="64"/>
        <v>0</v>
      </c>
      <c r="EU29" s="91">
        <f t="shared" si="65"/>
        <v>1</v>
      </c>
      <c r="EV29" s="91">
        <f t="shared" si="65"/>
        <v>1</v>
      </c>
      <c r="EW29" s="567" cm="1">
        <f t="array" ref="EW29">INDEX(EW$13:EW28,$B29+1,1)</f>
        <v>1</v>
      </c>
      <c r="EX29" s="567" cm="1">
        <f t="array" ref="EX29">INDEX(EX$13:EX28,$B29+1,1)</f>
        <v>1</v>
      </c>
      <c r="EY29" s="567" cm="1">
        <f t="array" ref="EY29">INDEX(EY$13:EY28,$B29+1,1)</f>
        <v>1</v>
      </c>
      <c r="EZ29" s="567" cm="1">
        <f t="array" ref="EZ29">INDEX(EZ$13:EZ28,$B29+1,1)</f>
        <v>1</v>
      </c>
      <c r="FA29" s="567" t="str" cm="1">
        <f t="array" ref="FA29">INDEX(FA$13:FA28,$B29+1,1)</f>
        <v>-</v>
      </c>
      <c r="FB29" s="441" t="b">
        <f t="shared" si="90"/>
        <v>1</v>
      </c>
      <c r="FC29" s="441" t="b">
        <f t="shared" si="90"/>
        <v>0</v>
      </c>
      <c r="FD29" s="441" t="b">
        <f t="shared" si="90"/>
        <v>0</v>
      </c>
      <c r="FE29" s="441" t="b">
        <f t="shared" si="90"/>
        <v>0</v>
      </c>
      <c r="FF29" s="91">
        <f t="shared" si="102"/>
        <v>1</v>
      </c>
      <c r="FG29" s="91">
        <f t="shared" si="102"/>
        <v>1</v>
      </c>
      <c r="FH29" s="91">
        <f t="shared" si="102"/>
        <v>1</v>
      </c>
      <c r="FI29" s="91">
        <f t="shared" si="102"/>
        <v>1</v>
      </c>
      <c r="FJ29" s="91">
        <f t="shared" si="102"/>
        <v>1</v>
      </c>
      <c r="FK29" s="91">
        <f t="shared" si="102"/>
        <v>1</v>
      </c>
      <c r="FL29" s="91">
        <f t="shared" si="102"/>
        <v>1</v>
      </c>
      <c r="FM29" s="91">
        <f t="shared" si="102"/>
        <v>1</v>
      </c>
      <c r="FN29" s="8"/>
      <c r="FO29" s="567" t="str" cm="1">
        <f t="array" ref="FO29">INDEX(FO$13:FO28,$B29+1,1)</f>
        <v>-</v>
      </c>
      <c r="FP29" s="441" t="b">
        <f t="shared" si="91"/>
        <v>0</v>
      </c>
      <c r="FQ29" s="567" t="str" cm="1">
        <f t="array" ref="FQ29">INDEX(FQ$13:FQ28,$B29+1,1)</f>
        <v>-</v>
      </c>
      <c r="FR29" s="567" t="str" cm="1">
        <f t="array" ref="FR29">INDEX(FR$13:FR28,$B29+1,1)</f>
        <v>-</v>
      </c>
      <c r="FS29" s="567" t="str" cm="1">
        <f t="array" ref="FS29">INDEX(FS$13:FS28,$B29+1,1)</f>
        <v>-</v>
      </c>
      <c r="FT29" s="567" cm="1">
        <f t="array" ref="FT29">INDEX(FT$13:FT28,$B29+1,1)</f>
        <v>1</v>
      </c>
      <c r="FU29" s="567" cm="1">
        <f t="array" ref="FU29">INDEX(FU$13:FU28,$B29+1,1)</f>
        <v>1</v>
      </c>
      <c r="FV29" s="567" t="str" cm="1">
        <f t="array" ref="FV29">INDEX(FV$13:FV28,$B29+1,1)</f>
        <v>-</v>
      </c>
      <c r="FW29" s="567" t="str" cm="1">
        <f t="array" ref="FW29">INDEX(FW$13:FW28,$B29+1,1)</f>
        <v>-</v>
      </c>
      <c r="FX29" s="567" t="str" cm="1">
        <f t="array" ref="FX29">INDEX(FX$13:FX28,$B29+1,1)</f>
        <v>-</v>
      </c>
      <c r="FY29" s="567" t="str" cm="1">
        <f t="array" ref="FY29">INDEX(FY$13:FY28,$B29+1,1)</f>
        <v>-</v>
      </c>
      <c r="FZ29" s="567" t="str" cm="1">
        <f t="array" ref="FZ29">INDEX(FZ$13:FZ28,$B29+1,1)</f>
        <v>-</v>
      </c>
      <c r="GA29" s="567" t="str" cm="1">
        <f t="array" ref="GA29">INDEX(GA$13:GA28,$B29+1,1)</f>
        <v>-</v>
      </c>
      <c r="GB29" s="567" t="str" cm="1">
        <f t="array" ref="GB29">INDEX(GB$13:GB28,$B29+1,1)</f>
        <v>-</v>
      </c>
      <c r="GC29" s="567" t="str" cm="1">
        <f t="array" ref="GC29">INDEX(GC$13:GC28,$B29+1,1)</f>
        <v>-</v>
      </c>
      <c r="GD29" s="567" t="str" cm="1">
        <f t="array" ref="GD29">INDEX(GD$13:GD28,$B29+1,1)</f>
        <v>-</v>
      </c>
      <c r="GE29" s="567" t="str" cm="1">
        <f t="array" ref="GE29">INDEX(GE$13:GE28,$B29+1,1)</f>
        <v>-</v>
      </c>
      <c r="GF29" s="567" t="str" cm="1">
        <f t="array" ref="GF29">INDEX(GF$13:GF28,$B29+1,1)</f>
        <v>-</v>
      </c>
      <c r="GG29" s="567" t="str" cm="1">
        <f t="array" ref="GG29">INDEX(GG$13:GG28,$B29+1,1)</f>
        <v>-</v>
      </c>
      <c r="GH29" s="567" t="str" cm="1">
        <f t="array" ref="GH29">INDEX(GH$13:GH28,$B29+1,1)</f>
        <v>-</v>
      </c>
      <c r="GI29" s="567" t="str" cm="1">
        <f t="array" ref="GI29">INDEX(GI$13:GI28,$B29+1,1)</f>
        <v>-</v>
      </c>
      <c r="GJ29" s="567" t="str" cm="1">
        <f t="array" ref="GJ29">INDEX(GJ$13:GJ28,$B29+1,1)</f>
        <v>-</v>
      </c>
      <c r="GK29" s="567" t="str" cm="1">
        <f t="array" ref="GK29">INDEX(GK$13:GK28,$B29+1,1)</f>
        <v>-</v>
      </c>
      <c r="GL29" s="567" t="str" cm="1">
        <f t="array" ref="GL29">INDEX(GL$13:GL28,$B29+1,1)</f>
        <v>-</v>
      </c>
      <c r="GM29" s="567" t="str" cm="1">
        <f t="array" ref="GM29">INDEX(GM$13:GM28,$B29+1,1)</f>
        <v>-</v>
      </c>
      <c r="GN29" s="567" cm="1">
        <f t="array" ref="GN29">INDEX(GN$13:GN28,$B29+1,1)</f>
        <v>0</v>
      </c>
      <c r="GO29" s="567" t="str" cm="1">
        <f t="array" ref="GO29">INDEX(GO$13:GO28,$B29+1,1)</f>
        <v>-</v>
      </c>
      <c r="GP29" s="567" cm="1">
        <f t="array" ref="GP29">INDEX(GP$13:GP28,$B29+1,1)</f>
        <v>1</v>
      </c>
      <c r="GQ29" s="567" cm="1">
        <f t="array" ref="GQ29">INDEX(GQ$13:GQ28,$B29+1,1)</f>
        <v>0</v>
      </c>
      <c r="GR29" s="567" cm="1">
        <f t="array" ref="GR29">INDEX(GR$13:GR28,$B29+1,1)</f>
        <v>0</v>
      </c>
      <c r="GS29" s="567" cm="1">
        <f t="array" ref="GS29">INDEX(GS$13:GS28,$B29+1,1)</f>
        <v>0</v>
      </c>
      <c r="GT29" s="567" cm="1">
        <f t="array" ref="GT29">INDEX(GT$13:GT28,$B29+1,1)</f>
        <v>0</v>
      </c>
      <c r="GU29" s="567" cm="1">
        <f t="array" ref="GU29">INDEX(GU$13:GU28,$B29+1,1)</f>
        <v>0</v>
      </c>
      <c r="GV29" s="567" cm="1">
        <f t="array" ref="GV29">INDEX(GV$13:GV28,$B29+1,1)</f>
        <v>0</v>
      </c>
      <c r="GW29" s="567" cm="1">
        <f t="array" ref="GW29">INDEX(GW$13:GW28,$B29+1,1)</f>
        <v>1</v>
      </c>
      <c r="GX29" s="567" cm="1">
        <f t="array" ref="GX29">INDEX(GX$13:GX28,$B29+1,1)</f>
        <v>0</v>
      </c>
      <c r="GY29" s="567" cm="1">
        <f t="array" ref="GY29">INDEX(GY$13:GY28,$B29+1,1)</f>
        <v>0</v>
      </c>
      <c r="GZ29" s="567" cm="1">
        <f t="array" ref="GZ29">INDEX(GZ$13:GZ28,$B29+1,1)</f>
        <v>0</v>
      </c>
      <c r="HA29" s="567" cm="1">
        <f t="array" ref="HA29">INDEX(HA$13:HA28,$B29+1,1)</f>
        <v>0</v>
      </c>
      <c r="HB29" s="8"/>
      <c r="HC29" s="567" t="str" cm="1">
        <f t="array" ref="HC29">INDEX(HC$13:HC28,$B29+1,1)</f>
        <v>-</v>
      </c>
      <c r="HD29" s="567" t="str" cm="1">
        <f t="array" ref="HD29">INDEX(HD$13:HD28,$B29+1,1)</f>
        <v>-</v>
      </c>
      <c r="HE29" s="567" t="str" cm="1">
        <f t="array" ref="HE29">INDEX(HE$13:HE28,$B29+1,1)</f>
        <v>-</v>
      </c>
      <c r="HF29" s="567" t="str" cm="1">
        <f t="array" ref="HF29">INDEX(HF$13:HF28,$B29+1,1)</f>
        <v>-</v>
      </c>
      <c r="HG29" s="567" cm="1">
        <f t="array" ref="HG29">INDEX(HG$13:HG28,$B29+1,1)</f>
        <v>0</v>
      </c>
      <c r="HH29" s="567" t="str" cm="1">
        <f t="array" ref="HH29">INDEX(HH$13:HH28,$B29+1,1)</f>
        <v>-</v>
      </c>
      <c r="HI29" s="567" t="str" cm="1">
        <f t="array" ref="HI29">INDEX(HI$13:HI28,$B29+1,1)</f>
        <v>-</v>
      </c>
      <c r="HJ29" s="568" t="str">
        <f t="shared" ca="1" si="92"/>
        <v>-</v>
      </c>
      <c r="HK29" s="567" t="str" cm="1">
        <f t="array" ref="HK29">INDEX(HK$13:HK28,$B29+1,1)</f>
        <v>-</v>
      </c>
      <c r="HL29" s="567" t="str" cm="1">
        <f t="array" ref="HL29">INDEX(HL$13:HL28,$B29+1,1)</f>
        <v>-</v>
      </c>
      <c r="HM29" s="567" t="str" cm="1">
        <f t="array" ref="HM29">INDEX(HM$13:HM28,$B29+1,1)</f>
        <v>-</v>
      </c>
      <c r="HN29" s="567" t="str" cm="1">
        <f t="array" ref="HN29">INDEX(HN$13:HN28,$B29+1,1)</f>
        <v>-</v>
      </c>
      <c r="HO29" s="567" t="str" cm="1">
        <f t="array" ref="HO29">INDEX(HO$13:HO28,$B29+1,1)</f>
        <v>-</v>
      </c>
      <c r="HP29" s="567" t="str" cm="1">
        <f t="array" ref="HP29">INDEX(HP$13:HP28,$B29+1,1)</f>
        <v>-</v>
      </c>
      <c r="HQ29" s="567" t="str" cm="1">
        <f t="array" ref="HQ29">INDEX(HQ$13:HQ28,$B29+1,1)</f>
        <v>-</v>
      </c>
      <c r="HR29" s="567" t="str" cm="1">
        <f t="array" ref="HR29">INDEX(HR$13:HR28,$B29+1,1)</f>
        <v>-</v>
      </c>
      <c r="HS29" s="567" t="str" cm="1">
        <f t="array" ref="HS29">INDEX(HS$13:HS28,$B29+1,1)</f>
        <v>-</v>
      </c>
      <c r="HT29" s="567" t="str" cm="1">
        <f t="array" ref="HT29">INDEX(HT$13:HT28,$B29+1,1)</f>
        <v>-</v>
      </c>
      <c r="HU29" s="567" t="str" cm="1">
        <f t="array" ref="HU29">INDEX(HU$13:HU28,$B29+1,1)</f>
        <v>-</v>
      </c>
      <c r="HV29" s="567" t="str" cm="1">
        <f t="array" ref="HV29">INDEX(HV$13:HV28,$B29+1,1)</f>
        <v>-</v>
      </c>
      <c r="HW29" s="567" t="str" cm="1">
        <f t="array" ref="HW29">INDEX(HW$13:HW28,$B29+1,1)</f>
        <v>-</v>
      </c>
      <c r="HX29" s="567" t="str" cm="1">
        <f t="array" ref="HX29">INDEX(HX$13:HX28,$B29+1,1)</f>
        <v>-</v>
      </c>
      <c r="HY29" s="567" t="str" cm="1">
        <f t="array" ref="HY29">INDEX(HY$13:HY28,$B29+1,1)</f>
        <v>-</v>
      </c>
      <c r="HZ29" s="567" t="str" cm="1">
        <f t="array" ref="HZ29">INDEX(HZ$13:HZ28,$B29+1,1)</f>
        <v>-</v>
      </c>
      <c r="IA29" s="567" t="str" cm="1">
        <f t="array" ref="IA29">INDEX(IA$13:IA28,$B29+1,1)</f>
        <v>-</v>
      </c>
      <c r="IB29" s="567" t="str" cm="1">
        <f t="array" ref="IB29">INDEX(IB$13:IB28,$B29+1,1)</f>
        <v>-</v>
      </c>
      <c r="IC29" s="567" t="str" cm="1">
        <f t="array" ref="IC29">INDEX(IC$13:IC28,$B29+1,1)</f>
        <v>-</v>
      </c>
      <c r="ID29" s="567" t="str" cm="1">
        <f t="array" ref="ID29">INDEX(ID$13:ID28,$B29+1,1)</f>
        <v>-</v>
      </c>
      <c r="IE29" s="567" t="str" cm="1">
        <f t="array" ref="IE29">INDEX(IE$13:IE28,$B29+1,1)</f>
        <v>-</v>
      </c>
      <c r="IF29" s="567" t="str" cm="1">
        <f t="array" ref="IF29">INDEX(IF$13:IF28,$B29+1,1)</f>
        <v>-</v>
      </c>
      <c r="IG29" s="567" t="str" cm="1">
        <f t="array" ref="IG29">INDEX(IG$13:IG28,$B29+1,1)</f>
        <v>-</v>
      </c>
      <c r="IH29" s="567" cm="1">
        <f t="array" ref="IH29">INDEX(IH$13:IH28,$B29+1,1)</f>
        <v>1</v>
      </c>
      <c r="II29" s="567" cm="1">
        <f t="array" ref="II29">INDEX(II$13:II28,$B29+1,1)</f>
        <v>1</v>
      </c>
      <c r="IJ29" s="8"/>
      <c r="IK29" s="567" cm="1">
        <f t="array" ref="IK29">INDEX(IK$13:IK28,$B29+1,1)</f>
        <v>0.125</v>
      </c>
      <c r="IL29" s="567" cm="1">
        <f t="array" ref="IL29">INDEX(IL$13:IL28,$B29+1,1)</f>
        <v>0.3</v>
      </c>
      <c r="IM29" s="567" cm="1">
        <f t="array" ref="IM29">INDEX(IM$13:IM28,$B29+1,1)</f>
        <v>-0.05</v>
      </c>
      <c r="IN29" s="567" cm="1">
        <f t="array" ref="IN29">INDEX(IN$13:IN28,$B29+1,1)</f>
        <v>0.1</v>
      </c>
      <c r="IO29" s="567" cm="1">
        <f t="array" ref="IO29">INDEX(IO$13:IO28,$B29+1,1)</f>
        <v>0.25</v>
      </c>
      <c r="IP29" s="567" cm="1">
        <f t="array" ref="IP29">INDEX(IP$13:IP28,$B29+1,1)</f>
        <v>-0.05</v>
      </c>
      <c r="IQ29" s="567" cm="1">
        <f t="array" ref="IQ29">INDEX(IQ$13:IQ28,$B29+1,1)</f>
        <v>0.05</v>
      </c>
      <c r="IR29" s="567" cm="1">
        <f t="array" ref="IR29">INDEX(IR$13:IR28,$B29+1,1)</f>
        <v>0.1</v>
      </c>
      <c r="IS29" s="567" cm="1">
        <f t="array" ref="IS29">INDEX(IS$13:IS28,$B29+1,1)</f>
        <v>-0.02</v>
      </c>
      <c r="IT29" s="567" cm="1">
        <f t="array" ref="IT29">INDEX(IT$13:IT28,$B29+1,1)</f>
        <v>0.1</v>
      </c>
      <c r="IU29" s="567" cm="1">
        <f t="array" ref="IU29">INDEX(IU$13:IU28,$B29+1,1)</f>
        <v>0.25</v>
      </c>
      <c r="IV29" s="567" cm="1">
        <f t="array" ref="IV29">INDEX(IV$13:IV28,$B29+1,1)</f>
        <v>-0.05</v>
      </c>
      <c r="IW29" s="567" cm="1">
        <f t="array" ref="IW29">INDEX(IW$13:IW28,$B29+1,1)</f>
        <v>0.125</v>
      </c>
      <c r="IX29" s="567" cm="1">
        <f t="array" ref="IX29">INDEX(IX$13:IX28,$B29+1,1)</f>
        <v>0.1</v>
      </c>
      <c r="IY29" s="567" cm="1">
        <f t="array" ref="IY29">INDEX(IY$13:IY28,$B29+1,1)</f>
        <v>0.1</v>
      </c>
      <c r="IZ29" s="567" cm="1">
        <f t="array" ref="IZ29">INDEX(IZ$13:IZ28,$B29+1,1)</f>
        <v>0.1</v>
      </c>
      <c r="JA29" s="567" cm="1">
        <f t="array" ref="JA29">INDEX(JA$13:JA28,$B29+1,1)</f>
        <v>0</v>
      </c>
      <c r="JB29" s="567" cm="1">
        <f t="array" ref="JB29">INDEX(JB$13:JB28,$B29+1,1)</f>
        <v>0</v>
      </c>
      <c r="JC29" s="567" cm="1">
        <f t="array" ref="JC29">INDEX(JC$13:JC28,$B29+1,1)</f>
        <v>0</v>
      </c>
      <c r="JD29" s="567" cm="1">
        <f t="array" ref="JD29">INDEX(JD$13:JD28,$B29+1,1)</f>
        <v>0</v>
      </c>
      <c r="JE29" s="567" cm="1">
        <f t="array" ref="JE29">INDEX(JE$13:JE28,$B29+1,1)</f>
        <v>0</v>
      </c>
      <c r="JF29" s="567" cm="1">
        <f t="array" ref="JF29">INDEX(JF$13:JF28,$B29+1,1)</f>
        <v>0</v>
      </c>
      <c r="JG29" s="567" cm="1">
        <f t="array" ref="JG29">INDEX(JG$13:JG28,$B29+1,1)</f>
        <v>0</v>
      </c>
      <c r="JH29" s="567" cm="1">
        <f t="array" ref="JH29">INDEX(JH$13:JH28,$B29+1,1)</f>
        <v>0</v>
      </c>
      <c r="JI29" s="567" cm="1">
        <f t="array" ref="JI29">INDEX(JI$13:JI28,$B29+1,1)</f>
        <v>0</v>
      </c>
      <c r="JJ29" s="567" cm="1">
        <f t="array" ref="JJ29">INDEX(JJ$13:JJ28,$B29+1,1)</f>
        <v>0</v>
      </c>
      <c r="JK29" s="567" cm="1">
        <f t="array" ref="JK29">INDEX(JK$13:JK28,$B29+1,1)</f>
        <v>0</v>
      </c>
      <c r="JL29" s="567" cm="1">
        <f t="array" ref="JL29">INDEX(JL$13:JL28,$B29+1,1)</f>
        <v>0</v>
      </c>
      <c r="JM29" s="567" cm="1">
        <f t="array" ref="JM29">INDEX(JM$13:JM28,$B29+1,1)</f>
        <v>0</v>
      </c>
      <c r="JN29" s="567" cm="1">
        <f t="array" ref="JN29">INDEX(JN$13:JN28,$B29+1,1)</f>
        <v>0</v>
      </c>
      <c r="JO29" s="567" cm="1">
        <f t="array" ref="JO29">INDEX(JO$13:JO28,$B29+1,1)</f>
        <v>0</v>
      </c>
      <c r="JP29" s="567" cm="1">
        <f t="array" ref="JP29">INDEX(JP$13:JP28,$B29+1,1)</f>
        <v>0</v>
      </c>
      <c r="JQ29" s="567" cm="1">
        <f t="array" ref="JQ29">INDEX(JQ$13:JQ28,$B29+1,1)</f>
        <v>0</v>
      </c>
      <c r="JR29" s="567" cm="1">
        <f t="array" ref="JR29">INDEX(JR$13:JR28,$B29+1,1)</f>
        <v>0</v>
      </c>
      <c r="JS29" s="567" cm="1">
        <f t="array" ref="JS29">INDEX(JS$13:JS28,$B29+1,1)</f>
        <v>0</v>
      </c>
      <c r="JT29" s="567" cm="1">
        <f t="array" ref="JT29">INDEX(JT$13:JT28,$B29+1,1)</f>
        <v>0</v>
      </c>
      <c r="JU29" s="567" cm="1">
        <f t="array" ref="JU29">INDEX(JU$13:JU28,$B29+1,1)</f>
        <v>0</v>
      </c>
      <c r="JV29" s="567" cm="1">
        <f t="array" ref="JV29">INDEX(JV$13:JV28,$B29+1,1)</f>
        <v>0</v>
      </c>
      <c r="JW29" s="567" cm="1">
        <f t="array" ref="JW29">INDEX(JW$13:JW28,$B29+1,1)</f>
        <v>0</v>
      </c>
      <c r="JX29" s="567" cm="1">
        <f t="array" ref="JX29">INDEX(JX$13:JX28,$B29+1,1)</f>
        <v>0</v>
      </c>
      <c r="JY29" s="567" cm="1">
        <f t="array" ref="JY29">INDEX(JY$13:JY28,$B29+1,1)</f>
        <v>0</v>
      </c>
      <c r="JZ29" s="567" cm="1">
        <f t="array" ref="JZ29">INDEX(JZ$13:JZ28,$B29+1,1)</f>
        <v>0</v>
      </c>
      <c r="KA29" s="567" cm="1">
        <f t="array" ref="KA29">INDEX(KA$13:KA28,$B29+1,1)</f>
        <v>0</v>
      </c>
      <c r="KB29" s="567" cm="1">
        <f t="array" ref="KB29">INDEX(KB$13:KB28,$B29+1,1)</f>
        <v>0</v>
      </c>
      <c r="KC29" s="567" cm="1">
        <f t="array" ref="KC29">INDEX(KC$13:KC28,$B29+1,1)</f>
        <v>0</v>
      </c>
      <c r="KD29" s="567" cm="1">
        <f t="array" ref="KD29">INDEX(KD$13:KD28,$B29+1,1)</f>
        <v>0</v>
      </c>
      <c r="KE29" s="567" cm="1">
        <f t="array" ref="KE29">INDEX(KE$13:KE28,$B29+1,1)</f>
        <v>0</v>
      </c>
      <c r="KF29" s="567" cm="1">
        <f t="array" ref="KF29">INDEX(KF$13:KF28,$B29+1,1)</f>
        <v>0</v>
      </c>
      <c r="KG29" s="567" t="str" cm="1">
        <f t="array" ref="KG29">INDEX(KG$13:KG28,$B29+1,1)</f>
        <v>-</v>
      </c>
      <c r="KH29" s="8"/>
      <c r="KI29" s="567" cm="1">
        <f t="array" ref="KI29">INDEX(KI$13:KI28,$B29+1,1)</f>
        <v>0</v>
      </c>
      <c r="KJ29" s="567" cm="1">
        <f t="array" ref="KJ29">INDEX(KJ$13:KJ28,$B29+1,1)</f>
        <v>0</v>
      </c>
      <c r="KK29" s="567" cm="1">
        <f t="array" ref="KK29">INDEX(KK$13:KK28,$B29+1,1)</f>
        <v>0</v>
      </c>
      <c r="KL29" s="567" t="str" cm="1">
        <f t="array" ref="KL29">INDEX(KL$13:KL28,$B29+1,1)</f>
        <v>-</v>
      </c>
      <c r="KM29" s="567" t="str" cm="1">
        <f t="array" ref="KM29">INDEX(KM$13:KM28,$B29+1,1)</f>
        <v>-</v>
      </c>
      <c r="KN29" s="567" t="str" cm="1">
        <f t="array" ref="KN29">INDEX(KN$13:KN28,$B29+1,1)</f>
        <v>-</v>
      </c>
      <c r="KO29" s="567" t="str" cm="1">
        <f t="array" ref="KO29">INDEX(KO$13:KO28,$B29+1,1)</f>
        <v>-</v>
      </c>
      <c r="KP29" s="567" t="str" cm="1">
        <f t="array" ref="KP29">INDEX(KP$13:KP28,$B29+1,1)</f>
        <v>-</v>
      </c>
      <c r="KQ29" s="567" t="str" cm="1">
        <f t="array" ref="KQ29">INDEX(KQ$13:KQ28,$B29+1,1)</f>
        <v>-</v>
      </c>
      <c r="KR29" s="567" t="str" cm="1">
        <f t="array" ref="KR29">INDEX(KR$13:KR28,$B29+1,1)</f>
        <v>-</v>
      </c>
      <c r="KS29" s="567" t="str" cm="1">
        <f t="array" ref="KS29">INDEX(KS$13:KS28,$B29+1,1)</f>
        <v>-</v>
      </c>
      <c r="KT29" s="567" t="str" cm="1">
        <f t="array" ref="KT29">INDEX(KT$13:KT28,$B29+1,1)</f>
        <v>-</v>
      </c>
      <c r="KU29" s="567" t="str" cm="1">
        <f t="array" ref="KU29">INDEX(KU$13:KU28,$B29+1,1)</f>
        <v>-</v>
      </c>
      <c r="KV29" s="567" t="str" cm="1">
        <f t="array" ref="KV29">INDEX(KV$13:KV28,$B29+1,1)</f>
        <v>-</v>
      </c>
      <c r="KW29" s="567" t="str" cm="1">
        <f t="array" ref="KW29">INDEX(KW$13:KW28,$B29+1,1)</f>
        <v>-</v>
      </c>
      <c r="KX29" s="567" t="str" cm="1">
        <f t="array" ref="KX29">INDEX(KX$13:KX28,$B29+1,1)</f>
        <v>-</v>
      </c>
      <c r="KY29" s="567" t="str" cm="1">
        <f t="array" ref="KY29">INDEX(KY$13:KY28,$B29+1,1)</f>
        <v>-</v>
      </c>
      <c r="KZ29" s="567" t="str" cm="1">
        <f t="array" ref="KZ29">INDEX(KZ$13:KZ28,$B29+1,1)</f>
        <v>-</v>
      </c>
      <c r="LA29" s="567" t="str" cm="1">
        <f t="array" ref="LA29">INDEX(LA$13:LA28,$B29+1,1)</f>
        <v>-</v>
      </c>
      <c r="LB29" s="8"/>
      <c r="LC29" s="441" t="str">
        <f t="shared" ca="1" si="93"/>
        <v>-</v>
      </c>
      <c r="LD29" s="567" t="str" cm="1">
        <f t="array" ref="LD29">INDEX(LD$13:LD28,$B29+1,1)</f>
        <v>-</v>
      </c>
      <c r="LE29" s="567" t="str" cm="1">
        <f t="array" ref="LE29">INDEX(LE$13:LE28,$B29+1,1)</f>
        <v>-</v>
      </c>
      <c r="LF29" s="567" t="str" cm="1">
        <f t="array" ref="LF29">INDEX(LF$13:LF28,$B29+1,1)</f>
        <v>-</v>
      </c>
      <c r="LG29" s="567" t="str" cm="1">
        <f t="array" ref="LG29">INDEX(LG$13:LG28,$B29+1,1)</f>
        <v>-</v>
      </c>
      <c r="LH29" s="567" t="str" cm="1">
        <f t="array" ref="LH29">INDEX(LH$13:LH28,$B29+1,1)</f>
        <v>-</v>
      </c>
      <c r="LI29" s="567" t="str" cm="1">
        <f t="array" ref="LI29">INDEX(LI$13:LI28,$B29+1,1)</f>
        <v>-</v>
      </c>
      <c r="LJ29" s="567" t="str" cm="1">
        <f t="array" ref="LJ29">INDEX(LJ$13:LJ28,$B29+1,1)</f>
        <v>-</v>
      </c>
      <c r="LK29" s="441" t="str" cm="1">
        <f t="array" ref="LK29">IF(OR(LL29:LL29&lt;&gt;"-"),TRUE,"-")</f>
        <v>-</v>
      </c>
      <c r="LL29" s="567" t="str" cm="1">
        <f t="array" ref="LL29">INDEX(LL$13:LL28,$B29+1,1)</f>
        <v>-</v>
      </c>
      <c r="LM29" s="567" cm="1">
        <f t="array" ref="LM29">INDEX(LM$13:LM28,$B29+1,1)</f>
        <v>0</v>
      </c>
      <c r="LN29" s="567" cm="1">
        <f t="array" ref="LN29">INDEX(LN$13:LN28,$B29+1,1)</f>
        <v>999999</v>
      </c>
      <c r="LO29" s="567" cm="1">
        <f t="array" ref="LO29">INDEX(LO$13:LO28,$B29+1,1)</f>
        <v>999999</v>
      </c>
      <c r="LP29" s="567" cm="1">
        <f t="array" ref="LP29">INDEX(LP$13:LP28,$B29+1,1)</f>
        <v>999999</v>
      </c>
      <c r="LQ29" s="567" cm="1">
        <f t="array" ref="LQ29">INDEX(LQ$13:LQ28,$B29+1,1)</f>
        <v>999999</v>
      </c>
      <c r="LR29" s="567" cm="1">
        <f t="array" ref="LR29">INDEX(LR$13:LR28,$B29+1,1)</f>
        <v>999999</v>
      </c>
      <c r="LS29" s="567" cm="1">
        <f t="array" ref="LS29">INDEX(LS$13:LS28,$B29+1,1)</f>
        <v>999999</v>
      </c>
      <c r="LT29" s="567" t="str" cm="1">
        <f t="array" ref="LT29">INDEX(LT$13:LT28,$B29+1,1)</f>
        <v>-</v>
      </c>
      <c r="LU29" s="567" t="str" cm="1">
        <f t="array" ref="LU29">INDEX(LU$13:LU28,$B29+1,1)</f>
        <v>-</v>
      </c>
      <c r="LV29" s="567" t="str" cm="1">
        <f t="array" ref="LV29">INDEX(LV$13:LV28,$B29+1,1)</f>
        <v>-</v>
      </c>
      <c r="LW29" s="567" t="b" cm="1">
        <f t="array" ref="LW29">INDEX(LW$13:LW28,$B29+1,1)</f>
        <v>1</v>
      </c>
      <c r="LX29" s="567" t="str" cm="1">
        <f t="array" ref="LX29">INDEX(LX$13:LX28,$B29+1,1)</f>
        <v>-</v>
      </c>
      <c r="LY29" s="567" cm="1">
        <f t="array" ref="LY29">INDEX(LY$13:LY28,$B29+1,1)</f>
        <v>0</v>
      </c>
      <c r="LZ29" s="567" cm="1">
        <f t="array" ref="LZ29">INDEX(LZ$13:LZ28,$B29+1,1)</f>
        <v>0</v>
      </c>
      <c r="MA29" s="567" cm="1">
        <f t="array" ref="MA29">INDEX(MA$13:MA28,$B29+1,1)</f>
        <v>0</v>
      </c>
      <c r="MB29" s="567" t="str" cm="1">
        <f t="array" ref="MB29">INDEX(MB$13:MB28,$B29+1,1)</f>
        <v>-</v>
      </c>
      <c r="MC29" s="567" t="str" cm="1">
        <f t="array" ref="MC29">INDEX(MC$13:MC28,$B29+1,1)</f>
        <v>-</v>
      </c>
      <c r="MD29" s="441">
        <f t="shared" ref="MD29:MD43" si="104">IF($M29&gt;=4,0.75,0)</f>
        <v>0</v>
      </c>
      <c r="ME29" s="567" t="str" cm="1">
        <f t="array" ref="ME29">INDEX(ME$13:ME28,$B29+1,1)</f>
        <v>-</v>
      </c>
      <c r="MF29" s="567" t="str" cm="1">
        <f t="array" ref="MF29">INDEX(MF$13:MF28,$B29+1,1)</f>
        <v>-</v>
      </c>
      <c r="MG29" s="8"/>
      <c r="MH29" s="567" t="str" cm="1">
        <f t="array" ref="MH29">INDEX(MH$13:MH28,$B29+1,1)</f>
        <v>-</v>
      </c>
      <c r="MI29" s="567" t="str" cm="1">
        <f t="array" ref="MI29">INDEX(MI$13:MI28,$B29+1,1)</f>
        <v>-</v>
      </c>
      <c r="MJ29" s="567" t="str" cm="1">
        <f t="array" ref="MJ29">INDEX(MJ$13:MJ28,$B29+1,1)</f>
        <v>-</v>
      </c>
      <c r="MK29" s="567" t="str" cm="1">
        <f t="array" ref="MK29">INDEX(MK$13:MK28,$B29+1,1)</f>
        <v>-</v>
      </c>
      <c r="ML29" s="567" cm="1">
        <f t="array" ref="ML29">INDEX(ML$13:ML28,$B29+1,1)</f>
        <v>1</v>
      </c>
      <c r="MM29" s="567" cm="1">
        <f t="array" ref="MM29">INDEX(MM$13:MM28,$B29+1,1)</f>
        <v>1</v>
      </c>
      <c r="MN29" s="567" cm="1">
        <f t="array" ref="MN29">INDEX(MN$13:MN28,$B29+1,1)</f>
        <v>1</v>
      </c>
      <c r="MO29" s="567" cm="1">
        <f t="array" ref="MO29">INDEX(MO$13:MO28,$B29+1,1)</f>
        <v>1</v>
      </c>
      <c r="MP29" s="8"/>
      <c r="MQ29" s="441">
        <f t="shared" si="95"/>
        <v>1.5</v>
      </c>
      <c r="MR29" s="8"/>
      <c r="MS29" s="567" t="str" cm="1">
        <f t="array" ref="MS29">INDEX(MS$13:MS28,$B29+1,1)</f>
        <v>-</v>
      </c>
      <c r="MT29" s="567" t="str" cm="1">
        <f t="array" ref="MT29">INDEX(MT$13:MT28,$B29+1,1)</f>
        <v>-</v>
      </c>
      <c r="MU29" s="567" t="str" cm="1">
        <f t="array" ref="MU29">INDEX(MU$13:MU28,$B29+1,1)</f>
        <v>-</v>
      </c>
      <c r="MV29" s="567" t="str" cm="1">
        <f t="array" ref="MV29">INDEX(MV$13:MV28,$B29+1,1)</f>
        <v>-</v>
      </c>
      <c r="MW29" s="567" cm="1">
        <f t="array" ref="MW29">INDEX(MW$13:MW28,$B29+1,1)</f>
        <v>0</v>
      </c>
      <c r="MX29" s="514">
        <v>0</v>
      </c>
    </row>
    <row r="30" spans="1:362" outlineLevel="1">
      <c r="A30" s="18">
        <f t="shared" si="48"/>
        <v>17</v>
      </c>
      <c r="B30" s="18">
        <f t="shared" si="99"/>
        <v>5</v>
      </c>
      <c r="C30">
        <v>2</v>
      </c>
      <c r="D30" s="17" t="str">
        <f t="shared" ca="1" si="100"/>
        <v>GSW</v>
      </c>
      <c r="E30" t="b">
        <v>1</v>
      </c>
      <c r="F30" t="b">
        <v>0</v>
      </c>
      <c r="G30" t="b">
        <f t="shared" si="101"/>
        <v>1</v>
      </c>
      <c r="H30" s="18" t="s">
        <v>2201</v>
      </c>
      <c r="I30" s="567" cm="1">
        <f t="array" ref="I30">INDEX(I$13:I29,$B30+1,1)</f>
        <v>1</v>
      </c>
      <c r="J30" s="567" cm="1">
        <f t="array" ref="J30">INDEX(J$13:J29,$B30+1,1)</f>
        <v>0</v>
      </c>
      <c r="K30" s="567" cm="1">
        <f t="array" ref="K30">INDEX(K$13:K29,$B30+1,1)</f>
        <v>0</v>
      </c>
      <c r="L30" s="567" cm="1">
        <f t="array" ref="L30">INDEX(L$13:L29,$B30+1,1)</f>
        <v>2</v>
      </c>
      <c r="M30" s="567" cm="1">
        <f t="array" ref="M30">INDEX(M$13:M29,$B30+1,1)</f>
        <v>2</v>
      </c>
      <c r="N30" s="567" cm="1">
        <f t="array" ref="N30">INDEX(N$13:N29,$B30+1,1)</f>
        <v>2</v>
      </c>
      <c r="O30" s="22">
        <v>1</v>
      </c>
      <c r="P30" s="441">
        <f t="shared" si="49"/>
        <v>2</v>
      </c>
      <c r="Q30" s="441">
        <f t="shared" si="49"/>
        <v>0</v>
      </c>
      <c r="R30" s="441">
        <f t="shared" si="50"/>
        <v>6</v>
      </c>
      <c r="S30" s="567" cm="1">
        <f t="array" ref="S30">INDEX(S$13:S29,$B30+1,1)</f>
        <v>1</v>
      </c>
      <c r="T30" s="567" cm="1">
        <f t="array" ref="T30">INDEX(T$13:T29,$B30+1,1)</f>
        <v>1</v>
      </c>
      <c r="U30" s="567" cm="1">
        <f t="array" ref="U30">INDEX(U$13:U29,$B30+1,1)</f>
        <v>1</v>
      </c>
      <c r="V30" s="567" cm="1">
        <f t="array" ref="V30">INDEX(V$13:V29,$B30+1,1)</f>
        <v>0</v>
      </c>
      <c r="W30" s="18"/>
      <c r="X30" s="567" cm="1">
        <f t="array" ref="X30">INDEX(X$13:X29,$B30+1,1)</f>
        <v>0</v>
      </c>
      <c r="Y30" s="567" cm="1">
        <f t="array" ref="Y30">INDEX(Y$13:Y29,$B30+1,1)</f>
        <v>0</v>
      </c>
      <c r="Z30" s="567" cm="1">
        <f t="array" ref="Z30">INDEX(Z$13:Z29,$B30+1,1)</f>
        <v>0</v>
      </c>
      <c r="AA30" s="567" cm="1">
        <f t="array" ref="AA30">INDEX(AA$13:AA29,$B30+1,1)</f>
        <v>1</v>
      </c>
      <c r="AB30" s="567" t="str" cm="1">
        <f t="array" ref="AB30">INDEX(AB$13:AB29,$B30+1,1)</f>
        <v/>
      </c>
      <c r="AC30" s="567" cm="1">
        <f t="array" ref="AC30">INDEX(AC$13:AC29,$B30+1,1)</f>
        <v>1</v>
      </c>
      <c r="AD30" s="567" cm="1">
        <f t="array" ref="AD30">INDEX(AD$13:AD29,$B30+1,1)</f>
        <v>1</v>
      </c>
      <c r="AE30" s="567" cm="1">
        <f t="array" ref="AE30">INDEX(AE$13:AE29,$B30+1,1)</f>
        <v>0</v>
      </c>
      <c r="AF30" s="567" cm="1">
        <f t="array" ref="AF30">INDEX(AF$13:AF29,$B30+1,1)</f>
        <v>0</v>
      </c>
      <c r="AG30" s="567" cm="1">
        <f t="array" ref="AG30">INDEX(AG$13:AG29,$B30+1,1)</f>
        <v>0</v>
      </c>
      <c r="AH30" s="567" cm="1">
        <f t="array" ref="AH30">INDEX(AH$13:AH29,$B30+1,1)</f>
        <v>0</v>
      </c>
      <c r="AI30" s="116"/>
      <c r="AJ30" s="116"/>
      <c r="AK30" s="116"/>
      <c r="AL30" s="116"/>
      <c r="AM30" s="116"/>
      <c r="AN30" s="116"/>
      <c r="AO30" s="116"/>
      <c r="AP30" s="116"/>
      <c r="AQ30" s="116"/>
      <c r="AR30" s="116"/>
      <c r="AS30" s="116"/>
      <c r="AT30" s="116"/>
      <c r="AU30" s="116"/>
      <c r="AV30" s="18"/>
      <c r="AW30" s="18"/>
      <c r="AX30" s="18"/>
      <c r="AY30" s="18"/>
      <c r="AZ30" s="18"/>
      <c r="BA30" s="209" t="str" cm="1">
        <f t="array" aca="1" ref="BA30" ca="1">$H30&amp;" "        &amp;_xlfn.SINGLE( INDEX(i.ModelStructure,$I30,1))    &amp;" "
&amp; $D30        &amp;       IF(OR($CD30="-", $CD30),"_PInp","_Full")&amp;    IF($DN30=0," FWM","")&amp;IF($DN30=1," MWM","")&amp;IF($DN30=7," Mat","")&amp;IF($MC30=1,"&amp;EL","   ")&amp;IF($DT30=TRUE,"&amp;BBT","    ")
&amp;      " TOL"&amp;_xlfn.SINGLE(INDEX(i.TOL_Desc,1,$O30))   &amp; " Scan"&amp;$U30
&amp;       CHOOSE($K30+1," CFS"," GFS"," NFS")&amp;     " CG_"&amp;_xlfn.SINGLE(_xlfn.SWITCH($LC30,"-",1,TRUE,1,FALSE,0))&amp;_xlfn.SINGLE(    IF($LE30="-"," FodCrop    ",_xlfn.SWITCH(VALUE(LEFT($LE$4,1)),0," All",6," Lup",9," Oat",11," OaF")&amp;"_Fod"&amp;TEXT($LE30,"000%")))
&amp;" REV"&amp;"_"&amp;TEXT($FR30,"00;-0;00;@ ")&amp;TEXT($AB30,"00;-0;00;  @")&amp;"_"&amp;TEXT($FW30,"0")&amp;"_"&amp;TEXT($AD30,"0")
&amp; " RR"&amp;TEXT(SUM($EE30:$EF30),"+00%;-00%;    ;@")
&amp; " ("&amp;IF($DB30,"P","E")   &amp;IF($DA30,"T","t")        &amp;     "_F"&amp;IF($HS30=TRUE,3,0)+COUNTIF($HL30:$HP30,TRUE)+COUNTIF($BV30:$BW30,"&gt;0")&amp;IF($HQ30=TRUE,3,0)+COUNTIF($BV30:$BW30,"&gt;0")&amp;"N"&amp;$HV30&amp;$HW30&amp;"L"&amp;$IH30&amp;$II30&amp;"_"&amp;$IG30&amp;")"</f>
        <v>TOL_test    SE GSW_PInp MWM        TOLAut Scan1 CFS CG_1 FodCrop     REV_-   _-_1 RR     (Et_F00N--L11_-)</v>
      </c>
      <c r="BB30" s="8" t="str">
        <f ca="1">IF(COUNTIF(BA$13:BA30,BA30)=1,"-","Dup")</f>
        <v>-</v>
      </c>
      <c r="BC30" s="8"/>
      <c r="BD30" s="567" t="b" cm="1">
        <f t="array" ref="BD30">INDEX(BD$13:BD29,$B30+1,1)</f>
        <v>0</v>
      </c>
      <c r="BE30" s="567" t="b" cm="1">
        <f t="array" ref="BE30">INDEX(BE$13:BE29,$B30+1,1)</f>
        <v>0</v>
      </c>
      <c r="BF30" s="567" t="b" cm="1">
        <f t="array" ref="BF30">INDEX(BF$13:BF29,$B30+1,1)</f>
        <v>0</v>
      </c>
      <c r="BG30" s="567" t="b" cm="1">
        <f t="array" ref="BG30">INDEX(BG$13:BG29,$B30+1,1)</f>
        <v>0</v>
      </c>
      <c r="BH30" s="567" t="b" cm="1">
        <f t="array" ref="BH30">INDEX(BH$13:BH29,$B30+1,1)</f>
        <v>0</v>
      </c>
      <c r="BI30" s="567" t="b" cm="1">
        <f t="array" ref="BI30">INDEX(BI$13:BI29,$B30+1,1)</f>
        <v>0</v>
      </c>
      <c r="BJ30" s="567" t="b" cm="1">
        <f t="array" ref="BJ30">INDEX(BJ$13:BJ29,$B30+1,1)</f>
        <v>0</v>
      </c>
      <c r="BK30" s="567" t="b" cm="1">
        <f t="array" ref="BK30">INDEX(BK$13:BK29,$B30+1,1)</f>
        <v>0</v>
      </c>
      <c r="BL30" s="567" t="b" cm="1">
        <f t="array" ref="BL30">INDEX(BL$13:BL29,$B30+1,1)</f>
        <v>0</v>
      </c>
      <c r="BM30" s="8"/>
      <c r="BN30" s="567" t="b" cm="1">
        <f t="array" ref="BN30">INDEX(BN$13:BN29,$B30+1,1)</f>
        <v>0</v>
      </c>
      <c r="BO30" s="567" t="str" cm="1">
        <f t="array" ref="BO30">INDEX(BO$13:BO29,$B30+1,1)</f>
        <v>-</v>
      </c>
      <c r="BP30" s="567" t="str" cm="1">
        <f t="array" ref="BP30">INDEX(BP$13:BP29,$B30+1,1)</f>
        <v>-</v>
      </c>
      <c r="BQ30" s="567" t="str" cm="1">
        <f t="array" ref="BQ30">INDEX(BQ$13:BQ29,$B30+1,1)</f>
        <v>-</v>
      </c>
      <c r="BR30" s="567" t="str" cm="1">
        <f t="array" ref="BR30">INDEX(BR$13:BR29,$B30+1,1)</f>
        <v>-</v>
      </c>
      <c r="BS30" s="567" t="str" cm="1">
        <f t="array" ref="BS30">INDEX(BS$13:BS29,$B30+1,1)</f>
        <v>-</v>
      </c>
      <c r="BT30" s="567" t="str" cm="1">
        <f t="array" ref="BT30">INDEX(BT$13:BT29,$B30+1,1)</f>
        <v>-</v>
      </c>
      <c r="BU30" s="567" t="str" cm="1">
        <f t="array" ref="BU30">INDEX(BU$13:BU29,$B30+1,1)</f>
        <v>-</v>
      </c>
      <c r="BV30" s="567" t="str" cm="1">
        <f t="array" ref="BV30">INDEX(BV$13:BV29,$B30+1,1)</f>
        <v>-</v>
      </c>
      <c r="BW30" s="567" t="str" cm="1">
        <f t="array" ref="BW30">INDEX(BW$13:BW29,$B30+1,1)</f>
        <v>-</v>
      </c>
      <c r="BX30" s="567" t="str" cm="1">
        <f t="array" ref="BX30">INDEX(BX$13:BX29,$B30+1,1)</f>
        <v>-</v>
      </c>
      <c r="BY30" s="567" t="str" cm="1">
        <f t="array" ref="BY30">INDEX(BY$13:BY29,$B30+1,1)</f>
        <v>-</v>
      </c>
      <c r="BZ30" s="567" t="b" cm="1">
        <f t="array" ref="BZ30">INDEX(BZ$13:BZ29,$B30+1,1)</f>
        <v>0</v>
      </c>
      <c r="CA30" s="567" t="str" cm="1">
        <f t="array" ref="CA30">INDEX(CA$13:CA29,$B30+1,1)</f>
        <v>-</v>
      </c>
      <c r="CB30" s="567" t="str" cm="1">
        <f t="array" ref="CB30">INDEX(CB$13:CB29,$B30+1,1)</f>
        <v>-</v>
      </c>
      <c r="CC30" s="567" t="str" cm="1">
        <f t="array" ref="CC30">INDEX(CC$13:CC29,$B30+1,1)</f>
        <v>-</v>
      </c>
      <c r="CD30" s="567" t="str" cm="1">
        <f t="array" ref="CD30">INDEX(CD$13:CD29,$B30+1,1)</f>
        <v>-</v>
      </c>
      <c r="CE30" s="8"/>
      <c r="CF30" s="567" t="str" cm="1">
        <f t="array" ref="CF30">INDEX(CF$13:CF29,$B30+1,1)</f>
        <v>-</v>
      </c>
      <c r="CG30" s="441" t="str">
        <f t="shared" ca="1" si="53"/>
        <v>-</v>
      </c>
      <c r="CH30" s="441">
        <f t="shared" si="54"/>
        <v>0</v>
      </c>
      <c r="CI30" s="441">
        <f t="shared" si="54"/>
        <v>0</v>
      </c>
      <c r="CJ30" s="567" t="str" cm="1">
        <f t="array" ref="CJ30">INDEX(CJ$13:CJ29,$B30+1,1)</f>
        <v>-</v>
      </c>
      <c r="CK30" s="567" t="str" cm="1">
        <f t="array" ref="CK30">INDEX(CK$13:CK29,$B30+1,1)</f>
        <v>-</v>
      </c>
      <c r="CL30" s="567" t="str" cm="1">
        <f t="array" ref="CL30">INDEX(CL$13:CL29,$B30+1,1)</f>
        <v>-</v>
      </c>
      <c r="CM30" s="441" t="str">
        <f t="shared" ca="1" si="55"/>
        <v>-</v>
      </c>
      <c r="CN30" s="441">
        <f t="shared" si="56"/>
        <v>0</v>
      </c>
      <c r="CO30" s="441">
        <f t="shared" si="56"/>
        <v>0</v>
      </c>
      <c r="CP30" s="567" t="str" cm="1">
        <f t="array" ref="CP30">INDEX(CP$13:CP29,$B30+1,1)</f>
        <v>-</v>
      </c>
      <c r="CQ30" s="441" t="str">
        <f t="shared" ca="1" si="57"/>
        <v>-</v>
      </c>
      <c r="CR30" s="441">
        <f t="shared" si="58"/>
        <v>0</v>
      </c>
      <c r="CS30" s="567" t="str" cm="1">
        <f t="array" ref="CS30">INDEX(CS$13:CS29,$B30+1,1)</f>
        <v>-</v>
      </c>
      <c r="CT30" s="567" t="str" cm="1">
        <f t="array" ref="CT30">INDEX(CT$13:CT29,$B30+1,1)</f>
        <v>-</v>
      </c>
      <c r="CU30" s="441">
        <f t="shared" si="59"/>
        <v>0</v>
      </c>
      <c r="CV30" s="567" t="str" cm="1">
        <f t="array" ref="CV30">INDEX(CV$13:CV29,$B30+1,1)</f>
        <v>-</v>
      </c>
      <c r="CW30" s="441" t="str">
        <f t="shared" ca="1" si="60"/>
        <v>-</v>
      </c>
      <c r="CX30" s="441">
        <f t="shared" si="61"/>
        <v>0</v>
      </c>
      <c r="CY30" s="441">
        <f t="shared" si="61"/>
        <v>0</v>
      </c>
      <c r="CZ30" s="8"/>
      <c r="DA30" s="567" t="b" cm="1">
        <f t="array" ref="DA30">INDEX(DA$13:DA29,$B30+1,1)</f>
        <v>0</v>
      </c>
      <c r="DB30" s="567" t="b" cm="1">
        <f t="array" ref="DB30">INDEX(DB$13:DB29,$B30+1,1)</f>
        <v>0</v>
      </c>
      <c r="DC30" s="568">
        <f t="shared" ca="1" si="79"/>
        <v>0</v>
      </c>
      <c r="DD30" s="567" t="b" cm="1">
        <f t="array" ref="DD30">INDEX(DD$13:DD29,$B30+1,1)</f>
        <v>1</v>
      </c>
      <c r="DE30" s="567" t="str" cm="1">
        <f t="array" ref="DE30">INDEX(DE$13:DE29,$B30+1,1)</f>
        <v>-</v>
      </c>
      <c r="DF30" s="567" cm="1">
        <f t="array" ref="DF30">INDEX(DF$13:DF29,$B30+1,1)</f>
        <v>1</v>
      </c>
      <c r="DG30" s="567" cm="1">
        <f t="array" ref="DG30">INDEX(DG$13:DG29,$B30+1,1)</f>
        <v>1</v>
      </c>
      <c r="DH30" s="567" t="str" cm="1">
        <f t="array" ref="DH30">INDEX(DH$13:DH29,$B30+1,1)</f>
        <v>-</v>
      </c>
      <c r="DI30" s="567" t="str" cm="1">
        <f t="array" ref="DI30">INDEX(DI$13:DI29,$B30+1,1)</f>
        <v>-</v>
      </c>
      <c r="DJ30" s="567" t="str" cm="1">
        <f t="array" ref="DJ30">INDEX(DJ$13:DJ29,$B30+1,1)</f>
        <v>-</v>
      </c>
      <c r="DK30" s="567" t="str" cm="1">
        <f t="array" ref="DK30">INDEX(DK$13:DK29,$B30+1,1)</f>
        <v>-</v>
      </c>
      <c r="DL30" s="567" t="str" cm="1">
        <f t="array" ref="DL30">INDEX(DL$13:DL29,$B30+1,1)</f>
        <v>-</v>
      </c>
      <c r="DM30" s="567" t="str" cm="1">
        <f t="array" ref="DM30">INDEX(DM$13:DM29,$B30+1,1)</f>
        <v>-</v>
      </c>
      <c r="DN30" s="441">
        <f t="shared" si="80"/>
        <v>1</v>
      </c>
      <c r="DO30" s="441">
        <f t="shared" si="80"/>
        <v>60</v>
      </c>
      <c r="DP30" s="567" t="str" cm="1">
        <f t="array" ref="DP30">INDEX(DP$13:DP29,$B30+1,1)</f>
        <v>-</v>
      </c>
      <c r="DQ30" s="441" t="str">
        <f t="shared" si="81"/>
        <v>-</v>
      </c>
      <c r="DR30" s="441" t="str">
        <f t="shared" si="81"/>
        <v>-</v>
      </c>
      <c r="DS30" s="441" t="str">
        <f t="shared" si="81"/>
        <v>-</v>
      </c>
      <c r="DT30" s="441" t="b">
        <f t="shared" si="82"/>
        <v>0</v>
      </c>
      <c r="DU30" s="567" t="str" cm="1">
        <f t="array" ref="DU30">INDEX(DU$13:DU29,$B30+1,1)</f>
        <v>-</v>
      </c>
      <c r="DV30" s="567" t="str" cm="1">
        <f t="array" ref="DV30">INDEX(DV$13:DV29,$B30+1,1)</f>
        <v>-</v>
      </c>
      <c r="DW30" s="567" t="str" cm="1">
        <f t="array" ref="DW30">INDEX(DW$13:DW29,$B30+1,1)</f>
        <v>-</v>
      </c>
      <c r="DX30" s="567" t="str" cm="1">
        <f t="array" ref="DX30">INDEX(DX$13:DX29,$B30+1,1)</f>
        <v>-</v>
      </c>
      <c r="DY30" s="441" t="str">
        <f t="shared" si="103"/>
        <v>-</v>
      </c>
      <c r="DZ30" s="441">
        <f t="shared" si="103"/>
        <v>500</v>
      </c>
      <c r="EA30" s="441">
        <f t="shared" si="103"/>
        <v>500</v>
      </c>
      <c r="EB30" s="441" t="str">
        <f t="shared" si="103"/>
        <v>-</v>
      </c>
      <c r="EC30" s="441" t="str">
        <f t="shared" si="103"/>
        <v>-</v>
      </c>
      <c r="ED30" s="441" t="str">
        <f t="shared" si="103"/>
        <v>-</v>
      </c>
      <c r="EE30" s="441">
        <f t="shared" si="84"/>
        <v>0</v>
      </c>
      <c r="EF30" s="441">
        <f t="shared" si="85"/>
        <v>0</v>
      </c>
      <c r="EG30" s="441">
        <f t="shared" si="86"/>
        <v>0</v>
      </c>
      <c r="EH30" s="441">
        <f t="shared" si="86"/>
        <v>0</v>
      </c>
      <c r="EI30" s="441">
        <f t="shared" si="86"/>
        <v>0</v>
      </c>
      <c r="EJ30" s="441">
        <f t="shared" si="86"/>
        <v>0</v>
      </c>
      <c r="EK30" s="441" t="b">
        <f t="shared" si="87"/>
        <v>0</v>
      </c>
      <c r="EL30" s="441" t="b">
        <f t="shared" si="87"/>
        <v>0</v>
      </c>
      <c r="EM30" s="441" t="b">
        <f t="shared" si="87"/>
        <v>0</v>
      </c>
      <c r="EN30" s="441" t="b">
        <f t="shared" si="87"/>
        <v>0</v>
      </c>
      <c r="EO30" s="441">
        <f t="shared" si="88"/>
        <v>1</v>
      </c>
      <c r="EP30" s="441">
        <f t="shared" si="88"/>
        <v>0</v>
      </c>
      <c r="EQ30" s="441" t="b">
        <f t="shared" si="89"/>
        <v>0</v>
      </c>
      <c r="ER30" s="441" t="b">
        <f t="shared" si="64"/>
        <v>1</v>
      </c>
      <c r="ES30" s="441" t="b">
        <f t="shared" si="64"/>
        <v>0</v>
      </c>
      <c r="ET30" s="441" t="b">
        <f t="shared" si="64"/>
        <v>0</v>
      </c>
      <c r="EU30" s="91">
        <f t="shared" si="65"/>
        <v>1</v>
      </c>
      <c r="EV30" s="91">
        <f t="shared" si="65"/>
        <v>1</v>
      </c>
      <c r="EW30" s="567" cm="1">
        <f t="array" ref="EW30">INDEX(EW$13:EW29,$B30+1,1)</f>
        <v>1</v>
      </c>
      <c r="EX30" s="567" cm="1">
        <f t="array" ref="EX30">INDEX(EX$13:EX29,$B30+1,1)</f>
        <v>1</v>
      </c>
      <c r="EY30" s="567" cm="1">
        <f t="array" ref="EY30">INDEX(EY$13:EY29,$B30+1,1)</f>
        <v>1</v>
      </c>
      <c r="EZ30" s="567" cm="1">
        <f t="array" ref="EZ30">INDEX(EZ$13:EZ29,$B30+1,1)</f>
        <v>1</v>
      </c>
      <c r="FA30" s="567" t="str" cm="1">
        <f t="array" ref="FA30">INDEX(FA$13:FA29,$B30+1,1)</f>
        <v>-</v>
      </c>
      <c r="FB30" s="441" t="b">
        <f t="shared" si="90"/>
        <v>1</v>
      </c>
      <c r="FC30" s="441" t="b">
        <f t="shared" si="90"/>
        <v>0</v>
      </c>
      <c r="FD30" s="441" t="b">
        <f t="shared" si="90"/>
        <v>0</v>
      </c>
      <c r="FE30" s="441" t="b">
        <f t="shared" si="90"/>
        <v>0</v>
      </c>
      <c r="FF30" s="91">
        <f t="shared" si="102"/>
        <v>1</v>
      </c>
      <c r="FG30" s="91">
        <f t="shared" si="102"/>
        <v>1</v>
      </c>
      <c r="FH30" s="91">
        <f t="shared" si="102"/>
        <v>1</v>
      </c>
      <c r="FI30" s="91">
        <f t="shared" si="102"/>
        <v>1</v>
      </c>
      <c r="FJ30" s="91">
        <f t="shared" si="102"/>
        <v>1</v>
      </c>
      <c r="FK30" s="91">
        <f t="shared" si="102"/>
        <v>1</v>
      </c>
      <c r="FL30" s="91">
        <f t="shared" si="102"/>
        <v>1</v>
      </c>
      <c r="FM30" s="91">
        <f t="shared" si="102"/>
        <v>1</v>
      </c>
      <c r="FN30" s="8"/>
      <c r="FO30" s="567" t="str" cm="1">
        <f t="array" ref="FO30">INDEX(FO$13:FO29,$B30+1,1)</f>
        <v>-</v>
      </c>
      <c r="FP30" s="441" t="b">
        <f t="shared" si="91"/>
        <v>0</v>
      </c>
      <c r="FQ30" s="567" t="str" cm="1">
        <f t="array" ref="FQ30">INDEX(FQ$13:FQ29,$B30+1,1)</f>
        <v>-</v>
      </c>
      <c r="FR30" s="567" t="str" cm="1">
        <f t="array" ref="FR30">INDEX(FR$13:FR29,$B30+1,1)</f>
        <v>-</v>
      </c>
      <c r="FS30" s="567" t="str" cm="1">
        <f t="array" ref="FS30">INDEX(FS$13:FS29,$B30+1,1)</f>
        <v>-</v>
      </c>
      <c r="FT30" s="567" cm="1">
        <f t="array" ref="FT30">INDEX(FT$13:FT29,$B30+1,1)</f>
        <v>1</v>
      </c>
      <c r="FU30" s="567" cm="1">
        <f t="array" ref="FU30">INDEX(FU$13:FU29,$B30+1,1)</f>
        <v>1</v>
      </c>
      <c r="FV30" s="567" t="str" cm="1">
        <f t="array" ref="FV30">INDEX(FV$13:FV29,$B30+1,1)</f>
        <v>-</v>
      </c>
      <c r="FW30" s="567" t="str" cm="1">
        <f t="array" ref="FW30">INDEX(FW$13:FW29,$B30+1,1)</f>
        <v>-</v>
      </c>
      <c r="FX30" s="567" t="str" cm="1">
        <f t="array" ref="FX30">INDEX(FX$13:FX29,$B30+1,1)</f>
        <v>-</v>
      </c>
      <c r="FY30" s="567" t="str" cm="1">
        <f t="array" ref="FY30">INDEX(FY$13:FY29,$B30+1,1)</f>
        <v>-</v>
      </c>
      <c r="FZ30" s="567" t="str" cm="1">
        <f t="array" ref="FZ30">INDEX(FZ$13:FZ29,$B30+1,1)</f>
        <v>-</v>
      </c>
      <c r="GA30" s="567" t="str" cm="1">
        <f t="array" ref="GA30">INDEX(GA$13:GA29,$B30+1,1)</f>
        <v>-</v>
      </c>
      <c r="GB30" s="567" t="str" cm="1">
        <f t="array" ref="GB30">INDEX(GB$13:GB29,$B30+1,1)</f>
        <v>-</v>
      </c>
      <c r="GC30" s="567" t="str" cm="1">
        <f t="array" ref="GC30">INDEX(GC$13:GC29,$B30+1,1)</f>
        <v>-</v>
      </c>
      <c r="GD30" s="567" t="str" cm="1">
        <f t="array" ref="GD30">INDEX(GD$13:GD29,$B30+1,1)</f>
        <v>-</v>
      </c>
      <c r="GE30" s="567" t="str" cm="1">
        <f t="array" ref="GE30">INDEX(GE$13:GE29,$B30+1,1)</f>
        <v>-</v>
      </c>
      <c r="GF30" s="567" t="str" cm="1">
        <f t="array" ref="GF30">INDEX(GF$13:GF29,$B30+1,1)</f>
        <v>-</v>
      </c>
      <c r="GG30" s="567" t="str" cm="1">
        <f t="array" ref="GG30">INDEX(GG$13:GG29,$B30+1,1)</f>
        <v>-</v>
      </c>
      <c r="GH30" s="567" t="str" cm="1">
        <f t="array" ref="GH30">INDEX(GH$13:GH29,$B30+1,1)</f>
        <v>-</v>
      </c>
      <c r="GI30" s="567" t="str" cm="1">
        <f t="array" ref="GI30">INDEX(GI$13:GI29,$B30+1,1)</f>
        <v>-</v>
      </c>
      <c r="GJ30" s="567" t="str" cm="1">
        <f t="array" ref="GJ30">INDEX(GJ$13:GJ29,$B30+1,1)</f>
        <v>-</v>
      </c>
      <c r="GK30" s="567" t="str" cm="1">
        <f t="array" ref="GK30">INDEX(GK$13:GK29,$B30+1,1)</f>
        <v>-</v>
      </c>
      <c r="GL30" s="567" t="str" cm="1">
        <f t="array" ref="GL30">INDEX(GL$13:GL29,$B30+1,1)</f>
        <v>-</v>
      </c>
      <c r="GM30" s="567" t="str" cm="1">
        <f t="array" ref="GM30">INDEX(GM$13:GM29,$B30+1,1)</f>
        <v>-</v>
      </c>
      <c r="GN30" s="567" cm="1">
        <f t="array" ref="GN30">INDEX(GN$13:GN29,$B30+1,1)</f>
        <v>0</v>
      </c>
      <c r="GO30" s="567" t="str" cm="1">
        <f t="array" ref="GO30">INDEX(GO$13:GO29,$B30+1,1)</f>
        <v>-</v>
      </c>
      <c r="GP30" s="567" cm="1">
        <f t="array" ref="GP30">INDEX(GP$13:GP29,$B30+1,1)</f>
        <v>1</v>
      </c>
      <c r="GQ30" s="567" cm="1">
        <f t="array" ref="GQ30">INDEX(GQ$13:GQ29,$B30+1,1)</f>
        <v>0</v>
      </c>
      <c r="GR30" s="567" cm="1">
        <f t="array" ref="GR30">INDEX(GR$13:GR29,$B30+1,1)</f>
        <v>0</v>
      </c>
      <c r="GS30" s="567" cm="1">
        <f t="array" ref="GS30">INDEX(GS$13:GS29,$B30+1,1)</f>
        <v>0</v>
      </c>
      <c r="GT30" s="567" cm="1">
        <f t="array" ref="GT30">INDEX(GT$13:GT29,$B30+1,1)</f>
        <v>0</v>
      </c>
      <c r="GU30" s="567" cm="1">
        <f t="array" ref="GU30">INDEX(GU$13:GU29,$B30+1,1)</f>
        <v>0</v>
      </c>
      <c r="GV30" s="567" cm="1">
        <f t="array" ref="GV30">INDEX(GV$13:GV29,$B30+1,1)</f>
        <v>0</v>
      </c>
      <c r="GW30" s="567" cm="1">
        <f t="array" ref="GW30">INDEX(GW$13:GW29,$B30+1,1)</f>
        <v>1</v>
      </c>
      <c r="GX30" s="567" cm="1">
        <f t="array" ref="GX30">INDEX(GX$13:GX29,$B30+1,1)</f>
        <v>0</v>
      </c>
      <c r="GY30" s="567" cm="1">
        <f t="array" ref="GY30">INDEX(GY$13:GY29,$B30+1,1)</f>
        <v>0</v>
      </c>
      <c r="GZ30" s="567" cm="1">
        <f t="array" ref="GZ30">INDEX(GZ$13:GZ29,$B30+1,1)</f>
        <v>0</v>
      </c>
      <c r="HA30" s="567" cm="1">
        <f t="array" ref="HA30">INDEX(HA$13:HA29,$B30+1,1)</f>
        <v>0</v>
      </c>
      <c r="HB30" s="8"/>
      <c r="HC30" s="567" t="str" cm="1">
        <f t="array" ref="HC30">INDEX(HC$13:HC29,$B30+1,1)</f>
        <v>-</v>
      </c>
      <c r="HD30" s="567" t="str" cm="1">
        <f t="array" ref="HD30">INDEX(HD$13:HD29,$B30+1,1)</f>
        <v>-</v>
      </c>
      <c r="HE30" s="567" t="str" cm="1">
        <f t="array" ref="HE30">INDEX(HE$13:HE29,$B30+1,1)</f>
        <v>-</v>
      </c>
      <c r="HF30" s="567" t="str" cm="1">
        <f t="array" ref="HF30">INDEX(HF$13:HF29,$B30+1,1)</f>
        <v>-</v>
      </c>
      <c r="HG30" s="567" cm="1">
        <f t="array" ref="HG30">INDEX(HG$13:HG29,$B30+1,1)</f>
        <v>0</v>
      </c>
      <c r="HH30" s="567" t="str" cm="1">
        <f t="array" ref="HH30">INDEX(HH$13:HH29,$B30+1,1)</f>
        <v>-</v>
      </c>
      <c r="HI30" s="567" t="str" cm="1">
        <f t="array" ref="HI30">INDEX(HI$13:HI29,$B30+1,1)</f>
        <v>-</v>
      </c>
      <c r="HJ30" s="568" t="str">
        <f t="shared" ca="1" si="92"/>
        <v>-</v>
      </c>
      <c r="HK30" s="567" t="str" cm="1">
        <f t="array" ref="HK30">INDEX(HK$13:HK29,$B30+1,1)</f>
        <v>-</v>
      </c>
      <c r="HL30" s="567" t="str" cm="1">
        <f t="array" ref="HL30">INDEX(HL$13:HL29,$B30+1,1)</f>
        <v>-</v>
      </c>
      <c r="HM30" s="567" t="str" cm="1">
        <f t="array" ref="HM30">INDEX(HM$13:HM29,$B30+1,1)</f>
        <v>-</v>
      </c>
      <c r="HN30" s="567" t="str" cm="1">
        <f t="array" ref="HN30">INDEX(HN$13:HN29,$B30+1,1)</f>
        <v>-</v>
      </c>
      <c r="HO30" s="567" t="str" cm="1">
        <f t="array" ref="HO30">INDEX(HO$13:HO29,$B30+1,1)</f>
        <v>-</v>
      </c>
      <c r="HP30" s="567" t="str" cm="1">
        <f t="array" ref="HP30">INDEX(HP$13:HP29,$B30+1,1)</f>
        <v>-</v>
      </c>
      <c r="HQ30" s="567" t="str" cm="1">
        <f t="array" ref="HQ30">INDEX(HQ$13:HQ29,$B30+1,1)</f>
        <v>-</v>
      </c>
      <c r="HR30" s="567" t="str" cm="1">
        <f t="array" ref="HR30">INDEX(HR$13:HR29,$B30+1,1)</f>
        <v>-</v>
      </c>
      <c r="HS30" s="567" t="str" cm="1">
        <f t="array" ref="HS30">INDEX(HS$13:HS29,$B30+1,1)</f>
        <v>-</v>
      </c>
      <c r="HT30" s="567" t="str" cm="1">
        <f t="array" ref="HT30">INDEX(HT$13:HT29,$B30+1,1)</f>
        <v>-</v>
      </c>
      <c r="HU30" s="567" t="str" cm="1">
        <f t="array" ref="HU30">INDEX(HU$13:HU29,$B30+1,1)</f>
        <v>-</v>
      </c>
      <c r="HV30" s="567" t="str" cm="1">
        <f t="array" ref="HV30">INDEX(HV$13:HV29,$B30+1,1)</f>
        <v>-</v>
      </c>
      <c r="HW30" s="567" t="str" cm="1">
        <f t="array" ref="HW30">INDEX(HW$13:HW29,$B30+1,1)</f>
        <v>-</v>
      </c>
      <c r="HX30" s="567" t="str" cm="1">
        <f t="array" ref="HX30">INDEX(HX$13:HX29,$B30+1,1)</f>
        <v>-</v>
      </c>
      <c r="HY30" s="567" t="str" cm="1">
        <f t="array" ref="HY30">INDEX(HY$13:HY29,$B30+1,1)</f>
        <v>-</v>
      </c>
      <c r="HZ30" s="567" t="str" cm="1">
        <f t="array" ref="HZ30">INDEX(HZ$13:HZ29,$B30+1,1)</f>
        <v>-</v>
      </c>
      <c r="IA30" s="567" t="str" cm="1">
        <f t="array" ref="IA30">INDEX(IA$13:IA29,$B30+1,1)</f>
        <v>-</v>
      </c>
      <c r="IB30" s="567" t="str" cm="1">
        <f t="array" ref="IB30">INDEX(IB$13:IB29,$B30+1,1)</f>
        <v>-</v>
      </c>
      <c r="IC30" s="567" t="str" cm="1">
        <f t="array" ref="IC30">INDEX(IC$13:IC29,$B30+1,1)</f>
        <v>-</v>
      </c>
      <c r="ID30" s="567" t="str" cm="1">
        <f t="array" ref="ID30">INDEX(ID$13:ID29,$B30+1,1)</f>
        <v>-</v>
      </c>
      <c r="IE30" s="567" t="str" cm="1">
        <f t="array" ref="IE30">INDEX(IE$13:IE29,$B30+1,1)</f>
        <v>-</v>
      </c>
      <c r="IF30" s="567" t="str" cm="1">
        <f t="array" ref="IF30">INDEX(IF$13:IF29,$B30+1,1)</f>
        <v>-</v>
      </c>
      <c r="IG30" s="567" t="str" cm="1">
        <f t="array" ref="IG30">INDEX(IG$13:IG29,$B30+1,1)</f>
        <v>-</v>
      </c>
      <c r="IH30" s="567" cm="1">
        <f t="array" ref="IH30">INDEX(IH$13:IH29,$B30+1,1)</f>
        <v>1</v>
      </c>
      <c r="II30" s="567" cm="1">
        <f t="array" ref="II30">INDEX(II$13:II29,$B30+1,1)</f>
        <v>1</v>
      </c>
      <c r="IJ30" s="8"/>
      <c r="IK30" s="567" cm="1">
        <f t="array" ref="IK30">INDEX(IK$13:IK29,$B30+1,1)</f>
        <v>0.125</v>
      </c>
      <c r="IL30" s="567" cm="1">
        <f t="array" ref="IL30">INDEX(IL$13:IL29,$B30+1,1)</f>
        <v>0.3</v>
      </c>
      <c r="IM30" s="567" cm="1">
        <f t="array" ref="IM30">INDEX(IM$13:IM29,$B30+1,1)</f>
        <v>-0.05</v>
      </c>
      <c r="IN30" s="567" cm="1">
        <f t="array" ref="IN30">INDEX(IN$13:IN29,$B30+1,1)</f>
        <v>0.1</v>
      </c>
      <c r="IO30" s="567" cm="1">
        <f t="array" ref="IO30">INDEX(IO$13:IO29,$B30+1,1)</f>
        <v>0.25</v>
      </c>
      <c r="IP30" s="567" cm="1">
        <f t="array" ref="IP30">INDEX(IP$13:IP29,$B30+1,1)</f>
        <v>-0.05</v>
      </c>
      <c r="IQ30" s="567" cm="1">
        <f t="array" ref="IQ30">INDEX(IQ$13:IQ29,$B30+1,1)</f>
        <v>0.05</v>
      </c>
      <c r="IR30" s="567" cm="1">
        <f t="array" ref="IR30">INDEX(IR$13:IR29,$B30+1,1)</f>
        <v>0.1</v>
      </c>
      <c r="IS30" s="567" cm="1">
        <f t="array" ref="IS30">INDEX(IS$13:IS29,$B30+1,1)</f>
        <v>-0.02</v>
      </c>
      <c r="IT30" s="567" cm="1">
        <f t="array" ref="IT30">INDEX(IT$13:IT29,$B30+1,1)</f>
        <v>0.1</v>
      </c>
      <c r="IU30" s="567" cm="1">
        <f t="array" ref="IU30">INDEX(IU$13:IU29,$B30+1,1)</f>
        <v>0.25</v>
      </c>
      <c r="IV30" s="567" cm="1">
        <f t="array" ref="IV30">INDEX(IV$13:IV29,$B30+1,1)</f>
        <v>-0.05</v>
      </c>
      <c r="IW30" s="567" cm="1">
        <f t="array" ref="IW30">INDEX(IW$13:IW29,$B30+1,1)</f>
        <v>0.125</v>
      </c>
      <c r="IX30" s="567" cm="1">
        <f t="array" ref="IX30">INDEX(IX$13:IX29,$B30+1,1)</f>
        <v>0.1</v>
      </c>
      <c r="IY30" s="567" cm="1">
        <f t="array" ref="IY30">INDEX(IY$13:IY29,$B30+1,1)</f>
        <v>0.1</v>
      </c>
      <c r="IZ30" s="567" cm="1">
        <f t="array" ref="IZ30">INDEX(IZ$13:IZ29,$B30+1,1)</f>
        <v>0.1</v>
      </c>
      <c r="JA30" s="567" cm="1">
        <f t="array" ref="JA30">INDEX(JA$13:JA29,$B30+1,1)</f>
        <v>0</v>
      </c>
      <c r="JB30" s="567" cm="1">
        <f t="array" ref="JB30">INDEX(JB$13:JB29,$B30+1,1)</f>
        <v>0</v>
      </c>
      <c r="JC30" s="567" cm="1">
        <f t="array" ref="JC30">INDEX(JC$13:JC29,$B30+1,1)</f>
        <v>0</v>
      </c>
      <c r="JD30" s="567" cm="1">
        <f t="array" ref="JD30">INDEX(JD$13:JD29,$B30+1,1)</f>
        <v>0</v>
      </c>
      <c r="JE30" s="567" cm="1">
        <f t="array" ref="JE30">INDEX(JE$13:JE29,$B30+1,1)</f>
        <v>0</v>
      </c>
      <c r="JF30" s="567" cm="1">
        <f t="array" ref="JF30">INDEX(JF$13:JF29,$B30+1,1)</f>
        <v>0</v>
      </c>
      <c r="JG30" s="567" cm="1">
        <f t="array" ref="JG30">INDEX(JG$13:JG29,$B30+1,1)</f>
        <v>0</v>
      </c>
      <c r="JH30" s="567" cm="1">
        <f t="array" ref="JH30">INDEX(JH$13:JH29,$B30+1,1)</f>
        <v>0</v>
      </c>
      <c r="JI30" s="567" cm="1">
        <f t="array" ref="JI30">INDEX(JI$13:JI29,$B30+1,1)</f>
        <v>0</v>
      </c>
      <c r="JJ30" s="567" cm="1">
        <f t="array" ref="JJ30">INDEX(JJ$13:JJ29,$B30+1,1)</f>
        <v>0</v>
      </c>
      <c r="JK30" s="567" cm="1">
        <f t="array" ref="JK30">INDEX(JK$13:JK29,$B30+1,1)</f>
        <v>0</v>
      </c>
      <c r="JL30" s="567" cm="1">
        <f t="array" ref="JL30">INDEX(JL$13:JL29,$B30+1,1)</f>
        <v>0</v>
      </c>
      <c r="JM30" s="567" cm="1">
        <f t="array" ref="JM30">INDEX(JM$13:JM29,$B30+1,1)</f>
        <v>0</v>
      </c>
      <c r="JN30" s="567" cm="1">
        <f t="array" ref="JN30">INDEX(JN$13:JN29,$B30+1,1)</f>
        <v>0</v>
      </c>
      <c r="JO30" s="567" cm="1">
        <f t="array" ref="JO30">INDEX(JO$13:JO29,$B30+1,1)</f>
        <v>0</v>
      </c>
      <c r="JP30" s="567" cm="1">
        <f t="array" ref="JP30">INDEX(JP$13:JP29,$B30+1,1)</f>
        <v>0</v>
      </c>
      <c r="JQ30" s="567" cm="1">
        <f t="array" ref="JQ30">INDEX(JQ$13:JQ29,$B30+1,1)</f>
        <v>0</v>
      </c>
      <c r="JR30" s="567" cm="1">
        <f t="array" ref="JR30">INDEX(JR$13:JR29,$B30+1,1)</f>
        <v>0</v>
      </c>
      <c r="JS30" s="567" cm="1">
        <f t="array" ref="JS30">INDEX(JS$13:JS29,$B30+1,1)</f>
        <v>0</v>
      </c>
      <c r="JT30" s="567" cm="1">
        <f t="array" ref="JT30">INDEX(JT$13:JT29,$B30+1,1)</f>
        <v>0</v>
      </c>
      <c r="JU30" s="567" cm="1">
        <f t="array" ref="JU30">INDEX(JU$13:JU29,$B30+1,1)</f>
        <v>0</v>
      </c>
      <c r="JV30" s="567" cm="1">
        <f t="array" ref="JV30">INDEX(JV$13:JV29,$B30+1,1)</f>
        <v>0</v>
      </c>
      <c r="JW30" s="567" cm="1">
        <f t="array" ref="JW30">INDEX(JW$13:JW29,$B30+1,1)</f>
        <v>0</v>
      </c>
      <c r="JX30" s="567" cm="1">
        <f t="array" ref="JX30">INDEX(JX$13:JX29,$B30+1,1)</f>
        <v>0</v>
      </c>
      <c r="JY30" s="567" cm="1">
        <f t="array" ref="JY30">INDEX(JY$13:JY29,$B30+1,1)</f>
        <v>0</v>
      </c>
      <c r="JZ30" s="567" cm="1">
        <f t="array" ref="JZ30">INDEX(JZ$13:JZ29,$B30+1,1)</f>
        <v>0</v>
      </c>
      <c r="KA30" s="567" cm="1">
        <f t="array" ref="KA30">INDEX(KA$13:KA29,$B30+1,1)</f>
        <v>0</v>
      </c>
      <c r="KB30" s="567" cm="1">
        <f t="array" ref="KB30">INDEX(KB$13:KB29,$B30+1,1)</f>
        <v>0</v>
      </c>
      <c r="KC30" s="567" cm="1">
        <f t="array" ref="KC30">INDEX(KC$13:KC29,$B30+1,1)</f>
        <v>0</v>
      </c>
      <c r="KD30" s="567" cm="1">
        <f t="array" ref="KD30">INDEX(KD$13:KD29,$B30+1,1)</f>
        <v>0</v>
      </c>
      <c r="KE30" s="567" cm="1">
        <f t="array" ref="KE30">INDEX(KE$13:KE29,$B30+1,1)</f>
        <v>0</v>
      </c>
      <c r="KF30" s="567" cm="1">
        <f t="array" ref="KF30">INDEX(KF$13:KF29,$B30+1,1)</f>
        <v>0</v>
      </c>
      <c r="KG30" s="567" t="str" cm="1">
        <f t="array" ref="KG30">INDEX(KG$13:KG29,$B30+1,1)</f>
        <v>-</v>
      </c>
      <c r="KH30" s="8"/>
      <c r="KI30" s="567" cm="1">
        <f t="array" ref="KI30">INDEX(KI$13:KI29,$B30+1,1)</f>
        <v>0</v>
      </c>
      <c r="KJ30" s="567" cm="1">
        <f t="array" ref="KJ30">INDEX(KJ$13:KJ29,$B30+1,1)</f>
        <v>0</v>
      </c>
      <c r="KK30" s="567" cm="1">
        <f t="array" ref="KK30">INDEX(KK$13:KK29,$B30+1,1)</f>
        <v>0</v>
      </c>
      <c r="KL30" s="567" t="str" cm="1">
        <f t="array" ref="KL30">INDEX(KL$13:KL29,$B30+1,1)</f>
        <v>-</v>
      </c>
      <c r="KM30" s="567" t="str" cm="1">
        <f t="array" ref="KM30">INDEX(KM$13:KM29,$B30+1,1)</f>
        <v>-</v>
      </c>
      <c r="KN30" s="567" t="str" cm="1">
        <f t="array" ref="KN30">INDEX(KN$13:KN29,$B30+1,1)</f>
        <v>-</v>
      </c>
      <c r="KO30" s="567" t="str" cm="1">
        <f t="array" ref="KO30">INDEX(KO$13:KO29,$B30+1,1)</f>
        <v>-</v>
      </c>
      <c r="KP30" s="567" t="str" cm="1">
        <f t="array" ref="KP30">INDEX(KP$13:KP29,$B30+1,1)</f>
        <v>-</v>
      </c>
      <c r="KQ30" s="567" t="str" cm="1">
        <f t="array" ref="KQ30">INDEX(KQ$13:KQ29,$B30+1,1)</f>
        <v>-</v>
      </c>
      <c r="KR30" s="567" t="str" cm="1">
        <f t="array" ref="KR30">INDEX(KR$13:KR29,$B30+1,1)</f>
        <v>-</v>
      </c>
      <c r="KS30" s="567" t="str" cm="1">
        <f t="array" ref="KS30">INDEX(KS$13:KS29,$B30+1,1)</f>
        <v>-</v>
      </c>
      <c r="KT30" s="567" t="str" cm="1">
        <f t="array" ref="KT30">INDEX(KT$13:KT29,$B30+1,1)</f>
        <v>-</v>
      </c>
      <c r="KU30" s="567" t="str" cm="1">
        <f t="array" ref="KU30">INDEX(KU$13:KU29,$B30+1,1)</f>
        <v>-</v>
      </c>
      <c r="KV30" s="567" t="str" cm="1">
        <f t="array" ref="KV30">INDEX(KV$13:KV29,$B30+1,1)</f>
        <v>-</v>
      </c>
      <c r="KW30" s="567" t="str" cm="1">
        <f t="array" ref="KW30">INDEX(KW$13:KW29,$B30+1,1)</f>
        <v>-</v>
      </c>
      <c r="KX30" s="567" t="str" cm="1">
        <f t="array" ref="KX30">INDEX(KX$13:KX29,$B30+1,1)</f>
        <v>-</v>
      </c>
      <c r="KY30" s="567" t="str" cm="1">
        <f t="array" ref="KY30">INDEX(KY$13:KY29,$B30+1,1)</f>
        <v>-</v>
      </c>
      <c r="KZ30" s="567" t="str" cm="1">
        <f t="array" ref="KZ30">INDEX(KZ$13:KZ29,$B30+1,1)</f>
        <v>-</v>
      </c>
      <c r="LA30" s="567" t="str" cm="1">
        <f t="array" ref="LA30">INDEX(LA$13:LA29,$B30+1,1)</f>
        <v>-</v>
      </c>
      <c r="LB30" s="8"/>
      <c r="LC30" s="441" t="str">
        <f t="shared" ca="1" si="93"/>
        <v>-</v>
      </c>
      <c r="LD30" s="567" t="str" cm="1">
        <f t="array" ref="LD30">INDEX(LD$13:LD29,$B30+1,1)</f>
        <v>-</v>
      </c>
      <c r="LE30" s="567" t="str" cm="1">
        <f t="array" ref="LE30">INDEX(LE$13:LE29,$B30+1,1)</f>
        <v>-</v>
      </c>
      <c r="LF30" s="567" t="str" cm="1">
        <f t="array" ref="LF30">INDEX(LF$13:LF29,$B30+1,1)</f>
        <v>-</v>
      </c>
      <c r="LG30" s="567" t="str" cm="1">
        <f t="array" ref="LG30">INDEX(LG$13:LG29,$B30+1,1)</f>
        <v>-</v>
      </c>
      <c r="LH30" s="567" t="str" cm="1">
        <f t="array" ref="LH30">INDEX(LH$13:LH29,$B30+1,1)</f>
        <v>-</v>
      </c>
      <c r="LI30" s="567" t="str" cm="1">
        <f t="array" ref="LI30">INDEX(LI$13:LI29,$B30+1,1)</f>
        <v>-</v>
      </c>
      <c r="LJ30" s="567" t="str" cm="1">
        <f t="array" ref="LJ30">INDEX(LJ$13:LJ29,$B30+1,1)</f>
        <v>-</v>
      </c>
      <c r="LK30" s="441" t="str" cm="1">
        <f t="array" ref="LK30">IF(OR(LL30:LL30&lt;&gt;"-"),TRUE,"-")</f>
        <v>-</v>
      </c>
      <c r="LL30" s="567" t="str" cm="1">
        <f t="array" ref="LL30">INDEX(LL$13:LL29,$B30+1,1)</f>
        <v>-</v>
      </c>
      <c r="LM30" s="567" cm="1">
        <f t="array" ref="LM30">INDEX(LM$13:LM29,$B30+1,1)</f>
        <v>0</v>
      </c>
      <c r="LN30" s="567" cm="1">
        <f t="array" ref="LN30">INDEX(LN$13:LN29,$B30+1,1)</f>
        <v>999999</v>
      </c>
      <c r="LO30" s="567" cm="1">
        <f t="array" ref="LO30">INDEX(LO$13:LO29,$B30+1,1)</f>
        <v>999999</v>
      </c>
      <c r="LP30" s="567" cm="1">
        <f t="array" ref="LP30">INDEX(LP$13:LP29,$B30+1,1)</f>
        <v>999999</v>
      </c>
      <c r="LQ30" s="567" cm="1">
        <f t="array" ref="LQ30">INDEX(LQ$13:LQ29,$B30+1,1)</f>
        <v>999999</v>
      </c>
      <c r="LR30" s="567" cm="1">
        <f t="array" ref="LR30">INDEX(LR$13:LR29,$B30+1,1)</f>
        <v>999999</v>
      </c>
      <c r="LS30" s="567" cm="1">
        <f t="array" ref="LS30">INDEX(LS$13:LS29,$B30+1,1)</f>
        <v>999999</v>
      </c>
      <c r="LT30" s="567" t="str" cm="1">
        <f t="array" ref="LT30">INDEX(LT$13:LT29,$B30+1,1)</f>
        <v>-</v>
      </c>
      <c r="LU30" s="567" t="str" cm="1">
        <f t="array" ref="LU30">INDEX(LU$13:LU29,$B30+1,1)</f>
        <v>-</v>
      </c>
      <c r="LV30" s="567" t="str" cm="1">
        <f t="array" ref="LV30">INDEX(LV$13:LV29,$B30+1,1)</f>
        <v>-</v>
      </c>
      <c r="LW30" s="567" t="b" cm="1">
        <f t="array" ref="LW30">INDEX(LW$13:LW29,$B30+1,1)</f>
        <v>1</v>
      </c>
      <c r="LX30" s="567" t="str" cm="1">
        <f t="array" ref="LX30">INDEX(LX$13:LX29,$B30+1,1)</f>
        <v>-</v>
      </c>
      <c r="LY30" s="567" cm="1">
        <f t="array" ref="LY30">INDEX(LY$13:LY29,$B30+1,1)</f>
        <v>0</v>
      </c>
      <c r="LZ30" s="567" cm="1">
        <f t="array" ref="LZ30">INDEX(LZ$13:LZ29,$B30+1,1)</f>
        <v>0</v>
      </c>
      <c r="MA30" s="567" cm="1">
        <f t="array" ref="MA30">INDEX(MA$13:MA29,$B30+1,1)</f>
        <v>0</v>
      </c>
      <c r="MB30" s="567" t="str" cm="1">
        <f t="array" ref="MB30">INDEX(MB$13:MB29,$B30+1,1)</f>
        <v>-</v>
      </c>
      <c r="MC30" s="567" t="str" cm="1">
        <f t="array" ref="MC30">INDEX(MC$13:MC29,$B30+1,1)</f>
        <v>-</v>
      </c>
      <c r="MD30" s="441">
        <f t="shared" si="104"/>
        <v>0</v>
      </c>
      <c r="ME30" s="567" t="str" cm="1">
        <f t="array" ref="ME30">INDEX(ME$13:ME29,$B30+1,1)</f>
        <v>-</v>
      </c>
      <c r="MF30" s="567" t="str" cm="1">
        <f t="array" ref="MF30">INDEX(MF$13:MF29,$B30+1,1)</f>
        <v>-</v>
      </c>
      <c r="MG30" s="8"/>
      <c r="MH30" s="567" t="str" cm="1">
        <f t="array" ref="MH30">INDEX(MH$13:MH29,$B30+1,1)</f>
        <v>-</v>
      </c>
      <c r="MI30" s="567" t="str" cm="1">
        <f t="array" ref="MI30">INDEX(MI$13:MI29,$B30+1,1)</f>
        <v>-</v>
      </c>
      <c r="MJ30" s="567" t="str" cm="1">
        <f t="array" ref="MJ30">INDEX(MJ$13:MJ29,$B30+1,1)</f>
        <v>-</v>
      </c>
      <c r="MK30" s="567" t="str" cm="1">
        <f t="array" ref="MK30">INDEX(MK$13:MK29,$B30+1,1)</f>
        <v>-</v>
      </c>
      <c r="ML30" s="567" cm="1">
        <f t="array" ref="ML30">INDEX(ML$13:ML29,$B30+1,1)</f>
        <v>1</v>
      </c>
      <c r="MM30" s="567" cm="1">
        <f t="array" ref="MM30">INDEX(MM$13:MM29,$B30+1,1)</f>
        <v>1</v>
      </c>
      <c r="MN30" s="567" cm="1">
        <f t="array" ref="MN30">INDEX(MN$13:MN29,$B30+1,1)</f>
        <v>1</v>
      </c>
      <c r="MO30" s="567" cm="1">
        <f t="array" ref="MO30">INDEX(MO$13:MO29,$B30+1,1)</f>
        <v>1</v>
      </c>
      <c r="MP30" s="8"/>
      <c r="MQ30" s="441">
        <f t="shared" si="95"/>
        <v>1.5</v>
      </c>
      <c r="MR30" s="8"/>
      <c r="MS30" s="567" t="str" cm="1">
        <f t="array" ref="MS30">INDEX(MS$13:MS29,$B30+1,1)</f>
        <v>-</v>
      </c>
      <c r="MT30" s="567" t="str" cm="1">
        <f t="array" ref="MT30">INDEX(MT$13:MT29,$B30+1,1)</f>
        <v>-</v>
      </c>
      <c r="MU30" s="567" t="str" cm="1">
        <f t="array" ref="MU30">INDEX(MU$13:MU29,$B30+1,1)</f>
        <v>-</v>
      </c>
      <c r="MV30" s="567" t="str" cm="1">
        <f t="array" ref="MV30">INDEX(MV$13:MV29,$B30+1,1)</f>
        <v>-</v>
      </c>
      <c r="MW30" s="567" cm="1">
        <f t="array" ref="MW30">INDEX(MW$13:MW29,$B30+1,1)</f>
        <v>0</v>
      </c>
      <c r="MX30" s="514">
        <v>0</v>
      </c>
    </row>
    <row r="31" spans="1:362" outlineLevel="1">
      <c r="A31" s="18">
        <f t="shared" si="48"/>
        <v>18</v>
      </c>
      <c r="B31" s="18">
        <f t="shared" si="99"/>
        <v>5</v>
      </c>
      <c r="C31">
        <v>2</v>
      </c>
      <c r="D31" s="17" t="str">
        <f t="shared" ca="1" si="100"/>
        <v>GSW</v>
      </c>
      <c r="E31" t="b">
        <v>1</v>
      </c>
      <c r="F31" t="b">
        <v>0</v>
      </c>
      <c r="G31" t="b">
        <f>E31</f>
        <v>1</v>
      </c>
      <c r="H31" s="18" t="s">
        <v>2202</v>
      </c>
      <c r="I31" s="567" cm="1">
        <f t="array" ref="I31">INDEX(I$13:I30,$B31+1,1)</f>
        <v>1</v>
      </c>
      <c r="J31" s="567" cm="1">
        <f t="array" ref="J31">INDEX(J$13:J30,$B31+1,1)</f>
        <v>0</v>
      </c>
      <c r="K31" s="567" cm="1">
        <f t="array" ref="K31">INDEX(K$13:K30,$B31+1,1)</f>
        <v>0</v>
      </c>
      <c r="L31" s="567" cm="1">
        <f t="array" ref="L31">INDEX(L$13:L30,$B31+1,1)</f>
        <v>2</v>
      </c>
      <c r="M31" s="567" cm="1">
        <f t="array" ref="M31">INDEX(M$13:M30,$B31+1,1)</f>
        <v>2</v>
      </c>
      <c r="N31" s="567" cm="1">
        <f t="array" ref="N31">INDEX(N$13:N30,$B31+1,1)</f>
        <v>2</v>
      </c>
      <c r="O31" s="567" cm="1">
        <f t="array" ref="O31">INDEX(O$13:O30,$B31+1,1)</f>
        <v>3</v>
      </c>
      <c r="P31" s="441">
        <f t="shared" si="49"/>
        <v>2</v>
      </c>
      <c r="Q31" s="441">
        <f t="shared" si="49"/>
        <v>0</v>
      </c>
      <c r="R31" s="441">
        <f t="shared" si="50"/>
        <v>6</v>
      </c>
      <c r="S31" s="567" cm="1">
        <f t="array" ref="S31">INDEX(S$13:S30,$B31+1,1)</f>
        <v>1</v>
      </c>
      <c r="T31" s="567" cm="1">
        <f t="array" ref="T31">INDEX(T$13:T30,$B31+1,1)</f>
        <v>1</v>
      </c>
      <c r="U31" s="22">
        <v>0</v>
      </c>
      <c r="V31" s="567" cm="1">
        <f t="array" ref="V31">INDEX(V$13:V30,$B31+1,1)</f>
        <v>0</v>
      </c>
      <c r="W31" s="18"/>
      <c r="X31" s="567" cm="1">
        <f t="array" ref="X31">INDEX(X$13:X30,$B31+1,1)</f>
        <v>0</v>
      </c>
      <c r="Y31" s="567" cm="1">
        <f t="array" ref="Y31">INDEX(Y$13:Y30,$B31+1,1)</f>
        <v>0</v>
      </c>
      <c r="Z31" s="567" cm="1">
        <f t="array" ref="Z31">INDEX(Z$13:Z30,$B31+1,1)</f>
        <v>0</v>
      </c>
      <c r="AA31" s="567" cm="1">
        <f t="array" ref="AA31">INDEX(AA$13:AA30,$B31+1,1)</f>
        <v>1</v>
      </c>
      <c r="AB31" s="567" t="str" cm="1">
        <f t="array" ref="AB31">INDEX(AB$13:AB30,$B31+1,1)</f>
        <v/>
      </c>
      <c r="AC31" s="567" cm="1">
        <f t="array" ref="AC31">INDEX(AC$13:AC30,$B31+1,1)</f>
        <v>1</v>
      </c>
      <c r="AD31" s="567" cm="1">
        <f t="array" ref="AD31">INDEX(AD$13:AD30,$B31+1,1)</f>
        <v>1</v>
      </c>
      <c r="AE31" s="567" cm="1">
        <f t="array" ref="AE31">INDEX(AE$13:AE30,$B31+1,1)</f>
        <v>0</v>
      </c>
      <c r="AF31" s="567" cm="1">
        <f t="array" ref="AF31">INDEX(AF$13:AF30,$B31+1,1)</f>
        <v>0</v>
      </c>
      <c r="AG31" s="567" cm="1">
        <f t="array" ref="AG31">INDEX(AG$13:AG30,$B31+1,1)</f>
        <v>0</v>
      </c>
      <c r="AH31" s="567" cm="1">
        <f t="array" ref="AH31">INDEX(AH$13:AH30,$B31+1,1)</f>
        <v>0</v>
      </c>
      <c r="AI31" s="116"/>
      <c r="AJ31" s="116"/>
      <c r="AK31" s="116"/>
      <c r="AL31" s="116"/>
      <c r="AM31" s="116"/>
      <c r="AN31" s="116"/>
      <c r="AO31" s="116"/>
      <c r="AP31" s="116"/>
      <c r="AQ31" s="116"/>
      <c r="AR31" s="116"/>
      <c r="AS31" s="116"/>
      <c r="AT31" s="116"/>
      <c r="AU31" s="116"/>
      <c r="AV31" s="18"/>
      <c r="AW31" s="18"/>
      <c r="AX31" s="18"/>
      <c r="AY31" s="18"/>
      <c r="AZ31" s="18"/>
      <c r="BA31" s="209" t="str" cm="1">
        <f t="array" aca="1" ref="BA31" ca="1">$H31&amp;" "        &amp;_xlfn.SINGLE( INDEX(i.ModelStructure,$I31,1))    &amp;" "
&amp; $D31        &amp;       IF(OR($CD31="-", $CD31),"_PInp","_Full")&amp;    IF($DN31=0," FWM","")&amp;IF($DN31=1," MWM","")&amp;IF($DN31=7," Mat","")&amp;IF($MC31=1,"&amp;EL","   ")&amp;IF($DT31=TRUE,"&amp;BBT","    ")
&amp;      " TOL"&amp;_xlfn.SINGLE(INDEX(i.TOL_Desc,1,$O31))   &amp; " Scan"&amp;$U31
&amp;       CHOOSE($K31+1," CFS"," GFS"," NFS")&amp;     " CG_"&amp;_xlfn.SINGLE(_xlfn.SWITCH($LC31,"-",1,TRUE,1,FALSE,0))&amp;_xlfn.SINGLE(    IF($LE31="-"," FodCrop    ",_xlfn.SWITCH(VALUE(LEFT($LE$4,1)),0," All",6," Lup",9," Oat",11," OaF")&amp;"_Fod"&amp;TEXT($LE31,"000%")))
&amp;" REV"&amp;"_"&amp;TEXT($FR31,"00;-0;00;@ ")&amp;TEXT($AB31,"00;-0;00;  @")&amp;"_"&amp;TEXT($FW31,"0")&amp;"_"&amp;TEXT($AD31,"0")
&amp; " RR"&amp;TEXT(SUM($EE31:$EF31),"+00%;-00%;    ;@")
&amp; " ("&amp;IF($DB31,"P","E")   &amp;IF($DA31,"T","t")        &amp;     "_F"&amp;IF($HS31=TRUE,3,0)+COUNTIF($HL31:$HP31,TRUE)+COUNTIF($BV31:$BW31,"&gt;0")&amp;IF($HQ31=TRUE,3,0)+COUNTIF($BV31:$BW31,"&gt;0")&amp;"N"&amp;$HV31&amp;$HW31&amp;"L"&amp;$IH31&amp;$II31&amp;"_"&amp;$IG31&amp;")"</f>
        <v>Scan_test   SE GSW_PInp MWM        TOLSpr Scan0 CFS CG_1 FodCrop     REV_-   _-_1 RR     (Et_F00N--L11_-)</v>
      </c>
      <c r="BB31" s="8" t="str">
        <f ca="1">IF(COUNTIF(BA$13:BA31,BA31)=1,"-","Dup")</f>
        <v>-</v>
      </c>
      <c r="BC31" s="8"/>
      <c r="BD31" s="567" t="b" cm="1">
        <f t="array" ref="BD31">INDEX(BD$13:BD30,$B31+1,1)</f>
        <v>0</v>
      </c>
      <c r="BE31" s="567" t="b" cm="1">
        <f t="array" ref="BE31">INDEX(BE$13:BE30,$B31+1,1)</f>
        <v>0</v>
      </c>
      <c r="BF31" s="567" t="b" cm="1">
        <f t="array" ref="BF31">INDEX(BF$13:BF30,$B31+1,1)</f>
        <v>0</v>
      </c>
      <c r="BG31" s="567" t="b" cm="1">
        <f t="array" ref="BG31">INDEX(BG$13:BG30,$B31+1,1)</f>
        <v>0</v>
      </c>
      <c r="BH31" s="567" t="b" cm="1">
        <f t="array" ref="BH31">INDEX(BH$13:BH30,$B31+1,1)</f>
        <v>0</v>
      </c>
      <c r="BI31" s="567" t="b" cm="1">
        <f t="array" ref="BI31">INDEX(BI$13:BI30,$B31+1,1)</f>
        <v>0</v>
      </c>
      <c r="BJ31" s="567" t="b" cm="1">
        <f t="array" ref="BJ31">INDEX(BJ$13:BJ30,$B31+1,1)</f>
        <v>0</v>
      </c>
      <c r="BK31" s="567" t="b" cm="1">
        <f t="array" ref="BK31">INDEX(BK$13:BK30,$B31+1,1)</f>
        <v>0</v>
      </c>
      <c r="BL31" s="567" t="b" cm="1">
        <f t="array" ref="BL31">INDEX(BL$13:BL30,$B31+1,1)</f>
        <v>0</v>
      </c>
      <c r="BM31" s="8"/>
      <c r="BN31" s="567" t="b" cm="1">
        <f t="array" ref="BN31">INDEX(BN$13:BN30,$B31+1,1)</f>
        <v>0</v>
      </c>
      <c r="BO31" s="567" t="str" cm="1">
        <f t="array" ref="BO31">INDEX(BO$13:BO30,$B31+1,1)</f>
        <v>-</v>
      </c>
      <c r="BP31" s="567" t="str" cm="1">
        <f t="array" ref="BP31">INDEX(BP$13:BP30,$B31+1,1)</f>
        <v>-</v>
      </c>
      <c r="BQ31" s="567" t="str" cm="1">
        <f t="array" ref="BQ31">INDEX(BQ$13:BQ30,$B31+1,1)</f>
        <v>-</v>
      </c>
      <c r="BR31" s="567" t="str" cm="1">
        <f t="array" ref="BR31">INDEX(BR$13:BR30,$B31+1,1)</f>
        <v>-</v>
      </c>
      <c r="BS31" s="567" t="str" cm="1">
        <f t="array" ref="BS31">INDEX(BS$13:BS30,$B31+1,1)</f>
        <v>-</v>
      </c>
      <c r="BT31" s="567" t="str" cm="1">
        <f t="array" ref="BT31">INDEX(BT$13:BT30,$B31+1,1)</f>
        <v>-</v>
      </c>
      <c r="BU31" s="567" t="str" cm="1">
        <f t="array" ref="BU31">INDEX(BU$13:BU30,$B31+1,1)</f>
        <v>-</v>
      </c>
      <c r="BV31" s="567" t="str" cm="1">
        <f t="array" ref="BV31">INDEX(BV$13:BV30,$B31+1,1)</f>
        <v>-</v>
      </c>
      <c r="BW31" s="567" t="str" cm="1">
        <f t="array" ref="BW31">INDEX(BW$13:BW30,$B31+1,1)</f>
        <v>-</v>
      </c>
      <c r="BX31" s="567" t="str" cm="1">
        <f t="array" ref="BX31">INDEX(BX$13:BX30,$B31+1,1)</f>
        <v>-</v>
      </c>
      <c r="BY31" s="567" t="str" cm="1">
        <f t="array" ref="BY31">INDEX(BY$13:BY30,$B31+1,1)</f>
        <v>-</v>
      </c>
      <c r="BZ31" s="567" t="b" cm="1">
        <f t="array" ref="BZ31">INDEX(BZ$13:BZ30,$B31+1,1)</f>
        <v>0</v>
      </c>
      <c r="CA31" s="567" t="str" cm="1">
        <f t="array" ref="CA31">INDEX(CA$13:CA30,$B31+1,1)</f>
        <v>-</v>
      </c>
      <c r="CB31" s="567" t="str" cm="1">
        <f t="array" ref="CB31">INDEX(CB$13:CB30,$B31+1,1)</f>
        <v>-</v>
      </c>
      <c r="CC31" s="567" t="str" cm="1">
        <f t="array" ref="CC31">INDEX(CC$13:CC30,$B31+1,1)</f>
        <v>-</v>
      </c>
      <c r="CD31" s="567" t="str" cm="1">
        <f t="array" ref="CD31">INDEX(CD$13:CD30,$B31+1,1)</f>
        <v>-</v>
      </c>
      <c r="CE31" s="8"/>
      <c r="CF31" s="567" t="str" cm="1">
        <f t="array" ref="CF31">INDEX(CF$13:CF30,$B31+1,1)</f>
        <v>-</v>
      </c>
      <c r="CG31" s="441" t="str">
        <f t="shared" ca="1" si="53"/>
        <v>-</v>
      </c>
      <c r="CH31" s="441">
        <f t="shared" si="54"/>
        <v>0</v>
      </c>
      <c r="CI31" s="441">
        <f t="shared" si="54"/>
        <v>0</v>
      </c>
      <c r="CJ31" s="567" t="str" cm="1">
        <f t="array" ref="CJ31">INDEX(CJ$13:CJ30,$B31+1,1)</f>
        <v>-</v>
      </c>
      <c r="CK31" s="567" t="str" cm="1">
        <f t="array" ref="CK31">INDEX(CK$13:CK30,$B31+1,1)</f>
        <v>-</v>
      </c>
      <c r="CL31" s="567" t="str" cm="1">
        <f t="array" ref="CL31">INDEX(CL$13:CL30,$B31+1,1)</f>
        <v>-</v>
      </c>
      <c r="CM31" s="441" t="str">
        <f t="shared" ca="1" si="55"/>
        <v>-</v>
      </c>
      <c r="CN31" s="441">
        <f t="shared" si="56"/>
        <v>0</v>
      </c>
      <c r="CO31" s="441">
        <f t="shared" si="56"/>
        <v>0</v>
      </c>
      <c r="CP31" s="567" t="str" cm="1">
        <f t="array" ref="CP31">INDEX(CP$13:CP30,$B31+1,1)</f>
        <v>-</v>
      </c>
      <c r="CQ31" s="441" t="str">
        <f t="shared" ca="1" si="57"/>
        <v>-</v>
      </c>
      <c r="CR31" s="441">
        <f t="shared" si="58"/>
        <v>0</v>
      </c>
      <c r="CS31" s="567" t="str" cm="1">
        <f t="array" ref="CS31">INDEX(CS$13:CS30,$B31+1,1)</f>
        <v>-</v>
      </c>
      <c r="CT31" s="567" t="str" cm="1">
        <f t="array" ref="CT31">INDEX(CT$13:CT30,$B31+1,1)</f>
        <v>-</v>
      </c>
      <c r="CU31" s="441">
        <f t="shared" si="59"/>
        <v>0</v>
      </c>
      <c r="CV31" s="567" t="str" cm="1">
        <f t="array" ref="CV31">INDEX(CV$13:CV30,$B31+1,1)</f>
        <v>-</v>
      </c>
      <c r="CW31" s="441" t="str">
        <f t="shared" ca="1" si="60"/>
        <v>-</v>
      </c>
      <c r="CX31" s="441">
        <f t="shared" si="61"/>
        <v>0</v>
      </c>
      <c r="CY31" s="441">
        <f t="shared" si="61"/>
        <v>0</v>
      </c>
      <c r="CZ31" s="8"/>
      <c r="DA31" s="567" t="b" cm="1">
        <f t="array" ref="DA31">INDEX(DA$13:DA30,$B31+1,1)</f>
        <v>0</v>
      </c>
      <c r="DB31" s="567" t="b" cm="1">
        <f t="array" ref="DB31">INDEX(DB$13:DB30,$B31+1,1)</f>
        <v>0</v>
      </c>
      <c r="DC31" s="568">
        <f t="shared" ca="1" si="79"/>
        <v>0</v>
      </c>
      <c r="DD31" s="567" t="b" cm="1">
        <f t="array" ref="DD31">INDEX(DD$13:DD30,$B31+1,1)</f>
        <v>1</v>
      </c>
      <c r="DE31" s="567" t="str" cm="1">
        <f t="array" ref="DE31">INDEX(DE$13:DE30,$B31+1,1)</f>
        <v>-</v>
      </c>
      <c r="DF31" s="567" cm="1">
        <f t="array" ref="DF31">INDEX(DF$13:DF30,$B31+1,1)</f>
        <v>1</v>
      </c>
      <c r="DG31" s="567" cm="1">
        <f t="array" ref="DG31">INDEX(DG$13:DG30,$B31+1,1)</f>
        <v>1</v>
      </c>
      <c r="DH31" s="567" t="str" cm="1">
        <f t="array" ref="DH31">INDEX(DH$13:DH30,$B31+1,1)</f>
        <v>-</v>
      </c>
      <c r="DI31" s="567" t="str" cm="1">
        <f t="array" ref="DI31">INDEX(DI$13:DI30,$B31+1,1)</f>
        <v>-</v>
      </c>
      <c r="DJ31" s="567" t="str" cm="1">
        <f t="array" ref="DJ31">INDEX(DJ$13:DJ30,$B31+1,1)</f>
        <v>-</v>
      </c>
      <c r="DK31" s="567" t="str" cm="1">
        <f t="array" ref="DK31">INDEX(DK$13:DK30,$B31+1,1)</f>
        <v>-</v>
      </c>
      <c r="DL31" s="567" t="str" cm="1">
        <f t="array" ref="DL31">INDEX(DL$13:DL30,$B31+1,1)</f>
        <v>-</v>
      </c>
      <c r="DM31" s="567" t="str" cm="1">
        <f t="array" ref="DM31">INDEX(DM$13:DM30,$B31+1,1)</f>
        <v>-</v>
      </c>
      <c r="DN31" s="441">
        <f t="shared" si="80"/>
        <v>1</v>
      </c>
      <c r="DO31" s="441">
        <f t="shared" si="80"/>
        <v>60</v>
      </c>
      <c r="DP31" s="567" t="str" cm="1">
        <f t="array" ref="DP31">INDEX(DP$13:DP30,$B31+1,1)</f>
        <v>-</v>
      </c>
      <c r="DQ31" s="441" t="str">
        <f t="shared" si="81"/>
        <v>-</v>
      </c>
      <c r="DR31" s="441" t="str">
        <f t="shared" si="81"/>
        <v>-</v>
      </c>
      <c r="DS31" s="441" t="str">
        <f t="shared" si="81"/>
        <v>-</v>
      </c>
      <c r="DT31" s="441" t="b">
        <f t="shared" si="82"/>
        <v>0</v>
      </c>
      <c r="DU31" s="567" t="str" cm="1">
        <f t="array" ref="DU31">INDEX(DU$13:DU30,$B31+1,1)</f>
        <v>-</v>
      </c>
      <c r="DV31" s="567" t="str" cm="1">
        <f t="array" ref="DV31">INDEX(DV$13:DV30,$B31+1,1)</f>
        <v>-</v>
      </c>
      <c r="DW31" s="567" t="str" cm="1">
        <f t="array" ref="DW31">INDEX(DW$13:DW30,$B31+1,1)</f>
        <v>-</v>
      </c>
      <c r="DX31" s="567" t="str" cm="1">
        <f t="array" ref="DX31">INDEX(DX$13:DX30,$B31+1,1)</f>
        <v>-</v>
      </c>
      <c r="DY31" s="441" t="str">
        <f t="shared" si="103"/>
        <v>-</v>
      </c>
      <c r="DZ31" s="441">
        <f t="shared" si="103"/>
        <v>500</v>
      </c>
      <c r="EA31" s="441">
        <f t="shared" si="103"/>
        <v>500</v>
      </c>
      <c r="EB31" s="441" t="str">
        <f t="shared" si="103"/>
        <v>-</v>
      </c>
      <c r="EC31" s="441" t="str">
        <f t="shared" si="103"/>
        <v>-</v>
      </c>
      <c r="ED31" s="441" t="str">
        <f t="shared" si="103"/>
        <v>-</v>
      </c>
      <c r="EE31" s="441">
        <f t="shared" si="84"/>
        <v>0</v>
      </c>
      <c r="EF31" s="441">
        <f t="shared" si="85"/>
        <v>0</v>
      </c>
      <c r="EG31" s="441">
        <f t="shared" si="86"/>
        <v>0</v>
      </c>
      <c r="EH31" s="441">
        <f t="shared" si="86"/>
        <v>0</v>
      </c>
      <c r="EI31" s="441">
        <f t="shared" si="86"/>
        <v>0</v>
      </c>
      <c r="EJ31" s="441">
        <f t="shared" si="86"/>
        <v>0</v>
      </c>
      <c r="EK31" s="441" t="b">
        <f t="shared" si="87"/>
        <v>0</v>
      </c>
      <c r="EL31" s="441" t="b">
        <f t="shared" si="87"/>
        <v>0</v>
      </c>
      <c r="EM31" s="441" t="b">
        <f t="shared" si="87"/>
        <v>0</v>
      </c>
      <c r="EN31" s="441" t="b">
        <f t="shared" si="87"/>
        <v>0</v>
      </c>
      <c r="EO31" s="441">
        <f t="shared" si="88"/>
        <v>1</v>
      </c>
      <c r="EP31" s="441">
        <f t="shared" si="88"/>
        <v>0</v>
      </c>
      <c r="EQ31" s="441" t="b">
        <f t="shared" si="89"/>
        <v>0</v>
      </c>
      <c r="ER31" s="441" t="b">
        <f t="shared" si="64"/>
        <v>0</v>
      </c>
      <c r="ES31" s="441" t="b">
        <f t="shared" si="64"/>
        <v>0</v>
      </c>
      <c r="ET31" s="441" t="b">
        <f t="shared" si="64"/>
        <v>1</v>
      </c>
      <c r="EU31" s="91">
        <f t="shared" si="65"/>
        <v>0</v>
      </c>
      <c r="EV31" s="91">
        <f t="shared" si="65"/>
        <v>0</v>
      </c>
      <c r="EW31" s="567" cm="1">
        <f t="array" ref="EW31">INDEX(EW$13:EW30,$B31+1,1)</f>
        <v>1</v>
      </c>
      <c r="EX31" s="567" cm="1">
        <f t="array" ref="EX31">INDEX(EX$13:EX30,$B31+1,1)</f>
        <v>1</v>
      </c>
      <c r="EY31" s="567" cm="1">
        <f t="array" ref="EY31">INDEX(EY$13:EY30,$B31+1,1)</f>
        <v>1</v>
      </c>
      <c r="EZ31" s="567" cm="1">
        <f t="array" ref="EZ31">INDEX(EZ$13:EZ30,$B31+1,1)</f>
        <v>1</v>
      </c>
      <c r="FA31" s="567" t="str" cm="1">
        <f t="array" ref="FA31">INDEX(FA$13:FA30,$B31+1,1)</f>
        <v>-</v>
      </c>
      <c r="FB31" s="441" t="b">
        <f t="shared" si="90"/>
        <v>1</v>
      </c>
      <c r="FC31" s="441" t="b">
        <f t="shared" si="90"/>
        <v>0</v>
      </c>
      <c r="FD31" s="441" t="b">
        <f t="shared" si="90"/>
        <v>0</v>
      </c>
      <c r="FE31" s="441" t="b">
        <f t="shared" si="90"/>
        <v>0</v>
      </c>
      <c r="FF31" s="91">
        <f t="shared" si="102"/>
        <v>1</v>
      </c>
      <c r="FG31" s="91">
        <f t="shared" si="102"/>
        <v>1</v>
      </c>
      <c r="FH31" s="91">
        <f t="shared" si="102"/>
        <v>1</v>
      </c>
      <c r="FI31" s="91">
        <f t="shared" si="102"/>
        <v>1</v>
      </c>
      <c r="FJ31" s="91">
        <f t="shared" si="102"/>
        <v>1</v>
      </c>
      <c r="FK31" s="91">
        <f t="shared" si="102"/>
        <v>1</v>
      </c>
      <c r="FL31" s="91">
        <f t="shared" si="102"/>
        <v>1</v>
      </c>
      <c r="FM31" s="91">
        <f t="shared" si="102"/>
        <v>1</v>
      </c>
      <c r="FN31" s="8"/>
      <c r="FO31" s="567" t="str" cm="1">
        <f t="array" ref="FO31">INDEX(FO$13:FO30,$B31+1,1)</f>
        <v>-</v>
      </c>
      <c r="FP31" s="441" t="b">
        <f t="shared" si="91"/>
        <v>0</v>
      </c>
      <c r="FQ31" s="567" t="str" cm="1">
        <f t="array" ref="FQ31">INDEX(FQ$13:FQ30,$B31+1,1)</f>
        <v>-</v>
      </c>
      <c r="FR31" s="567" t="str" cm="1">
        <f t="array" ref="FR31">INDEX(FR$13:FR30,$B31+1,1)</f>
        <v>-</v>
      </c>
      <c r="FS31" s="567" t="str" cm="1">
        <f t="array" ref="FS31">INDEX(FS$13:FS30,$B31+1,1)</f>
        <v>-</v>
      </c>
      <c r="FT31" s="567" cm="1">
        <f t="array" ref="FT31">INDEX(FT$13:FT30,$B31+1,1)</f>
        <v>1</v>
      </c>
      <c r="FU31" s="567" cm="1">
        <f t="array" ref="FU31">INDEX(FU$13:FU30,$B31+1,1)</f>
        <v>1</v>
      </c>
      <c r="FV31" s="567" t="str" cm="1">
        <f t="array" ref="FV31">INDEX(FV$13:FV30,$B31+1,1)</f>
        <v>-</v>
      </c>
      <c r="FW31" s="567" t="str" cm="1">
        <f t="array" ref="FW31">INDEX(FW$13:FW30,$B31+1,1)</f>
        <v>-</v>
      </c>
      <c r="FX31" s="567" t="str" cm="1">
        <f t="array" ref="FX31">INDEX(FX$13:FX30,$B31+1,1)</f>
        <v>-</v>
      </c>
      <c r="FY31" s="567" t="str" cm="1">
        <f t="array" ref="FY31">INDEX(FY$13:FY30,$B31+1,1)</f>
        <v>-</v>
      </c>
      <c r="FZ31" s="567" t="str" cm="1">
        <f t="array" ref="FZ31">INDEX(FZ$13:FZ30,$B31+1,1)</f>
        <v>-</v>
      </c>
      <c r="GA31" s="567" t="str" cm="1">
        <f t="array" ref="GA31">INDEX(GA$13:GA30,$B31+1,1)</f>
        <v>-</v>
      </c>
      <c r="GB31" s="567" t="str" cm="1">
        <f t="array" ref="GB31">INDEX(GB$13:GB30,$B31+1,1)</f>
        <v>-</v>
      </c>
      <c r="GC31" s="567" t="str" cm="1">
        <f t="array" ref="GC31">INDEX(GC$13:GC30,$B31+1,1)</f>
        <v>-</v>
      </c>
      <c r="GD31" s="567" t="str" cm="1">
        <f t="array" ref="GD31">INDEX(GD$13:GD30,$B31+1,1)</f>
        <v>-</v>
      </c>
      <c r="GE31" s="567" t="str" cm="1">
        <f t="array" ref="GE31">INDEX(GE$13:GE30,$B31+1,1)</f>
        <v>-</v>
      </c>
      <c r="GF31" s="567" t="str" cm="1">
        <f t="array" ref="GF31">INDEX(GF$13:GF30,$B31+1,1)</f>
        <v>-</v>
      </c>
      <c r="GG31" s="567" t="str" cm="1">
        <f t="array" ref="GG31">INDEX(GG$13:GG30,$B31+1,1)</f>
        <v>-</v>
      </c>
      <c r="GH31" s="567" t="str" cm="1">
        <f t="array" ref="GH31">INDEX(GH$13:GH30,$B31+1,1)</f>
        <v>-</v>
      </c>
      <c r="GI31" s="567" t="str" cm="1">
        <f t="array" ref="GI31">INDEX(GI$13:GI30,$B31+1,1)</f>
        <v>-</v>
      </c>
      <c r="GJ31" s="567" t="str" cm="1">
        <f t="array" ref="GJ31">INDEX(GJ$13:GJ30,$B31+1,1)</f>
        <v>-</v>
      </c>
      <c r="GK31" s="567" t="str" cm="1">
        <f t="array" ref="GK31">INDEX(GK$13:GK30,$B31+1,1)</f>
        <v>-</v>
      </c>
      <c r="GL31" s="567" t="str" cm="1">
        <f t="array" ref="GL31">INDEX(GL$13:GL30,$B31+1,1)</f>
        <v>-</v>
      </c>
      <c r="GM31" s="567" t="str" cm="1">
        <f t="array" ref="GM31">INDEX(GM$13:GM30,$B31+1,1)</f>
        <v>-</v>
      </c>
      <c r="GN31" s="567" cm="1">
        <f t="array" ref="GN31">INDEX(GN$13:GN30,$B31+1,1)</f>
        <v>0</v>
      </c>
      <c r="GO31" s="567" t="str" cm="1">
        <f t="array" ref="GO31">INDEX(GO$13:GO30,$B31+1,1)</f>
        <v>-</v>
      </c>
      <c r="GP31" s="567" cm="1">
        <f t="array" ref="GP31">INDEX(GP$13:GP30,$B31+1,1)</f>
        <v>1</v>
      </c>
      <c r="GQ31" s="567" cm="1">
        <f t="array" ref="GQ31">INDEX(GQ$13:GQ30,$B31+1,1)</f>
        <v>0</v>
      </c>
      <c r="GR31" s="567" cm="1">
        <f t="array" ref="GR31">INDEX(GR$13:GR30,$B31+1,1)</f>
        <v>0</v>
      </c>
      <c r="GS31" s="567" cm="1">
        <f t="array" ref="GS31">INDEX(GS$13:GS30,$B31+1,1)</f>
        <v>0</v>
      </c>
      <c r="GT31" s="567" cm="1">
        <f t="array" ref="GT31">INDEX(GT$13:GT30,$B31+1,1)</f>
        <v>0</v>
      </c>
      <c r="GU31" s="567" cm="1">
        <f t="array" ref="GU31">INDEX(GU$13:GU30,$B31+1,1)</f>
        <v>0</v>
      </c>
      <c r="GV31" s="567" cm="1">
        <f t="array" ref="GV31">INDEX(GV$13:GV30,$B31+1,1)</f>
        <v>0</v>
      </c>
      <c r="GW31" s="567" cm="1">
        <f t="array" ref="GW31">INDEX(GW$13:GW30,$B31+1,1)</f>
        <v>1</v>
      </c>
      <c r="GX31" s="567" cm="1">
        <f t="array" ref="GX31">INDEX(GX$13:GX30,$B31+1,1)</f>
        <v>0</v>
      </c>
      <c r="GY31" s="567" cm="1">
        <f t="array" ref="GY31">INDEX(GY$13:GY30,$B31+1,1)</f>
        <v>0</v>
      </c>
      <c r="GZ31" s="567" cm="1">
        <f t="array" ref="GZ31">INDEX(GZ$13:GZ30,$B31+1,1)</f>
        <v>0</v>
      </c>
      <c r="HA31" s="567" cm="1">
        <f t="array" ref="HA31">INDEX(HA$13:HA30,$B31+1,1)</f>
        <v>0</v>
      </c>
      <c r="HB31" s="8"/>
      <c r="HC31" s="567" t="str" cm="1">
        <f t="array" ref="HC31">INDEX(HC$13:HC30,$B31+1,1)</f>
        <v>-</v>
      </c>
      <c r="HD31" s="567" t="str" cm="1">
        <f t="array" ref="HD31">INDEX(HD$13:HD30,$B31+1,1)</f>
        <v>-</v>
      </c>
      <c r="HE31" s="567" t="str" cm="1">
        <f t="array" ref="HE31">INDEX(HE$13:HE30,$B31+1,1)</f>
        <v>-</v>
      </c>
      <c r="HF31" s="567" t="str" cm="1">
        <f t="array" ref="HF31">INDEX(HF$13:HF30,$B31+1,1)</f>
        <v>-</v>
      </c>
      <c r="HG31" s="567" cm="1">
        <f t="array" ref="HG31">INDEX(HG$13:HG30,$B31+1,1)</f>
        <v>0</v>
      </c>
      <c r="HH31" s="567" t="str" cm="1">
        <f t="array" ref="HH31">INDEX(HH$13:HH30,$B31+1,1)</f>
        <v>-</v>
      </c>
      <c r="HI31" s="567" t="str" cm="1">
        <f t="array" ref="HI31">INDEX(HI$13:HI30,$B31+1,1)</f>
        <v>-</v>
      </c>
      <c r="HJ31" s="568" t="str">
        <f t="shared" ca="1" si="92"/>
        <v>-</v>
      </c>
      <c r="HK31" s="567" t="str" cm="1">
        <f t="array" ref="HK31">INDEX(HK$13:HK30,$B31+1,1)</f>
        <v>-</v>
      </c>
      <c r="HL31" s="567" t="str" cm="1">
        <f t="array" ref="HL31">INDEX(HL$13:HL30,$B31+1,1)</f>
        <v>-</v>
      </c>
      <c r="HM31" s="567" t="str" cm="1">
        <f t="array" ref="HM31">INDEX(HM$13:HM30,$B31+1,1)</f>
        <v>-</v>
      </c>
      <c r="HN31" s="567" t="str" cm="1">
        <f t="array" ref="HN31">INDEX(HN$13:HN30,$B31+1,1)</f>
        <v>-</v>
      </c>
      <c r="HO31" s="567" t="str" cm="1">
        <f t="array" ref="HO31">INDEX(HO$13:HO30,$B31+1,1)</f>
        <v>-</v>
      </c>
      <c r="HP31" s="567" t="str" cm="1">
        <f t="array" ref="HP31">INDEX(HP$13:HP30,$B31+1,1)</f>
        <v>-</v>
      </c>
      <c r="HQ31" s="567" t="str" cm="1">
        <f t="array" ref="HQ31">INDEX(HQ$13:HQ30,$B31+1,1)</f>
        <v>-</v>
      </c>
      <c r="HR31" s="567" t="str" cm="1">
        <f t="array" ref="HR31">INDEX(HR$13:HR30,$B31+1,1)</f>
        <v>-</v>
      </c>
      <c r="HS31" s="567" t="str" cm="1">
        <f t="array" ref="HS31">INDEX(HS$13:HS30,$B31+1,1)</f>
        <v>-</v>
      </c>
      <c r="HT31" s="567" t="str" cm="1">
        <f t="array" ref="HT31">INDEX(HT$13:HT30,$B31+1,1)</f>
        <v>-</v>
      </c>
      <c r="HU31" s="567" t="str" cm="1">
        <f t="array" ref="HU31">INDEX(HU$13:HU30,$B31+1,1)</f>
        <v>-</v>
      </c>
      <c r="HV31" s="567" t="str" cm="1">
        <f t="array" ref="HV31">INDEX(HV$13:HV30,$B31+1,1)</f>
        <v>-</v>
      </c>
      <c r="HW31" s="567" t="str" cm="1">
        <f t="array" ref="HW31">INDEX(HW$13:HW30,$B31+1,1)</f>
        <v>-</v>
      </c>
      <c r="HX31" s="567" t="str" cm="1">
        <f t="array" ref="HX31">INDEX(HX$13:HX30,$B31+1,1)</f>
        <v>-</v>
      </c>
      <c r="HY31" s="567" t="str" cm="1">
        <f t="array" ref="HY31">INDEX(HY$13:HY30,$B31+1,1)</f>
        <v>-</v>
      </c>
      <c r="HZ31" s="567" t="str" cm="1">
        <f t="array" ref="HZ31">INDEX(HZ$13:HZ30,$B31+1,1)</f>
        <v>-</v>
      </c>
      <c r="IA31" s="567" t="str" cm="1">
        <f t="array" ref="IA31">INDEX(IA$13:IA30,$B31+1,1)</f>
        <v>-</v>
      </c>
      <c r="IB31" s="567" t="str" cm="1">
        <f t="array" ref="IB31">INDEX(IB$13:IB30,$B31+1,1)</f>
        <v>-</v>
      </c>
      <c r="IC31" s="567" t="str" cm="1">
        <f t="array" ref="IC31">INDEX(IC$13:IC30,$B31+1,1)</f>
        <v>-</v>
      </c>
      <c r="ID31" s="567" t="str" cm="1">
        <f t="array" ref="ID31">INDEX(ID$13:ID30,$B31+1,1)</f>
        <v>-</v>
      </c>
      <c r="IE31" s="567" t="str" cm="1">
        <f t="array" ref="IE31">INDEX(IE$13:IE30,$B31+1,1)</f>
        <v>-</v>
      </c>
      <c r="IF31" s="567" t="str" cm="1">
        <f t="array" ref="IF31">INDEX(IF$13:IF30,$B31+1,1)</f>
        <v>-</v>
      </c>
      <c r="IG31" s="567" t="str" cm="1">
        <f t="array" ref="IG31">INDEX(IG$13:IG30,$B31+1,1)</f>
        <v>-</v>
      </c>
      <c r="IH31" s="567" cm="1">
        <f t="array" ref="IH31">INDEX(IH$13:IH30,$B31+1,1)</f>
        <v>1</v>
      </c>
      <c r="II31" s="567" cm="1">
        <f t="array" ref="II31">INDEX(II$13:II30,$B31+1,1)</f>
        <v>1</v>
      </c>
      <c r="IJ31" s="8"/>
      <c r="IK31" s="567" cm="1">
        <f t="array" ref="IK31">INDEX(IK$13:IK30,$B31+1,1)</f>
        <v>0.125</v>
      </c>
      <c r="IL31" s="567" cm="1">
        <f t="array" ref="IL31">INDEX(IL$13:IL30,$B31+1,1)</f>
        <v>0.3</v>
      </c>
      <c r="IM31" s="567" cm="1">
        <f t="array" ref="IM31">INDEX(IM$13:IM30,$B31+1,1)</f>
        <v>-0.05</v>
      </c>
      <c r="IN31" s="567" cm="1">
        <f t="array" ref="IN31">INDEX(IN$13:IN30,$B31+1,1)</f>
        <v>0.1</v>
      </c>
      <c r="IO31" s="567" cm="1">
        <f t="array" ref="IO31">INDEX(IO$13:IO30,$B31+1,1)</f>
        <v>0.25</v>
      </c>
      <c r="IP31" s="567" cm="1">
        <f t="array" ref="IP31">INDEX(IP$13:IP30,$B31+1,1)</f>
        <v>-0.05</v>
      </c>
      <c r="IQ31" s="567" cm="1">
        <f t="array" ref="IQ31">INDEX(IQ$13:IQ30,$B31+1,1)</f>
        <v>0.05</v>
      </c>
      <c r="IR31" s="567" cm="1">
        <f t="array" ref="IR31">INDEX(IR$13:IR30,$B31+1,1)</f>
        <v>0.1</v>
      </c>
      <c r="IS31" s="567" cm="1">
        <f t="array" ref="IS31">INDEX(IS$13:IS30,$B31+1,1)</f>
        <v>-0.02</v>
      </c>
      <c r="IT31" s="567" cm="1">
        <f t="array" ref="IT31">INDEX(IT$13:IT30,$B31+1,1)</f>
        <v>0.1</v>
      </c>
      <c r="IU31" s="567" cm="1">
        <f t="array" ref="IU31">INDEX(IU$13:IU30,$B31+1,1)</f>
        <v>0.25</v>
      </c>
      <c r="IV31" s="567" cm="1">
        <f t="array" ref="IV31">INDEX(IV$13:IV30,$B31+1,1)</f>
        <v>-0.05</v>
      </c>
      <c r="IW31" s="567" cm="1">
        <f t="array" ref="IW31">INDEX(IW$13:IW30,$B31+1,1)</f>
        <v>0.125</v>
      </c>
      <c r="IX31" s="567" cm="1">
        <f t="array" ref="IX31">INDEX(IX$13:IX30,$B31+1,1)</f>
        <v>0.1</v>
      </c>
      <c r="IY31" s="567" cm="1">
        <f t="array" ref="IY31">INDEX(IY$13:IY30,$B31+1,1)</f>
        <v>0.1</v>
      </c>
      <c r="IZ31" s="567" cm="1">
        <f t="array" ref="IZ31">INDEX(IZ$13:IZ30,$B31+1,1)</f>
        <v>0.1</v>
      </c>
      <c r="JA31" s="567" cm="1">
        <f t="array" ref="JA31">INDEX(JA$13:JA30,$B31+1,1)</f>
        <v>0</v>
      </c>
      <c r="JB31" s="567" cm="1">
        <f t="array" ref="JB31">INDEX(JB$13:JB30,$B31+1,1)</f>
        <v>0</v>
      </c>
      <c r="JC31" s="567" cm="1">
        <f t="array" ref="JC31">INDEX(JC$13:JC30,$B31+1,1)</f>
        <v>0</v>
      </c>
      <c r="JD31" s="567" cm="1">
        <f t="array" ref="JD31">INDEX(JD$13:JD30,$B31+1,1)</f>
        <v>0</v>
      </c>
      <c r="JE31" s="567" cm="1">
        <f t="array" ref="JE31">INDEX(JE$13:JE30,$B31+1,1)</f>
        <v>0</v>
      </c>
      <c r="JF31" s="567" cm="1">
        <f t="array" ref="JF31">INDEX(JF$13:JF30,$B31+1,1)</f>
        <v>0</v>
      </c>
      <c r="JG31" s="567" cm="1">
        <f t="array" ref="JG31">INDEX(JG$13:JG30,$B31+1,1)</f>
        <v>0</v>
      </c>
      <c r="JH31" s="567" cm="1">
        <f t="array" ref="JH31">INDEX(JH$13:JH30,$B31+1,1)</f>
        <v>0</v>
      </c>
      <c r="JI31" s="567" cm="1">
        <f t="array" ref="JI31">INDEX(JI$13:JI30,$B31+1,1)</f>
        <v>0</v>
      </c>
      <c r="JJ31" s="567" cm="1">
        <f t="array" ref="JJ31">INDEX(JJ$13:JJ30,$B31+1,1)</f>
        <v>0</v>
      </c>
      <c r="JK31" s="567" cm="1">
        <f t="array" ref="JK31">INDEX(JK$13:JK30,$B31+1,1)</f>
        <v>0</v>
      </c>
      <c r="JL31" s="567" cm="1">
        <f t="array" ref="JL31">INDEX(JL$13:JL30,$B31+1,1)</f>
        <v>0</v>
      </c>
      <c r="JM31" s="567" cm="1">
        <f t="array" ref="JM31">INDEX(JM$13:JM30,$B31+1,1)</f>
        <v>0</v>
      </c>
      <c r="JN31" s="567" cm="1">
        <f t="array" ref="JN31">INDEX(JN$13:JN30,$B31+1,1)</f>
        <v>0</v>
      </c>
      <c r="JO31" s="567" cm="1">
        <f t="array" ref="JO31">INDEX(JO$13:JO30,$B31+1,1)</f>
        <v>0</v>
      </c>
      <c r="JP31" s="567" cm="1">
        <f t="array" ref="JP31">INDEX(JP$13:JP30,$B31+1,1)</f>
        <v>0</v>
      </c>
      <c r="JQ31" s="567" cm="1">
        <f t="array" ref="JQ31">INDEX(JQ$13:JQ30,$B31+1,1)</f>
        <v>0</v>
      </c>
      <c r="JR31" s="567" cm="1">
        <f t="array" ref="JR31">INDEX(JR$13:JR30,$B31+1,1)</f>
        <v>0</v>
      </c>
      <c r="JS31" s="567" cm="1">
        <f t="array" ref="JS31">INDEX(JS$13:JS30,$B31+1,1)</f>
        <v>0</v>
      </c>
      <c r="JT31" s="567" cm="1">
        <f t="array" ref="JT31">INDEX(JT$13:JT30,$B31+1,1)</f>
        <v>0</v>
      </c>
      <c r="JU31" s="567" cm="1">
        <f t="array" ref="JU31">INDEX(JU$13:JU30,$B31+1,1)</f>
        <v>0</v>
      </c>
      <c r="JV31" s="567" cm="1">
        <f t="array" ref="JV31">INDEX(JV$13:JV30,$B31+1,1)</f>
        <v>0</v>
      </c>
      <c r="JW31" s="567" cm="1">
        <f t="array" ref="JW31">INDEX(JW$13:JW30,$B31+1,1)</f>
        <v>0</v>
      </c>
      <c r="JX31" s="567" cm="1">
        <f t="array" ref="JX31">INDEX(JX$13:JX30,$B31+1,1)</f>
        <v>0</v>
      </c>
      <c r="JY31" s="567" cm="1">
        <f t="array" ref="JY31">INDEX(JY$13:JY30,$B31+1,1)</f>
        <v>0</v>
      </c>
      <c r="JZ31" s="567" cm="1">
        <f t="array" ref="JZ31">INDEX(JZ$13:JZ30,$B31+1,1)</f>
        <v>0</v>
      </c>
      <c r="KA31" s="567" cm="1">
        <f t="array" ref="KA31">INDEX(KA$13:KA30,$B31+1,1)</f>
        <v>0</v>
      </c>
      <c r="KB31" s="567" cm="1">
        <f t="array" ref="KB31">INDEX(KB$13:KB30,$B31+1,1)</f>
        <v>0</v>
      </c>
      <c r="KC31" s="567" cm="1">
        <f t="array" ref="KC31">INDEX(KC$13:KC30,$B31+1,1)</f>
        <v>0</v>
      </c>
      <c r="KD31" s="567" cm="1">
        <f t="array" ref="KD31">INDEX(KD$13:KD30,$B31+1,1)</f>
        <v>0</v>
      </c>
      <c r="KE31" s="567" cm="1">
        <f t="array" ref="KE31">INDEX(KE$13:KE30,$B31+1,1)</f>
        <v>0</v>
      </c>
      <c r="KF31" s="567" cm="1">
        <f t="array" ref="KF31">INDEX(KF$13:KF30,$B31+1,1)</f>
        <v>0</v>
      </c>
      <c r="KG31" s="567" t="str" cm="1">
        <f t="array" ref="KG31">INDEX(KG$13:KG30,$B31+1,1)</f>
        <v>-</v>
      </c>
      <c r="KH31" s="8"/>
      <c r="KI31" s="567" cm="1">
        <f t="array" ref="KI31">INDEX(KI$13:KI30,$B31+1,1)</f>
        <v>0</v>
      </c>
      <c r="KJ31" s="567" cm="1">
        <f t="array" ref="KJ31">INDEX(KJ$13:KJ30,$B31+1,1)</f>
        <v>0</v>
      </c>
      <c r="KK31" s="567" cm="1">
        <f t="array" ref="KK31">INDEX(KK$13:KK30,$B31+1,1)</f>
        <v>0</v>
      </c>
      <c r="KL31" s="567" t="str" cm="1">
        <f t="array" ref="KL31">INDEX(KL$13:KL30,$B31+1,1)</f>
        <v>-</v>
      </c>
      <c r="KM31" s="567" t="str" cm="1">
        <f t="array" ref="KM31">INDEX(KM$13:KM30,$B31+1,1)</f>
        <v>-</v>
      </c>
      <c r="KN31" s="567" t="str" cm="1">
        <f t="array" ref="KN31">INDEX(KN$13:KN30,$B31+1,1)</f>
        <v>-</v>
      </c>
      <c r="KO31" s="567" t="str" cm="1">
        <f t="array" ref="KO31">INDEX(KO$13:KO30,$B31+1,1)</f>
        <v>-</v>
      </c>
      <c r="KP31" s="567" t="str" cm="1">
        <f t="array" ref="KP31">INDEX(KP$13:KP30,$B31+1,1)</f>
        <v>-</v>
      </c>
      <c r="KQ31" s="567" t="str" cm="1">
        <f t="array" ref="KQ31">INDEX(KQ$13:KQ30,$B31+1,1)</f>
        <v>-</v>
      </c>
      <c r="KR31" s="567" t="str" cm="1">
        <f t="array" ref="KR31">INDEX(KR$13:KR30,$B31+1,1)</f>
        <v>-</v>
      </c>
      <c r="KS31" s="567" t="str" cm="1">
        <f t="array" ref="KS31">INDEX(KS$13:KS30,$B31+1,1)</f>
        <v>-</v>
      </c>
      <c r="KT31" s="567" t="str" cm="1">
        <f t="array" ref="KT31">INDEX(KT$13:KT30,$B31+1,1)</f>
        <v>-</v>
      </c>
      <c r="KU31" s="567" t="str" cm="1">
        <f t="array" ref="KU31">INDEX(KU$13:KU30,$B31+1,1)</f>
        <v>-</v>
      </c>
      <c r="KV31" s="567" t="str" cm="1">
        <f t="array" ref="KV31">INDEX(KV$13:KV30,$B31+1,1)</f>
        <v>-</v>
      </c>
      <c r="KW31" s="567" t="str" cm="1">
        <f t="array" ref="KW31">INDEX(KW$13:KW30,$B31+1,1)</f>
        <v>-</v>
      </c>
      <c r="KX31" s="567" t="str" cm="1">
        <f t="array" ref="KX31">INDEX(KX$13:KX30,$B31+1,1)</f>
        <v>-</v>
      </c>
      <c r="KY31" s="567" t="str" cm="1">
        <f t="array" ref="KY31">INDEX(KY$13:KY30,$B31+1,1)</f>
        <v>-</v>
      </c>
      <c r="KZ31" s="567" t="str" cm="1">
        <f t="array" ref="KZ31">INDEX(KZ$13:KZ30,$B31+1,1)</f>
        <v>-</v>
      </c>
      <c r="LA31" s="567" t="str" cm="1">
        <f t="array" ref="LA31">INDEX(LA$13:LA30,$B31+1,1)</f>
        <v>-</v>
      </c>
      <c r="LB31" s="8"/>
      <c r="LC31" s="441" t="str">
        <f t="shared" ca="1" si="93"/>
        <v>-</v>
      </c>
      <c r="LD31" s="567" t="str" cm="1">
        <f t="array" ref="LD31">INDEX(LD$13:LD30,$B31+1,1)</f>
        <v>-</v>
      </c>
      <c r="LE31" s="567" t="str" cm="1">
        <f t="array" ref="LE31">INDEX(LE$13:LE30,$B31+1,1)</f>
        <v>-</v>
      </c>
      <c r="LF31" s="567" t="str" cm="1">
        <f t="array" ref="LF31">INDEX(LF$13:LF30,$B31+1,1)</f>
        <v>-</v>
      </c>
      <c r="LG31" s="567" t="str" cm="1">
        <f t="array" ref="LG31">INDEX(LG$13:LG30,$B31+1,1)</f>
        <v>-</v>
      </c>
      <c r="LH31" s="567" t="str" cm="1">
        <f t="array" ref="LH31">INDEX(LH$13:LH30,$B31+1,1)</f>
        <v>-</v>
      </c>
      <c r="LI31" s="567" t="str" cm="1">
        <f t="array" ref="LI31">INDEX(LI$13:LI30,$B31+1,1)</f>
        <v>-</v>
      </c>
      <c r="LJ31" s="567" t="str" cm="1">
        <f t="array" ref="LJ31">INDEX(LJ$13:LJ30,$B31+1,1)</f>
        <v>-</v>
      </c>
      <c r="LK31" s="441" t="str" cm="1">
        <f t="array" ref="LK31">IF(OR(LL31:LL31&lt;&gt;"-"),TRUE,"-")</f>
        <v>-</v>
      </c>
      <c r="LL31" s="567" t="str" cm="1">
        <f t="array" ref="LL31">INDEX(LL$13:LL30,$B31+1,1)</f>
        <v>-</v>
      </c>
      <c r="LM31" s="567" cm="1">
        <f t="array" ref="LM31">INDEX(LM$13:LM30,$B31+1,1)</f>
        <v>0</v>
      </c>
      <c r="LN31" s="567" cm="1">
        <f t="array" ref="LN31">INDEX(LN$13:LN30,$B31+1,1)</f>
        <v>999999</v>
      </c>
      <c r="LO31" s="567" cm="1">
        <f t="array" ref="LO31">INDEX(LO$13:LO30,$B31+1,1)</f>
        <v>999999</v>
      </c>
      <c r="LP31" s="567" cm="1">
        <f t="array" ref="LP31">INDEX(LP$13:LP30,$B31+1,1)</f>
        <v>999999</v>
      </c>
      <c r="LQ31" s="567" cm="1">
        <f t="array" ref="LQ31">INDEX(LQ$13:LQ30,$B31+1,1)</f>
        <v>999999</v>
      </c>
      <c r="LR31" s="567" cm="1">
        <f t="array" ref="LR31">INDEX(LR$13:LR30,$B31+1,1)</f>
        <v>999999</v>
      </c>
      <c r="LS31" s="567" cm="1">
        <f t="array" ref="LS31">INDEX(LS$13:LS30,$B31+1,1)</f>
        <v>999999</v>
      </c>
      <c r="LT31" s="567" t="str" cm="1">
        <f t="array" ref="LT31">INDEX(LT$13:LT30,$B31+1,1)</f>
        <v>-</v>
      </c>
      <c r="LU31" s="567" t="str" cm="1">
        <f t="array" ref="LU31">INDEX(LU$13:LU30,$B31+1,1)</f>
        <v>-</v>
      </c>
      <c r="LV31" s="567" t="str" cm="1">
        <f t="array" ref="LV31">INDEX(LV$13:LV30,$B31+1,1)</f>
        <v>-</v>
      </c>
      <c r="LW31" s="567" t="b" cm="1">
        <f t="array" ref="LW31">INDEX(LW$13:LW30,$B31+1,1)</f>
        <v>1</v>
      </c>
      <c r="LX31" s="567" t="str" cm="1">
        <f t="array" ref="LX31">INDEX(LX$13:LX30,$B31+1,1)</f>
        <v>-</v>
      </c>
      <c r="LY31" s="567" cm="1">
        <f t="array" ref="LY31">INDEX(LY$13:LY30,$B31+1,1)</f>
        <v>0</v>
      </c>
      <c r="LZ31" s="567" cm="1">
        <f t="array" ref="LZ31">INDEX(LZ$13:LZ30,$B31+1,1)</f>
        <v>0</v>
      </c>
      <c r="MA31" s="567" cm="1">
        <f t="array" ref="MA31">INDEX(MA$13:MA30,$B31+1,1)</f>
        <v>0</v>
      </c>
      <c r="MB31" s="567" t="str" cm="1">
        <f t="array" ref="MB31">INDEX(MB$13:MB30,$B31+1,1)</f>
        <v>-</v>
      </c>
      <c r="MC31" s="567" t="str" cm="1">
        <f t="array" ref="MC31">INDEX(MC$13:MC30,$B31+1,1)</f>
        <v>-</v>
      </c>
      <c r="MD31" s="441">
        <f t="shared" si="104"/>
        <v>0</v>
      </c>
      <c r="ME31" s="567" t="str" cm="1">
        <f t="array" ref="ME31">INDEX(ME$13:ME30,$B31+1,1)</f>
        <v>-</v>
      </c>
      <c r="MF31" s="567" t="str" cm="1">
        <f t="array" ref="MF31">INDEX(MF$13:MF30,$B31+1,1)</f>
        <v>-</v>
      </c>
      <c r="MG31" s="8"/>
      <c r="MH31" s="567" t="str" cm="1">
        <f t="array" ref="MH31">INDEX(MH$13:MH30,$B31+1,1)</f>
        <v>-</v>
      </c>
      <c r="MI31" s="567" t="str" cm="1">
        <f t="array" ref="MI31">INDEX(MI$13:MI30,$B31+1,1)</f>
        <v>-</v>
      </c>
      <c r="MJ31" s="567" t="str" cm="1">
        <f t="array" ref="MJ31">INDEX(MJ$13:MJ30,$B31+1,1)</f>
        <v>-</v>
      </c>
      <c r="MK31" s="567" t="str" cm="1">
        <f t="array" ref="MK31">INDEX(MK$13:MK30,$B31+1,1)</f>
        <v>-</v>
      </c>
      <c r="ML31" s="567" cm="1">
        <f t="array" ref="ML31">INDEX(ML$13:ML30,$B31+1,1)</f>
        <v>1</v>
      </c>
      <c r="MM31" s="567" cm="1">
        <f t="array" ref="MM31">INDEX(MM$13:MM30,$B31+1,1)</f>
        <v>1</v>
      </c>
      <c r="MN31" s="567" cm="1">
        <f t="array" ref="MN31">INDEX(MN$13:MN30,$B31+1,1)</f>
        <v>1</v>
      </c>
      <c r="MO31" s="567" cm="1">
        <f t="array" ref="MO31">INDEX(MO$13:MO30,$B31+1,1)</f>
        <v>1</v>
      </c>
      <c r="MP31" s="8"/>
      <c r="MQ31" s="441">
        <f t="shared" si="95"/>
        <v>1.5</v>
      </c>
      <c r="MR31" s="8"/>
      <c r="MS31" s="567" t="str" cm="1">
        <f t="array" ref="MS31">INDEX(MS$13:MS30,$B31+1,1)</f>
        <v>-</v>
      </c>
      <c r="MT31" s="567" t="str" cm="1">
        <f t="array" ref="MT31">INDEX(MT$13:MT30,$B31+1,1)</f>
        <v>-</v>
      </c>
      <c r="MU31" s="567" t="str" cm="1">
        <f t="array" ref="MU31">INDEX(MU$13:MU30,$B31+1,1)</f>
        <v>-</v>
      </c>
      <c r="MV31" s="567" t="str" cm="1">
        <f t="array" ref="MV31">INDEX(MV$13:MV30,$B31+1,1)</f>
        <v>-</v>
      </c>
      <c r="MW31" s="567" cm="1">
        <f t="array" ref="MW31">INDEX(MW$13:MW30,$B31+1,1)</f>
        <v>0</v>
      </c>
      <c r="MX31" s="514">
        <v>0</v>
      </c>
    </row>
    <row r="32" spans="1:362" outlineLevel="1">
      <c r="A32" s="18">
        <f t="shared" si="48"/>
        <v>19</v>
      </c>
      <c r="B32" s="18">
        <f t="shared" si="99"/>
        <v>5</v>
      </c>
      <c r="C32">
        <v>2</v>
      </c>
      <c r="D32" s="17" t="str">
        <f t="shared" ca="1" si="100"/>
        <v>GSW</v>
      </c>
      <c r="E32" t="b">
        <v>1</v>
      </c>
      <c r="F32" t="b">
        <v>0</v>
      </c>
      <c r="G32" t="b">
        <f>E32</f>
        <v>1</v>
      </c>
      <c r="H32" s="18" t="s">
        <v>2202</v>
      </c>
      <c r="I32" s="567" cm="1">
        <f t="array" ref="I32">INDEX(I$13:I31,$B32+1,1)</f>
        <v>1</v>
      </c>
      <c r="J32" s="567" cm="1">
        <f t="array" ref="J32">INDEX(J$13:J31,$B32+1,1)</f>
        <v>0</v>
      </c>
      <c r="K32" s="567" cm="1">
        <f t="array" ref="K32">INDEX(K$13:K31,$B32+1,1)</f>
        <v>0</v>
      </c>
      <c r="L32" s="567" cm="1">
        <f t="array" ref="L32">INDEX(L$13:L31,$B32+1,1)</f>
        <v>2</v>
      </c>
      <c r="M32" s="567" cm="1">
        <f t="array" ref="M32">INDEX(M$13:M31,$B32+1,1)</f>
        <v>2</v>
      </c>
      <c r="N32" s="567" cm="1">
        <f t="array" ref="N32">INDEX(N$13:N31,$B32+1,1)</f>
        <v>2</v>
      </c>
      <c r="O32" s="567" cm="1">
        <f t="array" ref="O32">INDEX(O$13:O31,$B32+1,1)</f>
        <v>3</v>
      </c>
      <c r="P32" s="441">
        <f t="shared" si="49"/>
        <v>2</v>
      </c>
      <c r="Q32" s="441">
        <f t="shared" si="49"/>
        <v>0</v>
      </c>
      <c r="R32" s="441">
        <f t="shared" si="50"/>
        <v>6</v>
      </c>
      <c r="S32" s="567" cm="1">
        <f t="array" ref="S32">INDEX(S$13:S31,$B32+1,1)</f>
        <v>1</v>
      </c>
      <c r="T32" s="567" cm="1">
        <f t="array" ref="T32">INDEX(T$13:T31,$B32+1,1)</f>
        <v>1</v>
      </c>
      <c r="U32" s="22">
        <v>2</v>
      </c>
      <c r="V32" s="567" cm="1">
        <f t="array" ref="V32">INDEX(V$13:V31,$B32+1,1)</f>
        <v>0</v>
      </c>
      <c r="W32" s="18"/>
      <c r="X32" s="567" cm="1">
        <f t="array" ref="X32">INDEX(X$13:X31,$B32+1,1)</f>
        <v>0</v>
      </c>
      <c r="Y32" s="567" cm="1">
        <f t="array" ref="Y32">INDEX(Y$13:Y31,$B32+1,1)</f>
        <v>0</v>
      </c>
      <c r="Z32" s="567" cm="1">
        <f t="array" ref="Z32">INDEX(Z$13:Z31,$B32+1,1)</f>
        <v>0</v>
      </c>
      <c r="AA32" s="567" cm="1">
        <f t="array" ref="AA32">INDEX(AA$13:AA31,$B32+1,1)</f>
        <v>1</v>
      </c>
      <c r="AB32" s="567" t="str" cm="1">
        <f t="array" ref="AB32">INDEX(AB$13:AB31,$B32+1,1)</f>
        <v/>
      </c>
      <c r="AC32" s="567" cm="1">
        <f t="array" ref="AC32">INDEX(AC$13:AC31,$B32+1,1)</f>
        <v>1</v>
      </c>
      <c r="AD32" s="567" cm="1">
        <f t="array" ref="AD32">INDEX(AD$13:AD31,$B32+1,1)</f>
        <v>1</v>
      </c>
      <c r="AE32" s="567" cm="1">
        <f t="array" ref="AE32">INDEX(AE$13:AE31,$B32+1,1)</f>
        <v>0</v>
      </c>
      <c r="AF32" s="567" cm="1">
        <f t="array" ref="AF32">INDEX(AF$13:AF31,$B32+1,1)</f>
        <v>0</v>
      </c>
      <c r="AG32" s="567" cm="1">
        <f t="array" ref="AG32">INDEX(AG$13:AG31,$B32+1,1)</f>
        <v>0</v>
      </c>
      <c r="AH32" s="567" cm="1">
        <f t="array" ref="AH32">INDEX(AH$13:AH31,$B32+1,1)</f>
        <v>0</v>
      </c>
      <c r="AI32" s="116"/>
      <c r="AJ32" s="116"/>
      <c r="AK32" s="116"/>
      <c r="AL32" s="116"/>
      <c r="AM32" s="116"/>
      <c r="AN32" s="116"/>
      <c r="AO32" s="116"/>
      <c r="AP32" s="116"/>
      <c r="AQ32" s="116"/>
      <c r="AR32" s="116"/>
      <c r="AS32" s="116"/>
      <c r="AT32" s="116"/>
      <c r="AU32" s="116"/>
      <c r="AV32" s="18"/>
      <c r="AW32" s="18"/>
      <c r="AX32" s="18"/>
      <c r="AY32" s="18"/>
      <c r="AZ32" s="18"/>
      <c r="BA32" s="209" t="str" cm="1">
        <f t="array" aca="1" ref="BA32" ca="1">$H32&amp;" "        &amp;_xlfn.SINGLE( INDEX(i.ModelStructure,$I32,1))    &amp;" "
&amp; $D32        &amp;       IF(OR($CD32="-", $CD32),"_PInp","_Full")&amp;    IF($DN32=0," FWM","")&amp;IF($DN32=1," MWM","")&amp;IF($DN32=7," Mat","")&amp;IF($MC32=1,"&amp;EL","   ")&amp;IF($DT32=TRUE,"&amp;BBT","    ")
&amp;      " TOL"&amp;_xlfn.SINGLE(INDEX(i.TOL_Desc,1,$O32))   &amp; " Scan"&amp;$U32
&amp;       CHOOSE($K32+1," CFS"," GFS"," NFS")&amp;     " CG_"&amp;_xlfn.SINGLE(_xlfn.SWITCH($LC32,"-",1,TRUE,1,FALSE,0))&amp;_xlfn.SINGLE(    IF($LE32="-"," FodCrop    ",_xlfn.SWITCH(VALUE(LEFT($LE$4,1)),0," All",6," Lup",9," Oat",11," OaF")&amp;"_Fod"&amp;TEXT($LE32,"000%")))
&amp;" REV"&amp;"_"&amp;TEXT($FR32,"00;-0;00;@ ")&amp;TEXT($AB32,"00;-0;00;  @")&amp;"_"&amp;TEXT($FW32,"0")&amp;"_"&amp;TEXT($AD32,"0")
&amp; " RR"&amp;TEXT(SUM($EE32:$EF32),"+00%;-00%;    ;@")
&amp; " ("&amp;IF($DB32,"P","E")   &amp;IF($DA32,"T","t")        &amp;     "_F"&amp;IF($HS32=TRUE,3,0)+COUNTIF($HL32:$HP32,TRUE)+COUNTIF($BV32:$BW32,"&gt;0")&amp;IF($HQ32=TRUE,3,0)+COUNTIF($BV32:$BW32,"&gt;0")&amp;"N"&amp;$HV32&amp;$HW32&amp;"L"&amp;$IH32&amp;$II32&amp;"_"&amp;$IG32&amp;")"</f>
        <v>Scan_test   SE GSW_PInp MWM        TOLSpr Scan2 CFS CG_1 FodCrop     REV_-   _-_1 RR     (Et_F00N--L11_-)</v>
      </c>
      <c r="BB32" s="8" t="str">
        <f ca="1">IF(COUNTIF(BA$13:BA32,BA32)=1,"-","Dup")</f>
        <v>-</v>
      </c>
      <c r="BC32" s="8"/>
      <c r="BD32" s="567" t="b" cm="1">
        <f t="array" ref="BD32">INDEX(BD$13:BD31,$B32+1,1)</f>
        <v>0</v>
      </c>
      <c r="BE32" s="567" t="b" cm="1">
        <f t="array" ref="BE32">INDEX(BE$13:BE31,$B32+1,1)</f>
        <v>0</v>
      </c>
      <c r="BF32" s="567" t="b" cm="1">
        <f t="array" ref="BF32">INDEX(BF$13:BF31,$B32+1,1)</f>
        <v>0</v>
      </c>
      <c r="BG32" s="567" t="b" cm="1">
        <f t="array" ref="BG32">INDEX(BG$13:BG31,$B32+1,1)</f>
        <v>0</v>
      </c>
      <c r="BH32" s="567" t="b" cm="1">
        <f t="array" ref="BH32">INDEX(BH$13:BH31,$B32+1,1)</f>
        <v>0</v>
      </c>
      <c r="BI32" s="567" t="b" cm="1">
        <f t="array" ref="BI32">INDEX(BI$13:BI31,$B32+1,1)</f>
        <v>0</v>
      </c>
      <c r="BJ32" s="567" t="b" cm="1">
        <f t="array" ref="BJ32">INDEX(BJ$13:BJ31,$B32+1,1)</f>
        <v>0</v>
      </c>
      <c r="BK32" s="567" t="b" cm="1">
        <f t="array" ref="BK32">INDEX(BK$13:BK31,$B32+1,1)</f>
        <v>0</v>
      </c>
      <c r="BL32" s="567" t="b" cm="1">
        <f t="array" ref="BL32">INDEX(BL$13:BL31,$B32+1,1)</f>
        <v>0</v>
      </c>
      <c r="BM32" s="8"/>
      <c r="BN32" s="567" t="b" cm="1">
        <f t="array" ref="BN32">INDEX(BN$13:BN31,$B32+1,1)</f>
        <v>0</v>
      </c>
      <c r="BO32" s="567" t="str" cm="1">
        <f t="array" ref="BO32">INDEX(BO$13:BO31,$B32+1,1)</f>
        <v>-</v>
      </c>
      <c r="BP32" s="567" t="str" cm="1">
        <f t="array" ref="BP32">INDEX(BP$13:BP31,$B32+1,1)</f>
        <v>-</v>
      </c>
      <c r="BQ32" s="567" t="str" cm="1">
        <f t="array" ref="BQ32">INDEX(BQ$13:BQ31,$B32+1,1)</f>
        <v>-</v>
      </c>
      <c r="BR32" s="567" t="str" cm="1">
        <f t="array" ref="BR32">INDEX(BR$13:BR31,$B32+1,1)</f>
        <v>-</v>
      </c>
      <c r="BS32" s="567" t="str" cm="1">
        <f t="array" ref="BS32">INDEX(BS$13:BS31,$B32+1,1)</f>
        <v>-</v>
      </c>
      <c r="BT32" s="567" t="str" cm="1">
        <f t="array" ref="BT32">INDEX(BT$13:BT31,$B32+1,1)</f>
        <v>-</v>
      </c>
      <c r="BU32" s="567" t="str" cm="1">
        <f t="array" ref="BU32">INDEX(BU$13:BU31,$B32+1,1)</f>
        <v>-</v>
      </c>
      <c r="BV32" s="567" t="str" cm="1">
        <f t="array" ref="BV32">INDEX(BV$13:BV31,$B32+1,1)</f>
        <v>-</v>
      </c>
      <c r="BW32" s="567" t="str" cm="1">
        <f t="array" ref="BW32">INDEX(BW$13:BW31,$B32+1,1)</f>
        <v>-</v>
      </c>
      <c r="BX32" s="567" t="str" cm="1">
        <f t="array" ref="BX32">INDEX(BX$13:BX31,$B32+1,1)</f>
        <v>-</v>
      </c>
      <c r="BY32" s="567" t="str" cm="1">
        <f t="array" ref="BY32">INDEX(BY$13:BY31,$B32+1,1)</f>
        <v>-</v>
      </c>
      <c r="BZ32" s="567" t="b" cm="1">
        <f t="array" ref="BZ32">INDEX(BZ$13:BZ31,$B32+1,1)</f>
        <v>0</v>
      </c>
      <c r="CA32" s="567" t="str" cm="1">
        <f t="array" ref="CA32">INDEX(CA$13:CA31,$B32+1,1)</f>
        <v>-</v>
      </c>
      <c r="CB32" s="567" t="str" cm="1">
        <f t="array" ref="CB32">INDEX(CB$13:CB31,$B32+1,1)</f>
        <v>-</v>
      </c>
      <c r="CC32" s="567" t="str" cm="1">
        <f t="array" ref="CC32">INDEX(CC$13:CC31,$B32+1,1)</f>
        <v>-</v>
      </c>
      <c r="CD32" s="567" t="str" cm="1">
        <f t="array" ref="CD32">INDEX(CD$13:CD31,$B32+1,1)</f>
        <v>-</v>
      </c>
      <c r="CE32" s="8"/>
      <c r="CF32" s="567" t="str" cm="1">
        <f t="array" ref="CF32">INDEX(CF$13:CF31,$B32+1,1)</f>
        <v>-</v>
      </c>
      <c r="CG32" s="441" t="str">
        <f t="shared" ca="1" si="53"/>
        <v>-</v>
      </c>
      <c r="CH32" s="441">
        <f t="shared" si="54"/>
        <v>0</v>
      </c>
      <c r="CI32" s="441">
        <f t="shared" si="54"/>
        <v>0</v>
      </c>
      <c r="CJ32" s="567" t="str" cm="1">
        <f t="array" ref="CJ32">INDEX(CJ$13:CJ31,$B32+1,1)</f>
        <v>-</v>
      </c>
      <c r="CK32" s="567" t="str" cm="1">
        <f t="array" ref="CK32">INDEX(CK$13:CK31,$B32+1,1)</f>
        <v>-</v>
      </c>
      <c r="CL32" s="567" t="str" cm="1">
        <f t="array" ref="CL32">INDEX(CL$13:CL31,$B32+1,1)</f>
        <v>-</v>
      </c>
      <c r="CM32" s="441" t="str">
        <f t="shared" ca="1" si="55"/>
        <v>-</v>
      </c>
      <c r="CN32" s="441">
        <f t="shared" si="56"/>
        <v>0</v>
      </c>
      <c r="CO32" s="441">
        <f t="shared" si="56"/>
        <v>0</v>
      </c>
      <c r="CP32" s="567" t="str" cm="1">
        <f t="array" ref="CP32">INDEX(CP$13:CP31,$B32+1,1)</f>
        <v>-</v>
      </c>
      <c r="CQ32" s="441" t="str">
        <f t="shared" ca="1" si="57"/>
        <v>-</v>
      </c>
      <c r="CR32" s="441">
        <f t="shared" si="58"/>
        <v>0</v>
      </c>
      <c r="CS32" s="567" t="str" cm="1">
        <f t="array" ref="CS32">INDEX(CS$13:CS31,$B32+1,1)</f>
        <v>-</v>
      </c>
      <c r="CT32" s="567" t="str" cm="1">
        <f t="array" ref="CT32">INDEX(CT$13:CT31,$B32+1,1)</f>
        <v>-</v>
      </c>
      <c r="CU32" s="441">
        <f t="shared" si="59"/>
        <v>0</v>
      </c>
      <c r="CV32" s="567" t="str" cm="1">
        <f t="array" ref="CV32">INDEX(CV$13:CV31,$B32+1,1)</f>
        <v>-</v>
      </c>
      <c r="CW32" s="441" t="str">
        <f t="shared" ca="1" si="60"/>
        <v>-</v>
      </c>
      <c r="CX32" s="441">
        <f t="shared" si="61"/>
        <v>0</v>
      </c>
      <c r="CY32" s="441">
        <f t="shared" si="61"/>
        <v>0</v>
      </c>
      <c r="CZ32" s="8"/>
      <c r="DA32" s="567" t="b" cm="1">
        <f t="array" ref="DA32">INDEX(DA$13:DA31,$B32+1,1)</f>
        <v>0</v>
      </c>
      <c r="DB32" s="567" t="b" cm="1">
        <f t="array" ref="DB32">INDEX(DB$13:DB31,$B32+1,1)</f>
        <v>0</v>
      </c>
      <c r="DC32" s="568">
        <f t="shared" ca="1" si="79"/>
        <v>0</v>
      </c>
      <c r="DD32" s="567" t="b" cm="1">
        <f t="array" ref="DD32">INDEX(DD$13:DD31,$B32+1,1)</f>
        <v>1</v>
      </c>
      <c r="DE32" s="567" t="str" cm="1">
        <f t="array" ref="DE32">INDEX(DE$13:DE31,$B32+1,1)</f>
        <v>-</v>
      </c>
      <c r="DF32" s="567" cm="1">
        <f t="array" ref="DF32">INDEX(DF$13:DF31,$B32+1,1)</f>
        <v>1</v>
      </c>
      <c r="DG32" s="567" cm="1">
        <f t="array" ref="DG32">INDEX(DG$13:DG31,$B32+1,1)</f>
        <v>1</v>
      </c>
      <c r="DH32" s="567" t="str" cm="1">
        <f t="array" ref="DH32">INDEX(DH$13:DH31,$B32+1,1)</f>
        <v>-</v>
      </c>
      <c r="DI32" s="567" t="str" cm="1">
        <f t="array" ref="DI32">INDEX(DI$13:DI31,$B32+1,1)</f>
        <v>-</v>
      </c>
      <c r="DJ32" s="567" t="str" cm="1">
        <f t="array" ref="DJ32">INDEX(DJ$13:DJ31,$B32+1,1)</f>
        <v>-</v>
      </c>
      <c r="DK32" s="567" t="str" cm="1">
        <f t="array" ref="DK32">INDEX(DK$13:DK31,$B32+1,1)</f>
        <v>-</v>
      </c>
      <c r="DL32" s="567" t="str" cm="1">
        <f t="array" ref="DL32">INDEX(DL$13:DL31,$B32+1,1)</f>
        <v>-</v>
      </c>
      <c r="DM32" s="567" t="str" cm="1">
        <f t="array" ref="DM32">INDEX(DM$13:DM31,$B32+1,1)</f>
        <v>-</v>
      </c>
      <c r="DN32" s="441">
        <f t="shared" si="80"/>
        <v>1</v>
      </c>
      <c r="DO32" s="441">
        <f t="shared" si="80"/>
        <v>60</v>
      </c>
      <c r="DP32" s="567" t="str" cm="1">
        <f t="array" ref="DP32">INDEX(DP$13:DP31,$B32+1,1)</f>
        <v>-</v>
      </c>
      <c r="DQ32" s="441" t="str">
        <f t="shared" si="81"/>
        <v>-</v>
      </c>
      <c r="DR32" s="441" t="str">
        <f t="shared" si="81"/>
        <v>-</v>
      </c>
      <c r="DS32" s="441" t="str">
        <f t="shared" si="81"/>
        <v>-</v>
      </c>
      <c r="DT32" s="441" t="b">
        <f t="shared" si="82"/>
        <v>0</v>
      </c>
      <c r="DU32" s="567" t="str" cm="1">
        <f t="array" ref="DU32">INDEX(DU$13:DU31,$B32+1,1)</f>
        <v>-</v>
      </c>
      <c r="DV32" s="567" t="str" cm="1">
        <f t="array" ref="DV32">INDEX(DV$13:DV31,$B32+1,1)</f>
        <v>-</v>
      </c>
      <c r="DW32" s="567" t="str" cm="1">
        <f t="array" ref="DW32">INDEX(DW$13:DW31,$B32+1,1)</f>
        <v>-</v>
      </c>
      <c r="DX32" s="567" t="str" cm="1">
        <f t="array" ref="DX32">INDEX(DX$13:DX31,$B32+1,1)</f>
        <v>-</v>
      </c>
      <c r="DY32" s="441" t="str">
        <f t="shared" si="103"/>
        <v>-</v>
      </c>
      <c r="DZ32" s="441">
        <f t="shared" si="103"/>
        <v>500</v>
      </c>
      <c r="EA32" s="441">
        <f t="shared" si="103"/>
        <v>500</v>
      </c>
      <c r="EB32" s="441" t="str">
        <f t="shared" si="103"/>
        <v>-</v>
      </c>
      <c r="EC32" s="441" t="str">
        <f t="shared" si="103"/>
        <v>-</v>
      </c>
      <c r="ED32" s="441" t="str">
        <f t="shared" si="103"/>
        <v>-</v>
      </c>
      <c r="EE32" s="441">
        <f t="shared" si="84"/>
        <v>0</v>
      </c>
      <c r="EF32" s="441">
        <f t="shared" si="85"/>
        <v>0</v>
      </c>
      <c r="EG32" s="441">
        <f t="shared" si="86"/>
        <v>0</v>
      </c>
      <c r="EH32" s="441">
        <f t="shared" si="86"/>
        <v>0</v>
      </c>
      <c r="EI32" s="441">
        <f t="shared" si="86"/>
        <v>0</v>
      </c>
      <c r="EJ32" s="441">
        <f t="shared" si="86"/>
        <v>0</v>
      </c>
      <c r="EK32" s="441" t="b">
        <f t="shared" si="87"/>
        <v>0</v>
      </c>
      <c r="EL32" s="441" t="b">
        <f t="shared" si="87"/>
        <v>0</v>
      </c>
      <c r="EM32" s="441" t="b">
        <f t="shared" si="87"/>
        <v>0</v>
      </c>
      <c r="EN32" s="441" t="b">
        <f t="shared" si="87"/>
        <v>0</v>
      </c>
      <c r="EO32" s="441">
        <f t="shared" si="88"/>
        <v>1</v>
      </c>
      <c r="EP32" s="441">
        <f t="shared" si="88"/>
        <v>0</v>
      </c>
      <c r="EQ32" s="441" t="b">
        <f t="shared" si="89"/>
        <v>0</v>
      </c>
      <c r="ER32" s="441" t="b">
        <f t="shared" si="64"/>
        <v>0</v>
      </c>
      <c r="ES32" s="441" t="b">
        <f t="shared" si="64"/>
        <v>0</v>
      </c>
      <c r="ET32" s="441" t="b">
        <f t="shared" si="64"/>
        <v>1</v>
      </c>
      <c r="EU32" s="91">
        <f t="shared" si="65"/>
        <v>2</v>
      </c>
      <c r="EV32" s="91">
        <f t="shared" si="65"/>
        <v>2</v>
      </c>
      <c r="EW32" s="567" cm="1">
        <f t="array" ref="EW32">INDEX(EW$13:EW31,$B32+1,1)</f>
        <v>1</v>
      </c>
      <c r="EX32" s="567" cm="1">
        <f t="array" ref="EX32">INDEX(EX$13:EX31,$B32+1,1)</f>
        <v>1</v>
      </c>
      <c r="EY32" s="567" cm="1">
        <f t="array" ref="EY32">INDEX(EY$13:EY31,$B32+1,1)</f>
        <v>1</v>
      </c>
      <c r="EZ32" s="567" cm="1">
        <f t="array" ref="EZ32">INDEX(EZ$13:EZ31,$B32+1,1)</f>
        <v>1</v>
      </c>
      <c r="FA32" s="567" t="str" cm="1">
        <f t="array" ref="FA32">INDEX(FA$13:FA31,$B32+1,1)</f>
        <v>-</v>
      </c>
      <c r="FB32" s="441" t="b">
        <f t="shared" si="90"/>
        <v>1</v>
      </c>
      <c r="FC32" s="441" t="b">
        <f t="shared" si="90"/>
        <v>0</v>
      </c>
      <c r="FD32" s="441" t="b">
        <f t="shared" si="90"/>
        <v>0</v>
      </c>
      <c r="FE32" s="441" t="b">
        <f t="shared" si="90"/>
        <v>0</v>
      </c>
      <c r="FF32" s="91">
        <f t="shared" si="102"/>
        <v>1</v>
      </c>
      <c r="FG32" s="91">
        <f t="shared" si="102"/>
        <v>1</v>
      </c>
      <c r="FH32" s="91">
        <f t="shared" si="102"/>
        <v>1</v>
      </c>
      <c r="FI32" s="91">
        <f t="shared" si="102"/>
        <v>1</v>
      </c>
      <c r="FJ32" s="91">
        <f t="shared" si="102"/>
        <v>1</v>
      </c>
      <c r="FK32" s="91">
        <f t="shared" si="102"/>
        <v>1</v>
      </c>
      <c r="FL32" s="91">
        <f t="shared" si="102"/>
        <v>1</v>
      </c>
      <c r="FM32" s="91">
        <f t="shared" si="102"/>
        <v>1</v>
      </c>
      <c r="FN32" s="8"/>
      <c r="FO32" s="567" t="str" cm="1">
        <f t="array" ref="FO32">INDEX(FO$13:FO31,$B32+1,1)</f>
        <v>-</v>
      </c>
      <c r="FP32" s="441" t="b">
        <f t="shared" si="91"/>
        <v>0</v>
      </c>
      <c r="FQ32" s="567" t="str" cm="1">
        <f t="array" ref="FQ32">INDEX(FQ$13:FQ31,$B32+1,1)</f>
        <v>-</v>
      </c>
      <c r="FR32" s="567" t="str" cm="1">
        <f t="array" ref="FR32">INDEX(FR$13:FR31,$B32+1,1)</f>
        <v>-</v>
      </c>
      <c r="FS32" s="567" t="str" cm="1">
        <f t="array" ref="FS32">INDEX(FS$13:FS31,$B32+1,1)</f>
        <v>-</v>
      </c>
      <c r="FT32" s="567" cm="1">
        <f t="array" ref="FT32">INDEX(FT$13:FT31,$B32+1,1)</f>
        <v>1</v>
      </c>
      <c r="FU32" s="567" cm="1">
        <f t="array" ref="FU32">INDEX(FU$13:FU31,$B32+1,1)</f>
        <v>1</v>
      </c>
      <c r="FV32" s="567" t="str" cm="1">
        <f t="array" ref="FV32">INDEX(FV$13:FV31,$B32+1,1)</f>
        <v>-</v>
      </c>
      <c r="FW32" s="567" t="str" cm="1">
        <f t="array" ref="FW32">INDEX(FW$13:FW31,$B32+1,1)</f>
        <v>-</v>
      </c>
      <c r="FX32" s="567" t="str" cm="1">
        <f t="array" ref="FX32">INDEX(FX$13:FX31,$B32+1,1)</f>
        <v>-</v>
      </c>
      <c r="FY32" s="567" t="str" cm="1">
        <f t="array" ref="FY32">INDEX(FY$13:FY31,$B32+1,1)</f>
        <v>-</v>
      </c>
      <c r="FZ32" s="567" t="str" cm="1">
        <f t="array" ref="FZ32">INDEX(FZ$13:FZ31,$B32+1,1)</f>
        <v>-</v>
      </c>
      <c r="GA32" s="567" t="str" cm="1">
        <f t="array" ref="GA32">INDEX(GA$13:GA31,$B32+1,1)</f>
        <v>-</v>
      </c>
      <c r="GB32" s="567" t="str" cm="1">
        <f t="array" ref="GB32">INDEX(GB$13:GB31,$B32+1,1)</f>
        <v>-</v>
      </c>
      <c r="GC32" s="567" t="str" cm="1">
        <f t="array" ref="GC32">INDEX(GC$13:GC31,$B32+1,1)</f>
        <v>-</v>
      </c>
      <c r="GD32" s="567" t="str" cm="1">
        <f t="array" ref="GD32">INDEX(GD$13:GD31,$B32+1,1)</f>
        <v>-</v>
      </c>
      <c r="GE32" s="567" t="str" cm="1">
        <f t="array" ref="GE32">INDEX(GE$13:GE31,$B32+1,1)</f>
        <v>-</v>
      </c>
      <c r="GF32" s="567" t="str" cm="1">
        <f t="array" ref="GF32">INDEX(GF$13:GF31,$B32+1,1)</f>
        <v>-</v>
      </c>
      <c r="GG32" s="567" t="str" cm="1">
        <f t="array" ref="GG32">INDEX(GG$13:GG31,$B32+1,1)</f>
        <v>-</v>
      </c>
      <c r="GH32" s="567" t="str" cm="1">
        <f t="array" ref="GH32">INDEX(GH$13:GH31,$B32+1,1)</f>
        <v>-</v>
      </c>
      <c r="GI32" s="567" t="str" cm="1">
        <f t="array" ref="GI32">INDEX(GI$13:GI31,$B32+1,1)</f>
        <v>-</v>
      </c>
      <c r="GJ32" s="567" t="str" cm="1">
        <f t="array" ref="GJ32">INDEX(GJ$13:GJ31,$B32+1,1)</f>
        <v>-</v>
      </c>
      <c r="GK32" s="567" t="str" cm="1">
        <f t="array" ref="GK32">INDEX(GK$13:GK31,$B32+1,1)</f>
        <v>-</v>
      </c>
      <c r="GL32" s="567" t="str" cm="1">
        <f t="array" ref="GL32">INDEX(GL$13:GL31,$B32+1,1)</f>
        <v>-</v>
      </c>
      <c r="GM32" s="567" t="str" cm="1">
        <f t="array" ref="GM32">INDEX(GM$13:GM31,$B32+1,1)</f>
        <v>-</v>
      </c>
      <c r="GN32" s="567" cm="1">
        <f t="array" ref="GN32">INDEX(GN$13:GN31,$B32+1,1)</f>
        <v>0</v>
      </c>
      <c r="GO32" s="567" t="str" cm="1">
        <f t="array" ref="GO32">INDEX(GO$13:GO31,$B32+1,1)</f>
        <v>-</v>
      </c>
      <c r="GP32" s="567" cm="1">
        <f t="array" ref="GP32">INDEX(GP$13:GP31,$B32+1,1)</f>
        <v>1</v>
      </c>
      <c r="GQ32" s="567" cm="1">
        <f t="array" ref="GQ32">INDEX(GQ$13:GQ31,$B32+1,1)</f>
        <v>0</v>
      </c>
      <c r="GR32" s="567" cm="1">
        <f t="array" ref="GR32">INDEX(GR$13:GR31,$B32+1,1)</f>
        <v>0</v>
      </c>
      <c r="GS32" s="567" cm="1">
        <f t="array" ref="GS32">INDEX(GS$13:GS31,$B32+1,1)</f>
        <v>0</v>
      </c>
      <c r="GT32" s="567" cm="1">
        <f t="array" ref="GT32">INDEX(GT$13:GT31,$B32+1,1)</f>
        <v>0</v>
      </c>
      <c r="GU32" s="567" cm="1">
        <f t="array" ref="GU32">INDEX(GU$13:GU31,$B32+1,1)</f>
        <v>0</v>
      </c>
      <c r="GV32" s="567" cm="1">
        <f t="array" ref="GV32">INDEX(GV$13:GV31,$B32+1,1)</f>
        <v>0</v>
      </c>
      <c r="GW32" s="567" cm="1">
        <f t="array" ref="GW32">INDEX(GW$13:GW31,$B32+1,1)</f>
        <v>1</v>
      </c>
      <c r="GX32" s="567" cm="1">
        <f t="array" ref="GX32">INDEX(GX$13:GX31,$B32+1,1)</f>
        <v>0</v>
      </c>
      <c r="GY32" s="567" cm="1">
        <f t="array" ref="GY32">INDEX(GY$13:GY31,$B32+1,1)</f>
        <v>0</v>
      </c>
      <c r="GZ32" s="567" cm="1">
        <f t="array" ref="GZ32">INDEX(GZ$13:GZ31,$B32+1,1)</f>
        <v>0</v>
      </c>
      <c r="HA32" s="567" cm="1">
        <f t="array" ref="HA32">INDEX(HA$13:HA31,$B32+1,1)</f>
        <v>0</v>
      </c>
      <c r="HB32" s="8"/>
      <c r="HC32" s="567" t="str" cm="1">
        <f t="array" ref="HC32">INDEX(HC$13:HC31,$B32+1,1)</f>
        <v>-</v>
      </c>
      <c r="HD32" s="567" t="str" cm="1">
        <f t="array" ref="HD32">INDEX(HD$13:HD31,$B32+1,1)</f>
        <v>-</v>
      </c>
      <c r="HE32" s="567" t="str" cm="1">
        <f t="array" ref="HE32">INDEX(HE$13:HE31,$B32+1,1)</f>
        <v>-</v>
      </c>
      <c r="HF32" s="567" t="str" cm="1">
        <f t="array" ref="HF32">INDEX(HF$13:HF31,$B32+1,1)</f>
        <v>-</v>
      </c>
      <c r="HG32" s="567" cm="1">
        <f t="array" ref="HG32">INDEX(HG$13:HG31,$B32+1,1)</f>
        <v>0</v>
      </c>
      <c r="HH32" s="567" t="str" cm="1">
        <f t="array" ref="HH32">INDEX(HH$13:HH31,$B32+1,1)</f>
        <v>-</v>
      </c>
      <c r="HI32" s="567" t="str" cm="1">
        <f t="array" ref="HI32">INDEX(HI$13:HI31,$B32+1,1)</f>
        <v>-</v>
      </c>
      <c r="HJ32" s="568" t="str">
        <f t="shared" ca="1" si="92"/>
        <v>-</v>
      </c>
      <c r="HK32" s="567" t="str" cm="1">
        <f t="array" ref="HK32">INDEX(HK$13:HK31,$B32+1,1)</f>
        <v>-</v>
      </c>
      <c r="HL32" s="567" t="str" cm="1">
        <f t="array" ref="HL32">INDEX(HL$13:HL31,$B32+1,1)</f>
        <v>-</v>
      </c>
      <c r="HM32" s="567" t="str" cm="1">
        <f t="array" ref="HM32">INDEX(HM$13:HM31,$B32+1,1)</f>
        <v>-</v>
      </c>
      <c r="HN32" s="567" t="str" cm="1">
        <f t="array" ref="HN32">INDEX(HN$13:HN31,$B32+1,1)</f>
        <v>-</v>
      </c>
      <c r="HO32" s="567" t="str" cm="1">
        <f t="array" ref="HO32">INDEX(HO$13:HO31,$B32+1,1)</f>
        <v>-</v>
      </c>
      <c r="HP32" s="567" t="str" cm="1">
        <f t="array" ref="HP32">INDEX(HP$13:HP31,$B32+1,1)</f>
        <v>-</v>
      </c>
      <c r="HQ32" s="567" t="str" cm="1">
        <f t="array" ref="HQ32">INDEX(HQ$13:HQ31,$B32+1,1)</f>
        <v>-</v>
      </c>
      <c r="HR32" s="567" t="str" cm="1">
        <f t="array" ref="HR32">INDEX(HR$13:HR31,$B32+1,1)</f>
        <v>-</v>
      </c>
      <c r="HS32" s="567" t="str" cm="1">
        <f t="array" ref="HS32">INDEX(HS$13:HS31,$B32+1,1)</f>
        <v>-</v>
      </c>
      <c r="HT32" s="567" t="str" cm="1">
        <f t="array" ref="HT32">INDEX(HT$13:HT31,$B32+1,1)</f>
        <v>-</v>
      </c>
      <c r="HU32" s="567" t="str" cm="1">
        <f t="array" ref="HU32">INDEX(HU$13:HU31,$B32+1,1)</f>
        <v>-</v>
      </c>
      <c r="HV32" s="567" t="str" cm="1">
        <f t="array" ref="HV32">INDEX(HV$13:HV31,$B32+1,1)</f>
        <v>-</v>
      </c>
      <c r="HW32" s="567" t="str" cm="1">
        <f t="array" ref="HW32">INDEX(HW$13:HW31,$B32+1,1)</f>
        <v>-</v>
      </c>
      <c r="HX32" s="567" t="str" cm="1">
        <f t="array" ref="HX32">INDEX(HX$13:HX31,$B32+1,1)</f>
        <v>-</v>
      </c>
      <c r="HY32" s="567" t="str" cm="1">
        <f t="array" ref="HY32">INDEX(HY$13:HY31,$B32+1,1)</f>
        <v>-</v>
      </c>
      <c r="HZ32" s="567" t="str" cm="1">
        <f t="array" ref="HZ32">INDEX(HZ$13:HZ31,$B32+1,1)</f>
        <v>-</v>
      </c>
      <c r="IA32" s="567" t="str" cm="1">
        <f t="array" ref="IA32">INDEX(IA$13:IA31,$B32+1,1)</f>
        <v>-</v>
      </c>
      <c r="IB32" s="567" t="str" cm="1">
        <f t="array" ref="IB32">INDEX(IB$13:IB31,$B32+1,1)</f>
        <v>-</v>
      </c>
      <c r="IC32" s="567" t="str" cm="1">
        <f t="array" ref="IC32">INDEX(IC$13:IC31,$B32+1,1)</f>
        <v>-</v>
      </c>
      <c r="ID32" s="567" t="str" cm="1">
        <f t="array" ref="ID32">INDEX(ID$13:ID31,$B32+1,1)</f>
        <v>-</v>
      </c>
      <c r="IE32" s="567" t="str" cm="1">
        <f t="array" ref="IE32">INDEX(IE$13:IE31,$B32+1,1)</f>
        <v>-</v>
      </c>
      <c r="IF32" s="567" t="str" cm="1">
        <f t="array" ref="IF32">INDEX(IF$13:IF31,$B32+1,1)</f>
        <v>-</v>
      </c>
      <c r="IG32" s="567" t="str" cm="1">
        <f t="array" ref="IG32">INDEX(IG$13:IG31,$B32+1,1)</f>
        <v>-</v>
      </c>
      <c r="IH32" s="567" cm="1">
        <f t="array" ref="IH32">INDEX(IH$13:IH31,$B32+1,1)</f>
        <v>1</v>
      </c>
      <c r="II32" s="567" cm="1">
        <f t="array" ref="II32">INDEX(II$13:II31,$B32+1,1)</f>
        <v>1</v>
      </c>
      <c r="IJ32" s="8"/>
      <c r="IK32" s="567" cm="1">
        <f t="array" ref="IK32">INDEX(IK$13:IK31,$B32+1,1)</f>
        <v>0.125</v>
      </c>
      <c r="IL32" s="567" cm="1">
        <f t="array" ref="IL32">INDEX(IL$13:IL31,$B32+1,1)</f>
        <v>0.3</v>
      </c>
      <c r="IM32" s="567" cm="1">
        <f t="array" ref="IM32">INDEX(IM$13:IM31,$B32+1,1)</f>
        <v>-0.05</v>
      </c>
      <c r="IN32" s="567" cm="1">
        <f t="array" ref="IN32">INDEX(IN$13:IN31,$B32+1,1)</f>
        <v>0.1</v>
      </c>
      <c r="IO32" s="567" cm="1">
        <f t="array" ref="IO32">INDEX(IO$13:IO31,$B32+1,1)</f>
        <v>0.25</v>
      </c>
      <c r="IP32" s="567" cm="1">
        <f t="array" ref="IP32">INDEX(IP$13:IP31,$B32+1,1)</f>
        <v>-0.05</v>
      </c>
      <c r="IQ32" s="567" cm="1">
        <f t="array" ref="IQ32">INDEX(IQ$13:IQ31,$B32+1,1)</f>
        <v>0.05</v>
      </c>
      <c r="IR32" s="567" cm="1">
        <f t="array" ref="IR32">INDEX(IR$13:IR31,$B32+1,1)</f>
        <v>0.1</v>
      </c>
      <c r="IS32" s="567" cm="1">
        <f t="array" ref="IS32">INDEX(IS$13:IS31,$B32+1,1)</f>
        <v>-0.02</v>
      </c>
      <c r="IT32" s="567" cm="1">
        <f t="array" ref="IT32">INDEX(IT$13:IT31,$B32+1,1)</f>
        <v>0.1</v>
      </c>
      <c r="IU32" s="567" cm="1">
        <f t="array" ref="IU32">INDEX(IU$13:IU31,$B32+1,1)</f>
        <v>0.25</v>
      </c>
      <c r="IV32" s="567" cm="1">
        <f t="array" ref="IV32">INDEX(IV$13:IV31,$B32+1,1)</f>
        <v>-0.05</v>
      </c>
      <c r="IW32" s="567" cm="1">
        <f t="array" ref="IW32">INDEX(IW$13:IW31,$B32+1,1)</f>
        <v>0.125</v>
      </c>
      <c r="IX32" s="567" cm="1">
        <f t="array" ref="IX32">INDEX(IX$13:IX31,$B32+1,1)</f>
        <v>0.1</v>
      </c>
      <c r="IY32" s="567" cm="1">
        <f t="array" ref="IY32">INDEX(IY$13:IY31,$B32+1,1)</f>
        <v>0.1</v>
      </c>
      <c r="IZ32" s="567" cm="1">
        <f t="array" ref="IZ32">INDEX(IZ$13:IZ31,$B32+1,1)</f>
        <v>0.1</v>
      </c>
      <c r="JA32" s="567" cm="1">
        <f t="array" ref="JA32">INDEX(JA$13:JA31,$B32+1,1)</f>
        <v>0</v>
      </c>
      <c r="JB32" s="567" cm="1">
        <f t="array" ref="JB32">INDEX(JB$13:JB31,$B32+1,1)</f>
        <v>0</v>
      </c>
      <c r="JC32" s="567" cm="1">
        <f t="array" ref="JC32">INDEX(JC$13:JC31,$B32+1,1)</f>
        <v>0</v>
      </c>
      <c r="JD32" s="567" cm="1">
        <f t="array" ref="JD32">INDEX(JD$13:JD31,$B32+1,1)</f>
        <v>0</v>
      </c>
      <c r="JE32" s="567" cm="1">
        <f t="array" ref="JE32">INDEX(JE$13:JE31,$B32+1,1)</f>
        <v>0</v>
      </c>
      <c r="JF32" s="567" cm="1">
        <f t="array" ref="JF32">INDEX(JF$13:JF31,$B32+1,1)</f>
        <v>0</v>
      </c>
      <c r="JG32" s="567" cm="1">
        <f t="array" ref="JG32">INDEX(JG$13:JG31,$B32+1,1)</f>
        <v>0</v>
      </c>
      <c r="JH32" s="567" cm="1">
        <f t="array" ref="JH32">INDEX(JH$13:JH31,$B32+1,1)</f>
        <v>0</v>
      </c>
      <c r="JI32" s="567" cm="1">
        <f t="array" ref="JI32">INDEX(JI$13:JI31,$B32+1,1)</f>
        <v>0</v>
      </c>
      <c r="JJ32" s="567" cm="1">
        <f t="array" ref="JJ32">INDEX(JJ$13:JJ31,$B32+1,1)</f>
        <v>0</v>
      </c>
      <c r="JK32" s="567" cm="1">
        <f t="array" ref="JK32">INDEX(JK$13:JK31,$B32+1,1)</f>
        <v>0</v>
      </c>
      <c r="JL32" s="567" cm="1">
        <f t="array" ref="JL32">INDEX(JL$13:JL31,$B32+1,1)</f>
        <v>0</v>
      </c>
      <c r="JM32" s="567" cm="1">
        <f t="array" ref="JM32">INDEX(JM$13:JM31,$B32+1,1)</f>
        <v>0</v>
      </c>
      <c r="JN32" s="567" cm="1">
        <f t="array" ref="JN32">INDEX(JN$13:JN31,$B32+1,1)</f>
        <v>0</v>
      </c>
      <c r="JO32" s="567" cm="1">
        <f t="array" ref="JO32">INDEX(JO$13:JO31,$B32+1,1)</f>
        <v>0</v>
      </c>
      <c r="JP32" s="567" cm="1">
        <f t="array" ref="JP32">INDEX(JP$13:JP31,$B32+1,1)</f>
        <v>0</v>
      </c>
      <c r="JQ32" s="567" cm="1">
        <f t="array" ref="JQ32">INDEX(JQ$13:JQ31,$B32+1,1)</f>
        <v>0</v>
      </c>
      <c r="JR32" s="567" cm="1">
        <f t="array" ref="JR32">INDEX(JR$13:JR31,$B32+1,1)</f>
        <v>0</v>
      </c>
      <c r="JS32" s="567" cm="1">
        <f t="array" ref="JS32">INDEX(JS$13:JS31,$B32+1,1)</f>
        <v>0</v>
      </c>
      <c r="JT32" s="567" cm="1">
        <f t="array" ref="JT32">INDEX(JT$13:JT31,$B32+1,1)</f>
        <v>0</v>
      </c>
      <c r="JU32" s="567" cm="1">
        <f t="array" ref="JU32">INDEX(JU$13:JU31,$B32+1,1)</f>
        <v>0</v>
      </c>
      <c r="JV32" s="567" cm="1">
        <f t="array" ref="JV32">INDEX(JV$13:JV31,$B32+1,1)</f>
        <v>0</v>
      </c>
      <c r="JW32" s="567" cm="1">
        <f t="array" ref="JW32">INDEX(JW$13:JW31,$B32+1,1)</f>
        <v>0</v>
      </c>
      <c r="JX32" s="567" cm="1">
        <f t="array" ref="JX32">INDEX(JX$13:JX31,$B32+1,1)</f>
        <v>0</v>
      </c>
      <c r="JY32" s="567" cm="1">
        <f t="array" ref="JY32">INDEX(JY$13:JY31,$B32+1,1)</f>
        <v>0</v>
      </c>
      <c r="JZ32" s="567" cm="1">
        <f t="array" ref="JZ32">INDEX(JZ$13:JZ31,$B32+1,1)</f>
        <v>0</v>
      </c>
      <c r="KA32" s="567" cm="1">
        <f t="array" ref="KA32">INDEX(KA$13:KA31,$B32+1,1)</f>
        <v>0</v>
      </c>
      <c r="KB32" s="567" cm="1">
        <f t="array" ref="KB32">INDEX(KB$13:KB31,$B32+1,1)</f>
        <v>0</v>
      </c>
      <c r="KC32" s="567" cm="1">
        <f t="array" ref="KC32">INDEX(KC$13:KC31,$B32+1,1)</f>
        <v>0</v>
      </c>
      <c r="KD32" s="567" cm="1">
        <f t="array" ref="KD32">INDEX(KD$13:KD31,$B32+1,1)</f>
        <v>0</v>
      </c>
      <c r="KE32" s="567" cm="1">
        <f t="array" ref="KE32">INDEX(KE$13:KE31,$B32+1,1)</f>
        <v>0</v>
      </c>
      <c r="KF32" s="567" cm="1">
        <f t="array" ref="KF32">INDEX(KF$13:KF31,$B32+1,1)</f>
        <v>0</v>
      </c>
      <c r="KG32" s="567" t="str" cm="1">
        <f t="array" ref="KG32">INDEX(KG$13:KG31,$B32+1,1)</f>
        <v>-</v>
      </c>
      <c r="KH32" s="8"/>
      <c r="KI32" s="567" cm="1">
        <f t="array" ref="KI32">INDEX(KI$13:KI31,$B32+1,1)</f>
        <v>0</v>
      </c>
      <c r="KJ32" s="567" cm="1">
        <f t="array" ref="KJ32">INDEX(KJ$13:KJ31,$B32+1,1)</f>
        <v>0</v>
      </c>
      <c r="KK32" s="567" cm="1">
        <f t="array" ref="KK32">INDEX(KK$13:KK31,$B32+1,1)</f>
        <v>0</v>
      </c>
      <c r="KL32" s="567" t="str" cm="1">
        <f t="array" ref="KL32">INDEX(KL$13:KL31,$B32+1,1)</f>
        <v>-</v>
      </c>
      <c r="KM32" s="567" t="str" cm="1">
        <f t="array" ref="KM32">INDEX(KM$13:KM31,$B32+1,1)</f>
        <v>-</v>
      </c>
      <c r="KN32" s="567" t="str" cm="1">
        <f t="array" ref="KN32">INDEX(KN$13:KN31,$B32+1,1)</f>
        <v>-</v>
      </c>
      <c r="KO32" s="567" t="str" cm="1">
        <f t="array" ref="KO32">INDEX(KO$13:KO31,$B32+1,1)</f>
        <v>-</v>
      </c>
      <c r="KP32" s="567" t="str" cm="1">
        <f t="array" ref="KP32">INDEX(KP$13:KP31,$B32+1,1)</f>
        <v>-</v>
      </c>
      <c r="KQ32" s="567" t="str" cm="1">
        <f t="array" ref="KQ32">INDEX(KQ$13:KQ31,$B32+1,1)</f>
        <v>-</v>
      </c>
      <c r="KR32" s="567" t="str" cm="1">
        <f t="array" ref="KR32">INDEX(KR$13:KR31,$B32+1,1)</f>
        <v>-</v>
      </c>
      <c r="KS32" s="567" t="str" cm="1">
        <f t="array" ref="KS32">INDEX(KS$13:KS31,$B32+1,1)</f>
        <v>-</v>
      </c>
      <c r="KT32" s="567" t="str" cm="1">
        <f t="array" ref="KT32">INDEX(KT$13:KT31,$B32+1,1)</f>
        <v>-</v>
      </c>
      <c r="KU32" s="567" t="str" cm="1">
        <f t="array" ref="KU32">INDEX(KU$13:KU31,$B32+1,1)</f>
        <v>-</v>
      </c>
      <c r="KV32" s="567" t="str" cm="1">
        <f t="array" ref="KV32">INDEX(KV$13:KV31,$B32+1,1)</f>
        <v>-</v>
      </c>
      <c r="KW32" s="567" t="str" cm="1">
        <f t="array" ref="KW32">INDEX(KW$13:KW31,$B32+1,1)</f>
        <v>-</v>
      </c>
      <c r="KX32" s="567" t="str" cm="1">
        <f t="array" ref="KX32">INDEX(KX$13:KX31,$B32+1,1)</f>
        <v>-</v>
      </c>
      <c r="KY32" s="567" t="str" cm="1">
        <f t="array" ref="KY32">INDEX(KY$13:KY31,$B32+1,1)</f>
        <v>-</v>
      </c>
      <c r="KZ32" s="567" t="str" cm="1">
        <f t="array" ref="KZ32">INDEX(KZ$13:KZ31,$B32+1,1)</f>
        <v>-</v>
      </c>
      <c r="LA32" s="567" t="str" cm="1">
        <f t="array" ref="LA32">INDEX(LA$13:LA31,$B32+1,1)</f>
        <v>-</v>
      </c>
      <c r="LB32" s="8"/>
      <c r="LC32" s="441" t="str">
        <f t="shared" ca="1" si="93"/>
        <v>-</v>
      </c>
      <c r="LD32" s="567" t="str" cm="1">
        <f t="array" ref="LD32">INDEX(LD$13:LD31,$B32+1,1)</f>
        <v>-</v>
      </c>
      <c r="LE32" s="567" t="str" cm="1">
        <f t="array" ref="LE32">INDEX(LE$13:LE31,$B32+1,1)</f>
        <v>-</v>
      </c>
      <c r="LF32" s="567" t="str" cm="1">
        <f t="array" ref="LF32">INDEX(LF$13:LF31,$B32+1,1)</f>
        <v>-</v>
      </c>
      <c r="LG32" s="567" t="str" cm="1">
        <f t="array" ref="LG32">INDEX(LG$13:LG31,$B32+1,1)</f>
        <v>-</v>
      </c>
      <c r="LH32" s="567" t="str" cm="1">
        <f t="array" ref="LH32">INDEX(LH$13:LH31,$B32+1,1)</f>
        <v>-</v>
      </c>
      <c r="LI32" s="567" t="str" cm="1">
        <f t="array" ref="LI32">INDEX(LI$13:LI31,$B32+1,1)</f>
        <v>-</v>
      </c>
      <c r="LJ32" s="567" t="str" cm="1">
        <f t="array" ref="LJ32">INDEX(LJ$13:LJ31,$B32+1,1)</f>
        <v>-</v>
      </c>
      <c r="LK32" s="441" t="str" cm="1">
        <f t="array" ref="LK32">IF(OR(LL32:LL32&lt;&gt;"-"),TRUE,"-")</f>
        <v>-</v>
      </c>
      <c r="LL32" s="567" t="str" cm="1">
        <f t="array" ref="LL32">INDEX(LL$13:LL31,$B32+1,1)</f>
        <v>-</v>
      </c>
      <c r="LM32" s="567" cm="1">
        <f t="array" ref="LM32">INDEX(LM$13:LM31,$B32+1,1)</f>
        <v>0</v>
      </c>
      <c r="LN32" s="567" cm="1">
        <f t="array" ref="LN32">INDEX(LN$13:LN31,$B32+1,1)</f>
        <v>999999</v>
      </c>
      <c r="LO32" s="567" cm="1">
        <f t="array" ref="LO32">INDEX(LO$13:LO31,$B32+1,1)</f>
        <v>999999</v>
      </c>
      <c r="LP32" s="567" cm="1">
        <f t="array" ref="LP32">INDEX(LP$13:LP31,$B32+1,1)</f>
        <v>999999</v>
      </c>
      <c r="LQ32" s="567" cm="1">
        <f t="array" ref="LQ32">INDEX(LQ$13:LQ31,$B32+1,1)</f>
        <v>999999</v>
      </c>
      <c r="LR32" s="567" cm="1">
        <f t="array" ref="LR32">INDEX(LR$13:LR31,$B32+1,1)</f>
        <v>999999</v>
      </c>
      <c r="LS32" s="567" cm="1">
        <f t="array" ref="LS32">INDEX(LS$13:LS31,$B32+1,1)</f>
        <v>999999</v>
      </c>
      <c r="LT32" s="567" t="str" cm="1">
        <f t="array" ref="LT32">INDEX(LT$13:LT31,$B32+1,1)</f>
        <v>-</v>
      </c>
      <c r="LU32" s="567" t="str" cm="1">
        <f t="array" ref="LU32">INDEX(LU$13:LU31,$B32+1,1)</f>
        <v>-</v>
      </c>
      <c r="LV32" s="567" t="str" cm="1">
        <f t="array" ref="LV32">INDEX(LV$13:LV31,$B32+1,1)</f>
        <v>-</v>
      </c>
      <c r="LW32" s="567" t="b" cm="1">
        <f t="array" ref="LW32">INDEX(LW$13:LW31,$B32+1,1)</f>
        <v>1</v>
      </c>
      <c r="LX32" s="567" t="str" cm="1">
        <f t="array" ref="LX32">INDEX(LX$13:LX31,$B32+1,1)</f>
        <v>-</v>
      </c>
      <c r="LY32" s="567" cm="1">
        <f t="array" ref="LY32">INDEX(LY$13:LY31,$B32+1,1)</f>
        <v>0</v>
      </c>
      <c r="LZ32" s="567" cm="1">
        <f t="array" ref="LZ32">INDEX(LZ$13:LZ31,$B32+1,1)</f>
        <v>0</v>
      </c>
      <c r="MA32" s="567" cm="1">
        <f t="array" ref="MA32">INDEX(MA$13:MA31,$B32+1,1)</f>
        <v>0</v>
      </c>
      <c r="MB32" s="567" t="str" cm="1">
        <f t="array" ref="MB32">INDEX(MB$13:MB31,$B32+1,1)</f>
        <v>-</v>
      </c>
      <c r="MC32" s="567" t="str" cm="1">
        <f t="array" ref="MC32">INDEX(MC$13:MC31,$B32+1,1)</f>
        <v>-</v>
      </c>
      <c r="MD32" s="441">
        <f t="shared" si="104"/>
        <v>0</v>
      </c>
      <c r="ME32" s="567" t="str" cm="1">
        <f t="array" ref="ME32">INDEX(ME$13:ME31,$B32+1,1)</f>
        <v>-</v>
      </c>
      <c r="MF32" s="567" t="str" cm="1">
        <f t="array" ref="MF32">INDEX(MF$13:MF31,$B32+1,1)</f>
        <v>-</v>
      </c>
      <c r="MG32" s="8"/>
      <c r="MH32" s="567" t="str" cm="1">
        <f t="array" ref="MH32">INDEX(MH$13:MH31,$B32+1,1)</f>
        <v>-</v>
      </c>
      <c r="MI32" s="567" t="str" cm="1">
        <f t="array" ref="MI32">INDEX(MI$13:MI31,$B32+1,1)</f>
        <v>-</v>
      </c>
      <c r="MJ32" s="567" t="str" cm="1">
        <f t="array" ref="MJ32">INDEX(MJ$13:MJ31,$B32+1,1)</f>
        <v>-</v>
      </c>
      <c r="MK32" s="567" t="str" cm="1">
        <f t="array" ref="MK32">INDEX(MK$13:MK31,$B32+1,1)</f>
        <v>-</v>
      </c>
      <c r="ML32" s="567" cm="1">
        <f t="array" ref="ML32">INDEX(ML$13:ML31,$B32+1,1)</f>
        <v>1</v>
      </c>
      <c r="MM32" s="567" cm="1">
        <f t="array" ref="MM32">INDEX(MM$13:MM31,$B32+1,1)</f>
        <v>1</v>
      </c>
      <c r="MN32" s="567" cm="1">
        <f t="array" ref="MN32">INDEX(MN$13:MN31,$B32+1,1)</f>
        <v>1</v>
      </c>
      <c r="MO32" s="567" cm="1">
        <f t="array" ref="MO32">INDEX(MO$13:MO31,$B32+1,1)</f>
        <v>1</v>
      </c>
      <c r="MP32" s="8"/>
      <c r="MQ32" s="441">
        <f t="shared" si="95"/>
        <v>1.5</v>
      </c>
      <c r="MR32" s="8"/>
      <c r="MS32" s="567" t="str" cm="1">
        <f t="array" ref="MS32">INDEX(MS$13:MS31,$B32+1,1)</f>
        <v>-</v>
      </c>
      <c r="MT32" s="567" t="str" cm="1">
        <f t="array" ref="MT32">INDEX(MT$13:MT31,$B32+1,1)</f>
        <v>-</v>
      </c>
      <c r="MU32" s="567" t="str" cm="1">
        <f t="array" ref="MU32">INDEX(MU$13:MU31,$B32+1,1)</f>
        <v>-</v>
      </c>
      <c r="MV32" s="567" t="str" cm="1">
        <f t="array" ref="MV32">INDEX(MV$13:MV31,$B32+1,1)</f>
        <v>-</v>
      </c>
      <c r="MW32" s="567" cm="1">
        <f t="array" ref="MW32">INDEX(MW$13:MW31,$B32+1,1)</f>
        <v>0</v>
      </c>
      <c r="MX32" s="514">
        <v>0</v>
      </c>
    </row>
    <row r="33" spans="1:362" outlineLevel="1">
      <c r="A33" s="18">
        <f t="shared" si="48"/>
        <v>20</v>
      </c>
      <c r="B33" s="18">
        <f t="shared" si="99"/>
        <v>5</v>
      </c>
      <c r="C33">
        <v>2</v>
      </c>
      <c r="D33" s="17" t="str">
        <f t="shared" ca="1" si="100"/>
        <v>GSW</v>
      </c>
      <c r="E33" t="b">
        <v>1</v>
      </c>
      <c r="F33" t="b">
        <v>0</v>
      </c>
      <c r="G33" t="b">
        <f>E33</f>
        <v>1</v>
      </c>
      <c r="H33" s="18" t="s">
        <v>2202</v>
      </c>
      <c r="I33" s="567" cm="1">
        <f t="array" ref="I33">INDEX(I$13:I32,$B33+1,1)</f>
        <v>1</v>
      </c>
      <c r="J33" s="567" cm="1">
        <f t="array" ref="J33">INDEX(J$13:J32,$B33+1,1)</f>
        <v>0</v>
      </c>
      <c r="K33" s="567" cm="1">
        <f t="array" ref="K33">INDEX(K$13:K32,$B33+1,1)</f>
        <v>0</v>
      </c>
      <c r="L33" s="567" cm="1">
        <f t="array" ref="L33">INDEX(L$13:L32,$B33+1,1)</f>
        <v>2</v>
      </c>
      <c r="M33" s="567" cm="1">
        <f t="array" ref="M33">INDEX(M$13:M32,$B33+1,1)</f>
        <v>2</v>
      </c>
      <c r="N33" s="567" cm="1">
        <f t="array" ref="N33">INDEX(N$13:N32,$B33+1,1)</f>
        <v>2</v>
      </c>
      <c r="O33" s="567" cm="1">
        <f t="array" ref="O33">INDEX(O$13:O32,$B33+1,1)</f>
        <v>3</v>
      </c>
      <c r="P33" s="441">
        <f t="shared" si="49"/>
        <v>2</v>
      </c>
      <c r="Q33" s="441">
        <f t="shared" si="49"/>
        <v>0</v>
      </c>
      <c r="R33" s="441">
        <f t="shared" si="50"/>
        <v>6</v>
      </c>
      <c r="S33" s="567" cm="1">
        <f t="array" ref="S33">INDEX(S$13:S32,$B33+1,1)</f>
        <v>1</v>
      </c>
      <c r="T33" s="567" cm="1">
        <f t="array" ref="T33">INDEX(T$13:T32,$B33+1,1)</f>
        <v>1</v>
      </c>
      <c r="U33" s="22">
        <v>3</v>
      </c>
      <c r="V33" s="567" cm="1">
        <f t="array" ref="V33">INDEX(V$13:V32,$B33+1,1)</f>
        <v>0</v>
      </c>
      <c r="W33" s="18"/>
      <c r="X33" s="567" cm="1">
        <f t="array" ref="X33">INDEX(X$13:X32,$B33+1,1)</f>
        <v>0</v>
      </c>
      <c r="Y33" s="567" cm="1">
        <f t="array" ref="Y33">INDEX(Y$13:Y32,$B33+1,1)</f>
        <v>0</v>
      </c>
      <c r="Z33" s="567" cm="1">
        <f t="array" ref="Z33">INDEX(Z$13:Z32,$B33+1,1)</f>
        <v>0</v>
      </c>
      <c r="AA33" s="567" cm="1">
        <f t="array" ref="AA33">INDEX(AA$13:AA32,$B33+1,1)</f>
        <v>1</v>
      </c>
      <c r="AB33" s="567" t="str" cm="1">
        <f t="array" ref="AB33">INDEX(AB$13:AB32,$B33+1,1)</f>
        <v/>
      </c>
      <c r="AC33" s="567" cm="1">
        <f t="array" ref="AC33">INDEX(AC$13:AC32,$B33+1,1)</f>
        <v>1</v>
      </c>
      <c r="AD33" s="567" cm="1">
        <f t="array" ref="AD33">INDEX(AD$13:AD32,$B33+1,1)</f>
        <v>1</v>
      </c>
      <c r="AE33" s="567" cm="1">
        <f t="array" ref="AE33">INDEX(AE$13:AE32,$B33+1,1)</f>
        <v>0</v>
      </c>
      <c r="AF33" s="567" cm="1">
        <f t="array" ref="AF33">INDEX(AF$13:AF32,$B33+1,1)</f>
        <v>0</v>
      </c>
      <c r="AG33" s="567" cm="1">
        <f t="array" ref="AG33">INDEX(AG$13:AG32,$B33+1,1)</f>
        <v>0</v>
      </c>
      <c r="AH33" s="567" cm="1">
        <f t="array" ref="AH33">INDEX(AH$13:AH32,$B33+1,1)</f>
        <v>0</v>
      </c>
      <c r="AI33" s="116"/>
      <c r="AJ33" s="116"/>
      <c r="AK33" s="116"/>
      <c r="AL33" s="116"/>
      <c r="AM33" s="116"/>
      <c r="AN33" s="116"/>
      <c r="AO33" s="116"/>
      <c r="AP33" s="116"/>
      <c r="AQ33" s="116"/>
      <c r="AR33" s="116"/>
      <c r="AS33" s="116"/>
      <c r="AT33" s="116"/>
      <c r="AU33" s="116"/>
      <c r="AV33" s="18"/>
      <c r="AW33" s="18"/>
      <c r="AX33" s="18"/>
      <c r="AY33" s="18"/>
      <c r="AZ33" s="18"/>
      <c r="BA33" s="209" t="str" cm="1">
        <f t="array" aca="1" ref="BA33" ca="1">$H33&amp;" "        &amp;_xlfn.SINGLE( INDEX(i.ModelStructure,$I33,1))    &amp;" "
&amp; $D33        &amp;       IF(OR($CD33="-", $CD33),"_PInp","_Full")&amp;    IF($DN33=0," FWM","")&amp;IF($DN33=1," MWM","")&amp;IF($DN33=7," Mat","")&amp;IF($MC33=1,"&amp;EL","   ")&amp;IF($DT33=TRUE,"&amp;BBT","    ")
&amp;      " TOL"&amp;_xlfn.SINGLE(INDEX(i.TOL_Desc,1,$O33))   &amp; " Scan"&amp;$U33
&amp;       CHOOSE($K33+1," CFS"," GFS"," NFS")&amp;     " CG_"&amp;_xlfn.SINGLE(_xlfn.SWITCH($LC33,"-",1,TRUE,1,FALSE,0))&amp;_xlfn.SINGLE(    IF($LE33="-"," FodCrop    ",_xlfn.SWITCH(VALUE(LEFT($LE$4,1)),0," All",6," Lup",9," Oat",11," OaF")&amp;"_Fod"&amp;TEXT($LE33,"000%")))
&amp;" REV"&amp;"_"&amp;TEXT($FR33,"00;-0;00;@ ")&amp;TEXT($AB33,"00;-0;00;  @")&amp;"_"&amp;TEXT($FW33,"0")&amp;"_"&amp;TEXT($AD33,"0")
&amp; " RR"&amp;TEXT(SUM($EE33:$EF33),"+00%;-00%;    ;@")
&amp; " ("&amp;IF($DB33,"P","E")   &amp;IF($DA33,"T","t")        &amp;     "_F"&amp;IF($HS33=TRUE,3,0)+COUNTIF($HL33:$HP33,TRUE)+COUNTIF($BV33:$BW33,"&gt;0")&amp;IF($HQ33=TRUE,3,0)+COUNTIF($BV33:$BW33,"&gt;0")&amp;"N"&amp;$HV33&amp;$HW33&amp;"L"&amp;$IH33&amp;$II33&amp;"_"&amp;$IG33&amp;")"</f>
        <v>Scan_test   SE GSW_PInp MWM        TOLSpr Scan3 CFS CG_1 FodCrop     REV_-   _-_1 RR     (Et_F00N--L11_-)</v>
      </c>
      <c r="BB33" s="8" t="str">
        <f ca="1">IF(COUNTIF(BA$13:BA33,BA33)=1,"-","Dup")</f>
        <v>-</v>
      </c>
      <c r="BC33" s="8"/>
      <c r="BD33" s="567" t="b" cm="1">
        <f t="array" ref="BD33">INDEX(BD$13:BD32,$B33+1,1)</f>
        <v>0</v>
      </c>
      <c r="BE33" s="567" t="b" cm="1">
        <f t="array" ref="BE33">INDEX(BE$13:BE32,$B33+1,1)</f>
        <v>0</v>
      </c>
      <c r="BF33" s="567" t="b" cm="1">
        <f t="array" ref="BF33">INDEX(BF$13:BF32,$B33+1,1)</f>
        <v>0</v>
      </c>
      <c r="BG33" s="567" t="b" cm="1">
        <f t="array" ref="BG33">INDEX(BG$13:BG32,$B33+1,1)</f>
        <v>0</v>
      </c>
      <c r="BH33" s="567" t="b" cm="1">
        <f t="array" ref="BH33">INDEX(BH$13:BH32,$B33+1,1)</f>
        <v>0</v>
      </c>
      <c r="BI33" s="567" t="b" cm="1">
        <f t="array" ref="BI33">INDEX(BI$13:BI32,$B33+1,1)</f>
        <v>0</v>
      </c>
      <c r="BJ33" s="567" t="b" cm="1">
        <f t="array" ref="BJ33">INDEX(BJ$13:BJ32,$B33+1,1)</f>
        <v>0</v>
      </c>
      <c r="BK33" s="567" t="b" cm="1">
        <f t="array" ref="BK33">INDEX(BK$13:BK32,$B33+1,1)</f>
        <v>0</v>
      </c>
      <c r="BL33" s="567" t="b" cm="1">
        <f t="array" ref="BL33">INDEX(BL$13:BL32,$B33+1,1)</f>
        <v>0</v>
      </c>
      <c r="BM33" s="8"/>
      <c r="BN33" s="567" t="b" cm="1">
        <f t="array" ref="BN33">INDEX(BN$13:BN32,$B33+1,1)</f>
        <v>0</v>
      </c>
      <c r="BO33" s="567" t="str" cm="1">
        <f t="array" ref="BO33">INDEX(BO$13:BO32,$B33+1,1)</f>
        <v>-</v>
      </c>
      <c r="BP33" s="567" t="str" cm="1">
        <f t="array" ref="BP33">INDEX(BP$13:BP32,$B33+1,1)</f>
        <v>-</v>
      </c>
      <c r="BQ33" s="567" t="str" cm="1">
        <f t="array" ref="BQ33">INDEX(BQ$13:BQ32,$B33+1,1)</f>
        <v>-</v>
      </c>
      <c r="BR33" s="567" t="str" cm="1">
        <f t="array" ref="BR33">INDEX(BR$13:BR32,$B33+1,1)</f>
        <v>-</v>
      </c>
      <c r="BS33" s="567" t="str" cm="1">
        <f t="array" ref="BS33">INDEX(BS$13:BS32,$B33+1,1)</f>
        <v>-</v>
      </c>
      <c r="BT33" s="567" t="str" cm="1">
        <f t="array" ref="BT33">INDEX(BT$13:BT32,$B33+1,1)</f>
        <v>-</v>
      </c>
      <c r="BU33" s="567" t="str" cm="1">
        <f t="array" ref="BU33">INDEX(BU$13:BU32,$B33+1,1)</f>
        <v>-</v>
      </c>
      <c r="BV33" s="567" t="str" cm="1">
        <f t="array" ref="BV33">INDEX(BV$13:BV32,$B33+1,1)</f>
        <v>-</v>
      </c>
      <c r="BW33" s="567" t="str" cm="1">
        <f t="array" ref="BW33">INDEX(BW$13:BW32,$B33+1,1)</f>
        <v>-</v>
      </c>
      <c r="BX33" s="567" t="str" cm="1">
        <f t="array" ref="BX33">INDEX(BX$13:BX32,$B33+1,1)</f>
        <v>-</v>
      </c>
      <c r="BY33" s="567" t="str" cm="1">
        <f t="array" ref="BY33">INDEX(BY$13:BY32,$B33+1,1)</f>
        <v>-</v>
      </c>
      <c r="BZ33" s="567" t="b" cm="1">
        <f t="array" ref="BZ33">INDEX(BZ$13:BZ32,$B33+1,1)</f>
        <v>0</v>
      </c>
      <c r="CA33" s="567" t="str" cm="1">
        <f t="array" ref="CA33">INDEX(CA$13:CA32,$B33+1,1)</f>
        <v>-</v>
      </c>
      <c r="CB33" s="567" t="str" cm="1">
        <f t="array" ref="CB33">INDEX(CB$13:CB32,$B33+1,1)</f>
        <v>-</v>
      </c>
      <c r="CC33" s="567" t="str" cm="1">
        <f t="array" ref="CC33">INDEX(CC$13:CC32,$B33+1,1)</f>
        <v>-</v>
      </c>
      <c r="CD33" s="567" t="str" cm="1">
        <f t="array" ref="CD33">INDEX(CD$13:CD32,$B33+1,1)</f>
        <v>-</v>
      </c>
      <c r="CE33" s="8"/>
      <c r="CF33" s="567" t="str" cm="1">
        <f t="array" ref="CF33">INDEX(CF$13:CF32,$B33+1,1)</f>
        <v>-</v>
      </c>
      <c r="CG33" s="441" t="str">
        <f t="shared" ca="1" si="53"/>
        <v>-</v>
      </c>
      <c r="CH33" s="441">
        <f t="shared" si="54"/>
        <v>0</v>
      </c>
      <c r="CI33" s="441">
        <f t="shared" si="54"/>
        <v>0</v>
      </c>
      <c r="CJ33" s="567" t="str" cm="1">
        <f t="array" ref="CJ33">INDEX(CJ$13:CJ32,$B33+1,1)</f>
        <v>-</v>
      </c>
      <c r="CK33" s="567" t="str" cm="1">
        <f t="array" ref="CK33">INDEX(CK$13:CK32,$B33+1,1)</f>
        <v>-</v>
      </c>
      <c r="CL33" s="567" t="str" cm="1">
        <f t="array" ref="CL33">INDEX(CL$13:CL32,$B33+1,1)</f>
        <v>-</v>
      </c>
      <c r="CM33" s="441" t="str">
        <f t="shared" ca="1" si="55"/>
        <v>-</v>
      </c>
      <c r="CN33" s="441">
        <f t="shared" si="56"/>
        <v>0</v>
      </c>
      <c r="CO33" s="441">
        <f t="shared" si="56"/>
        <v>0</v>
      </c>
      <c r="CP33" s="567" t="str" cm="1">
        <f t="array" ref="CP33">INDEX(CP$13:CP32,$B33+1,1)</f>
        <v>-</v>
      </c>
      <c r="CQ33" s="441" t="str">
        <f t="shared" ca="1" si="57"/>
        <v>-</v>
      </c>
      <c r="CR33" s="441">
        <f t="shared" si="58"/>
        <v>0</v>
      </c>
      <c r="CS33" s="567" t="str" cm="1">
        <f t="array" ref="CS33">INDEX(CS$13:CS32,$B33+1,1)</f>
        <v>-</v>
      </c>
      <c r="CT33" s="567" t="str" cm="1">
        <f t="array" ref="CT33">INDEX(CT$13:CT32,$B33+1,1)</f>
        <v>-</v>
      </c>
      <c r="CU33" s="441">
        <f t="shared" si="59"/>
        <v>0</v>
      </c>
      <c r="CV33" s="567" t="str" cm="1">
        <f t="array" ref="CV33">INDEX(CV$13:CV32,$B33+1,1)</f>
        <v>-</v>
      </c>
      <c r="CW33" s="441" t="str">
        <f t="shared" ca="1" si="60"/>
        <v>-</v>
      </c>
      <c r="CX33" s="441">
        <f t="shared" si="61"/>
        <v>0</v>
      </c>
      <c r="CY33" s="441">
        <f t="shared" si="61"/>
        <v>0</v>
      </c>
      <c r="CZ33" s="8"/>
      <c r="DA33" s="567" t="b" cm="1">
        <f t="array" ref="DA33">INDEX(DA$13:DA32,$B33+1,1)</f>
        <v>0</v>
      </c>
      <c r="DB33" s="567" t="b" cm="1">
        <f t="array" ref="DB33">INDEX(DB$13:DB32,$B33+1,1)</f>
        <v>0</v>
      </c>
      <c r="DC33" s="568">
        <f t="shared" ca="1" si="79"/>
        <v>0</v>
      </c>
      <c r="DD33" s="567" t="b" cm="1">
        <f t="array" ref="DD33">INDEX(DD$13:DD32,$B33+1,1)</f>
        <v>1</v>
      </c>
      <c r="DE33" s="567" t="str" cm="1">
        <f t="array" ref="DE33">INDEX(DE$13:DE32,$B33+1,1)</f>
        <v>-</v>
      </c>
      <c r="DF33" s="567" cm="1">
        <f t="array" ref="DF33">INDEX(DF$13:DF32,$B33+1,1)</f>
        <v>1</v>
      </c>
      <c r="DG33" s="567" cm="1">
        <f t="array" ref="DG33">INDEX(DG$13:DG32,$B33+1,1)</f>
        <v>1</v>
      </c>
      <c r="DH33" s="567" t="str" cm="1">
        <f t="array" ref="DH33">INDEX(DH$13:DH32,$B33+1,1)</f>
        <v>-</v>
      </c>
      <c r="DI33" s="567" t="str" cm="1">
        <f t="array" ref="DI33">INDEX(DI$13:DI32,$B33+1,1)</f>
        <v>-</v>
      </c>
      <c r="DJ33" s="567" t="str" cm="1">
        <f t="array" ref="DJ33">INDEX(DJ$13:DJ32,$B33+1,1)</f>
        <v>-</v>
      </c>
      <c r="DK33" s="567" t="str" cm="1">
        <f t="array" ref="DK33">INDEX(DK$13:DK32,$B33+1,1)</f>
        <v>-</v>
      </c>
      <c r="DL33" s="567" t="str" cm="1">
        <f t="array" ref="DL33">INDEX(DL$13:DL32,$B33+1,1)</f>
        <v>-</v>
      </c>
      <c r="DM33" s="567" t="str" cm="1">
        <f t="array" ref="DM33">INDEX(DM$13:DM32,$B33+1,1)</f>
        <v>-</v>
      </c>
      <c r="DN33" s="441">
        <f t="shared" si="80"/>
        <v>1</v>
      </c>
      <c r="DO33" s="441">
        <f t="shared" si="80"/>
        <v>60</v>
      </c>
      <c r="DP33" s="567" t="str" cm="1">
        <f t="array" ref="DP33">INDEX(DP$13:DP32,$B33+1,1)</f>
        <v>-</v>
      </c>
      <c r="DQ33" s="441" t="str">
        <f t="shared" si="81"/>
        <v>-</v>
      </c>
      <c r="DR33" s="441" t="str">
        <f t="shared" si="81"/>
        <v>-</v>
      </c>
      <c r="DS33" s="441" t="str">
        <f t="shared" si="81"/>
        <v>-</v>
      </c>
      <c r="DT33" s="441" t="b">
        <f t="shared" si="82"/>
        <v>0</v>
      </c>
      <c r="DU33" s="567" t="str" cm="1">
        <f t="array" ref="DU33">INDEX(DU$13:DU32,$B33+1,1)</f>
        <v>-</v>
      </c>
      <c r="DV33" s="567" t="str" cm="1">
        <f t="array" ref="DV33">INDEX(DV$13:DV32,$B33+1,1)</f>
        <v>-</v>
      </c>
      <c r="DW33" s="567" t="str" cm="1">
        <f t="array" ref="DW33">INDEX(DW$13:DW32,$B33+1,1)</f>
        <v>-</v>
      </c>
      <c r="DX33" s="567" t="str" cm="1">
        <f t="array" ref="DX33">INDEX(DX$13:DX32,$B33+1,1)</f>
        <v>-</v>
      </c>
      <c r="DY33" s="441" t="str">
        <f t="shared" si="103"/>
        <v>-</v>
      </c>
      <c r="DZ33" s="441">
        <f t="shared" si="103"/>
        <v>500</v>
      </c>
      <c r="EA33" s="441">
        <f t="shared" si="103"/>
        <v>500</v>
      </c>
      <c r="EB33" s="441" t="str">
        <f t="shared" si="103"/>
        <v>-</v>
      </c>
      <c r="EC33" s="441" t="str">
        <f t="shared" si="103"/>
        <v>-</v>
      </c>
      <c r="ED33" s="441" t="str">
        <f t="shared" si="103"/>
        <v>-</v>
      </c>
      <c r="EE33" s="441">
        <f t="shared" si="84"/>
        <v>0</v>
      </c>
      <c r="EF33" s="441">
        <f t="shared" si="85"/>
        <v>0</v>
      </c>
      <c r="EG33" s="441">
        <f t="shared" si="86"/>
        <v>0</v>
      </c>
      <c r="EH33" s="441">
        <f t="shared" si="86"/>
        <v>0</v>
      </c>
      <c r="EI33" s="441">
        <f t="shared" si="86"/>
        <v>0</v>
      </c>
      <c r="EJ33" s="441">
        <f t="shared" si="86"/>
        <v>0</v>
      </c>
      <c r="EK33" s="441" t="b">
        <f t="shared" si="87"/>
        <v>0</v>
      </c>
      <c r="EL33" s="441" t="b">
        <f t="shared" si="87"/>
        <v>0</v>
      </c>
      <c r="EM33" s="441" t="b">
        <f t="shared" si="87"/>
        <v>0</v>
      </c>
      <c r="EN33" s="441" t="b">
        <f t="shared" si="87"/>
        <v>0</v>
      </c>
      <c r="EO33" s="441">
        <f t="shared" si="88"/>
        <v>1</v>
      </c>
      <c r="EP33" s="441">
        <f t="shared" si="88"/>
        <v>0</v>
      </c>
      <c r="EQ33" s="441" t="b">
        <f t="shared" si="89"/>
        <v>0</v>
      </c>
      <c r="ER33" s="441" t="b">
        <f t="shared" si="64"/>
        <v>0</v>
      </c>
      <c r="ES33" s="441" t="b">
        <f t="shared" si="64"/>
        <v>0</v>
      </c>
      <c r="ET33" s="441" t="b">
        <f t="shared" si="64"/>
        <v>1</v>
      </c>
      <c r="EU33" s="91">
        <f t="shared" si="65"/>
        <v>3</v>
      </c>
      <c r="EV33" s="91">
        <f t="shared" si="65"/>
        <v>3</v>
      </c>
      <c r="EW33" s="567" cm="1">
        <f t="array" ref="EW33">INDEX(EW$13:EW32,$B33+1,1)</f>
        <v>1</v>
      </c>
      <c r="EX33" s="567" cm="1">
        <f t="array" ref="EX33">INDEX(EX$13:EX32,$B33+1,1)</f>
        <v>1</v>
      </c>
      <c r="EY33" s="567" cm="1">
        <f t="array" ref="EY33">INDEX(EY$13:EY32,$B33+1,1)</f>
        <v>1</v>
      </c>
      <c r="EZ33" s="567" cm="1">
        <f t="array" ref="EZ33">INDEX(EZ$13:EZ32,$B33+1,1)</f>
        <v>1</v>
      </c>
      <c r="FA33" s="567" t="str" cm="1">
        <f t="array" ref="FA33">INDEX(FA$13:FA32,$B33+1,1)</f>
        <v>-</v>
      </c>
      <c r="FB33" s="441" t="b">
        <f t="shared" si="90"/>
        <v>1</v>
      </c>
      <c r="FC33" s="441" t="b">
        <f t="shared" si="90"/>
        <v>0</v>
      </c>
      <c r="FD33" s="441" t="b">
        <f t="shared" si="90"/>
        <v>0</v>
      </c>
      <c r="FE33" s="441" t="b">
        <f t="shared" si="90"/>
        <v>0</v>
      </c>
      <c r="FF33" s="91">
        <f t="shared" si="102"/>
        <v>1</v>
      </c>
      <c r="FG33" s="91">
        <f t="shared" si="102"/>
        <v>1</v>
      </c>
      <c r="FH33" s="91">
        <f t="shared" si="102"/>
        <v>1</v>
      </c>
      <c r="FI33" s="91">
        <f t="shared" si="102"/>
        <v>1</v>
      </c>
      <c r="FJ33" s="91">
        <f t="shared" si="102"/>
        <v>1</v>
      </c>
      <c r="FK33" s="91">
        <f t="shared" si="102"/>
        <v>1</v>
      </c>
      <c r="FL33" s="91">
        <f t="shared" si="102"/>
        <v>1</v>
      </c>
      <c r="FM33" s="91">
        <f t="shared" si="102"/>
        <v>1</v>
      </c>
      <c r="FN33" s="8"/>
      <c r="FO33" s="567" t="str" cm="1">
        <f t="array" ref="FO33">INDEX(FO$13:FO32,$B33+1,1)</f>
        <v>-</v>
      </c>
      <c r="FP33" s="441" t="b">
        <f t="shared" si="91"/>
        <v>0</v>
      </c>
      <c r="FQ33" s="567" t="str" cm="1">
        <f t="array" ref="FQ33">INDEX(FQ$13:FQ32,$B33+1,1)</f>
        <v>-</v>
      </c>
      <c r="FR33" s="567" t="str" cm="1">
        <f t="array" ref="FR33">INDEX(FR$13:FR32,$B33+1,1)</f>
        <v>-</v>
      </c>
      <c r="FS33" s="567" t="str" cm="1">
        <f t="array" ref="FS33">INDEX(FS$13:FS32,$B33+1,1)</f>
        <v>-</v>
      </c>
      <c r="FT33" s="567" cm="1">
        <f t="array" ref="FT33">INDEX(FT$13:FT32,$B33+1,1)</f>
        <v>1</v>
      </c>
      <c r="FU33" s="567" cm="1">
        <f t="array" ref="FU33">INDEX(FU$13:FU32,$B33+1,1)</f>
        <v>1</v>
      </c>
      <c r="FV33" s="567" t="str" cm="1">
        <f t="array" ref="FV33">INDEX(FV$13:FV32,$B33+1,1)</f>
        <v>-</v>
      </c>
      <c r="FW33" s="567" t="str" cm="1">
        <f t="array" ref="FW33">INDEX(FW$13:FW32,$B33+1,1)</f>
        <v>-</v>
      </c>
      <c r="FX33" s="567" t="str" cm="1">
        <f t="array" ref="FX33">INDEX(FX$13:FX32,$B33+1,1)</f>
        <v>-</v>
      </c>
      <c r="FY33" s="567" t="str" cm="1">
        <f t="array" ref="FY33">INDEX(FY$13:FY32,$B33+1,1)</f>
        <v>-</v>
      </c>
      <c r="FZ33" s="567" t="str" cm="1">
        <f t="array" ref="FZ33">INDEX(FZ$13:FZ32,$B33+1,1)</f>
        <v>-</v>
      </c>
      <c r="GA33" s="567" t="str" cm="1">
        <f t="array" ref="GA33">INDEX(GA$13:GA32,$B33+1,1)</f>
        <v>-</v>
      </c>
      <c r="GB33" s="567" t="str" cm="1">
        <f t="array" ref="GB33">INDEX(GB$13:GB32,$B33+1,1)</f>
        <v>-</v>
      </c>
      <c r="GC33" s="567" t="str" cm="1">
        <f t="array" ref="GC33">INDEX(GC$13:GC32,$B33+1,1)</f>
        <v>-</v>
      </c>
      <c r="GD33" s="567" t="str" cm="1">
        <f t="array" ref="GD33">INDEX(GD$13:GD32,$B33+1,1)</f>
        <v>-</v>
      </c>
      <c r="GE33" s="567" t="str" cm="1">
        <f t="array" ref="GE33">INDEX(GE$13:GE32,$B33+1,1)</f>
        <v>-</v>
      </c>
      <c r="GF33" s="567" t="str" cm="1">
        <f t="array" ref="GF33">INDEX(GF$13:GF32,$B33+1,1)</f>
        <v>-</v>
      </c>
      <c r="GG33" s="567" t="str" cm="1">
        <f t="array" ref="GG33">INDEX(GG$13:GG32,$B33+1,1)</f>
        <v>-</v>
      </c>
      <c r="GH33" s="567" t="str" cm="1">
        <f t="array" ref="GH33">INDEX(GH$13:GH32,$B33+1,1)</f>
        <v>-</v>
      </c>
      <c r="GI33" s="567" t="str" cm="1">
        <f t="array" ref="GI33">INDEX(GI$13:GI32,$B33+1,1)</f>
        <v>-</v>
      </c>
      <c r="GJ33" s="567" t="str" cm="1">
        <f t="array" ref="GJ33">INDEX(GJ$13:GJ32,$B33+1,1)</f>
        <v>-</v>
      </c>
      <c r="GK33" s="567" t="str" cm="1">
        <f t="array" ref="GK33">INDEX(GK$13:GK32,$B33+1,1)</f>
        <v>-</v>
      </c>
      <c r="GL33" s="567" t="str" cm="1">
        <f t="array" ref="GL33">INDEX(GL$13:GL32,$B33+1,1)</f>
        <v>-</v>
      </c>
      <c r="GM33" s="567" t="str" cm="1">
        <f t="array" ref="GM33">INDEX(GM$13:GM32,$B33+1,1)</f>
        <v>-</v>
      </c>
      <c r="GN33" s="567" cm="1">
        <f t="array" ref="GN33">INDEX(GN$13:GN32,$B33+1,1)</f>
        <v>0</v>
      </c>
      <c r="GO33" s="567" t="str" cm="1">
        <f t="array" ref="GO33">INDEX(GO$13:GO32,$B33+1,1)</f>
        <v>-</v>
      </c>
      <c r="GP33" s="567" cm="1">
        <f t="array" ref="GP33">INDEX(GP$13:GP32,$B33+1,1)</f>
        <v>1</v>
      </c>
      <c r="GQ33" s="567" cm="1">
        <f t="array" ref="GQ33">INDEX(GQ$13:GQ32,$B33+1,1)</f>
        <v>0</v>
      </c>
      <c r="GR33" s="567" cm="1">
        <f t="array" ref="GR33">INDEX(GR$13:GR32,$B33+1,1)</f>
        <v>0</v>
      </c>
      <c r="GS33" s="567" cm="1">
        <f t="array" ref="GS33">INDEX(GS$13:GS32,$B33+1,1)</f>
        <v>0</v>
      </c>
      <c r="GT33" s="567" cm="1">
        <f t="array" ref="GT33">INDEX(GT$13:GT32,$B33+1,1)</f>
        <v>0</v>
      </c>
      <c r="GU33" s="567" cm="1">
        <f t="array" ref="GU33">INDEX(GU$13:GU32,$B33+1,1)</f>
        <v>0</v>
      </c>
      <c r="GV33" s="567" cm="1">
        <f t="array" ref="GV33">INDEX(GV$13:GV32,$B33+1,1)</f>
        <v>0</v>
      </c>
      <c r="GW33" s="567" cm="1">
        <f t="array" ref="GW33">INDEX(GW$13:GW32,$B33+1,1)</f>
        <v>1</v>
      </c>
      <c r="GX33" s="567" cm="1">
        <f t="array" ref="GX33">INDEX(GX$13:GX32,$B33+1,1)</f>
        <v>0</v>
      </c>
      <c r="GY33" s="567" cm="1">
        <f t="array" ref="GY33">INDEX(GY$13:GY32,$B33+1,1)</f>
        <v>0</v>
      </c>
      <c r="GZ33" s="567" cm="1">
        <f t="array" ref="GZ33">INDEX(GZ$13:GZ32,$B33+1,1)</f>
        <v>0</v>
      </c>
      <c r="HA33" s="567" cm="1">
        <f t="array" ref="HA33">INDEX(HA$13:HA32,$B33+1,1)</f>
        <v>0</v>
      </c>
      <c r="HB33" s="8"/>
      <c r="HC33" s="567" t="str" cm="1">
        <f t="array" ref="HC33">INDEX(HC$13:HC32,$B33+1,1)</f>
        <v>-</v>
      </c>
      <c r="HD33" s="567" t="str" cm="1">
        <f t="array" ref="HD33">INDEX(HD$13:HD32,$B33+1,1)</f>
        <v>-</v>
      </c>
      <c r="HE33" s="567" t="str" cm="1">
        <f t="array" ref="HE33">INDEX(HE$13:HE32,$B33+1,1)</f>
        <v>-</v>
      </c>
      <c r="HF33" s="567" t="str" cm="1">
        <f t="array" ref="HF33">INDEX(HF$13:HF32,$B33+1,1)</f>
        <v>-</v>
      </c>
      <c r="HG33" s="567" cm="1">
        <f t="array" ref="HG33">INDEX(HG$13:HG32,$B33+1,1)</f>
        <v>0</v>
      </c>
      <c r="HH33" s="567" t="str" cm="1">
        <f t="array" ref="HH33">INDEX(HH$13:HH32,$B33+1,1)</f>
        <v>-</v>
      </c>
      <c r="HI33" s="567" t="str" cm="1">
        <f t="array" ref="HI33">INDEX(HI$13:HI32,$B33+1,1)</f>
        <v>-</v>
      </c>
      <c r="HJ33" s="568" t="str">
        <f t="shared" ca="1" si="92"/>
        <v>-</v>
      </c>
      <c r="HK33" s="567" t="str" cm="1">
        <f t="array" ref="HK33">INDEX(HK$13:HK32,$B33+1,1)</f>
        <v>-</v>
      </c>
      <c r="HL33" s="567" t="str" cm="1">
        <f t="array" ref="HL33">INDEX(HL$13:HL32,$B33+1,1)</f>
        <v>-</v>
      </c>
      <c r="HM33" s="567" t="str" cm="1">
        <f t="array" ref="HM33">INDEX(HM$13:HM32,$B33+1,1)</f>
        <v>-</v>
      </c>
      <c r="HN33" s="567" t="str" cm="1">
        <f t="array" ref="HN33">INDEX(HN$13:HN32,$B33+1,1)</f>
        <v>-</v>
      </c>
      <c r="HO33" s="567" t="str" cm="1">
        <f t="array" ref="HO33">INDEX(HO$13:HO32,$B33+1,1)</f>
        <v>-</v>
      </c>
      <c r="HP33" s="567" t="str" cm="1">
        <f t="array" ref="HP33">INDEX(HP$13:HP32,$B33+1,1)</f>
        <v>-</v>
      </c>
      <c r="HQ33" s="567" t="str" cm="1">
        <f t="array" ref="HQ33">INDEX(HQ$13:HQ32,$B33+1,1)</f>
        <v>-</v>
      </c>
      <c r="HR33" s="567" t="str" cm="1">
        <f t="array" ref="HR33">INDEX(HR$13:HR32,$B33+1,1)</f>
        <v>-</v>
      </c>
      <c r="HS33" s="567" t="str" cm="1">
        <f t="array" ref="HS33">INDEX(HS$13:HS32,$B33+1,1)</f>
        <v>-</v>
      </c>
      <c r="HT33" s="567" t="str" cm="1">
        <f t="array" ref="HT33">INDEX(HT$13:HT32,$B33+1,1)</f>
        <v>-</v>
      </c>
      <c r="HU33" s="567" t="str" cm="1">
        <f t="array" ref="HU33">INDEX(HU$13:HU32,$B33+1,1)</f>
        <v>-</v>
      </c>
      <c r="HV33" s="567" t="str" cm="1">
        <f t="array" ref="HV33">INDEX(HV$13:HV32,$B33+1,1)</f>
        <v>-</v>
      </c>
      <c r="HW33" s="567" t="str" cm="1">
        <f t="array" ref="HW33">INDEX(HW$13:HW32,$B33+1,1)</f>
        <v>-</v>
      </c>
      <c r="HX33" s="567" t="str" cm="1">
        <f t="array" ref="HX33">INDEX(HX$13:HX32,$B33+1,1)</f>
        <v>-</v>
      </c>
      <c r="HY33" s="567" t="str" cm="1">
        <f t="array" ref="HY33">INDEX(HY$13:HY32,$B33+1,1)</f>
        <v>-</v>
      </c>
      <c r="HZ33" s="567" t="str" cm="1">
        <f t="array" ref="HZ33">INDEX(HZ$13:HZ32,$B33+1,1)</f>
        <v>-</v>
      </c>
      <c r="IA33" s="567" t="str" cm="1">
        <f t="array" ref="IA33">INDEX(IA$13:IA32,$B33+1,1)</f>
        <v>-</v>
      </c>
      <c r="IB33" s="567" t="str" cm="1">
        <f t="array" ref="IB33">INDEX(IB$13:IB32,$B33+1,1)</f>
        <v>-</v>
      </c>
      <c r="IC33" s="567" t="str" cm="1">
        <f t="array" ref="IC33">INDEX(IC$13:IC32,$B33+1,1)</f>
        <v>-</v>
      </c>
      <c r="ID33" s="567" t="str" cm="1">
        <f t="array" ref="ID33">INDEX(ID$13:ID32,$B33+1,1)</f>
        <v>-</v>
      </c>
      <c r="IE33" s="567" t="str" cm="1">
        <f t="array" ref="IE33">INDEX(IE$13:IE32,$B33+1,1)</f>
        <v>-</v>
      </c>
      <c r="IF33" s="567" t="str" cm="1">
        <f t="array" ref="IF33">INDEX(IF$13:IF32,$B33+1,1)</f>
        <v>-</v>
      </c>
      <c r="IG33" s="567" t="str" cm="1">
        <f t="array" ref="IG33">INDEX(IG$13:IG32,$B33+1,1)</f>
        <v>-</v>
      </c>
      <c r="IH33" s="567" cm="1">
        <f t="array" ref="IH33">INDEX(IH$13:IH32,$B33+1,1)</f>
        <v>1</v>
      </c>
      <c r="II33" s="567" cm="1">
        <f t="array" ref="II33">INDEX(II$13:II32,$B33+1,1)</f>
        <v>1</v>
      </c>
      <c r="IJ33" s="8"/>
      <c r="IK33" s="567" cm="1">
        <f t="array" ref="IK33">INDEX(IK$13:IK32,$B33+1,1)</f>
        <v>0.125</v>
      </c>
      <c r="IL33" s="567" cm="1">
        <f t="array" ref="IL33">INDEX(IL$13:IL32,$B33+1,1)</f>
        <v>0.3</v>
      </c>
      <c r="IM33" s="567" cm="1">
        <f t="array" ref="IM33">INDEX(IM$13:IM32,$B33+1,1)</f>
        <v>-0.05</v>
      </c>
      <c r="IN33" s="567" cm="1">
        <f t="array" ref="IN33">INDEX(IN$13:IN32,$B33+1,1)</f>
        <v>0.1</v>
      </c>
      <c r="IO33" s="567" cm="1">
        <f t="array" ref="IO33">INDEX(IO$13:IO32,$B33+1,1)</f>
        <v>0.25</v>
      </c>
      <c r="IP33" s="567" cm="1">
        <f t="array" ref="IP33">INDEX(IP$13:IP32,$B33+1,1)</f>
        <v>-0.05</v>
      </c>
      <c r="IQ33" s="567" cm="1">
        <f t="array" ref="IQ33">INDEX(IQ$13:IQ32,$B33+1,1)</f>
        <v>0.05</v>
      </c>
      <c r="IR33" s="567" cm="1">
        <f t="array" ref="IR33">INDEX(IR$13:IR32,$B33+1,1)</f>
        <v>0.1</v>
      </c>
      <c r="IS33" s="567" cm="1">
        <f t="array" ref="IS33">INDEX(IS$13:IS32,$B33+1,1)</f>
        <v>-0.02</v>
      </c>
      <c r="IT33" s="567" cm="1">
        <f t="array" ref="IT33">INDEX(IT$13:IT32,$B33+1,1)</f>
        <v>0.1</v>
      </c>
      <c r="IU33" s="567" cm="1">
        <f t="array" ref="IU33">INDEX(IU$13:IU32,$B33+1,1)</f>
        <v>0.25</v>
      </c>
      <c r="IV33" s="567" cm="1">
        <f t="array" ref="IV33">INDEX(IV$13:IV32,$B33+1,1)</f>
        <v>-0.05</v>
      </c>
      <c r="IW33" s="567" cm="1">
        <f t="array" ref="IW33">INDEX(IW$13:IW32,$B33+1,1)</f>
        <v>0.125</v>
      </c>
      <c r="IX33" s="567" cm="1">
        <f t="array" ref="IX33">INDEX(IX$13:IX32,$B33+1,1)</f>
        <v>0.1</v>
      </c>
      <c r="IY33" s="567" cm="1">
        <f t="array" ref="IY33">INDEX(IY$13:IY32,$B33+1,1)</f>
        <v>0.1</v>
      </c>
      <c r="IZ33" s="567" cm="1">
        <f t="array" ref="IZ33">INDEX(IZ$13:IZ32,$B33+1,1)</f>
        <v>0.1</v>
      </c>
      <c r="JA33" s="567" cm="1">
        <f t="array" ref="JA33">INDEX(JA$13:JA32,$B33+1,1)</f>
        <v>0</v>
      </c>
      <c r="JB33" s="567" cm="1">
        <f t="array" ref="JB33">INDEX(JB$13:JB32,$B33+1,1)</f>
        <v>0</v>
      </c>
      <c r="JC33" s="567" cm="1">
        <f t="array" ref="JC33">INDEX(JC$13:JC32,$B33+1,1)</f>
        <v>0</v>
      </c>
      <c r="JD33" s="567" cm="1">
        <f t="array" ref="JD33">INDEX(JD$13:JD32,$B33+1,1)</f>
        <v>0</v>
      </c>
      <c r="JE33" s="567" cm="1">
        <f t="array" ref="JE33">INDEX(JE$13:JE32,$B33+1,1)</f>
        <v>0</v>
      </c>
      <c r="JF33" s="567" cm="1">
        <f t="array" ref="JF33">INDEX(JF$13:JF32,$B33+1,1)</f>
        <v>0</v>
      </c>
      <c r="JG33" s="567" cm="1">
        <f t="array" ref="JG33">INDEX(JG$13:JG32,$B33+1,1)</f>
        <v>0</v>
      </c>
      <c r="JH33" s="567" cm="1">
        <f t="array" ref="JH33">INDEX(JH$13:JH32,$B33+1,1)</f>
        <v>0</v>
      </c>
      <c r="JI33" s="567" cm="1">
        <f t="array" ref="JI33">INDEX(JI$13:JI32,$B33+1,1)</f>
        <v>0</v>
      </c>
      <c r="JJ33" s="567" cm="1">
        <f t="array" ref="JJ33">INDEX(JJ$13:JJ32,$B33+1,1)</f>
        <v>0</v>
      </c>
      <c r="JK33" s="567" cm="1">
        <f t="array" ref="JK33">INDEX(JK$13:JK32,$B33+1,1)</f>
        <v>0</v>
      </c>
      <c r="JL33" s="567" cm="1">
        <f t="array" ref="JL33">INDEX(JL$13:JL32,$B33+1,1)</f>
        <v>0</v>
      </c>
      <c r="JM33" s="567" cm="1">
        <f t="array" ref="JM33">INDEX(JM$13:JM32,$B33+1,1)</f>
        <v>0</v>
      </c>
      <c r="JN33" s="567" cm="1">
        <f t="array" ref="JN33">INDEX(JN$13:JN32,$B33+1,1)</f>
        <v>0</v>
      </c>
      <c r="JO33" s="567" cm="1">
        <f t="array" ref="JO33">INDEX(JO$13:JO32,$B33+1,1)</f>
        <v>0</v>
      </c>
      <c r="JP33" s="567" cm="1">
        <f t="array" ref="JP33">INDEX(JP$13:JP32,$B33+1,1)</f>
        <v>0</v>
      </c>
      <c r="JQ33" s="567" cm="1">
        <f t="array" ref="JQ33">INDEX(JQ$13:JQ32,$B33+1,1)</f>
        <v>0</v>
      </c>
      <c r="JR33" s="567" cm="1">
        <f t="array" ref="JR33">INDEX(JR$13:JR32,$B33+1,1)</f>
        <v>0</v>
      </c>
      <c r="JS33" s="567" cm="1">
        <f t="array" ref="JS33">INDEX(JS$13:JS32,$B33+1,1)</f>
        <v>0</v>
      </c>
      <c r="JT33" s="567" cm="1">
        <f t="array" ref="JT33">INDEX(JT$13:JT32,$B33+1,1)</f>
        <v>0</v>
      </c>
      <c r="JU33" s="567" cm="1">
        <f t="array" ref="JU33">INDEX(JU$13:JU32,$B33+1,1)</f>
        <v>0</v>
      </c>
      <c r="JV33" s="567" cm="1">
        <f t="array" ref="JV33">INDEX(JV$13:JV32,$B33+1,1)</f>
        <v>0</v>
      </c>
      <c r="JW33" s="567" cm="1">
        <f t="array" ref="JW33">INDEX(JW$13:JW32,$B33+1,1)</f>
        <v>0</v>
      </c>
      <c r="JX33" s="567" cm="1">
        <f t="array" ref="JX33">INDEX(JX$13:JX32,$B33+1,1)</f>
        <v>0</v>
      </c>
      <c r="JY33" s="567" cm="1">
        <f t="array" ref="JY33">INDEX(JY$13:JY32,$B33+1,1)</f>
        <v>0</v>
      </c>
      <c r="JZ33" s="567" cm="1">
        <f t="array" ref="JZ33">INDEX(JZ$13:JZ32,$B33+1,1)</f>
        <v>0</v>
      </c>
      <c r="KA33" s="567" cm="1">
        <f t="array" ref="KA33">INDEX(KA$13:KA32,$B33+1,1)</f>
        <v>0</v>
      </c>
      <c r="KB33" s="567" cm="1">
        <f t="array" ref="KB33">INDEX(KB$13:KB32,$B33+1,1)</f>
        <v>0</v>
      </c>
      <c r="KC33" s="567" cm="1">
        <f t="array" ref="KC33">INDEX(KC$13:KC32,$B33+1,1)</f>
        <v>0</v>
      </c>
      <c r="KD33" s="567" cm="1">
        <f t="array" ref="KD33">INDEX(KD$13:KD32,$B33+1,1)</f>
        <v>0</v>
      </c>
      <c r="KE33" s="567" cm="1">
        <f t="array" ref="KE33">INDEX(KE$13:KE32,$B33+1,1)</f>
        <v>0</v>
      </c>
      <c r="KF33" s="567" cm="1">
        <f t="array" ref="KF33">INDEX(KF$13:KF32,$B33+1,1)</f>
        <v>0</v>
      </c>
      <c r="KG33" s="567" t="str" cm="1">
        <f t="array" ref="KG33">INDEX(KG$13:KG32,$B33+1,1)</f>
        <v>-</v>
      </c>
      <c r="KH33" s="8"/>
      <c r="KI33" s="567" cm="1">
        <f t="array" ref="KI33">INDEX(KI$13:KI32,$B33+1,1)</f>
        <v>0</v>
      </c>
      <c r="KJ33" s="567" cm="1">
        <f t="array" ref="KJ33">INDEX(KJ$13:KJ32,$B33+1,1)</f>
        <v>0</v>
      </c>
      <c r="KK33" s="567" cm="1">
        <f t="array" ref="KK33">INDEX(KK$13:KK32,$B33+1,1)</f>
        <v>0</v>
      </c>
      <c r="KL33" s="567" t="str" cm="1">
        <f t="array" ref="KL33">INDEX(KL$13:KL32,$B33+1,1)</f>
        <v>-</v>
      </c>
      <c r="KM33" s="567" t="str" cm="1">
        <f t="array" ref="KM33">INDEX(KM$13:KM32,$B33+1,1)</f>
        <v>-</v>
      </c>
      <c r="KN33" s="567" t="str" cm="1">
        <f t="array" ref="KN33">INDEX(KN$13:KN32,$B33+1,1)</f>
        <v>-</v>
      </c>
      <c r="KO33" s="567" t="str" cm="1">
        <f t="array" ref="KO33">INDEX(KO$13:KO32,$B33+1,1)</f>
        <v>-</v>
      </c>
      <c r="KP33" s="567" t="str" cm="1">
        <f t="array" ref="KP33">INDEX(KP$13:KP32,$B33+1,1)</f>
        <v>-</v>
      </c>
      <c r="KQ33" s="567" t="str" cm="1">
        <f t="array" ref="KQ33">INDEX(KQ$13:KQ32,$B33+1,1)</f>
        <v>-</v>
      </c>
      <c r="KR33" s="567" t="str" cm="1">
        <f t="array" ref="KR33">INDEX(KR$13:KR32,$B33+1,1)</f>
        <v>-</v>
      </c>
      <c r="KS33" s="567" t="str" cm="1">
        <f t="array" ref="KS33">INDEX(KS$13:KS32,$B33+1,1)</f>
        <v>-</v>
      </c>
      <c r="KT33" s="567" t="str" cm="1">
        <f t="array" ref="KT33">INDEX(KT$13:KT32,$B33+1,1)</f>
        <v>-</v>
      </c>
      <c r="KU33" s="567" t="str" cm="1">
        <f t="array" ref="KU33">INDEX(KU$13:KU32,$B33+1,1)</f>
        <v>-</v>
      </c>
      <c r="KV33" s="567" t="str" cm="1">
        <f t="array" ref="KV33">INDEX(KV$13:KV32,$B33+1,1)</f>
        <v>-</v>
      </c>
      <c r="KW33" s="567" t="str" cm="1">
        <f t="array" ref="KW33">INDEX(KW$13:KW32,$B33+1,1)</f>
        <v>-</v>
      </c>
      <c r="KX33" s="567" t="str" cm="1">
        <f t="array" ref="KX33">INDEX(KX$13:KX32,$B33+1,1)</f>
        <v>-</v>
      </c>
      <c r="KY33" s="567" t="str" cm="1">
        <f t="array" ref="KY33">INDEX(KY$13:KY32,$B33+1,1)</f>
        <v>-</v>
      </c>
      <c r="KZ33" s="567" t="str" cm="1">
        <f t="array" ref="KZ33">INDEX(KZ$13:KZ32,$B33+1,1)</f>
        <v>-</v>
      </c>
      <c r="LA33" s="567" t="str" cm="1">
        <f t="array" ref="LA33">INDEX(LA$13:LA32,$B33+1,1)</f>
        <v>-</v>
      </c>
      <c r="LB33" s="8"/>
      <c r="LC33" s="441" t="str">
        <f t="shared" ca="1" si="93"/>
        <v>-</v>
      </c>
      <c r="LD33" s="567" t="str" cm="1">
        <f t="array" ref="LD33">INDEX(LD$13:LD32,$B33+1,1)</f>
        <v>-</v>
      </c>
      <c r="LE33" s="567" t="str" cm="1">
        <f t="array" ref="LE33">INDEX(LE$13:LE32,$B33+1,1)</f>
        <v>-</v>
      </c>
      <c r="LF33" s="567" t="str" cm="1">
        <f t="array" ref="LF33">INDEX(LF$13:LF32,$B33+1,1)</f>
        <v>-</v>
      </c>
      <c r="LG33" s="567" t="str" cm="1">
        <f t="array" ref="LG33">INDEX(LG$13:LG32,$B33+1,1)</f>
        <v>-</v>
      </c>
      <c r="LH33" s="567" t="str" cm="1">
        <f t="array" ref="LH33">INDEX(LH$13:LH32,$B33+1,1)</f>
        <v>-</v>
      </c>
      <c r="LI33" s="567" t="str" cm="1">
        <f t="array" ref="LI33">INDEX(LI$13:LI32,$B33+1,1)</f>
        <v>-</v>
      </c>
      <c r="LJ33" s="567" t="str" cm="1">
        <f t="array" ref="LJ33">INDEX(LJ$13:LJ32,$B33+1,1)</f>
        <v>-</v>
      </c>
      <c r="LK33" s="441" t="str" cm="1">
        <f t="array" ref="LK33">IF(OR(LL33:LL33&lt;&gt;"-"),TRUE,"-")</f>
        <v>-</v>
      </c>
      <c r="LL33" s="567" t="str" cm="1">
        <f t="array" ref="LL33">INDEX(LL$13:LL32,$B33+1,1)</f>
        <v>-</v>
      </c>
      <c r="LM33" s="567" cm="1">
        <f t="array" ref="LM33">INDEX(LM$13:LM32,$B33+1,1)</f>
        <v>0</v>
      </c>
      <c r="LN33" s="567" cm="1">
        <f t="array" ref="LN33">INDEX(LN$13:LN32,$B33+1,1)</f>
        <v>999999</v>
      </c>
      <c r="LO33" s="567" cm="1">
        <f t="array" ref="LO33">INDEX(LO$13:LO32,$B33+1,1)</f>
        <v>999999</v>
      </c>
      <c r="LP33" s="567" cm="1">
        <f t="array" ref="LP33">INDEX(LP$13:LP32,$B33+1,1)</f>
        <v>999999</v>
      </c>
      <c r="LQ33" s="567" cm="1">
        <f t="array" ref="LQ33">INDEX(LQ$13:LQ32,$B33+1,1)</f>
        <v>999999</v>
      </c>
      <c r="LR33" s="567" cm="1">
        <f t="array" ref="LR33">INDEX(LR$13:LR32,$B33+1,1)</f>
        <v>999999</v>
      </c>
      <c r="LS33" s="567" cm="1">
        <f t="array" ref="LS33">INDEX(LS$13:LS32,$B33+1,1)</f>
        <v>999999</v>
      </c>
      <c r="LT33" s="567" t="str" cm="1">
        <f t="array" ref="LT33">INDEX(LT$13:LT32,$B33+1,1)</f>
        <v>-</v>
      </c>
      <c r="LU33" s="567" t="str" cm="1">
        <f t="array" ref="LU33">INDEX(LU$13:LU32,$B33+1,1)</f>
        <v>-</v>
      </c>
      <c r="LV33" s="567" t="str" cm="1">
        <f t="array" ref="LV33">INDEX(LV$13:LV32,$B33+1,1)</f>
        <v>-</v>
      </c>
      <c r="LW33" s="567" t="b" cm="1">
        <f t="array" ref="LW33">INDEX(LW$13:LW32,$B33+1,1)</f>
        <v>1</v>
      </c>
      <c r="LX33" s="567" t="str" cm="1">
        <f t="array" ref="LX33">INDEX(LX$13:LX32,$B33+1,1)</f>
        <v>-</v>
      </c>
      <c r="LY33" s="567" cm="1">
        <f t="array" ref="LY33">INDEX(LY$13:LY32,$B33+1,1)</f>
        <v>0</v>
      </c>
      <c r="LZ33" s="567" cm="1">
        <f t="array" ref="LZ33">INDEX(LZ$13:LZ32,$B33+1,1)</f>
        <v>0</v>
      </c>
      <c r="MA33" s="567" cm="1">
        <f t="array" ref="MA33">INDEX(MA$13:MA32,$B33+1,1)</f>
        <v>0</v>
      </c>
      <c r="MB33" s="567" t="str" cm="1">
        <f t="array" ref="MB33">INDEX(MB$13:MB32,$B33+1,1)</f>
        <v>-</v>
      </c>
      <c r="MC33" s="567" t="str" cm="1">
        <f t="array" ref="MC33">INDEX(MC$13:MC32,$B33+1,1)</f>
        <v>-</v>
      </c>
      <c r="MD33" s="441">
        <f t="shared" si="104"/>
        <v>0</v>
      </c>
      <c r="ME33" s="567" t="str" cm="1">
        <f t="array" ref="ME33">INDEX(ME$13:ME32,$B33+1,1)</f>
        <v>-</v>
      </c>
      <c r="MF33" s="567" t="str" cm="1">
        <f t="array" ref="MF33">INDEX(MF$13:MF32,$B33+1,1)</f>
        <v>-</v>
      </c>
      <c r="MG33" s="8"/>
      <c r="MH33" s="567" t="str" cm="1">
        <f t="array" ref="MH33">INDEX(MH$13:MH32,$B33+1,1)</f>
        <v>-</v>
      </c>
      <c r="MI33" s="567" t="str" cm="1">
        <f t="array" ref="MI33">INDEX(MI$13:MI32,$B33+1,1)</f>
        <v>-</v>
      </c>
      <c r="MJ33" s="567" t="str" cm="1">
        <f t="array" ref="MJ33">INDEX(MJ$13:MJ32,$B33+1,1)</f>
        <v>-</v>
      </c>
      <c r="MK33" s="567" t="str" cm="1">
        <f t="array" ref="MK33">INDEX(MK$13:MK32,$B33+1,1)</f>
        <v>-</v>
      </c>
      <c r="ML33" s="567" cm="1">
        <f t="array" ref="ML33">INDEX(ML$13:ML32,$B33+1,1)</f>
        <v>1</v>
      </c>
      <c r="MM33" s="567" cm="1">
        <f t="array" ref="MM33">INDEX(MM$13:MM32,$B33+1,1)</f>
        <v>1</v>
      </c>
      <c r="MN33" s="567" cm="1">
        <f t="array" ref="MN33">INDEX(MN$13:MN32,$B33+1,1)</f>
        <v>1</v>
      </c>
      <c r="MO33" s="567" cm="1">
        <f t="array" ref="MO33">INDEX(MO$13:MO32,$B33+1,1)</f>
        <v>1</v>
      </c>
      <c r="MP33" s="8"/>
      <c r="MQ33" s="441">
        <f t="shared" si="95"/>
        <v>1.5</v>
      </c>
      <c r="MR33" s="8"/>
      <c r="MS33" s="567" t="str" cm="1">
        <f t="array" ref="MS33">INDEX(MS$13:MS32,$B33+1,1)</f>
        <v>-</v>
      </c>
      <c r="MT33" s="567" t="str" cm="1">
        <f t="array" ref="MT33">INDEX(MT$13:MT32,$B33+1,1)</f>
        <v>-</v>
      </c>
      <c r="MU33" s="567" t="str" cm="1">
        <f t="array" ref="MU33">INDEX(MU$13:MU32,$B33+1,1)</f>
        <v>-</v>
      </c>
      <c r="MV33" s="567" t="str" cm="1">
        <f t="array" ref="MV33">INDEX(MV$13:MV32,$B33+1,1)</f>
        <v>-</v>
      </c>
      <c r="MW33" s="567" cm="1">
        <f t="array" ref="MW33">INDEX(MW$13:MW32,$B33+1,1)</f>
        <v>0</v>
      </c>
      <c r="MX33" s="514">
        <v>0</v>
      </c>
    </row>
    <row r="34" spans="1:362" outlineLevel="1">
      <c r="A34" s="18">
        <f t="shared" si="48"/>
        <v>21</v>
      </c>
      <c r="B34" s="18">
        <f t="shared" si="99"/>
        <v>5</v>
      </c>
      <c r="C34">
        <v>2</v>
      </c>
      <c r="D34" s="17" t="str">
        <f t="shared" ca="1" si="100"/>
        <v>GSW</v>
      </c>
      <c r="E34" t="b">
        <v>1</v>
      </c>
      <c r="F34" t="b">
        <v>0</v>
      </c>
      <c r="G34" t="b">
        <f t="shared" si="101"/>
        <v>1</v>
      </c>
      <c r="H34" s="18" t="s">
        <v>2203</v>
      </c>
      <c r="I34" s="567" cm="1">
        <f t="array" ref="I34">INDEX(I$13:I33,$B34+1,1)</f>
        <v>1</v>
      </c>
      <c r="J34" s="567" cm="1">
        <f t="array" ref="J34">INDEX(J$13:J33,$B34+1,1)</f>
        <v>0</v>
      </c>
      <c r="K34" s="567" cm="1">
        <f t="array" ref="K34">INDEX(K$13:K33,$B34+1,1)</f>
        <v>0</v>
      </c>
      <c r="L34" s="567" cm="1">
        <f t="array" ref="L34">INDEX(L$13:L33,$B34+1,1)</f>
        <v>2</v>
      </c>
      <c r="M34" s="567" cm="1">
        <f t="array" ref="M34">INDEX(M$13:M33,$B34+1,1)</f>
        <v>2</v>
      </c>
      <c r="N34" s="567" cm="1">
        <f t="array" ref="N34">INDEX(N$13:N33,$B34+1,1)</f>
        <v>2</v>
      </c>
      <c r="O34" s="567" cm="1">
        <f t="array" ref="O34">INDEX(O$13:O33,$B34+1,1)</f>
        <v>3</v>
      </c>
      <c r="P34" s="441">
        <f t="shared" si="49"/>
        <v>2</v>
      </c>
      <c r="Q34" s="441">
        <f t="shared" si="49"/>
        <v>0</v>
      </c>
      <c r="R34" s="441">
        <f t="shared" si="50"/>
        <v>6</v>
      </c>
      <c r="S34" s="567" cm="1">
        <f t="array" ref="S34">INDEX(S$13:S33,$B34+1,1)</f>
        <v>1</v>
      </c>
      <c r="T34" s="567" cm="1">
        <f t="array" ref="T34">INDEX(T$13:T33,$B34+1,1)</f>
        <v>1</v>
      </c>
      <c r="U34" s="567" cm="1">
        <f t="array" ref="U34">INDEX(U$13:U33,$B34+1,1)</f>
        <v>1</v>
      </c>
      <c r="V34" s="567" cm="1">
        <f t="array" ref="V34">INDEX(V$13:V33,$B34+1,1)</f>
        <v>0</v>
      </c>
      <c r="W34" s="18"/>
      <c r="X34" s="567" cm="1">
        <f t="array" ref="X34">INDEX(X$13:X33,$B34+1,1)</f>
        <v>0</v>
      </c>
      <c r="Y34" s="567" cm="1">
        <f t="array" ref="Y34">INDEX(Y$13:Y33,$B34+1,1)</f>
        <v>0</v>
      </c>
      <c r="Z34" s="567" cm="1">
        <f t="array" ref="Z34">INDEX(Z$13:Z33,$B34+1,1)</f>
        <v>0</v>
      </c>
      <c r="AA34" s="567" cm="1">
        <f t="array" ref="AA34">INDEX(AA$13:AA33,$B34+1,1)</f>
        <v>1</v>
      </c>
      <c r="AB34" s="567" t="str" cm="1">
        <f t="array" ref="AB34">INDEX(AB$13:AB33,$B34+1,1)</f>
        <v/>
      </c>
      <c r="AC34" s="567" cm="1">
        <f t="array" ref="AC34">INDEX(AC$13:AC33,$B34+1,1)</f>
        <v>1</v>
      </c>
      <c r="AD34" s="567" cm="1">
        <f t="array" ref="AD34">INDEX(AD$13:AD33,$B34+1,1)</f>
        <v>1</v>
      </c>
      <c r="AE34" s="567" cm="1">
        <f t="array" ref="AE34">INDEX(AE$13:AE33,$B34+1,1)</f>
        <v>0</v>
      </c>
      <c r="AF34" s="567" cm="1">
        <f t="array" ref="AF34">INDEX(AF$13:AF33,$B34+1,1)</f>
        <v>0</v>
      </c>
      <c r="AG34" s="567" cm="1">
        <f t="array" ref="AG34">INDEX(AG$13:AG33,$B34+1,1)</f>
        <v>0</v>
      </c>
      <c r="AH34" s="567" cm="1">
        <f t="array" ref="AH34">INDEX(AH$13:AH33,$B34+1,1)</f>
        <v>0</v>
      </c>
      <c r="AI34" s="116"/>
      <c r="AJ34" s="116"/>
      <c r="AK34" s="116"/>
      <c r="AL34" s="116"/>
      <c r="AM34" s="116"/>
      <c r="AN34" s="116"/>
      <c r="AO34" s="116"/>
      <c r="AP34" s="116"/>
      <c r="AQ34" s="116"/>
      <c r="AR34" s="116"/>
      <c r="AS34" s="116"/>
      <c r="AT34" s="116"/>
      <c r="AU34" s="116"/>
      <c r="AV34" s="18"/>
      <c r="AW34" s="18"/>
      <c r="AX34" s="18"/>
      <c r="AY34" s="18"/>
      <c r="AZ34" s="18"/>
      <c r="BA34" s="209" t="str" cm="1">
        <f t="array" aca="1" ref="BA34" ca="1">$H34&amp;" "        &amp;_xlfn.SINGLE( INDEX(i.ModelStructure,$I34,1))    &amp;" "
&amp; $D34        &amp;       IF(OR($CD34="-", $CD34),"_PInp","_Full")&amp;    IF($DN34=0," FWM","")&amp;IF($DN34=1," MWM","")&amp;IF($DN34=7," Mat","")&amp;IF($MC34=1,"&amp;EL","   ")&amp;IF($DT34=TRUE,"&amp;BBT","    ")
&amp;      " TOL"&amp;_xlfn.SINGLE(INDEX(i.TOL_Desc,1,$O34))   &amp; " Scan"&amp;$U34
&amp;       CHOOSE($K34+1," CFS"," GFS"," NFS")&amp;     " CG_"&amp;_xlfn.SINGLE(_xlfn.SWITCH($LC34,"-",1,TRUE,1,FALSE,0))&amp;_xlfn.SINGLE(    IF($LE34="-"," FodCrop    ",_xlfn.SWITCH(VALUE(LEFT($LE$4,1)),0," All",6," Lup",9," Oat",11," OaF")&amp;"_Fod"&amp;TEXT($LE34,"000%")))
&amp;" REV"&amp;"_"&amp;TEXT($FR34,"00;-0;00;@ ")&amp;TEXT($AB34,"00;-0;00;  @")&amp;"_"&amp;TEXT($FW34,"0")&amp;"_"&amp;TEXT($AD34,"0")
&amp; " RR"&amp;TEXT(SUM($EE34:$EF34),"+00%;-00%;    ;@")
&amp; " ("&amp;IF($DB34,"P","E")   &amp;IF($DA34,"T","t")        &amp;     "_F"&amp;IF($HS34=TRUE,3,0)+COUNTIF($HL34:$HP34,TRUE)+COUNTIF($BV34:$BW34,"&gt;0")&amp;IF($HQ34=TRUE,3,0)+COUNTIF($BV34:$BW34,"&gt;0")&amp;"N"&amp;$HV34&amp;$HW34&amp;"L"&amp;$IH34&amp;$II34&amp;"_"&amp;$IG34&amp;")"</f>
        <v>FeedSupply  SE GSW_PInp MWM        TOLSpr Scan1 CFS CG_1 FodCrop     REV_-   _-_1 RR     (PT_F00N--L11_-)</v>
      </c>
      <c r="BB34" s="8" t="str">
        <f ca="1">IF(COUNTIF(BA$13:BA34,BA34)=1,"-","Dup")</f>
        <v>-</v>
      </c>
      <c r="BC34" s="8"/>
      <c r="BD34" s="567" t="b" cm="1">
        <f t="array" ref="BD34">INDEX(BD$13:BD33,$B34+1,1)</f>
        <v>0</v>
      </c>
      <c r="BE34" s="567" t="b" cm="1">
        <f t="array" ref="BE34">INDEX(BE$13:BE33,$B34+1,1)</f>
        <v>0</v>
      </c>
      <c r="BF34" s="567" t="b" cm="1">
        <f t="array" ref="BF34">INDEX(BF$13:BF33,$B34+1,1)</f>
        <v>0</v>
      </c>
      <c r="BG34" s="567" t="b" cm="1">
        <f t="array" ref="BG34">INDEX(BG$13:BG33,$B34+1,1)</f>
        <v>0</v>
      </c>
      <c r="BH34" s="567" t="b" cm="1">
        <f t="array" ref="BH34">INDEX(BH$13:BH33,$B34+1,1)</f>
        <v>0</v>
      </c>
      <c r="BI34" s="567" t="b" cm="1">
        <f t="array" ref="BI34">INDEX(BI$13:BI33,$B34+1,1)</f>
        <v>0</v>
      </c>
      <c r="BJ34" s="567" t="b" cm="1">
        <f t="array" ref="BJ34">INDEX(BJ$13:BJ33,$B34+1,1)</f>
        <v>0</v>
      </c>
      <c r="BK34" s="567" t="b" cm="1">
        <f t="array" ref="BK34">INDEX(BK$13:BK33,$B34+1,1)</f>
        <v>0</v>
      </c>
      <c r="BL34" s="567" t="b" cm="1">
        <f t="array" ref="BL34">INDEX(BL$13:BL33,$B34+1,1)</f>
        <v>0</v>
      </c>
      <c r="BM34" s="8"/>
      <c r="BN34" s="567" t="b" cm="1">
        <f t="array" ref="BN34">INDEX(BN$13:BN33,$B34+1,1)</f>
        <v>0</v>
      </c>
      <c r="BO34" s="567" t="str" cm="1">
        <f t="array" ref="BO34">INDEX(BO$13:BO33,$B34+1,1)</f>
        <v>-</v>
      </c>
      <c r="BP34" s="567" t="str" cm="1">
        <f t="array" ref="BP34">INDEX(BP$13:BP33,$B34+1,1)</f>
        <v>-</v>
      </c>
      <c r="BQ34" s="567" t="str" cm="1">
        <f t="array" ref="BQ34">INDEX(BQ$13:BQ33,$B34+1,1)</f>
        <v>-</v>
      </c>
      <c r="BR34" s="567" t="str" cm="1">
        <f t="array" ref="BR34">INDEX(BR$13:BR33,$B34+1,1)</f>
        <v>-</v>
      </c>
      <c r="BS34" s="567" t="str" cm="1">
        <f t="array" ref="BS34">INDEX(BS$13:BS33,$B34+1,1)</f>
        <v>-</v>
      </c>
      <c r="BT34" s="567" t="str" cm="1">
        <f t="array" ref="BT34">INDEX(BT$13:BT33,$B34+1,1)</f>
        <v>-</v>
      </c>
      <c r="BU34" s="567" t="str" cm="1">
        <f t="array" ref="BU34">INDEX(BU$13:BU33,$B34+1,1)</f>
        <v>-</v>
      </c>
      <c r="BV34" s="567" t="str" cm="1">
        <f t="array" ref="BV34">INDEX(BV$13:BV33,$B34+1,1)</f>
        <v>-</v>
      </c>
      <c r="BW34" s="567" t="str" cm="1">
        <f t="array" ref="BW34">INDEX(BW$13:BW33,$B34+1,1)</f>
        <v>-</v>
      </c>
      <c r="BX34" s="567" t="str" cm="1">
        <f t="array" ref="BX34">INDEX(BX$13:BX33,$B34+1,1)</f>
        <v>-</v>
      </c>
      <c r="BY34" s="567" t="str" cm="1">
        <f t="array" ref="BY34">INDEX(BY$13:BY33,$B34+1,1)</f>
        <v>-</v>
      </c>
      <c r="BZ34" s="567" t="b" cm="1">
        <f t="array" ref="BZ34">INDEX(BZ$13:BZ33,$B34+1,1)</f>
        <v>0</v>
      </c>
      <c r="CA34" s="567" t="str" cm="1">
        <f t="array" ref="CA34">INDEX(CA$13:CA33,$B34+1,1)</f>
        <v>-</v>
      </c>
      <c r="CB34" s="567" t="str" cm="1">
        <f t="array" ref="CB34">INDEX(CB$13:CB33,$B34+1,1)</f>
        <v>-</v>
      </c>
      <c r="CC34" s="567" t="str" cm="1">
        <f t="array" ref="CC34">INDEX(CC$13:CC33,$B34+1,1)</f>
        <v>-</v>
      </c>
      <c r="CD34" s="567" t="str" cm="1">
        <f t="array" ref="CD34">INDEX(CD$13:CD33,$B34+1,1)</f>
        <v>-</v>
      </c>
      <c r="CE34" s="8"/>
      <c r="CF34" s="567" t="str" cm="1">
        <f t="array" ref="CF34">INDEX(CF$13:CF33,$B34+1,1)</f>
        <v>-</v>
      </c>
      <c r="CG34" s="441" t="str">
        <f t="shared" ca="1" si="53"/>
        <v>-</v>
      </c>
      <c r="CH34" s="441">
        <f t="shared" si="54"/>
        <v>0</v>
      </c>
      <c r="CI34" s="441">
        <f t="shared" si="54"/>
        <v>0</v>
      </c>
      <c r="CJ34" s="567" t="str" cm="1">
        <f t="array" ref="CJ34">INDEX(CJ$13:CJ33,$B34+1,1)</f>
        <v>-</v>
      </c>
      <c r="CK34" s="567" t="str" cm="1">
        <f t="array" ref="CK34">INDEX(CK$13:CK33,$B34+1,1)</f>
        <v>-</v>
      </c>
      <c r="CL34" s="567" t="str" cm="1">
        <f t="array" ref="CL34">INDEX(CL$13:CL33,$B34+1,1)</f>
        <v>-</v>
      </c>
      <c r="CM34" s="441" t="str">
        <f t="shared" ca="1" si="55"/>
        <v>-</v>
      </c>
      <c r="CN34" s="441">
        <f t="shared" si="56"/>
        <v>0</v>
      </c>
      <c r="CO34" s="441">
        <f t="shared" si="56"/>
        <v>0</v>
      </c>
      <c r="CP34" s="567" t="str" cm="1">
        <f t="array" ref="CP34">INDEX(CP$13:CP33,$B34+1,1)</f>
        <v>-</v>
      </c>
      <c r="CQ34" s="441" t="str">
        <f t="shared" ca="1" si="57"/>
        <v>-</v>
      </c>
      <c r="CR34" s="441">
        <f t="shared" si="58"/>
        <v>0</v>
      </c>
      <c r="CS34" s="567" t="str" cm="1">
        <f t="array" ref="CS34">INDEX(CS$13:CS33,$B34+1,1)</f>
        <v>-</v>
      </c>
      <c r="CT34" s="567" t="str" cm="1">
        <f t="array" ref="CT34">INDEX(CT$13:CT33,$B34+1,1)</f>
        <v>-</v>
      </c>
      <c r="CU34" s="441">
        <f t="shared" si="59"/>
        <v>0</v>
      </c>
      <c r="CV34" s="567" t="str" cm="1">
        <f t="array" ref="CV34">INDEX(CV$13:CV33,$B34+1,1)</f>
        <v>-</v>
      </c>
      <c r="CW34" s="441" t="str">
        <f t="shared" ca="1" si="60"/>
        <v>-</v>
      </c>
      <c r="CX34" s="441">
        <f t="shared" si="61"/>
        <v>0</v>
      </c>
      <c r="CY34" s="441">
        <f t="shared" si="61"/>
        <v>0</v>
      </c>
      <c r="CZ34" s="8"/>
      <c r="DA34" s="91" t="b">
        <f>$DB34</f>
        <v>1</v>
      </c>
      <c r="DB34" s="22" t="b">
        <v>1</v>
      </c>
      <c r="DC34" s="572">
        <f>VALUE($L34&amp;$M34&amp;$O34&amp;$U34)</f>
        <v>2231</v>
      </c>
      <c r="DD34" s="22" t="b">
        <v>0</v>
      </c>
      <c r="DE34" s="567" t="str" cm="1">
        <f t="array" ref="DE34">INDEX(DE$13:DE33,$B34+1,1)</f>
        <v>-</v>
      </c>
      <c r="DF34" s="567" cm="1">
        <f t="array" ref="DF34">INDEX(DF$13:DF33,$B34+1,1)</f>
        <v>1</v>
      </c>
      <c r="DG34" s="567" cm="1">
        <f t="array" ref="DG34">INDEX(DG$13:DG33,$B34+1,1)</f>
        <v>1</v>
      </c>
      <c r="DH34" s="567" t="str" cm="1">
        <f t="array" ref="DH34">INDEX(DH$13:DH33,$B34+1,1)</f>
        <v>-</v>
      </c>
      <c r="DI34" s="567" t="str" cm="1">
        <f t="array" ref="DI34">INDEX(DI$13:DI33,$B34+1,1)</f>
        <v>-</v>
      </c>
      <c r="DJ34" s="567" t="str" cm="1">
        <f t="array" ref="DJ34">INDEX(DJ$13:DJ33,$B34+1,1)</f>
        <v>-</v>
      </c>
      <c r="DK34" s="567" t="str" cm="1">
        <f t="array" ref="DK34">INDEX(DK$13:DK33,$B34+1,1)</f>
        <v>-</v>
      </c>
      <c r="DL34" s="567" t="str" cm="1">
        <f t="array" ref="DL34">INDEX(DL$13:DL33,$B34+1,1)</f>
        <v>-</v>
      </c>
      <c r="DM34" s="567" t="str" cm="1">
        <f t="array" ref="DM34">INDEX(DM$13:DM33,$B34+1,1)</f>
        <v>-</v>
      </c>
      <c r="DN34" s="441">
        <f t="shared" si="80"/>
        <v>1</v>
      </c>
      <c r="DO34" s="441">
        <f t="shared" si="80"/>
        <v>60</v>
      </c>
      <c r="DP34" s="567" t="str" cm="1">
        <f t="array" ref="DP34">INDEX(DP$13:DP33,$B34+1,1)</f>
        <v>-</v>
      </c>
      <c r="DQ34" s="441" t="str">
        <f t="shared" si="81"/>
        <v>-</v>
      </c>
      <c r="DR34" s="441" t="str">
        <f t="shared" si="81"/>
        <v>-</v>
      </c>
      <c r="DS34" s="441" t="str">
        <f t="shared" si="81"/>
        <v>-</v>
      </c>
      <c r="DT34" s="441" t="b">
        <f t="shared" si="82"/>
        <v>0</v>
      </c>
      <c r="DU34" s="567" t="str" cm="1">
        <f t="array" ref="DU34">INDEX(DU$13:DU33,$B34+1,1)</f>
        <v>-</v>
      </c>
      <c r="DV34" s="567" t="str" cm="1">
        <f t="array" ref="DV34">INDEX(DV$13:DV33,$B34+1,1)</f>
        <v>-</v>
      </c>
      <c r="DW34" s="567" t="str" cm="1">
        <f t="array" ref="DW34">INDEX(DW$13:DW33,$B34+1,1)</f>
        <v>-</v>
      </c>
      <c r="DX34" s="567" t="str" cm="1">
        <f t="array" ref="DX34">INDEX(DX$13:DX33,$B34+1,1)</f>
        <v>-</v>
      </c>
      <c r="DY34" s="441" t="str">
        <f t="shared" si="103"/>
        <v>-</v>
      </c>
      <c r="DZ34" s="441">
        <f t="shared" si="103"/>
        <v>500</v>
      </c>
      <c r="EA34" s="441">
        <f t="shared" si="103"/>
        <v>500</v>
      </c>
      <c r="EB34" s="441" t="str">
        <f t="shared" si="103"/>
        <v>-</v>
      </c>
      <c r="EC34" s="441" t="str">
        <f t="shared" si="103"/>
        <v>-</v>
      </c>
      <c r="ED34" s="441" t="str">
        <f t="shared" si="103"/>
        <v>-</v>
      </c>
      <c r="EE34" s="441">
        <f t="shared" si="84"/>
        <v>0</v>
      </c>
      <c r="EF34" s="441">
        <f t="shared" si="85"/>
        <v>0</v>
      </c>
      <c r="EG34" s="441">
        <f t="shared" si="86"/>
        <v>0</v>
      </c>
      <c r="EH34" s="441">
        <f t="shared" si="86"/>
        <v>0</v>
      </c>
      <c r="EI34" s="441">
        <f t="shared" si="86"/>
        <v>0</v>
      </c>
      <c r="EJ34" s="441">
        <f t="shared" si="86"/>
        <v>0</v>
      </c>
      <c r="EK34" s="441" t="b">
        <f t="shared" si="87"/>
        <v>0</v>
      </c>
      <c r="EL34" s="441" t="b">
        <f t="shared" si="87"/>
        <v>0</v>
      </c>
      <c r="EM34" s="441" t="b">
        <f t="shared" si="87"/>
        <v>0</v>
      </c>
      <c r="EN34" s="441" t="b">
        <f t="shared" si="87"/>
        <v>0</v>
      </c>
      <c r="EO34" s="441">
        <f t="shared" si="88"/>
        <v>1</v>
      </c>
      <c r="EP34" s="441">
        <f t="shared" si="88"/>
        <v>0</v>
      </c>
      <c r="EQ34" s="441" t="b">
        <f t="shared" si="89"/>
        <v>0</v>
      </c>
      <c r="ER34" s="441" t="b">
        <f t="shared" si="64"/>
        <v>0</v>
      </c>
      <c r="ES34" s="441" t="b">
        <f t="shared" si="64"/>
        <v>0</v>
      </c>
      <c r="ET34" s="441" t="b">
        <f t="shared" si="64"/>
        <v>1</v>
      </c>
      <c r="EU34" s="91">
        <f t="shared" si="65"/>
        <v>1</v>
      </c>
      <c r="EV34" s="91">
        <f t="shared" si="65"/>
        <v>1</v>
      </c>
      <c r="EW34" s="567" cm="1">
        <f t="array" ref="EW34">INDEX(EW$13:EW33,$B34+1,1)</f>
        <v>1</v>
      </c>
      <c r="EX34" s="567" cm="1">
        <f t="array" ref="EX34">INDEX(EX$13:EX33,$B34+1,1)</f>
        <v>1</v>
      </c>
      <c r="EY34" s="567" cm="1">
        <f t="array" ref="EY34">INDEX(EY$13:EY33,$B34+1,1)</f>
        <v>1</v>
      </c>
      <c r="EZ34" s="567" cm="1">
        <f t="array" ref="EZ34">INDEX(EZ$13:EZ33,$B34+1,1)</f>
        <v>1</v>
      </c>
      <c r="FA34" s="567" t="str" cm="1">
        <f t="array" ref="FA34">INDEX(FA$13:FA33,$B34+1,1)</f>
        <v>-</v>
      </c>
      <c r="FB34" s="441" t="b">
        <f t="shared" si="90"/>
        <v>1</v>
      </c>
      <c r="FC34" s="441" t="b">
        <f t="shared" si="90"/>
        <v>0</v>
      </c>
      <c r="FD34" s="441" t="b">
        <f t="shared" si="90"/>
        <v>0</v>
      </c>
      <c r="FE34" s="441" t="b">
        <f t="shared" si="90"/>
        <v>0</v>
      </c>
      <c r="FF34" s="91">
        <f t="shared" si="102"/>
        <v>1</v>
      </c>
      <c r="FG34" s="91">
        <f t="shared" si="102"/>
        <v>1</v>
      </c>
      <c r="FH34" s="91">
        <f t="shared" si="102"/>
        <v>1</v>
      </c>
      <c r="FI34" s="91">
        <f t="shared" si="102"/>
        <v>1</v>
      </c>
      <c r="FJ34" s="91">
        <f t="shared" si="102"/>
        <v>1</v>
      </c>
      <c r="FK34" s="91">
        <f t="shared" si="102"/>
        <v>1</v>
      </c>
      <c r="FL34" s="91">
        <f t="shared" si="102"/>
        <v>1</v>
      </c>
      <c r="FM34" s="91">
        <f t="shared" si="102"/>
        <v>1</v>
      </c>
      <c r="FN34" s="8"/>
      <c r="FO34" s="567" t="str" cm="1">
        <f t="array" ref="FO34">INDEX(FO$13:FO33,$B34+1,1)</f>
        <v>-</v>
      </c>
      <c r="FP34" s="441" t="b">
        <f t="shared" si="91"/>
        <v>0</v>
      </c>
      <c r="FQ34" s="567" t="str" cm="1">
        <f t="array" ref="FQ34">INDEX(FQ$13:FQ33,$B34+1,1)</f>
        <v>-</v>
      </c>
      <c r="FR34" s="567" t="str" cm="1">
        <f t="array" ref="FR34">INDEX(FR$13:FR33,$B34+1,1)</f>
        <v>-</v>
      </c>
      <c r="FS34" s="567" t="str" cm="1">
        <f t="array" ref="FS34">INDEX(FS$13:FS33,$B34+1,1)</f>
        <v>-</v>
      </c>
      <c r="FT34" s="567" cm="1">
        <f t="array" ref="FT34">INDEX(FT$13:FT33,$B34+1,1)</f>
        <v>1</v>
      </c>
      <c r="FU34" s="567" cm="1">
        <f t="array" ref="FU34">INDEX(FU$13:FU33,$B34+1,1)</f>
        <v>1</v>
      </c>
      <c r="FV34" s="567" t="str" cm="1">
        <f t="array" ref="FV34">INDEX(FV$13:FV33,$B34+1,1)</f>
        <v>-</v>
      </c>
      <c r="FW34" s="567" t="str" cm="1">
        <f t="array" ref="FW34">INDEX(FW$13:FW33,$B34+1,1)</f>
        <v>-</v>
      </c>
      <c r="FX34" s="567" t="str" cm="1">
        <f t="array" ref="FX34">INDEX(FX$13:FX33,$B34+1,1)</f>
        <v>-</v>
      </c>
      <c r="FY34" s="567" t="str" cm="1">
        <f t="array" ref="FY34">INDEX(FY$13:FY33,$B34+1,1)</f>
        <v>-</v>
      </c>
      <c r="FZ34" s="567" t="str" cm="1">
        <f t="array" ref="FZ34">INDEX(FZ$13:FZ33,$B34+1,1)</f>
        <v>-</v>
      </c>
      <c r="GA34" s="567" t="str" cm="1">
        <f t="array" ref="GA34">INDEX(GA$13:GA33,$B34+1,1)</f>
        <v>-</v>
      </c>
      <c r="GB34" s="567" t="str" cm="1">
        <f t="array" ref="GB34">INDEX(GB$13:GB33,$B34+1,1)</f>
        <v>-</v>
      </c>
      <c r="GC34" s="567" t="str" cm="1">
        <f t="array" ref="GC34">INDEX(GC$13:GC33,$B34+1,1)</f>
        <v>-</v>
      </c>
      <c r="GD34" s="567" t="str" cm="1">
        <f t="array" ref="GD34">INDEX(GD$13:GD33,$B34+1,1)</f>
        <v>-</v>
      </c>
      <c r="GE34" s="567" t="str" cm="1">
        <f t="array" ref="GE34">INDEX(GE$13:GE33,$B34+1,1)</f>
        <v>-</v>
      </c>
      <c r="GF34" s="567" t="str" cm="1">
        <f t="array" ref="GF34">INDEX(GF$13:GF33,$B34+1,1)</f>
        <v>-</v>
      </c>
      <c r="GG34" s="567" t="str" cm="1">
        <f t="array" ref="GG34">INDEX(GG$13:GG33,$B34+1,1)</f>
        <v>-</v>
      </c>
      <c r="GH34" s="567" t="str" cm="1">
        <f t="array" ref="GH34">INDEX(GH$13:GH33,$B34+1,1)</f>
        <v>-</v>
      </c>
      <c r="GI34" s="567" t="str" cm="1">
        <f t="array" ref="GI34">INDEX(GI$13:GI33,$B34+1,1)</f>
        <v>-</v>
      </c>
      <c r="GJ34" s="567" t="str" cm="1">
        <f t="array" ref="GJ34">INDEX(GJ$13:GJ33,$B34+1,1)</f>
        <v>-</v>
      </c>
      <c r="GK34" s="567" t="str" cm="1">
        <f t="array" ref="GK34">INDEX(GK$13:GK33,$B34+1,1)</f>
        <v>-</v>
      </c>
      <c r="GL34" s="567" t="str" cm="1">
        <f t="array" ref="GL34">INDEX(GL$13:GL33,$B34+1,1)</f>
        <v>-</v>
      </c>
      <c r="GM34" s="567" t="str" cm="1">
        <f t="array" ref="GM34">INDEX(GM$13:GM33,$B34+1,1)</f>
        <v>-</v>
      </c>
      <c r="GN34" s="567" cm="1">
        <f t="array" ref="GN34">INDEX(GN$13:GN33,$B34+1,1)</f>
        <v>0</v>
      </c>
      <c r="GO34" s="567" t="str" cm="1">
        <f t="array" ref="GO34">INDEX(GO$13:GO33,$B34+1,1)</f>
        <v>-</v>
      </c>
      <c r="GP34" s="567" cm="1">
        <f t="array" ref="GP34">INDEX(GP$13:GP33,$B34+1,1)</f>
        <v>1</v>
      </c>
      <c r="GQ34" s="567" cm="1">
        <f t="array" ref="GQ34">INDEX(GQ$13:GQ33,$B34+1,1)</f>
        <v>0</v>
      </c>
      <c r="GR34" s="567" cm="1">
        <f t="array" ref="GR34">INDEX(GR$13:GR33,$B34+1,1)</f>
        <v>0</v>
      </c>
      <c r="GS34" s="567" cm="1">
        <f t="array" ref="GS34">INDEX(GS$13:GS33,$B34+1,1)</f>
        <v>0</v>
      </c>
      <c r="GT34" s="567" cm="1">
        <f t="array" ref="GT34">INDEX(GT$13:GT33,$B34+1,1)</f>
        <v>0</v>
      </c>
      <c r="GU34" s="567" cm="1">
        <f t="array" ref="GU34">INDEX(GU$13:GU33,$B34+1,1)</f>
        <v>0</v>
      </c>
      <c r="GV34" s="567" cm="1">
        <f t="array" ref="GV34">INDEX(GV$13:GV33,$B34+1,1)</f>
        <v>0</v>
      </c>
      <c r="GW34" s="567" cm="1">
        <f t="array" ref="GW34">INDEX(GW$13:GW33,$B34+1,1)</f>
        <v>1</v>
      </c>
      <c r="GX34" s="567" cm="1">
        <f t="array" ref="GX34">INDEX(GX$13:GX33,$B34+1,1)</f>
        <v>0</v>
      </c>
      <c r="GY34" s="567" cm="1">
        <f t="array" ref="GY34">INDEX(GY$13:GY33,$B34+1,1)</f>
        <v>0</v>
      </c>
      <c r="GZ34" s="567" cm="1">
        <f t="array" ref="GZ34">INDEX(GZ$13:GZ33,$B34+1,1)</f>
        <v>0</v>
      </c>
      <c r="HA34" s="567" cm="1">
        <f t="array" ref="HA34">INDEX(HA$13:HA33,$B34+1,1)</f>
        <v>0</v>
      </c>
      <c r="HB34" s="8"/>
      <c r="HC34" s="567" t="str" cm="1">
        <f t="array" ref="HC34">INDEX(HC$13:HC33,$B34+1,1)</f>
        <v>-</v>
      </c>
      <c r="HD34" s="567" t="str" cm="1">
        <f t="array" ref="HD34">INDEX(HD$13:HD33,$B34+1,1)</f>
        <v>-</v>
      </c>
      <c r="HE34" s="567" t="str" cm="1">
        <f t="array" ref="HE34">INDEX(HE$13:HE33,$B34+1,1)</f>
        <v>-</v>
      </c>
      <c r="HF34" s="567" t="str" cm="1">
        <f t="array" ref="HF34">INDEX(HF$13:HF33,$B34+1,1)</f>
        <v>-</v>
      </c>
      <c r="HG34" s="567" cm="1">
        <f t="array" ref="HG34">INDEX(HG$13:HG33,$B34+1,1)</f>
        <v>0</v>
      </c>
      <c r="HH34" s="567" t="str" cm="1">
        <f t="array" ref="HH34">INDEX(HH$13:HH33,$B34+1,1)</f>
        <v>-</v>
      </c>
      <c r="HI34" s="567" t="str" cm="1">
        <f t="array" ref="HI34">INDEX(HI$13:HI33,$B34+1,1)</f>
        <v>-</v>
      </c>
      <c r="HJ34" s="567" t="str" cm="1">
        <f t="array" aca="1" ref="HJ34" ca="1">INDEX(HJ$13:HJ33,$B34+1,1)</f>
        <v>-</v>
      </c>
      <c r="HK34" s="567" t="str" cm="1">
        <f t="array" ref="HK34">INDEX(HK$13:HK33,$B34+1,1)</f>
        <v>-</v>
      </c>
      <c r="HL34" s="567" t="str" cm="1">
        <f t="array" ref="HL34">INDEX(HL$13:HL33,$B34+1,1)</f>
        <v>-</v>
      </c>
      <c r="HM34" s="567" t="str" cm="1">
        <f t="array" ref="HM34">INDEX(HM$13:HM33,$B34+1,1)</f>
        <v>-</v>
      </c>
      <c r="HN34" s="567" t="str" cm="1">
        <f t="array" ref="HN34">INDEX(HN$13:HN33,$B34+1,1)</f>
        <v>-</v>
      </c>
      <c r="HO34" s="567" t="str" cm="1">
        <f t="array" ref="HO34">INDEX(HO$13:HO33,$B34+1,1)</f>
        <v>-</v>
      </c>
      <c r="HP34" s="567" t="str" cm="1">
        <f t="array" ref="HP34">INDEX(HP$13:HP33,$B34+1,1)</f>
        <v>-</v>
      </c>
      <c r="HQ34" s="567" t="str" cm="1">
        <f t="array" ref="HQ34">INDEX(HQ$13:HQ33,$B34+1,1)</f>
        <v>-</v>
      </c>
      <c r="HR34" s="567" t="str" cm="1">
        <f t="array" ref="HR34">INDEX(HR$13:HR33,$B34+1,1)</f>
        <v>-</v>
      </c>
      <c r="HS34" s="567" t="str" cm="1">
        <f t="array" ref="HS34">INDEX(HS$13:HS33,$B34+1,1)</f>
        <v>-</v>
      </c>
      <c r="HT34" s="567" t="str" cm="1">
        <f t="array" ref="HT34">INDEX(HT$13:HT33,$B34+1,1)</f>
        <v>-</v>
      </c>
      <c r="HU34" s="567" t="str" cm="1">
        <f t="array" ref="HU34">INDEX(HU$13:HU33,$B34+1,1)</f>
        <v>-</v>
      </c>
      <c r="HV34" s="567" t="str" cm="1">
        <f t="array" ref="HV34">INDEX(HV$13:HV33,$B34+1,1)</f>
        <v>-</v>
      </c>
      <c r="HW34" s="567" t="str" cm="1">
        <f t="array" ref="HW34">INDEX(HW$13:HW33,$B34+1,1)</f>
        <v>-</v>
      </c>
      <c r="HX34" s="567" t="str" cm="1">
        <f t="array" ref="HX34">INDEX(HX$13:HX33,$B34+1,1)</f>
        <v>-</v>
      </c>
      <c r="HY34" s="567" t="str" cm="1">
        <f t="array" ref="HY34">INDEX(HY$13:HY33,$B34+1,1)</f>
        <v>-</v>
      </c>
      <c r="HZ34" s="567" t="str" cm="1">
        <f t="array" ref="HZ34">INDEX(HZ$13:HZ33,$B34+1,1)</f>
        <v>-</v>
      </c>
      <c r="IA34" s="567" t="str" cm="1">
        <f t="array" ref="IA34">INDEX(IA$13:IA33,$B34+1,1)</f>
        <v>-</v>
      </c>
      <c r="IB34" s="567" t="str" cm="1">
        <f t="array" ref="IB34">INDEX(IB$13:IB33,$B34+1,1)</f>
        <v>-</v>
      </c>
      <c r="IC34" s="567" t="str" cm="1">
        <f t="array" ref="IC34">INDEX(IC$13:IC33,$B34+1,1)</f>
        <v>-</v>
      </c>
      <c r="ID34" s="567" t="str" cm="1">
        <f t="array" ref="ID34">INDEX(ID$13:ID33,$B34+1,1)</f>
        <v>-</v>
      </c>
      <c r="IE34" s="567" t="str" cm="1">
        <f t="array" ref="IE34">INDEX(IE$13:IE33,$B34+1,1)</f>
        <v>-</v>
      </c>
      <c r="IF34" s="567" t="str" cm="1">
        <f t="array" ref="IF34">INDEX(IF$13:IF33,$B34+1,1)</f>
        <v>-</v>
      </c>
      <c r="IG34" s="567" t="str" cm="1">
        <f t="array" ref="IG34">INDEX(IG$13:IG33,$B34+1,1)</f>
        <v>-</v>
      </c>
      <c r="IH34" s="567" cm="1">
        <f t="array" ref="IH34">INDEX(IH$13:IH33,$B34+1,1)</f>
        <v>1</v>
      </c>
      <c r="II34" s="567" cm="1">
        <f t="array" ref="II34">INDEX(II$13:II33,$B34+1,1)</f>
        <v>1</v>
      </c>
      <c r="IJ34" s="8"/>
      <c r="IK34" s="567" cm="1">
        <f t="array" ref="IK34">INDEX(IK$13:IK33,$B34+1,1)</f>
        <v>0.125</v>
      </c>
      <c r="IL34" s="567" cm="1">
        <f t="array" ref="IL34">INDEX(IL$13:IL33,$B34+1,1)</f>
        <v>0.3</v>
      </c>
      <c r="IM34" s="567" cm="1">
        <f t="array" ref="IM34">INDEX(IM$13:IM33,$B34+1,1)</f>
        <v>-0.05</v>
      </c>
      <c r="IN34" s="567" cm="1">
        <f t="array" ref="IN34">INDEX(IN$13:IN33,$B34+1,1)</f>
        <v>0.1</v>
      </c>
      <c r="IO34" s="567" cm="1">
        <f t="array" ref="IO34">INDEX(IO$13:IO33,$B34+1,1)</f>
        <v>0.25</v>
      </c>
      <c r="IP34" s="567" cm="1">
        <f t="array" ref="IP34">INDEX(IP$13:IP33,$B34+1,1)</f>
        <v>-0.05</v>
      </c>
      <c r="IQ34" s="567" cm="1">
        <f t="array" ref="IQ34">INDEX(IQ$13:IQ33,$B34+1,1)</f>
        <v>0.05</v>
      </c>
      <c r="IR34" s="567" cm="1">
        <f t="array" ref="IR34">INDEX(IR$13:IR33,$B34+1,1)</f>
        <v>0.1</v>
      </c>
      <c r="IS34" s="567" cm="1">
        <f t="array" ref="IS34">INDEX(IS$13:IS33,$B34+1,1)</f>
        <v>-0.02</v>
      </c>
      <c r="IT34" s="567" cm="1">
        <f t="array" ref="IT34">INDEX(IT$13:IT33,$B34+1,1)</f>
        <v>0.1</v>
      </c>
      <c r="IU34" s="567" cm="1">
        <f t="array" ref="IU34">INDEX(IU$13:IU33,$B34+1,1)</f>
        <v>0.25</v>
      </c>
      <c r="IV34" s="567" cm="1">
        <f t="array" ref="IV34">INDEX(IV$13:IV33,$B34+1,1)</f>
        <v>-0.05</v>
      </c>
      <c r="IW34" s="567" cm="1">
        <f t="array" ref="IW34">INDEX(IW$13:IW33,$B34+1,1)</f>
        <v>0.125</v>
      </c>
      <c r="IX34" s="567" cm="1">
        <f t="array" ref="IX34">INDEX(IX$13:IX33,$B34+1,1)</f>
        <v>0.1</v>
      </c>
      <c r="IY34" s="567" cm="1">
        <f t="array" ref="IY34">INDEX(IY$13:IY33,$B34+1,1)</f>
        <v>0.1</v>
      </c>
      <c r="IZ34" s="567" cm="1">
        <f t="array" ref="IZ34">INDEX(IZ$13:IZ33,$B34+1,1)</f>
        <v>0.1</v>
      </c>
      <c r="JA34" s="567" cm="1">
        <f t="array" ref="JA34">INDEX(JA$13:JA33,$B34+1,1)</f>
        <v>0</v>
      </c>
      <c r="JB34" s="567" cm="1">
        <f t="array" ref="JB34">INDEX(JB$13:JB33,$B34+1,1)</f>
        <v>0</v>
      </c>
      <c r="JC34" s="567" cm="1">
        <f t="array" ref="JC34">INDEX(JC$13:JC33,$B34+1,1)</f>
        <v>0</v>
      </c>
      <c r="JD34" s="567" cm="1">
        <f t="array" ref="JD34">INDEX(JD$13:JD33,$B34+1,1)</f>
        <v>0</v>
      </c>
      <c r="JE34" s="567" cm="1">
        <f t="array" ref="JE34">INDEX(JE$13:JE33,$B34+1,1)</f>
        <v>0</v>
      </c>
      <c r="JF34" s="567" cm="1">
        <f t="array" ref="JF34">INDEX(JF$13:JF33,$B34+1,1)</f>
        <v>0</v>
      </c>
      <c r="JG34" s="567" cm="1">
        <f t="array" ref="JG34">INDEX(JG$13:JG33,$B34+1,1)</f>
        <v>0</v>
      </c>
      <c r="JH34" s="567" cm="1">
        <f t="array" ref="JH34">INDEX(JH$13:JH33,$B34+1,1)</f>
        <v>0</v>
      </c>
      <c r="JI34" s="567" cm="1">
        <f t="array" ref="JI34">INDEX(JI$13:JI33,$B34+1,1)</f>
        <v>0</v>
      </c>
      <c r="JJ34" s="567" cm="1">
        <f t="array" ref="JJ34">INDEX(JJ$13:JJ33,$B34+1,1)</f>
        <v>0</v>
      </c>
      <c r="JK34" s="567" cm="1">
        <f t="array" ref="JK34">INDEX(JK$13:JK33,$B34+1,1)</f>
        <v>0</v>
      </c>
      <c r="JL34" s="567" cm="1">
        <f t="array" ref="JL34">INDEX(JL$13:JL33,$B34+1,1)</f>
        <v>0</v>
      </c>
      <c r="JM34" s="567" cm="1">
        <f t="array" ref="JM34">INDEX(JM$13:JM33,$B34+1,1)</f>
        <v>0</v>
      </c>
      <c r="JN34" s="567" cm="1">
        <f t="array" ref="JN34">INDEX(JN$13:JN33,$B34+1,1)</f>
        <v>0</v>
      </c>
      <c r="JO34" s="567" cm="1">
        <f t="array" ref="JO34">INDEX(JO$13:JO33,$B34+1,1)</f>
        <v>0</v>
      </c>
      <c r="JP34" s="567" cm="1">
        <f t="array" ref="JP34">INDEX(JP$13:JP33,$B34+1,1)</f>
        <v>0</v>
      </c>
      <c r="JQ34" s="567" cm="1">
        <f t="array" ref="JQ34">INDEX(JQ$13:JQ33,$B34+1,1)</f>
        <v>0</v>
      </c>
      <c r="JR34" s="567" cm="1">
        <f t="array" ref="JR34">INDEX(JR$13:JR33,$B34+1,1)</f>
        <v>0</v>
      </c>
      <c r="JS34" s="567" cm="1">
        <f t="array" ref="JS34">INDEX(JS$13:JS33,$B34+1,1)</f>
        <v>0</v>
      </c>
      <c r="JT34" s="567" cm="1">
        <f t="array" ref="JT34">INDEX(JT$13:JT33,$B34+1,1)</f>
        <v>0</v>
      </c>
      <c r="JU34" s="567" cm="1">
        <f t="array" ref="JU34">INDEX(JU$13:JU33,$B34+1,1)</f>
        <v>0</v>
      </c>
      <c r="JV34" s="567" cm="1">
        <f t="array" ref="JV34">INDEX(JV$13:JV33,$B34+1,1)</f>
        <v>0</v>
      </c>
      <c r="JW34" s="567" cm="1">
        <f t="array" ref="JW34">INDEX(JW$13:JW33,$B34+1,1)</f>
        <v>0</v>
      </c>
      <c r="JX34" s="567" cm="1">
        <f t="array" ref="JX34">INDEX(JX$13:JX33,$B34+1,1)</f>
        <v>0</v>
      </c>
      <c r="JY34" s="567" cm="1">
        <f t="array" ref="JY34">INDEX(JY$13:JY33,$B34+1,1)</f>
        <v>0</v>
      </c>
      <c r="JZ34" s="567" cm="1">
        <f t="array" ref="JZ34">INDEX(JZ$13:JZ33,$B34+1,1)</f>
        <v>0</v>
      </c>
      <c r="KA34" s="567" cm="1">
        <f t="array" ref="KA34">INDEX(KA$13:KA33,$B34+1,1)</f>
        <v>0</v>
      </c>
      <c r="KB34" s="567" cm="1">
        <f t="array" ref="KB34">INDEX(KB$13:KB33,$B34+1,1)</f>
        <v>0</v>
      </c>
      <c r="KC34" s="567" cm="1">
        <f t="array" ref="KC34">INDEX(KC$13:KC33,$B34+1,1)</f>
        <v>0</v>
      </c>
      <c r="KD34" s="567" cm="1">
        <f t="array" ref="KD34">INDEX(KD$13:KD33,$B34+1,1)</f>
        <v>0</v>
      </c>
      <c r="KE34" s="567" cm="1">
        <f t="array" ref="KE34">INDEX(KE$13:KE33,$B34+1,1)</f>
        <v>0</v>
      </c>
      <c r="KF34" s="567" cm="1">
        <f t="array" ref="KF34">INDEX(KF$13:KF33,$B34+1,1)</f>
        <v>0</v>
      </c>
      <c r="KG34" s="567" t="str" cm="1">
        <f t="array" ref="KG34">INDEX(KG$13:KG33,$B34+1,1)</f>
        <v>-</v>
      </c>
      <c r="KH34" s="8"/>
      <c r="KI34" s="567" cm="1">
        <f t="array" ref="KI34">INDEX(KI$13:KI33,$B34+1,1)</f>
        <v>0</v>
      </c>
      <c r="KJ34" s="567" cm="1">
        <f t="array" ref="KJ34">INDEX(KJ$13:KJ33,$B34+1,1)</f>
        <v>0</v>
      </c>
      <c r="KK34" s="567" cm="1">
        <f t="array" ref="KK34">INDEX(KK$13:KK33,$B34+1,1)</f>
        <v>0</v>
      </c>
      <c r="KL34" s="567" t="str" cm="1">
        <f t="array" ref="KL34">INDEX(KL$13:KL33,$B34+1,1)</f>
        <v>-</v>
      </c>
      <c r="KM34" s="567" t="str" cm="1">
        <f t="array" ref="KM34">INDEX(KM$13:KM33,$B34+1,1)</f>
        <v>-</v>
      </c>
      <c r="KN34" s="567" t="str" cm="1">
        <f t="array" ref="KN34">INDEX(KN$13:KN33,$B34+1,1)</f>
        <v>-</v>
      </c>
      <c r="KO34" s="567" t="str" cm="1">
        <f t="array" ref="KO34">INDEX(KO$13:KO33,$B34+1,1)</f>
        <v>-</v>
      </c>
      <c r="KP34" s="567" t="str" cm="1">
        <f t="array" ref="KP34">INDEX(KP$13:KP33,$B34+1,1)</f>
        <v>-</v>
      </c>
      <c r="KQ34" s="567" t="str" cm="1">
        <f t="array" ref="KQ34">INDEX(KQ$13:KQ33,$B34+1,1)</f>
        <v>-</v>
      </c>
      <c r="KR34" s="567" t="str" cm="1">
        <f t="array" ref="KR34">INDEX(KR$13:KR33,$B34+1,1)</f>
        <v>-</v>
      </c>
      <c r="KS34" s="567" t="str" cm="1">
        <f t="array" ref="KS34">INDEX(KS$13:KS33,$B34+1,1)</f>
        <v>-</v>
      </c>
      <c r="KT34" s="567" t="str" cm="1">
        <f t="array" ref="KT34">INDEX(KT$13:KT33,$B34+1,1)</f>
        <v>-</v>
      </c>
      <c r="KU34" s="567" t="str" cm="1">
        <f t="array" ref="KU34">INDEX(KU$13:KU33,$B34+1,1)</f>
        <v>-</v>
      </c>
      <c r="KV34" s="567" t="str" cm="1">
        <f t="array" ref="KV34">INDEX(KV$13:KV33,$B34+1,1)</f>
        <v>-</v>
      </c>
      <c r="KW34" s="567" t="str" cm="1">
        <f t="array" ref="KW34">INDEX(KW$13:KW33,$B34+1,1)</f>
        <v>-</v>
      </c>
      <c r="KX34" s="567" t="str" cm="1">
        <f t="array" ref="KX34">INDEX(KX$13:KX33,$B34+1,1)</f>
        <v>-</v>
      </c>
      <c r="KY34" s="567" t="str" cm="1">
        <f t="array" ref="KY34">INDEX(KY$13:KY33,$B34+1,1)</f>
        <v>-</v>
      </c>
      <c r="KZ34" s="567" t="str" cm="1">
        <f t="array" ref="KZ34">INDEX(KZ$13:KZ33,$B34+1,1)</f>
        <v>-</v>
      </c>
      <c r="LA34" s="567" t="str" cm="1">
        <f t="array" ref="LA34">INDEX(LA$13:LA33,$B34+1,1)</f>
        <v>-</v>
      </c>
      <c r="LB34" s="8"/>
      <c r="LC34" s="441" t="str">
        <f t="shared" ca="1" si="93"/>
        <v>-</v>
      </c>
      <c r="LD34" s="567" t="str" cm="1">
        <f t="array" ref="LD34">INDEX(LD$13:LD33,$B34+1,1)</f>
        <v>-</v>
      </c>
      <c r="LE34" s="567" t="str" cm="1">
        <f t="array" ref="LE34">INDEX(LE$13:LE33,$B34+1,1)</f>
        <v>-</v>
      </c>
      <c r="LF34" s="567" t="str" cm="1">
        <f t="array" ref="LF34">INDEX(LF$13:LF33,$B34+1,1)</f>
        <v>-</v>
      </c>
      <c r="LG34" s="567" t="str" cm="1">
        <f t="array" ref="LG34">INDEX(LG$13:LG33,$B34+1,1)</f>
        <v>-</v>
      </c>
      <c r="LH34" s="567" t="str" cm="1">
        <f t="array" ref="LH34">INDEX(LH$13:LH33,$B34+1,1)</f>
        <v>-</v>
      </c>
      <c r="LI34" s="567" t="str" cm="1">
        <f t="array" ref="LI34">INDEX(LI$13:LI33,$B34+1,1)</f>
        <v>-</v>
      </c>
      <c r="LJ34" s="567" t="str" cm="1">
        <f t="array" ref="LJ34">INDEX(LJ$13:LJ33,$B34+1,1)</f>
        <v>-</v>
      </c>
      <c r="LK34" s="441" t="str" cm="1">
        <f t="array" ref="LK34">IF(OR(LL34:LL34&lt;&gt;"-"),TRUE,"-")</f>
        <v>-</v>
      </c>
      <c r="LL34" s="567" t="str" cm="1">
        <f t="array" ref="LL34">INDEX(LL$13:LL33,$B34+1,1)</f>
        <v>-</v>
      </c>
      <c r="LM34" s="567" cm="1">
        <f t="array" ref="LM34">INDEX(LM$13:LM33,$B34+1,1)</f>
        <v>0</v>
      </c>
      <c r="LN34" s="567" cm="1">
        <f t="array" ref="LN34">INDEX(LN$13:LN33,$B34+1,1)</f>
        <v>999999</v>
      </c>
      <c r="LO34" s="567" cm="1">
        <f t="array" ref="LO34">INDEX(LO$13:LO33,$B34+1,1)</f>
        <v>999999</v>
      </c>
      <c r="LP34" s="567" cm="1">
        <f t="array" ref="LP34">INDEX(LP$13:LP33,$B34+1,1)</f>
        <v>999999</v>
      </c>
      <c r="LQ34" s="567" cm="1">
        <f t="array" ref="LQ34">INDEX(LQ$13:LQ33,$B34+1,1)</f>
        <v>999999</v>
      </c>
      <c r="LR34" s="567" cm="1">
        <f t="array" ref="LR34">INDEX(LR$13:LR33,$B34+1,1)</f>
        <v>999999</v>
      </c>
      <c r="LS34" s="567" cm="1">
        <f t="array" ref="LS34">INDEX(LS$13:LS33,$B34+1,1)</f>
        <v>999999</v>
      </c>
      <c r="LT34" s="567" t="str" cm="1">
        <f t="array" ref="LT34">INDEX(LT$13:LT33,$B34+1,1)</f>
        <v>-</v>
      </c>
      <c r="LU34" s="567" t="str" cm="1">
        <f t="array" ref="LU34">INDEX(LU$13:LU33,$B34+1,1)</f>
        <v>-</v>
      </c>
      <c r="LV34" s="567" t="str" cm="1">
        <f t="array" ref="LV34">INDEX(LV$13:LV33,$B34+1,1)</f>
        <v>-</v>
      </c>
      <c r="LW34" s="567" t="b" cm="1">
        <f t="array" ref="LW34">INDEX(LW$13:LW33,$B34+1,1)</f>
        <v>1</v>
      </c>
      <c r="LX34" s="567" t="str" cm="1">
        <f t="array" ref="LX34">INDEX(LX$13:LX33,$B34+1,1)</f>
        <v>-</v>
      </c>
      <c r="LY34" s="567" cm="1">
        <f t="array" ref="LY34">INDEX(LY$13:LY33,$B34+1,1)</f>
        <v>0</v>
      </c>
      <c r="LZ34" s="567" cm="1">
        <f t="array" ref="LZ34">INDEX(LZ$13:LZ33,$B34+1,1)</f>
        <v>0</v>
      </c>
      <c r="MA34" s="567" cm="1">
        <f t="array" ref="MA34">INDEX(MA$13:MA33,$B34+1,1)</f>
        <v>0</v>
      </c>
      <c r="MB34" s="567" t="str" cm="1">
        <f t="array" ref="MB34">INDEX(MB$13:MB33,$B34+1,1)</f>
        <v>-</v>
      </c>
      <c r="MC34" s="567" t="str" cm="1">
        <f t="array" ref="MC34">INDEX(MC$13:MC33,$B34+1,1)</f>
        <v>-</v>
      </c>
      <c r="MD34" s="441">
        <f t="shared" si="104"/>
        <v>0</v>
      </c>
      <c r="ME34" s="567" t="str" cm="1">
        <f t="array" ref="ME34">INDEX(ME$13:ME33,$B34+1,1)</f>
        <v>-</v>
      </c>
      <c r="MF34" s="567" t="str" cm="1">
        <f t="array" ref="MF34">INDEX(MF$13:MF33,$B34+1,1)</f>
        <v>-</v>
      </c>
      <c r="MG34" s="8"/>
      <c r="MH34" s="567" t="str" cm="1">
        <f t="array" ref="MH34">INDEX(MH$13:MH33,$B34+1,1)</f>
        <v>-</v>
      </c>
      <c r="MI34" s="567" t="str" cm="1">
        <f t="array" ref="MI34">INDEX(MI$13:MI33,$B34+1,1)</f>
        <v>-</v>
      </c>
      <c r="MJ34" s="567" t="str" cm="1">
        <f t="array" ref="MJ34">INDEX(MJ$13:MJ33,$B34+1,1)</f>
        <v>-</v>
      </c>
      <c r="MK34" s="567" t="str" cm="1">
        <f t="array" ref="MK34">INDEX(MK$13:MK33,$B34+1,1)</f>
        <v>-</v>
      </c>
      <c r="ML34" s="567" cm="1">
        <f t="array" ref="ML34">INDEX(ML$13:ML33,$B34+1,1)</f>
        <v>1</v>
      </c>
      <c r="MM34" s="567" cm="1">
        <f t="array" ref="MM34">INDEX(MM$13:MM33,$B34+1,1)</f>
        <v>1</v>
      </c>
      <c r="MN34" s="567" cm="1">
        <f t="array" ref="MN34">INDEX(MN$13:MN33,$B34+1,1)</f>
        <v>1</v>
      </c>
      <c r="MO34" s="567" cm="1">
        <f t="array" ref="MO34">INDEX(MO$13:MO33,$B34+1,1)</f>
        <v>1</v>
      </c>
      <c r="MP34" s="8"/>
      <c r="MQ34" s="441">
        <f t="shared" si="95"/>
        <v>1.5</v>
      </c>
      <c r="MR34" s="8"/>
      <c r="MS34" s="567" t="str" cm="1">
        <f t="array" ref="MS34">INDEX(MS$13:MS33,$B34+1,1)</f>
        <v>-</v>
      </c>
      <c r="MT34" s="567" t="str" cm="1">
        <f t="array" ref="MT34">INDEX(MT$13:MT33,$B34+1,1)</f>
        <v>-</v>
      </c>
      <c r="MU34" s="567" t="str" cm="1">
        <f t="array" ref="MU34">INDEX(MU$13:MU33,$B34+1,1)</f>
        <v>-</v>
      </c>
      <c r="MV34" s="567" t="str" cm="1">
        <f t="array" ref="MV34">INDEX(MV$13:MV33,$B34+1,1)</f>
        <v>-</v>
      </c>
      <c r="MW34" s="567" cm="1">
        <f t="array" ref="MW34">INDEX(MW$13:MW33,$B34+1,1)</f>
        <v>0</v>
      </c>
      <c r="MX34" s="514">
        <v>0</v>
      </c>
    </row>
    <row r="35" spans="1:362" outlineLevel="1">
      <c r="A35" s="18">
        <f t="shared" si="48"/>
        <v>22</v>
      </c>
      <c r="B35" s="18">
        <f t="shared" si="99"/>
        <v>5</v>
      </c>
      <c r="C35">
        <v>2</v>
      </c>
      <c r="D35" s="17" t="str">
        <f t="shared" ca="1" si="100"/>
        <v>GSW</v>
      </c>
      <c r="E35" t="b">
        <v>1</v>
      </c>
      <c r="F35" t="b">
        <v>0</v>
      </c>
      <c r="G35" t="b">
        <f>E35</f>
        <v>1</v>
      </c>
      <c r="H35" s="18" t="s">
        <v>2204</v>
      </c>
      <c r="I35" s="567" cm="1">
        <f t="array" ref="I35">INDEX(I$13:I34,$B35+1,1)</f>
        <v>1</v>
      </c>
      <c r="J35" s="567" cm="1">
        <f t="array" ref="J35">INDEX(J$13:J34,$B35+1,1)</f>
        <v>0</v>
      </c>
      <c r="K35" s="567" cm="1">
        <f t="array" ref="K35">INDEX(K$13:K34,$B35+1,1)</f>
        <v>0</v>
      </c>
      <c r="L35" s="567" cm="1">
        <f t="array" ref="L35">INDEX(L$13:L34,$B35+1,1)</f>
        <v>2</v>
      </c>
      <c r="M35" s="567" cm="1">
        <f t="array" ref="M35">INDEX(M$13:M34,$B35+1,1)</f>
        <v>2</v>
      </c>
      <c r="N35" s="567" cm="1">
        <f t="array" ref="N35">INDEX(N$13:N34,$B35+1,1)</f>
        <v>2</v>
      </c>
      <c r="O35" s="567" cm="1">
        <f t="array" ref="O35">INDEX(O$13:O34,$B35+1,1)</f>
        <v>3</v>
      </c>
      <c r="P35" s="441">
        <f t="shared" si="49"/>
        <v>2</v>
      </c>
      <c r="Q35" s="441">
        <f t="shared" si="49"/>
        <v>0</v>
      </c>
      <c r="R35" s="441">
        <f t="shared" si="50"/>
        <v>6</v>
      </c>
      <c r="S35" s="567" cm="1">
        <f t="array" ref="S35">INDEX(S$13:S34,$B35+1,1)</f>
        <v>1</v>
      </c>
      <c r="T35" s="567" cm="1">
        <f t="array" ref="T35">INDEX(T$13:T34,$B35+1,1)</f>
        <v>1</v>
      </c>
      <c r="U35" s="567" cm="1">
        <f t="array" ref="U35">INDEX(U$13:U34,$B35+1,1)</f>
        <v>1</v>
      </c>
      <c r="V35" s="567" cm="1">
        <f t="array" ref="V35">INDEX(V$13:V34,$B35+1,1)</f>
        <v>0</v>
      </c>
      <c r="W35" s="18"/>
      <c r="X35" s="567" cm="1">
        <f t="array" ref="X35">INDEX(X$13:X34,$B35+1,1)</f>
        <v>0</v>
      </c>
      <c r="Y35" s="567" cm="1">
        <f t="array" ref="Y35">INDEX(Y$13:Y34,$B35+1,1)</f>
        <v>0</v>
      </c>
      <c r="Z35" s="567" cm="1">
        <f t="array" ref="Z35">INDEX(Z$13:Z34,$B35+1,1)</f>
        <v>0</v>
      </c>
      <c r="AA35" s="567" cm="1">
        <f t="array" ref="AA35">INDEX(AA$13:AA34,$B35+1,1)</f>
        <v>1</v>
      </c>
      <c r="AB35" s="567" t="str" cm="1">
        <f t="array" ref="AB35">INDEX(AB$13:AB34,$B35+1,1)</f>
        <v/>
      </c>
      <c r="AC35" s="567" cm="1">
        <f t="array" ref="AC35">INDEX(AC$13:AC34,$B35+1,1)</f>
        <v>1</v>
      </c>
      <c r="AD35" s="567" cm="1">
        <f t="array" ref="AD35">INDEX(AD$13:AD34,$B35+1,1)</f>
        <v>1</v>
      </c>
      <c r="AE35" s="567" cm="1">
        <f t="array" ref="AE35">INDEX(AE$13:AE34,$B35+1,1)</f>
        <v>0</v>
      </c>
      <c r="AF35" s="567" cm="1">
        <f t="array" ref="AF35">INDEX(AF$13:AF34,$B35+1,1)</f>
        <v>0</v>
      </c>
      <c r="AG35" s="567" cm="1">
        <f t="array" ref="AG35">INDEX(AG$13:AG34,$B35+1,1)</f>
        <v>0</v>
      </c>
      <c r="AH35" s="567" cm="1">
        <f t="array" ref="AH35">INDEX(AH$13:AH34,$B35+1,1)</f>
        <v>0</v>
      </c>
      <c r="AI35" s="116"/>
      <c r="AJ35" s="116"/>
      <c r="AK35" s="116"/>
      <c r="AL35" s="116"/>
      <c r="AM35" s="116"/>
      <c r="AN35" s="116"/>
      <c r="AO35" s="116"/>
      <c r="AP35" s="116"/>
      <c r="AQ35" s="116"/>
      <c r="AR35" s="116"/>
      <c r="AS35" s="116"/>
      <c r="AT35" s="116"/>
      <c r="AU35" s="116"/>
      <c r="AV35" s="18"/>
      <c r="AW35" s="18"/>
      <c r="AX35" s="18"/>
      <c r="AY35" s="18"/>
      <c r="AZ35" s="18"/>
      <c r="BA35" s="209" t="str" cm="1">
        <f t="array" aca="1" ref="BA35" ca="1">$H35&amp;" "        &amp;_xlfn.SINGLE( INDEX(i.ModelStructure,$I35,1))    &amp;" "
&amp; $D35        &amp;       IF(OR($CD35="-", $CD35),"_PInp","_Full")&amp;    IF($DN35=0," FWM","")&amp;IF($DN35=1," MWM","")&amp;IF($DN35=7," Mat","")&amp;IF($MC35=1,"&amp;EL","   ")&amp;IF($DT35=TRUE,"&amp;BBT","    ")
&amp;      " TOL"&amp;_xlfn.SINGLE(INDEX(i.TOL_Desc,1,$O35))   &amp; " Scan"&amp;$U35
&amp;       CHOOSE($K35+1," CFS"," GFS"," NFS")&amp;     " CG_"&amp;_xlfn.SINGLE(_xlfn.SWITCH($LC35,"-",1,TRUE,1,FALSE,0))&amp;_xlfn.SINGLE(    IF($LE35="-"," FodCrop    ",_xlfn.SWITCH(VALUE(LEFT($LE$4,1)),0," All",6," Lup",9," Oat",11," OaF")&amp;"_Fod"&amp;TEXT($LE35,"000%")))
&amp;" REV"&amp;"_"&amp;TEXT($FR35,"00;-0;00;@ ")&amp;TEXT($AB35,"00;-0;00;  @")&amp;"_"&amp;TEXT($FW35,"0")&amp;"_"&amp;TEXT($AD35,"0")
&amp; " RR"&amp;TEXT(SUM($EE35:$EF35),"+00%;-00%;    ;@")
&amp; " ("&amp;IF($DB35,"P","E")   &amp;IF($DA35,"T","t")        &amp;     "_F"&amp;IF($HS35=TRUE,3,0)+COUNTIF($HL35:$HP35,TRUE)+COUNTIF($BV35:$BW35,"&gt;0")&amp;IF($HQ35=TRUE,3,0)+COUNTIF($BV35:$BW35,"&gt;0")&amp;"N"&amp;$HV35&amp;$HW35&amp;"L"&amp;$IH35&amp;$II35&amp;"_"&amp;$IG35&amp;")"</f>
        <v>LTW_loops   SE GSW_PInp MWM        TOLSpr Scan1 CFS CG_1 FodCrop     REV_-   _-_1 RR     (PT_F00N--L11_1)</v>
      </c>
      <c r="BB35" s="8" t="str">
        <f ca="1">IF(COUNTIF(BA$13:BA35,BA35)=1,"-","Dup")</f>
        <v>-</v>
      </c>
      <c r="BC35" s="8"/>
      <c r="BD35" s="567" t="b" cm="1">
        <f t="array" ref="BD35">INDEX(BD$13:BD34,$B35+1,1)</f>
        <v>0</v>
      </c>
      <c r="BE35" s="567" t="b" cm="1">
        <f t="array" ref="BE35">INDEX(BE$13:BE34,$B35+1,1)</f>
        <v>0</v>
      </c>
      <c r="BF35" s="567" t="b" cm="1">
        <f t="array" ref="BF35">INDEX(BF$13:BF34,$B35+1,1)</f>
        <v>0</v>
      </c>
      <c r="BG35" s="567" t="b" cm="1">
        <f t="array" ref="BG35">INDEX(BG$13:BG34,$B35+1,1)</f>
        <v>0</v>
      </c>
      <c r="BH35" s="567" t="b" cm="1">
        <f t="array" ref="BH35">INDEX(BH$13:BH34,$B35+1,1)</f>
        <v>0</v>
      </c>
      <c r="BI35" s="567" t="b" cm="1">
        <f t="array" ref="BI35">INDEX(BI$13:BI34,$B35+1,1)</f>
        <v>0</v>
      </c>
      <c r="BJ35" s="567" t="b" cm="1">
        <f t="array" ref="BJ35">INDEX(BJ$13:BJ34,$B35+1,1)</f>
        <v>0</v>
      </c>
      <c r="BK35" s="567" t="b" cm="1">
        <f t="array" ref="BK35">INDEX(BK$13:BK34,$B35+1,1)</f>
        <v>0</v>
      </c>
      <c r="BL35" s="567" t="b" cm="1">
        <f t="array" ref="BL35">INDEX(BL$13:BL34,$B35+1,1)</f>
        <v>0</v>
      </c>
      <c r="BM35" s="8"/>
      <c r="BN35" s="567" t="b" cm="1">
        <f t="array" ref="BN35">INDEX(BN$13:BN34,$B35+1,1)</f>
        <v>0</v>
      </c>
      <c r="BO35" s="567" t="str" cm="1">
        <f t="array" ref="BO35">INDEX(BO$13:BO34,$B35+1,1)</f>
        <v>-</v>
      </c>
      <c r="BP35" s="567" t="str" cm="1">
        <f t="array" ref="BP35">INDEX(BP$13:BP34,$B35+1,1)</f>
        <v>-</v>
      </c>
      <c r="BQ35" s="567" t="str" cm="1">
        <f t="array" ref="BQ35">INDEX(BQ$13:BQ34,$B35+1,1)</f>
        <v>-</v>
      </c>
      <c r="BR35" s="567" t="str" cm="1">
        <f t="array" ref="BR35">INDEX(BR$13:BR34,$B35+1,1)</f>
        <v>-</v>
      </c>
      <c r="BS35" s="567" t="str" cm="1">
        <f t="array" ref="BS35">INDEX(BS$13:BS34,$B35+1,1)</f>
        <v>-</v>
      </c>
      <c r="BT35" s="567" t="str" cm="1">
        <f t="array" ref="BT35">INDEX(BT$13:BT34,$B35+1,1)</f>
        <v>-</v>
      </c>
      <c r="BU35" s="567" t="str" cm="1">
        <f t="array" ref="BU35">INDEX(BU$13:BU34,$B35+1,1)</f>
        <v>-</v>
      </c>
      <c r="BV35" s="567" t="str" cm="1">
        <f t="array" ref="BV35">INDEX(BV$13:BV34,$B35+1,1)</f>
        <v>-</v>
      </c>
      <c r="BW35" s="567" t="str" cm="1">
        <f t="array" ref="BW35">INDEX(BW$13:BW34,$B35+1,1)</f>
        <v>-</v>
      </c>
      <c r="BX35" s="567" t="str" cm="1">
        <f t="array" ref="BX35">INDEX(BX$13:BX34,$B35+1,1)</f>
        <v>-</v>
      </c>
      <c r="BY35" s="567" t="str" cm="1">
        <f t="array" ref="BY35">INDEX(BY$13:BY34,$B35+1,1)</f>
        <v>-</v>
      </c>
      <c r="BZ35" s="567" t="b" cm="1">
        <f t="array" ref="BZ35">INDEX(BZ$13:BZ34,$B35+1,1)</f>
        <v>0</v>
      </c>
      <c r="CA35" s="567" t="str" cm="1">
        <f t="array" ref="CA35">INDEX(CA$13:CA34,$B35+1,1)</f>
        <v>-</v>
      </c>
      <c r="CB35" s="567" t="str" cm="1">
        <f t="array" ref="CB35">INDEX(CB$13:CB34,$B35+1,1)</f>
        <v>-</v>
      </c>
      <c r="CC35" s="567" t="str" cm="1">
        <f t="array" ref="CC35">INDEX(CC$13:CC34,$B35+1,1)</f>
        <v>-</v>
      </c>
      <c r="CD35" s="567" t="str" cm="1">
        <f t="array" ref="CD35">INDEX(CD$13:CD34,$B35+1,1)</f>
        <v>-</v>
      </c>
      <c r="CE35" s="8"/>
      <c r="CF35" s="567" t="str" cm="1">
        <f t="array" ref="CF35">INDEX(CF$13:CF34,$B35+1,1)</f>
        <v>-</v>
      </c>
      <c r="CG35" s="441" t="str">
        <f t="shared" ca="1" si="53"/>
        <v>-</v>
      </c>
      <c r="CH35" s="441">
        <f t="shared" si="54"/>
        <v>0</v>
      </c>
      <c r="CI35" s="441">
        <f t="shared" si="54"/>
        <v>0</v>
      </c>
      <c r="CJ35" s="567" t="str" cm="1">
        <f t="array" ref="CJ35">INDEX(CJ$13:CJ34,$B35+1,1)</f>
        <v>-</v>
      </c>
      <c r="CK35" s="567" t="str" cm="1">
        <f t="array" ref="CK35">INDEX(CK$13:CK34,$B35+1,1)</f>
        <v>-</v>
      </c>
      <c r="CL35" s="567" t="str" cm="1">
        <f t="array" ref="CL35">INDEX(CL$13:CL34,$B35+1,1)</f>
        <v>-</v>
      </c>
      <c r="CM35" s="441" t="str">
        <f t="shared" ca="1" si="55"/>
        <v>-</v>
      </c>
      <c r="CN35" s="441">
        <f t="shared" si="56"/>
        <v>0</v>
      </c>
      <c r="CO35" s="441">
        <f t="shared" si="56"/>
        <v>0</v>
      </c>
      <c r="CP35" s="567" t="str" cm="1">
        <f t="array" ref="CP35">INDEX(CP$13:CP34,$B35+1,1)</f>
        <v>-</v>
      </c>
      <c r="CQ35" s="441" t="str">
        <f t="shared" ca="1" si="57"/>
        <v>-</v>
      </c>
      <c r="CR35" s="441">
        <f t="shared" si="58"/>
        <v>0</v>
      </c>
      <c r="CS35" s="567" t="str" cm="1">
        <f t="array" ref="CS35">INDEX(CS$13:CS34,$B35+1,1)</f>
        <v>-</v>
      </c>
      <c r="CT35" s="567" t="str" cm="1">
        <f t="array" ref="CT35">INDEX(CT$13:CT34,$B35+1,1)</f>
        <v>-</v>
      </c>
      <c r="CU35" s="441">
        <f t="shared" si="59"/>
        <v>0</v>
      </c>
      <c r="CV35" s="567" t="str" cm="1">
        <f t="array" ref="CV35">INDEX(CV$13:CV34,$B35+1,1)</f>
        <v>-</v>
      </c>
      <c r="CW35" s="441" t="str">
        <f t="shared" ca="1" si="60"/>
        <v>-</v>
      </c>
      <c r="CX35" s="441">
        <f t="shared" si="61"/>
        <v>0</v>
      </c>
      <c r="CY35" s="441">
        <f t="shared" si="61"/>
        <v>0</v>
      </c>
      <c r="CZ35" s="8"/>
      <c r="DA35" s="91" t="b">
        <f>$DB35</f>
        <v>1</v>
      </c>
      <c r="DB35" s="22" t="b">
        <v>1</v>
      </c>
      <c r="DC35" s="578">
        <f>DC34</f>
        <v>2231</v>
      </c>
      <c r="DD35" s="22" t="b">
        <v>0</v>
      </c>
      <c r="DE35" s="567" t="str" cm="1">
        <f t="array" ref="DE35">INDEX(DE$13:DE34,$B35+1,1)</f>
        <v>-</v>
      </c>
      <c r="DF35" s="567" cm="1">
        <f t="array" ref="DF35">INDEX(DF$13:DF34,$B35+1,1)</f>
        <v>1</v>
      </c>
      <c r="DG35" s="567" cm="1">
        <f t="array" ref="DG35">INDEX(DG$13:DG34,$B35+1,1)</f>
        <v>1</v>
      </c>
      <c r="DH35" s="567" t="str" cm="1">
        <f t="array" ref="DH35">INDEX(DH$13:DH34,$B35+1,1)</f>
        <v>-</v>
      </c>
      <c r="DI35" s="567" t="str" cm="1">
        <f t="array" ref="DI35">INDEX(DI$13:DI34,$B35+1,1)</f>
        <v>-</v>
      </c>
      <c r="DJ35" s="567" t="str" cm="1">
        <f t="array" ref="DJ35">INDEX(DJ$13:DJ34,$B35+1,1)</f>
        <v>-</v>
      </c>
      <c r="DK35" s="567" t="str" cm="1">
        <f t="array" ref="DK35">INDEX(DK$13:DK34,$B35+1,1)</f>
        <v>-</v>
      </c>
      <c r="DL35" s="567" t="str" cm="1">
        <f t="array" ref="DL35">INDEX(DL$13:DL34,$B35+1,1)</f>
        <v>-</v>
      </c>
      <c r="DM35" s="567" t="str" cm="1">
        <f t="array" ref="DM35">INDEX(DM$13:DM34,$B35+1,1)</f>
        <v>-</v>
      </c>
      <c r="DN35" s="441">
        <f t="shared" si="80"/>
        <v>1</v>
      </c>
      <c r="DO35" s="441">
        <f t="shared" si="80"/>
        <v>60</v>
      </c>
      <c r="DP35" s="567" t="str" cm="1">
        <f t="array" ref="DP35">INDEX(DP$13:DP34,$B35+1,1)</f>
        <v>-</v>
      </c>
      <c r="DQ35" s="441" t="str">
        <f t="shared" si="81"/>
        <v>-</v>
      </c>
      <c r="DR35" s="441" t="str">
        <f t="shared" si="81"/>
        <v>-</v>
      </c>
      <c r="DS35" s="441" t="str">
        <f t="shared" si="81"/>
        <v>-</v>
      </c>
      <c r="DT35" s="441" t="b">
        <f t="shared" si="82"/>
        <v>0</v>
      </c>
      <c r="DU35" s="567" t="str" cm="1">
        <f t="array" ref="DU35">INDEX(DU$13:DU34,$B35+1,1)</f>
        <v>-</v>
      </c>
      <c r="DV35" s="567" t="str" cm="1">
        <f t="array" ref="DV35">INDEX(DV$13:DV34,$B35+1,1)</f>
        <v>-</v>
      </c>
      <c r="DW35" s="567" t="str" cm="1">
        <f t="array" ref="DW35">INDEX(DW$13:DW34,$B35+1,1)</f>
        <v>-</v>
      </c>
      <c r="DX35" s="567" t="str" cm="1">
        <f t="array" ref="DX35">INDEX(DX$13:DX34,$B35+1,1)</f>
        <v>-</v>
      </c>
      <c r="DY35" s="441" t="str">
        <f t="shared" si="103"/>
        <v>-</v>
      </c>
      <c r="DZ35" s="441">
        <f t="shared" si="103"/>
        <v>500</v>
      </c>
      <c r="EA35" s="441">
        <f t="shared" si="103"/>
        <v>500</v>
      </c>
      <c r="EB35" s="441" t="str">
        <f t="shared" si="103"/>
        <v>-</v>
      </c>
      <c r="EC35" s="441" t="str">
        <f t="shared" si="103"/>
        <v>-</v>
      </c>
      <c r="ED35" s="441" t="str">
        <f t="shared" si="103"/>
        <v>-</v>
      </c>
      <c r="EE35" s="441">
        <f t="shared" si="84"/>
        <v>0</v>
      </c>
      <c r="EF35" s="441">
        <f t="shared" si="85"/>
        <v>0</v>
      </c>
      <c r="EG35" s="441">
        <f t="shared" si="86"/>
        <v>0</v>
      </c>
      <c r="EH35" s="441">
        <f t="shared" si="86"/>
        <v>0</v>
      </c>
      <c r="EI35" s="441">
        <f t="shared" si="86"/>
        <v>0</v>
      </c>
      <c r="EJ35" s="441">
        <f t="shared" si="86"/>
        <v>0</v>
      </c>
      <c r="EK35" s="441" t="b">
        <f t="shared" si="87"/>
        <v>0</v>
      </c>
      <c r="EL35" s="441" t="b">
        <f t="shared" si="87"/>
        <v>0</v>
      </c>
      <c r="EM35" s="441" t="b">
        <f t="shared" si="87"/>
        <v>0</v>
      </c>
      <c r="EN35" s="441" t="b">
        <f t="shared" si="87"/>
        <v>0</v>
      </c>
      <c r="EO35" s="441">
        <f t="shared" si="88"/>
        <v>1</v>
      </c>
      <c r="EP35" s="441">
        <f t="shared" si="88"/>
        <v>0</v>
      </c>
      <c r="EQ35" s="441" t="b">
        <f t="shared" si="89"/>
        <v>0</v>
      </c>
      <c r="ER35" s="441" t="b">
        <f t="shared" si="64"/>
        <v>0</v>
      </c>
      <c r="ES35" s="441" t="b">
        <f t="shared" si="64"/>
        <v>0</v>
      </c>
      <c r="ET35" s="441" t="b">
        <f t="shared" si="64"/>
        <v>1</v>
      </c>
      <c r="EU35" s="91">
        <f t="shared" si="65"/>
        <v>1</v>
      </c>
      <c r="EV35" s="91">
        <f t="shared" si="65"/>
        <v>1</v>
      </c>
      <c r="EW35" s="567" cm="1">
        <f t="array" ref="EW35">INDEX(EW$13:EW34,$B35+1,1)</f>
        <v>1</v>
      </c>
      <c r="EX35" s="567" cm="1">
        <f t="array" ref="EX35">INDEX(EX$13:EX34,$B35+1,1)</f>
        <v>1</v>
      </c>
      <c r="EY35" s="567" cm="1">
        <f t="array" ref="EY35">INDEX(EY$13:EY34,$B35+1,1)</f>
        <v>1</v>
      </c>
      <c r="EZ35" s="567" cm="1">
        <f t="array" ref="EZ35">INDEX(EZ$13:EZ34,$B35+1,1)</f>
        <v>1</v>
      </c>
      <c r="FA35" s="567" t="str" cm="1">
        <f t="array" ref="FA35">INDEX(FA$13:FA34,$B35+1,1)</f>
        <v>-</v>
      </c>
      <c r="FB35" s="441" t="b">
        <f t="shared" si="90"/>
        <v>1</v>
      </c>
      <c r="FC35" s="441" t="b">
        <f t="shared" si="90"/>
        <v>0</v>
      </c>
      <c r="FD35" s="441" t="b">
        <f t="shared" si="90"/>
        <v>0</v>
      </c>
      <c r="FE35" s="441" t="b">
        <f t="shared" si="90"/>
        <v>0</v>
      </c>
      <c r="FF35" s="91">
        <f t="shared" si="102"/>
        <v>1</v>
      </c>
      <c r="FG35" s="91">
        <f t="shared" si="102"/>
        <v>1</v>
      </c>
      <c r="FH35" s="91">
        <f t="shared" si="102"/>
        <v>1</v>
      </c>
      <c r="FI35" s="91">
        <f t="shared" si="102"/>
        <v>1</v>
      </c>
      <c r="FJ35" s="91">
        <f t="shared" si="102"/>
        <v>1</v>
      </c>
      <c r="FK35" s="91">
        <f t="shared" si="102"/>
        <v>1</v>
      </c>
      <c r="FL35" s="91">
        <f t="shared" si="102"/>
        <v>1</v>
      </c>
      <c r="FM35" s="91">
        <f t="shared" si="102"/>
        <v>1</v>
      </c>
      <c r="FN35" s="8"/>
      <c r="FO35" s="567" t="str" cm="1">
        <f t="array" ref="FO35">INDEX(FO$13:FO34,$B35+1,1)</f>
        <v>-</v>
      </c>
      <c r="FP35" s="441" t="b">
        <f t="shared" si="91"/>
        <v>0</v>
      </c>
      <c r="FQ35" s="567" t="str" cm="1">
        <f t="array" ref="FQ35">INDEX(FQ$13:FQ34,$B35+1,1)</f>
        <v>-</v>
      </c>
      <c r="FR35" s="567" t="str" cm="1">
        <f t="array" ref="FR35">INDEX(FR$13:FR34,$B35+1,1)</f>
        <v>-</v>
      </c>
      <c r="FS35" s="567" t="str" cm="1">
        <f t="array" ref="FS35">INDEX(FS$13:FS34,$B35+1,1)</f>
        <v>-</v>
      </c>
      <c r="FT35" s="567" cm="1">
        <f t="array" ref="FT35">INDEX(FT$13:FT34,$B35+1,1)</f>
        <v>1</v>
      </c>
      <c r="FU35" s="567" cm="1">
        <f t="array" ref="FU35">INDEX(FU$13:FU34,$B35+1,1)</f>
        <v>1</v>
      </c>
      <c r="FV35" s="567" t="str" cm="1">
        <f t="array" ref="FV35">INDEX(FV$13:FV34,$B35+1,1)</f>
        <v>-</v>
      </c>
      <c r="FW35" s="567" t="str" cm="1">
        <f t="array" ref="FW35">INDEX(FW$13:FW34,$B35+1,1)</f>
        <v>-</v>
      </c>
      <c r="FX35" s="567" t="str" cm="1">
        <f t="array" ref="FX35">INDEX(FX$13:FX34,$B35+1,1)</f>
        <v>-</v>
      </c>
      <c r="FY35" s="567" t="str" cm="1">
        <f t="array" ref="FY35">INDEX(FY$13:FY34,$B35+1,1)</f>
        <v>-</v>
      </c>
      <c r="FZ35" s="567" t="str" cm="1">
        <f t="array" ref="FZ35">INDEX(FZ$13:FZ34,$B35+1,1)</f>
        <v>-</v>
      </c>
      <c r="GA35" s="567" t="str" cm="1">
        <f t="array" ref="GA35">INDEX(GA$13:GA34,$B35+1,1)</f>
        <v>-</v>
      </c>
      <c r="GB35" s="567" t="str" cm="1">
        <f t="array" ref="GB35">INDEX(GB$13:GB34,$B35+1,1)</f>
        <v>-</v>
      </c>
      <c r="GC35" s="567" t="str" cm="1">
        <f t="array" ref="GC35">INDEX(GC$13:GC34,$B35+1,1)</f>
        <v>-</v>
      </c>
      <c r="GD35" s="567" t="str" cm="1">
        <f t="array" ref="GD35">INDEX(GD$13:GD34,$B35+1,1)</f>
        <v>-</v>
      </c>
      <c r="GE35" s="567" t="str" cm="1">
        <f t="array" ref="GE35">INDEX(GE$13:GE34,$B35+1,1)</f>
        <v>-</v>
      </c>
      <c r="GF35" s="567" t="str" cm="1">
        <f t="array" ref="GF35">INDEX(GF$13:GF34,$B35+1,1)</f>
        <v>-</v>
      </c>
      <c r="GG35" s="567" t="str" cm="1">
        <f t="array" ref="GG35">INDEX(GG$13:GG34,$B35+1,1)</f>
        <v>-</v>
      </c>
      <c r="GH35" s="567" t="str" cm="1">
        <f t="array" ref="GH35">INDEX(GH$13:GH34,$B35+1,1)</f>
        <v>-</v>
      </c>
      <c r="GI35" s="567" t="str" cm="1">
        <f t="array" ref="GI35">INDEX(GI$13:GI34,$B35+1,1)</f>
        <v>-</v>
      </c>
      <c r="GJ35" s="567" t="str" cm="1">
        <f t="array" ref="GJ35">INDEX(GJ$13:GJ34,$B35+1,1)</f>
        <v>-</v>
      </c>
      <c r="GK35" s="567" t="str" cm="1">
        <f t="array" ref="GK35">INDEX(GK$13:GK34,$B35+1,1)</f>
        <v>-</v>
      </c>
      <c r="GL35" s="567" t="str" cm="1">
        <f t="array" ref="GL35">INDEX(GL$13:GL34,$B35+1,1)</f>
        <v>-</v>
      </c>
      <c r="GM35" s="567" t="str" cm="1">
        <f t="array" ref="GM35">INDEX(GM$13:GM34,$B35+1,1)</f>
        <v>-</v>
      </c>
      <c r="GN35" s="567" cm="1">
        <f t="array" ref="GN35">INDEX(GN$13:GN34,$B35+1,1)</f>
        <v>0</v>
      </c>
      <c r="GO35" s="567" t="str" cm="1">
        <f t="array" ref="GO35">INDEX(GO$13:GO34,$B35+1,1)</f>
        <v>-</v>
      </c>
      <c r="GP35" s="567" cm="1">
        <f t="array" ref="GP35">INDEX(GP$13:GP34,$B35+1,1)</f>
        <v>1</v>
      </c>
      <c r="GQ35" s="567" cm="1">
        <f t="array" ref="GQ35">INDEX(GQ$13:GQ34,$B35+1,1)</f>
        <v>0</v>
      </c>
      <c r="GR35" s="567" cm="1">
        <f t="array" ref="GR35">INDEX(GR$13:GR34,$B35+1,1)</f>
        <v>0</v>
      </c>
      <c r="GS35" s="567" cm="1">
        <f t="array" ref="GS35">INDEX(GS$13:GS34,$B35+1,1)</f>
        <v>0</v>
      </c>
      <c r="GT35" s="567" cm="1">
        <f t="array" ref="GT35">INDEX(GT$13:GT34,$B35+1,1)</f>
        <v>0</v>
      </c>
      <c r="GU35" s="567" cm="1">
        <f t="array" ref="GU35">INDEX(GU$13:GU34,$B35+1,1)</f>
        <v>0</v>
      </c>
      <c r="GV35" s="567" cm="1">
        <f t="array" ref="GV35">INDEX(GV$13:GV34,$B35+1,1)</f>
        <v>0</v>
      </c>
      <c r="GW35" s="567" cm="1">
        <f t="array" ref="GW35">INDEX(GW$13:GW34,$B35+1,1)</f>
        <v>1</v>
      </c>
      <c r="GX35" s="567" cm="1">
        <f t="array" ref="GX35">INDEX(GX$13:GX34,$B35+1,1)</f>
        <v>0</v>
      </c>
      <c r="GY35" s="567" cm="1">
        <f t="array" ref="GY35">INDEX(GY$13:GY34,$B35+1,1)</f>
        <v>0</v>
      </c>
      <c r="GZ35" s="567" cm="1">
        <f t="array" ref="GZ35">INDEX(GZ$13:GZ34,$B35+1,1)</f>
        <v>0</v>
      </c>
      <c r="HA35" s="567" cm="1">
        <f t="array" ref="HA35">INDEX(HA$13:HA34,$B35+1,1)</f>
        <v>0</v>
      </c>
      <c r="HB35" s="8"/>
      <c r="HC35" s="567" t="str" cm="1">
        <f t="array" ref="HC35">INDEX(HC$13:HC34,$B35+1,1)</f>
        <v>-</v>
      </c>
      <c r="HD35" s="567" t="str" cm="1">
        <f t="array" ref="HD35">INDEX(HD$13:HD34,$B35+1,1)</f>
        <v>-</v>
      </c>
      <c r="HE35" s="567" t="str" cm="1">
        <f t="array" ref="HE35">INDEX(HE$13:HE34,$B35+1,1)</f>
        <v>-</v>
      </c>
      <c r="HF35" s="567" t="str" cm="1">
        <f t="array" ref="HF35">INDEX(HF$13:HF34,$B35+1,1)</f>
        <v>-</v>
      </c>
      <c r="HG35" s="567" cm="1">
        <f t="array" ref="HG35">INDEX(HG$13:HG34,$B35+1,1)</f>
        <v>0</v>
      </c>
      <c r="HH35" s="567" t="str" cm="1">
        <f t="array" ref="HH35">INDEX(HH$13:HH34,$B35+1,1)</f>
        <v>-</v>
      </c>
      <c r="HI35" s="567" t="str" cm="1">
        <f t="array" ref="HI35">INDEX(HI$13:HI34,$B35+1,1)</f>
        <v>-</v>
      </c>
      <c r="HJ35" s="567" t="str" cm="1">
        <f t="array" aca="1" ref="HJ35" ca="1">INDEX(HJ$13:HJ34,$B35+1,1)</f>
        <v>-</v>
      </c>
      <c r="HK35" s="567" t="str" cm="1">
        <f t="array" ref="HK35">INDEX(HK$13:HK34,$B35+1,1)</f>
        <v>-</v>
      </c>
      <c r="HL35" s="567" t="str" cm="1">
        <f t="array" ref="HL35">INDEX(HL$13:HL34,$B35+1,1)</f>
        <v>-</v>
      </c>
      <c r="HM35" s="567" t="str" cm="1">
        <f t="array" ref="HM35">INDEX(HM$13:HM34,$B35+1,1)</f>
        <v>-</v>
      </c>
      <c r="HN35" s="567" t="str" cm="1">
        <f t="array" ref="HN35">INDEX(HN$13:HN34,$B35+1,1)</f>
        <v>-</v>
      </c>
      <c r="HO35" s="567" t="str" cm="1">
        <f t="array" ref="HO35">INDEX(HO$13:HO34,$B35+1,1)</f>
        <v>-</v>
      </c>
      <c r="HP35" s="567" t="str" cm="1">
        <f t="array" ref="HP35">INDEX(HP$13:HP34,$B35+1,1)</f>
        <v>-</v>
      </c>
      <c r="HQ35" s="567" t="str" cm="1">
        <f t="array" ref="HQ35">INDEX(HQ$13:HQ34,$B35+1,1)</f>
        <v>-</v>
      </c>
      <c r="HR35" s="567" t="str" cm="1">
        <f t="array" ref="HR35">INDEX(HR$13:HR34,$B35+1,1)</f>
        <v>-</v>
      </c>
      <c r="HS35" s="567" t="str" cm="1">
        <f t="array" ref="HS35">INDEX(HS$13:HS34,$B35+1,1)</f>
        <v>-</v>
      </c>
      <c r="HT35" s="567" t="str" cm="1">
        <f t="array" ref="HT35">INDEX(HT$13:HT34,$B35+1,1)</f>
        <v>-</v>
      </c>
      <c r="HU35" s="567" t="str" cm="1">
        <f t="array" ref="HU35">INDEX(HU$13:HU34,$B35+1,1)</f>
        <v>-</v>
      </c>
      <c r="HV35" s="567" t="str" cm="1">
        <f t="array" ref="HV35">INDEX(HV$13:HV34,$B35+1,1)</f>
        <v>-</v>
      </c>
      <c r="HW35" s="567" t="str" cm="1">
        <f t="array" ref="HW35">INDEX(HW$13:HW34,$B35+1,1)</f>
        <v>-</v>
      </c>
      <c r="HX35" s="567" t="str" cm="1">
        <f t="array" ref="HX35">INDEX(HX$13:HX34,$B35+1,1)</f>
        <v>-</v>
      </c>
      <c r="HY35" s="567" t="str" cm="1">
        <f t="array" ref="HY35">INDEX(HY$13:HY34,$B35+1,1)</f>
        <v>-</v>
      </c>
      <c r="HZ35" s="567" t="str" cm="1">
        <f t="array" ref="HZ35">INDEX(HZ$13:HZ34,$B35+1,1)</f>
        <v>-</v>
      </c>
      <c r="IA35" s="567" t="str" cm="1">
        <f t="array" ref="IA35">INDEX(IA$13:IA34,$B35+1,1)</f>
        <v>-</v>
      </c>
      <c r="IB35" s="567" t="str" cm="1">
        <f t="array" ref="IB35">INDEX(IB$13:IB34,$B35+1,1)</f>
        <v>-</v>
      </c>
      <c r="IC35" s="567" t="str" cm="1">
        <f t="array" ref="IC35">INDEX(IC$13:IC34,$B35+1,1)</f>
        <v>-</v>
      </c>
      <c r="ID35" s="567" t="str" cm="1">
        <f t="array" ref="ID35">INDEX(ID$13:ID34,$B35+1,1)</f>
        <v>-</v>
      </c>
      <c r="IE35" s="567" t="str" cm="1">
        <f t="array" ref="IE35">INDEX(IE$13:IE34,$B35+1,1)</f>
        <v>-</v>
      </c>
      <c r="IF35" s="567" t="str" cm="1">
        <f t="array" ref="IF35">INDEX(IF$13:IF34,$B35+1,1)</f>
        <v>-</v>
      </c>
      <c r="IG35" s="22">
        <v>1</v>
      </c>
      <c r="IH35" s="567" cm="1">
        <f t="array" ref="IH35">INDEX(IH$13:IH34,$B35+1,1)</f>
        <v>1</v>
      </c>
      <c r="II35" s="567" cm="1">
        <f t="array" ref="II35">INDEX(II$13:II34,$B35+1,1)</f>
        <v>1</v>
      </c>
      <c r="IJ35" s="8"/>
      <c r="IK35" s="567" cm="1">
        <f t="array" ref="IK35">INDEX(IK$13:IK34,$B35+1,1)</f>
        <v>0.125</v>
      </c>
      <c r="IL35" s="567" cm="1">
        <f t="array" ref="IL35">INDEX(IL$13:IL34,$B35+1,1)</f>
        <v>0.3</v>
      </c>
      <c r="IM35" s="567" cm="1">
        <f t="array" ref="IM35">INDEX(IM$13:IM34,$B35+1,1)</f>
        <v>-0.05</v>
      </c>
      <c r="IN35" s="567" cm="1">
        <f t="array" ref="IN35">INDEX(IN$13:IN34,$B35+1,1)</f>
        <v>0.1</v>
      </c>
      <c r="IO35" s="567" cm="1">
        <f t="array" ref="IO35">INDEX(IO$13:IO34,$B35+1,1)</f>
        <v>0.25</v>
      </c>
      <c r="IP35" s="567" cm="1">
        <f t="array" ref="IP35">INDEX(IP$13:IP34,$B35+1,1)</f>
        <v>-0.05</v>
      </c>
      <c r="IQ35" s="567" cm="1">
        <f t="array" ref="IQ35">INDEX(IQ$13:IQ34,$B35+1,1)</f>
        <v>0.05</v>
      </c>
      <c r="IR35" s="567" cm="1">
        <f t="array" ref="IR35">INDEX(IR$13:IR34,$B35+1,1)</f>
        <v>0.1</v>
      </c>
      <c r="IS35" s="567" cm="1">
        <f t="array" ref="IS35">INDEX(IS$13:IS34,$B35+1,1)</f>
        <v>-0.02</v>
      </c>
      <c r="IT35" s="567" cm="1">
        <f t="array" ref="IT35">INDEX(IT$13:IT34,$B35+1,1)</f>
        <v>0.1</v>
      </c>
      <c r="IU35" s="567" cm="1">
        <f t="array" ref="IU35">INDEX(IU$13:IU34,$B35+1,1)</f>
        <v>0.25</v>
      </c>
      <c r="IV35" s="567" cm="1">
        <f t="array" ref="IV35">INDEX(IV$13:IV34,$B35+1,1)</f>
        <v>-0.05</v>
      </c>
      <c r="IW35" s="567" cm="1">
        <f t="array" ref="IW35">INDEX(IW$13:IW34,$B35+1,1)</f>
        <v>0.125</v>
      </c>
      <c r="IX35" s="567" cm="1">
        <f t="array" ref="IX35">INDEX(IX$13:IX34,$B35+1,1)</f>
        <v>0.1</v>
      </c>
      <c r="IY35" s="567" cm="1">
        <f t="array" ref="IY35">INDEX(IY$13:IY34,$B35+1,1)</f>
        <v>0.1</v>
      </c>
      <c r="IZ35" s="567" cm="1">
        <f t="array" ref="IZ35">INDEX(IZ$13:IZ34,$B35+1,1)</f>
        <v>0.1</v>
      </c>
      <c r="JA35" s="567" cm="1">
        <f t="array" ref="JA35">INDEX(JA$13:JA34,$B35+1,1)</f>
        <v>0</v>
      </c>
      <c r="JB35" s="567" cm="1">
        <f t="array" ref="JB35">INDEX(JB$13:JB34,$B35+1,1)</f>
        <v>0</v>
      </c>
      <c r="JC35" s="567" cm="1">
        <f t="array" ref="JC35">INDEX(JC$13:JC34,$B35+1,1)</f>
        <v>0</v>
      </c>
      <c r="JD35" s="567" cm="1">
        <f t="array" ref="JD35">INDEX(JD$13:JD34,$B35+1,1)</f>
        <v>0</v>
      </c>
      <c r="JE35" s="567" cm="1">
        <f t="array" ref="JE35">INDEX(JE$13:JE34,$B35+1,1)</f>
        <v>0</v>
      </c>
      <c r="JF35" s="567" cm="1">
        <f t="array" ref="JF35">INDEX(JF$13:JF34,$B35+1,1)</f>
        <v>0</v>
      </c>
      <c r="JG35" s="567" cm="1">
        <f t="array" ref="JG35">INDEX(JG$13:JG34,$B35+1,1)</f>
        <v>0</v>
      </c>
      <c r="JH35" s="567" cm="1">
        <f t="array" ref="JH35">INDEX(JH$13:JH34,$B35+1,1)</f>
        <v>0</v>
      </c>
      <c r="JI35" s="567" cm="1">
        <f t="array" ref="JI35">INDEX(JI$13:JI34,$B35+1,1)</f>
        <v>0</v>
      </c>
      <c r="JJ35" s="567" cm="1">
        <f t="array" ref="JJ35">INDEX(JJ$13:JJ34,$B35+1,1)</f>
        <v>0</v>
      </c>
      <c r="JK35" s="567" cm="1">
        <f t="array" ref="JK35">INDEX(JK$13:JK34,$B35+1,1)</f>
        <v>0</v>
      </c>
      <c r="JL35" s="567" cm="1">
        <f t="array" ref="JL35">INDEX(JL$13:JL34,$B35+1,1)</f>
        <v>0</v>
      </c>
      <c r="JM35" s="567" cm="1">
        <f t="array" ref="JM35">INDEX(JM$13:JM34,$B35+1,1)</f>
        <v>0</v>
      </c>
      <c r="JN35" s="567" cm="1">
        <f t="array" ref="JN35">INDEX(JN$13:JN34,$B35+1,1)</f>
        <v>0</v>
      </c>
      <c r="JO35" s="567" cm="1">
        <f t="array" ref="JO35">INDEX(JO$13:JO34,$B35+1,1)</f>
        <v>0</v>
      </c>
      <c r="JP35" s="567" cm="1">
        <f t="array" ref="JP35">INDEX(JP$13:JP34,$B35+1,1)</f>
        <v>0</v>
      </c>
      <c r="JQ35" s="567" cm="1">
        <f t="array" ref="JQ35">INDEX(JQ$13:JQ34,$B35+1,1)</f>
        <v>0</v>
      </c>
      <c r="JR35" s="567" cm="1">
        <f t="array" ref="JR35">INDEX(JR$13:JR34,$B35+1,1)</f>
        <v>0</v>
      </c>
      <c r="JS35" s="567" cm="1">
        <f t="array" ref="JS35">INDEX(JS$13:JS34,$B35+1,1)</f>
        <v>0</v>
      </c>
      <c r="JT35" s="567" cm="1">
        <f t="array" ref="JT35">INDEX(JT$13:JT34,$B35+1,1)</f>
        <v>0</v>
      </c>
      <c r="JU35" s="567" cm="1">
        <f t="array" ref="JU35">INDEX(JU$13:JU34,$B35+1,1)</f>
        <v>0</v>
      </c>
      <c r="JV35" s="567" cm="1">
        <f t="array" ref="JV35">INDEX(JV$13:JV34,$B35+1,1)</f>
        <v>0</v>
      </c>
      <c r="JW35" s="567" cm="1">
        <f t="array" ref="JW35">INDEX(JW$13:JW34,$B35+1,1)</f>
        <v>0</v>
      </c>
      <c r="JX35" s="567" cm="1">
        <f t="array" ref="JX35">INDEX(JX$13:JX34,$B35+1,1)</f>
        <v>0</v>
      </c>
      <c r="JY35" s="567" cm="1">
        <f t="array" ref="JY35">INDEX(JY$13:JY34,$B35+1,1)</f>
        <v>0</v>
      </c>
      <c r="JZ35" s="567" cm="1">
        <f t="array" ref="JZ35">INDEX(JZ$13:JZ34,$B35+1,1)</f>
        <v>0</v>
      </c>
      <c r="KA35" s="567" cm="1">
        <f t="array" ref="KA35">INDEX(KA$13:KA34,$B35+1,1)</f>
        <v>0</v>
      </c>
      <c r="KB35" s="567" cm="1">
        <f t="array" ref="KB35">INDEX(KB$13:KB34,$B35+1,1)</f>
        <v>0</v>
      </c>
      <c r="KC35" s="567" cm="1">
        <f t="array" ref="KC35">INDEX(KC$13:KC34,$B35+1,1)</f>
        <v>0</v>
      </c>
      <c r="KD35" s="567" cm="1">
        <f t="array" ref="KD35">INDEX(KD$13:KD34,$B35+1,1)</f>
        <v>0</v>
      </c>
      <c r="KE35" s="567" cm="1">
        <f t="array" ref="KE35">INDEX(KE$13:KE34,$B35+1,1)</f>
        <v>0</v>
      </c>
      <c r="KF35" s="567" cm="1">
        <f t="array" ref="KF35">INDEX(KF$13:KF34,$B35+1,1)</f>
        <v>0</v>
      </c>
      <c r="KG35" s="567" t="str" cm="1">
        <f t="array" ref="KG35">INDEX(KG$13:KG34,$B35+1,1)</f>
        <v>-</v>
      </c>
      <c r="KH35" s="8"/>
      <c r="KI35" s="567" cm="1">
        <f t="array" ref="KI35">INDEX(KI$13:KI34,$B35+1,1)</f>
        <v>0</v>
      </c>
      <c r="KJ35" s="567" cm="1">
        <f t="array" ref="KJ35">INDEX(KJ$13:KJ34,$B35+1,1)</f>
        <v>0</v>
      </c>
      <c r="KK35" s="567" cm="1">
        <f t="array" ref="KK35">INDEX(KK$13:KK34,$B35+1,1)</f>
        <v>0</v>
      </c>
      <c r="KL35" s="567" t="str" cm="1">
        <f t="array" ref="KL35">INDEX(KL$13:KL34,$B35+1,1)</f>
        <v>-</v>
      </c>
      <c r="KM35" s="567" t="str" cm="1">
        <f t="array" ref="KM35">INDEX(KM$13:KM34,$B35+1,1)</f>
        <v>-</v>
      </c>
      <c r="KN35" s="567" t="str" cm="1">
        <f t="array" ref="KN35">INDEX(KN$13:KN34,$B35+1,1)</f>
        <v>-</v>
      </c>
      <c r="KO35" s="567" t="str" cm="1">
        <f t="array" ref="KO35">INDEX(KO$13:KO34,$B35+1,1)</f>
        <v>-</v>
      </c>
      <c r="KP35" s="567" t="str" cm="1">
        <f t="array" ref="KP35">INDEX(KP$13:KP34,$B35+1,1)</f>
        <v>-</v>
      </c>
      <c r="KQ35" s="567" t="str" cm="1">
        <f t="array" ref="KQ35">INDEX(KQ$13:KQ34,$B35+1,1)</f>
        <v>-</v>
      </c>
      <c r="KR35" s="567" t="str" cm="1">
        <f t="array" ref="KR35">INDEX(KR$13:KR34,$B35+1,1)</f>
        <v>-</v>
      </c>
      <c r="KS35" s="567" t="str" cm="1">
        <f t="array" ref="KS35">INDEX(KS$13:KS34,$B35+1,1)</f>
        <v>-</v>
      </c>
      <c r="KT35" s="567" t="str" cm="1">
        <f t="array" ref="KT35">INDEX(KT$13:KT34,$B35+1,1)</f>
        <v>-</v>
      </c>
      <c r="KU35" s="567" t="str" cm="1">
        <f t="array" ref="KU35">INDEX(KU$13:KU34,$B35+1,1)</f>
        <v>-</v>
      </c>
      <c r="KV35" s="567" t="str" cm="1">
        <f t="array" ref="KV35">INDEX(KV$13:KV34,$B35+1,1)</f>
        <v>-</v>
      </c>
      <c r="KW35" s="567" t="str" cm="1">
        <f t="array" ref="KW35">INDEX(KW$13:KW34,$B35+1,1)</f>
        <v>-</v>
      </c>
      <c r="KX35" s="567" t="str" cm="1">
        <f t="array" ref="KX35">INDEX(KX$13:KX34,$B35+1,1)</f>
        <v>-</v>
      </c>
      <c r="KY35" s="567" t="str" cm="1">
        <f t="array" ref="KY35">INDEX(KY$13:KY34,$B35+1,1)</f>
        <v>-</v>
      </c>
      <c r="KZ35" s="567" t="str" cm="1">
        <f t="array" ref="KZ35">INDEX(KZ$13:KZ34,$B35+1,1)</f>
        <v>-</v>
      </c>
      <c r="LA35" s="567" t="str" cm="1">
        <f t="array" ref="LA35">INDEX(LA$13:LA34,$B35+1,1)</f>
        <v>-</v>
      </c>
      <c r="LB35" s="8"/>
      <c r="LC35" s="441" t="str">
        <f t="shared" ca="1" si="93"/>
        <v>-</v>
      </c>
      <c r="LD35" s="567" t="str" cm="1">
        <f t="array" ref="LD35">INDEX(LD$13:LD34,$B35+1,1)</f>
        <v>-</v>
      </c>
      <c r="LE35" s="567" t="str" cm="1">
        <f t="array" ref="LE35">INDEX(LE$13:LE34,$B35+1,1)</f>
        <v>-</v>
      </c>
      <c r="LF35" s="567" t="str" cm="1">
        <f t="array" ref="LF35">INDEX(LF$13:LF34,$B35+1,1)</f>
        <v>-</v>
      </c>
      <c r="LG35" s="567" t="str" cm="1">
        <f t="array" ref="LG35">INDEX(LG$13:LG34,$B35+1,1)</f>
        <v>-</v>
      </c>
      <c r="LH35" s="567" t="str" cm="1">
        <f t="array" ref="LH35">INDEX(LH$13:LH34,$B35+1,1)</f>
        <v>-</v>
      </c>
      <c r="LI35" s="567" t="str" cm="1">
        <f t="array" ref="LI35">INDEX(LI$13:LI34,$B35+1,1)</f>
        <v>-</v>
      </c>
      <c r="LJ35" s="567" t="str" cm="1">
        <f t="array" ref="LJ35">INDEX(LJ$13:LJ34,$B35+1,1)</f>
        <v>-</v>
      </c>
      <c r="LK35" s="441" t="str" cm="1">
        <f t="array" ref="LK35">IF(OR(LL35:LL35&lt;&gt;"-"),TRUE,"-")</f>
        <v>-</v>
      </c>
      <c r="LL35" s="567" t="str" cm="1">
        <f t="array" ref="LL35">INDEX(LL$13:LL34,$B35+1,1)</f>
        <v>-</v>
      </c>
      <c r="LM35" s="567" cm="1">
        <f t="array" ref="LM35">INDEX(LM$13:LM34,$B35+1,1)</f>
        <v>0</v>
      </c>
      <c r="LN35" s="567" cm="1">
        <f t="array" ref="LN35">INDEX(LN$13:LN34,$B35+1,1)</f>
        <v>999999</v>
      </c>
      <c r="LO35" s="567" cm="1">
        <f t="array" ref="LO35">INDEX(LO$13:LO34,$B35+1,1)</f>
        <v>999999</v>
      </c>
      <c r="LP35" s="567" cm="1">
        <f t="array" ref="LP35">INDEX(LP$13:LP34,$B35+1,1)</f>
        <v>999999</v>
      </c>
      <c r="LQ35" s="567" cm="1">
        <f t="array" ref="LQ35">INDEX(LQ$13:LQ34,$B35+1,1)</f>
        <v>999999</v>
      </c>
      <c r="LR35" s="567" cm="1">
        <f t="array" ref="LR35">INDEX(LR$13:LR34,$B35+1,1)</f>
        <v>999999</v>
      </c>
      <c r="LS35" s="567" cm="1">
        <f t="array" ref="LS35">INDEX(LS$13:LS34,$B35+1,1)</f>
        <v>999999</v>
      </c>
      <c r="LT35" s="567" t="str" cm="1">
        <f t="array" ref="LT35">INDEX(LT$13:LT34,$B35+1,1)</f>
        <v>-</v>
      </c>
      <c r="LU35" s="567" t="str" cm="1">
        <f t="array" ref="LU35">INDEX(LU$13:LU34,$B35+1,1)</f>
        <v>-</v>
      </c>
      <c r="LV35" s="567" t="str" cm="1">
        <f t="array" ref="LV35">INDEX(LV$13:LV34,$B35+1,1)</f>
        <v>-</v>
      </c>
      <c r="LW35" s="567" t="b" cm="1">
        <f t="array" ref="LW35">INDEX(LW$13:LW34,$B35+1,1)</f>
        <v>1</v>
      </c>
      <c r="LX35" s="567" t="str" cm="1">
        <f t="array" ref="LX35">INDEX(LX$13:LX34,$B35+1,1)</f>
        <v>-</v>
      </c>
      <c r="LY35" s="567" cm="1">
        <f t="array" ref="LY35">INDEX(LY$13:LY34,$B35+1,1)</f>
        <v>0</v>
      </c>
      <c r="LZ35" s="567" cm="1">
        <f t="array" ref="LZ35">INDEX(LZ$13:LZ34,$B35+1,1)</f>
        <v>0</v>
      </c>
      <c r="MA35" s="567" cm="1">
        <f t="array" ref="MA35">INDEX(MA$13:MA34,$B35+1,1)</f>
        <v>0</v>
      </c>
      <c r="MB35" s="567" t="str" cm="1">
        <f t="array" ref="MB35">INDEX(MB$13:MB34,$B35+1,1)</f>
        <v>-</v>
      </c>
      <c r="MC35" s="567" t="str" cm="1">
        <f t="array" ref="MC35">INDEX(MC$13:MC34,$B35+1,1)</f>
        <v>-</v>
      </c>
      <c r="MD35" s="441">
        <f t="shared" si="104"/>
        <v>0</v>
      </c>
      <c r="ME35" s="567" t="str" cm="1">
        <f t="array" ref="ME35">INDEX(ME$13:ME34,$B35+1,1)</f>
        <v>-</v>
      </c>
      <c r="MF35" s="567" t="str" cm="1">
        <f t="array" ref="MF35">INDEX(MF$13:MF34,$B35+1,1)</f>
        <v>-</v>
      </c>
      <c r="MG35" s="8"/>
      <c r="MH35" s="567" t="str" cm="1">
        <f t="array" ref="MH35">INDEX(MH$13:MH34,$B35+1,1)</f>
        <v>-</v>
      </c>
      <c r="MI35" s="567" t="str" cm="1">
        <f t="array" ref="MI35">INDEX(MI$13:MI34,$B35+1,1)</f>
        <v>-</v>
      </c>
      <c r="MJ35" s="567" t="str" cm="1">
        <f t="array" ref="MJ35">INDEX(MJ$13:MJ34,$B35+1,1)</f>
        <v>-</v>
      </c>
      <c r="MK35" s="567" t="str" cm="1">
        <f t="array" ref="MK35">INDEX(MK$13:MK34,$B35+1,1)</f>
        <v>-</v>
      </c>
      <c r="ML35" s="567" cm="1">
        <f t="array" ref="ML35">INDEX(ML$13:ML34,$B35+1,1)</f>
        <v>1</v>
      </c>
      <c r="MM35" s="567" cm="1">
        <f t="array" ref="MM35">INDEX(MM$13:MM34,$B35+1,1)</f>
        <v>1</v>
      </c>
      <c r="MN35" s="567" cm="1">
        <f t="array" ref="MN35">INDEX(MN$13:MN34,$B35+1,1)</f>
        <v>1</v>
      </c>
      <c r="MO35" s="567" cm="1">
        <f t="array" ref="MO35">INDEX(MO$13:MO34,$B35+1,1)</f>
        <v>1</v>
      </c>
      <c r="MP35" s="8"/>
      <c r="MQ35" s="441">
        <f t="shared" si="95"/>
        <v>1.5</v>
      </c>
      <c r="MR35" s="8"/>
      <c r="MS35" s="567" t="str" cm="1">
        <f t="array" ref="MS35">INDEX(MS$13:MS34,$B35+1,1)</f>
        <v>-</v>
      </c>
      <c r="MT35" s="567" t="str" cm="1">
        <f t="array" ref="MT35">INDEX(MT$13:MT34,$B35+1,1)</f>
        <v>-</v>
      </c>
      <c r="MU35" s="567" t="str" cm="1">
        <f t="array" ref="MU35">INDEX(MU$13:MU34,$B35+1,1)</f>
        <v>-</v>
      </c>
      <c r="MV35" s="567" t="str" cm="1">
        <f t="array" ref="MV35">INDEX(MV$13:MV34,$B35+1,1)</f>
        <v>-</v>
      </c>
      <c r="MW35" s="567" cm="1">
        <f t="array" ref="MW35">INDEX(MW$13:MW34,$B35+1,1)</f>
        <v>0</v>
      </c>
      <c r="MX35" s="514">
        <v>0</v>
      </c>
    </row>
    <row r="36" spans="1:362" outlineLevel="1">
      <c r="A36" s="18">
        <f t="shared" si="48"/>
        <v>23</v>
      </c>
      <c r="B36" s="18">
        <f t="shared" si="99"/>
        <v>5</v>
      </c>
      <c r="C36">
        <v>2</v>
      </c>
      <c r="D36" s="17" t="str">
        <f t="shared" ca="1" si="100"/>
        <v>GSW</v>
      </c>
      <c r="E36" t="b">
        <v>1</v>
      </c>
      <c r="F36" t="b">
        <v>0</v>
      </c>
      <c r="G36" t="b">
        <f>E36</f>
        <v>1</v>
      </c>
      <c r="H36" s="18" t="s">
        <v>2205</v>
      </c>
      <c r="I36" s="567" cm="1">
        <f t="array" ref="I36">INDEX(I$13:I35,$B36+1,1)</f>
        <v>1</v>
      </c>
      <c r="J36" s="567" cm="1">
        <f t="array" ref="J36">INDEX(J$13:J35,$B36+1,1)</f>
        <v>0</v>
      </c>
      <c r="K36" s="567" cm="1">
        <f t="array" ref="K36">INDEX(K$13:K35,$B36+1,1)</f>
        <v>0</v>
      </c>
      <c r="L36" s="567" cm="1">
        <f t="array" ref="L36">INDEX(L$13:L35,$B36+1,1)</f>
        <v>2</v>
      </c>
      <c r="M36" s="567" cm="1">
        <f t="array" ref="M36">INDEX(M$13:M35,$B36+1,1)</f>
        <v>2</v>
      </c>
      <c r="N36" s="567" cm="1">
        <f t="array" ref="N36">INDEX(N$13:N35,$B36+1,1)</f>
        <v>2</v>
      </c>
      <c r="O36" s="567" cm="1">
        <f t="array" ref="O36">INDEX(O$13:O35,$B36+1,1)</f>
        <v>3</v>
      </c>
      <c r="P36" s="441">
        <f t="shared" si="49"/>
        <v>2</v>
      </c>
      <c r="Q36" s="441">
        <f t="shared" si="49"/>
        <v>0</v>
      </c>
      <c r="R36" s="441">
        <f t="shared" si="50"/>
        <v>6</v>
      </c>
      <c r="S36" s="567" cm="1">
        <f t="array" ref="S36">INDEX(S$13:S35,$B36+1,1)</f>
        <v>1</v>
      </c>
      <c r="T36" s="567" cm="1">
        <f t="array" ref="T36">INDEX(T$13:T35,$B36+1,1)</f>
        <v>1</v>
      </c>
      <c r="U36" s="567" cm="1">
        <f t="array" ref="U36">INDEX(U$13:U35,$B36+1,1)</f>
        <v>1</v>
      </c>
      <c r="V36" s="567" cm="1">
        <f t="array" ref="V36">INDEX(V$13:V35,$B36+1,1)</f>
        <v>0</v>
      </c>
      <c r="W36" s="18"/>
      <c r="X36" s="22">
        <v>3</v>
      </c>
      <c r="Y36" s="567" cm="1">
        <f t="array" ref="Y36">INDEX(Y$13:Y35,$B36+1,1)</f>
        <v>0</v>
      </c>
      <c r="Z36" s="567" cm="1">
        <f t="array" ref="Z36">INDEX(Z$13:Z35,$B36+1,1)</f>
        <v>0</v>
      </c>
      <c r="AA36" s="567" cm="1">
        <f t="array" ref="AA36">INDEX(AA$13:AA35,$B36+1,1)</f>
        <v>1</v>
      </c>
      <c r="AB36" s="567" t="str" cm="1">
        <f t="array" ref="AB36">INDEX(AB$13:AB35,$B36+1,1)</f>
        <v/>
      </c>
      <c r="AC36" s="567" cm="1">
        <f t="array" ref="AC36">INDEX(AC$13:AC35,$B36+1,1)</f>
        <v>1</v>
      </c>
      <c r="AD36" s="567" cm="1">
        <f t="array" ref="AD36">INDEX(AD$13:AD35,$B36+1,1)</f>
        <v>1</v>
      </c>
      <c r="AE36" s="567" cm="1">
        <f t="array" ref="AE36">INDEX(AE$13:AE35,$B36+1,1)</f>
        <v>0</v>
      </c>
      <c r="AF36" s="567" cm="1">
        <f t="array" ref="AF36">INDEX(AF$13:AF35,$B36+1,1)</f>
        <v>0</v>
      </c>
      <c r="AG36" s="567" cm="1">
        <f t="array" ref="AG36">INDEX(AG$13:AG35,$B36+1,1)</f>
        <v>0</v>
      </c>
      <c r="AH36" s="567" cm="1">
        <f t="array" ref="AH36">INDEX(AH$13:AH35,$B36+1,1)</f>
        <v>0</v>
      </c>
      <c r="AI36" s="116"/>
      <c r="AJ36" s="116"/>
      <c r="AK36" s="116"/>
      <c r="AL36" s="116"/>
      <c r="AM36" s="116"/>
      <c r="AN36" s="116"/>
      <c r="AO36" s="116"/>
      <c r="AP36" s="116"/>
      <c r="AQ36" s="116"/>
      <c r="AR36" s="116"/>
      <c r="AS36" s="116"/>
      <c r="AT36" s="116"/>
      <c r="AU36" s="116"/>
      <c r="AV36" s="18"/>
      <c r="AW36" s="18"/>
      <c r="AX36" s="18"/>
      <c r="AY36" s="18"/>
      <c r="AZ36" s="18"/>
      <c r="BA36" s="209" t="str" cm="1">
        <f t="array" aca="1" ref="BA36" ca="1">$H36&amp;" "        &amp;_xlfn.SINGLE( INDEX(i.ModelStructure,$I36,1))    &amp;" "
&amp; $D36        &amp;       IF(OR($CD36="-", $CD36),"_PInp","_Full")&amp;    IF($DN36=0," FWM","")&amp;IF($DN36=1," MWM","")&amp;IF($DN36=7," Mat","")&amp;IF($MC36=1,"&amp;EL","   ")&amp;IF($DT36=TRUE,"&amp;BBT","    ")
&amp;      " TOL"&amp;_xlfn.SINGLE(INDEX(i.TOL_Desc,1,$O36))   &amp; " Scan"&amp;$U36
&amp;       CHOOSE($K36+1," CFS"," GFS"," NFS")&amp;     " CG_"&amp;_xlfn.SINGLE(_xlfn.SWITCH($LC36,"-",1,TRUE,1,FALSE,0))&amp;_xlfn.SINGLE(    IF($LE36="-"," FodCrop    ",_xlfn.SWITCH(VALUE(LEFT($LE$4,1)),0," All",6," Lup",9," Oat",11," OaF")&amp;"_Fod"&amp;TEXT($LE36,"000%")))
&amp;" REV"&amp;"_"&amp;TEXT($FR36,"00;-0;00;@ ")&amp;TEXT($AB36,"00;-0;00;  @")&amp;"_"&amp;TEXT($FW36,"0")&amp;"_"&amp;TEXT($AD36,"0")
&amp; " RR"&amp;TEXT(SUM($EE36:$EF36),"+00%;-00%;    ;@")
&amp; " ("&amp;IF($DB36,"P","E")   &amp;IF($DA36,"T","t")        &amp;     "_F"&amp;IF($HS36=TRUE,3,0)+COUNTIF($HL36:$HP36,TRUE)+COUNTIF($BV36:$BW36,"&gt;0")&amp;IF($HQ36=TRUE,3,0)+COUNTIF($BV36:$BW36,"&gt;0")&amp;"N"&amp;$HV36&amp;$HW36&amp;"L"&amp;$IH36&amp;$II36&amp;"_"&amp;$IG36&amp;")"</f>
        <v>CropGraze   SE GSW_PInp MWM        TOLSpr Scan1 CFS CG_0 FodCrop     REV_-   _-_1 RR     (Et_F00N--L11_-)</v>
      </c>
      <c r="BB36" s="8" t="str">
        <f ca="1">IF(COUNTIF(BA$13:BA36,BA36)=1,"-","Dup")</f>
        <v>-</v>
      </c>
      <c r="BC36" s="8"/>
      <c r="BD36" s="567" t="b" cm="1">
        <f t="array" ref="BD36">INDEX(BD$13:BD35,$B36+1,1)</f>
        <v>0</v>
      </c>
      <c r="BE36" s="567" t="b" cm="1">
        <f t="array" ref="BE36">INDEX(BE$13:BE35,$B36+1,1)</f>
        <v>0</v>
      </c>
      <c r="BF36" s="567" t="b" cm="1">
        <f t="array" ref="BF36">INDEX(BF$13:BF35,$B36+1,1)</f>
        <v>0</v>
      </c>
      <c r="BG36" s="567" t="b" cm="1">
        <f t="array" ref="BG36">INDEX(BG$13:BG35,$B36+1,1)</f>
        <v>0</v>
      </c>
      <c r="BH36" s="567" t="b" cm="1">
        <f t="array" ref="BH36">INDEX(BH$13:BH35,$B36+1,1)</f>
        <v>0</v>
      </c>
      <c r="BI36" s="567" t="b" cm="1">
        <f t="array" ref="BI36">INDEX(BI$13:BI35,$B36+1,1)</f>
        <v>0</v>
      </c>
      <c r="BJ36" s="567" t="b" cm="1">
        <f t="array" ref="BJ36">INDEX(BJ$13:BJ35,$B36+1,1)</f>
        <v>0</v>
      </c>
      <c r="BK36" s="567" t="b" cm="1">
        <f t="array" ref="BK36">INDEX(BK$13:BK35,$B36+1,1)</f>
        <v>0</v>
      </c>
      <c r="BL36" s="567" t="b" cm="1">
        <f t="array" ref="BL36">INDEX(BL$13:BL35,$B36+1,1)</f>
        <v>0</v>
      </c>
      <c r="BM36" s="8"/>
      <c r="BN36" s="567" t="b" cm="1">
        <f t="array" ref="BN36">INDEX(BN$13:BN35,$B36+1,1)</f>
        <v>0</v>
      </c>
      <c r="BO36" s="567" t="str" cm="1">
        <f t="array" ref="BO36">INDEX(BO$13:BO35,$B36+1,1)</f>
        <v>-</v>
      </c>
      <c r="BP36" s="567" t="str" cm="1">
        <f t="array" ref="BP36">INDEX(BP$13:BP35,$B36+1,1)</f>
        <v>-</v>
      </c>
      <c r="BQ36" s="567" t="str" cm="1">
        <f t="array" ref="BQ36">INDEX(BQ$13:BQ35,$B36+1,1)</f>
        <v>-</v>
      </c>
      <c r="BR36" s="567" t="str" cm="1">
        <f t="array" ref="BR36">INDEX(BR$13:BR35,$B36+1,1)</f>
        <v>-</v>
      </c>
      <c r="BS36" s="567" t="str" cm="1">
        <f t="array" ref="BS36">INDEX(BS$13:BS35,$B36+1,1)</f>
        <v>-</v>
      </c>
      <c r="BT36" s="567" t="str" cm="1">
        <f t="array" ref="BT36">INDEX(BT$13:BT35,$B36+1,1)</f>
        <v>-</v>
      </c>
      <c r="BU36" s="567" t="str" cm="1">
        <f t="array" ref="BU36">INDEX(BU$13:BU35,$B36+1,1)</f>
        <v>-</v>
      </c>
      <c r="BV36" s="567" t="str" cm="1">
        <f t="array" ref="BV36">INDEX(BV$13:BV35,$B36+1,1)</f>
        <v>-</v>
      </c>
      <c r="BW36" s="567" t="str" cm="1">
        <f t="array" ref="BW36">INDEX(BW$13:BW35,$B36+1,1)</f>
        <v>-</v>
      </c>
      <c r="BX36" s="567" t="str" cm="1">
        <f t="array" ref="BX36">INDEX(BX$13:BX35,$B36+1,1)</f>
        <v>-</v>
      </c>
      <c r="BY36" s="567" t="str" cm="1">
        <f t="array" ref="BY36">INDEX(BY$13:BY35,$B36+1,1)</f>
        <v>-</v>
      </c>
      <c r="BZ36" s="567" t="b" cm="1">
        <f t="array" ref="BZ36">INDEX(BZ$13:BZ35,$B36+1,1)</f>
        <v>0</v>
      </c>
      <c r="CA36" s="567" t="str" cm="1">
        <f t="array" ref="CA36">INDEX(CA$13:CA35,$B36+1,1)</f>
        <v>-</v>
      </c>
      <c r="CB36" s="567" t="str" cm="1">
        <f t="array" ref="CB36">INDEX(CB$13:CB35,$B36+1,1)</f>
        <v>-</v>
      </c>
      <c r="CC36" s="567" t="str" cm="1">
        <f t="array" ref="CC36">INDEX(CC$13:CC35,$B36+1,1)</f>
        <v>-</v>
      </c>
      <c r="CD36" s="567" t="str" cm="1">
        <f t="array" ref="CD36">INDEX(CD$13:CD35,$B36+1,1)</f>
        <v>-</v>
      </c>
      <c r="CE36" s="8"/>
      <c r="CF36" s="567" t="str" cm="1">
        <f t="array" ref="CF36">INDEX(CF$13:CF35,$B36+1,1)</f>
        <v>-</v>
      </c>
      <c r="CG36" s="441" t="str">
        <f t="shared" ca="1" si="53"/>
        <v>-</v>
      </c>
      <c r="CH36" s="441">
        <f t="shared" si="54"/>
        <v>0</v>
      </c>
      <c r="CI36" s="441">
        <f t="shared" si="54"/>
        <v>0</v>
      </c>
      <c r="CJ36" s="567" t="str" cm="1">
        <f t="array" ref="CJ36">INDEX(CJ$13:CJ35,$B36+1,1)</f>
        <v>-</v>
      </c>
      <c r="CK36" s="567" t="str" cm="1">
        <f t="array" ref="CK36">INDEX(CK$13:CK35,$B36+1,1)</f>
        <v>-</v>
      </c>
      <c r="CL36" s="567" t="str" cm="1">
        <f t="array" ref="CL36">INDEX(CL$13:CL35,$B36+1,1)</f>
        <v>-</v>
      </c>
      <c r="CM36" s="441" t="str">
        <f t="shared" ca="1" si="55"/>
        <v>-</v>
      </c>
      <c r="CN36" s="441">
        <f t="shared" si="56"/>
        <v>0</v>
      </c>
      <c r="CO36" s="441">
        <f t="shared" si="56"/>
        <v>0</v>
      </c>
      <c r="CP36" s="567" t="str" cm="1">
        <f t="array" ref="CP36">INDEX(CP$13:CP35,$B36+1,1)</f>
        <v>-</v>
      </c>
      <c r="CQ36" s="441" t="str">
        <f t="shared" ca="1" si="57"/>
        <v>-</v>
      </c>
      <c r="CR36" s="441">
        <f t="shared" si="58"/>
        <v>0</v>
      </c>
      <c r="CS36" s="567" t="str" cm="1">
        <f t="array" ref="CS36">INDEX(CS$13:CS35,$B36+1,1)</f>
        <v>-</v>
      </c>
      <c r="CT36" s="567" t="str" cm="1">
        <f t="array" ref="CT36">INDEX(CT$13:CT35,$B36+1,1)</f>
        <v>-</v>
      </c>
      <c r="CU36" s="441">
        <f t="shared" si="59"/>
        <v>0</v>
      </c>
      <c r="CV36" s="567" t="str" cm="1">
        <f t="array" ref="CV36">INDEX(CV$13:CV35,$B36+1,1)</f>
        <v>-</v>
      </c>
      <c r="CW36" s="441" t="str">
        <f t="shared" ca="1" si="60"/>
        <v>-</v>
      </c>
      <c r="CX36" s="441">
        <f t="shared" si="61"/>
        <v>0</v>
      </c>
      <c r="CY36" s="441">
        <f t="shared" si="61"/>
        <v>0</v>
      </c>
      <c r="CZ36" s="8"/>
      <c r="DA36" s="567" t="b" cm="1">
        <f t="array" ref="DA36">INDEX(DA$13:DA35,$B36+1,1)</f>
        <v>0</v>
      </c>
      <c r="DB36" s="567" t="b" cm="1">
        <f t="array" ref="DB36">INDEX(DB$13:DB35,$B36+1,1)</f>
        <v>0</v>
      </c>
      <c r="DC36" s="568">
        <f t="shared" ref="DC36:DC43" ca="1" si="105">OFFSET(DC$13,$B36,0)</f>
        <v>0</v>
      </c>
      <c r="DD36" s="567" t="b" cm="1">
        <f t="array" ref="DD36">INDEX(DD$13:DD35,$B36+1,1)</f>
        <v>1</v>
      </c>
      <c r="DE36" s="567" t="str" cm="1">
        <f t="array" ref="DE36">INDEX(DE$13:DE35,$B36+1,1)</f>
        <v>-</v>
      </c>
      <c r="DF36" s="567" cm="1">
        <f t="array" ref="DF36">INDEX(DF$13:DF35,$B36+1,1)</f>
        <v>1</v>
      </c>
      <c r="DG36" s="567" cm="1">
        <f t="array" ref="DG36">INDEX(DG$13:DG35,$B36+1,1)</f>
        <v>1</v>
      </c>
      <c r="DH36" s="567" t="str" cm="1">
        <f t="array" ref="DH36">INDEX(DH$13:DH35,$B36+1,1)</f>
        <v>-</v>
      </c>
      <c r="DI36" s="567" t="str" cm="1">
        <f t="array" ref="DI36">INDEX(DI$13:DI35,$B36+1,1)</f>
        <v>-</v>
      </c>
      <c r="DJ36" s="567" t="str" cm="1">
        <f t="array" ref="DJ36">INDEX(DJ$13:DJ35,$B36+1,1)</f>
        <v>-</v>
      </c>
      <c r="DK36" s="567" t="str" cm="1">
        <f t="array" ref="DK36">INDEX(DK$13:DK35,$B36+1,1)</f>
        <v>-</v>
      </c>
      <c r="DL36" s="567" t="str" cm="1">
        <f t="array" ref="DL36">INDEX(DL$13:DL35,$B36+1,1)</f>
        <v>-</v>
      </c>
      <c r="DM36" s="567" t="str" cm="1">
        <f t="array" ref="DM36">INDEX(DM$13:DM35,$B36+1,1)</f>
        <v>-</v>
      </c>
      <c r="DN36" s="441">
        <f t="shared" si="80"/>
        <v>1</v>
      </c>
      <c r="DO36" s="441">
        <f t="shared" si="80"/>
        <v>60</v>
      </c>
      <c r="DP36" s="567" t="str" cm="1">
        <f t="array" ref="DP36">INDEX(DP$13:DP35,$B36+1,1)</f>
        <v>-</v>
      </c>
      <c r="DQ36" s="441" t="str">
        <f t="shared" si="81"/>
        <v>-</v>
      </c>
      <c r="DR36" s="441" t="str">
        <f t="shared" si="81"/>
        <v>-</v>
      </c>
      <c r="DS36" s="441" t="str">
        <f t="shared" si="81"/>
        <v>-</v>
      </c>
      <c r="DT36" s="441" t="b">
        <f t="shared" si="82"/>
        <v>0</v>
      </c>
      <c r="DU36" s="567" t="str" cm="1">
        <f t="array" ref="DU36">INDEX(DU$13:DU35,$B36+1,1)</f>
        <v>-</v>
      </c>
      <c r="DV36" s="567" t="str" cm="1">
        <f t="array" ref="DV36">INDEX(DV$13:DV35,$B36+1,1)</f>
        <v>-</v>
      </c>
      <c r="DW36" s="567" t="str" cm="1">
        <f t="array" ref="DW36">INDEX(DW$13:DW35,$B36+1,1)</f>
        <v>-</v>
      </c>
      <c r="DX36" s="567" t="str" cm="1">
        <f t="array" ref="DX36">INDEX(DX$13:DX35,$B36+1,1)</f>
        <v>-</v>
      </c>
      <c r="DY36" s="441" t="str">
        <f t="shared" si="103"/>
        <v>-</v>
      </c>
      <c r="DZ36" s="441">
        <f t="shared" si="103"/>
        <v>500</v>
      </c>
      <c r="EA36" s="441">
        <f t="shared" si="103"/>
        <v>500</v>
      </c>
      <c r="EB36" s="441" t="str">
        <f t="shared" si="103"/>
        <v>-</v>
      </c>
      <c r="EC36" s="441" t="str">
        <f t="shared" si="103"/>
        <v>-</v>
      </c>
      <c r="ED36" s="441" t="str">
        <f t="shared" si="103"/>
        <v>-</v>
      </c>
      <c r="EE36" s="441">
        <f t="shared" si="84"/>
        <v>0</v>
      </c>
      <c r="EF36" s="441">
        <f t="shared" si="85"/>
        <v>0</v>
      </c>
      <c r="EG36" s="441">
        <f t="shared" si="86"/>
        <v>0</v>
      </c>
      <c r="EH36" s="441">
        <f t="shared" si="86"/>
        <v>0</v>
      </c>
      <c r="EI36" s="441">
        <f t="shared" si="86"/>
        <v>0</v>
      </c>
      <c r="EJ36" s="441">
        <f t="shared" si="86"/>
        <v>0</v>
      </c>
      <c r="EK36" s="441" t="b">
        <f t="shared" si="87"/>
        <v>0</v>
      </c>
      <c r="EL36" s="441" t="b">
        <f t="shared" si="87"/>
        <v>0</v>
      </c>
      <c r="EM36" s="441" t="b">
        <f t="shared" si="87"/>
        <v>0</v>
      </c>
      <c r="EN36" s="441" t="b">
        <f t="shared" si="87"/>
        <v>0</v>
      </c>
      <c r="EO36" s="441">
        <f t="shared" si="88"/>
        <v>1</v>
      </c>
      <c r="EP36" s="441">
        <f t="shared" si="88"/>
        <v>0</v>
      </c>
      <c r="EQ36" s="441" t="b">
        <f t="shared" si="89"/>
        <v>0</v>
      </c>
      <c r="ER36" s="441" t="b">
        <f t="shared" si="64"/>
        <v>0</v>
      </c>
      <c r="ES36" s="441" t="b">
        <f t="shared" si="64"/>
        <v>0</v>
      </c>
      <c r="ET36" s="441" t="b">
        <f t="shared" si="64"/>
        <v>1</v>
      </c>
      <c r="EU36" s="91">
        <f t="shared" si="65"/>
        <v>1</v>
      </c>
      <c r="EV36" s="91">
        <f t="shared" si="65"/>
        <v>1</v>
      </c>
      <c r="EW36" s="567" cm="1">
        <f t="array" ref="EW36">INDEX(EW$13:EW35,$B36+1,1)</f>
        <v>1</v>
      </c>
      <c r="EX36" s="567" cm="1">
        <f t="array" ref="EX36">INDEX(EX$13:EX35,$B36+1,1)</f>
        <v>1</v>
      </c>
      <c r="EY36" s="567" cm="1">
        <f t="array" ref="EY36">INDEX(EY$13:EY35,$B36+1,1)</f>
        <v>1</v>
      </c>
      <c r="EZ36" s="567" cm="1">
        <f t="array" ref="EZ36">INDEX(EZ$13:EZ35,$B36+1,1)</f>
        <v>1</v>
      </c>
      <c r="FA36" s="567" t="str" cm="1">
        <f t="array" ref="FA36">INDEX(FA$13:FA35,$B36+1,1)</f>
        <v>-</v>
      </c>
      <c r="FB36" s="441" t="b">
        <f t="shared" si="90"/>
        <v>1</v>
      </c>
      <c r="FC36" s="441" t="b">
        <f t="shared" si="90"/>
        <v>0</v>
      </c>
      <c r="FD36" s="441" t="b">
        <f t="shared" si="90"/>
        <v>0</v>
      </c>
      <c r="FE36" s="441" t="b">
        <f t="shared" si="90"/>
        <v>0</v>
      </c>
      <c r="FF36" s="91">
        <f t="shared" si="102"/>
        <v>1</v>
      </c>
      <c r="FG36" s="91">
        <f t="shared" si="102"/>
        <v>1</v>
      </c>
      <c r="FH36" s="91">
        <f t="shared" si="102"/>
        <v>1</v>
      </c>
      <c r="FI36" s="91">
        <f t="shared" si="102"/>
        <v>1</v>
      </c>
      <c r="FJ36" s="91">
        <f t="shared" si="102"/>
        <v>1</v>
      </c>
      <c r="FK36" s="91">
        <f t="shared" si="102"/>
        <v>1</v>
      </c>
      <c r="FL36" s="91">
        <f t="shared" si="102"/>
        <v>1</v>
      </c>
      <c r="FM36" s="91">
        <f t="shared" si="102"/>
        <v>1</v>
      </c>
      <c r="FN36" s="8"/>
      <c r="FO36" s="567" t="str" cm="1">
        <f t="array" ref="FO36">INDEX(FO$13:FO35,$B36+1,1)</f>
        <v>-</v>
      </c>
      <c r="FP36" s="441" t="b">
        <f t="shared" si="91"/>
        <v>0</v>
      </c>
      <c r="FQ36" s="567" t="str" cm="1">
        <f t="array" ref="FQ36">INDEX(FQ$13:FQ35,$B36+1,1)</f>
        <v>-</v>
      </c>
      <c r="FR36" s="567" t="str" cm="1">
        <f t="array" ref="FR36">INDEX(FR$13:FR35,$B36+1,1)</f>
        <v>-</v>
      </c>
      <c r="FS36" s="567" t="str" cm="1">
        <f t="array" ref="FS36">INDEX(FS$13:FS35,$B36+1,1)</f>
        <v>-</v>
      </c>
      <c r="FT36" s="567" cm="1">
        <f t="array" ref="FT36">INDEX(FT$13:FT35,$B36+1,1)</f>
        <v>1</v>
      </c>
      <c r="FU36" s="567" cm="1">
        <f t="array" ref="FU36">INDEX(FU$13:FU35,$B36+1,1)</f>
        <v>1</v>
      </c>
      <c r="FV36" s="567" t="str" cm="1">
        <f t="array" ref="FV36">INDEX(FV$13:FV35,$B36+1,1)</f>
        <v>-</v>
      </c>
      <c r="FW36" s="567" t="str" cm="1">
        <f t="array" ref="FW36">INDEX(FW$13:FW35,$B36+1,1)</f>
        <v>-</v>
      </c>
      <c r="FX36" s="567" t="str" cm="1">
        <f t="array" ref="FX36">INDEX(FX$13:FX35,$B36+1,1)</f>
        <v>-</v>
      </c>
      <c r="FY36" s="567" t="str" cm="1">
        <f t="array" ref="FY36">INDEX(FY$13:FY35,$B36+1,1)</f>
        <v>-</v>
      </c>
      <c r="FZ36" s="567" t="str" cm="1">
        <f t="array" ref="FZ36">INDEX(FZ$13:FZ35,$B36+1,1)</f>
        <v>-</v>
      </c>
      <c r="GA36" s="567" t="str" cm="1">
        <f t="array" ref="GA36">INDEX(GA$13:GA35,$B36+1,1)</f>
        <v>-</v>
      </c>
      <c r="GB36" s="567" t="str" cm="1">
        <f t="array" ref="GB36">INDEX(GB$13:GB35,$B36+1,1)</f>
        <v>-</v>
      </c>
      <c r="GC36" s="567" t="str" cm="1">
        <f t="array" ref="GC36">INDEX(GC$13:GC35,$B36+1,1)</f>
        <v>-</v>
      </c>
      <c r="GD36" s="567" t="str" cm="1">
        <f t="array" ref="GD36">INDEX(GD$13:GD35,$B36+1,1)</f>
        <v>-</v>
      </c>
      <c r="GE36" s="567" t="str" cm="1">
        <f t="array" ref="GE36">INDEX(GE$13:GE35,$B36+1,1)</f>
        <v>-</v>
      </c>
      <c r="GF36" s="567" t="str" cm="1">
        <f t="array" ref="GF36">INDEX(GF$13:GF35,$B36+1,1)</f>
        <v>-</v>
      </c>
      <c r="GG36" s="567" t="str" cm="1">
        <f t="array" ref="GG36">INDEX(GG$13:GG35,$B36+1,1)</f>
        <v>-</v>
      </c>
      <c r="GH36" s="567" t="str" cm="1">
        <f t="array" ref="GH36">INDEX(GH$13:GH35,$B36+1,1)</f>
        <v>-</v>
      </c>
      <c r="GI36" s="567" t="str" cm="1">
        <f t="array" ref="GI36">INDEX(GI$13:GI35,$B36+1,1)</f>
        <v>-</v>
      </c>
      <c r="GJ36" s="567" t="str" cm="1">
        <f t="array" ref="GJ36">INDEX(GJ$13:GJ35,$B36+1,1)</f>
        <v>-</v>
      </c>
      <c r="GK36" s="567" t="str" cm="1">
        <f t="array" ref="GK36">INDEX(GK$13:GK35,$B36+1,1)</f>
        <v>-</v>
      </c>
      <c r="GL36" s="567" t="str" cm="1">
        <f t="array" ref="GL36">INDEX(GL$13:GL35,$B36+1,1)</f>
        <v>-</v>
      </c>
      <c r="GM36" s="567" t="str" cm="1">
        <f t="array" ref="GM36">INDEX(GM$13:GM35,$B36+1,1)</f>
        <v>-</v>
      </c>
      <c r="GN36" s="567" cm="1">
        <f t="array" ref="GN36">INDEX(GN$13:GN35,$B36+1,1)</f>
        <v>0</v>
      </c>
      <c r="GO36" s="567" t="str" cm="1">
        <f t="array" ref="GO36">INDEX(GO$13:GO35,$B36+1,1)</f>
        <v>-</v>
      </c>
      <c r="GP36" s="567" cm="1">
        <f t="array" ref="GP36">INDEX(GP$13:GP35,$B36+1,1)</f>
        <v>1</v>
      </c>
      <c r="GQ36" s="567" cm="1">
        <f t="array" ref="GQ36">INDEX(GQ$13:GQ35,$B36+1,1)</f>
        <v>0</v>
      </c>
      <c r="GR36" s="567" cm="1">
        <f t="array" ref="GR36">INDEX(GR$13:GR35,$B36+1,1)</f>
        <v>0</v>
      </c>
      <c r="GS36" s="567" cm="1">
        <f t="array" ref="GS36">INDEX(GS$13:GS35,$B36+1,1)</f>
        <v>0</v>
      </c>
      <c r="GT36" s="567" cm="1">
        <f t="array" ref="GT36">INDEX(GT$13:GT35,$B36+1,1)</f>
        <v>0</v>
      </c>
      <c r="GU36" s="567" cm="1">
        <f t="array" ref="GU36">INDEX(GU$13:GU35,$B36+1,1)</f>
        <v>0</v>
      </c>
      <c r="GV36" s="567" cm="1">
        <f t="array" ref="GV36">INDEX(GV$13:GV35,$B36+1,1)</f>
        <v>0</v>
      </c>
      <c r="GW36" s="567" cm="1">
        <f t="array" ref="GW36">INDEX(GW$13:GW35,$B36+1,1)</f>
        <v>1</v>
      </c>
      <c r="GX36" s="567" cm="1">
        <f t="array" ref="GX36">INDEX(GX$13:GX35,$B36+1,1)</f>
        <v>0</v>
      </c>
      <c r="GY36" s="567" cm="1">
        <f t="array" ref="GY36">INDEX(GY$13:GY35,$B36+1,1)</f>
        <v>0</v>
      </c>
      <c r="GZ36" s="567" cm="1">
        <f t="array" ref="GZ36">INDEX(GZ$13:GZ35,$B36+1,1)</f>
        <v>0</v>
      </c>
      <c r="HA36" s="567" cm="1">
        <f t="array" ref="HA36">INDEX(HA$13:HA35,$B36+1,1)</f>
        <v>0</v>
      </c>
      <c r="HB36" s="8"/>
      <c r="HC36" s="567" t="str" cm="1">
        <f t="array" ref="HC36">INDEX(HC$13:HC35,$B36+1,1)</f>
        <v>-</v>
      </c>
      <c r="HD36" s="567" t="str" cm="1">
        <f t="array" ref="HD36">INDEX(HD$13:HD35,$B36+1,1)</f>
        <v>-</v>
      </c>
      <c r="HE36" s="567" t="str" cm="1">
        <f t="array" ref="HE36">INDEX(HE$13:HE35,$B36+1,1)</f>
        <v>-</v>
      </c>
      <c r="HF36" s="567" t="str" cm="1">
        <f t="array" ref="HF36">INDEX(HF$13:HF35,$B36+1,1)</f>
        <v>-</v>
      </c>
      <c r="HG36" s="567" cm="1">
        <f t="array" ref="HG36">INDEX(HG$13:HG35,$B36+1,1)</f>
        <v>0</v>
      </c>
      <c r="HH36" s="567" t="str" cm="1">
        <f t="array" ref="HH36">INDEX(HH$13:HH35,$B36+1,1)</f>
        <v>-</v>
      </c>
      <c r="HI36" s="567" t="str" cm="1">
        <f t="array" ref="HI36">INDEX(HI$13:HI35,$B36+1,1)</f>
        <v>-</v>
      </c>
      <c r="HJ36" s="567" t="str" cm="1">
        <f t="array" aca="1" ref="HJ36" ca="1">INDEX(HJ$13:HJ35,$B36+1,1)</f>
        <v>-</v>
      </c>
      <c r="HK36" s="567" t="str" cm="1">
        <f t="array" ref="HK36">INDEX(HK$13:HK35,$B36+1,1)</f>
        <v>-</v>
      </c>
      <c r="HL36" s="567" t="str" cm="1">
        <f t="array" ref="HL36">INDEX(HL$13:HL35,$B36+1,1)</f>
        <v>-</v>
      </c>
      <c r="HM36" s="567" t="str" cm="1">
        <f t="array" ref="HM36">INDEX(HM$13:HM35,$B36+1,1)</f>
        <v>-</v>
      </c>
      <c r="HN36" s="567" t="str" cm="1">
        <f t="array" ref="HN36">INDEX(HN$13:HN35,$B36+1,1)</f>
        <v>-</v>
      </c>
      <c r="HO36" s="567" t="str" cm="1">
        <f t="array" ref="HO36">INDEX(HO$13:HO35,$B36+1,1)</f>
        <v>-</v>
      </c>
      <c r="HP36" s="567" t="str" cm="1">
        <f t="array" ref="HP36">INDEX(HP$13:HP35,$B36+1,1)</f>
        <v>-</v>
      </c>
      <c r="HQ36" s="567" t="str" cm="1">
        <f t="array" ref="HQ36">INDEX(HQ$13:HQ35,$B36+1,1)</f>
        <v>-</v>
      </c>
      <c r="HR36" s="567" t="str" cm="1">
        <f t="array" ref="HR36">INDEX(HR$13:HR35,$B36+1,1)</f>
        <v>-</v>
      </c>
      <c r="HS36" s="567" t="str" cm="1">
        <f t="array" ref="HS36">INDEX(HS$13:HS35,$B36+1,1)</f>
        <v>-</v>
      </c>
      <c r="HT36" s="567" t="str" cm="1">
        <f t="array" ref="HT36">INDEX(HT$13:HT35,$B36+1,1)</f>
        <v>-</v>
      </c>
      <c r="HU36" s="567" t="str" cm="1">
        <f t="array" ref="HU36">INDEX(HU$13:HU35,$B36+1,1)</f>
        <v>-</v>
      </c>
      <c r="HV36" s="567" t="str" cm="1">
        <f t="array" ref="HV36">INDEX(HV$13:HV35,$B36+1,1)</f>
        <v>-</v>
      </c>
      <c r="HW36" s="567" t="str" cm="1">
        <f t="array" ref="HW36">INDEX(HW$13:HW35,$B36+1,1)</f>
        <v>-</v>
      </c>
      <c r="HX36" s="567" t="str" cm="1">
        <f t="array" ref="HX36">INDEX(HX$13:HX35,$B36+1,1)</f>
        <v>-</v>
      </c>
      <c r="HY36" s="567" t="str" cm="1">
        <f t="array" ref="HY36">INDEX(HY$13:HY35,$B36+1,1)</f>
        <v>-</v>
      </c>
      <c r="HZ36" s="567" t="str" cm="1">
        <f t="array" ref="HZ36">INDEX(HZ$13:HZ35,$B36+1,1)</f>
        <v>-</v>
      </c>
      <c r="IA36" s="567" t="str" cm="1">
        <f t="array" ref="IA36">INDEX(IA$13:IA35,$B36+1,1)</f>
        <v>-</v>
      </c>
      <c r="IB36" s="567" t="str" cm="1">
        <f t="array" ref="IB36">INDEX(IB$13:IB35,$B36+1,1)</f>
        <v>-</v>
      </c>
      <c r="IC36" s="567" t="str" cm="1">
        <f t="array" ref="IC36">INDEX(IC$13:IC35,$B36+1,1)</f>
        <v>-</v>
      </c>
      <c r="ID36" s="567" t="str" cm="1">
        <f t="array" ref="ID36">INDEX(ID$13:ID35,$B36+1,1)</f>
        <v>-</v>
      </c>
      <c r="IE36" s="567" t="str" cm="1">
        <f t="array" ref="IE36">INDEX(IE$13:IE35,$B36+1,1)</f>
        <v>-</v>
      </c>
      <c r="IF36" s="567" t="str" cm="1">
        <f t="array" ref="IF36">INDEX(IF$13:IF35,$B36+1,1)</f>
        <v>-</v>
      </c>
      <c r="IG36" s="567" t="str" cm="1">
        <f t="array" ref="IG36">INDEX(IG$13:IG35,$B36+1,1)</f>
        <v>-</v>
      </c>
      <c r="IH36" s="567" cm="1">
        <f t="array" ref="IH36">INDEX(IH$13:IH35,$B36+1,1)</f>
        <v>1</v>
      </c>
      <c r="II36" s="567" cm="1">
        <f t="array" ref="II36">INDEX(II$13:II35,$B36+1,1)</f>
        <v>1</v>
      </c>
      <c r="IJ36" s="8"/>
      <c r="IK36" s="567" cm="1">
        <f t="array" ref="IK36">INDEX(IK$13:IK35,$B36+1,1)</f>
        <v>0.125</v>
      </c>
      <c r="IL36" s="567" cm="1">
        <f t="array" ref="IL36">INDEX(IL$13:IL35,$B36+1,1)</f>
        <v>0.3</v>
      </c>
      <c r="IM36" s="567" cm="1">
        <f t="array" ref="IM36">INDEX(IM$13:IM35,$B36+1,1)</f>
        <v>-0.05</v>
      </c>
      <c r="IN36" s="567" cm="1">
        <f t="array" ref="IN36">INDEX(IN$13:IN35,$B36+1,1)</f>
        <v>0.1</v>
      </c>
      <c r="IO36" s="567" cm="1">
        <f t="array" ref="IO36">INDEX(IO$13:IO35,$B36+1,1)</f>
        <v>0.25</v>
      </c>
      <c r="IP36" s="567" cm="1">
        <f t="array" ref="IP36">INDEX(IP$13:IP35,$B36+1,1)</f>
        <v>-0.05</v>
      </c>
      <c r="IQ36" s="567" cm="1">
        <f t="array" ref="IQ36">INDEX(IQ$13:IQ35,$B36+1,1)</f>
        <v>0.05</v>
      </c>
      <c r="IR36" s="567" cm="1">
        <f t="array" ref="IR36">INDEX(IR$13:IR35,$B36+1,1)</f>
        <v>0.1</v>
      </c>
      <c r="IS36" s="567" cm="1">
        <f t="array" ref="IS36">INDEX(IS$13:IS35,$B36+1,1)</f>
        <v>-0.02</v>
      </c>
      <c r="IT36" s="567" cm="1">
        <f t="array" ref="IT36">INDEX(IT$13:IT35,$B36+1,1)</f>
        <v>0.1</v>
      </c>
      <c r="IU36" s="567" cm="1">
        <f t="array" ref="IU36">INDEX(IU$13:IU35,$B36+1,1)</f>
        <v>0.25</v>
      </c>
      <c r="IV36" s="567" cm="1">
        <f t="array" ref="IV36">INDEX(IV$13:IV35,$B36+1,1)</f>
        <v>-0.05</v>
      </c>
      <c r="IW36" s="567" cm="1">
        <f t="array" ref="IW36">INDEX(IW$13:IW35,$B36+1,1)</f>
        <v>0.125</v>
      </c>
      <c r="IX36" s="567" cm="1">
        <f t="array" ref="IX36">INDEX(IX$13:IX35,$B36+1,1)</f>
        <v>0.1</v>
      </c>
      <c r="IY36" s="567" cm="1">
        <f t="array" ref="IY36">INDEX(IY$13:IY35,$B36+1,1)</f>
        <v>0.1</v>
      </c>
      <c r="IZ36" s="567" cm="1">
        <f t="array" ref="IZ36">INDEX(IZ$13:IZ35,$B36+1,1)</f>
        <v>0.1</v>
      </c>
      <c r="JA36" s="567" cm="1">
        <f t="array" ref="JA36">INDEX(JA$13:JA35,$B36+1,1)</f>
        <v>0</v>
      </c>
      <c r="JB36" s="567" cm="1">
        <f t="array" ref="JB36">INDEX(JB$13:JB35,$B36+1,1)</f>
        <v>0</v>
      </c>
      <c r="JC36" s="567" cm="1">
        <f t="array" ref="JC36">INDEX(JC$13:JC35,$B36+1,1)</f>
        <v>0</v>
      </c>
      <c r="JD36" s="567" cm="1">
        <f t="array" ref="JD36">INDEX(JD$13:JD35,$B36+1,1)</f>
        <v>0</v>
      </c>
      <c r="JE36" s="567" cm="1">
        <f t="array" ref="JE36">INDEX(JE$13:JE35,$B36+1,1)</f>
        <v>0</v>
      </c>
      <c r="JF36" s="567" cm="1">
        <f t="array" ref="JF36">INDEX(JF$13:JF35,$B36+1,1)</f>
        <v>0</v>
      </c>
      <c r="JG36" s="567" cm="1">
        <f t="array" ref="JG36">INDEX(JG$13:JG35,$B36+1,1)</f>
        <v>0</v>
      </c>
      <c r="JH36" s="567" cm="1">
        <f t="array" ref="JH36">INDEX(JH$13:JH35,$B36+1,1)</f>
        <v>0</v>
      </c>
      <c r="JI36" s="567" cm="1">
        <f t="array" ref="JI36">INDEX(JI$13:JI35,$B36+1,1)</f>
        <v>0</v>
      </c>
      <c r="JJ36" s="567" cm="1">
        <f t="array" ref="JJ36">INDEX(JJ$13:JJ35,$B36+1,1)</f>
        <v>0</v>
      </c>
      <c r="JK36" s="567" cm="1">
        <f t="array" ref="JK36">INDEX(JK$13:JK35,$B36+1,1)</f>
        <v>0</v>
      </c>
      <c r="JL36" s="567" cm="1">
        <f t="array" ref="JL36">INDEX(JL$13:JL35,$B36+1,1)</f>
        <v>0</v>
      </c>
      <c r="JM36" s="567" cm="1">
        <f t="array" ref="JM36">INDEX(JM$13:JM35,$B36+1,1)</f>
        <v>0</v>
      </c>
      <c r="JN36" s="567" cm="1">
        <f t="array" ref="JN36">INDEX(JN$13:JN35,$B36+1,1)</f>
        <v>0</v>
      </c>
      <c r="JO36" s="567" cm="1">
        <f t="array" ref="JO36">INDEX(JO$13:JO35,$B36+1,1)</f>
        <v>0</v>
      </c>
      <c r="JP36" s="567" cm="1">
        <f t="array" ref="JP36">INDEX(JP$13:JP35,$B36+1,1)</f>
        <v>0</v>
      </c>
      <c r="JQ36" s="567" cm="1">
        <f t="array" ref="JQ36">INDEX(JQ$13:JQ35,$B36+1,1)</f>
        <v>0</v>
      </c>
      <c r="JR36" s="567" cm="1">
        <f t="array" ref="JR36">INDEX(JR$13:JR35,$B36+1,1)</f>
        <v>0</v>
      </c>
      <c r="JS36" s="567" cm="1">
        <f t="array" ref="JS36">INDEX(JS$13:JS35,$B36+1,1)</f>
        <v>0</v>
      </c>
      <c r="JT36" s="567" cm="1">
        <f t="array" ref="JT36">INDEX(JT$13:JT35,$B36+1,1)</f>
        <v>0</v>
      </c>
      <c r="JU36" s="567" cm="1">
        <f t="array" ref="JU36">INDEX(JU$13:JU35,$B36+1,1)</f>
        <v>0</v>
      </c>
      <c r="JV36" s="567" cm="1">
        <f t="array" ref="JV36">INDEX(JV$13:JV35,$B36+1,1)</f>
        <v>0</v>
      </c>
      <c r="JW36" s="567" cm="1">
        <f t="array" ref="JW36">INDEX(JW$13:JW35,$B36+1,1)</f>
        <v>0</v>
      </c>
      <c r="JX36" s="567" cm="1">
        <f t="array" ref="JX36">INDEX(JX$13:JX35,$B36+1,1)</f>
        <v>0</v>
      </c>
      <c r="JY36" s="567" cm="1">
        <f t="array" ref="JY36">INDEX(JY$13:JY35,$B36+1,1)</f>
        <v>0</v>
      </c>
      <c r="JZ36" s="567" cm="1">
        <f t="array" ref="JZ36">INDEX(JZ$13:JZ35,$B36+1,1)</f>
        <v>0</v>
      </c>
      <c r="KA36" s="567" cm="1">
        <f t="array" ref="KA36">INDEX(KA$13:KA35,$B36+1,1)</f>
        <v>0</v>
      </c>
      <c r="KB36" s="567" cm="1">
        <f t="array" ref="KB36">INDEX(KB$13:KB35,$B36+1,1)</f>
        <v>0</v>
      </c>
      <c r="KC36" s="567" cm="1">
        <f t="array" ref="KC36">INDEX(KC$13:KC35,$B36+1,1)</f>
        <v>0</v>
      </c>
      <c r="KD36" s="567" cm="1">
        <f t="array" ref="KD36">INDEX(KD$13:KD35,$B36+1,1)</f>
        <v>0</v>
      </c>
      <c r="KE36" s="567" cm="1">
        <f t="array" ref="KE36">INDEX(KE$13:KE35,$B36+1,1)</f>
        <v>0</v>
      </c>
      <c r="KF36" s="567" cm="1">
        <f t="array" ref="KF36">INDEX(KF$13:KF35,$B36+1,1)</f>
        <v>0</v>
      </c>
      <c r="KG36" s="567" t="str" cm="1">
        <f t="array" ref="KG36">INDEX(KG$13:KG35,$B36+1,1)</f>
        <v>-</v>
      </c>
      <c r="KH36" s="8"/>
      <c r="KI36" s="567" cm="1">
        <f t="array" ref="KI36">INDEX(KI$13:KI35,$B36+1,1)</f>
        <v>0</v>
      </c>
      <c r="KJ36" s="567" cm="1">
        <f t="array" ref="KJ36">INDEX(KJ$13:KJ35,$B36+1,1)</f>
        <v>0</v>
      </c>
      <c r="KK36" s="567" cm="1">
        <f t="array" ref="KK36">INDEX(KK$13:KK35,$B36+1,1)</f>
        <v>0</v>
      </c>
      <c r="KL36" s="567" t="str" cm="1">
        <f t="array" ref="KL36">INDEX(KL$13:KL35,$B36+1,1)</f>
        <v>-</v>
      </c>
      <c r="KM36" s="567" t="str" cm="1">
        <f t="array" ref="KM36">INDEX(KM$13:KM35,$B36+1,1)</f>
        <v>-</v>
      </c>
      <c r="KN36" s="567" t="str" cm="1">
        <f t="array" ref="KN36">INDEX(KN$13:KN35,$B36+1,1)</f>
        <v>-</v>
      </c>
      <c r="KO36" s="567" t="str" cm="1">
        <f t="array" ref="KO36">INDEX(KO$13:KO35,$B36+1,1)</f>
        <v>-</v>
      </c>
      <c r="KP36" s="567" t="str" cm="1">
        <f t="array" ref="KP36">INDEX(KP$13:KP35,$B36+1,1)</f>
        <v>-</v>
      </c>
      <c r="KQ36" s="567" t="str" cm="1">
        <f t="array" ref="KQ36">INDEX(KQ$13:KQ35,$B36+1,1)</f>
        <v>-</v>
      </c>
      <c r="KR36" s="567" t="str" cm="1">
        <f t="array" ref="KR36">INDEX(KR$13:KR35,$B36+1,1)</f>
        <v>-</v>
      </c>
      <c r="KS36" s="567" t="str" cm="1">
        <f t="array" ref="KS36">INDEX(KS$13:KS35,$B36+1,1)</f>
        <v>-</v>
      </c>
      <c r="KT36" s="567" t="str" cm="1">
        <f t="array" ref="KT36">INDEX(KT$13:KT35,$B36+1,1)</f>
        <v>-</v>
      </c>
      <c r="KU36" s="567" t="str" cm="1">
        <f t="array" ref="KU36">INDEX(KU$13:KU35,$B36+1,1)</f>
        <v>-</v>
      </c>
      <c r="KV36" s="567" t="str" cm="1">
        <f t="array" ref="KV36">INDEX(KV$13:KV35,$B36+1,1)</f>
        <v>-</v>
      </c>
      <c r="KW36" s="567" t="str" cm="1">
        <f t="array" ref="KW36">INDEX(KW$13:KW35,$B36+1,1)</f>
        <v>-</v>
      </c>
      <c r="KX36" s="567" t="str" cm="1">
        <f t="array" ref="KX36">INDEX(KX$13:KX35,$B36+1,1)</f>
        <v>-</v>
      </c>
      <c r="KY36" s="567" t="str" cm="1">
        <f t="array" ref="KY36">INDEX(KY$13:KY35,$B36+1,1)</f>
        <v>-</v>
      </c>
      <c r="KZ36" s="567" t="str" cm="1">
        <f t="array" ref="KZ36">INDEX(KZ$13:KZ35,$B36+1,1)</f>
        <v>-</v>
      </c>
      <c r="LA36" s="567" t="str" cm="1">
        <f t="array" ref="LA36">INDEX(LA$13:LA35,$B36+1,1)</f>
        <v>-</v>
      </c>
      <c r="LB36" s="8"/>
      <c r="LC36" s="441" t="b">
        <v>0</v>
      </c>
      <c r="LD36" s="567" t="str" cm="1">
        <f t="array" ref="LD36">INDEX(LD$13:LD35,$B36+1,1)</f>
        <v>-</v>
      </c>
      <c r="LE36" s="567" t="str" cm="1">
        <f t="array" ref="LE36">INDEX(LE$13:LE35,$B36+1,1)</f>
        <v>-</v>
      </c>
      <c r="LF36" s="567" t="str" cm="1">
        <f t="array" ref="LF36">INDEX(LF$13:LF35,$B36+1,1)</f>
        <v>-</v>
      </c>
      <c r="LG36" s="567" t="str" cm="1">
        <f t="array" ref="LG36">INDEX(LG$13:LG35,$B36+1,1)</f>
        <v>-</v>
      </c>
      <c r="LH36" s="567" t="str" cm="1">
        <f t="array" ref="LH36">INDEX(LH$13:LH35,$B36+1,1)</f>
        <v>-</v>
      </c>
      <c r="LI36" s="567" t="str" cm="1">
        <f t="array" ref="LI36">INDEX(LI$13:LI35,$B36+1,1)</f>
        <v>-</v>
      </c>
      <c r="LJ36" s="567" t="str" cm="1">
        <f t="array" ref="LJ36">INDEX(LJ$13:LJ35,$B36+1,1)</f>
        <v>-</v>
      </c>
      <c r="LK36" s="441" t="str" cm="1">
        <f t="array" ref="LK36">IF(OR(LL36:LL36&lt;&gt;"-"),TRUE,"-")</f>
        <v>-</v>
      </c>
      <c r="LL36" s="567" t="str" cm="1">
        <f t="array" ref="LL36">INDEX(LL$13:LL35,$B36+1,1)</f>
        <v>-</v>
      </c>
      <c r="LM36" s="567" cm="1">
        <f t="array" ref="LM36">INDEX(LM$13:LM35,$B36+1,1)</f>
        <v>0</v>
      </c>
      <c r="LN36" s="567" cm="1">
        <f t="array" ref="LN36">INDEX(LN$13:LN35,$B36+1,1)</f>
        <v>999999</v>
      </c>
      <c r="LO36" s="567" cm="1">
        <f t="array" ref="LO36">INDEX(LO$13:LO35,$B36+1,1)</f>
        <v>999999</v>
      </c>
      <c r="LP36" s="567" cm="1">
        <f t="array" ref="LP36">INDEX(LP$13:LP35,$B36+1,1)</f>
        <v>999999</v>
      </c>
      <c r="LQ36" s="567" cm="1">
        <f t="array" ref="LQ36">INDEX(LQ$13:LQ35,$B36+1,1)</f>
        <v>999999</v>
      </c>
      <c r="LR36" s="567" cm="1">
        <f t="array" ref="LR36">INDEX(LR$13:LR35,$B36+1,1)</f>
        <v>999999</v>
      </c>
      <c r="LS36" s="567" cm="1">
        <f t="array" ref="LS36">INDEX(LS$13:LS35,$B36+1,1)</f>
        <v>999999</v>
      </c>
      <c r="LT36" s="567" t="str" cm="1">
        <f t="array" ref="LT36">INDEX(LT$13:LT35,$B36+1,1)</f>
        <v>-</v>
      </c>
      <c r="LU36" s="567" t="str" cm="1">
        <f t="array" ref="LU36">INDEX(LU$13:LU35,$B36+1,1)</f>
        <v>-</v>
      </c>
      <c r="LV36" s="567" t="str" cm="1">
        <f t="array" ref="LV36">INDEX(LV$13:LV35,$B36+1,1)</f>
        <v>-</v>
      </c>
      <c r="LW36" s="567" t="b" cm="1">
        <f t="array" ref="LW36">INDEX(LW$13:LW35,$B36+1,1)</f>
        <v>1</v>
      </c>
      <c r="LX36" s="567" t="str" cm="1">
        <f t="array" ref="LX36">INDEX(LX$13:LX35,$B36+1,1)</f>
        <v>-</v>
      </c>
      <c r="LY36" s="567" cm="1">
        <f t="array" ref="LY36">INDEX(LY$13:LY35,$B36+1,1)</f>
        <v>0</v>
      </c>
      <c r="LZ36" s="567" cm="1">
        <f t="array" ref="LZ36">INDEX(LZ$13:LZ35,$B36+1,1)</f>
        <v>0</v>
      </c>
      <c r="MA36" s="567" cm="1">
        <f t="array" ref="MA36">INDEX(MA$13:MA35,$B36+1,1)</f>
        <v>0</v>
      </c>
      <c r="MB36" s="567" t="str" cm="1">
        <f t="array" ref="MB36">INDEX(MB$13:MB35,$B36+1,1)</f>
        <v>-</v>
      </c>
      <c r="MC36" s="567" t="str" cm="1">
        <f t="array" ref="MC36">INDEX(MC$13:MC35,$B36+1,1)</f>
        <v>-</v>
      </c>
      <c r="MD36" s="441">
        <f t="shared" si="104"/>
        <v>0</v>
      </c>
      <c r="ME36" s="567" t="str" cm="1">
        <f t="array" ref="ME36">INDEX(ME$13:ME35,$B36+1,1)</f>
        <v>-</v>
      </c>
      <c r="MF36" s="567" t="str" cm="1">
        <f t="array" ref="MF36">INDEX(MF$13:MF35,$B36+1,1)</f>
        <v>-</v>
      </c>
      <c r="MG36" s="8"/>
      <c r="MH36" s="567" t="str" cm="1">
        <f t="array" ref="MH36">INDEX(MH$13:MH35,$B36+1,1)</f>
        <v>-</v>
      </c>
      <c r="MI36" s="567" t="str" cm="1">
        <f t="array" ref="MI36">INDEX(MI$13:MI35,$B36+1,1)</f>
        <v>-</v>
      </c>
      <c r="MJ36" s="567" t="str" cm="1">
        <f t="array" ref="MJ36">INDEX(MJ$13:MJ35,$B36+1,1)</f>
        <v>-</v>
      </c>
      <c r="MK36" s="567" t="str" cm="1">
        <f t="array" ref="MK36">INDEX(MK$13:MK35,$B36+1,1)</f>
        <v>-</v>
      </c>
      <c r="ML36" s="567" cm="1">
        <f t="array" ref="ML36">INDEX(ML$13:ML35,$B36+1,1)</f>
        <v>1</v>
      </c>
      <c r="MM36" s="567" cm="1">
        <f t="array" ref="MM36">INDEX(MM$13:MM35,$B36+1,1)</f>
        <v>1</v>
      </c>
      <c r="MN36" s="567" cm="1">
        <f t="array" ref="MN36">INDEX(MN$13:MN35,$B36+1,1)</f>
        <v>1</v>
      </c>
      <c r="MO36" s="567" cm="1">
        <f t="array" ref="MO36">INDEX(MO$13:MO35,$B36+1,1)</f>
        <v>1</v>
      </c>
      <c r="MP36" s="8"/>
      <c r="MQ36" s="441">
        <f t="shared" si="95"/>
        <v>1.5</v>
      </c>
      <c r="MR36" s="8"/>
      <c r="MS36" s="567" t="str" cm="1">
        <f t="array" ref="MS36">INDEX(MS$13:MS35,$B36+1,1)</f>
        <v>-</v>
      </c>
      <c r="MT36" s="567" t="str" cm="1">
        <f t="array" ref="MT36">INDEX(MT$13:MT35,$B36+1,1)</f>
        <v>-</v>
      </c>
      <c r="MU36" s="567" t="str" cm="1">
        <f t="array" ref="MU36">INDEX(MU$13:MU35,$B36+1,1)</f>
        <v>-</v>
      </c>
      <c r="MV36" s="567" t="str" cm="1">
        <f t="array" ref="MV36">INDEX(MV$13:MV35,$B36+1,1)</f>
        <v>-</v>
      </c>
      <c r="MW36" s="567" cm="1">
        <f t="array" ref="MW36">INDEX(MW$13:MW35,$B36+1,1)</f>
        <v>0</v>
      </c>
      <c r="MX36" s="514">
        <v>0</v>
      </c>
    </row>
    <row r="37" spans="1:362" outlineLevel="1">
      <c r="A37" s="18">
        <f t="shared" si="48"/>
        <v>24</v>
      </c>
      <c r="B37" s="18">
        <f t="shared" si="99"/>
        <v>5</v>
      </c>
      <c r="C37">
        <v>2</v>
      </c>
      <c r="D37" s="17" t="str">
        <f t="shared" ca="1" si="100"/>
        <v>GSW</v>
      </c>
      <c r="E37" t="b">
        <v>1</v>
      </c>
      <c r="F37" t="b">
        <v>0</v>
      </c>
      <c r="G37" t="b">
        <f>E37</f>
        <v>1</v>
      </c>
      <c r="H37" s="18" t="s">
        <v>2206</v>
      </c>
      <c r="I37" s="567" cm="1">
        <f t="array" ref="I37">INDEX(I$13:I36,$B37+1,1)</f>
        <v>1</v>
      </c>
      <c r="J37" s="567" cm="1">
        <f t="array" ref="J37">INDEX(J$13:J36,$B37+1,1)</f>
        <v>0</v>
      </c>
      <c r="K37" s="567" cm="1">
        <f t="array" ref="K37">INDEX(K$13:K36,$B37+1,1)</f>
        <v>0</v>
      </c>
      <c r="L37" s="567" cm="1">
        <f t="array" ref="L37">INDEX(L$13:L36,$B37+1,1)</f>
        <v>2</v>
      </c>
      <c r="M37" s="567" cm="1">
        <f t="array" ref="M37">INDEX(M$13:M36,$B37+1,1)</f>
        <v>2</v>
      </c>
      <c r="N37" s="567" cm="1">
        <f t="array" ref="N37">INDEX(N$13:N36,$B37+1,1)</f>
        <v>2</v>
      </c>
      <c r="O37" s="567" cm="1">
        <f t="array" ref="O37">INDEX(O$13:O36,$B37+1,1)</f>
        <v>3</v>
      </c>
      <c r="P37" s="441">
        <f t="shared" ref="P37:Q50" si="106">INDEX(i.Breed,$M37,P$6)</f>
        <v>2</v>
      </c>
      <c r="Q37" s="441">
        <f t="shared" si="106"/>
        <v>0</v>
      </c>
      <c r="R37" s="441">
        <f t="shared" si="50"/>
        <v>6</v>
      </c>
      <c r="S37" s="567" cm="1">
        <f t="array" ref="S37">INDEX(S$13:S36,$B37+1,1)</f>
        <v>1</v>
      </c>
      <c r="T37" s="567" cm="1">
        <f t="array" ref="T37">INDEX(T$13:T36,$B37+1,1)</f>
        <v>1</v>
      </c>
      <c r="U37" s="567" cm="1">
        <f t="array" ref="U37">INDEX(U$13:U36,$B37+1,1)</f>
        <v>1</v>
      </c>
      <c r="V37" s="567" cm="1">
        <f t="array" ref="V37">INDEX(V$13:V36,$B37+1,1)</f>
        <v>0</v>
      </c>
      <c r="W37" s="18"/>
      <c r="X37" s="567" cm="1">
        <f t="array" ref="X37">INDEX(X$13:X36,$B37+1,1)</f>
        <v>0</v>
      </c>
      <c r="Y37" s="567" cm="1">
        <f t="array" ref="Y37">INDEX(Y$13:Y36,$B37+1,1)</f>
        <v>0</v>
      </c>
      <c r="Z37" s="567" cm="1">
        <f t="array" ref="Z37">INDEX(Z$13:Z36,$B37+1,1)</f>
        <v>0</v>
      </c>
      <c r="AA37" s="567" cm="1">
        <f t="array" ref="AA37">INDEX(AA$13:AA36,$B37+1,1)</f>
        <v>1</v>
      </c>
      <c r="AB37" s="567" t="str" cm="1">
        <f t="array" ref="AB37">INDEX(AB$13:AB36,$B37+1,1)</f>
        <v/>
      </c>
      <c r="AC37" s="567" cm="1">
        <f t="array" ref="AC37">INDEX(AC$13:AC36,$B37+1,1)</f>
        <v>1</v>
      </c>
      <c r="AD37" s="567" cm="1">
        <f t="array" ref="AD37">INDEX(AD$13:AD36,$B37+1,1)</f>
        <v>1</v>
      </c>
      <c r="AE37" s="567" cm="1">
        <f t="array" ref="AE37">INDEX(AE$13:AE36,$B37+1,1)</f>
        <v>0</v>
      </c>
      <c r="AF37" s="567" cm="1">
        <f t="array" ref="AF37">INDEX(AF$13:AF36,$B37+1,1)</f>
        <v>0</v>
      </c>
      <c r="AG37" s="567" cm="1">
        <f t="array" ref="AG37">INDEX(AG$13:AG36,$B37+1,1)</f>
        <v>0</v>
      </c>
      <c r="AH37" s="567" cm="1">
        <f t="array" ref="AH37">INDEX(AH$13:AH36,$B37+1,1)</f>
        <v>0</v>
      </c>
      <c r="AI37" s="116"/>
      <c r="AJ37" s="116"/>
      <c r="AK37" s="116"/>
      <c r="AL37" s="116"/>
      <c r="AM37" s="116"/>
      <c r="AN37" s="116"/>
      <c r="AO37" s="116"/>
      <c r="AP37" s="116"/>
      <c r="AQ37" s="116"/>
      <c r="AR37" s="116"/>
      <c r="AS37" s="116"/>
      <c r="AT37" s="116"/>
      <c r="AU37" s="116"/>
      <c r="AV37" s="18"/>
      <c r="AW37" s="18"/>
      <c r="AX37" s="18"/>
      <c r="AY37" s="18"/>
      <c r="AZ37" s="18"/>
      <c r="BA37" s="209" t="str" cm="1">
        <f t="array" aca="1" ref="BA37" ca="1">$H37&amp;" "        &amp;_xlfn.SINGLE( INDEX(i.ModelStructure,$I37,1))    &amp;" "
&amp; $D37        &amp;       IF(OR($CD37="-", $CD37),"_PInp","_Full")&amp;    IF($DN37=0," FWM","")&amp;IF($DN37=1," MWM","")&amp;IF($DN37=7," Mat","")&amp;IF($MC37=1,"&amp;EL","   ")&amp;IF($DT37=TRUE,"&amp;BBT","    ")
&amp;      " TOL"&amp;_xlfn.SINGLE(INDEX(i.TOL_Desc,1,$O37))   &amp; " Scan"&amp;$U37
&amp;       CHOOSE($K37+1," CFS"," GFS"," NFS")&amp;     " CG_"&amp;_xlfn.SINGLE(_xlfn.SWITCH($LC37,"-",1,TRUE,1,FALSE,0))&amp;_xlfn.SINGLE(    IF($LE37="-"," FodCrop    ",_xlfn.SWITCH(VALUE(LEFT($LE$4,1)),0," All",6," Lup",9," Oat",11," OaF")&amp;"_Fod"&amp;TEXT($LE37,"000%")))
&amp;" REV"&amp;"_"&amp;TEXT($FR37,"00;-0;00;@ ")&amp;TEXT($AB37,"00;-0;00;  @")&amp;"_"&amp;TEXT($FW37,"0")&amp;"_"&amp;TEXT($AD37,"0")
&amp; " RR"&amp;TEXT(SUM($EE37:$EF37),"+00%;-00%;    ;@")
&amp; " ("&amp;IF($DB37,"P","E")   &amp;IF($DA37,"T","t")        &amp;     "_F"&amp;IF($HS37=TRUE,3,0)+COUNTIF($HL37:$HP37,TRUE)+COUNTIF($BV37:$BW37,"&gt;0")&amp;IF($HQ37=TRUE,3,0)+COUNTIF($BV37:$BW37,"&gt;0")&amp;"N"&amp;$HV37&amp;$HW37&amp;"L"&amp;$IH37&amp;$II37&amp;"_"&amp;$IG37&amp;")"</f>
        <v>Fodder_Test SE GSW_PInp MWM        TOLSpr Scan1 CFS CG_1 Lup_Fod100% REV_-   _-_1 RR     (Et_F00N--L11_-)</v>
      </c>
      <c r="BB37" s="8" t="str">
        <f ca="1">IF(COUNTIF(BA$13:BA37,BA37)=1,"-","Dup")</f>
        <v>-</v>
      </c>
      <c r="BC37" s="8"/>
      <c r="BD37" s="567" t="b" cm="1">
        <f t="array" ref="BD37">INDEX(BD$13:BD36,$B37+1,1)</f>
        <v>0</v>
      </c>
      <c r="BE37" s="567" t="b" cm="1">
        <f t="array" ref="BE37">INDEX(BE$13:BE36,$B37+1,1)</f>
        <v>0</v>
      </c>
      <c r="BF37" s="567" t="b" cm="1">
        <f t="array" ref="BF37">INDEX(BF$13:BF36,$B37+1,1)</f>
        <v>0</v>
      </c>
      <c r="BG37" s="567" t="b" cm="1">
        <f t="array" ref="BG37">INDEX(BG$13:BG36,$B37+1,1)</f>
        <v>0</v>
      </c>
      <c r="BH37" s="567" t="b" cm="1">
        <f t="array" ref="BH37">INDEX(BH$13:BH36,$B37+1,1)</f>
        <v>0</v>
      </c>
      <c r="BI37" s="567" t="b" cm="1">
        <f t="array" ref="BI37">INDEX(BI$13:BI36,$B37+1,1)</f>
        <v>0</v>
      </c>
      <c r="BJ37" s="567" t="b" cm="1">
        <f t="array" ref="BJ37">INDEX(BJ$13:BJ36,$B37+1,1)</f>
        <v>0</v>
      </c>
      <c r="BK37" s="567" t="b" cm="1">
        <f t="array" ref="BK37">INDEX(BK$13:BK36,$B37+1,1)</f>
        <v>0</v>
      </c>
      <c r="BL37" s="567" t="b" cm="1">
        <f t="array" ref="BL37">INDEX(BL$13:BL36,$B37+1,1)</f>
        <v>0</v>
      </c>
      <c r="BM37" s="8"/>
      <c r="BN37" s="567" t="b" cm="1">
        <f t="array" ref="BN37">INDEX(BN$13:BN36,$B37+1,1)</f>
        <v>0</v>
      </c>
      <c r="BO37" s="567" t="str" cm="1">
        <f t="array" ref="BO37">INDEX(BO$13:BO36,$B37+1,1)</f>
        <v>-</v>
      </c>
      <c r="BP37" s="567" t="str" cm="1">
        <f t="array" ref="BP37">INDEX(BP$13:BP36,$B37+1,1)</f>
        <v>-</v>
      </c>
      <c r="BQ37" s="567" t="str" cm="1">
        <f t="array" ref="BQ37">INDEX(BQ$13:BQ36,$B37+1,1)</f>
        <v>-</v>
      </c>
      <c r="BR37" s="567" t="str" cm="1">
        <f t="array" ref="BR37">INDEX(BR$13:BR36,$B37+1,1)</f>
        <v>-</v>
      </c>
      <c r="BS37" s="567" t="str" cm="1">
        <f t="array" ref="BS37">INDEX(BS$13:BS36,$B37+1,1)</f>
        <v>-</v>
      </c>
      <c r="BT37" s="567" t="str" cm="1">
        <f t="array" ref="BT37">INDEX(BT$13:BT36,$B37+1,1)</f>
        <v>-</v>
      </c>
      <c r="BU37" s="567" t="str" cm="1">
        <f t="array" ref="BU37">INDEX(BU$13:BU36,$B37+1,1)</f>
        <v>-</v>
      </c>
      <c r="BV37" s="567" t="str" cm="1">
        <f t="array" ref="BV37">INDEX(BV$13:BV36,$B37+1,1)</f>
        <v>-</v>
      </c>
      <c r="BW37" s="567" t="str" cm="1">
        <f t="array" ref="BW37">INDEX(BW$13:BW36,$B37+1,1)</f>
        <v>-</v>
      </c>
      <c r="BX37" s="567" t="str" cm="1">
        <f t="array" ref="BX37">INDEX(BX$13:BX36,$B37+1,1)</f>
        <v>-</v>
      </c>
      <c r="BY37" s="567" t="str" cm="1">
        <f t="array" ref="BY37">INDEX(BY$13:BY36,$B37+1,1)</f>
        <v>-</v>
      </c>
      <c r="BZ37" s="567" t="b" cm="1">
        <f t="array" ref="BZ37">INDEX(BZ$13:BZ36,$B37+1,1)</f>
        <v>0</v>
      </c>
      <c r="CA37" s="567" t="str" cm="1">
        <f t="array" ref="CA37">INDEX(CA$13:CA36,$B37+1,1)</f>
        <v>-</v>
      </c>
      <c r="CB37" s="567" t="str" cm="1">
        <f t="array" ref="CB37">INDEX(CB$13:CB36,$B37+1,1)</f>
        <v>-</v>
      </c>
      <c r="CC37" s="567" t="str" cm="1">
        <f t="array" ref="CC37">INDEX(CC$13:CC36,$B37+1,1)</f>
        <v>-</v>
      </c>
      <c r="CD37" s="567" t="str" cm="1">
        <f t="array" ref="CD37">INDEX(CD$13:CD36,$B37+1,1)</f>
        <v>-</v>
      </c>
      <c r="CE37" s="8"/>
      <c r="CF37" s="567" t="str" cm="1">
        <f t="array" ref="CF37">INDEX(CF$13:CF36,$B37+1,1)</f>
        <v>-</v>
      </c>
      <c r="CG37" s="441" t="str">
        <f t="shared" ca="1" si="53"/>
        <v>-</v>
      </c>
      <c r="CH37" s="441">
        <f t="shared" ref="CH37:CI50" si="107">$K37</f>
        <v>0</v>
      </c>
      <c r="CI37" s="441">
        <f t="shared" si="107"/>
        <v>0</v>
      </c>
      <c r="CJ37" s="567" t="str" cm="1">
        <f t="array" ref="CJ37">INDEX(CJ$13:CJ36,$B37+1,1)</f>
        <v>-</v>
      </c>
      <c r="CK37" s="567" t="str" cm="1">
        <f t="array" ref="CK37">INDEX(CK$13:CK36,$B37+1,1)</f>
        <v>-</v>
      </c>
      <c r="CL37" s="567" t="str" cm="1">
        <f t="array" ref="CL37">INDEX(CL$13:CL36,$B37+1,1)</f>
        <v>-</v>
      </c>
      <c r="CM37" s="441" t="str">
        <f t="shared" ca="1" si="55"/>
        <v>-</v>
      </c>
      <c r="CN37" s="441">
        <f t="shared" ref="CN37:CO50" si="108">$K37</f>
        <v>0</v>
      </c>
      <c r="CO37" s="441">
        <f t="shared" si="108"/>
        <v>0</v>
      </c>
      <c r="CP37" s="567" t="str" cm="1">
        <f t="array" ref="CP37">INDEX(CP$13:CP36,$B37+1,1)</f>
        <v>-</v>
      </c>
      <c r="CQ37" s="441" t="str">
        <f t="shared" ca="1" si="57"/>
        <v>-</v>
      </c>
      <c r="CR37" s="441">
        <f t="shared" si="58"/>
        <v>0</v>
      </c>
      <c r="CS37" s="567" t="str" cm="1">
        <f t="array" ref="CS37">INDEX(CS$13:CS36,$B37+1,1)</f>
        <v>-</v>
      </c>
      <c r="CT37" s="567" t="str" cm="1">
        <f t="array" ref="CT37">INDEX(CT$13:CT36,$B37+1,1)</f>
        <v>-</v>
      </c>
      <c r="CU37" s="441">
        <f t="shared" si="59"/>
        <v>0</v>
      </c>
      <c r="CV37" s="567" t="str" cm="1">
        <f t="array" ref="CV37">INDEX(CV$13:CV36,$B37+1,1)</f>
        <v>-</v>
      </c>
      <c r="CW37" s="441" t="str">
        <f t="shared" ca="1" si="60"/>
        <v>-</v>
      </c>
      <c r="CX37" s="441">
        <f t="shared" ref="CX37:CY50" si="109">$K37</f>
        <v>0</v>
      </c>
      <c r="CY37" s="441">
        <f t="shared" si="109"/>
        <v>0</v>
      </c>
      <c r="CZ37" s="8"/>
      <c r="DA37" s="567" t="b" cm="1">
        <f t="array" ref="DA37">INDEX(DA$13:DA36,$B37+1,1)</f>
        <v>0</v>
      </c>
      <c r="DB37" s="567" t="b" cm="1">
        <f t="array" ref="DB37">INDEX(DB$13:DB36,$B37+1,1)</f>
        <v>0</v>
      </c>
      <c r="DC37" s="568">
        <f t="shared" ca="1" si="105"/>
        <v>0</v>
      </c>
      <c r="DD37" s="567" t="b" cm="1">
        <f t="array" ref="DD37">INDEX(DD$13:DD36,$B37+1,1)</f>
        <v>1</v>
      </c>
      <c r="DE37" s="567" t="str" cm="1">
        <f t="array" ref="DE37">INDEX(DE$13:DE36,$B37+1,1)</f>
        <v>-</v>
      </c>
      <c r="DF37" s="567" cm="1">
        <f t="array" ref="DF37">INDEX(DF$13:DF36,$B37+1,1)</f>
        <v>1</v>
      </c>
      <c r="DG37" s="567" cm="1">
        <f t="array" ref="DG37">INDEX(DG$13:DG36,$B37+1,1)</f>
        <v>1</v>
      </c>
      <c r="DH37" s="567" t="str" cm="1">
        <f t="array" ref="DH37">INDEX(DH$13:DH36,$B37+1,1)</f>
        <v>-</v>
      </c>
      <c r="DI37" s="567" t="str" cm="1">
        <f t="array" ref="DI37">INDEX(DI$13:DI36,$B37+1,1)</f>
        <v>-</v>
      </c>
      <c r="DJ37" s="567" t="str" cm="1">
        <f t="array" ref="DJ37">INDEX(DJ$13:DJ36,$B37+1,1)</f>
        <v>-</v>
      </c>
      <c r="DK37" s="567" t="str" cm="1">
        <f t="array" ref="DK37">INDEX(DK$13:DK36,$B37+1,1)</f>
        <v>-</v>
      </c>
      <c r="DL37" s="567" t="str" cm="1">
        <f t="array" ref="DL37">INDEX(DL$13:DL36,$B37+1,1)</f>
        <v>-</v>
      </c>
      <c r="DM37" s="567" t="str" cm="1">
        <f t="array" ref="DM37">INDEX(DM$13:DM36,$B37+1,1)</f>
        <v>-</v>
      </c>
      <c r="DN37" s="441">
        <f t="shared" si="80"/>
        <v>1</v>
      </c>
      <c r="DO37" s="441">
        <f t="shared" si="80"/>
        <v>60</v>
      </c>
      <c r="DP37" s="567" t="str" cm="1">
        <f t="array" ref="DP37">INDEX(DP$13:DP36,$B37+1,1)</f>
        <v>-</v>
      </c>
      <c r="DQ37" s="441" t="str">
        <f t="shared" si="81"/>
        <v>-</v>
      </c>
      <c r="DR37" s="441" t="str">
        <f t="shared" si="81"/>
        <v>-</v>
      </c>
      <c r="DS37" s="441" t="str">
        <f t="shared" si="81"/>
        <v>-</v>
      </c>
      <c r="DT37" s="441" t="b">
        <f t="shared" si="82"/>
        <v>0</v>
      </c>
      <c r="DU37" s="567" t="str" cm="1">
        <f t="array" ref="DU37">INDEX(DU$13:DU36,$B37+1,1)</f>
        <v>-</v>
      </c>
      <c r="DV37" s="567" t="str" cm="1">
        <f t="array" ref="DV37">INDEX(DV$13:DV36,$B37+1,1)</f>
        <v>-</v>
      </c>
      <c r="DW37" s="567" t="str" cm="1">
        <f t="array" ref="DW37">INDEX(DW$13:DW36,$B37+1,1)</f>
        <v>-</v>
      </c>
      <c r="DX37" s="567" t="str" cm="1">
        <f t="array" ref="DX37">INDEX(DX$13:DX36,$B37+1,1)</f>
        <v>-</v>
      </c>
      <c r="DY37" s="441" t="str">
        <f t="shared" si="103"/>
        <v>-</v>
      </c>
      <c r="DZ37" s="441">
        <f t="shared" si="103"/>
        <v>500</v>
      </c>
      <c r="EA37" s="441">
        <f t="shared" si="103"/>
        <v>500</v>
      </c>
      <c r="EB37" s="441" t="str">
        <f t="shared" si="103"/>
        <v>-</v>
      </c>
      <c r="EC37" s="441" t="str">
        <f t="shared" si="103"/>
        <v>-</v>
      </c>
      <c r="ED37" s="441" t="str">
        <f t="shared" si="103"/>
        <v>-</v>
      </c>
      <c r="EE37" s="441">
        <f t="shared" si="84"/>
        <v>0</v>
      </c>
      <c r="EF37" s="441">
        <f t="shared" si="85"/>
        <v>0</v>
      </c>
      <c r="EG37" s="441">
        <f t="shared" si="86"/>
        <v>0</v>
      </c>
      <c r="EH37" s="441">
        <f t="shared" si="86"/>
        <v>0</v>
      </c>
      <c r="EI37" s="441">
        <f t="shared" si="86"/>
        <v>0</v>
      </c>
      <c r="EJ37" s="441">
        <f t="shared" si="86"/>
        <v>0</v>
      </c>
      <c r="EK37" s="441" t="b">
        <f t="shared" si="87"/>
        <v>0</v>
      </c>
      <c r="EL37" s="441" t="b">
        <f t="shared" si="87"/>
        <v>0</v>
      </c>
      <c r="EM37" s="441" t="b">
        <f t="shared" si="87"/>
        <v>0</v>
      </c>
      <c r="EN37" s="441" t="b">
        <f t="shared" si="87"/>
        <v>0</v>
      </c>
      <c r="EO37" s="441">
        <f t="shared" si="88"/>
        <v>1</v>
      </c>
      <c r="EP37" s="441">
        <f t="shared" si="88"/>
        <v>0</v>
      </c>
      <c r="EQ37" s="441" t="b">
        <f t="shared" si="89"/>
        <v>0</v>
      </c>
      <c r="ER37" s="441" t="b">
        <f t="shared" ref="ER37:ET50" si="110">($O37=ER$10)</f>
        <v>0</v>
      </c>
      <c r="ES37" s="441" t="b">
        <f t="shared" si="110"/>
        <v>0</v>
      </c>
      <c r="ET37" s="441" t="b">
        <f t="shared" si="110"/>
        <v>1</v>
      </c>
      <c r="EU37" s="91">
        <f t="shared" ref="EU37:EV50" si="111">$U37</f>
        <v>1</v>
      </c>
      <c r="EV37" s="91">
        <f t="shared" si="111"/>
        <v>1</v>
      </c>
      <c r="EW37" s="567" cm="1">
        <f t="array" ref="EW37">INDEX(EW$13:EW36,$B37+1,1)</f>
        <v>1</v>
      </c>
      <c r="EX37" s="567" cm="1">
        <f t="array" ref="EX37">INDEX(EX$13:EX36,$B37+1,1)</f>
        <v>1</v>
      </c>
      <c r="EY37" s="567" cm="1">
        <f t="array" ref="EY37">INDEX(EY$13:EY36,$B37+1,1)</f>
        <v>1</v>
      </c>
      <c r="EZ37" s="567" cm="1">
        <f t="array" ref="EZ37">INDEX(EZ$13:EZ36,$B37+1,1)</f>
        <v>1</v>
      </c>
      <c r="FA37" s="567" t="str" cm="1">
        <f t="array" ref="FA37">INDEX(FA$13:FA36,$B37+1,1)</f>
        <v>-</v>
      </c>
      <c r="FB37" s="441" t="b">
        <f t="shared" si="90"/>
        <v>1</v>
      </c>
      <c r="FC37" s="441" t="b">
        <f t="shared" si="90"/>
        <v>0</v>
      </c>
      <c r="FD37" s="441" t="b">
        <f t="shared" si="90"/>
        <v>0</v>
      </c>
      <c r="FE37" s="441" t="b">
        <f t="shared" si="90"/>
        <v>0</v>
      </c>
      <c r="FF37" s="91">
        <f t="shared" ref="FF37:FM50" si="112">INDEX(i.PGRscalar,1,($L37-1)*10+FF$6)</f>
        <v>1</v>
      </c>
      <c r="FG37" s="91">
        <f t="shared" si="112"/>
        <v>1</v>
      </c>
      <c r="FH37" s="91">
        <f t="shared" si="112"/>
        <v>1</v>
      </c>
      <c r="FI37" s="91">
        <f t="shared" si="112"/>
        <v>1</v>
      </c>
      <c r="FJ37" s="91">
        <f t="shared" si="112"/>
        <v>1</v>
      </c>
      <c r="FK37" s="91">
        <f t="shared" si="112"/>
        <v>1</v>
      </c>
      <c r="FL37" s="91">
        <f t="shared" si="112"/>
        <v>1</v>
      </c>
      <c r="FM37" s="91">
        <f t="shared" si="112"/>
        <v>1</v>
      </c>
      <c r="FN37" s="8"/>
      <c r="FO37" s="567" t="str" cm="1">
        <f t="array" ref="FO37">INDEX(FO$13:FO36,$B37+1,1)</f>
        <v>-</v>
      </c>
      <c r="FP37" s="441" t="b">
        <f t="shared" si="91"/>
        <v>0</v>
      </c>
      <c r="FQ37" s="567" t="str" cm="1">
        <f t="array" ref="FQ37">INDEX(FQ$13:FQ36,$B37+1,1)</f>
        <v>-</v>
      </c>
      <c r="FR37" s="567" t="str" cm="1">
        <f t="array" ref="FR37">INDEX(FR$13:FR36,$B37+1,1)</f>
        <v>-</v>
      </c>
      <c r="FS37" s="567" t="str" cm="1">
        <f t="array" ref="FS37">INDEX(FS$13:FS36,$B37+1,1)</f>
        <v>-</v>
      </c>
      <c r="FT37" s="567" cm="1">
        <f t="array" ref="FT37">INDEX(FT$13:FT36,$B37+1,1)</f>
        <v>1</v>
      </c>
      <c r="FU37" s="567" cm="1">
        <f t="array" ref="FU37">INDEX(FU$13:FU36,$B37+1,1)</f>
        <v>1</v>
      </c>
      <c r="FV37" s="567" t="str" cm="1">
        <f t="array" ref="FV37">INDEX(FV$13:FV36,$B37+1,1)</f>
        <v>-</v>
      </c>
      <c r="FW37" s="567" t="str" cm="1">
        <f t="array" ref="FW37">INDEX(FW$13:FW36,$B37+1,1)</f>
        <v>-</v>
      </c>
      <c r="FX37" s="567" t="str" cm="1">
        <f t="array" ref="FX37">INDEX(FX$13:FX36,$B37+1,1)</f>
        <v>-</v>
      </c>
      <c r="FY37" s="567" t="str" cm="1">
        <f t="array" ref="FY37">INDEX(FY$13:FY36,$B37+1,1)</f>
        <v>-</v>
      </c>
      <c r="FZ37" s="567" t="str" cm="1">
        <f t="array" ref="FZ37">INDEX(FZ$13:FZ36,$B37+1,1)</f>
        <v>-</v>
      </c>
      <c r="GA37" s="567" t="str" cm="1">
        <f t="array" ref="GA37">INDEX(GA$13:GA36,$B37+1,1)</f>
        <v>-</v>
      </c>
      <c r="GB37" s="567" t="str" cm="1">
        <f t="array" ref="GB37">INDEX(GB$13:GB36,$B37+1,1)</f>
        <v>-</v>
      </c>
      <c r="GC37" s="567" t="str" cm="1">
        <f t="array" ref="GC37">INDEX(GC$13:GC36,$B37+1,1)</f>
        <v>-</v>
      </c>
      <c r="GD37" s="567" t="str" cm="1">
        <f t="array" ref="GD37">INDEX(GD$13:GD36,$B37+1,1)</f>
        <v>-</v>
      </c>
      <c r="GE37" s="567" t="str" cm="1">
        <f t="array" ref="GE37">INDEX(GE$13:GE36,$B37+1,1)</f>
        <v>-</v>
      </c>
      <c r="GF37" s="567" t="str" cm="1">
        <f t="array" ref="GF37">INDEX(GF$13:GF36,$B37+1,1)</f>
        <v>-</v>
      </c>
      <c r="GG37" s="567" t="str" cm="1">
        <f t="array" ref="GG37">INDEX(GG$13:GG36,$B37+1,1)</f>
        <v>-</v>
      </c>
      <c r="GH37" s="567" t="str" cm="1">
        <f t="array" ref="GH37">INDEX(GH$13:GH36,$B37+1,1)</f>
        <v>-</v>
      </c>
      <c r="GI37" s="567" t="str" cm="1">
        <f t="array" ref="GI37">INDEX(GI$13:GI36,$B37+1,1)</f>
        <v>-</v>
      </c>
      <c r="GJ37" s="567" t="str" cm="1">
        <f t="array" ref="GJ37">INDEX(GJ$13:GJ36,$B37+1,1)</f>
        <v>-</v>
      </c>
      <c r="GK37" s="567" t="str" cm="1">
        <f t="array" ref="GK37">INDEX(GK$13:GK36,$B37+1,1)</f>
        <v>-</v>
      </c>
      <c r="GL37" s="567" t="str" cm="1">
        <f t="array" ref="GL37">INDEX(GL$13:GL36,$B37+1,1)</f>
        <v>-</v>
      </c>
      <c r="GM37" s="567" t="str" cm="1">
        <f t="array" ref="GM37">INDEX(GM$13:GM36,$B37+1,1)</f>
        <v>-</v>
      </c>
      <c r="GN37" s="567" cm="1">
        <f t="array" ref="GN37">INDEX(GN$13:GN36,$B37+1,1)</f>
        <v>0</v>
      </c>
      <c r="GO37" s="567" t="str" cm="1">
        <f t="array" ref="GO37">INDEX(GO$13:GO36,$B37+1,1)</f>
        <v>-</v>
      </c>
      <c r="GP37" s="567" cm="1">
        <f t="array" ref="GP37">INDEX(GP$13:GP36,$B37+1,1)</f>
        <v>1</v>
      </c>
      <c r="GQ37" s="567" cm="1">
        <f t="array" ref="GQ37">INDEX(GQ$13:GQ36,$B37+1,1)</f>
        <v>0</v>
      </c>
      <c r="GR37" s="567" cm="1">
        <f t="array" ref="GR37">INDEX(GR$13:GR36,$B37+1,1)</f>
        <v>0</v>
      </c>
      <c r="GS37" s="567" cm="1">
        <f t="array" ref="GS37">INDEX(GS$13:GS36,$B37+1,1)</f>
        <v>0</v>
      </c>
      <c r="GT37" s="567" cm="1">
        <f t="array" ref="GT37">INDEX(GT$13:GT36,$B37+1,1)</f>
        <v>0</v>
      </c>
      <c r="GU37" s="567" cm="1">
        <f t="array" ref="GU37">INDEX(GU$13:GU36,$B37+1,1)</f>
        <v>0</v>
      </c>
      <c r="GV37" s="567" cm="1">
        <f t="array" ref="GV37">INDEX(GV$13:GV36,$B37+1,1)</f>
        <v>0</v>
      </c>
      <c r="GW37" s="567" cm="1">
        <f t="array" ref="GW37">INDEX(GW$13:GW36,$B37+1,1)</f>
        <v>1</v>
      </c>
      <c r="GX37" s="567" cm="1">
        <f t="array" ref="GX37">INDEX(GX$13:GX36,$B37+1,1)</f>
        <v>0</v>
      </c>
      <c r="GY37" s="567" cm="1">
        <f t="array" ref="GY37">INDEX(GY$13:GY36,$B37+1,1)</f>
        <v>0</v>
      </c>
      <c r="GZ37" s="567" cm="1">
        <f t="array" ref="GZ37">INDEX(GZ$13:GZ36,$B37+1,1)</f>
        <v>0</v>
      </c>
      <c r="HA37" s="567" cm="1">
        <f t="array" ref="HA37">INDEX(HA$13:HA36,$B37+1,1)</f>
        <v>0</v>
      </c>
      <c r="HB37" s="8"/>
      <c r="HC37" s="567" t="str" cm="1">
        <f t="array" ref="HC37">INDEX(HC$13:HC36,$B37+1,1)</f>
        <v>-</v>
      </c>
      <c r="HD37" s="567" t="str" cm="1">
        <f t="array" ref="HD37">INDEX(HD$13:HD36,$B37+1,1)</f>
        <v>-</v>
      </c>
      <c r="HE37" s="567" t="str" cm="1">
        <f t="array" ref="HE37">INDEX(HE$13:HE36,$B37+1,1)</f>
        <v>-</v>
      </c>
      <c r="HF37" s="567" t="str" cm="1">
        <f t="array" ref="HF37">INDEX(HF$13:HF36,$B37+1,1)</f>
        <v>-</v>
      </c>
      <c r="HG37" s="567" cm="1">
        <f t="array" ref="HG37">INDEX(HG$13:HG36,$B37+1,1)</f>
        <v>0</v>
      </c>
      <c r="HH37" s="567" t="str" cm="1">
        <f t="array" ref="HH37">INDEX(HH$13:HH36,$B37+1,1)</f>
        <v>-</v>
      </c>
      <c r="HI37" s="567" t="str" cm="1">
        <f t="array" ref="HI37">INDEX(HI$13:HI36,$B37+1,1)</f>
        <v>-</v>
      </c>
      <c r="HJ37" s="567" t="str" cm="1">
        <f t="array" aca="1" ref="HJ37" ca="1">INDEX(HJ$13:HJ36,$B37+1,1)</f>
        <v>-</v>
      </c>
      <c r="HK37" s="567" t="str" cm="1">
        <f t="array" ref="HK37">INDEX(HK$13:HK36,$B37+1,1)</f>
        <v>-</v>
      </c>
      <c r="HL37" s="567" t="str" cm="1">
        <f t="array" ref="HL37">INDEX(HL$13:HL36,$B37+1,1)</f>
        <v>-</v>
      </c>
      <c r="HM37" s="567" t="str" cm="1">
        <f t="array" ref="HM37">INDEX(HM$13:HM36,$B37+1,1)</f>
        <v>-</v>
      </c>
      <c r="HN37" s="567" t="str" cm="1">
        <f t="array" ref="HN37">INDEX(HN$13:HN36,$B37+1,1)</f>
        <v>-</v>
      </c>
      <c r="HO37" s="567" t="str" cm="1">
        <f t="array" ref="HO37">INDEX(HO$13:HO36,$B37+1,1)</f>
        <v>-</v>
      </c>
      <c r="HP37" s="567" t="str" cm="1">
        <f t="array" ref="HP37">INDEX(HP$13:HP36,$B37+1,1)</f>
        <v>-</v>
      </c>
      <c r="HQ37" s="567" t="str" cm="1">
        <f t="array" ref="HQ37">INDEX(HQ$13:HQ36,$B37+1,1)</f>
        <v>-</v>
      </c>
      <c r="HR37" s="567" t="str" cm="1">
        <f t="array" ref="HR37">INDEX(HR$13:HR36,$B37+1,1)</f>
        <v>-</v>
      </c>
      <c r="HS37" s="567" t="str" cm="1">
        <f t="array" ref="HS37">INDEX(HS$13:HS36,$B37+1,1)</f>
        <v>-</v>
      </c>
      <c r="HT37" s="567" t="str" cm="1">
        <f t="array" ref="HT37">INDEX(HT$13:HT36,$B37+1,1)</f>
        <v>-</v>
      </c>
      <c r="HU37" s="567" t="str" cm="1">
        <f t="array" ref="HU37">INDEX(HU$13:HU36,$B37+1,1)</f>
        <v>-</v>
      </c>
      <c r="HV37" s="567" t="str" cm="1">
        <f t="array" ref="HV37">INDEX(HV$13:HV36,$B37+1,1)</f>
        <v>-</v>
      </c>
      <c r="HW37" s="567" t="str" cm="1">
        <f t="array" ref="HW37">INDEX(HW$13:HW36,$B37+1,1)</f>
        <v>-</v>
      </c>
      <c r="HX37" s="567" t="str" cm="1">
        <f t="array" ref="HX37">INDEX(HX$13:HX36,$B37+1,1)</f>
        <v>-</v>
      </c>
      <c r="HY37" s="567" t="str" cm="1">
        <f t="array" ref="HY37">INDEX(HY$13:HY36,$B37+1,1)</f>
        <v>-</v>
      </c>
      <c r="HZ37" s="567" t="str" cm="1">
        <f t="array" ref="HZ37">INDEX(HZ$13:HZ36,$B37+1,1)</f>
        <v>-</v>
      </c>
      <c r="IA37" s="567" t="str" cm="1">
        <f t="array" ref="IA37">INDEX(IA$13:IA36,$B37+1,1)</f>
        <v>-</v>
      </c>
      <c r="IB37" s="567" t="str" cm="1">
        <f t="array" ref="IB37">INDEX(IB$13:IB36,$B37+1,1)</f>
        <v>-</v>
      </c>
      <c r="IC37" s="567" t="str" cm="1">
        <f t="array" ref="IC37">INDEX(IC$13:IC36,$B37+1,1)</f>
        <v>-</v>
      </c>
      <c r="ID37" s="567" t="str" cm="1">
        <f t="array" ref="ID37">INDEX(ID$13:ID36,$B37+1,1)</f>
        <v>-</v>
      </c>
      <c r="IE37" s="567" t="str" cm="1">
        <f t="array" ref="IE37">INDEX(IE$13:IE36,$B37+1,1)</f>
        <v>-</v>
      </c>
      <c r="IF37" s="567" t="str" cm="1">
        <f t="array" ref="IF37">INDEX(IF$13:IF36,$B37+1,1)</f>
        <v>-</v>
      </c>
      <c r="IG37" s="567" t="str" cm="1">
        <f t="array" ref="IG37">INDEX(IG$13:IG36,$B37+1,1)</f>
        <v>-</v>
      </c>
      <c r="IH37" s="567" cm="1">
        <f t="array" ref="IH37">INDEX(IH$13:IH36,$B37+1,1)</f>
        <v>1</v>
      </c>
      <c r="II37" s="567" cm="1">
        <f t="array" ref="II37">INDEX(II$13:II36,$B37+1,1)</f>
        <v>1</v>
      </c>
      <c r="IJ37" s="8"/>
      <c r="IK37" s="567" cm="1">
        <f t="array" ref="IK37">INDEX(IK$13:IK36,$B37+1,1)</f>
        <v>0.125</v>
      </c>
      <c r="IL37" s="567" cm="1">
        <f t="array" ref="IL37">INDEX(IL$13:IL36,$B37+1,1)</f>
        <v>0.3</v>
      </c>
      <c r="IM37" s="567" cm="1">
        <f t="array" ref="IM37">INDEX(IM$13:IM36,$B37+1,1)</f>
        <v>-0.05</v>
      </c>
      <c r="IN37" s="567" cm="1">
        <f t="array" ref="IN37">INDEX(IN$13:IN36,$B37+1,1)</f>
        <v>0.1</v>
      </c>
      <c r="IO37" s="567" cm="1">
        <f t="array" ref="IO37">INDEX(IO$13:IO36,$B37+1,1)</f>
        <v>0.25</v>
      </c>
      <c r="IP37" s="567" cm="1">
        <f t="array" ref="IP37">INDEX(IP$13:IP36,$B37+1,1)</f>
        <v>-0.05</v>
      </c>
      <c r="IQ37" s="567" cm="1">
        <f t="array" ref="IQ37">INDEX(IQ$13:IQ36,$B37+1,1)</f>
        <v>0.05</v>
      </c>
      <c r="IR37" s="567" cm="1">
        <f t="array" ref="IR37">INDEX(IR$13:IR36,$B37+1,1)</f>
        <v>0.1</v>
      </c>
      <c r="IS37" s="567" cm="1">
        <f t="array" ref="IS37">INDEX(IS$13:IS36,$B37+1,1)</f>
        <v>-0.02</v>
      </c>
      <c r="IT37" s="567" cm="1">
        <f t="array" ref="IT37">INDEX(IT$13:IT36,$B37+1,1)</f>
        <v>0.1</v>
      </c>
      <c r="IU37" s="567" cm="1">
        <f t="array" ref="IU37">INDEX(IU$13:IU36,$B37+1,1)</f>
        <v>0.25</v>
      </c>
      <c r="IV37" s="567" cm="1">
        <f t="array" ref="IV37">INDEX(IV$13:IV36,$B37+1,1)</f>
        <v>-0.05</v>
      </c>
      <c r="IW37" s="567" cm="1">
        <f t="array" ref="IW37">INDEX(IW$13:IW36,$B37+1,1)</f>
        <v>0.125</v>
      </c>
      <c r="IX37" s="567" cm="1">
        <f t="array" ref="IX37">INDEX(IX$13:IX36,$B37+1,1)</f>
        <v>0.1</v>
      </c>
      <c r="IY37" s="567" cm="1">
        <f t="array" ref="IY37">INDEX(IY$13:IY36,$B37+1,1)</f>
        <v>0.1</v>
      </c>
      <c r="IZ37" s="567" cm="1">
        <f t="array" ref="IZ37">INDEX(IZ$13:IZ36,$B37+1,1)</f>
        <v>0.1</v>
      </c>
      <c r="JA37" s="567" cm="1">
        <f t="array" ref="JA37">INDEX(JA$13:JA36,$B37+1,1)</f>
        <v>0</v>
      </c>
      <c r="JB37" s="567" cm="1">
        <f t="array" ref="JB37">INDEX(JB$13:JB36,$B37+1,1)</f>
        <v>0</v>
      </c>
      <c r="JC37" s="567" cm="1">
        <f t="array" ref="JC37">INDEX(JC$13:JC36,$B37+1,1)</f>
        <v>0</v>
      </c>
      <c r="JD37" s="567" cm="1">
        <f t="array" ref="JD37">INDEX(JD$13:JD36,$B37+1,1)</f>
        <v>0</v>
      </c>
      <c r="JE37" s="567" cm="1">
        <f t="array" ref="JE37">INDEX(JE$13:JE36,$B37+1,1)</f>
        <v>0</v>
      </c>
      <c r="JF37" s="567" cm="1">
        <f t="array" ref="JF37">INDEX(JF$13:JF36,$B37+1,1)</f>
        <v>0</v>
      </c>
      <c r="JG37" s="567" cm="1">
        <f t="array" ref="JG37">INDEX(JG$13:JG36,$B37+1,1)</f>
        <v>0</v>
      </c>
      <c r="JH37" s="567" cm="1">
        <f t="array" ref="JH37">INDEX(JH$13:JH36,$B37+1,1)</f>
        <v>0</v>
      </c>
      <c r="JI37" s="567" cm="1">
        <f t="array" ref="JI37">INDEX(JI$13:JI36,$B37+1,1)</f>
        <v>0</v>
      </c>
      <c r="JJ37" s="567" cm="1">
        <f t="array" ref="JJ37">INDEX(JJ$13:JJ36,$B37+1,1)</f>
        <v>0</v>
      </c>
      <c r="JK37" s="567" cm="1">
        <f t="array" ref="JK37">INDEX(JK$13:JK36,$B37+1,1)</f>
        <v>0</v>
      </c>
      <c r="JL37" s="567" cm="1">
        <f t="array" ref="JL37">INDEX(JL$13:JL36,$B37+1,1)</f>
        <v>0</v>
      </c>
      <c r="JM37" s="567" cm="1">
        <f t="array" ref="JM37">INDEX(JM$13:JM36,$B37+1,1)</f>
        <v>0</v>
      </c>
      <c r="JN37" s="567" cm="1">
        <f t="array" ref="JN37">INDEX(JN$13:JN36,$B37+1,1)</f>
        <v>0</v>
      </c>
      <c r="JO37" s="567" cm="1">
        <f t="array" ref="JO37">INDEX(JO$13:JO36,$B37+1,1)</f>
        <v>0</v>
      </c>
      <c r="JP37" s="567" cm="1">
        <f t="array" ref="JP37">INDEX(JP$13:JP36,$B37+1,1)</f>
        <v>0</v>
      </c>
      <c r="JQ37" s="567" cm="1">
        <f t="array" ref="JQ37">INDEX(JQ$13:JQ36,$B37+1,1)</f>
        <v>0</v>
      </c>
      <c r="JR37" s="567" cm="1">
        <f t="array" ref="JR37">INDEX(JR$13:JR36,$B37+1,1)</f>
        <v>0</v>
      </c>
      <c r="JS37" s="567" cm="1">
        <f t="array" ref="JS37">INDEX(JS$13:JS36,$B37+1,1)</f>
        <v>0</v>
      </c>
      <c r="JT37" s="567" cm="1">
        <f t="array" ref="JT37">INDEX(JT$13:JT36,$B37+1,1)</f>
        <v>0</v>
      </c>
      <c r="JU37" s="567" cm="1">
        <f t="array" ref="JU37">INDEX(JU$13:JU36,$B37+1,1)</f>
        <v>0</v>
      </c>
      <c r="JV37" s="567" cm="1">
        <f t="array" ref="JV37">INDEX(JV$13:JV36,$B37+1,1)</f>
        <v>0</v>
      </c>
      <c r="JW37" s="567" cm="1">
        <f t="array" ref="JW37">INDEX(JW$13:JW36,$B37+1,1)</f>
        <v>0</v>
      </c>
      <c r="JX37" s="567" cm="1">
        <f t="array" ref="JX37">INDEX(JX$13:JX36,$B37+1,1)</f>
        <v>0</v>
      </c>
      <c r="JY37" s="567" cm="1">
        <f t="array" ref="JY37">INDEX(JY$13:JY36,$B37+1,1)</f>
        <v>0</v>
      </c>
      <c r="JZ37" s="567" cm="1">
        <f t="array" ref="JZ37">INDEX(JZ$13:JZ36,$B37+1,1)</f>
        <v>0</v>
      </c>
      <c r="KA37" s="567" cm="1">
        <f t="array" ref="KA37">INDEX(KA$13:KA36,$B37+1,1)</f>
        <v>0</v>
      </c>
      <c r="KB37" s="567" cm="1">
        <f t="array" ref="KB37">INDEX(KB$13:KB36,$B37+1,1)</f>
        <v>0</v>
      </c>
      <c r="KC37" s="567" cm="1">
        <f t="array" ref="KC37">INDEX(KC$13:KC36,$B37+1,1)</f>
        <v>0</v>
      </c>
      <c r="KD37" s="567" cm="1">
        <f t="array" ref="KD37">INDEX(KD$13:KD36,$B37+1,1)</f>
        <v>0</v>
      </c>
      <c r="KE37" s="567" cm="1">
        <f t="array" ref="KE37">INDEX(KE$13:KE36,$B37+1,1)</f>
        <v>0</v>
      </c>
      <c r="KF37" s="567" cm="1">
        <f t="array" ref="KF37">INDEX(KF$13:KF36,$B37+1,1)</f>
        <v>0</v>
      </c>
      <c r="KG37" s="567" t="str" cm="1">
        <f t="array" ref="KG37">INDEX(KG$13:KG36,$B37+1,1)</f>
        <v>-</v>
      </c>
      <c r="KH37" s="8"/>
      <c r="KI37" s="567" cm="1">
        <f t="array" ref="KI37">INDEX(KI$13:KI36,$B37+1,1)</f>
        <v>0</v>
      </c>
      <c r="KJ37" s="567" cm="1">
        <f t="array" ref="KJ37">INDEX(KJ$13:KJ36,$B37+1,1)</f>
        <v>0</v>
      </c>
      <c r="KK37" s="567" cm="1">
        <f t="array" ref="KK37">INDEX(KK$13:KK36,$B37+1,1)</f>
        <v>0</v>
      </c>
      <c r="KL37" s="567" t="str" cm="1">
        <f t="array" ref="KL37">INDEX(KL$13:KL36,$B37+1,1)</f>
        <v>-</v>
      </c>
      <c r="KM37" s="567" t="str" cm="1">
        <f t="array" ref="KM37">INDEX(KM$13:KM36,$B37+1,1)</f>
        <v>-</v>
      </c>
      <c r="KN37" s="567" t="str" cm="1">
        <f t="array" ref="KN37">INDEX(KN$13:KN36,$B37+1,1)</f>
        <v>-</v>
      </c>
      <c r="KO37" s="567" t="str" cm="1">
        <f t="array" ref="KO37">INDEX(KO$13:KO36,$B37+1,1)</f>
        <v>-</v>
      </c>
      <c r="KP37" s="567" t="str" cm="1">
        <f t="array" ref="KP37">INDEX(KP$13:KP36,$B37+1,1)</f>
        <v>-</v>
      </c>
      <c r="KQ37" s="567" t="str" cm="1">
        <f t="array" ref="KQ37">INDEX(KQ$13:KQ36,$B37+1,1)</f>
        <v>-</v>
      </c>
      <c r="KR37" s="567" t="str" cm="1">
        <f t="array" ref="KR37">INDEX(KR$13:KR36,$B37+1,1)</f>
        <v>-</v>
      </c>
      <c r="KS37" s="567" t="str" cm="1">
        <f t="array" ref="KS37">INDEX(KS$13:KS36,$B37+1,1)</f>
        <v>-</v>
      </c>
      <c r="KT37" s="567" t="str" cm="1">
        <f t="array" ref="KT37">INDEX(KT$13:KT36,$B37+1,1)</f>
        <v>-</v>
      </c>
      <c r="KU37" s="567" t="str" cm="1">
        <f t="array" ref="KU37">INDEX(KU$13:KU36,$B37+1,1)</f>
        <v>-</v>
      </c>
      <c r="KV37" s="567" t="str" cm="1">
        <f t="array" ref="KV37">INDEX(KV$13:KV36,$B37+1,1)</f>
        <v>-</v>
      </c>
      <c r="KW37" s="567" t="str" cm="1">
        <f t="array" ref="KW37">INDEX(KW$13:KW36,$B37+1,1)</f>
        <v>-</v>
      </c>
      <c r="KX37" s="567" t="str" cm="1">
        <f t="array" ref="KX37">INDEX(KX$13:KX36,$B37+1,1)</f>
        <v>-</v>
      </c>
      <c r="KY37" s="567" t="str" cm="1">
        <f t="array" ref="KY37">INDEX(KY$13:KY36,$B37+1,1)</f>
        <v>-</v>
      </c>
      <c r="KZ37" s="567" t="str" cm="1">
        <f t="array" ref="KZ37">INDEX(KZ$13:KZ36,$B37+1,1)</f>
        <v>-</v>
      </c>
      <c r="LA37" s="567" t="str" cm="1">
        <f t="array" ref="LA37">INDEX(LA$13:LA36,$B37+1,1)</f>
        <v>-</v>
      </c>
      <c r="LB37" s="8"/>
      <c r="LC37" s="441" t="str">
        <f t="shared" ref="LC37:LC50" ca="1" si="113">IF($X37&lt;&gt;0,INDEX(i.cropgraze_inc,$X37,LC$6),OFFSET(LC$13,$B37,0))</f>
        <v>-</v>
      </c>
      <c r="LD37" s="22">
        <v>100</v>
      </c>
      <c r="LE37" s="22">
        <v>1</v>
      </c>
      <c r="LF37" s="567" t="str" cm="1">
        <f t="array" ref="LF37">INDEX(LF$13:LF36,$B37+1,1)</f>
        <v>-</v>
      </c>
      <c r="LG37" s="567" t="str" cm="1">
        <f t="array" ref="LG37">INDEX(LG$13:LG36,$B37+1,1)</f>
        <v>-</v>
      </c>
      <c r="LH37" s="567" t="str" cm="1">
        <f t="array" ref="LH37">INDEX(LH$13:LH36,$B37+1,1)</f>
        <v>-</v>
      </c>
      <c r="LI37" s="567" t="str" cm="1">
        <f t="array" ref="LI37">INDEX(LI$13:LI36,$B37+1,1)</f>
        <v>-</v>
      </c>
      <c r="LJ37" s="567" t="str" cm="1">
        <f t="array" ref="LJ37">INDEX(LJ$13:LJ36,$B37+1,1)</f>
        <v>-</v>
      </c>
      <c r="LK37" s="441" t="str" cm="1">
        <f t="array" ref="LK37">IF(OR(LL37:LL37&lt;&gt;"-"),TRUE,"-")</f>
        <v>-</v>
      </c>
      <c r="LL37" s="567" t="str" cm="1">
        <f t="array" ref="LL37">INDEX(LL$13:LL36,$B37+1,1)</f>
        <v>-</v>
      </c>
      <c r="LM37" s="567" cm="1">
        <f t="array" ref="LM37">INDEX(LM$13:LM36,$B37+1,1)</f>
        <v>0</v>
      </c>
      <c r="LN37" s="567" cm="1">
        <f t="array" ref="LN37">INDEX(LN$13:LN36,$B37+1,1)</f>
        <v>999999</v>
      </c>
      <c r="LO37" s="567" cm="1">
        <f t="array" ref="LO37">INDEX(LO$13:LO36,$B37+1,1)</f>
        <v>999999</v>
      </c>
      <c r="LP37" s="567" cm="1">
        <f t="array" ref="LP37">INDEX(LP$13:LP36,$B37+1,1)</f>
        <v>999999</v>
      </c>
      <c r="LQ37" s="567" cm="1">
        <f t="array" ref="LQ37">INDEX(LQ$13:LQ36,$B37+1,1)</f>
        <v>999999</v>
      </c>
      <c r="LR37" s="567" cm="1">
        <f t="array" ref="LR37">INDEX(LR$13:LR36,$B37+1,1)</f>
        <v>999999</v>
      </c>
      <c r="LS37" s="567" cm="1">
        <f t="array" ref="LS37">INDEX(LS$13:LS36,$B37+1,1)</f>
        <v>999999</v>
      </c>
      <c r="LT37" s="567" t="str" cm="1">
        <f t="array" ref="LT37">INDEX(LT$13:LT36,$B37+1,1)</f>
        <v>-</v>
      </c>
      <c r="LU37" s="567" t="str" cm="1">
        <f t="array" ref="LU37">INDEX(LU$13:LU36,$B37+1,1)</f>
        <v>-</v>
      </c>
      <c r="LV37" s="567" t="str" cm="1">
        <f t="array" ref="LV37">INDEX(LV$13:LV36,$B37+1,1)</f>
        <v>-</v>
      </c>
      <c r="LW37" s="567" t="b" cm="1">
        <f t="array" ref="LW37">INDEX(LW$13:LW36,$B37+1,1)</f>
        <v>1</v>
      </c>
      <c r="LX37" s="567" t="str" cm="1">
        <f t="array" ref="LX37">INDEX(LX$13:LX36,$B37+1,1)</f>
        <v>-</v>
      </c>
      <c r="LY37" s="567" cm="1">
        <f t="array" ref="LY37">INDEX(LY$13:LY36,$B37+1,1)</f>
        <v>0</v>
      </c>
      <c r="LZ37" s="567" cm="1">
        <f t="array" ref="LZ37">INDEX(LZ$13:LZ36,$B37+1,1)</f>
        <v>0</v>
      </c>
      <c r="MA37" s="567" cm="1">
        <f t="array" ref="MA37">INDEX(MA$13:MA36,$B37+1,1)</f>
        <v>0</v>
      </c>
      <c r="MB37" s="567" t="str" cm="1">
        <f t="array" ref="MB37">INDEX(MB$13:MB36,$B37+1,1)</f>
        <v>-</v>
      </c>
      <c r="MC37" s="567" t="str" cm="1">
        <f t="array" ref="MC37">INDEX(MC$13:MC36,$B37+1,1)</f>
        <v>-</v>
      </c>
      <c r="MD37" s="441">
        <f t="shared" si="104"/>
        <v>0</v>
      </c>
      <c r="ME37" s="567" t="str" cm="1">
        <f t="array" ref="ME37">INDEX(ME$13:ME36,$B37+1,1)</f>
        <v>-</v>
      </c>
      <c r="MF37" s="567" t="str" cm="1">
        <f t="array" ref="MF37">INDEX(MF$13:MF36,$B37+1,1)</f>
        <v>-</v>
      </c>
      <c r="MG37" s="8"/>
      <c r="MH37" s="567" t="str" cm="1">
        <f t="array" ref="MH37">INDEX(MH$13:MH36,$B37+1,1)</f>
        <v>-</v>
      </c>
      <c r="MI37" s="567" t="str" cm="1">
        <f t="array" ref="MI37">INDEX(MI$13:MI36,$B37+1,1)</f>
        <v>-</v>
      </c>
      <c r="MJ37" s="567" t="str" cm="1">
        <f t="array" ref="MJ37">INDEX(MJ$13:MJ36,$B37+1,1)</f>
        <v>-</v>
      </c>
      <c r="MK37" s="567" t="str" cm="1">
        <f t="array" ref="MK37">INDEX(MK$13:MK36,$B37+1,1)</f>
        <v>-</v>
      </c>
      <c r="ML37" s="567" cm="1">
        <f t="array" ref="ML37">INDEX(ML$13:ML36,$B37+1,1)</f>
        <v>1</v>
      </c>
      <c r="MM37" s="567" cm="1">
        <f t="array" ref="MM37">INDEX(MM$13:MM36,$B37+1,1)</f>
        <v>1</v>
      </c>
      <c r="MN37" s="567" cm="1">
        <f t="array" ref="MN37">INDEX(MN$13:MN36,$B37+1,1)</f>
        <v>1</v>
      </c>
      <c r="MO37" s="567" cm="1">
        <f t="array" ref="MO37">INDEX(MO$13:MO36,$B37+1,1)</f>
        <v>1</v>
      </c>
      <c r="MP37" s="8"/>
      <c r="MQ37" s="441">
        <f t="shared" si="95"/>
        <v>1.5</v>
      </c>
      <c r="MR37" s="8"/>
      <c r="MS37" s="567" t="str" cm="1">
        <f t="array" ref="MS37">INDEX(MS$13:MS36,$B37+1,1)</f>
        <v>-</v>
      </c>
      <c r="MT37" s="567" t="str" cm="1">
        <f t="array" ref="MT37">INDEX(MT$13:MT36,$B37+1,1)</f>
        <v>-</v>
      </c>
      <c r="MU37" s="567" t="str" cm="1">
        <f t="array" ref="MU37">INDEX(MU$13:MU36,$B37+1,1)</f>
        <v>-</v>
      </c>
      <c r="MV37" s="567" t="str" cm="1">
        <f t="array" ref="MV37">INDEX(MV$13:MV36,$B37+1,1)</f>
        <v>-</v>
      </c>
      <c r="MW37" s="567" cm="1">
        <f t="array" ref="MW37">INDEX(MW$13:MW36,$B37+1,1)</f>
        <v>0</v>
      </c>
      <c r="MX37" s="514">
        <v>0</v>
      </c>
    </row>
    <row r="38" spans="1:362" outlineLevel="1">
      <c r="A38" s="18">
        <f t="shared" si="48"/>
        <v>25</v>
      </c>
      <c r="B38" s="18">
        <f t="shared" si="99"/>
        <v>5</v>
      </c>
      <c r="C38">
        <v>2</v>
      </c>
      <c r="D38" s="17" t="str">
        <f t="shared" ca="1" si="100"/>
        <v>GSW</v>
      </c>
      <c r="E38" t="b">
        <v>1</v>
      </c>
      <c r="F38" t="b">
        <v>0</v>
      </c>
      <c r="G38" t="b">
        <f>E38</f>
        <v>1</v>
      </c>
      <c r="H38" s="18" t="s">
        <v>2207</v>
      </c>
      <c r="I38" s="567" cm="1">
        <f t="array" ref="I38">INDEX(I$13:I37,$B38+1,1)</f>
        <v>1</v>
      </c>
      <c r="J38" s="567" cm="1">
        <f t="array" ref="J38">INDEX(J$13:J37,$B38+1,1)</f>
        <v>0</v>
      </c>
      <c r="K38" s="567" cm="1">
        <f t="array" ref="K38">INDEX(K$13:K37,$B38+1,1)</f>
        <v>0</v>
      </c>
      <c r="L38" s="567" cm="1">
        <f t="array" ref="L38">INDEX(L$13:L37,$B38+1,1)</f>
        <v>2</v>
      </c>
      <c r="M38" s="567" cm="1">
        <f t="array" ref="M38">INDEX(M$13:M37,$B38+1,1)</f>
        <v>2</v>
      </c>
      <c r="N38" s="567" cm="1">
        <f t="array" ref="N38">INDEX(N$13:N37,$B38+1,1)</f>
        <v>2</v>
      </c>
      <c r="O38" s="567" cm="1">
        <f t="array" ref="O38">INDEX(O$13:O37,$B38+1,1)</f>
        <v>3</v>
      </c>
      <c r="P38" s="441">
        <f t="shared" si="106"/>
        <v>2</v>
      </c>
      <c r="Q38" s="441">
        <f t="shared" si="106"/>
        <v>0</v>
      </c>
      <c r="R38" s="441">
        <f t="shared" si="50"/>
        <v>6</v>
      </c>
      <c r="S38" s="567" cm="1">
        <f t="array" ref="S38">INDEX(S$13:S37,$B38+1,1)</f>
        <v>1</v>
      </c>
      <c r="T38" s="567" cm="1">
        <f t="array" ref="T38">INDEX(T$13:T37,$B38+1,1)</f>
        <v>1</v>
      </c>
      <c r="U38" s="567" cm="1">
        <f t="array" ref="U38">INDEX(U$13:U37,$B38+1,1)</f>
        <v>1</v>
      </c>
      <c r="V38" s="567" cm="1">
        <f t="array" ref="V38">INDEX(V$13:V37,$B38+1,1)</f>
        <v>0</v>
      </c>
      <c r="W38" s="18"/>
      <c r="X38" s="567" cm="1">
        <f t="array" ref="X38">INDEX(X$13:X37,$B38+1,1)</f>
        <v>0</v>
      </c>
      <c r="Y38" s="567" cm="1">
        <f t="array" ref="Y38">INDEX(Y$13:Y37,$B38+1,1)</f>
        <v>0</v>
      </c>
      <c r="Z38" s="567" cm="1">
        <f t="array" ref="Z38">INDEX(Z$13:Z37,$B38+1,1)</f>
        <v>0</v>
      </c>
      <c r="AA38" s="567" cm="1">
        <f t="array" ref="AA38">INDEX(AA$13:AA37,$B38+1,1)</f>
        <v>1</v>
      </c>
      <c r="AB38" s="567" t="str" cm="1">
        <f t="array" ref="AB38">INDEX(AB$13:AB37,$B38+1,1)</f>
        <v/>
      </c>
      <c r="AC38" s="567" cm="1">
        <f t="array" ref="AC38">INDEX(AC$13:AC37,$B38+1,1)</f>
        <v>1</v>
      </c>
      <c r="AD38" s="567" cm="1">
        <f t="array" ref="AD38">INDEX(AD$13:AD37,$B38+1,1)</f>
        <v>1</v>
      </c>
      <c r="AE38" s="567" cm="1">
        <f t="array" ref="AE38">INDEX(AE$13:AE37,$B38+1,1)</f>
        <v>0</v>
      </c>
      <c r="AF38" s="567" cm="1">
        <f t="array" ref="AF38">INDEX(AF$13:AF37,$B38+1,1)</f>
        <v>0</v>
      </c>
      <c r="AG38" s="567" cm="1">
        <f t="array" ref="AG38">INDEX(AG$13:AG37,$B38+1,1)</f>
        <v>0</v>
      </c>
      <c r="AH38" s="567" cm="1">
        <f t="array" ref="AH38">INDEX(AH$13:AH37,$B38+1,1)</f>
        <v>0</v>
      </c>
      <c r="AI38" s="116"/>
      <c r="AJ38" s="116"/>
      <c r="AK38" s="116"/>
      <c r="AL38" s="116"/>
      <c r="AM38" s="116"/>
      <c r="AN38" s="116"/>
      <c r="AO38" s="116"/>
      <c r="AP38" s="116"/>
      <c r="AQ38" s="116"/>
      <c r="AR38" s="116"/>
      <c r="AS38" s="116"/>
      <c r="AT38" s="116"/>
      <c r="AU38" s="116"/>
      <c r="AV38" s="18"/>
      <c r="AW38" s="18"/>
      <c r="AX38" s="18"/>
      <c r="AY38" s="18"/>
      <c r="AZ38" s="18"/>
      <c r="BA38" s="209" t="str" cm="1">
        <f t="array" aca="1" ref="BA38" ca="1">$H38&amp;" "        &amp;_xlfn.SINGLE( INDEX(i.ModelStructure,$I38,1))    &amp;" "
&amp; $D38        &amp;       IF(OR($CD38="-", $CD38),"_PInp","_Full")&amp;    IF($DN38=0," FWM","")&amp;IF($DN38=1," MWM","")&amp;IF($DN38=7," Mat","")&amp;IF($MC38=1,"&amp;EL","   ")&amp;IF($DT38=TRUE,"&amp;BBT","    ")
&amp;      " TOL"&amp;_xlfn.SINGLE(INDEX(i.TOL_Desc,1,$O38))   &amp; " Scan"&amp;$U38
&amp;       CHOOSE($K38+1," CFS"," GFS"," NFS")&amp;     " CG_"&amp;_xlfn.SINGLE(_xlfn.SWITCH($LC38,"-",1,TRUE,1,FALSE,0))&amp;_xlfn.SINGLE(    IF($LE38="-"," FodCrop    ",_xlfn.SWITCH(VALUE(LEFT($LE$4,1)),0," All",6," Lup",9," Oat",11," OaF")&amp;"_Fod"&amp;TEXT($LE38,"000%")))
&amp;" REV"&amp;"_"&amp;TEXT($FR38,"00;-0;00;@ ")&amp;TEXT($AB38,"00;-0;00;  @")&amp;"_"&amp;TEXT($FW38,"0")&amp;"_"&amp;TEXT($AD38,"0")
&amp; " RR"&amp;TEXT(SUM($EE38:$EF38),"+00%;-00%;    ;@")
&amp; " ("&amp;IF($DB38,"P","E")   &amp;IF($DA38,"T","t")        &amp;     "_F"&amp;IF($HS38=TRUE,3,0)+COUNTIF($HL38:$HP38,TRUE)+COUNTIF($BV38:$BW38,"&gt;0")&amp;IF($HQ38=TRUE,3,0)+COUNTIF($BV38:$BW38,"&gt;0")&amp;"N"&amp;$HV38&amp;$HW38&amp;"L"&amp;$IH38&amp;$II38&amp;"_"&amp;$IG38&amp;")"</f>
        <v>Lucerne     SE GSW_PInp MWM        TOLSpr Scan1 CFS CG_1 FodCrop     REV_-   _-_1 RR     (Et_F00N--L11_-)</v>
      </c>
      <c r="BB38" s="8" t="str">
        <f ca="1">IF(COUNTIF(BA$13:BA38,BA38)=1,"-","Dup")</f>
        <v>-</v>
      </c>
      <c r="BC38" s="8"/>
      <c r="BD38" s="567" t="b" cm="1">
        <f t="array" ref="BD38">INDEX(BD$13:BD37,$B38+1,1)</f>
        <v>0</v>
      </c>
      <c r="BE38" s="567" t="b" cm="1">
        <f t="array" ref="BE38">INDEX(BE$13:BE37,$B38+1,1)</f>
        <v>0</v>
      </c>
      <c r="BF38" s="567" t="b" cm="1">
        <f t="array" ref="BF38">INDEX(BF$13:BF37,$B38+1,1)</f>
        <v>0</v>
      </c>
      <c r="BG38" s="567" t="b" cm="1">
        <f t="array" ref="BG38">INDEX(BG$13:BG37,$B38+1,1)</f>
        <v>0</v>
      </c>
      <c r="BH38" s="567" t="b" cm="1">
        <f t="array" ref="BH38">INDEX(BH$13:BH37,$B38+1,1)</f>
        <v>0</v>
      </c>
      <c r="BI38" s="567" t="b" cm="1">
        <f t="array" ref="BI38">INDEX(BI$13:BI37,$B38+1,1)</f>
        <v>0</v>
      </c>
      <c r="BJ38" s="567" t="b" cm="1">
        <f t="array" ref="BJ38">INDEX(BJ$13:BJ37,$B38+1,1)</f>
        <v>0</v>
      </c>
      <c r="BK38" s="567" t="b" cm="1">
        <f t="array" ref="BK38">INDEX(BK$13:BK37,$B38+1,1)</f>
        <v>0</v>
      </c>
      <c r="BL38" s="567" t="b" cm="1">
        <f t="array" ref="BL38">INDEX(BL$13:BL37,$B38+1,1)</f>
        <v>0</v>
      </c>
      <c r="BM38" s="8"/>
      <c r="BN38" s="567" t="b" cm="1">
        <f t="array" ref="BN38">INDEX(BN$13:BN37,$B38+1,1)</f>
        <v>0</v>
      </c>
      <c r="BO38" s="567" t="str" cm="1">
        <f t="array" ref="BO38">INDEX(BO$13:BO37,$B38+1,1)</f>
        <v>-</v>
      </c>
      <c r="BP38" s="567" t="str" cm="1">
        <f t="array" ref="BP38">INDEX(BP$13:BP37,$B38+1,1)</f>
        <v>-</v>
      </c>
      <c r="BQ38" s="567" t="str" cm="1">
        <f t="array" ref="BQ38">INDEX(BQ$13:BQ37,$B38+1,1)</f>
        <v>-</v>
      </c>
      <c r="BR38" s="567" t="str" cm="1">
        <f t="array" ref="BR38">INDEX(BR$13:BR37,$B38+1,1)</f>
        <v>-</v>
      </c>
      <c r="BS38" s="567" t="str" cm="1">
        <f t="array" ref="BS38">INDEX(BS$13:BS37,$B38+1,1)</f>
        <v>-</v>
      </c>
      <c r="BT38" s="567" t="str" cm="1">
        <f t="array" ref="BT38">INDEX(BT$13:BT37,$B38+1,1)</f>
        <v>-</v>
      </c>
      <c r="BU38" s="567" t="str" cm="1">
        <f t="array" ref="BU38">INDEX(BU$13:BU37,$B38+1,1)</f>
        <v>-</v>
      </c>
      <c r="BV38" s="567" t="str" cm="1">
        <f t="array" ref="BV38">INDEX(BV$13:BV37,$B38+1,1)</f>
        <v>-</v>
      </c>
      <c r="BW38" s="567" t="str" cm="1">
        <f t="array" ref="BW38">INDEX(BW$13:BW37,$B38+1,1)</f>
        <v>-</v>
      </c>
      <c r="BX38" s="567" t="str" cm="1">
        <f t="array" ref="BX38">INDEX(BX$13:BX37,$B38+1,1)</f>
        <v>-</v>
      </c>
      <c r="BY38" s="567" t="str" cm="1">
        <f t="array" ref="BY38">INDEX(BY$13:BY37,$B38+1,1)</f>
        <v>-</v>
      </c>
      <c r="BZ38" s="567" t="b" cm="1">
        <f t="array" ref="BZ38">INDEX(BZ$13:BZ37,$B38+1,1)</f>
        <v>0</v>
      </c>
      <c r="CA38" s="567" t="str" cm="1">
        <f t="array" ref="CA38">INDEX(CA$13:CA37,$B38+1,1)</f>
        <v>-</v>
      </c>
      <c r="CB38" s="567" t="str" cm="1">
        <f t="array" ref="CB38">INDEX(CB$13:CB37,$B38+1,1)</f>
        <v>-</v>
      </c>
      <c r="CC38" s="567" t="str" cm="1">
        <f t="array" ref="CC38">INDEX(CC$13:CC37,$B38+1,1)</f>
        <v>-</v>
      </c>
      <c r="CD38" s="567" t="str" cm="1">
        <f t="array" ref="CD38">INDEX(CD$13:CD37,$B38+1,1)</f>
        <v>-</v>
      </c>
      <c r="CE38" s="8"/>
      <c r="CF38" s="567" t="str" cm="1">
        <f t="array" ref="CF38">INDEX(CF$13:CF37,$B38+1,1)</f>
        <v>-</v>
      </c>
      <c r="CG38" s="441" t="str">
        <f t="shared" ca="1" si="53"/>
        <v>-</v>
      </c>
      <c r="CH38" s="441">
        <f t="shared" si="107"/>
        <v>0</v>
      </c>
      <c r="CI38" s="441">
        <f t="shared" si="107"/>
        <v>0</v>
      </c>
      <c r="CJ38" s="567" t="str" cm="1">
        <f t="array" ref="CJ38">INDEX(CJ$13:CJ37,$B38+1,1)</f>
        <v>-</v>
      </c>
      <c r="CK38" s="567" t="str" cm="1">
        <f t="array" ref="CK38">INDEX(CK$13:CK37,$B38+1,1)</f>
        <v>-</v>
      </c>
      <c r="CL38" s="567" t="str" cm="1">
        <f t="array" ref="CL38">INDEX(CL$13:CL37,$B38+1,1)</f>
        <v>-</v>
      </c>
      <c r="CM38" s="441" t="str">
        <f t="shared" ca="1" si="55"/>
        <v>-</v>
      </c>
      <c r="CN38" s="441">
        <f t="shared" si="108"/>
        <v>0</v>
      </c>
      <c r="CO38" s="441">
        <f t="shared" si="108"/>
        <v>0</v>
      </c>
      <c r="CP38" s="567" t="str" cm="1">
        <f t="array" ref="CP38">INDEX(CP$13:CP37,$B38+1,1)</f>
        <v>-</v>
      </c>
      <c r="CQ38" s="441" t="str">
        <f t="shared" ca="1" si="57"/>
        <v>-</v>
      </c>
      <c r="CR38" s="441">
        <f t="shared" si="58"/>
        <v>0</v>
      </c>
      <c r="CS38" s="567" t="str" cm="1">
        <f t="array" ref="CS38">INDEX(CS$13:CS37,$B38+1,1)</f>
        <v>-</v>
      </c>
      <c r="CT38" s="567" t="str" cm="1">
        <f t="array" ref="CT38">INDEX(CT$13:CT37,$B38+1,1)</f>
        <v>-</v>
      </c>
      <c r="CU38" s="441">
        <f t="shared" si="59"/>
        <v>0</v>
      </c>
      <c r="CV38" s="567" t="str" cm="1">
        <f t="array" ref="CV38">INDEX(CV$13:CV37,$B38+1,1)</f>
        <v>-</v>
      </c>
      <c r="CW38" s="441" t="str">
        <f t="shared" ca="1" si="60"/>
        <v>-</v>
      </c>
      <c r="CX38" s="441">
        <f t="shared" si="109"/>
        <v>0</v>
      </c>
      <c r="CY38" s="441">
        <f t="shared" si="109"/>
        <v>0</v>
      </c>
      <c r="CZ38" s="8"/>
      <c r="DA38" s="567" t="b" cm="1">
        <f t="array" ref="DA38">INDEX(DA$13:DA37,$B38+1,1)</f>
        <v>0</v>
      </c>
      <c r="DB38" s="567" t="b" cm="1">
        <f t="array" ref="DB38">INDEX(DB$13:DB37,$B38+1,1)</f>
        <v>0</v>
      </c>
      <c r="DC38" s="568">
        <f t="shared" ca="1" si="105"/>
        <v>0</v>
      </c>
      <c r="DD38" s="567" t="b" cm="1">
        <f t="array" ref="DD38">INDEX(DD$13:DD37,$B38+1,1)</f>
        <v>1</v>
      </c>
      <c r="DE38" s="567" t="str" cm="1">
        <f t="array" ref="DE38">INDEX(DE$13:DE37,$B38+1,1)</f>
        <v>-</v>
      </c>
      <c r="DF38" s="567" cm="1">
        <f t="array" ref="DF38">INDEX(DF$13:DF37,$B38+1,1)</f>
        <v>1</v>
      </c>
      <c r="DG38" s="567" cm="1">
        <f t="array" ref="DG38">INDEX(DG$13:DG37,$B38+1,1)</f>
        <v>1</v>
      </c>
      <c r="DH38" s="567" t="str" cm="1">
        <f t="array" ref="DH38">INDEX(DH$13:DH37,$B38+1,1)</f>
        <v>-</v>
      </c>
      <c r="DI38" s="567" t="str" cm="1">
        <f t="array" ref="DI38">INDEX(DI$13:DI37,$B38+1,1)</f>
        <v>-</v>
      </c>
      <c r="DJ38" s="567" t="str" cm="1">
        <f t="array" ref="DJ38">INDEX(DJ$13:DJ37,$B38+1,1)</f>
        <v>-</v>
      </c>
      <c r="DK38" s="567" t="str" cm="1">
        <f t="array" ref="DK38">INDEX(DK$13:DK37,$B38+1,1)</f>
        <v>-</v>
      </c>
      <c r="DL38" s="567" t="str" cm="1">
        <f t="array" ref="DL38">INDEX(DL$13:DL37,$B38+1,1)</f>
        <v>-</v>
      </c>
      <c r="DM38" s="567" t="str" cm="1">
        <f t="array" ref="DM38">INDEX(DM$13:DM37,$B38+1,1)</f>
        <v>-</v>
      </c>
      <c r="DN38" s="441">
        <f t="shared" si="80"/>
        <v>1</v>
      </c>
      <c r="DO38" s="441">
        <f t="shared" si="80"/>
        <v>60</v>
      </c>
      <c r="DP38" s="567" t="str" cm="1">
        <f t="array" ref="DP38">INDEX(DP$13:DP37,$B38+1,1)</f>
        <v>-</v>
      </c>
      <c r="DQ38" s="441" t="str">
        <f t="shared" si="81"/>
        <v>-</v>
      </c>
      <c r="DR38" s="441" t="str">
        <f t="shared" si="81"/>
        <v>-</v>
      </c>
      <c r="DS38" s="441" t="str">
        <f t="shared" si="81"/>
        <v>-</v>
      </c>
      <c r="DT38" s="441" t="b">
        <f t="shared" si="82"/>
        <v>0</v>
      </c>
      <c r="DU38" s="567" t="str" cm="1">
        <f t="array" ref="DU38">INDEX(DU$13:DU37,$B38+1,1)</f>
        <v>-</v>
      </c>
      <c r="DV38" s="567" t="str" cm="1">
        <f t="array" ref="DV38">INDEX(DV$13:DV37,$B38+1,1)</f>
        <v>-</v>
      </c>
      <c r="DW38" s="567" t="str" cm="1">
        <f t="array" ref="DW38">INDEX(DW$13:DW37,$B38+1,1)</f>
        <v>-</v>
      </c>
      <c r="DX38" s="567" t="str" cm="1">
        <f t="array" ref="DX38">INDEX(DX$13:DX37,$B38+1,1)</f>
        <v>-</v>
      </c>
      <c r="DY38" s="441" t="str">
        <f t="shared" ref="DY38:ED43" si="114">INDEX(i.Breed,$M38,DY$6)</f>
        <v>-</v>
      </c>
      <c r="DZ38" s="441">
        <f t="shared" si="114"/>
        <v>500</v>
      </c>
      <c r="EA38" s="441">
        <f t="shared" si="114"/>
        <v>500</v>
      </c>
      <c r="EB38" s="441" t="str">
        <f t="shared" si="114"/>
        <v>-</v>
      </c>
      <c r="EC38" s="441" t="str">
        <f t="shared" si="114"/>
        <v>-</v>
      </c>
      <c r="ED38" s="441" t="str">
        <f t="shared" si="114"/>
        <v>-</v>
      </c>
      <c r="EE38" s="441">
        <f t="shared" si="84"/>
        <v>0</v>
      </c>
      <c r="EF38" s="441">
        <f t="shared" si="85"/>
        <v>0</v>
      </c>
      <c r="EG38" s="441">
        <f t="shared" ref="EG38:EJ50" si="115">INDEX(i.dryman,($T38-1)*4+$S38,EG$7)</f>
        <v>0</v>
      </c>
      <c r="EH38" s="441">
        <f t="shared" si="115"/>
        <v>0</v>
      </c>
      <c r="EI38" s="441">
        <f t="shared" si="115"/>
        <v>0</v>
      </c>
      <c r="EJ38" s="441">
        <f t="shared" si="115"/>
        <v>0</v>
      </c>
      <c r="EK38" s="441" t="b">
        <f t="shared" ref="EK38:EN50" si="116">INDEX(i.dryman,($T38-1)*4+$S38,EK$6)</f>
        <v>0</v>
      </c>
      <c r="EL38" s="441" t="b">
        <f t="shared" si="116"/>
        <v>0</v>
      </c>
      <c r="EM38" s="441" t="b">
        <f t="shared" si="116"/>
        <v>0</v>
      </c>
      <c r="EN38" s="441" t="b">
        <f t="shared" si="116"/>
        <v>0</v>
      </c>
      <c r="EO38" s="441">
        <f t="shared" ref="EO38:EP50" si="117">INDEX(i.dryman,($T38-1)*4+$S38,EO$6+$M38-1)</f>
        <v>1</v>
      </c>
      <c r="EP38" s="441">
        <f t="shared" si="117"/>
        <v>0</v>
      </c>
      <c r="EQ38" s="441" t="b">
        <f t="shared" si="89"/>
        <v>0</v>
      </c>
      <c r="ER38" s="441" t="b">
        <f t="shared" si="110"/>
        <v>0</v>
      </c>
      <c r="ES38" s="441" t="b">
        <f t="shared" si="110"/>
        <v>0</v>
      </c>
      <c r="ET38" s="441" t="b">
        <f t="shared" si="110"/>
        <v>1</v>
      </c>
      <c r="EU38" s="91">
        <f t="shared" si="111"/>
        <v>1</v>
      </c>
      <c r="EV38" s="91">
        <f t="shared" si="111"/>
        <v>1</v>
      </c>
      <c r="EW38" s="567" cm="1">
        <f t="array" ref="EW38">INDEX(EW$13:EW37,$B38+1,1)</f>
        <v>1</v>
      </c>
      <c r="EX38" s="567" cm="1">
        <f t="array" ref="EX38">INDEX(EX$13:EX37,$B38+1,1)</f>
        <v>1</v>
      </c>
      <c r="EY38" s="567" cm="1">
        <f t="array" ref="EY38">INDEX(EY$13:EY37,$B38+1,1)</f>
        <v>1</v>
      </c>
      <c r="EZ38" s="567" cm="1">
        <f t="array" ref="EZ38">INDEX(EZ$13:EZ37,$B38+1,1)</f>
        <v>1</v>
      </c>
      <c r="FA38" s="567" t="str" cm="1">
        <f t="array" ref="FA38">INDEX(FA$13:FA37,$B38+1,1)</f>
        <v>-</v>
      </c>
      <c r="FB38" s="441" t="b">
        <f t="shared" si="90"/>
        <v>1</v>
      </c>
      <c r="FC38" s="506" t="b">
        <v>1</v>
      </c>
      <c r="FD38" s="441" t="b">
        <f t="shared" si="90"/>
        <v>0</v>
      </c>
      <c r="FE38" s="441" t="b">
        <f t="shared" si="90"/>
        <v>0</v>
      </c>
      <c r="FF38" s="91">
        <f t="shared" si="112"/>
        <v>1</v>
      </c>
      <c r="FG38" s="91">
        <f t="shared" si="112"/>
        <v>1</v>
      </c>
      <c r="FH38" s="91">
        <f t="shared" si="112"/>
        <v>1</v>
      </c>
      <c r="FI38" s="91">
        <f t="shared" si="112"/>
        <v>1</v>
      </c>
      <c r="FJ38" s="91">
        <f t="shared" si="112"/>
        <v>1</v>
      </c>
      <c r="FK38" s="91">
        <f t="shared" si="112"/>
        <v>1</v>
      </c>
      <c r="FL38" s="91">
        <f t="shared" si="112"/>
        <v>1</v>
      </c>
      <c r="FM38" s="91">
        <f t="shared" si="112"/>
        <v>1</v>
      </c>
      <c r="FN38" s="8"/>
      <c r="FO38" s="567" t="str" cm="1">
        <f t="array" ref="FO38">INDEX(FO$13:FO37,$B38+1,1)</f>
        <v>-</v>
      </c>
      <c r="FP38" s="441" t="b">
        <f t="shared" si="91"/>
        <v>0</v>
      </c>
      <c r="FQ38" s="567" t="str" cm="1">
        <f t="array" ref="FQ38">INDEX(FQ$13:FQ37,$B38+1,1)</f>
        <v>-</v>
      </c>
      <c r="FR38" s="567" t="str" cm="1">
        <f t="array" ref="FR38">INDEX(FR$13:FR37,$B38+1,1)</f>
        <v>-</v>
      </c>
      <c r="FS38" s="567" t="str" cm="1">
        <f t="array" ref="FS38">INDEX(FS$13:FS37,$B38+1,1)</f>
        <v>-</v>
      </c>
      <c r="FT38" s="567" cm="1">
        <f t="array" ref="FT38">INDEX(FT$13:FT37,$B38+1,1)</f>
        <v>1</v>
      </c>
      <c r="FU38" s="567" cm="1">
        <f t="array" ref="FU38">INDEX(FU$13:FU37,$B38+1,1)</f>
        <v>1</v>
      </c>
      <c r="FV38" s="567" t="str" cm="1">
        <f t="array" ref="FV38">INDEX(FV$13:FV37,$B38+1,1)</f>
        <v>-</v>
      </c>
      <c r="FW38" s="567" t="str" cm="1">
        <f t="array" ref="FW38">INDEX(FW$13:FW37,$B38+1,1)</f>
        <v>-</v>
      </c>
      <c r="FX38" s="567" t="str" cm="1">
        <f t="array" ref="FX38">INDEX(FX$13:FX37,$B38+1,1)</f>
        <v>-</v>
      </c>
      <c r="FY38" s="567" t="str" cm="1">
        <f t="array" ref="FY38">INDEX(FY$13:FY37,$B38+1,1)</f>
        <v>-</v>
      </c>
      <c r="FZ38" s="567" t="str" cm="1">
        <f t="array" ref="FZ38">INDEX(FZ$13:FZ37,$B38+1,1)</f>
        <v>-</v>
      </c>
      <c r="GA38" s="567" t="str" cm="1">
        <f t="array" ref="GA38">INDEX(GA$13:GA37,$B38+1,1)</f>
        <v>-</v>
      </c>
      <c r="GB38" s="567" t="str" cm="1">
        <f t="array" ref="GB38">INDEX(GB$13:GB37,$B38+1,1)</f>
        <v>-</v>
      </c>
      <c r="GC38" s="567" t="str" cm="1">
        <f t="array" ref="GC38">INDEX(GC$13:GC37,$B38+1,1)</f>
        <v>-</v>
      </c>
      <c r="GD38" s="567" t="str" cm="1">
        <f t="array" ref="GD38">INDEX(GD$13:GD37,$B38+1,1)</f>
        <v>-</v>
      </c>
      <c r="GE38" s="567" t="str" cm="1">
        <f t="array" ref="GE38">INDEX(GE$13:GE37,$B38+1,1)</f>
        <v>-</v>
      </c>
      <c r="GF38" s="567" t="str" cm="1">
        <f t="array" ref="GF38">INDEX(GF$13:GF37,$B38+1,1)</f>
        <v>-</v>
      </c>
      <c r="GG38" s="567" t="str" cm="1">
        <f t="array" ref="GG38">INDEX(GG$13:GG37,$B38+1,1)</f>
        <v>-</v>
      </c>
      <c r="GH38" s="567" t="str" cm="1">
        <f t="array" ref="GH38">INDEX(GH$13:GH37,$B38+1,1)</f>
        <v>-</v>
      </c>
      <c r="GI38" s="567" t="str" cm="1">
        <f t="array" ref="GI38">INDEX(GI$13:GI37,$B38+1,1)</f>
        <v>-</v>
      </c>
      <c r="GJ38" s="567" t="str" cm="1">
        <f t="array" ref="GJ38">INDEX(GJ$13:GJ37,$B38+1,1)</f>
        <v>-</v>
      </c>
      <c r="GK38" s="567" t="str" cm="1">
        <f t="array" ref="GK38">INDEX(GK$13:GK37,$B38+1,1)</f>
        <v>-</v>
      </c>
      <c r="GL38" s="567" t="str" cm="1">
        <f t="array" ref="GL38">INDEX(GL$13:GL37,$B38+1,1)</f>
        <v>-</v>
      </c>
      <c r="GM38" s="567" t="str" cm="1">
        <f t="array" ref="GM38">INDEX(GM$13:GM37,$B38+1,1)</f>
        <v>-</v>
      </c>
      <c r="GN38" s="567" cm="1">
        <f t="array" ref="GN38">INDEX(GN$13:GN37,$B38+1,1)</f>
        <v>0</v>
      </c>
      <c r="GO38" s="567" t="str" cm="1">
        <f t="array" ref="GO38">INDEX(GO$13:GO37,$B38+1,1)</f>
        <v>-</v>
      </c>
      <c r="GP38" s="567" cm="1">
        <f t="array" ref="GP38">INDEX(GP$13:GP37,$B38+1,1)</f>
        <v>1</v>
      </c>
      <c r="GQ38" s="567" cm="1">
        <f t="array" ref="GQ38">INDEX(GQ$13:GQ37,$B38+1,1)</f>
        <v>0</v>
      </c>
      <c r="GR38" s="567" cm="1">
        <f t="array" ref="GR38">INDEX(GR$13:GR37,$B38+1,1)</f>
        <v>0</v>
      </c>
      <c r="GS38" s="567" cm="1">
        <f t="array" ref="GS38">INDEX(GS$13:GS37,$B38+1,1)</f>
        <v>0</v>
      </c>
      <c r="GT38" s="567" cm="1">
        <f t="array" ref="GT38">INDEX(GT$13:GT37,$B38+1,1)</f>
        <v>0</v>
      </c>
      <c r="GU38" s="567" cm="1">
        <f t="array" ref="GU38">INDEX(GU$13:GU37,$B38+1,1)</f>
        <v>0</v>
      </c>
      <c r="GV38" s="567" cm="1">
        <f t="array" ref="GV38">INDEX(GV$13:GV37,$B38+1,1)</f>
        <v>0</v>
      </c>
      <c r="GW38" s="567" cm="1">
        <f t="array" ref="GW38">INDEX(GW$13:GW37,$B38+1,1)</f>
        <v>1</v>
      </c>
      <c r="GX38" s="567" cm="1">
        <f t="array" ref="GX38">INDEX(GX$13:GX37,$B38+1,1)</f>
        <v>0</v>
      </c>
      <c r="GY38" s="567" cm="1">
        <f t="array" ref="GY38">INDEX(GY$13:GY37,$B38+1,1)</f>
        <v>0</v>
      </c>
      <c r="GZ38" s="567" cm="1">
        <f t="array" ref="GZ38">INDEX(GZ$13:GZ37,$B38+1,1)</f>
        <v>0</v>
      </c>
      <c r="HA38" s="567" cm="1">
        <f t="array" ref="HA38">INDEX(HA$13:HA37,$B38+1,1)</f>
        <v>0</v>
      </c>
      <c r="HB38" s="8"/>
      <c r="HC38" s="567" t="str" cm="1">
        <f t="array" ref="HC38">INDEX(HC$13:HC37,$B38+1,1)</f>
        <v>-</v>
      </c>
      <c r="HD38" s="567" t="str" cm="1">
        <f t="array" ref="HD38">INDEX(HD$13:HD37,$B38+1,1)</f>
        <v>-</v>
      </c>
      <c r="HE38" s="567" t="str" cm="1">
        <f t="array" ref="HE38">INDEX(HE$13:HE37,$B38+1,1)</f>
        <v>-</v>
      </c>
      <c r="HF38" s="567" t="str" cm="1">
        <f t="array" ref="HF38">INDEX(HF$13:HF37,$B38+1,1)</f>
        <v>-</v>
      </c>
      <c r="HG38" s="567" cm="1">
        <f t="array" ref="HG38">INDEX(HG$13:HG37,$B38+1,1)</f>
        <v>0</v>
      </c>
      <c r="HH38" s="567" t="str" cm="1">
        <f t="array" ref="HH38">INDEX(HH$13:HH37,$B38+1,1)</f>
        <v>-</v>
      </c>
      <c r="HI38" s="567" t="str" cm="1">
        <f t="array" ref="HI38">INDEX(HI$13:HI37,$B38+1,1)</f>
        <v>-</v>
      </c>
      <c r="HJ38" s="567" t="str" cm="1">
        <f t="array" aca="1" ref="HJ38" ca="1">INDEX(HJ$13:HJ37,$B38+1,1)</f>
        <v>-</v>
      </c>
      <c r="HK38" s="567" t="str" cm="1">
        <f t="array" ref="HK38">INDEX(HK$13:HK37,$B38+1,1)</f>
        <v>-</v>
      </c>
      <c r="HL38" s="567" t="str" cm="1">
        <f t="array" ref="HL38">INDEX(HL$13:HL37,$B38+1,1)</f>
        <v>-</v>
      </c>
      <c r="HM38" s="567" t="str" cm="1">
        <f t="array" ref="HM38">INDEX(HM$13:HM37,$B38+1,1)</f>
        <v>-</v>
      </c>
      <c r="HN38" s="567" t="str" cm="1">
        <f t="array" ref="HN38">INDEX(HN$13:HN37,$B38+1,1)</f>
        <v>-</v>
      </c>
      <c r="HO38" s="567" t="str" cm="1">
        <f t="array" ref="HO38">INDEX(HO$13:HO37,$B38+1,1)</f>
        <v>-</v>
      </c>
      <c r="HP38" s="567" t="str" cm="1">
        <f t="array" ref="HP38">INDEX(HP$13:HP37,$B38+1,1)</f>
        <v>-</v>
      </c>
      <c r="HQ38" s="567" t="str" cm="1">
        <f t="array" ref="HQ38">INDEX(HQ$13:HQ37,$B38+1,1)</f>
        <v>-</v>
      </c>
      <c r="HR38" s="567" t="str" cm="1">
        <f t="array" ref="HR38">INDEX(HR$13:HR37,$B38+1,1)</f>
        <v>-</v>
      </c>
      <c r="HS38" s="567" t="str" cm="1">
        <f t="array" ref="HS38">INDEX(HS$13:HS37,$B38+1,1)</f>
        <v>-</v>
      </c>
      <c r="HT38" s="567" t="str" cm="1">
        <f t="array" ref="HT38">INDEX(HT$13:HT37,$B38+1,1)</f>
        <v>-</v>
      </c>
      <c r="HU38" s="567" t="str" cm="1">
        <f t="array" ref="HU38">INDEX(HU$13:HU37,$B38+1,1)</f>
        <v>-</v>
      </c>
      <c r="HV38" s="567" t="str" cm="1">
        <f t="array" ref="HV38">INDEX(HV$13:HV37,$B38+1,1)</f>
        <v>-</v>
      </c>
      <c r="HW38" s="567" t="str" cm="1">
        <f t="array" ref="HW38">INDEX(HW$13:HW37,$B38+1,1)</f>
        <v>-</v>
      </c>
      <c r="HX38" s="567" t="str" cm="1">
        <f t="array" ref="HX38">INDEX(HX$13:HX37,$B38+1,1)</f>
        <v>-</v>
      </c>
      <c r="HY38" s="567" t="str" cm="1">
        <f t="array" ref="HY38">INDEX(HY$13:HY37,$B38+1,1)</f>
        <v>-</v>
      </c>
      <c r="HZ38" s="567" t="str" cm="1">
        <f t="array" ref="HZ38">INDEX(HZ$13:HZ37,$B38+1,1)</f>
        <v>-</v>
      </c>
      <c r="IA38" s="567" t="str" cm="1">
        <f t="array" ref="IA38">INDEX(IA$13:IA37,$B38+1,1)</f>
        <v>-</v>
      </c>
      <c r="IB38" s="567" t="str" cm="1">
        <f t="array" ref="IB38">INDEX(IB$13:IB37,$B38+1,1)</f>
        <v>-</v>
      </c>
      <c r="IC38" s="567" t="str" cm="1">
        <f t="array" ref="IC38">INDEX(IC$13:IC37,$B38+1,1)</f>
        <v>-</v>
      </c>
      <c r="ID38" s="567" t="str" cm="1">
        <f t="array" ref="ID38">INDEX(ID$13:ID37,$B38+1,1)</f>
        <v>-</v>
      </c>
      <c r="IE38" s="567" t="str" cm="1">
        <f t="array" ref="IE38">INDEX(IE$13:IE37,$B38+1,1)</f>
        <v>-</v>
      </c>
      <c r="IF38" s="567" t="str" cm="1">
        <f t="array" ref="IF38">INDEX(IF$13:IF37,$B38+1,1)</f>
        <v>-</v>
      </c>
      <c r="IG38" s="567" t="str" cm="1">
        <f t="array" ref="IG38">INDEX(IG$13:IG37,$B38+1,1)</f>
        <v>-</v>
      </c>
      <c r="IH38" s="567" cm="1">
        <f t="array" ref="IH38">INDEX(IH$13:IH37,$B38+1,1)</f>
        <v>1</v>
      </c>
      <c r="II38" s="567" cm="1">
        <f t="array" ref="II38">INDEX(II$13:II37,$B38+1,1)</f>
        <v>1</v>
      </c>
      <c r="IJ38" s="8"/>
      <c r="IK38" s="567" cm="1">
        <f t="array" ref="IK38">INDEX(IK$13:IK37,$B38+1,1)</f>
        <v>0.125</v>
      </c>
      <c r="IL38" s="567" cm="1">
        <f t="array" ref="IL38">INDEX(IL$13:IL37,$B38+1,1)</f>
        <v>0.3</v>
      </c>
      <c r="IM38" s="567" cm="1">
        <f t="array" ref="IM38">INDEX(IM$13:IM37,$B38+1,1)</f>
        <v>-0.05</v>
      </c>
      <c r="IN38" s="567" cm="1">
        <f t="array" ref="IN38">INDEX(IN$13:IN37,$B38+1,1)</f>
        <v>0.1</v>
      </c>
      <c r="IO38" s="567" cm="1">
        <f t="array" ref="IO38">INDEX(IO$13:IO37,$B38+1,1)</f>
        <v>0.25</v>
      </c>
      <c r="IP38" s="567" cm="1">
        <f t="array" ref="IP38">INDEX(IP$13:IP37,$B38+1,1)</f>
        <v>-0.05</v>
      </c>
      <c r="IQ38" s="567" cm="1">
        <f t="array" ref="IQ38">INDEX(IQ$13:IQ37,$B38+1,1)</f>
        <v>0.05</v>
      </c>
      <c r="IR38" s="567" cm="1">
        <f t="array" ref="IR38">INDEX(IR$13:IR37,$B38+1,1)</f>
        <v>0.1</v>
      </c>
      <c r="IS38" s="567" cm="1">
        <f t="array" ref="IS38">INDEX(IS$13:IS37,$B38+1,1)</f>
        <v>-0.02</v>
      </c>
      <c r="IT38" s="567" cm="1">
        <f t="array" ref="IT38">INDEX(IT$13:IT37,$B38+1,1)</f>
        <v>0.1</v>
      </c>
      <c r="IU38" s="567" cm="1">
        <f t="array" ref="IU38">INDEX(IU$13:IU37,$B38+1,1)</f>
        <v>0.25</v>
      </c>
      <c r="IV38" s="567" cm="1">
        <f t="array" ref="IV38">INDEX(IV$13:IV37,$B38+1,1)</f>
        <v>-0.05</v>
      </c>
      <c r="IW38" s="567" cm="1">
        <f t="array" ref="IW38">INDEX(IW$13:IW37,$B38+1,1)</f>
        <v>0.125</v>
      </c>
      <c r="IX38" s="567" cm="1">
        <f t="array" ref="IX38">INDEX(IX$13:IX37,$B38+1,1)</f>
        <v>0.1</v>
      </c>
      <c r="IY38" s="567" cm="1">
        <f t="array" ref="IY38">INDEX(IY$13:IY37,$B38+1,1)</f>
        <v>0.1</v>
      </c>
      <c r="IZ38" s="567" cm="1">
        <f t="array" ref="IZ38">INDEX(IZ$13:IZ37,$B38+1,1)</f>
        <v>0.1</v>
      </c>
      <c r="JA38" s="567" cm="1">
        <f t="array" ref="JA38">INDEX(JA$13:JA37,$B38+1,1)</f>
        <v>0</v>
      </c>
      <c r="JB38" s="567" cm="1">
        <f t="array" ref="JB38">INDEX(JB$13:JB37,$B38+1,1)</f>
        <v>0</v>
      </c>
      <c r="JC38" s="567" cm="1">
        <f t="array" ref="JC38">INDEX(JC$13:JC37,$B38+1,1)</f>
        <v>0</v>
      </c>
      <c r="JD38" s="567" cm="1">
        <f t="array" ref="JD38">INDEX(JD$13:JD37,$B38+1,1)</f>
        <v>0</v>
      </c>
      <c r="JE38" s="567" cm="1">
        <f t="array" ref="JE38">INDEX(JE$13:JE37,$B38+1,1)</f>
        <v>0</v>
      </c>
      <c r="JF38" s="567" cm="1">
        <f t="array" ref="JF38">INDEX(JF$13:JF37,$B38+1,1)</f>
        <v>0</v>
      </c>
      <c r="JG38" s="567" cm="1">
        <f t="array" ref="JG38">INDEX(JG$13:JG37,$B38+1,1)</f>
        <v>0</v>
      </c>
      <c r="JH38" s="567" cm="1">
        <f t="array" ref="JH38">INDEX(JH$13:JH37,$B38+1,1)</f>
        <v>0</v>
      </c>
      <c r="JI38" s="567" cm="1">
        <f t="array" ref="JI38">INDEX(JI$13:JI37,$B38+1,1)</f>
        <v>0</v>
      </c>
      <c r="JJ38" s="567" cm="1">
        <f t="array" ref="JJ38">INDEX(JJ$13:JJ37,$B38+1,1)</f>
        <v>0</v>
      </c>
      <c r="JK38" s="567" cm="1">
        <f t="array" ref="JK38">INDEX(JK$13:JK37,$B38+1,1)</f>
        <v>0</v>
      </c>
      <c r="JL38" s="567" cm="1">
        <f t="array" ref="JL38">INDEX(JL$13:JL37,$B38+1,1)</f>
        <v>0</v>
      </c>
      <c r="JM38" s="567" cm="1">
        <f t="array" ref="JM38">INDEX(JM$13:JM37,$B38+1,1)</f>
        <v>0</v>
      </c>
      <c r="JN38" s="567" cm="1">
        <f t="array" ref="JN38">INDEX(JN$13:JN37,$B38+1,1)</f>
        <v>0</v>
      </c>
      <c r="JO38" s="567" cm="1">
        <f t="array" ref="JO38">INDEX(JO$13:JO37,$B38+1,1)</f>
        <v>0</v>
      </c>
      <c r="JP38" s="567" cm="1">
        <f t="array" ref="JP38">INDEX(JP$13:JP37,$B38+1,1)</f>
        <v>0</v>
      </c>
      <c r="JQ38" s="567" cm="1">
        <f t="array" ref="JQ38">INDEX(JQ$13:JQ37,$B38+1,1)</f>
        <v>0</v>
      </c>
      <c r="JR38" s="567" cm="1">
        <f t="array" ref="JR38">INDEX(JR$13:JR37,$B38+1,1)</f>
        <v>0</v>
      </c>
      <c r="JS38" s="567" cm="1">
        <f t="array" ref="JS38">INDEX(JS$13:JS37,$B38+1,1)</f>
        <v>0</v>
      </c>
      <c r="JT38" s="567" cm="1">
        <f t="array" ref="JT38">INDEX(JT$13:JT37,$B38+1,1)</f>
        <v>0</v>
      </c>
      <c r="JU38" s="567" cm="1">
        <f t="array" ref="JU38">INDEX(JU$13:JU37,$B38+1,1)</f>
        <v>0</v>
      </c>
      <c r="JV38" s="567" cm="1">
        <f t="array" ref="JV38">INDEX(JV$13:JV37,$B38+1,1)</f>
        <v>0</v>
      </c>
      <c r="JW38" s="567" cm="1">
        <f t="array" ref="JW38">INDEX(JW$13:JW37,$B38+1,1)</f>
        <v>0</v>
      </c>
      <c r="JX38" s="567" cm="1">
        <f t="array" ref="JX38">INDEX(JX$13:JX37,$B38+1,1)</f>
        <v>0</v>
      </c>
      <c r="JY38" s="567" cm="1">
        <f t="array" ref="JY38">INDEX(JY$13:JY37,$B38+1,1)</f>
        <v>0</v>
      </c>
      <c r="JZ38" s="567" cm="1">
        <f t="array" ref="JZ38">INDEX(JZ$13:JZ37,$B38+1,1)</f>
        <v>0</v>
      </c>
      <c r="KA38" s="567" cm="1">
        <f t="array" ref="KA38">INDEX(KA$13:KA37,$B38+1,1)</f>
        <v>0</v>
      </c>
      <c r="KB38" s="567" cm="1">
        <f t="array" ref="KB38">INDEX(KB$13:KB37,$B38+1,1)</f>
        <v>0</v>
      </c>
      <c r="KC38" s="567" cm="1">
        <f t="array" ref="KC38">INDEX(KC$13:KC37,$B38+1,1)</f>
        <v>0</v>
      </c>
      <c r="KD38" s="567" cm="1">
        <f t="array" ref="KD38">INDEX(KD$13:KD37,$B38+1,1)</f>
        <v>0</v>
      </c>
      <c r="KE38" s="567" cm="1">
        <f t="array" ref="KE38">INDEX(KE$13:KE37,$B38+1,1)</f>
        <v>0</v>
      </c>
      <c r="KF38" s="567" cm="1">
        <f t="array" ref="KF38">INDEX(KF$13:KF37,$B38+1,1)</f>
        <v>0</v>
      </c>
      <c r="KG38" s="567" t="str" cm="1">
        <f t="array" ref="KG38">INDEX(KG$13:KG37,$B38+1,1)</f>
        <v>-</v>
      </c>
      <c r="KH38" s="8"/>
      <c r="KI38" s="567" cm="1">
        <f t="array" ref="KI38">INDEX(KI$13:KI37,$B38+1,1)</f>
        <v>0</v>
      </c>
      <c r="KJ38" s="567" cm="1">
        <f t="array" ref="KJ38">INDEX(KJ$13:KJ37,$B38+1,1)</f>
        <v>0</v>
      </c>
      <c r="KK38" s="567" cm="1">
        <f t="array" ref="KK38">INDEX(KK$13:KK37,$B38+1,1)</f>
        <v>0</v>
      </c>
      <c r="KL38" s="567" t="str" cm="1">
        <f t="array" ref="KL38">INDEX(KL$13:KL37,$B38+1,1)</f>
        <v>-</v>
      </c>
      <c r="KM38" s="567" t="str" cm="1">
        <f t="array" ref="KM38">INDEX(KM$13:KM37,$B38+1,1)</f>
        <v>-</v>
      </c>
      <c r="KN38" s="567" t="str" cm="1">
        <f t="array" ref="KN38">INDEX(KN$13:KN37,$B38+1,1)</f>
        <v>-</v>
      </c>
      <c r="KO38" s="567" t="str" cm="1">
        <f t="array" ref="KO38">INDEX(KO$13:KO37,$B38+1,1)</f>
        <v>-</v>
      </c>
      <c r="KP38" s="567" t="str" cm="1">
        <f t="array" ref="KP38">INDEX(KP$13:KP37,$B38+1,1)</f>
        <v>-</v>
      </c>
      <c r="KQ38" s="567" t="str" cm="1">
        <f t="array" ref="KQ38">INDEX(KQ$13:KQ37,$B38+1,1)</f>
        <v>-</v>
      </c>
      <c r="KR38" s="567" t="str" cm="1">
        <f t="array" ref="KR38">INDEX(KR$13:KR37,$B38+1,1)</f>
        <v>-</v>
      </c>
      <c r="KS38" s="567" t="str" cm="1">
        <f t="array" ref="KS38">INDEX(KS$13:KS37,$B38+1,1)</f>
        <v>-</v>
      </c>
      <c r="KT38" s="567" t="str" cm="1">
        <f t="array" ref="KT38">INDEX(KT$13:KT37,$B38+1,1)</f>
        <v>-</v>
      </c>
      <c r="KU38" s="567" t="str" cm="1">
        <f t="array" ref="KU38">INDEX(KU$13:KU37,$B38+1,1)</f>
        <v>-</v>
      </c>
      <c r="KV38" s="567" t="str" cm="1">
        <f t="array" ref="KV38">INDEX(KV$13:KV37,$B38+1,1)</f>
        <v>-</v>
      </c>
      <c r="KW38" s="567" t="str" cm="1">
        <f t="array" ref="KW38">INDEX(KW$13:KW37,$B38+1,1)</f>
        <v>-</v>
      </c>
      <c r="KX38" s="567" t="str" cm="1">
        <f t="array" ref="KX38">INDEX(KX$13:KX37,$B38+1,1)</f>
        <v>-</v>
      </c>
      <c r="KY38" s="567" t="str" cm="1">
        <f t="array" ref="KY38">INDEX(KY$13:KY37,$B38+1,1)</f>
        <v>-</v>
      </c>
      <c r="KZ38" s="567" t="str" cm="1">
        <f t="array" ref="KZ38">INDEX(KZ$13:KZ37,$B38+1,1)</f>
        <v>-</v>
      </c>
      <c r="LA38" s="567" t="str" cm="1">
        <f t="array" ref="LA38">INDEX(LA$13:LA37,$B38+1,1)</f>
        <v>-</v>
      </c>
      <c r="LB38" s="8"/>
      <c r="LC38" s="441" t="str">
        <f t="shared" ca="1" si="113"/>
        <v>-</v>
      </c>
      <c r="LD38" s="567" t="str" cm="1">
        <f t="array" ref="LD38">INDEX(LD$13:LD37,$B38+1,1)</f>
        <v>-</v>
      </c>
      <c r="LE38" s="567" t="str" cm="1">
        <f t="array" ref="LE38">INDEX(LE$13:LE37,$B38+1,1)</f>
        <v>-</v>
      </c>
      <c r="LF38" s="22">
        <v>20</v>
      </c>
      <c r="LG38" s="567" t="str" cm="1">
        <f t="array" ref="LG38">INDEX(LG$13:LG37,$B38+1,1)</f>
        <v>-</v>
      </c>
      <c r="LH38" s="567" t="str" cm="1">
        <f t="array" ref="LH38">INDEX(LH$13:LH37,$B38+1,1)</f>
        <v>-</v>
      </c>
      <c r="LI38" s="567" t="str" cm="1">
        <f t="array" ref="LI38">INDEX(LI$13:LI37,$B38+1,1)</f>
        <v>-</v>
      </c>
      <c r="LJ38" s="567" t="str" cm="1">
        <f t="array" ref="LJ38">INDEX(LJ$13:LJ37,$B38+1,1)</f>
        <v>-</v>
      </c>
      <c r="LK38" s="441" t="str" cm="1">
        <f t="array" ref="LK38">IF(OR(LL38:LL38&lt;&gt;"-"),TRUE,"-")</f>
        <v>-</v>
      </c>
      <c r="LL38" s="567" t="str" cm="1">
        <f t="array" ref="LL38">INDEX(LL$13:LL37,$B38+1,1)</f>
        <v>-</v>
      </c>
      <c r="LM38" s="567" cm="1">
        <f t="array" ref="LM38">INDEX(LM$13:LM37,$B38+1,1)</f>
        <v>0</v>
      </c>
      <c r="LN38" s="567" cm="1">
        <f t="array" ref="LN38">INDEX(LN$13:LN37,$B38+1,1)</f>
        <v>999999</v>
      </c>
      <c r="LO38" s="567" cm="1">
        <f t="array" ref="LO38">INDEX(LO$13:LO37,$B38+1,1)</f>
        <v>999999</v>
      </c>
      <c r="LP38" s="567" cm="1">
        <f t="array" ref="LP38">INDEX(LP$13:LP37,$B38+1,1)</f>
        <v>999999</v>
      </c>
      <c r="LQ38" s="567" cm="1">
        <f t="array" ref="LQ38">INDEX(LQ$13:LQ37,$B38+1,1)</f>
        <v>999999</v>
      </c>
      <c r="LR38" s="567" cm="1">
        <f t="array" ref="LR38">INDEX(LR$13:LR37,$B38+1,1)</f>
        <v>999999</v>
      </c>
      <c r="LS38" s="567" cm="1">
        <f t="array" ref="LS38">INDEX(LS$13:LS37,$B38+1,1)</f>
        <v>999999</v>
      </c>
      <c r="LT38" s="567" t="str" cm="1">
        <f t="array" ref="LT38">INDEX(LT$13:LT37,$B38+1,1)</f>
        <v>-</v>
      </c>
      <c r="LU38" s="567" t="str" cm="1">
        <f t="array" ref="LU38">INDEX(LU$13:LU37,$B38+1,1)</f>
        <v>-</v>
      </c>
      <c r="LV38" s="567" t="str" cm="1">
        <f t="array" ref="LV38">INDEX(LV$13:LV37,$B38+1,1)</f>
        <v>-</v>
      </c>
      <c r="LW38" s="567" t="b" cm="1">
        <f t="array" ref="LW38">INDEX(LW$13:LW37,$B38+1,1)</f>
        <v>1</v>
      </c>
      <c r="LX38" s="567" t="str" cm="1">
        <f t="array" ref="LX38">INDEX(LX$13:LX37,$B38+1,1)</f>
        <v>-</v>
      </c>
      <c r="LY38" s="567" cm="1">
        <f t="array" ref="LY38">INDEX(LY$13:LY37,$B38+1,1)</f>
        <v>0</v>
      </c>
      <c r="LZ38" s="567" cm="1">
        <f t="array" ref="LZ38">INDEX(LZ$13:LZ37,$B38+1,1)</f>
        <v>0</v>
      </c>
      <c r="MA38" s="567" cm="1">
        <f t="array" ref="MA38">INDEX(MA$13:MA37,$B38+1,1)</f>
        <v>0</v>
      </c>
      <c r="MB38" s="567" t="str" cm="1">
        <f t="array" ref="MB38">INDEX(MB$13:MB37,$B38+1,1)</f>
        <v>-</v>
      </c>
      <c r="MC38" s="567" t="str" cm="1">
        <f t="array" ref="MC38">INDEX(MC$13:MC37,$B38+1,1)</f>
        <v>-</v>
      </c>
      <c r="MD38" s="441">
        <f t="shared" si="104"/>
        <v>0</v>
      </c>
      <c r="ME38" s="567" t="str" cm="1">
        <f t="array" ref="ME38">INDEX(ME$13:ME37,$B38+1,1)</f>
        <v>-</v>
      </c>
      <c r="MF38" s="567" t="str" cm="1">
        <f t="array" ref="MF38">INDEX(MF$13:MF37,$B38+1,1)</f>
        <v>-</v>
      </c>
      <c r="MG38" s="8"/>
      <c r="MH38" s="567" t="str" cm="1">
        <f t="array" ref="MH38">INDEX(MH$13:MH37,$B38+1,1)</f>
        <v>-</v>
      </c>
      <c r="MI38" s="567" t="str" cm="1">
        <f t="array" ref="MI38">INDEX(MI$13:MI37,$B38+1,1)</f>
        <v>-</v>
      </c>
      <c r="MJ38" s="567" t="str" cm="1">
        <f t="array" ref="MJ38">INDEX(MJ$13:MJ37,$B38+1,1)</f>
        <v>-</v>
      </c>
      <c r="MK38" s="567" t="str" cm="1">
        <f t="array" ref="MK38">INDEX(MK$13:MK37,$B38+1,1)</f>
        <v>-</v>
      </c>
      <c r="ML38" s="567" cm="1">
        <f t="array" ref="ML38">INDEX(ML$13:ML37,$B38+1,1)</f>
        <v>1</v>
      </c>
      <c r="MM38" s="567" cm="1">
        <f t="array" ref="MM38">INDEX(MM$13:MM37,$B38+1,1)</f>
        <v>1</v>
      </c>
      <c r="MN38" s="567" cm="1">
        <f t="array" ref="MN38">INDEX(MN$13:MN37,$B38+1,1)</f>
        <v>1</v>
      </c>
      <c r="MO38" s="567" cm="1">
        <f t="array" ref="MO38">INDEX(MO$13:MO37,$B38+1,1)</f>
        <v>1</v>
      </c>
      <c r="MP38" s="8"/>
      <c r="MQ38" s="441">
        <f t="shared" si="95"/>
        <v>1.5</v>
      </c>
      <c r="MR38" s="8"/>
      <c r="MS38" s="567" t="str" cm="1">
        <f t="array" ref="MS38">INDEX(MS$13:MS37,$B38+1,1)</f>
        <v>-</v>
      </c>
      <c r="MT38" s="567" t="str" cm="1">
        <f t="array" ref="MT38">INDEX(MT$13:MT37,$B38+1,1)</f>
        <v>-</v>
      </c>
      <c r="MU38" s="567" t="str" cm="1">
        <f t="array" ref="MU38">INDEX(MU$13:MU37,$B38+1,1)</f>
        <v>-</v>
      </c>
      <c r="MV38" s="567" t="str" cm="1">
        <f t="array" ref="MV38">INDEX(MV$13:MV37,$B38+1,1)</f>
        <v>-</v>
      </c>
      <c r="MW38" s="567" cm="1">
        <f t="array" ref="MW38">INDEX(MW$13:MW37,$B38+1,1)</f>
        <v>0</v>
      </c>
      <c r="MX38" s="514">
        <v>0</v>
      </c>
    </row>
    <row r="39" spans="1:362" outlineLevel="1">
      <c r="A39" s="18">
        <f t="shared" si="48"/>
        <v>26</v>
      </c>
      <c r="B39" s="18">
        <f t="shared" si="99"/>
        <v>5</v>
      </c>
      <c r="C39">
        <v>2</v>
      </c>
      <c r="D39" s="17" t="str">
        <f t="shared" ca="1" si="100"/>
        <v>GSW</v>
      </c>
      <c r="E39" t="b">
        <v>1</v>
      </c>
      <c r="F39" t="b">
        <v>0</v>
      </c>
      <c r="G39" t="b">
        <f>E39</f>
        <v>1</v>
      </c>
      <c r="H39" s="18" t="s">
        <v>2208</v>
      </c>
      <c r="I39" s="567" cm="1">
        <f t="array" ref="I39">INDEX(I$13:I38,$B39+1,1)</f>
        <v>1</v>
      </c>
      <c r="J39" s="567" cm="1">
        <f t="array" ref="J39">INDEX(J$13:J38,$B39+1,1)</f>
        <v>0</v>
      </c>
      <c r="K39" s="22">
        <v>2</v>
      </c>
      <c r="L39" s="567" cm="1">
        <f t="array" ref="L39">INDEX(L$13:L38,$B39+1,1)</f>
        <v>2</v>
      </c>
      <c r="M39" s="567" cm="1">
        <f t="array" ref="M39">INDEX(M$13:M38,$B39+1,1)</f>
        <v>2</v>
      </c>
      <c r="N39" s="567" cm="1">
        <f t="array" ref="N39">INDEX(N$13:N38,$B39+1,1)</f>
        <v>2</v>
      </c>
      <c r="O39" s="567" cm="1">
        <f t="array" ref="O39">INDEX(O$13:O38,$B39+1,1)</f>
        <v>3</v>
      </c>
      <c r="P39" s="441">
        <f t="shared" si="106"/>
        <v>2</v>
      </c>
      <c r="Q39" s="441">
        <f t="shared" si="106"/>
        <v>0</v>
      </c>
      <c r="R39" s="441">
        <f t="shared" si="50"/>
        <v>6</v>
      </c>
      <c r="S39" s="567" cm="1">
        <f t="array" ref="S39">INDEX(S$13:S38,$B39+1,1)</f>
        <v>1</v>
      </c>
      <c r="T39" s="567" cm="1">
        <f t="array" ref="T39">INDEX(T$13:T38,$B39+1,1)</f>
        <v>1</v>
      </c>
      <c r="U39" s="567" cm="1">
        <f t="array" ref="U39">INDEX(U$13:U38,$B39+1,1)</f>
        <v>1</v>
      </c>
      <c r="V39" s="567" cm="1">
        <f t="array" ref="V39">INDEX(V$13:V38,$B39+1,1)</f>
        <v>0</v>
      </c>
      <c r="W39" s="18"/>
      <c r="X39" s="567" cm="1">
        <f t="array" ref="X39">INDEX(X$13:X38,$B39+1,1)</f>
        <v>0</v>
      </c>
      <c r="Y39" s="567" cm="1">
        <f t="array" ref="Y39">INDEX(Y$13:Y38,$B39+1,1)</f>
        <v>0</v>
      </c>
      <c r="Z39" s="567" cm="1">
        <f t="array" ref="Z39">INDEX(Z$13:Z38,$B39+1,1)</f>
        <v>0</v>
      </c>
      <c r="AA39" s="567" cm="1">
        <f t="array" ref="AA39">INDEX(AA$13:AA38,$B39+1,1)</f>
        <v>1</v>
      </c>
      <c r="AB39" s="567" t="str" cm="1">
        <f t="array" ref="AB39">INDEX(AB$13:AB38,$B39+1,1)</f>
        <v/>
      </c>
      <c r="AC39" s="567" cm="1">
        <f t="array" ref="AC39">INDEX(AC$13:AC38,$B39+1,1)</f>
        <v>1</v>
      </c>
      <c r="AD39" s="567" cm="1">
        <f t="array" ref="AD39">INDEX(AD$13:AD38,$B39+1,1)</f>
        <v>1</v>
      </c>
      <c r="AE39" s="567" cm="1">
        <f t="array" ref="AE39">INDEX(AE$13:AE38,$B39+1,1)</f>
        <v>0</v>
      </c>
      <c r="AF39" s="567" cm="1">
        <f t="array" ref="AF39">INDEX(AF$13:AF38,$B39+1,1)</f>
        <v>0</v>
      </c>
      <c r="AG39" s="567" cm="1">
        <f t="array" ref="AG39">INDEX(AG$13:AG38,$B39+1,1)</f>
        <v>0</v>
      </c>
      <c r="AH39" s="567" cm="1">
        <f t="array" ref="AH39">INDEX(AH$13:AH38,$B39+1,1)</f>
        <v>0</v>
      </c>
      <c r="AI39" s="116"/>
      <c r="AJ39" s="116"/>
      <c r="AK39" s="116"/>
      <c r="AL39" s="116"/>
      <c r="AM39" s="116"/>
      <c r="AN39" s="116"/>
      <c r="AO39" s="116"/>
      <c r="AP39" s="116"/>
      <c r="AQ39" s="116"/>
      <c r="AR39" s="116"/>
      <c r="AS39" s="116"/>
      <c r="AT39" s="116"/>
      <c r="AU39" s="116"/>
      <c r="AV39" s="18"/>
      <c r="AW39" s="18"/>
      <c r="AX39" s="18"/>
      <c r="AY39" s="18"/>
      <c r="AZ39" s="18"/>
      <c r="BA39" s="209" t="str" cm="1">
        <f t="array" aca="1" ref="BA39" ca="1">$H39&amp;" "        &amp;_xlfn.SINGLE( INDEX(i.ModelStructure,$I39,1))    &amp;" "
&amp; $D39        &amp;       IF(OR($CD39="-", $CD39),"_PInp","_Full")&amp;    IF($DN39=0," FWM","")&amp;IF($DN39=1," MWM","")&amp;IF($DN39=7," Mat","")&amp;IF($MC39=1,"&amp;EL","   ")&amp;IF($DT39=TRUE,"&amp;BBT","    ")
&amp;      " TOL"&amp;_xlfn.SINGLE(INDEX(i.TOL_Desc,1,$O39))   &amp; " Scan"&amp;$U39
&amp;       CHOOSE($K39+1," CFS"," GFS"," NFS")&amp;     " CG_"&amp;_xlfn.SINGLE(_xlfn.SWITCH($LC39,"-",1,TRUE,1,FALSE,0))&amp;_xlfn.SINGLE(    IF($LE39="-"," FodCrop    ",_xlfn.SWITCH(VALUE(LEFT($LE$4,1)),0," All",6," Lup",9," Oat",11," OaF")&amp;"_Fod"&amp;TEXT($LE39,"000%")))
&amp;" REV"&amp;"_"&amp;TEXT($FR39,"00;-0;00;@ ")&amp;TEXT($AB39,"00;-0;00;  @")&amp;"_"&amp;TEXT($FW39,"0")&amp;"_"&amp;TEXT($AD39,"0")
&amp; " RR"&amp;TEXT(SUM($EE39:$EF39),"+00%;-00%;    ;@")
&amp; " ("&amp;IF($DB39,"P","E")   &amp;IF($DA39,"T","t")        &amp;     "_F"&amp;IF($HS39=TRUE,3,0)+COUNTIF($HL39:$HP39,TRUE)+COUNTIF($BV39:$BW39,"&gt;0")&amp;IF($HQ39=TRUE,3,0)+COUNTIF($BV39:$BW39,"&gt;0")&amp;"N"&amp;$HV39&amp;$HW39&amp;"L"&amp;$IH39&amp;$II39&amp;"_"&amp;$IG39&amp;")"</f>
        <v>NewFeedStd  SE GSW_PInp MWM        TOLSpr Scan1 NFS CG_1 FodCrop     REV_-   _-_1 RR     (Et_F00N--L11_-)</v>
      </c>
      <c r="BB39" s="8" t="str">
        <f ca="1">IF(COUNTIF(BA$13:BA39,BA39)=1,"-","Dup")</f>
        <v>-</v>
      </c>
      <c r="BC39" s="8"/>
      <c r="BD39" s="567" t="b" cm="1">
        <f t="array" ref="BD39">INDEX(BD$13:BD38,$B39+1,1)</f>
        <v>0</v>
      </c>
      <c r="BE39" s="567" t="b" cm="1">
        <f t="array" ref="BE39">INDEX(BE$13:BE38,$B39+1,1)</f>
        <v>0</v>
      </c>
      <c r="BF39" s="567" t="b" cm="1">
        <f t="array" ref="BF39">INDEX(BF$13:BF38,$B39+1,1)</f>
        <v>0</v>
      </c>
      <c r="BG39" s="567" t="b" cm="1">
        <f t="array" ref="BG39">INDEX(BG$13:BG38,$B39+1,1)</f>
        <v>0</v>
      </c>
      <c r="BH39" s="567" t="b" cm="1">
        <f t="array" ref="BH39">INDEX(BH$13:BH38,$B39+1,1)</f>
        <v>0</v>
      </c>
      <c r="BI39" s="567" t="b" cm="1">
        <f t="array" ref="BI39">INDEX(BI$13:BI38,$B39+1,1)</f>
        <v>0</v>
      </c>
      <c r="BJ39" s="567" t="b" cm="1">
        <f t="array" ref="BJ39">INDEX(BJ$13:BJ38,$B39+1,1)</f>
        <v>0</v>
      </c>
      <c r="BK39" s="567" t="b" cm="1">
        <f t="array" ref="BK39">INDEX(BK$13:BK38,$B39+1,1)</f>
        <v>0</v>
      </c>
      <c r="BL39" s="567" t="b" cm="1">
        <f t="array" ref="BL39">INDEX(BL$13:BL38,$B39+1,1)</f>
        <v>0</v>
      </c>
      <c r="BM39" s="8"/>
      <c r="BN39" s="567" t="b" cm="1">
        <f t="array" ref="BN39">INDEX(BN$13:BN38,$B39+1,1)</f>
        <v>0</v>
      </c>
      <c r="BO39" s="567" t="str" cm="1">
        <f t="array" ref="BO39">INDEX(BO$13:BO38,$B39+1,1)</f>
        <v>-</v>
      </c>
      <c r="BP39" s="567" t="str" cm="1">
        <f t="array" ref="BP39">INDEX(BP$13:BP38,$B39+1,1)</f>
        <v>-</v>
      </c>
      <c r="BQ39" s="567" t="str" cm="1">
        <f t="array" ref="BQ39">INDEX(BQ$13:BQ38,$B39+1,1)</f>
        <v>-</v>
      </c>
      <c r="BR39" s="567" t="str" cm="1">
        <f t="array" ref="BR39">INDEX(BR$13:BR38,$B39+1,1)</f>
        <v>-</v>
      </c>
      <c r="BS39" s="567" t="str" cm="1">
        <f t="array" ref="BS39">INDEX(BS$13:BS38,$B39+1,1)</f>
        <v>-</v>
      </c>
      <c r="BT39" s="567" t="str" cm="1">
        <f t="array" ref="BT39">INDEX(BT$13:BT38,$B39+1,1)</f>
        <v>-</v>
      </c>
      <c r="BU39" s="567" t="str" cm="1">
        <f t="array" ref="BU39">INDEX(BU$13:BU38,$B39+1,1)</f>
        <v>-</v>
      </c>
      <c r="BV39" s="567" t="str" cm="1">
        <f t="array" ref="BV39">INDEX(BV$13:BV38,$B39+1,1)</f>
        <v>-</v>
      </c>
      <c r="BW39" s="567" t="str" cm="1">
        <f t="array" ref="BW39">INDEX(BW$13:BW38,$B39+1,1)</f>
        <v>-</v>
      </c>
      <c r="BX39" s="567" t="str" cm="1">
        <f t="array" ref="BX39">INDEX(BX$13:BX38,$B39+1,1)</f>
        <v>-</v>
      </c>
      <c r="BY39" s="567" t="str" cm="1">
        <f t="array" ref="BY39">INDEX(BY$13:BY38,$B39+1,1)</f>
        <v>-</v>
      </c>
      <c r="BZ39" s="567" t="b" cm="1">
        <f t="array" ref="BZ39">INDEX(BZ$13:BZ38,$B39+1,1)</f>
        <v>0</v>
      </c>
      <c r="CA39" s="567" t="str" cm="1">
        <f t="array" ref="CA39">INDEX(CA$13:CA38,$B39+1,1)</f>
        <v>-</v>
      </c>
      <c r="CB39" s="567" t="str" cm="1">
        <f t="array" ref="CB39">INDEX(CB$13:CB38,$B39+1,1)</f>
        <v>-</v>
      </c>
      <c r="CC39" s="567" t="str" cm="1">
        <f t="array" ref="CC39">INDEX(CC$13:CC38,$B39+1,1)</f>
        <v>-</v>
      </c>
      <c r="CD39" s="567" t="str" cm="1">
        <f t="array" ref="CD39">INDEX(CD$13:CD38,$B39+1,1)</f>
        <v>-</v>
      </c>
      <c r="CE39" s="8"/>
      <c r="CF39" s="22" t="b">
        <v>1</v>
      </c>
      <c r="CG39" s="441" t="str">
        <f t="shared" ca="1" si="53"/>
        <v>-</v>
      </c>
      <c r="CH39" s="441">
        <f t="shared" si="107"/>
        <v>2</v>
      </c>
      <c r="CI39" s="441">
        <f t="shared" si="107"/>
        <v>2</v>
      </c>
      <c r="CJ39" s="567" t="str" cm="1">
        <f t="array" ref="CJ39">INDEX(CJ$13:CJ38,$B39+1,1)</f>
        <v>-</v>
      </c>
      <c r="CK39" s="567" t="str" cm="1">
        <f t="array" ref="CK39">INDEX(CK$13:CK38,$B39+1,1)</f>
        <v>-</v>
      </c>
      <c r="CL39" s="567" t="str" cm="1">
        <f t="array" ref="CL39">INDEX(CL$13:CL38,$B39+1,1)</f>
        <v>-</v>
      </c>
      <c r="CM39" s="441" t="str">
        <f t="shared" ca="1" si="55"/>
        <v>-</v>
      </c>
      <c r="CN39" s="441">
        <f t="shared" si="108"/>
        <v>2</v>
      </c>
      <c r="CO39" s="441">
        <f t="shared" si="108"/>
        <v>2</v>
      </c>
      <c r="CP39" s="567" t="str" cm="1">
        <f t="array" ref="CP39">INDEX(CP$13:CP38,$B39+1,1)</f>
        <v>-</v>
      </c>
      <c r="CQ39" s="441" t="str">
        <f t="shared" ca="1" si="57"/>
        <v>-</v>
      </c>
      <c r="CR39" s="441">
        <f t="shared" si="58"/>
        <v>2</v>
      </c>
      <c r="CS39" s="567" t="str" cm="1">
        <f t="array" ref="CS39">INDEX(CS$13:CS38,$B39+1,1)</f>
        <v>-</v>
      </c>
      <c r="CT39" s="567" t="str" cm="1">
        <f t="array" ref="CT39">INDEX(CT$13:CT38,$B39+1,1)</f>
        <v>-</v>
      </c>
      <c r="CU39" s="441">
        <f t="shared" si="59"/>
        <v>2</v>
      </c>
      <c r="CV39" s="567" t="str" cm="1">
        <f t="array" ref="CV39">INDEX(CV$13:CV38,$B39+1,1)</f>
        <v>-</v>
      </c>
      <c r="CW39" s="441" t="str">
        <f t="shared" ca="1" si="60"/>
        <v>-</v>
      </c>
      <c r="CX39" s="441">
        <f t="shared" si="109"/>
        <v>2</v>
      </c>
      <c r="CY39" s="441">
        <f t="shared" si="109"/>
        <v>2</v>
      </c>
      <c r="CZ39" s="8"/>
      <c r="DA39" s="567" t="b" cm="1">
        <f t="array" ref="DA39">INDEX(DA$13:DA38,$B39+1,1)</f>
        <v>0</v>
      </c>
      <c r="DB39" s="567" t="b" cm="1">
        <f t="array" ref="DB39">INDEX(DB$13:DB38,$B39+1,1)</f>
        <v>0</v>
      </c>
      <c r="DC39" s="568">
        <f t="shared" ca="1" si="105"/>
        <v>0</v>
      </c>
      <c r="DD39" s="567" t="b" cm="1">
        <f t="array" ref="DD39">INDEX(DD$13:DD38,$B39+1,1)</f>
        <v>1</v>
      </c>
      <c r="DE39" s="567" t="str" cm="1">
        <f t="array" ref="DE39">INDEX(DE$13:DE38,$B39+1,1)</f>
        <v>-</v>
      </c>
      <c r="DF39" s="567" cm="1">
        <f t="array" ref="DF39">INDEX(DF$13:DF38,$B39+1,1)</f>
        <v>1</v>
      </c>
      <c r="DG39" s="567" cm="1">
        <f t="array" ref="DG39">INDEX(DG$13:DG38,$B39+1,1)</f>
        <v>1</v>
      </c>
      <c r="DH39" s="567" t="str" cm="1">
        <f t="array" ref="DH39">INDEX(DH$13:DH38,$B39+1,1)</f>
        <v>-</v>
      </c>
      <c r="DI39" s="567" t="str" cm="1">
        <f t="array" ref="DI39">INDEX(DI$13:DI38,$B39+1,1)</f>
        <v>-</v>
      </c>
      <c r="DJ39" s="567" t="str" cm="1">
        <f t="array" ref="DJ39">INDEX(DJ$13:DJ38,$B39+1,1)</f>
        <v>-</v>
      </c>
      <c r="DK39" s="567" t="str" cm="1">
        <f t="array" ref="DK39">INDEX(DK$13:DK38,$B39+1,1)</f>
        <v>-</v>
      </c>
      <c r="DL39" s="567" t="str" cm="1">
        <f t="array" ref="DL39">INDEX(DL$13:DL38,$B39+1,1)</f>
        <v>-</v>
      </c>
      <c r="DM39" s="567" t="str" cm="1">
        <f t="array" ref="DM39">INDEX(DM$13:DM38,$B39+1,1)</f>
        <v>-</v>
      </c>
      <c r="DN39" s="441">
        <f t="shared" si="80"/>
        <v>1</v>
      </c>
      <c r="DO39" s="441">
        <f t="shared" si="80"/>
        <v>60</v>
      </c>
      <c r="DP39" s="567" t="str" cm="1">
        <f t="array" ref="DP39">INDEX(DP$13:DP38,$B39+1,1)</f>
        <v>-</v>
      </c>
      <c r="DQ39" s="441" t="str">
        <f t="shared" si="81"/>
        <v>-</v>
      </c>
      <c r="DR39" s="441" t="str">
        <f t="shared" si="81"/>
        <v>-</v>
      </c>
      <c r="DS39" s="441" t="str">
        <f t="shared" si="81"/>
        <v>-</v>
      </c>
      <c r="DT39" s="441" t="b">
        <f t="shared" si="82"/>
        <v>0</v>
      </c>
      <c r="DU39" s="567" t="str" cm="1">
        <f t="array" ref="DU39">INDEX(DU$13:DU38,$B39+1,1)</f>
        <v>-</v>
      </c>
      <c r="DV39" s="567" t="str" cm="1">
        <f t="array" ref="DV39">INDEX(DV$13:DV38,$B39+1,1)</f>
        <v>-</v>
      </c>
      <c r="DW39" s="567" t="str" cm="1">
        <f t="array" ref="DW39">INDEX(DW$13:DW38,$B39+1,1)</f>
        <v>-</v>
      </c>
      <c r="DX39" s="567" t="str" cm="1">
        <f t="array" ref="DX39">INDEX(DX$13:DX38,$B39+1,1)</f>
        <v>-</v>
      </c>
      <c r="DY39" s="441" t="str">
        <f t="shared" si="114"/>
        <v>-</v>
      </c>
      <c r="DZ39" s="441">
        <f t="shared" si="114"/>
        <v>500</v>
      </c>
      <c r="EA39" s="441">
        <f t="shared" si="114"/>
        <v>500</v>
      </c>
      <c r="EB39" s="441" t="str">
        <f t="shared" si="114"/>
        <v>-</v>
      </c>
      <c r="EC39" s="441" t="str">
        <f t="shared" si="114"/>
        <v>-</v>
      </c>
      <c r="ED39" s="441" t="str">
        <f t="shared" si="114"/>
        <v>-</v>
      </c>
      <c r="EE39" s="441">
        <f t="shared" si="84"/>
        <v>0</v>
      </c>
      <c r="EF39" s="441">
        <f t="shared" si="85"/>
        <v>0</v>
      </c>
      <c r="EG39" s="441">
        <f t="shared" si="115"/>
        <v>0</v>
      </c>
      <c r="EH39" s="441">
        <f t="shared" si="115"/>
        <v>0</v>
      </c>
      <c r="EI39" s="441">
        <f t="shared" si="115"/>
        <v>0</v>
      </c>
      <c r="EJ39" s="441">
        <f t="shared" si="115"/>
        <v>0</v>
      </c>
      <c r="EK39" s="441" t="b">
        <f t="shared" si="116"/>
        <v>0</v>
      </c>
      <c r="EL39" s="441" t="b">
        <f t="shared" si="116"/>
        <v>0</v>
      </c>
      <c r="EM39" s="441" t="b">
        <f t="shared" si="116"/>
        <v>0</v>
      </c>
      <c r="EN39" s="441" t="b">
        <f t="shared" si="116"/>
        <v>0</v>
      </c>
      <c r="EO39" s="441">
        <f t="shared" si="117"/>
        <v>1</v>
      </c>
      <c r="EP39" s="441">
        <f t="shared" si="117"/>
        <v>0</v>
      </c>
      <c r="EQ39" s="441" t="b">
        <f t="shared" si="89"/>
        <v>0</v>
      </c>
      <c r="ER39" s="441" t="b">
        <f t="shared" si="110"/>
        <v>0</v>
      </c>
      <c r="ES39" s="441" t="b">
        <f t="shared" si="110"/>
        <v>0</v>
      </c>
      <c r="ET39" s="441" t="b">
        <f t="shared" si="110"/>
        <v>1</v>
      </c>
      <c r="EU39" s="91">
        <f t="shared" si="111"/>
        <v>1</v>
      </c>
      <c r="EV39" s="91">
        <f t="shared" si="111"/>
        <v>1</v>
      </c>
      <c r="EW39" s="567" cm="1">
        <f t="array" ref="EW39">INDEX(EW$13:EW38,$B39+1,1)</f>
        <v>1</v>
      </c>
      <c r="EX39" s="567" cm="1">
        <f t="array" ref="EX39">INDEX(EX$13:EX38,$B39+1,1)</f>
        <v>1</v>
      </c>
      <c r="EY39" s="567" cm="1">
        <f t="array" ref="EY39">INDEX(EY$13:EY38,$B39+1,1)</f>
        <v>1</v>
      </c>
      <c r="EZ39" s="567" cm="1">
        <f t="array" ref="EZ39">INDEX(EZ$13:EZ38,$B39+1,1)</f>
        <v>1</v>
      </c>
      <c r="FA39" s="567" t="str" cm="1">
        <f t="array" ref="FA39">INDEX(FA$13:FA38,$B39+1,1)</f>
        <v>-</v>
      </c>
      <c r="FB39" s="441" t="b">
        <f t="shared" si="90"/>
        <v>1</v>
      </c>
      <c r="FC39" s="441" t="b">
        <f t="shared" si="90"/>
        <v>0</v>
      </c>
      <c r="FD39" s="441" t="b">
        <f t="shared" si="90"/>
        <v>0</v>
      </c>
      <c r="FE39" s="441" t="b">
        <f t="shared" si="90"/>
        <v>0</v>
      </c>
      <c r="FF39" s="91">
        <f t="shared" si="112"/>
        <v>1</v>
      </c>
      <c r="FG39" s="91">
        <f t="shared" si="112"/>
        <v>1</v>
      </c>
      <c r="FH39" s="91">
        <f t="shared" si="112"/>
        <v>1</v>
      </c>
      <c r="FI39" s="91">
        <f t="shared" si="112"/>
        <v>1</v>
      </c>
      <c r="FJ39" s="91">
        <f t="shared" si="112"/>
        <v>1</v>
      </c>
      <c r="FK39" s="91">
        <f t="shared" si="112"/>
        <v>1</v>
      </c>
      <c r="FL39" s="91">
        <f t="shared" si="112"/>
        <v>1</v>
      </c>
      <c r="FM39" s="91">
        <f t="shared" si="112"/>
        <v>1</v>
      </c>
      <c r="FN39" s="8"/>
      <c r="FO39" s="567" t="str" cm="1">
        <f t="array" ref="FO39">INDEX(FO$13:FO38,$B39+1,1)</f>
        <v>-</v>
      </c>
      <c r="FP39" s="441" t="b">
        <f t="shared" si="91"/>
        <v>0</v>
      </c>
      <c r="FQ39" s="567" t="str" cm="1">
        <f t="array" ref="FQ39">INDEX(FQ$13:FQ38,$B39+1,1)</f>
        <v>-</v>
      </c>
      <c r="FR39" s="567" t="str" cm="1">
        <f t="array" ref="FR39">INDEX(FR$13:FR38,$B39+1,1)</f>
        <v>-</v>
      </c>
      <c r="FS39" s="567" t="str" cm="1">
        <f t="array" ref="FS39">INDEX(FS$13:FS38,$B39+1,1)</f>
        <v>-</v>
      </c>
      <c r="FT39" s="567" cm="1">
        <f t="array" ref="FT39">INDEX(FT$13:FT38,$B39+1,1)</f>
        <v>1</v>
      </c>
      <c r="FU39" s="567" cm="1">
        <f t="array" ref="FU39">INDEX(FU$13:FU38,$B39+1,1)</f>
        <v>1</v>
      </c>
      <c r="FV39" s="567" t="str" cm="1">
        <f t="array" ref="FV39">INDEX(FV$13:FV38,$B39+1,1)</f>
        <v>-</v>
      </c>
      <c r="FW39" s="567" t="str" cm="1">
        <f t="array" ref="FW39">INDEX(FW$13:FW38,$B39+1,1)</f>
        <v>-</v>
      </c>
      <c r="FX39" s="567" t="str" cm="1">
        <f t="array" ref="FX39">INDEX(FX$13:FX38,$B39+1,1)</f>
        <v>-</v>
      </c>
      <c r="FY39" s="567" t="str" cm="1">
        <f t="array" ref="FY39">INDEX(FY$13:FY38,$B39+1,1)</f>
        <v>-</v>
      </c>
      <c r="FZ39" s="567" t="str" cm="1">
        <f t="array" ref="FZ39">INDEX(FZ$13:FZ38,$B39+1,1)</f>
        <v>-</v>
      </c>
      <c r="GA39" s="567" t="str" cm="1">
        <f t="array" ref="GA39">INDEX(GA$13:GA38,$B39+1,1)</f>
        <v>-</v>
      </c>
      <c r="GB39" s="567" t="str" cm="1">
        <f t="array" ref="GB39">INDEX(GB$13:GB38,$B39+1,1)</f>
        <v>-</v>
      </c>
      <c r="GC39" s="567" t="str" cm="1">
        <f t="array" ref="GC39">INDEX(GC$13:GC38,$B39+1,1)</f>
        <v>-</v>
      </c>
      <c r="GD39" s="567" t="str" cm="1">
        <f t="array" ref="GD39">INDEX(GD$13:GD38,$B39+1,1)</f>
        <v>-</v>
      </c>
      <c r="GE39" s="567" t="str" cm="1">
        <f t="array" ref="GE39">INDEX(GE$13:GE38,$B39+1,1)</f>
        <v>-</v>
      </c>
      <c r="GF39" s="567" t="str" cm="1">
        <f t="array" ref="GF39">INDEX(GF$13:GF38,$B39+1,1)</f>
        <v>-</v>
      </c>
      <c r="GG39" s="567" t="str" cm="1">
        <f t="array" ref="GG39">INDEX(GG$13:GG38,$B39+1,1)</f>
        <v>-</v>
      </c>
      <c r="GH39" s="567" t="str" cm="1">
        <f t="array" ref="GH39">INDEX(GH$13:GH38,$B39+1,1)</f>
        <v>-</v>
      </c>
      <c r="GI39" s="567" t="str" cm="1">
        <f t="array" ref="GI39">INDEX(GI$13:GI38,$B39+1,1)</f>
        <v>-</v>
      </c>
      <c r="GJ39" s="567" t="str" cm="1">
        <f t="array" ref="GJ39">INDEX(GJ$13:GJ38,$B39+1,1)</f>
        <v>-</v>
      </c>
      <c r="GK39" s="567" t="str" cm="1">
        <f t="array" ref="GK39">INDEX(GK$13:GK38,$B39+1,1)</f>
        <v>-</v>
      </c>
      <c r="GL39" s="567" t="str" cm="1">
        <f t="array" ref="GL39">INDEX(GL$13:GL38,$B39+1,1)</f>
        <v>-</v>
      </c>
      <c r="GM39" s="567" t="str" cm="1">
        <f t="array" ref="GM39">INDEX(GM$13:GM38,$B39+1,1)</f>
        <v>-</v>
      </c>
      <c r="GN39" s="567" cm="1">
        <f t="array" ref="GN39">INDEX(GN$13:GN38,$B39+1,1)</f>
        <v>0</v>
      </c>
      <c r="GO39" s="567" t="str" cm="1">
        <f t="array" ref="GO39">INDEX(GO$13:GO38,$B39+1,1)</f>
        <v>-</v>
      </c>
      <c r="GP39" s="567" cm="1">
        <f t="array" ref="GP39">INDEX(GP$13:GP38,$B39+1,1)</f>
        <v>1</v>
      </c>
      <c r="GQ39" s="567" cm="1">
        <f t="array" ref="GQ39">INDEX(GQ$13:GQ38,$B39+1,1)</f>
        <v>0</v>
      </c>
      <c r="GR39" s="567" cm="1">
        <f t="array" ref="GR39">INDEX(GR$13:GR38,$B39+1,1)</f>
        <v>0</v>
      </c>
      <c r="GS39" s="567" cm="1">
        <f t="array" ref="GS39">INDEX(GS$13:GS38,$B39+1,1)</f>
        <v>0</v>
      </c>
      <c r="GT39" s="567" cm="1">
        <f t="array" ref="GT39">INDEX(GT$13:GT38,$B39+1,1)</f>
        <v>0</v>
      </c>
      <c r="GU39" s="567" cm="1">
        <f t="array" ref="GU39">INDEX(GU$13:GU38,$B39+1,1)</f>
        <v>0</v>
      </c>
      <c r="GV39" s="567" cm="1">
        <f t="array" ref="GV39">INDEX(GV$13:GV38,$B39+1,1)</f>
        <v>0</v>
      </c>
      <c r="GW39" s="567" cm="1">
        <f t="array" ref="GW39">INDEX(GW$13:GW38,$B39+1,1)</f>
        <v>1</v>
      </c>
      <c r="GX39" s="567" cm="1">
        <f t="array" ref="GX39">INDEX(GX$13:GX38,$B39+1,1)</f>
        <v>0</v>
      </c>
      <c r="GY39" s="567" cm="1">
        <f t="array" ref="GY39">INDEX(GY$13:GY38,$B39+1,1)</f>
        <v>0</v>
      </c>
      <c r="GZ39" s="567" cm="1">
        <f t="array" ref="GZ39">INDEX(GZ$13:GZ38,$B39+1,1)</f>
        <v>0</v>
      </c>
      <c r="HA39" s="567" cm="1">
        <f t="array" ref="HA39">INDEX(HA$13:HA38,$B39+1,1)</f>
        <v>0</v>
      </c>
      <c r="HB39" s="8"/>
      <c r="HC39" s="567" t="str" cm="1">
        <f t="array" ref="HC39">INDEX(HC$13:HC38,$B39+1,1)</f>
        <v>-</v>
      </c>
      <c r="HD39" s="567" t="str" cm="1">
        <f t="array" ref="HD39">INDEX(HD$13:HD38,$B39+1,1)</f>
        <v>-</v>
      </c>
      <c r="HE39" s="567" t="str" cm="1">
        <f t="array" ref="HE39">INDEX(HE$13:HE38,$B39+1,1)</f>
        <v>-</v>
      </c>
      <c r="HF39" s="567" t="str" cm="1">
        <f t="array" ref="HF39">INDEX(HF$13:HF38,$B39+1,1)</f>
        <v>-</v>
      </c>
      <c r="HG39" s="567" cm="1">
        <f t="array" ref="HG39">INDEX(HG$13:HG38,$B39+1,1)</f>
        <v>0</v>
      </c>
      <c r="HH39" s="567" t="str" cm="1">
        <f t="array" ref="HH39">INDEX(HH$13:HH38,$B39+1,1)</f>
        <v>-</v>
      </c>
      <c r="HI39" s="567" t="str" cm="1">
        <f t="array" ref="HI39">INDEX(HI$13:HI38,$B39+1,1)</f>
        <v>-</v>
      </c>
      <c r="HJ39" s="567" t="str" cm="1">
        <f t="array" aca="1" ref="HJ39" ca="1">INDEX(HJ$13:HJ38,$B39+1,1)</f>
        <v>-</v>
      </c>
      <c r="HK39" s="567" t="str" cm="1">
        <f t="array" ref="HK39">INDEX(HK$13:HK38,$B39+1,1)</f>
        <v>-</v>
      </c>
      <c r="HL39" s="567" t="str" cm="1">
        <f t="array" ref="HL39">INDEX(HL$13:HL38,$B39+1,1)</f>
        <v>-</v>
      </c>
      <c r="HM39" s="567" t="str" cm="1">
        <f t="array" ref="HM39">INDEX(HM$13:HM38,$B39+1,1)</f>
        <v>-</v>
      </c>
      <c r="HN39" s="567" t="str" cm="1">
        <f t="array" ref="HN39">INDEX(HN$13:HN38,$B39+1,1)</f>
        <v>-</v>
      </c>
      <c r="HO39" s="567" t="str" cm="1">
        <f t="array" ref="HO39">INDEX(HO$13:HO38,$B39+1,1)</f>
        <v>-</v>
      </c>
      <c r="HP39" s="567" t="str" cm="1">
        <f t="array" ref="HP39">INDEX(HP$13:HP38,$B39+1,1)</f>
        <v>-</v>
      </c>
      <c r="HQ39" s="567" t="str" cm="1">
        <f t="array" ref="HQ39">INDEX(HQ$13:HQ38,$B39+1,1)</f>
        <v>-</v>
      </c>
      <c r="HR39" s="567" t="str" cm="1">
        <f t="array" ref="HR39">INDEX(HR$13:HR38,$B39+1,1)</f>
        <v>-</v>
      </c>
      <c r="HS39" s="567" t="str" cm="1">
        <f t="array" ref="HS39">INDEX(HS$13:HS38,$B39+1,1)</f>
        <v>-</v>
      </c>
      <c r="HT39" s="567" t="str" cm="1">
        <f t="array" ref="HT39">INDEX(HT$13:HT38,$B39+1,1)</f>
        <v>-</v>
      </c>
      <c r="HU39" s="567" t="str" cm="1">
        <f t="array" ref="HU39">INDEX(HU$13:HU38,$B39+1,1)</f>
        <v>-</v>
      </c>
      <c r="HV39" s="567" t="str" cm="1">
        <f t="array" ref="HV39">INDEX(HV$13:HV38,$B39+1,1)</f>
        <v>-</v>
      </c>
      <c r="HW39" s="567" t="str" cm="1">
        <f t="array" ref="HW39">INDEX(HW$13:HW38,$B39+1,1)</f>
        <v>-</v>
      </c>
      <c r="HX39" s="567" t="str" cm="1">
        <f t="array" ref="HX39">INDEX(HX$13:HX38,$B39+1,1)</f>
        <v>-</v>
      </c>
      <c r="HY39" s="567" t="str" cm="1">
        <f t="array" ref="HY39">INDEX(HY$13:HY38,$B39+1,1)</f>
        <v>-</v>
      </c>
      <c r="HZ39" s="567" t="str" cm="1">
        <f t="array" ref="HZ39">INDEX(HZ$13:HZ38,$B39+1,1)</f>
        <v>-</v>
      </c>
      <c r="IA39" s="567" t="str" cm="1">
        <f t="array" ref="IA39">INDEX(IA$13:IA38,$B39+1,1)</f>
        <v>-</v>
      </c>
      <c r="IB39" s="567" t="str" cm="1">
        <f t="array" ref="IB39">INDEX(IB$13:IB38,$B39+1,1)</f>
        <v>-</v>
      </c>
      <c r="IC39" s="567" t="str" cm="1">
        <f t="array" ref="IC39">INDEX(IC$13:IC38,$B39+1,1)</f>
        <v>-</v>
      </c>
      <c r="ID39" s="567" t="str" cm="1">
        <f t="array" ref="ID39">INDEX(ID$13:ID38,$B39+1,1)</f>
        <v>-</v>
      </c>
      <c r="IE39" s="567" t="str" cm="1">
        <f t="array" ref="IE39">INDEX(IE$13:IE38,$B39+1,1)</f>
        <v>-</v>
      </c>
      <c r="IF39" s="567" t="str" cm="1">
        <f t="array" ref="IF39">INDEX(IF$13:IF38,$B39+1,1)</f>
        <v>-</v>
      </c>
      <c r="IG39" s="567" t="str" cm="1">
        <f t="array" ref="IG39">INDEX(IG$13:IG38,$B39+1,1)</f>
        <v>-</v>
      </c>
      <c r="IH39" s="567" cm="1">
        <f t="array" ref="IH39">INDEX(IH$13:IH38,$B39+1,1)</f>
        <v>1</v>
      </c>
      <c r="II39" s="567" cm="1">
        <f t="array" ref="II39">INDEX(II$13:II38,$B39+1,1)</f>
        <v>1</v>
      </c>
      <c r="IJ39" s="8"/>
      <c r="IK39" s="567" cm="1">
        <f t="array" ref="IK39">INDEX(IK$13:IK38,$B39+1,1)</f>
        <v>0.125</v>
      </c>
      <c r="IL39" s="567" cm="1">
        <f t="array" ref="IL39">INDEX(IL$13:IL38,$B39+1,1)</f>
        <v>0.3</v>
      </c>
      <c r="IM39" s="567" cm="1">
        <f t="array" ref="IM39">INDEX(IM$13:IM38,$B39+1,1)</f>
        <v>-0.05</v>
      </c>
      <c r="IN39" s="567" cm="1">
        <f t="array" ref="IN39">INDEX(IN$13:IN38,$B39+1,1)</f>
        <v>0.1</v>
      </c>
      <c r="IO39" s="567" cm="1">
        <f t="array" ref="IO39">INDEX(IO$13:IO38,$B39+1,1)</f>
        <v>0.25</v>
      </c>
      <c r="IP39" s="567" cm="1">
        <f t="array" ref="IP39">INDEX(IP$13:IP38,$B39+1,1)</f>
        <v>-0.05</v>
      </c>
      <c r="IQ39" s="567" cm="1">
        <f t="array" ref="IQ39">INDEX(IQ$13:IQ38,$B39+1,1)</f>
        <v>0.05</v>
      </c>
      <c r="IR39" s="567" cm="1">
        <f t="array" ref="IR39">INDEX(IR$13:IR38,$B39+1,1)</f>
        <v>0.1</v>
      </c>
      <c r="IS39" s="567" cm="1">
        <f t="array" ref="IS39">INDEX(IS$13:IS38,$B39+1,1)</f>
        <v>-0.02</v>
      </c>
      <c r="IT39" s="567" cm="1">
        <f t="array" ref="IT39">INDEX(IT$13:IT38,$B39+1,1)</f>
        <v>0.1</v>
      </c>
      <c r="IU39" s="567" cm="1">
        <f t="array" ref="IU39">INDEX(IU$13:IU38,$B39+1,1)</f>
        <v>0.25</v>
      </c>
      <c r="IV39" s="567" cm="1">
        <f t="array" ref="IV39">INDEX(IV$13:IV38,$B39+1,1)</f>
        <v>-0.05</v>
      </c>
      <c r="IW39" s="567" cm="1">
        <f t="array" ref="IW39">INDEX(IW$13:IW38,$B39+1,1)</f>
        <v>0.125</v>
      </c>
      <c r="IX39" s="567" cm="1">
        <f t="array" ref="IX39">INDEX(IX$13:IX38,$B39+1,1)</f>
        <v>0.1</v>
      </c>
      <c r="IY39" s="567" cm="1">
        <f t="array" ref="IY39">INDEX(IY$13:IY38,$B39+1,1)</f>
        <v>0.1</v>
      </c>
      <c r="IZ39" s="567" cm="1">
        <f t="array" ref="IZ39">INDEX(IZ$13:IZ38,$B39+1,1)</f>
        <v>0.1</v>
      </c>
      <c r="JA39" s="567" cm="1">
        <f t="array" ref="JA39">INDEX(JA$13:JA38,$B39+1,1)</f>
        <v>0</v>
      </c>
      <c r="JB39" s="567" cm="1">
        <f t="array" ref="JB39">INDEX(JB$13:JB38,$B39+1,1)</f>
        <v>0</v>
      </c>
      <c r="JC39" s="567" cm="1">
        <f t="array" ref="JC39">INDEX(JC$13:JC38,$B39+1,1)</f>
        <v>0</v>
      </c>
      <c r="JD39" s="567" cm="1">
        <f t="array" ref="JD39">INDEX(JD$13:JD38,$B39+1,1)</f>
        <v>0</v>
      </c>
      <c r="JE39" s="567" cm="1">
        <f t="array" ref="JE39">INDEX(JE$13:JE38,$B39+1,1)</f>
        <v>0</v>
      </c>
      <c r="JF39" s="567" cm="1">
        <f t="array" ref="JF39">INDEX(JF$13:JF38,$B39+1,1)</f>
        <v>0</v>
      </c>
      <c r="JG39" s="567" cm="1">
        <f t="array" ref="JG39">INDEX(JG$13:JG38,$B39+1,1)</f>
        <v>0</v>
      </c>
      <c r="JH39" s="567" cm="1">
        <f t="array" ref="JH39">INDEX(JH$13:JH38,$B39+1,1)</f>
        <v>0</v>
      </c>
      <c r="JI39" s="567" cm="1">
        <f t="array" ref="JI39">INDEX(JI$13:JI38,$B39+1,1)</f>
        <v>0</v>
      </c>
      <c r="JJ39" s="567" cm="1">
        <f t="array" ref="JJ39">INDEX(JJ$13:JJ38,$B39+1,1)</f>
        <v>0</v>
      </c>
      <c r="JK39" s="567" cm="1">
        <f t="array" ref="JK39">INDEX(JK$13:JK38,$B39+1,1)</f>
        <v>0</v>
      </c>
      <c r="JL39" s="567" cm="1">
        <f t="array" ref="JL39">INDEX(JL$13:JL38,$B39+1,1)</f>
        <v>0</v>
      </c>
      <c r="JM39" s="567" cm="1">
        <f t="array" ref="JM39">INDEX(JM$13:JM38,$B39+1,1)</f>
        <v>0</v>
      </c>
      <c r="JN39" s="567" cm="1">
        <f t="array" ref="JN39">INDEX(JN$13:JN38,$B39+1,1)</f>
        <v>0</v>
      </c>
      <c r="JO39" s="567" cm="1">
        <f t="array" ref="JO39">INDEX(JO$13:JO38,$B39+1,1)</f>
        <v>0</v>
      </c>
      <c r="JP39" s="567" cm="1">
        <f t="array" ref="JP39">INDEX(JP$13:JP38,$B39+1,1)</f>
        <v>0</v>
      </c>
      <c r="JQ39" s="567" cm="1">
        <f t="array" ref="JQ39">INDEX(JQ$13:JQ38,$B39+1,1)</f>
        <v>0</v>
      </c>
      <c r="JR39" s="567" cm="1">
        <f t="array" ref="JR39">INDEX(JR$13:JR38,$B39+1,1)</f>
        <v>0</v>
      </c>
      <c r="JS39" s="567" cm="1">
        <f t="array" ref="JS39">INDEX(JS$13:JS38,$B39+1,1)</f>
        <v>0</v>
      </c>
      <c r="JT39" s="567" cm="1">
        <f t="array" ref="JT39">INDEX(JT$13:JT38,$B39+1,1)</f>
        <v>0</v>
      </c>
      <c r="JU39" s="567" cm="1">
        <f t="array" ref="JU39">INDEX(JU$13:JU38,$B39+1,1)</f>
        <v>0</v>
      </c>
      <c r="JV39" s="567" cm="1">
        <f t="array" ref="JV39">INDEX(JV$13:JV38,$B39+1,1)</f>
        <v>0</v>
      </c>
      <c r="JW39" s="567" cm="1">
        <f t="array" ref="JW39">INDEX(JW$13:JW38,$B39+1,1)</f>
        <v>0</v>
      </c>
      <c r="JX39" s="567" cm="1">
        <f t="array" ref="JX39">INDEX(JX$13:JX38,$B39+1,1)</f>
        <v>0</v>
      </c>
      <c r="JY39" s="567" cm="1">
        <f t="array" ref="JY39">INDEX(JY$13:JY38,$B39+1,1)</f>
        <v>0</v>
      </c>
      <c r="JZ39" s="567" cm="1">
        <f t="array" ref="JZ39">INDEX(JZ$13:JZ38,$B39+1,1)</f>
        <v>0</v>
      </c>
      <c r="KA39" s="567" cm="1">
        <f t="array" ref="KA39">INDEX(KA$13:KA38,$B39+1,1)</f>
        <v>0</v>
      </c>
      <c r="KB39" s="567" cm="1">
        <f t="array" ref="KB39">INDEX(KB$13:KB38,$B39+1,1)</f>
        <v>0</v>
      </c>
      <c r="KC39" s="567" cm="1">
        <f t="array" ref="KC39">INDEX(KC$13:KC38,$B39+1,1)</f>
        <v>0</v>
      </c>
      <c r="KD39" s="567" cm="1">
        <f t="array" ref="KD39">INDEX(KD$13:KD38,$B39+1,1)</f>
        <v>0</v>
      </c>
      <c r="KE39" s="567" cm="1">
        <f t="array" ref="KE39">INDEX(KE$13:KE38,$B39+1,1)</f>
        <v>0</v>
      </c>
      <c r="KF39" s="567" cm="1">
        <f t="array" ref="KF39">INDEX(KF$13:KF38,$B39+1,1)</f>
        <v>0</v>
      </c>
      <c r="KG39" s="567" t="str" cm="1">
        <f t="array" ref="KG39">INDEX(KG$13:KG38,$B39+1,1)</f>
        <v>-</v>
      </c>
      <c r="KH39" s="8"/>
      <c r="KI39" s="567" cm="1">
        <f t="array" ref="KI39">INDEX(KI$13:KI38,$B39+1,1)</f>
        <v>0</v>
      </c>
      <c r="KJ39" s="567" cm="1">
        <f t="array" ref="KJ39">INDEX(KJ$13:KJ38,$B39+1,1)</f>
        <v>0</v>
      </c>
      <c r="KK39" s="567" cm="1">
        <f t="array" ref="KK39">INDEX(KK$13:KK38,$B39+1,1)</f>
        <v>0</v>
      </c>
      <c r="KL39" s="567" t="str" cm="1">
        <f t="array" ref="KL39">INDEX(KL$13:KL38,$B39+1,1)</f>
        <v>-</v>
      </c>
      <c r="KM39" s="567" t="str" cm="1">
        <f t="array" ref="KM39">INDEX(KM$13:KM38,$B39+1,1)</f>
        <v>-</v>
      </c>
      <c r="KN39" s="567" t="str" cm="1">
        <f t="array" ref="KN39">INDEX(KN$13:KN38,$B39+1,1)</f>
        <v>-</v>
      </c>
      <c r="KO39" s="567" t="str" cm="1">
        <f t="array" ref="KO39">INDEX(KO$13:KO38,$B39+1,1)</f>
        <v>-</v>
      </c>
      <c r="KP39" s="567" t="str" cm="1">
        <f t="array" ref="KP39">INDEX(KP$13:KP38,$B39+1,1)</f>
        <v>-</v>
      </c>
      <c r="KQ39" s="567" t="str" cm="1">
        <f t="array" ref="KQ39">INDEX(KQ$13:KQ38,$B39+1,1)</f>
        <v>-</v>
      </c>
      <c r="KR39" s="567" t="str" cm="1">
        <f t="array" ref="KR39">INDEX(KR$13:KR38,$B39+1,1)</f>
        <v>-</v>
      </c>
      <c r="KS39" s="567" t="str" cm="1">
        <f t="array" ref="KS39">INDEX(KS$13:KS38,$B39+1,1)</f>
        <v>-</v>
      </c>
      <c r="KT39" s="567" t="str" cm="1">
        <f t="array" ref="KT39">INDEX(KT$13:KT38,$B39+1,1)</f>
        <v>-</v>
      </c>
      <c r="KU39" s="567" t="str" cm="1">
        <f t="array" ref="KU39">INDEX(KU$13:KU38,$B39+1,1)</f>
        <v>-</v>
      </c>
      <c r="KV39" s="567" t="str" cm="1">
        <f t="array" ref="KV39">INDEX(KV$13:KV38,$B39+1,1)</f>
        <v>-</v>
      </c>
      <c r="KW39" s="567" t="str" cm="1">
        <f t="array" ref="KW39">INDEX(KW$13:KW38,$B39+1,1)</f>
        <v>-</v>
      </c>
      <c r="KX39" s="567" t="str" cm="1">
        <f t="array" ref="KX39">INDEX(KX$13:KX38,$B39+1,1)</f>
        <v>-</v>
      </c>
      <c r="KY39" s="567" t="str" cm="1">
        <f t="array" ref="KY39">INDEX(KY$13:KY38,$B39+1,1)</f>
        <v>-</v>
      </c>
      <c r="KZ39" s="567" t="str" cm="1">
        <f t="array" ref="KZ39">INDEX(KZ$13:KZ38,$B39+1,1)</f>
        <v>-</v>
      </c>
      <c r="LA39" s="567" t="str" cm="1">
        <f t="array" ref="LA39">INDEX(LA$13:LA38,$B39+1,1)</f>
        <v>-</v>
      </c>
      <c r="LB39" s="8"/>
      <c r="LC39" s="441" t="str">
        <f t="shared" ca="1" si="113"/>
        <v>-</v>
      </c>
      <c r="LD39" s="567" t="str" cm="1">
        <f t="array" ref="LD39">INDEX(LD$13:LD38,$B39+1,1)</f>
        <v>-</v>
      </c>
      <c r="LE39" s="567" t="str" cm="1">
        <f t="array" ref="LE39">INDEX(LE$13:LE38,$B39+1,1)</f>
        <v>-</v>
      </c>
      <c r="LF39" s="567" t="str" cm="1">
        <f t="array" ref="LF39">INDEX(LF$13:LF38,$B39+1,1)</f>
        <v>-</v>
      </c>
      <c r="LG39" s="567" t="str" cm="1">
        <f t="array" ref="LG39">INDEX(LG$13:LG38,$B39+1,1)</f>
        <v>-</v>
      </c>
      <c r="LH39" s="567" t="str" cm="1">
        <f t="array" ref="LH39">INDEX(LH$13:LH38,$B39+1,1)</f>
        <v>-</v>
      </c>
      <c r="LI39" s="567" t="str" cm="1">
        <f t="array" ref="LI39">INDEX(LI$13:LI38,$B39+1,1)</f>
        <v>-</v>
      </c>
      <c r="LJ39" s="567" t="str" cm="1">
        <f t="array" ref="LJ39">INDEX(LJ$13:LJ38,$B39+1,1)</f>
        <v>-</v>
      </c>
      <c r="LK39" s="441" t="str" cm="1">
        <f t="array" ref="LK39">IF(OR(LL39:LL39&lt;&gt;"-"),TRUE,"-")</f>
        <v>-</v>
      </c>
      <c r="LL39" s="567" t="str" cm="1">
        <f t="array" ref="LL39">INDEX(LL$13:LL38,$B39+1,1)</f>
        <v>-</v>
      </c>
      <c r="LM39" s="567" cm="1">
        <f t="array" ref="LM39">INDEX(LM$13:LM38,$B39+1,1)</f>
        <v>0</v>
      </c>
      <c r="LN39" s="567" cm="1">
        <f t="array" ref="LN39">INDEX(LN$13:LN38,$B39+1,1)</f>
        <v>999999</v>
      </c>
      <c r="LO39" s="567" cm="1">
        <f t="array" ref="LO39">INDEX(LO$13:LO38,$B39+1,1)</f>
        <v>999999</v>
      </c>
      <c r="LP39" s="567" cm="1">
        <f t="array" ref="LP39">INDEX(LP$13:LP38,$B39+1,1)</f>
        <v>999999</v>
      </c>
      <c r="LQ39" s="567" cm="1">
        <f t="array" ref="LQ39">INDEX(LQ$13:LQ38,$B39+1,1)</f>
        <v>999999</v>
      </c>
      <c r="LR39" s="567" cm="1">
        <f t="array" ref="LR39">INDEX(LR$13:LR38,$B39+1,1)</f>
        <v>999999</v>
      </c>
      <c r="LS39" s="567" cm="1">
        <f t="array" ref="LS39">INDEX(LS$13:LS38,$B39+1,1)</f>
        <v>999999</v>
      </c>
      <c r="LT39" s="567" t="str" cm="1">
        <f t="array" ref="LT39">INDEX(LT$13:LT38,$B39+1,1)</f>
        <v>-</v>
      </c>
      <c r="LU39" s="567" t="str" cm="1">
        <f t="array" ref="LU39">INDEX(LU$13:LU38,$B39+1,1)</f>
        <v>-</v>
      </c>
      <c r="LV39" s="567" t="str" cm="1">
        <f t="array" ref="LV39">INDEX(LV$13:LV38,$B39+1,1)</f>
        <v>-</v>
      </c>
      <c r="LW39" s="567" t="b" cm="1">
        <f t="array" ref="LW39">INDEX(LW$13:LW38,$B39+1,1)</f>
        <v>1</v>
      </c>
      <c r="LX39" s="567" t="str" cm="1">
        <f t="array" ref="LX39">INDEX(LX$13:LX38,$B39+1,1)</f>
        <v>-</v>
      </c>
      <c r="LY39" s="567" cm="1">
        <f t="array" ref="LY39">INDEX(LY$13:LY38,$B39+1,1)</f>
        <v>0</v>
      </c>
      <c r="LZ39" s="567" cm="1">
        <f t="array" ref="LZ39">INDEX(LZ$13:LZ38,$B39+1,1)</f>
        <v>0</v>
      </c>
      <c r="MA39" s="567" cm="1">
        <f t="array" ref="MA39">INDEX(MA$13:MA38,$B39+1,1)</f>
        <v>0</v>
      </c>
      <c r="MB39" s="567" t="str" cm="1">
        <f t="array" ref="MB39">INDEX(MB$13:MB38,$B39+1,1)</f>
        <v>-</v>
      </c>
      <c r="MC39" s="567" t="str" cm="1">
        <f t="array" ref="MC39">INDEX(MC$13:MC38,$B39+1,1)</f>
        <v>-</v>
      </c>
      <c r="MD39" s="441">
        <f t="shared" si="104"/>
        <v>0</v>
      </c>
      <c r="ME39" s="567" t="str" cm="1">
        <f t="array" ref="ME39">INDEX(ME$13:ME38,$B39+1,1)</f>
        <v>-</v>
      </c>
      <c r="MF39" s="567" t="str" cm="1">
        <f t="array" ref="MF39">INDEX(MF$13:MF38,$B39+1,1)</f>
        <v>-</v>
      </c>
      <c r="MG39" s="8"/>
      <c r="MH39" s="567" t="str" cm="1">
        <f t="array" ref="MH39">INDEX(MH$13:MH38,$B39+1,1)</f>
        <v>-</v>
      </c>
      <c r="MI39" s="567" t="str" cm="1">
        <f t="array" ref="MI39">INDEX(MI$13:MI38,$B39+1,1)</f>
        <v>-</v>
      </c>
      <c r="MJ39" s="567" t="str" cm="1">
        <f t="array" ref="MJ39">INDEX(MJ$13:MJ38,$B39+1,1)</f>
        <v>-</v>
      </c>
      <c r="MK39" s="567" t="str" cm="1">
        <f t="array" ref="MK39">INDEX(MK$13:MK38,$B39+1,1)</f>
        <v>-</v>
      </c>
      <c r="ML39" s="567" cm="1">
        <f t="array" ref="ML39">INDEX(ML$13:ML38,$B39+1,1)</f>
        <v>1</v>
      </c>
      <c r="MM39" s="567" cm="1">
        <f t="array" ref="MM39">INDEX(MM$13:MM38,$B39+1,1)</f>
        <v>1</v>
      </c>
      <c r="MN39" s="567" cm="1">
        <f t="array" ref="MN39">INDEX(MN$13:MN38,$B39+1,1)</f>
        <v>1</v>
      </c>
      <c r="MO39" s="567" cm="1">
        <f t="array" ref="MO39">INDEX(MO$13:MO38,$B39+1,1)</f>
        <v>1</v>
      </c>
      <c r="MP39" s="8"/>
      <c r="MQ39" s="441">
        <f t="shared" si="95"/>
        <v>1.5</v>
      </c>
      <c r="MR39" s="8"/>
      <c r="MS39" s="567" t="str" cm="1">
        <f t="array" ref="MS39">INDEX(MS$13:MS38,$B39+1,1)</f>
        <v>-</v>
      </c>
      <c r="MT39" s="567" t="str" cm="1">
        <f t="array" ref="MT39">INDEX(MT$13:MT38,$B39+1,1)</f>
        <v>-</v>
      </c>
      <c r="MU39" s="567" t="str" cm="1">
        <f t="array" ref="MU39">INDEX(MU$13:MU38,$B39+1,1)</f>
        <v>-</v>
      </c>
      <c r="MV39" s="567" t="str" cm="1">
        <f t="array" ref="MV39">INDEX(MV$13:MV38,$B39+1,1)</f>
        <v>-</v>
      </c>
      <c r="MW39" s="567" cm="1">
        <f t="array" ref="MW39">INDEX(MW$13:MW38,$B39+1,1)</f>
        <v>0</v>
      </c>
      <c r="MX39" s="514">
        <v>0</v>
      </c>
    </row>
    <row r="40" spans="1:362" outlineLevel="1">
      <c r="A40" s="18">
        <f t="shared" si="48"/>
        <v>27</v>
      </c>
      <c r="B40" s="18">
        <f t="shared" si="99"/>
        <v>5</v>
      </c>
      <c r="C40">
        <v>2</v>
      </c>
      <c r="D40" s="17" t="str">
        <f t="shared" ca="1" si="100"/>
        <v>GSW</v>
      </c>
      <c r="E40" t="b">
        <v>1</v>
      </c>
      <c r="F40" t="b">
        <v>0</v>
      </c>
      <c r="G40" t="b">
        <f t="shared" si="101"/>
        <v>1</v>
      </c>
      <c r="H40" s="18" t="s">
        <v>2209</v>
      </c>
      <c r="I40" s="567" cm="1">
        <f t="array" ref="I40">INDEX(I$13:I39,$B40+1,1)</f>
        <v>1</v>
      </c>
      <c r="J40" s="567" cm="1">
        <f t="array" ref="J40">INDEX(J$13:J39,$B40+1,1)</f>
        <v>0</v>
      </c>
      <c r="K40" s="567" cm="1">
        <f t="array" ref="K40">INDEX(K$13:K39,$B40+1,1)</f>
        <v>0</v>
      </c>
      <c r="L40" s="567" cm="1">
        <f t="array" ref="L40">INDEX(L$13:L39,$B40+1,1)</f>
        <v>2</v>
      </c>
      <c r="M40" s="567" cm="1">
        <f t="array" ref="M40">INDEX(M$13:M39,$B40+1,1)</f>
        <v>2</v>
      </c>
      <c r="N40" s="567" cm="1">
        <f t="array" ref="N40">INDEX(N$13:N39,$B40+1,1)</f>
        <v>2</v>
      </c>
      <c r="O40" s="567" cm="1">
        <f t="array" ref="O40">INDEX(O$13:O39,$B40+1,1)</f>
        <v>3</v>
      </c>
      <c r="P40" s="441">
        <f t="shared" si="106"/>
        <v>2</v>
      </c>
      <c r="Q40" s="441">
        <f t="shared" si="106"/>
        <v>0</v>
      </c>
      <c r="R40" s="441">
        <f t="shared" si="50"/>
        <v>6</v>
      </c>
      <c r="S40" s="567" cm="1">
        <f t="array" ref="S40">INDEX(S$13:S39,$B40+1,1)</f>
        <v>1</v>
      </c>
      <c r="T40" s="567" cm="1">
        <f t="array" ref="T40">INDEX(T$13:T39,$B40+1,1)</f>
        <v>1</v>
      </c>
      <c r="U40" s="567" cm="1">
        <f t="array" ref="U40">INDEX(U$13:U39,$B40+1,1)</f>
        <v>1</v>
      </c>
      <c r="V40" s="567" cm="1">
        <f t="array" ref="V40">INDEX(V$13:V39,$B40+1,1)</f>
        <v>0</v>
      </c>
      <c r="W40" s="18"/>
      <c r="X40" s="567" cm="1">
        <f t="array" ref="X40">INDEX(X$13:X39,$B40+1,1)</f>
        <v>0</v>
      </c>
      <c r="Y40" s="567" cm="1">
        <f t="array" ref="Y40">INDEX(Y$13:Y39,$B40+1,1)</f>
        <v>0</v>
      </c>
      <c r="Z40" s="567" cm="1">
        <f t="array" ref="Z40">INDEX(Z$13:Z39,$B40+1,1)</f>
        <v>0</v>
      </c>
      <c r="AA40" s="567" cm="1">
        <f t="array" ref="AA40">INDEX(AA$13:AA39,$B40+1,1)</f>
        <v>1</v>
      </c>
      <c r="AB40" s="567" t="str" cm="1">
        <f t="array" ref="AB40">INDEX(AB$13:AB39,$B40+1,1)</f>
        <v/>
      </c>
      <c r="AC40" s="567" cm="1">
        <f t="array" ref="AC40">INDEX(AC$13:AC39,$B40+1,1)</f>
        <v>1</v>
      </c>
      <c r="AD40" s="567" cm="1">
        <f t="array" ref="AD40">INDEX(AD$13:AD39,$B40+1,1)</f>
        <v>1</v>
      </c>
      <c r="AE40" s="567" cm="1">
        <f t="array" ref="AE40">INDEX(AE$13:AE39,$B40+1,1)</f>
        <v>0</v>
      </c>
      <c r="AF40" s="567" cm="1">
        <f t="array" ref="AF40">INDEX(AF$13:AF39,$B40+1,1)</f>
        <v>0</v>
      </c>
      <c r="AG40" s="567" cm="1">
        <f t="array" ref="AG40">INDEX(AG$13:AG39,$B40+1,1)</f>
        <v>0</v>
      </c>
      <c r="AH40" s="567" cm="1">
        <f t="array" ref="AH40">INDEX(AH$13:AH39,$B40+1,1)</f>
        <v>0</v>
      </c>
      <c r="AI40" s="116"/>
      <c r="AJ40" s="116"/>
      <c r="AK40" s="116"/>
      <c r="AL40" s="116"/>
      <c r="AM40" s="116"/>
      <c r="AN40" s="116"/>
      <c r="AO40" s="116"/>
      <c r="AP40" s="116"/>
      <c r="AQ40" s="116"/>
      <c r="AR40" s="116"/>
      <c r="AS40" s="116"/>
      <c r="AT40" s="116"/>
      <c r="AU40" s="116"/>
      <c r="AV40" s="18"/>
      <c r="AW40" s="18"/>
      <c r="AX40" s="18"/>
      <c r="AY40" s="18"/>
      <c r="AZ40" s="18"/>
      <c r="BA40" s="209" t="str" cm="1">
        <f t="array" aca="1" ref="BA40" ca="1">$H40&amp;" "        &amp;_xlfn.SINGLE( INDEX(i.ModelStructure,$I40,1))    &amp;" "
&amp; $D40        &amp;       IF(OR($CD40="-", $CD40),"_PInp","_Full")&amp;    IF($DN40=0," FWM","")&amp;IF($DN40=1," MWM","")&amp;IF($DN40=7," Mat","")&amp;IF($MC40=1,"&amp;EL","   ")&amp;IF($DT40=TRUE,"&amp;BBT","    ")
&amp;      " TOL"&amp;_xlfn.SINGLE(INDEX(i.TOL_Desc,1,$O40))   &amp; " Scan"&amp;$U40
&amp;       CHOOSE($K40+1," CFS"," GFS"," NFS")&amp;     " CG_"&amp;_xlfn.SINGLE(_xlfn.SWITCH($LC40,"-",1,TRUE,1,FALSE,0))&amp;_xlfn.SINGLE(    IF($LE40="-"," FodCrop    ",_xlfn.SWITCH(VALUE(LEFT($LE$4,1)),0," All",6," Lup",9," Oat",11," OaF")&amp;"_Fod"&amp;TEXT($LE40,"000%")))
&amp;" REV"&amp;"_"&amp;TEXT($FR40,"00;-0;00;@ ")&amp;TEXT($AB40,"00;-0;00;  @")&amp;"_"&amp;TEXT($FW40,"0")&amp;"_"&amp;TEXT($AD40,"0")
&amp; " RR"&amp;TEXT(SUM($EE40:$EF40),"+00%;-00%;    ;@")
&amp; " ("&amp;IF($DB40,"P","E")   &amp;IF($DA40,"T","t")        &amp;     "_F"&amp;IF($HS40=TRUE,3,0)+COUNTIF($HL40:$HP40,TRUE)+COUNTIF($BV40:$BW40,"&gt;0")&amp;IF($HQ40=TRUE,3,0)+COUNTIF($BV40:$BW40,"&gt;0")&amp;"N"&amp;$HV40&amp;$HW40&amp;"L"&amp;$IH40&amp;$II40&amp;"_"&amp;$IG40&amp;")"</f>
        <v>Rotations   SE GSW_Full MWM        TOLSpr Scan1 CFS CG_1 FodCrop     REV_-   _-_1 RR     (Et_F00N--L11_-)</v>
      </c>
      <c r="BB40" s="8" t="str">
        <f ca="1">IF(COUNTIF(BA$13:BA40,BA40)=1,"-","Dup")</f>
        <v>-</v>
      </c>
      <c r="BC40" s="8"/>
      <c r="BD40" s="567" t="b" cm="1">
        <f t="array" ref="BD40">INDEX(BD$13:BD39,$B40+1,1)</f>
        <v>0</v>
      </c>
      <c r="BE40" s="567" t="b" cm="1">
        <f t="array" ref="BE40">INDEX(BE$13:BE39,$B40+1,1)</f>
        <v>0</v>
      </c>
      <c r="BF40" s="567" t="b" cm="1">
        <f t="array" ref="BF40">INDEX(BF$13:BF39,$B40+1,1)</f>
        <v>0</v>
      </c>
      <c r="BG40" s="567" t="b" cm="1">
        <f t="array" ref="BG40">INDEX(BG$13:BG39,$B40+1,1)</f>
        <v>0</v>
      </c>
      <c r="BH40" s="567" t="b" cm="1">
        <f t="array" ref="BH40">INDEX(BH$13:BH39,$B40+1,1)</f>
        <v>0</v>
      </c>
      <c r="BI40" s="567" t="b" cm="1">
        <f t="array" ref="BI40">INDEX(BI$13:BI39,$B40+1,1)</f>
        <v>0</v>
      </c>
      <c r="BJ40" s="567" t="b" cm="1">
        <f t="array" ref="BJ40">INDEX(BJ$13:BJ39,$B40+1,1)</f>
        <v>0</v>
      </c>
      <c r="BK40" s="567" t="b" cm="1">
        <f t="array" ref="BK40">INDEX(BK$13:BK39,$B40+1,1)</f>
        <v>0</v>
      </c>
      <c r="BL40" s="567" t="b" cm="1">
        <f t="array" ref="BL40">INDEX(BL$13:BL39,$B40+1,1)</f>
        <v>0</v>
      </c>
      <c r="BM40" s="8"/>
      <c r="BN40" s="567" t="b" cm="1">
        <f t="array" ref="BN40">INDEX(BN$13:BN39,$B40+1,1)</f>
        <v>0</v>
      </c>
      <c r="BO40" s="567" t="str" cm="1">
        <f t="array" ref="BO40">INDEX(BO$13:BO39,$B40+1,1)</f>
        <v>-</v>
      </c>
      <c r="BP40" s="567" t="str" cm="1">
        <f t="array" ref="BP40">INDEX(BP$13:BP39,$B40+1,1)</f>
        <v>-</v>
      </c>
      <c r="BQ40" s="567" t="str" cm="1">
        <f t="array" ref="BQ40">INDEX(BQ$13:BQ39,$B40+1,1)</f>
        <v>-</v>
      </c>
      <c r="BR40" s="567" t="str" cm="1">
        <f t="array" ref="BR40">INDEX(BR$13:BR39,$B40+1,1)</f>
        <v>-</v>
      </c>
      <c r="BS40" s="567" t="str" cm="1">
        <f t="array" ref="BS40">INDEX(BS$13:BS39,$B40+1,1)</f>
        <v>-</v>
      </c>
      <c r="BT40" s="567" t="str" cm="1">
        <f t="array" ref="BT40">INDEX(BT$13:BT39,$B40+1,1)</f>
        <v>-</v>
      </c>
      <c r="BU40" s="567" t="str" cm="1">
        <f t="array" ref="BU40">INDEX(BU$13:BU39,$B40+1,1)</f>
        <v>-</v>
      </c>
      <c r="BV40" s="567" t="str" cm="1">
        <f t="array" ref="BV40">INDEX(BV$13:BV39,$B40+1,1)</f>
        <v>-</v>
      </c>
      <c r="BW40" s="567" t="str" cm="1">
        <f t="array" ref="BW40">INDEX(BW$13:BW39,$B40+1,1)</f>
        <v>-</v>
      </c>
      <c r="BX40" s="567" t="str" cm="1">
        <f t="array" ref="BX40">INDEX(BX$13:BX39,$B40+1,1)</f>
        <v>-</v>
      </c>
      <c r="BY40" s="567" t="str" cm="1">
        <f t="array" ref="BY40">INDEX(BY$13:BY39,$B40+1,1)</f>
        <v>-</v>
      </c>
      <c r="BZ40" s="567" t="b" cm="1">
        <f t="array" ref="BZ40">INDEX(BZ$13:BZ39,$B40+1,1)</f>
        <v>0</v>
      </c>
      <c r="CA40" s="567" t="str" cm="1">
        <f t="array" ref="CA40">INDEX(CA$13:CA39,$B40+1,1)</f>
        <v>-</v>
      </c>
      <c r="CB40" s="567" t="str" cm="1">
        <f t="array" ref="CB40">INDEX(CB$13:CB39,$B40+1,1)</f>
        <v>-</v>
      </c>
      <c r="CC40" s="567" t="str" cm="1">
        <f t="array" ref="CC40">INDEX(CC$13:CC39,$B40+1,1)</f>
        <v>-</v>
      </c>
      <c r="CD40" s="22" t="b">
        <v>0</v>
      </c>
      <c r="CE40" s="8"/>
      <c r="CF40" s="567" t="str" cm="1">
        <f t="array" ref="CF40">INDEX(CF$13:CF39,$B40+1,1)</f>
        <v>-</v>
      </c>
      <c r="CG40" s="441" t="str">
        <f t="shared" ca="1" si="53"/>
        <v>-</v>
      </c>
      <c r="CH40" s="441">
        <f t="shared" si="107"/>
        <v>0</v>
      </c>
      <c r="CI40" s="441">
        <f t="shared" si="107"/>
        <v>0</v>
      </c>
      <c r="CJ40" s="567" t="str" cm="1">
        <f t="array" ref="CJ40">INDEX(CJ$13:CJ39,$B40+1,1)</f>
        <v>-</v>
      </c>
      <c r="CK40" s="567" t="str" cm="1">
        <f t="array" ref="CK40">INDEX(CK$13:CK39,$B40+1,1)</f>
        <v>-</v>
      </c>
      <c r="CL40" s="567" t="str" cm="1">
        <f t="array" ref="CL40">INDEX(CL$13:CL39,$B40+1,1)</f>
        <v>-</v>
      </c>
      <c r="CM40" s="441" t="str">
        <f t="shared" ca="1" si="55"/>
        <v>-</v>
      </c>
      <c r="CN40" s="441">
        <f t="shared" si="108"/>
        <v>0</v>
      </c>
      <c r="CO40" s="441">
        <f t="shared" si="108"/>
        <v>0</v>
      </c>
      <c r="CP40" s="567" t="str" cm="1">
        <f t="array" ref="CP40">INDEX(CP$13:CP39,$B40+1,1)</f>
        <v>-</v>
      </c>
      <c r="CQ40" s="441" t="str">
        <f t="shared" ca="1" si="57"/>
        <v>-</v>
      </c>
      <c r="CR40" s="441">
        <f t="shared" si="58"/>
        <v>0</v>
      </c>
      <c r="CS40" s="567" t="str" cm="1">
        <f t="array" ref="CS40">INDEX(CS$13:CS39,$B40+1,1)</f>
        <v>-</v>
      </c>
      <c r="CT40" s="567" t="str" cm="1">
        <f t="array" ref="CT40">INDEX(CT$13:CT39,$B40+1,1)</f>
        <v>-</v>
      </c>
      <c r="CU40" s="441">
        <f t="shared" si="59"/>
        <v>0</v>
      </c>
      <c r="CV40" s="567" t="str" cm="1">
        <f t="array" ref="CV40">INDEX(CV$13:CV39,$B40+1,1)</f>
        <v>-</v>
      </c>
      <c r="CW40" s="441" t="str">
        <f t="shared" ca="1" si="60"/>
        <v>-</v>
      </c>
      <c r="CX40" s="441">
        <f t="shared" si="109"/>
        <v>0</v>
      </c>
      <c r="CY40" s="441">
        <f t="shared" si="109"/>
        <v>0</v>
      </c>
      <c r="CZ40" s="8"/>
      <c r="DA40" s="567" t="b" cm="1">
        <f t="array" ref="DA40">INDEX(DA$13:DA39,$B40+1,1)</f>
        <v>0</v>
      </c>
      <c r="DB40" s="567" t="b" cm="1">
        <f t="array" ref="DB40">INDEX(DB$13:DB39,$B40+1,1)</f>
        <v>0</v>
      </c>
      <c r="DC40" s="568">
        <f t="shared" ca="1" si="105"/>
        <v>0</v>
      </c>
      <c r="DD40" s="567" t="b" cm="1">
        <f t="array" ref="DD40">INDEX(DD$13:DD39,$B40+1,1)</f>
        <v>1</v>
      </c>
      <c r="DE40" s="567" t="str" cm="1">
        <f t="array" ref="DE40">INDEX(DE$13:DE39,$B40+1,1)</f>
        <v>-</v>
      </c>
      <c r="DF40" s="567" cm="1">
        <f t="array" ref="DF40">INDEX(DF$13:DF39,$B40+1,1)</f>
        <v>1</v>
      </c>
      <c r="DG40" s="567" cm="1">
        <f t="array" ref="DG40">INDEX(DG$13:DG39,$B40+1,1)</f>
        <v>1</v>
      </c>
      <c r="DH40" s="567" t="str" cm="1">
        <f t="array" ref="DH40">INDEX(DH$13:DH39,$B40+1,1)</f>
        <v>-</v>
      </c>
      <c r="DI40" s="567" t="str" cm="1">
        <f t="array" ref="DI40">INDEX(DI$13:DI39,$B40+1,1)</f>
        <v>-</v>
      </c>
      <c r="DJ40" s="567" t="str" cm="1">
        <f t="array" ref="DJ40">INDEX(DJ$13:DJ39,$B40+1,1)</f>
        <v>-</v>
      </c>
      <c r="DK40" s="567" t="str" cm="1">
        <f t="array" ref="DK40">INDEX(DK$13:DK39,$B40+1,1)</f>
        <v>-</v>
      </c>
      <c r="DL40" s="567" t="str" cm="1">
        <f t="array" ref="DL40">INDEX(DL$13:DL39,$B40+1,1)</f>
        <v>-</v>
      </c>
      <c r="DM40" s="567" t="str" cm="1">
        <f t="array" ref="DM40">INDEX(DM$13:DM39,$B40+1,1)</f>
        <v>-</v>
      </c>
      <c r="DN40" s="441">
        <f t="shared" si="80"/>
        <v>1</v>
      </c>
      <c r="DO40" s="441">
        <f t="shared" si="80"/>
        <v>60</v>
      </c>
      <c r="DP40" s="567" t="str" cm="1">
        <f t="array" ref="DP40">INDEX(DP$13:DP39,$B40+1,1)</f>
        <v>-</v>
      </c>
      <c r="DQ40" s="441" t="str">
        <f t="shared" si="81"/>
        <v>-</v>
      </c>
      <c r="DR40" s="441" t="str">
        <f t="shared" si="81"/>
        <v>-</v>
      </c>
      <c r="DS40" s="441" t="str">
        <f t="shared" si="81"/>
        <v>-</v>
      </c>
      <c r="DT40" s="441" t="b">
        <f t="shared" si="82"/>
        <v>0</v>
      </c>
      <c r="DU40" s="567" t="str" cm="1">
        <f t="array" ref="DU40">INDEX(DU$13:DU39,$B40+1,1)</f>
        <v>-</v>
      </c>
      <c r="DV40" s="567" t="str" cm="1">
        <f t="array" ref="DV40">INDEX(DV$13:DV39,$B40+1,1)</f>
        <v>-</v>
      </c>
      <c r="DW40" s="567" t="str" cm="1">
        <f t="array" ref="DW40">INDEX(DW$13:DW39,$B40+1,1)</f>
        <v>-</v>
      </c>
      <c r="DX40" s="567" t="str" cm="1">
        <f t="array" ref="DX40">INDEX(DX$13:DX39,$B40+1,1)</f>
        <v>-</v>
      </c>
      <c r="DY40" s="441" t="str">
        <f t="shared" si="114"/>
        <v>-</v>
      </c>
      <c r="DZ40" s="441">
        <f t="shared" si="114"/>
        <v>500</v>
      </c>
      <c r="EA40" s="441">
        <f t="shared" si="114"/>
        <v>500</v>
      </c>
      <c r="EB40" s="441" t="str">
        <f t="shared" si="114"/>
        <v>-</v>
      </c>
      <c r="EC40" s="441" t="str">
        <f t="shared" si="114"/>
        <v>-</v>
      </c>
      <c r="ED40" s="441" t="str">
        <f t="shared" si="114"/>
        <v>-</v>
      </c>
      <c r="EE40" s="441">
        <f t="shared" si="84"/>
        <v>0</v>
      </c>
      <c r="EF40" s="441">
        <f t="shared" si="85"/>
        <v>0</v>
      </c>
      <c r="EG40" s="441">
        <f t="shared" si="115"/>
        <v>0</v>
      </c>
      <c r="EH40" s="441">
        <f t="shared" si="115"/>
        <v>0</v>
      </c>
      <c r="EI40" s="441">
        <f t="shared" si="115"/>
        <v>0</v>
      </c>
      <c r="EJ40" s="441">
        <f t="shared" si="115"/>
        <v>0</v>
      </c>
      <c r="EK40" s="441" t="b">
        <f t="shared" si="116"/>
        <v>0</v>
      </c>
      <c r="EL40" s="441" t="b">
        <f t="shared" si="116"/>
        <v>0</v>
      </c>
      <c r="EM40" s="441" t="b">
        <f t="shared" si="116"/>
        <v>0</v>
      </c>
      <c r="EN40" s="441" t="b">
        <f t="shared" si="116"/>
        <v>0</v>
      </c>
      <c r="EO40" s="441">
        <f t="shared" si="117"/>
        <v>1</v>
      </c>
      <c r="EP40" s="441">
        <f t="shared" si="117"/>
        <v>0</v>
      </c>
      <c r="EQ40" s="441" t="b">
        <f t="shared" si="89"/>
        <v>0</v>
      </c>
      <c r="ER40" s="441" t="b">
        <f t="shared" si="110"/>
        <v>0</v>
      </c>
      <c r="ES40" s="441" t="b">
        <f t="shared" si="110"/>
        <v>0</v>
      </c>
      <c r="ET40" s="441" t="b">
        <f t="shared" si="110"/>
        <v>1</v>
      </c>
      <c r="EU40" s="91">
        <f t="shared" si="111"/>
        <v>1</v>
      </c>
      <c r="EV40" s="91">
        <f t="shared" si="111"/>
        <v>1</v>
      </c>
      <c r="EW40" s="567" cm="1">
        <f t="array" ref="EW40">INDEX(EW$13:EW39,$B40+1,1)</f>
        <v>1</v>
      </c>
      <c r="EX40" s="567" cm="1">
        <f t="array" ref="EX40">INDEX(EX$13:EX39,$B40+1,1)</f>
        <v>1</v>
      </c>
      <c r="EY40" s="567" cm="1">
        <f t="array" ref="EY40">INDEX(EY$13:EY39,$B40+1,1)</f>
        <v>1</v>
      </c>
      <c r="EZ40" s="567" cm="1">
        <f t="array" ref="EZ40">INDEX(EZ$13:EZ39,$B40+1,1)</f>
        <v>1</v>
      </c>
      <c r="FA40" s="567" t="str" cm="1">
        <f t="array" ref="FA40">INDEX(FA$13:FA39,$B40+1,1)</f>
        <v>-</v>
      </c>
      <c r="FB40" s="441" t="b">
        <f t="shared" si="90"/>
        <v>1</v>
      </c>
      <c r="FC40" s="441" t="b">
        <f t="shared" si="90"/>
        <v>0</v>
      </c>
      <c r="FD40" s="441" t="b">
        <f t="shared" si="90"/>
        <v>0</v>
      </c>
      <c r="FE40" s="441" t="b">
        <f t="shared" si="90"/>
        <v>0</v>
      </c>
      <c r="FF40" s="91">
        <f t="shared" si="112"/>
        <v>1</v>
      </c>
      <c r="FG40" s="91">
        <f t="shared" si="112"/>
        <v>1</v>
      </c>
      <c r="FH40" s="91">
        <f t="shared" si="112"/>
        <v>1</v>
      </c>
      <c r="FI40" s="91">
        <f t="shared" si="112"/>
        <v>1</v>
      </c>
      <c r="FJ40" s="91">
        <f t="shared" si="112"/>
        <v>1</v>
      </c>
      <c r="FK40" s="91">
        <f t="shared" si="112"/>
        <v>1</v>
      </c>
      <c r="FL40" s="91">
        <f t="shared" si="112"/>
        <v>1</v>
      </c>
      <c r="FM40" s="91">
        <f t="shared" si="112"/>
        <v>1</v>
      </c>
      <c r="FN40" s="8"/>
      <c r="FO40" s="567" t="str" cm="1">
        <f t="array" ref="FO40">INDEX(FO$13:FO39,$B40+1,1)</f>
        <v>-</v>
      </c>
      <c r="FP40" s="441" t="b">
        <f t="shared" si="91"/>
        <v>0</v>
      </c>
      <c r="FQ40" s="567" t="str" cm="1">
        <f t="array" ref="FQ40">INDEX(FQ$13:FQ39,$B40+1,1)</f>
        <v>-</v>
      </c>
      <c r="FR40" s="567" t="str" cm="1">
        <f t="array" ref="FR40">INDEX(FR$13:FR39,$B40+1,1)</f>
        <v>-</v>
      </c>
      <c r="FS40" s="567" t="str" cm="1">
        <f t="array" ref="FS40">INDEX(FS$13:FS39,$B40+1,1)</f>
        <v>-</v>
      </c>
      <c r="FT40" s="567" cm="1">
        <f t="array" ref="FT40">INDEX(FT$13:FT39,$B40+1,1)</f>
        <v>1</v>
      </c>
      <c r="FU40" s="567" cm="1">
        <f t="array" ref="FU40">INDEX(FU$13:FU39,$B40+1,1)</f>
        <v>1</v>
      </c>
      <c r="FV40" s="567" t="str" cm="1">
        <f t="array" ref="FV40">INDEX(FV$13:FV39,$B40+1,1)</f>
        <v>-</v>
      </c>
      <c r="FW40" s="567" t="str" cm="1">
        <f t="array" ref="FW40">INDEX(FW$13:FW39,$B40+1,1)</f>
        <v>-</v>
      </c>
      <c r="FX40" s="567" t="str" cm="1">
        <f t="array" ref="FX40">INDEX(FX$13:FX39,$B40+1,1)</f>
        <v>-</v>
      </c>
      <c r="FY40" s="567" t="str" cm="1">
        <f t="array" ref="FY40">INDEX(FY$13:FY39,$B40+1,1)</f>
        <v>-</v>
      </c>
      <c r="FZ40" s="567" t="str" cm="1">
        <f t="array" ref="FZ40">INDEX(FZ$13:FZ39,$B40+1,1)</f>
        <v>-</v>
      </c>
      <c r="GA40" s="567" t="str" cm="1">
        <f t="array" ref="GA40">INDEX(GA$13:GA39,$B40+1,1)</f>
        <v>-</v>
      </c>
      <c r="GB40" s="567" t="str" cm="1">
        <f t="array" ref="GB40">INDEX(GB$13:GB39,$B40+1,1)</f>
        <v>-</v>
      </c>
      <c r="GC40" s="567" t="str" cm="1">
        <f t="array" ref="GC40">INDEX(GC$13:GC39,$B40+1,1)</f>
        <v>-</v>
      </c>
      <c r="GD40" s="567" t="str" cm="1">
        <f t="array" ref="GD40">INDEX(GD$13:GD39,$B40+1,1)</f>
        <v>-</v>
      </c>
      <c r="GE40" s="567" t="str" cm="1">
        <f t="array" ref="GE40">INDEX(GE$13:GE39,$B40+1,1)</f>
        <v>-</v>
      </c>
      <c r="GF40" s="567" t="str" cm="1">
        <f t="array" ref="GF40">INDEX(GF$13:GF39,$B40+1,1)</f>
        <v>-</v>
      </c>
      <c r="GG40" s="567" t="str" cm="1">
        <f t="array" ref="GG40">INDEX(GG$13:GG39,$B40+1,1)</f>
        <v>-</v>
      </c>
      <c r="GH40" s="567" t="str" cm="1">
        <f t="array" ref="GH40">INDEX(GH$13:GH39,$B40+1,1)</f>
        <v>-</v>
      </c>
      <c r="GI40" s="567" t="str" cm="1">
        <f t="array" ref="GI40">INDEX(GI$13:GI39,$B40+1,1)</f>
        <v>-</v>
      </c>
      <c r="GJ40" s="567" t="str" cm="1">
        <f t="array" ref="GJ40">INDEX(GJ$13:GJ39,$B40+1,1)</f>
        <v>-</v>
      </c>
      <c r="GK40" s="567" t="str" cm="1">
        <f t="array" ref="GK40">INDEX(GK$13:GK39,$B40+1,1)</f>
        <v>-</v>
      </c>
      <c r="GL40" s="567" t="str" cm="1">
        <f t="array" ref="GL40">INDEX(GL$13:GL39,$B40+1,1)</f>
        <v>-</v>
      </c>
      <c r="GM40" s="567" t="str" cm="1">
        <f t="array" ref="GM40">INDEX(GM$13:GM39,$B40+1,1)</f>
        <v>-</v>
      </c>
      <c r="GN40" s="567" cm="1">
        <f t="array" ref="GN40">INDEX(GN$13:GN39,$B40+1,1)</f>
        <v>0</v>
      </c>
      <c r="GO40" s="567" t="str" cm="1">
        <f t="array" ref="GO40">INDEX(GO$13:GO39,$B40+1,1)</f>
        <v>-</v>
      </c>
      <c r="GP40" s="567" cm="1">
        <f t="array" ref="GP40">INDEX(GP$13:GP39,$B40+1,1)</f>
        <v>1</v>
      </c>
      <c r="GQ40" s="567" cm="1">
        <f t="array" ref="GQ40">INDEX(GQ$13:GQ39,$B40+1,1)</f>
        <v>0</v>
      </c>
      <c r="GR40" s="567" cm="1">
        <f t="array" ref="GR40">INDEX(GR$13:GR39,$B40+1,1)</f>
        <v>0</v>
      </c>
      <c r="GS40" s="567" cm="1">
        <f t="array" ref="GS40">INDEX(GS$13:GS39,$B40+1,1)</f>
        <v>0</v>
      </c>
      <c r="GT40" s="567" cm="1">
        <f t="array" ref="GT40">INDEX(GT$13:GT39,$B40+1,1)</f>
        <v>0</v>
      </c>
      <c r="GU40" s="567" cm="1">
        <f t="array" ref="GU40">INDEX(GU$13:GU39,$B40+1,1)</f>
        <v>0</v>
      </c>
      <c r="GV40" s="567" cm="1">
        <f t="array" ref="GV40">INDEX(GV$13:GV39,$B40+1,1)</f>
        <v>0</v>
      </c>
      <c r="GW40" s="567" cm="1">
        <f t="array" ref="GW40">INDEX(GW$13:GW39,$B40+1,1)</f>
        <v>1</v>
      </c>
      <c r="GX40" s="567" cm="1">
        <f t="array" ref="GX40">INDEX(GX$13:GX39,$B40+1,1)</f>
        <v>0</v>
      </c>
      <c r="GY40" s="567" cm="1">
        <f t="array" ref="GY40">INDEX(GY$13:GY39,$B40+1,1)</f>
        <v>0</v>
      </c>
      <c r="GZ40" s="567" cm="1">
        <f t="array" ref="GZ40">INDEX(GZ$13:GZ39,$B40+1,1)</f>
        <v>0</v>
      </c>
      <c r="HA40" s="567" cm="1">
        <f t="array" ref="HA40">INDEX(HA$13:HA39,$B40+1,1)</f>
        <v>0</v>
      </c>
      <c r="HB40" s="8"/>
      <c r="HC40" s="567" t="str" cm="1">
        <f t="array" ref="HC40">INDEX(HC$13:HC39,$B40+1,1)</f>
        <v>-</v>
      </c>
      <c r="HD40" s="567" t="str" cm="1">
        <f t="array" ref="HD40">INDEX(HD$13:HD39,$B40+1,1)</f>
        <v>-</v>
      </c>
      <c r="HE40" s="567" t="str" cm="1">
        <f t="array" ref="HE40">INDEX(HE$13:HE39,$B40+1,1)</f>
        <v>-</v>
      </c>
      <c r="HF40" s="567" t="str" cm="1">
        <f t="array" ref="HF40">INDEX(HF$13:HF39,$B40+1,1)</f>
        <v>-</v>
      </c>
      <c r="HG40" s="567" cm="1">
        <f t="array" ref="HG40">INDEX(HG$13:HG39,$B40+1,1)</f>
        <v>0</v>
      </c>
      <c r="HH40" s="567" t="str" cm="1">
        <f t="array" ref="HH40">INDEX(HH$13:HH39,$B40+1,1)</f>
        <v>-</v>
      </c>
      <c r="HI40" s="567" t="str" cm="1">
        <f t="array" ref="HI40">INDEX(HI$13:HI39,$B40+1,1)</f>
        <v>-</v>
      </c>
      <c r="HJ40" s="567" t="str" cm="1">
        <f t="array" aca="1" ref="HJ40" ca="1">INDEX(HJ$13:HJ39,$B40+1,1)</f>
        <v>-</v>
      </c>
      <c r="HK40" s="567" t="str" cm="1">
        <f t="array" ref="HK40">INDEX(HK$13:HK39,$B40+1,1)</f>
        <v>-</v>
      </c>
      <c r="HL40" s="567" t="str" cm="1">
        <f t="array" ref="HL40">INDEX(HL$13:HL39,$B40+1,1)</f>
        <v>-</v>
      </c>
      <c r="HM40" s="567" t="str" cm="1">
        <f t="array" ref="HM40">INDEX(HM$13:HM39,$B40+1,1)</f>
        <v>-</v>
      </c>
      <c r="HN40" s="567" t="str" cm="1">
        <f t="array" ref="HN40">INDEX(HN$13:HN39,$B40+1,1)</f>
        <v>-</v>
      </c>
      <c r="HO40" s="567" t="str" cm="1">
        <f t="array" ref="HO40">INDEX(HO$13:HO39,$B40+1,1)</f>
        <v>-</v>
      </c>
      <c r="HP40" s="567" t="str" cm="1">
        <f t="array" ref="HP40">INDEX(HP$13:HP39,$B40+1,1)</f>
        <v>-</v>
      </c>
      <c r="HQ40" s="567" t="str" cm="1">
        <f t="array" ref="HQ40">INDEX(HQ$13:HQ39,$B40+1,1)</f>
        <v>-</v>
      </c>
      <c r="HR40" s="567" t="str" cm="1">
        <f t="array" ref="HR40">INDEX(HR$13:HR39,$B40+1,1)</f>
        <v>-</v>
      </c>
      <c r="HS40" s="567" t="str" cm="1">
        <f t="array" ref="HS40">INDEX(HS$13:HS39,$B40+1,1)</f>
        <v>-</v>
      </c>
      <c r="HT40" s="567" t="str" cm="1">
        <f t="array" ref="HT40">INDEX(HT$13:HT39,$B40+1,1)</f>
        <v>-</v>
      </c>
      <c r="HU40" s="567" t="str" cm="1">
        <f t="array" ref="HU40">INDEX(HU$13:HU39,$B40+1,1)</f>
        <v>-</v>
      </c>
      <c r="HV40" s="567" t="str" cm="1">
        <f t="array" ref="HV40">INDEX(HV$13:HV39,$B40+1,1)</f>
        <v>-</v>
      </c>
      <c r="HW40" s="567" t="str" cm="1">
        <f t="array" ref="HW40">INDEX(HW$13:HW39,$B40+1,1)</f>
        <v>-</v>
      </c>
      <c r="HX40" s="567" t="str" cm="1">
        <f t="array" ref="HX40">INDEX(HX$13:HX39,$B40+1,1)</f>
        <v>-</v>
      </c>
      <c r="HY40" s="567" t="str" cm="1">
        <f t="array" ref="HY40">INDEX(HY$13:HY39,$B40+1,1)</f>
        <v>-</v>
      </c>
      <c r="HZ40" s="567" t="str" cm="1">
        <f t="array" ref="HZ40">INDEX(HZ$13:HZ39,$B40+1,1)</f>
        <v>-</v>
      </c>
      <c r="IA40" s="567" t="str" cm="1">
        <f t="array" ref="IA40">INDEX(IA$13:IA39,$B40+1,1)</f>
        <v>-</v>
      </c>
      <c r="IB40" s="567" t="str" cm="1">
        <f t="array" ref="IB40">INDEX(IB$13:IB39,$B40+1,1)</f>
        <v>-</v>
      </c>
      <c r="IC40" s="567" t="str" cm="1">
        <f t="array" ref="IC40">INDEX(IC$13:IC39,$B40+1,1)</f>
        <v>-</v>
      </c>
      <c r="ID40" s="567" t="str" cm="1">
        <f t="array" ref="ID40">INDEX(ID$13:ID39,$B40+1,1)</f>
        <v>-</v>
      </c>
      <c r="IE40" s="567" t="str" cm="1">
        <f t="array" ref="IE40">INDEX(IE$13:IE39,$B40+1,1)</f>
        <v>-</v>
      </c>
      <c r="IF40" s="567" t="str" cm="1">
        <f t="array" ref="IF40">INDEX(IF$13:IF39,$B40+1,1)</f>
        <v>-</v>
      </c>
      <c r="IG40" s="567" t="str" cm="1">
        <f t="array" ref="IG40">INDEX(IG$13:IG39,$B40+1,1)</f>
        <v>-</v>
      </c>
      <c r="IH40" s="567" cm="1">
        <f t="array" ref="IH40">INDEX(IH$13:IH39,$B40+1,1)</f>
        <v>1</v>
      </c>
      <c r="II40" s="567" cm="1">
        <f t="array" ref="II40">INDEX(II$13:II39,$B40+1,1)</f>
        <v>1</v>
      </c>
      <c r="IJ40" s="8"/>
      <c r="IK40" s="567" cm="1">
        <f t="array" ref="IK40">INDEX(IK$13:IK39,$B40+1,1)</f>
        <v>0.125</v>
      </c>
      <c r="IL40" s="567" cm="1">
        <f t="array" ref="IL40">INDEX(IL$13:IL39,$B40+1,1)</f>
        <v>0.3</v>
      </c>
      <c r="IM40" s="567" cm="1">
        <f t="array" ref="IM40">INDEX(IM$13:IM39,$B40+1,1)</f>
        <v>-0.05</v>
      </c>
      <c r="IN40" s="567" cm="1">
        <f t="array" ref="IN40">INDEX(IN$13:IN39,$B40+1,1)</f>
        <v>0.1</v>
      </c>
      <c r="IO40" s="567" cm="1">
        <f t="array" ref="IO40">INDEX(IO$13:IO39,$B40+1,1)</f>
        <v>0.25</v>
      </c>
      <c r="IP40" s="567" cm="1">
        <f t="array" ref="IP40">INDEX(IP$13:IP39,$B40+1,1)</f>
        <v>-0.05</v>
      </c>
      <c r="IQ40" s="567" cm="1">
        <f t="array" ref="IQ40">INDEX(IQ$13:IQ39,$B40+1,1)</f>
        <v>0.05</v>
      </c>
      <c r="IR40" s="567" cm="1">
        <f t="array" ref="IR40">INDEX(IR$13:IR39,$B40+1,1)</f>
        <v>0.1</v>
      </c>
      <c r="IS40" s="567" cm="1">
        <f t="array" ref="IS40">INDEX(IS$13:IS39,$B40+1,1)</f>
        <v>-0.02</v>
      </c>
      <c r="IT40" s="567" cm="1">
        <f t="array" ref="IT40">INDEX(IT$13:IT39,$B40+1,1)</f>
        <v>0.1</v>
      </c>
      <c r="IU40" s="567" cm="1">
        <f t="array" ref="IU40">INDEX(IU$13:IU39,$B40+1,1)</f>
        <v>0.25</v>
      </c>
      <c r="IV40" s="567" cm="1">
        <f t="array" ref="IV40">INDEX(IV$13:IV39,$B40+1,1)</f>
        <v>-0.05</v>
      </c>
      <c r="IW40" s="567" cm="1">
        <f t="array" ref="IW40">INDEX(IW$13:IW39,$B40+1,1)</f>
        <v>0.125</v>
      </c>
      <c r="IX40" s="567" cm="1">
        <f t="array" ref="IX40">INDEX(IX$13:IX39,$B40+1,1)</f>
        <v>0.1</v>
      </c>
      <c r="IY40" s="567" cm="1">
        <f t="array" ref="IY40">INDEX(IY$13:IY39,$B40+1,1)</f>
        <v>0.1</v>
      </c>
      <c r="IZ40" s="567" cm="1">
        <f t="array" ref="IZ40">INDEX(IZ$13:IZ39,$B40+1,1)</f>
        <v>0.1</v>
      </c>
      <c r="JA40" s="567" cm="1">
        <f t="array" ref="JA40">INDEX(JA$13:JA39,$B40+1,1)</f>
        <v>0</v>
      </c>
      <c r="JB40" s="567" cm="1">
        <f t="array" ref="JB40">INDEX(JB$13:JB39,$B40+1,1)</f>
        <v>0</v>
      </c>
      <c r="JC40" s="567" cm="1">
        <f t="array" ref="JC40">INDEX(JC$13:JC39,$B40+1,1)</f>
        <v>0</v>
      </c>
      <c r="JD40" s="567" cm="1">
        <f t="array" ref="JD40">INDEX(JD$13:JD39,$B40+1,1)</f>
        <v>0</v>
      </c>
      <c r="JE40" s="567" cm="1">
        <f t="array" ref="JE40">INDEX(JE$13:JE39,$B40+1,1)</f>
        <v>0</v>
      </c>
      <c r="JF40" s="567" cm="1">
        <f t="array" ref="JF40">INDEX(JF$13:JF39,$B40+1,1)</f>
        <v>0</v>
      </c>
      <c r="JG40" s="567" cm="1">
        <f t="array" ref="JG40">INDEX(JG$13:JG39,$B40+1,1)</f>
        <v>0</v>
      </c>
      <c r="JH40" s="567" cm="1">
        <f t="array" ref="JH40">INDEX(JH$13:JH39,$B40+1,1)</f>
        <v>0</v>
      </c>
      <c r="JI40" s="567" cm="1">
        <f t="array" ref="JI40">INDEX(JI$13:JI39,$B40+1,1)</f>
        <v>0</v>
      </c>
      <c r="JJ40" s="567" cm="1">
        <f t="array" ref="JJ40">INDEX(JJ$13:JJ39,$B40+1,1)</f>
        <v>0</v>
      </c>
      <c r="JK40" s="567" cm="1">
        <f t="array" ref="JK40">INDEX(JK$13:JK39,$B40+1,1)</f>
        <v>0</v>
      </c>
      <c r="JL40" s="567" cm="1">
        <f t="array" ref="JL40">INDEX(JL$13:JL39,$B40+1,1)</f>
        <v>0</v>
      </c>
      <c r="JM40" s="567" cm="1">
        <f t="array" ref="JM40">INDEX(JM$13:JM39,$B40+1,1)</f>
        <v>0</v>
      </c>
      <c r="JN40" s="567" cm="1">
        <f t="array" ref="JN40">INDEX(JN$13:JN39,$B40+1,1)</f>
        <v>0</v>
      </c>
      <c r="JO40" s="567" cm="1">
        <f t="array" ref="JO40">INDEX(JO$13:JO39,$B40+1,1)</f>
        <v>0</v>
      </c>
      <c r="JP40" s="567" cm="1">
        <f t="array" ref="JP40">INDEX(JP$13:JP39,$B40+1,1)</f>
        <v>0</v>
      </c>
      <c r="JQ40" s="567" cm="1">
        <f t="array" ref="JQ40">INDEX(JQ$13:JQ39,$B40+1,1)</f>
        <v>0</v>
      </c>
      <c r="JR40" s="567" cm="1">
        <f t="array" ref="JR40">INDEX(JR$13:JR39,$B40+1,1)</f>
        <v>0</v>
      </c>
      <c r="JS40" s="567" cm="1">
        <f t="array" ref="JS40">INDEX(JS$13:JS39,$B40+1,1)</f>
        <v>0</v>
      </c>
      <c r="JT40" s="567" cm="1">
        <f t="array" ref="JT40">INDEX(JT$13:JT39,$B40+1,1)</f>
        <v>0</v>
      </c>
      <c r="JU40" s="567" cm="1">
        <f t="array" ref="JU40">INDEX(JU$13:JU39,$B40+1,1)</f>
        <v>0</v>
      </c>
      <c r="JV40" s="567" cm="1">
        <f t="array" ref="JV40">INDEX(JV$13:JV39,$B40+1,1)</f>
        <v>0</v>
      </c>
      <c r="JW40" s="567" cm="1">
        <f t="array" ref="JW40">INDEX(JW$13:JW39,$B40+1,1)</f>
        <v>0</v>
      </c>
      <c r="JX40" s="567" cm="1">
        <f t="array" ref="JX40">INDEX(JX$13:JX39,$B40+1,1)</f>
        <v>0</v>
      </c>
      <c r="JY40" s="567" cm="1">
        <f t="array" ref="JY40">INDEX(JY$13:JY39,$B40+1,1)</f>
        <v>0</v>
      </c>
      <c r="JZ40" s="567" cm="1">
        <f t="array" ref="JZ40">INDEX(JZ$13:JZ39,$B40+1,1)</f>
        <v>0</v>
      </c>
      <c r="KA40" s="567" cm="1">
        <f t="array" ref="KA40">INDEX(KA$13:KA39,$B40+1,1)</f>
        <v>0</v>
      </c>
      <c r="KB40" s="567" cm="1">
        <f t="array" ref="KB40">INDEX(KB$13:KB39,$B40+1,1)</f>
        <v>0</v>
      </c>
      <c r="KC40" s="567" cm="1">
        <f t="array" ref="KC40">INDEX(KC$13:KC39,$B40+1,1)</f>
        <v>0</v>
      </c>
      <c r="KD40" s="567" cm="1">
        <f t="array" ref="KD40">INDEX(KD$13:KD39,$B40+1,1)</f>
        <v>0</v>
      </c>
      <c r="KE40" s="567" cm="1">
        <f t="array" ref="KE40">INDEX(KE$13:KE39,$B40+1,1)</f>
        <v>0</v>
      </c>
      <c r="KF40" s="567" cm="1">
        <f t="array" ref="KF40">INDEX(KF$13:KF39,$B40+1,1)</f>
        <v>0</v>
      </c>
      <c r="KG40" s="567" t="str" cm="1">
        <f t="array" ref="KG40">INDEX(KG$13:KG39,$B40+1,1)</f>
        <v>-</v>
      </c>
      <c r="KH40" s="8"/>
      <c r="KI40" s="567" cm="1">
        <f t="array" ref="KI40">INDEX(KI$13:KI39,$B40+1,1)</f>
        <v>0</v>
      </c>
      <c r="KJ40" s="567" cm="1">
        <f t="array" ref="KJ40">INDEX(KJ$13:KJ39,$B40+1,1)</f>
        <v>0</v>
      </c>
      <c r="KK40" s="567" cm="1">
        <f t="array" ref="KK40">INDEX(KK$13:KK39,$B40+1,1)</f>
        <v>0</v>
      </c>
      <c r="KL40" s="567" t="str" cm="1">
        <f t="array" ref="KL40">INDEX(KL$13:KL39,$B40+1,1)</f>
        <v>-</v>
      </c>
      <c r="KM40" s="567" t="str" cm="1">
        <f t="array" ref="KM40">INDEX(KM$13:KM39,$B40+1,1)</f>
        <v>-</v>
      </c>
      <c r="KN40" s="567" t="str" cm="1">
        <f t="array" ref="KN40">INDEX(KN$13:KN39,$B40+1,1)</f>
        <v>-</v>
      </c>
      <c r="KO40" s="567" t="str" cm="1">
        <f t="array" ref="KO40">INDEX(KO$13:KO39,$B40+1,1)</f>
        <v>-</v>
      </c>
      <c r="KP40" s="567" t="str" cm="1">
        <f t="array" ref="KP40">INDEX(KP$13:KP39,$B40+1,1)</f>
        <v>-</v>
      </c>
      <c r="KQ40" s="567" t="str" cm="1">
        <f t="array" ref="KQ40">INDEX(KQ$13:KQ39,$B40+1,1)</f>
        <v>-</v>
      </c>
      <c r="KR40" s="567" t="str" cm="1">
        <f t="array" ref="KR40">INDEX(KR$13:KR39,$B40+1,1)</f>
        <v>-</v>
      </c>
      <c r="KS40" s="567" t="str" cm="1">
        <f t="array" ref="KS40">INDEX(KS$13:KS39,$B40+1,1)</f>
        <v>-</v>
      </c>
      <c r="KT40" s="567" t="str" cm="1">
        <f t="array" ref="KT40">INDEX(KT$13:KT39,$B40+1,1)</f>
        <v>-</v>
      </c>
      <c r="KU40" s="567" t="str" cm="1">
        <f t="array" ref="KU40">INDEX(KU$13:KU39,$B40+1,1)</f>
        <v>-</v>
      </c>
      <c r="KV40" s="567" t="str" cm="1">
        <f t="array" ref="KV40">INDEX(KV$13:KV39,$B40+1,1)</f>
        <v>-</v>
      </c>
      <c r="KW40" s="567" t="str" cm="1">
        <f t="array" ref="KW40">INDEX(KW$13:KW39,$B40+1,1)</f>
        <v>-</v>
      </c>
      <c r="KX40" s="567" t="str" cm="1">
        <f t="array" ref="KX40">INDEX(KX$13:KX39,$B40+1,1)</f>
        <v>-</v>
      </c>
      <c r="KY40" s="567" t="str" cm="1">
        <f t="array" ref="KY40">INDEX(KY$13:KY39,$B40+1,1)</f>
        <v>-</v>
      </c>
      <c r="KZ40" s="567" t="str" cm="1">
        <f t="array" ref="KZ40">INDEX(KZ$13:KZ39,$B40+1,1)</f>
        <v>-</v>
      </c>
      <c r="LA40" s="567" t="str" cm="1">
        <f t="array" ref="LA40">INDEX(LA$13:LA39,$B40+1,1)</f>
        <v>-</v>
      </c>
      <c r="LB40" s="8"/>
      <c r="LC40" s="441" t="str">
        <f t="shared" ca="1" si="113"/>
        <v>-</v>
      </c>
      <c r="LD40" s="567" t="str" cm="1">
        <f t="array" ref="LD40">INDEX(LD$13:LD39,$B40+1,1)</f>
        <v>-</v>
      </c>
      <c r="LE40" s="567" t="str" cm="1">
        <f t="array" ref="LE40">INDEX(LE$13:LE39,$B40+1,1)</f>
        <v>-</v>
      </c>
      <c r="LF40" s="567" t="str" cm="1">
        <f t="array" ref="LF40">INDEX(LF$13:LF39,$B40+1,1)</f>
        <v>-</v>
      </c>
      <c r="LG40" s="567" t="str" cm="1">
        <f t="array" ref="LG40">INDEX(LG$13:LG39,$B40+1,1)</f>
        <v>-</v>
      </c>
      <c r="LH40" s="567" t="str" cm="1">
        <f t="array" ref="LH40">INDEX(LH$13:LH39,$B40+1,1)</f>
        <v>-</v>
      </c>
      <c r="LI40" s="567" t="str" cm="1">
        <f t="array" ref="LI40">INDEX(LI$13:LI39,$B40+1,1)</f>
        <v>-</v>
      </c>
      <c r="LJ40" s="567" t="str" cm="1">
        <f t="array" ref="LJ40">INDEX(LJ$13:LJ39,$B40+1,1)</f>
        <v>-</v>
      </c>
      <c r="LK40" s="441" t="str" cm="1">
        <f t="array" ref="LK40">IF(OR(LL40:LL40&lt;&gt;"-"),TRUE,"-")</f>
        <v>-</v>
      </c>
      <c r="LL40" s="567" t="str" cm="1">
        <f t="array" ref="LL40">INDEX(LL$13:LL39,$B40+1,1)</f>
        <v>-</v>
      </c>
      <c r="LM40" s="567" cm="1">
        <f t="array" ref="LM40">INDEX(LM$13:LM39,$B40+1,1)</f>
        <v>0</v>
      </c>
      <c r="LN40" s="567" cm="1">
        <f t="array" ref="LN40">INDEX(LN$13:LN39,$B40+1,1)</f>
        <v>999999</v>
      </c>
      <c r="LO40" s="567" cm="1">
        <f t="array" ref="LO40">INDEX(LO$13:LO39,$B40+1,1)</f>
        <v>999999</v>
      </c>
      <c r="LP40" s="567" cm="1">
        <f t="array" ref="LP40">INDEX(LP$13:LP39,$B40+1,1)</f>
        <v>999999</v>
      </c>
      <c r="LQ40" s="567" cm="1">
        <f t="array" ref="LQ40">INDEX(LQ$13:LQ39,$B40+1,1)</f>
        <v>999999</v>
      </c>
      <c r="LR40" s="567" cm="1">
        <f t="array" ref="LR40">INDEX(LR$13:LR39,$B40+1,1)</f>
        <v>999999</v>
      </c>
      <c r="LS40" s="567" cm="1">
        <f t="array" ref="LS40">INDEX(LS$13:LS39,$B40+1,1)</f>
        <v>999999</v>
      </c>
      <c r="LT40" s="567" t="str" cm="1">
        <f t="array" ref="LT40">INDEX(LT$13:LT39,$B40+1,1)</f>
        <v>-</v>
      </c>
      <c r="LU40" s="567" t="str" cm="1">
        <f t="array" ref="LU40">INDEX(LU$13:LU39,$B40+1,1)</f>
        <v>-</v>
      </c>
      <c r="LV40" s="567" t="str" cm="1">
        <f t="array" ref="LV40">INDEX(LV$13:LV39,$B40+1,1)</f>
        <v>-</v>
      </c>
      <c r="LW40" s="567" t="b" cm="1">
        <f t="array" ref="LW40">INDEX(LW$13:LW39,$B40+1,1)</f>
        <v>1</v>
      </c>
      <c r="LX40" s="567" t="str" cm="1">
        <f t="array" ref="LX40">INDEX(LX$13:LX39,$B40+1,1)</f>
        <v>-</v>
      </c>
      <c r="LY40" s="567" cm="1">
        <f t="array" ref="LY40">INDEX(LY$13:LY39,$B40+1,1)</f>
        <v>0</v>
      </c>
      <c r="LZ40" s="567" cm="1">
        <f t="array" ref="LZ40">INDEX(LZ$13:LZ39,$B40+1,1)</f>
        <v>0</v>
      </c>
      <c r="MA40" s="567" cm="1">
        <f t="array" ref="MA40">INDEX(MA$13:MA39,$B40+1,1)</f>
        <v>0</v>
      </c>
      <c r="MB40" s="567" t="str" cm="1">
        <f t="array" ref="MB40">INDEX(MB$13:MB39,$B40+1,1)</f>
        <v>-</v>
      </c>
      <c r="MC40" s="567" t="str" cm="1">
        <f t="array" ref="MC40">INDEX(MC$13:MC39,$B40+1,1)</f>
        <v>-</v>
      </c>
      <c r="MD40" s="441">
        <f t="shared" si="104"/>
        <v>0</v>
      </c>
      <c r="ME40" s="567" t="str" cm="1">
        <f t="array" ref="ME40">INDEX(ME$13:ME39,$B40+1,1)</f>
        <v>-</v>
      </c>
      <c r="MF40" s="567" t="str" cm="1">
        <f t="array" ref="MF40">INDEX(MF$13:MF39,$B40+1,1)</f>
        <v>-</v>
      </c>
      <c r="MG40" s="8"/>
      <c r="MH40" s="567" t="str" cm="1">
        <f t="array" ref="MH40">INDEX(MH$13:MH39,$B40+1,1)</f>
        <v>-</v>
      </c>
      <c r="MI40" s="567" t="str" cm="1">
        <f t="array" ref="MI40">INDEX(MI$13:MI39,$B40+1,1)</f>
        <v>-</v>
      </c>
      <c r="MJ40" s="567" t="str" cm="1">
        <f t="array" ref="MJ40">INDEX(MJ$13:MJ39,$B40+1,1)</f>
        <v>-</v>
      </c>
      <c r="MK40" s="567" t="str" cm="1">
        <f t="array" ref="MK40">INDEX(MK$13:MK39,$B40+1,1)</f>
        <v>-</v>
      </c>
      <c r="ML40" s="567" cm="1">
        <f t="array" ref="ML40">INDEX(ML$13:ML39,$B40+1,1)</f>
        <v>1</v>
      </c>
      <c r="MM40" s="567" cm="1">
        <f t="array" ref="MM40">INDEX(MM$13:MM39,$B40+1,1)</f>
        <v>1</v>
      </c>
      <c r="MN40" s="567" cm="1">
        <f t="array" ref="MN40">INDEX(MN$13:MN39,$B40+1,1)</f>
        <v>1</v>
      </c>
      <c r="MO40" s="567" cm="1">
        <f t="array" ref="MO40">INDEX(MO$13:MO39,$B40+1,1)</f>
        <v>1</v>
      </c>
      <c r="MP40" s="8"/>
      <c r="MQ40" s="441">
        <f t="shared" si="95"/>
        <v>1.5</v>
      </c>
      <c r="MR40" s="8"/>
      <c r="MS40" s="567" t="str" cm="1">
        <f t="array" ref="MS40">INDEX(MS$13:MS39,$B40+1,1)</f>
        <v>-</v>
      </c>
      <c r="MT40" s="567" t="str" cm="1">
        <f t="array" ref="MT40">INDEX(MT$13:MT39,$B40+1,1)</f>
        <v>-</v>
      </c>
      <c r="MU40" s="567" t="str" cm="1">
        <f t="array" ref="MU40">INDEX(MU$13:MU39,$B40+1,1)</f>
        <v>-</v>
      </c>
      <c r="MV40" s="567" t="str" cm="1">
        <f t="array" ref="MV40">INDEX(MV$13:MV39,$B40+1,1)</f>
        <v>-</v>
      </c>
      <c r="MW40" s="567" cm="1">
        <f t="array" ref="MW40">INDEX(MW$13:MW39,$B40+1,1)</f>
        <v>0</v>
      </c>
      <c r="MX40" s="514">
        <v>0</v>
      </c>
    </row>
    <row r="41" spans="1:362" outlineLevel="1">
      <c r="A41" s="18">
        <f t="shared" si="48"/>
        <v>28</v>
      </c>
      <c r="B41" s="18">
        <f t="shared" si="99"/>
        <v>5</v>
      </c>
      <c r="C41">
        <v>2</v>
      </c>
      <c r="D41" s="17" t="str">
        <f t="shared" ca="1" si="100"/>
        <v>GSW</v>
      </c>
      <c r="E41" t="b">
        <v>1</v>
      </c>
      <c r="F41" t="b">
        <v>0</v>
      </c>
      <c r="G41" t="b">
        <f>E41</f>
        <v>1</v>
      </c>
      <c r="H41" s="18" t="s">
        <v>2210</v>
      </c>
      <c r="I41" s="567" cm="1">
        <f t="array" ref="I41">INDEX(I$13:I40,$B41+1,1)</f>
        <v>1</v>
      </c>
      <c r="J41" s="567" cm="1">
        <f t="array" ref="J41">INDEX(J$13:J40,$B41+1,1)</f>
        <v>0</v>
      </c>
      <c r="K41" s="567" cm="1">
        <f t="array" ref="K41">INDEX(K$13:K40,$B41+1,1)</f>
        <v>0</v>
      </c>
      <c r="L41" s="567" cm="1">
        <f t="array" ref="L41">INDEX(L$13:L40,$B41+1,1)</f>
        <v>2</v>
      </c>
      <c r="M41" s="567" cm="1">
        <f t="array" ref="M41">INDEX(M$13:M40,$B41+1,1)</f>
        <v>2</v>
      </c>
      <c r="N41" s="567" cm="1">
        <f t="array" ref="N41">INDEX(N$13:N40,$B41+1,1)</f>
        <v>2</v>
      </c>
      <c r="O41" s="567" cm="1">
        <f t="array" ref="O41">INDEX(O$13:O40,$B41+1,1)</f>
        <v>3</v>
      </c>
      <c r="P41" s="441">
        <f t="shared" si="106"/>
        <v>2</v>
      </c>
      <c r="Q41" s="441">
        <f t="shared" si="106"/>
        <v>0</v>
      </c>
      <c r="R41" s="441">
        <f t="shared" si="50"/>
        <v>6</v>
      </c>
      <c r="S41" s="567" cm="1">
        <f t="array" ref="S41">INDEX(S$13:S40,$B41+1,1)</f>
        <v>1</v>
      </c>
      <c r="T41" s="567" cm="1">
        <f t="array" ref="T41">INDEX(T$13:T40,$B41+1,1)</f>
        <v>1</v>
      </c>
      <c r="U41" s="567" cm="1">
        <f t="array" ref="U41">INDEX(U$13:U40,$B41+1,1)</f>
        <v>1</v>
      </c>
      <c r="V41" s="567" cm="1">
        <f t="array" ref="V41">INDEX(V$13:V40,$B41+1,1)</f>
        <v>0</v>
      </c>
      <c r="W41" s="18"/>
      <c r="X41" s="567" cm="1">
        <f t="array" ref="X41">INDEX(X$13:X40,$B41+1,1)</f>
        <v>0</v>
      </c>
      <c r="Y41" s="567" cm="1">
        <f t="array" ref="Y41">INDEX(Y$13:Y40,$B41+1,1)</f>
        <v>0</v>
      </c>
      <c r="Z41" s="567" cm="1">
        <f t="array" ref="Z41">INDEX(Z$13:Z40,$B41+1,1)</f>
        <v>0</v>
      </c>
      <c r="AA41" s="567" cm="1">
        <f t="array" ref="AA41">INDEX(AA$13:AA40,$B41+1,1)</f>
        <v>1</v>
      </c>
      <c r="AB41" s="567">
        <v>-1</v>
      </c>
      <c r="AC41" s="567" cm="1">
        <f t="array" ref="AC41">INDEX(AC$13:AC40,$B41+1,1)</f>
        <v>1</v>
      </c>
      <c r="AD41" s="567" cm="1">
        <f t="array" ref="AD41">INDEX(AD$13:AD40,$B41+1,1)</f>
        <v>1</v>
      </c>
      <c r="AE41" s="567" cm="1">
        <f t="array" ref="AE41">INDEX(AE$13:AE40,$B41+1,1)</f>
        <v>0</v>
      </c>
      <c r="AF41" s="567" cm="1">
        <f t="array" ref="AF41">INDEX(AF$13:AF40,$B41+1,1)</f>
        <v>0</v>
      </c>
      <c r="AG41" s="567" cm="1">
        <f t="array" ref="AG41">INDEX(AG$13:AG40,$B41+1,1)</f>
        <v>0</v>
      </c>
      <c r="AH41" s="567" cm="1">
        <f t="array" ref="AH41">INDEX(AH$13:AH40,$B41+1,1)</f>
        <v>0</v>
      </c>
      <c r="AI41" s="116"/>
      <c r="AJ41" s="116"/>
      <c r="AK41" s="116"/>
      <c r="AL41" s="116"/>
      <c r="AM41" s="116"/>
      <c r="AN41" s="116"/>
      <c r="AO41" s="116"/>
      <c r="AP41" s="116"/>
      <c r="AQ41" s="116"/>
      <c r="AR41" s="116"/>
      <c r="AS41" s="116"/>
      <c r="AT41" s="116"/>
      <c r="AU41" s="116"/>
      <c r="AV41" s="18"/>
      <c r="AW41" s="18"/>
      <c r="AX41" s="18"/>
      <c r="AY41" s="18"/>
      <c r="AZ41" s="18"/>
      <c r="BA41" s="209" t="str" cm="1">
        <f t="array" aca="1" ref="BA41" ca="1">$H41&amp;" "        &amp;_xlfn.SINGLE( INDEX(i.ModelStructure,$I41,1))    &amp;" "
&amp; $D41        &amp;       IF(OR($CD41="-", $CD41),"_PInp","_Full")&amp;    IF($DN41=0," FWM","")&amp;IF($DN41=1," MWM","")&amp;IF($DN41=7," Mat","")&amp;IF($MC41=1,"&amp;EL","   ")&amp;IF($DT41=TRUE,"&amp;BBT","    ")
&amp;      " TOL"&amp;_xlfn.SINGLE(INDEX(i.TOL_Desc,1,$O41))   &amp; " Scan"&amp;$U41
&amp;       CHOOSE($K41+1," CFS"," GFS"," NFS")&amp;     " CG_"&amp;_xlfn.SINGLE(_xlfn.SWITCH($LC41,"-",1,TRUE,1,FALSE,0))&amp;_xlfn.SINGLE(    IF($LE41="-"," FodCrop    ",_xlfn.SWITCH(VALUE(LEFT($LE$4,1)),0," All",6," Lup",9," Oat",11," OaF")&amp;"_Fod"&amp;TEXT($LE41,"000%")))
&amp;" REV"&amp;"_"&amp;TEXT($FR41,"00;-0;00;@ ")&amp;TEXT($AB41,"00;-0;00;  @")&amp;"_"&amp;TEXT($FW41,"0")&amp;"_"&amp;TEXT($AD41,"0")
&amp; " RR"&amp;TEXT(SUM($EE41:$EF41),"+00%;-00%;    ;@")
&amp; " ("&amp;IF($DB41,"P","E")   &amp;IF($DA41,"T","t")        &amp;     "_F"&amp;IF($HS41=TRUE,3,0)+COUNTIF($HL41:$HP41,TRUE)+COUNTIF($BV41:$BW41,"&gt;0")&amp;IF($HQ41=TRUE,3,0)+COUNTIF($BV41:$BW41,"&gt;0")&amp;"N"&amp;$HV41&amp;$HW41&amp;"L"&amp;$IH41&amp;$II41&amp;"_"&amp;$IG41&amp;")"</f>
        <v>REV_create  SE GSW_PInp MWM        TOLSpr Scan1 CFS CG_1 FodCrop     REV_- -1_1_1 RR     (Et_F00N--L11_-)</v>
      </c>
      <c r="BB41" s="8" t="str">
        <f ca="1">IF(COUNTIF(BA$13:BA41,BA41)=1,"-","Dup")</f>
        <v>-</v>
      </c>
      <c r="BC41" s="8"/>
      <c r="BD41" s="567" t="b" cm="1">
        <f t="array" ref="BD41">INDEX(BD$13:BD40,$B41+1,1)</f>
        <v>0</v>
      </c>
      <c r="BE41" s="567" t="b" cm="1">
        <f t="array" ref="BE41">INDEX(BE$13:BE40,$B41+1,1)</f>
        <v>0</v>
      </c>
      <c r="BF41" s="567" t="b" cm="1">
        <f t="array" ref="BF41">INDEX(BF$13:BF40,$B41+1,1)</f>
        <v>0</v>
      </c>
      <c r="BG41" s="567" t="b" cm="1">
        <f t="array" ref="BG41">INDEX(BG$13:BG40,$B41+1,1)</f>
        <v>0</v>
      </c>
      <c r="BH41" s="567" t="b" cm="1">
        <f t="array" ref="BH41">INDEX(BH$13:BH40,$B41+1,1)</f>
        <v>0</v>
      </c>
      <c r="BI41" s="567" t="b" cm="1">
        <f t="array" ref="BI41">INDEX(BI$13:BI40,$B41+1,1)</f>
        <v>0</v>
      </c>
      <c r="BJ41" s="567" t="b" cm="1">
        <f t="array" ref="BJ41">INDEX(BJ$13:BJ40,$B41+1,1)</f>
        <v>0</v>
      </c>
      <c r="BK41" s="567" t="b" cm="1">
        <f t="array" ref="BK41">INDEX(BK$13:BK40,$B41+1,1)</f>
        <v>0</v>
      </c>
      <c r="BL41" s="567" t="b" cm="1">
        <f t="array" ref="BL41">INDEX(BL$13:BL40,$B41+1,1)</f>
        <v>0</v>
      </c>
      <c r="BM41" s="8"/>
      <c r="BN41" s="567" t="b" cm="1">
        <f t="array" ref="BN41">INDEX(BN$13:BN40,$B41+1,1)</f>
        <v>0</v>
      </c>
      <c r="BO41" s="567" t="str" cm="1">
        <f t="array" ref="BO41">INDEX(BO$13:BO40,$B41+1,1)</f>
        <v>-</v>
      </c>
      <c r="BP41" s="567" t="str" cm="1">
        <f t="array" ref="BP41">INDEX(BP$13:BP40,$B41+1,1)</f>
        <v>-</v>
      </c>
      <c r="BQ41" s="567" t="str" cm="1">
        <f t="array" ref="BQ41">INDEX(BQ$13:BQ40,$B41+1,1)</f>
        <v>-</v>
      </c>
      <c r="BR41" s="567" t="str" cm="1">
        <f t="array" ref="BR41">INDEX(BR$13:BR40,$B41+1,1)</f>
        <v>-</v>
      </c>
      <c r="BS41" s="567" t="str" cm="1">
        <f t="array" ref="BS41">INDEX(BS$13:BS40,$B41+1,1)</f>
        <v>-</v>
      </c>
      <c r="BT41" s="567" t="str" cm="1">
        <f t="array" ref="BT41">INDEX(BT$13:BT40,$B41+1,1)</f>
        <v>-</v>
      </c>
      <c r="BU41" s="567" t="str" cm="1">
        <f t="array" ref="BU41">INDEX(BU$13:BU40,$B41+1,1)</f>
        <v>-</v>
      </c>
      <c r="BV41" s="567" t="str" cm="1">
        <f t="array" ref="BV41">INDEX(BV$13:BV40,$B41+1,1)</f>
        <v>-</v>
      </c>
      <c r="BW41" s="567" t="str" cm="1">
        <f t="array" ref="BW41">INDEX(BW$13:BW40,$B41+1,1)</f>
        <v>-</v>
      </c>
      <c r="BX41" s="567" t="str" cm="1">
        <f t="array" ref="BX41">INDEX(BX$13:BX40,$B41+1,1)</f>
        <v>-</v>
      </c>
      <c r="BY41" s="567" t="str" cm="1">
        <f t="array" ref="BY41">INDEX(BY$13:BY40,$B41+1,1)</f>
        <v>-</v>
      </c>
      <c r="BZ41" s="567" t="b" cm="1">
        <f t="array" ref="BZ41">INDEX(BZ$13:BZ40,$B41+1,1)</f>
        <v>0</v>
      </c>
      <c r="CA41" s="567" t="str" cm="1">
        <f t="array" ref="CA41">INDEX(CA$13:CA40,$B41+1,1)</f>
        <v>-</v>
      </c>
      <c r="CB41" s="567" t="str" cm="1">
        <f t="array" ref="CB41">INDEX(CB$13:CB40,$B41+1,1)</f>
        <v>-</v>
      </c>
      <c r="CC41" s="567" t="str" cm="1">
        <f t="array" ref="CC41">INDEX(CC$13:CC40,$B41+1,1)</f>
        <v>-</v>
      </c>
      <c r="CD41" s="567" t="str" cm="1">
        <f t="array" ref="CD41">INDEX(CD$13:CD40,$B41+1,1)</f>
        <v>-</v>
      </c>
      <c r="CE41" s="8"/>
      <c r="CF41" s="567" t="str" cm="1">
        <f t="array" ref="CF41">INDEX(CF$13:CF40,$B41+1,1)</f>
        <v>-</v>
      </c>
      <c r="CG41" s="441" t="str">
        <f t="shared" ca="1" si="53"/>
        <v>-</v>
      </c>
      <c r="CH41" s="441">
        <f t="shared" si="107"/>
        <v>0</v>
      </c>
      <c r="CI41" s="441">
        <f t="shared" si="107"/>
        <v>0</v>
      </c>
      <c r="CJ41" s="567" t="str" cm="1">
        <f t="array" ref="CJ41">INDEX(CJ$13:CJ40,$B41+1,1)</f>
        <v>-</v>
      </c>
      <c r="CK41" s="567" t="str" cm="1">
        <f t="array" ref="CK41">INDEX(CK$13:CK40,$B41+1,1)</f>
        <v>-</v>
      </c>
      <c r="CL41" s="567" t="str" cm="1">
        <f t="array" ref="CL41">INDEX(CL$13:CL40,$B41+1,1)</f>
        <v>-</v>
      </c>
      <c r="CM41" s="441" t="str">
        <f t="shared" ca="1" si="55"/>
        <v>-</v>
      </c>
      <c r="CN41" s="441">
        <f t="shared" si="108"/>
        <v>0</v>
      </c>
      <c r="CO41" s="441">
        <f t="shared" si="108"/>
        <v>0</v>
      </c>
      <c r="CP41" s="567" t="str" cm="1">
        <f t="array" ref="CP41">INDEX(CP$13:CP40,$B41+1,1)</f>
        <v>-</v>
      </c>
      <c r="CQ41" s="441" t="str">
        <f t="shared" ca="1" si="57"/>
        <v>-</v>
      </c>
      <c r="CR41" s="441">
        <f t="shared" si="58"/>
        <v>0</v>
      </c>
      <c r="CS41" s="567" t="str" cm="1">
        <f t="array" ref="CS41">INDEX(CS$13:CS40,$B41+1,1)</f>
        <v>-</v>
      </c>
      <c r="CT41" s="567" t="str" cm="1">
        <f t="array" ref="CT41">INDEX(CT$13:CT40,$B41+1,1)</f>
        <v>-</v>
      </c>
      <c r="CU41" s="441">
        <f t="shared" si="59"/>
        <v>0</v>
      </c>
      <c r="CV41" s="567" t="str" cm="1">
        <f t="array" ref="CV41">INDEX(CV$13:CV40,$B41+1,1)</f>
        <v>-</v>
      </c>
      <c r="CW41" s="441" t="str">
        <f t="shared" ca="1" si="60"/>
        <v>-</v>
      </c>
      <c r="CX41" s="441">
        <f t="shared" si="109"/>
        <v>0</v>
      </c>
      <c r="CY41" s="441">
        <f t="shared" si="109"/>
        <v>0</v>
      </c>
      <c r="CZ41" s="8"/>
      <c r="DA41" s="567" t="b" cm="1">
        <f t="array" ref="DA41">INDEX(DA$13:DA40,$B41+1,1)</f>
        <v>0</v>
      </c>
      <c r="DB41" s="567" t="b" cm="1">
        <f t="array" ref="DB41">INDEX(DB$13:DB40,$B41+1,1)</f>
        <v>0</v>
      </c>
      <c r="DC41" s="568">
        <f t="shared" ca="1" si="105"/>
        <v>0</v>
      </c>
      <c r="DD41" s="567" t="b" cm="1">
        <f t="array" ref="DD41">INDEX(DD$13:DD40,$B41+1,1)</f>
        <v>1</v>
      </c>
      <c r="DE41" s="567" t="str" cm="1">
        <f t="array" ref="DE41">INDEX(DE$13:DE40,$B41+1,1)</f>
        <v>-</v>
      </c>
      <c r="DF41" s="567" cm="1">
        <f t="array" ref="DF41">INDEX(DF$13:DF40,$B41+1,1)</f>
        <v>1</v>
      </c>
      <c r="DG41" s="567" cm="1">
        <f t="array" ref="DG41">INDEX(DG$13:DG40,$B41+1,1)</f>
        <v>1</v>
      </c>
      <c r="DH41" s="567" t="str" cm="1">
        <f t="array" ref="DH41">INDEX(DH$13:DH40,$B41+1,1)</f>
        <v>-</v>
      </c>
      <c r="DI41" s="567" t="str" cm="1">
        <f t="array" ref="DI41">INDEX(DI$13:DI40,$B41+1,1)</f>
        <v>-</v>
      </c>
      <c r="DJ41" s="567" t="str" cm="1">
        <f t="array" ref="DJ41">INDEX(DJ$13:DJ40,$B41+1,1)</f>
        <v>-</v>
      </c>
      <c r="DK41" s="567" t="str" cm="1">
        <f t="array" ref="DK41">INDEX(DK$13:DK40,$B41+1,1)</f>
        <v>-</v>
      </c>
      <c r="DL41" s="567" t="str" cm="1">
        <f t="array" ref="DL41">INDEX(DL$13:DL40,$B41+1,1)</f>
        <v>-</v>
      </c>
      <c r="DM41" s="567" t="str" cm="1">
        <f t="array" ref="DM41">INDEX(DM$13:DM40,$B41+1,1)</f>
        <v>-</v>
      </c>
      <c r="DN41" s="441">
        <f t="shared" si="80"/>
        <v>1</v>
      </c>
      <c r="DO41" s="441">
        <f t="shared" si="80"/>
        <v>60</v>
      </c>
      <c r="DP41" s="567" t="str" cm="1">
        <f t="array" ref="DP41">INDEX(DP$13:DP40,$B41+1,1)</f>
        <v>-</v>
      </c>
      <c r="DQ41" s="441" t="str">
        <f t="shared" si="81"/>
        <v>-</v>
      </c>
      <c r="DR41" s="441" t="str">
        <f t="shared" si="81"/>
        <v>-</v>
      </c>
      <c r="DS41" s="441" t="str">
        <f t="shared" si="81"/>
        <v>-</v>
      </c>
      <c r="DT41" s="441" t="b">
        <f t="shared" si="82"/>
        <v>0</v>
      </c>
      <c r="DU41" s="567" t="str" cm="1">
        <f t="array" ref="DU41">INDEX(DU$13:DU40,$B41+1,1)</f>
        <v>-</v>
      </c>
      <c r="DV41" s="567" t="str" cm="1">
        <f t="array" ref="DV41">INDEX(DV$13:DV40,$B41+1,1)</f>
        <v>-</v>
      </c>
      <c r="DW41" s="567" t="str" cm="1">
        <f t="array" ref="DW41">INDEX(DW$13:DW40,$B41+1,1)</f>
        <v>-</v>
      </c>
      <c r="DX41" s="567" t="str" cm="1">
        <f t="array" ref="DX41">INDEX(DX$13:DX40,$B41+1,1)</f>
        <v>-</v>
      </c>
      <c r="DY41" s="441" t="str">
        <f t="shared" si="114"/>
        <v>-</v>
      </c>
      <c r="DZ41" s="441">
        <f t="shared" si="114"/>
        <v>500</v>
      </c>
      <c r="EA41" s="441">
        <f t="shared" si="114"/>
        <v>500</v>
      </c>
      <c r="EB41" s="441" t="str">
        <f t="shared" si="114"/>
        <v>-</v>
      </c>
      <c r="EC41" s="441" t="str">
        <f t="shared" si="114"/>
        <v>-</v>
      </c>
      <c r="ED41" s="441" t="str">
        <f t="shared" si="114"/>
        <v>-</v>
      </c>
      <c r="EE41" s="441">
        <f t="shared" si="84"/>
        <v>0</v>
      </c>
      <c r="EF41" s="441">
        <f t="shared" si="85"/>
        <v>0</v>
      </c>
      <c r="EG41" s="441">
        <f t="shared" si="115"/>
        <v>0</v>
      </c>
      <c r="EH41" s="441">
        <f t="shared" si="115"/>
        <v>0</v>
      </c>
      <c r="EI41" s="441">
        <f t="shared" si="115"/>
        <v>0</v>
      </c>
      <c r="EJ41" s="441">
        <f t="shared" si="115"/>
        <v>0</v>
      </c>
      <c r="EK41" s="441" t="b">
        <f t="shared" si="116"/>
        <v>0</v>
      </c>
      <c r="EL41" s="441" t="b">
        <f t="shared" si="116"/>
        <v>0</v>
      </c>
      <c r="EM41" s="441" t="b">
        <f t="shared" si="116"/>
        <v>0</v>
      </c>
      <c r="EN41" s="441" t="b">
        <f t="shared" si="116"/>
        <v>0</v>
      </c>
      <c r="EO41" s="441">
        <f t="shared" si="117"/>
        <v>1</v>
      </c>
      <c r="EP41" s="441">
        <f t="shared" si="117"/>
        <v>0</v>
      </c>
      <c r="EQ41" s="441" t="b">
        <f t="shared" si="89"/>
        <v>0</v>
      </c>
      <c r="ER41" s="441" t="b">
        <f t="shared" si="110"/>
        <v>0</v>
      </c>
      <c r="ES41" s="441" t="b">
        <f t="shared" si="110"/>
        <v>0</v>
      </c>
      <c r="ET41" s="441" t="b">
        <f t="shared" si="110"/>
        <v>1</v>
      </c>
      <c r="EU41" s="91">
        <f t="shared" si="111"/>
        <v>1</v>
      </c>
      <c r="EV41" s="91">
        <f t="shared" si="111"/>
        <v>1</v>
      </c>
      <c r="EW41" s="567" cm="1">
        <f t="array" ref="EW41">INDEX(EW$13:EW40,$B41+1,1)</f>
        <v>1</v>
      </c>
      <c r="EX41" s="567" cm="1">
        <f t="array" ref="EX41">INDEX(EX$13:EX40,$B41+1,1)</f>
        <v>1</v>
      </c>
      <c r="EY41" s="567" cm="1">
        <f t="array" ref="EY41">INDEX(EY$13:EY40,$B41+1,1)</f>
        <v>1</v>
      </c>
      <c r="EZ41" s="567" cm="1">
        <f t="array" ref="EZ41">INDEX(EZ$13:EZ40,$B41+1,1)</f>
        <v>1</v>
      </c>
      <c r="FA41" s="567" t="str" cm="1">
        <f t="array" ref="FA41">INDEX(FA$13:FA40,$B41+1,1)</f>
        <v>-</v>
      </c>
      <c r="FB41" s="441" t="b">
        <f t="shared" si="90"/>
        <v>1</v>
      </c>
      <c r="FC41" s="441" t="b">
        <f t="shared" si="90"/>
        <v>0</v>
      </c>
      <c r="FD41" s="441" t="b">
        <f t="shared" si="90"/>
        <v>0</v>
      </c>
      <c r="FE41" s="441" t="b">
        <f t="shared" si="90"/>
        <v>0</v>
      </c>
      <c r="FF41" s="91">
        <f t="shared" si="112"/>
        <v>1</v>
      </c>
      <c r="FG41" s="91">
        <f t="shared" si="112"/>
        <v>1</v>
      </c>
      <c r="FH41" s="91">
        <f t="shared" si="112"/>
        <v>1</v>
      </c>
      <c r="FI41" s="91">
        <f t="shared" si="112"/>
        <v>1</v>
      </c>
      <c r="FJ41" s="91">
        <f t="shared" si="112"/>
        <v>1</v>
      </c>
      <c r="FK41" s="91">
        <f t="shared" si="112"/>
        <v>1</v>
      </c>
      <c r="FL41" s="91">
        <f t="shared" si="112"/>
        <v>1</v>
      </c>
      <c r="FM41" s="91">
        <f t="shared" si="112"/>
        <v>1</v>
      </c>
      <c r="FN41" s="8"/>
      <c r="FO41" s="22" t="b">
        <v>1</v>
      </c>
      <c r="FP41" s="441" t="b">
        <f t="shared" si="91"/>
        <v>1</v>
      </c>
      <c r="FQ41" s="22">
        <f>VALUE($L41&amp;$M41&amp;$O41&amp;$U41&amp;VALUE($K41))</f>
        <v>22310</v>
      </c>
      <c r="FR41" s="567" t="str" cm="1">
        <f t="array" ref="FR41">INDEX(FR$13:FR40,$B41+1,1)</f>
        <v>-</v>
      </c>
      <c r="FS41" s="567" t="str" cm="1">
        <f t="array" ref="FS41">INDEX(FS$13:FS40,$B41+1,1)</f>
        <v>-</v>
      </c>
      <c r="FT41" s="567" cm="1">
        <f t="array" ref="FT41">INDEX(FT$13:FT40,$B41+1,1)</f>
        <v>1</v>
      </c>
      <c r="FU41" s="567" cm="1">
        <f t="array" ref="FU41">INDEX(FU$13:FU40,$B41+1,1)</f>
        <v>1</v>
      </c>
      <c r="FV41" s="567" t="str" cm="1">
        <f t="array" ref="FV41">INDEX(FV$13:FV40,$B41+1,1)</f>
        <v>-</v>
      </c>
      <c r="FW41" s="22">
        <v>1</v>
      </c>
      <c r="FX41" s="22">
        <v>1</v>
      </c>
      <c r="FY41" s="22">
        <v>1</v>
      </c>
      <c r="FZ41" s="22">
        <v>1</v>
      </c>
      <c r="GA41" s="22">
        <v>1</v>
      </c>
      <c r="GB41" s="22">
        <v>1</v>
      </c>
      <c r="GC41" s="22">
        <v>1</v>
      </c>
      <c r="GD41" s="22">
        <v>1</v>
      </c>
      <c r="GE41" s="22">
        <v>1</v>
      </c>
      <c r="GF41" s="22">
        <v>1</v>
      </c>
      <c r="GG41" s="22">
        <v>1</v>
      </c>
      <c r="GH41" s="22">
        <v>1</v>
      </c>
      <c r="GI41" s="22">
        <v>1</v>
      </c>
      <c r="GJ41" s="22">
        <v>1</v>
      </c>
      <c r="GK41" s="22">
        <v>1</v>
      </c>
      <c r="GL41" s="22">
        <v>1</v>
      </c>
      <c r="GM41" s="22">
        <v>1</v>
      </c>
      <c r="GN41" s="567" cm="1">
        <f t="array" ref="GN41">INDEX(GN$13:GN40,$B41+1,1)</f>
        <v>0</v>
      </c>
      <c r="GO41" s="567" t="str" cm="1">
        <f t="array" ref="GO41">INDEX(GO$13:GO40,$B41+1,1)</f>
        <v>-</v>
      </c>
      <c r="GP41" s="567" cm="1">
        <f t="array" ref="GP41">INDEX(GP$13:GP40,$B41+1,1)</f>
        <v>1</v>
      </c>
      <c r="GQ41" s="567" cm="1">
        <f t="array" ref="GQ41">INDEX(GQ$13:GQ40,$B41+1,1)</f>
        <v>0</v>
      </c>
      <c r="GR41" s="567" cm="1">
        <f t="array" ref="GR41">INDEX(GR$13:GR40,$B41+1,1)</f>
        <v>0</v>
      </c>
      <c r="GS41" s="567" cm="1">
        <f t="array" ref="GS41">INDEX(GS$13:GS40,$B41+1,1)</f>
        <v>0</v>
      </c>
      <c r="GT41" s="567" cm="1">
        <f t="array" ref="GT41">INDEX(GT$13:GT40,$B41+1,1)</f>
        <v>0</v>
      </c>
      <c r="GU41" s="567" cm="1">
        <f t="array" ref="GU41">INDEX(GU$13:GU40,$B41+1,1)</f>
        <v>0</v>
      </c>
      <c r="GV41" s="567" cm="1">
        <f t="array" ref="GV41">INDEX(GV$13:GV40,$B41+1,1)</f>
        <v>0</v>
      </c>
      <c r="GW41" s="567" cm="1">
        <f t="array" ref="GW41">INDEX(GW$13:GW40,$B41+1,1)</f>
        <v>1</v>
      </c>
      <c r="GX41" s="567" cm="1">
        <f t="array" ref="GX41">INDEX(GX$13:GX40,$B41+1,1)</f>
        <v>0</v>
      </c>
      <c r="GY41" s="567" cm="1">
        <f t="array" ref="GY41">INDEX(GY$13:GY40,$B41+1,1)</f>
        <v>0</v>
      </c>
      <c r="GZ41" s="567" cm="1">
        <f t="array" ref="GZ41">INDEX(GZ$13:GZ40,$B41+1,1)</f>
        <v>0</v>
      </c>
      <c r="HA41" s="567" cm="1">
        <f t="array" ref="HA41">INDEX(HA$13:HA40,$B41+1,1)</f>
        <v>0</v>
      </c>
      <c r="HB41" s="8"/>
      <c r="HC41" s="567" t="str" cm="1">
        <f t="array" ref="HC41">INDEX(HC$13:HC40,$B41+1,1)</f>
        <v>-</v>
      </c>
      <c r="HD41" s="567" t="str" cm="1">
        <f t="array" ref="HD41">INDEX(HD$13:HD40,$B41+1,1)</f>
        <v>-</v>
      </c>
      <c r="HE41" s="567" t="str" cm="1">
        <f t="array" ref="HE41">INDEX(HE$13:HE40,$B41+1,1)</f>
        <v>-</v>
      </c>
      <c r="HF41" s="567" t="str" cm="1">
        <f t="array" ref="HF41">INDEX(HF$13:HF40,$B41+1,1)</f>
        <v>-</v>
      </c>
      <c r="HG41" s="567" cm="1">
        <f t="array" ref="HG41">INDEX(HG$13:HG40,$B41+1,1)</f>
        <v>0</v>
      </c>
      <c r="HH41" s="567" t="str" cm="1">
        <f t="array" ref="HH41">INDEX(HH$13:HH40,$B41+1,1)</f>
        <v>-</v>
      </c>
      <c r="HI41" s="567" t="str" cm="1">
        <f t="array" ref="HI41">INDEX(HI$13:HI40,$B41+1,1)</f>
        <v>-</v>
      </c>
      <c r="HJ41" s="567" t="str" cm="1">
        <f t="array" aca="1" ref="HJ41" ca="1">INDEX(HJ$13:HJ40,$B41+1,1)</f>
        <v>-</v>
      </c>
      <c r="HK41" s="567" t="str" cm="1">
        <f t="array" ref="HK41">INDEX(HK$13:HK40,$B41+1,1)</f>
        <v>-</v>
      </c>
      <c r="HL41" s="567" t="str" cm="1">
        <f t="array" ref="HL41">INDEX(HL$13:HL40,$B41+1,1)</f>
        <v>-</v>
      </c>
      <c r="HM41" s="567" t="str" cm="1">
        <f t="array" ref="HM41">INDEX(HM$13:HM40,$B41+1,1)</f>
        <v>-</v>
      </c>
      <c r="HN41" s="567" t="str" cm="1">
        <f t="array" ref="HN41">INDEX(HN$13:HN40,$B41+1,1)</f>
        <v>-</v>
      </c>
      <c r="HO41" s="567" t="str" cm="1">
        <f t="array" ref="HO41">INDEX(HO$13:HO40,$B41+1,1)</f>
        <v>-</v>
      </c>
      <c r="HP41" s="567" t="str" cm="1">
        <f t="array" ref="HP41">INDEX(HP$13:HP40,$B41+1,1)</f>
        <v>-</v>
      </c>
      <c r="HQ41" s="567" t="str" cm="1">
        <f t="array" ref="HQ41">INDEX(HQ$13:HQ40,$B41+1,1)</f>
        <v>-</v>
      </c>
      <c r="HR41" s="567" t="str" cm="1">
        <f t="array" ref="HR41">INDEX(HR$13:HR40,$B41+1,1)</f>
        <v>-</v>
      </c>
      <c r="HS41" s="567" t="str" cm="1">
        <f t="array" ref="HS41">INDEX(HS$13:HS40,$B41+1,1)</f>
        <v>-</v>
      </c>
      <c r="HT41" s="567" t="str" cm="1">
        <f t="array" ref="HT41">INDEX(HT$13:HT40,$B41+1,1)</f>
        <v>-</v>
      </c>
      <c r="HU41" s="567" t="str" cm="1">
        <f t="array" ref="HU41">INDEX(HU$13:HU40,$B41+1,1)</f>
        <v>-</v>
      </c>
      <c r="HV41" s="567" t="str" cm="1">
        <f t="array" ref="HV41">INDEX(HV$13:HV40,$B41+1,1)</f>
        <v>-</v>
      </c>
      <c r="HW41" s="567" t="str" cm="1">
        <f t="array" ref="HW41">INDEX(HW$13:HW40,$B41+1,1)</f>
        <v>-</v>
      </c>
      <c r="HX41" s="567" t="str" cm="1">
        <f t="array" ref="HX41">INDEX(HX$13:HX40,$B41+1,1)</f>
        <v>-</v>
      </c>
      <c r="HY41" s="567" t="str" cm="1">
        <f t="array" ref="HY41">INDEX(HY$13:HY40,$B41+1,1)</f>
        <v>-</v>
      </c>
      <c r="HZ41" s="567" t="str" cm="1">
        <f t="array" ref="HZ41">INDEX(HZ$13:HZ40,$B41+1,1)</f>
        <v>-</v>
      </c>
      <c r="IA41" s="567" t="str" cm="1">
        <f t="array" ref="IA41">INDEX(IA$13:IA40,$B41+1,1)</f>
        <v>-</v>
      </c>
      <c r="IB41" s="567" t="str" cm="1">
        <f t="array" ref="IB41">INDEX(IB$13:IB40,$B41+1,1)</f>
        <v>-</v>
      </c>
      <c r="IC41" s="567" t="str" cm="1">
        <f t="array" ref="IC41">INDEX(IC$13:IC40,$B41+1,1)</f>
        <v>-</v>
      </c>
      <c r="ID41" s="567" t="str" cm="1">
        <f t="array" ref="ID41">INDEX(ID$13:ID40,$B41+1,1)</f>
        <v>-</v>
      </c>
      <c r="IE41" s="567" t="str" cm="1">
        <f t="array" ref="IE41">INDEX(IE$13:IE40,$B41+1,1)</f>
        <v>-</v>
      </c>
      <c r="IF41" s="567" t="str" cm="1">
        <f t="array" ref="IF41">INDEX(IF$13:IF40,$B41+1,1)</f>
        <v>-</v>
      </c>
      <c r="IG41" s="567" t="str" cm="1">
        <f t="array" ref="IG41">INDEX(IG$13:IG40,$B41+1,1)</f>
        <v>-</v>
      </c>
      <c r="IH41" s="567" cm="1">
        <f t="array" ref="IH41">INDEX(IH$13:IH40,$B41+1,1)</f>
        <v>1</v>
      </c>
      <c r="II41" s="567" cm="1">
        <f t="array" ref="II41">INDEX(II$13:II40,$B41+1,1)</f>
        <v>1</v>
      </c>
      <c r="IJ41" s="8"/>
      <c r="IK41" s="567" cm="1">
        <f t="array" ref="IK41">INDEX(IK$13:IK40,$B41+1,1)</f>
        <v>0.125</v>
      </c>
      <c r="IL41" s="567" cm="1">
        <f t="array" ref="IL41">INDEX(IL$13:IL40,$B41+1,1)</f>
        <v>0.3</v>
      </c>
      <c r="IM41" s="567" cm="1">
        <f t="array" ref="IM41">INDEX(IM$13:IM40,$B41+1,1)</f>
        <v>-0.05</v>
      </c>
      <c r="IN41" s="567" cm="1">
        <f t="array" ref="IN41">INDEX(IN$13:IN40,$B41+1,1)</f>
        <v>0.1</v>
      </c>
      <c r="IO41" s="567" cm="1">
        <f t="array" ref="IO41">INDEX(IO$13:IO40,$B41+1,1)</f>
        <v>0.25</v>
      </c>
      <c r="IP41" s="567" cm="1">
        <f t="array" ref="IP41">INDEX(IP$13:IP40,$B41+1,1)</f>
        <v>-0.05</v>
      </c>
      <c r="IQ41" s="567" cm="1">
        <f t="array" ref="IQ41">INDEX(IQ$13:IQ40,$B41+1,1)</f>
        <v>0.05</v>
      </c>
      <c r="IR41" s="567" cm="1">
        <f t="array" ref="IR41">INDEX(IR$13:IR40,$B41+1,1)</f>
        <v>0.1</v>
      </c>
      <c r="IS41" s="567" cm="1">
        <f t="array" ref="IS41">INDEX(IS$13:IS40,$B41+1,1)</f>
        <v>-0.02</v>
      </c>
      <c r="IT41" s="567" cm="1">
        <f t="array" ref="IT41">INDEX(IT$13:IT40,$B41+1,1)</f>
        <v>0.1</v>
      </c>
      <c r="IU41" s="567" cm="1">
        <f t="array" ref="IU41">INDEX(IU$13:IU40,$B41+1,1)</f>
        <v>0.25</v>
      </c>
      <c r="IV41" s="567" cm="1">
        <f t="array" ref="IV41">INDEX(IV$13:IV40,$B41+1,1)</f>
        <v>-0.05</v>
      </c>
      <c r="IW41" s="567" cm="1">
        <f t="array" ref="IW41">INDEX(IW$13:IW40,$B41+1,1)</f>
        <v>0.125</v>
      </c>
      <c r="IX41" s="567" cm="1">
        <f t="array" ref="IX41">INDEX(IX$13:IX40,$B41+1,1)</f>
        <v>0.1</v>
      </c>
      <c r="IY41" s="567" cm="1">
        <f t="array" ref="IY41">INDEX(IY$13:IY40,$B41+1,1)</f>
        <v>0.1</v>
      </c>
      <c r="IZ41" s="567" cm="1">
        <f t="array" ref="IZ41">INDEX(IZ$13:IZ40,$B41+1,1)</f>
        <v>0.1</v>
      </c>
      <c r="JA41" s="567" cm="1">
        <f t="array" ref="JA41">INDEX(JA$13:JA40,$B41+1,1)</f>
        <v>0</v>
      </c>
      <c r="JB41" s="567" cm="1">
        <f t="array" ref="JB41">INDEX(JB$13:JB40,$B41+1,1)</f>
        <v>0</v>
      </c>
      <c r="JC41" s="567" cm="1">
        <f t="array" ref="JC41">INDEX(JC$13:JC40,$B41+1,1)</f>
        <v>0</v>
      </c>
      <c r="JD41" s="567" cm="1">
        <f t="array" ref="JD41">INDEX(JD$13:JD40,$B41+1,1)</f>
        <v>0</v>
      </c>
      <c r="JE41" s="567" cm="1">
        <f t="array" ref="JE41">INDEX(JE$13:JE40,$B41+1,1)</f>
        <v>0</v>
      </c>
      <c r="JF41" s="567" cm="1">
        <f t="array" ref="JF41">INDEX(JF$13:JF40,$B41+1,1)</f>
        <v>0</v>
      </c>
      <c r="JG41" s="567" cm="1">
        <f t="array" ref="JG41">INDEX(JG$13:JG40,$B41+1,1)</f>
        <v>0</v>
      </c>
      <c r="JH41" s="567" cm="1">
        <f t="array" ref="JH41">INDEX(JH$13:JH40,$B41+1,1)</f>
        <v>0</v>
      </c>
      <c r="JI41" s="567" cm="1">
        <f t="array" ref="JI41">INDEX(JI$13:JI40,$B41+1,1)</f>
        <v>0</v>
      </c>
      <c r="JJ41" s="567" cm="1">
        <f t="array" ref="JJ41">INDEX(JJ$13:JJ40,$B41+1,1)</f>
        <v>0</v>
      </c>
      <c r="JK41" s="567" cm="1">
        <f t="array" ref="JK41">INDEX(JK$13:JK40,$B41+1,1)</f>
        <v>0</v>
      </c>
      <c r="JL41" s="567" cm="1">
        <f t="array" ref="JL41">INDEX(JL$13:JL40,$B41+1,1)</f>
        <v>0</v>
      </c>
      <c r="JM41" s="567" cm="1">
        <f t="array" ref="JM41">INDEX(JM$13:JM40,$B41+1,1)</f>
        <v>0</v>
      </c>
      <c r="JN41" s="567" cm="1">
        <f t="array" ref="JN41">INDEX(JN$13:JN40,$B41+1,1)</f>
        <v>0</v>
      </c>
      <c r="JO41" s="567" cm="1">
        <f t="array" ref="JO41">INDEX(JO$13:JO40,$B41+1,1)</f>
        <v>0</v>
      </c>
      <c r="JP41" s="567" cm="1">
        <f t="array" ref="JP41">INDEX(JP$13:JP40,$B41+1,1)</f>
        <v>0</v>
      </c>
      <c r="JQ41" s="567" cm="1">
        <f t="array" ref="JQ41">INDEX(JQ$13:JQ40,$B41+1,1)</f>
        <v>0</v>
      </c>
      <c r="JR41" s="567" cm="1">
        <f t="array" ref="JR41">INDEX(JR$13:JR40,$B41+1,1)</f>
        <v>0</v>
      </c>
      <c r="JS41" s="567" cm="1">
        <f t="array" ref="JS41">INDEX(JS$13:JS40,$B41+1,1)</f>
        <v>0</v>
      </c>
      <c r="JT41" s="567" cm="1">
        <f t="array" ref="JT41">INDEX(JT$13:JT40,$B41+1,1)</f>
        <v>0</v>
      </c>
      <c r="JU41" s="567" cm="1">
        <f t="array" ref="JU41">INDEX(JU$13:JU40,$B41+1,1)</f>
        <v>0</v>
      </c>
      <c r="JV41" s="567" cm="1">
        <f t="array" ref="JV41">INDEX(JV$13:JV40,$B41+1,1)</f>
        <v>0</v>
      </c>
      <c r="JW41" s="567" cm="1">
        <f t="array" ref="JW41">INDEX(JW$13:JW40,$B41+1,1)</f>
        <v>0</v>
      </c>
      <c r="JX41" s="567" cm="1">
        <f t="array" ref="JX41">INDEX(JX$13:JX40,$B41+1,1)</f>
        <v>0</v>
      </c>
      <c r="JY41" s="567" cm="1">
        <f t="array" ref="JY41">INDEX(JY$13:JY40,$B41+1,1)</f>
        <v>0</v>
      </c>
      <c r="JZ41" s="567" cm="1">
        <f t="array" ref="JZ41">INDEX(JZ$13:JZ40,$B41+1,1)</f>
        <v>0</v>
      </c>
      <c r="KA41" s="567" cm="1">
        <f t="array" ref="KA41">INDEX(KA$13:KA40,$B41+1,1)</f>
        <v>0</v>
      </c>
      <c r="KB41" s="567" cm="1">
        <f t="array" ref="KB41">INDEX(KB$13:KB40,$B41+1,1)</f>
        <v>0</v>
      </c>
      <c r="KC41" s="567" cm="1">
        <f t="array" ref="KC41">INDEX(KC$13:KC40,$B41+1,1)</f>
        <v>0</v>
      </c>
      <c r="KD41" s="567" cm="1">
        <f t="array" ref="KD41">INDEX(KD$13:KD40,$B41+1,1)</f>
        <v>0</v>
      </c>
      <c r="KE41" s="567" cm="1">
        <f t="array" ref="KE41">INDEX(KE$13:KE40,$B41+1,1)</f>
        <v>0</v>
      </c>
      <c r="KF41" s="567" cm="1">
        <f t="array" ref="KF41">INDEX(KF$13:KF40,$B41+1,1)</f>
        <v>0</v>
      </c>
      <c r="KG41" s="567" t="str" cm="1">
        <f t="array" ref="KG41">INDEX(KG$13:KG40,$B41+1,1)</f>
        <v>-</v>
      </c>
      <c r="KH41" s="8"/>
      <c r="KI41" s="567" cm="1">
        <f t="array" ref="KI41">INDEX(KI$13:KI40,$B41+1,1)</f>
        <v>0</v>
      </c>
      <c r="KJ41" s="567" cm="1">
        <f t="array" ref="KJ41">INDEX(KJ$13:KJ40,$B41+1,1)</f>
        <v>0</v>
      </c>
      <c r="KK41" s="567" cm="1">
        <f t="array" ref="KK41">INDEX(KK$13:KK40,$B41+1,1)</f>
        <v>0</v>
      </c>
      <c r="KL41" s="567" t="str" cm="1">
        <f t="array" ref="KL41">INDEX(KL$13:KL40,$B41+1,1)</f>
        <v>-</v>
      </c>
      <c r="KM41" s="567" t="str" cm="1">
        <f t="array" ref="KM41">INDEX(KM$13:KM40,$B41+1,1)</f>
        <v>-</v>
      </c>
      <c r="KN41" s="567" t="str" cm="1">
        <f t="array" ref="KN41">INDEX(KN$13:KN40,$B41+1,1)</f>
        <v>-</v>
      </c>
      <c r="KO41" s="567" t="str" cm="1">
        <f t="array" ref="KO41">INDEX(KO$13:KO40,$B41+1,1)</f>
        <v>-</v>
      </c>
      <c r="KP41" s="567" t="str" cm="1">
        <f t="array" ref="KP41">INDEX(KP$13:KP40,$B41+1,1)</f>
        <v>-</v>
      </c>
      <c r="KQ41" s="567" t="str" cm="1">
        <f t="array" ref="KQ41">INDEX(KQ$13:KQ40,$B41+1,1)</f>
        <v>-</v>
      </c>
      <c r="KR41" s="567" t="str" cm="1">
        <f t="array" ref="KR41">INDEX(KR$13:KR40,$B41+1,1)</f>
        <v>-</v>
      </c>
      <c r="KS41" s="567" t="str" cm="1">
        <f t="array" ref="KS41">INDEX(KS$13:KS40,$B41+1,1)</f>
        <v>-</v>
      </c>
      <c r="KT41" s="567" t="str" cm="1">
        <f t="array" ref="KT41">INDEX(KT$13:KT40,$B41+1,1)</f>
        <v>-</v>
      </c>
      <c r="KU41" s="567" t="str" cm="1">
        <f t="array" ref="KU41">INDEX(KU$13:KU40,$B41+1,1)</f>
        <v>-</v>
      </c>
      <c r="KV41" s="567" t="str" cm="1">
        <f t="array" ref="KV41">INDEX(KV$13:KV40,$B41+1,1)</f>
        <v>-</v>
      </c>
      <c r="KW41" s="567" t="str" cm="1">
        <f t="array" ref="KW41">INDEX(KW$13:KW40,$B41+1,1)</f>
        <v>-</v>
      </c>
      <c r="KX41" s="567" t="str" cm="1">
        <f t="array" ref="KX41">INDEX(KX$13:KX40,$B41+1,1)</f>
        <v>-</v>
      </c>
      <c r="KY41" s="567" t="str" cm="1">
        <f t="array" ref="KY41">INDEX(KY$13:KY40,$B41+1,1)</f>
        <v>-</v>
      </c>
      <c r="KZ41" s="567" t="str" cm="1">
        <f t="array" ref="KZ41">INDEX(KZ$13:KZ40,$B41+1,1)</f>
        <v>-</v>
      </c>
      <c r="LA41" s="567" t="str" cm="1">
        <f t="array" ref="LA41">INDEX(LA$13:LA40,$B41+1,1)</f>
        <v>-</v>
      </c>
      <c r="LB41" s="8"/>
      <c r="LC41" s="441" t="str">
        <f t="shared" ca="1" si="113"/>
        <v>-</v>
      </c>
      <c r="LD41" s="567" t="str" cm="1">
        <f t="array" ref="LD41">INDEX(LD$13:LD40,$B41+1,1)</f>
        <v>-</v>
      </c>
      <c r="LE41" s="567" t="str" cm="1">
        <f t="array" ref="LE41">INDEX(LE$13:LE40,$B41+1,1)</f>
        <v>-</v>
      </c>
      <c r="LF41" s="567" t="str" cm="1">
        <f t="array" ref="LF41">INDEX(LF$13:LF40,$B41+1,1)</f>
        <v>-</v>
      </c>
      <c r="LG41" s="567" t="str" cm="1">
        <f t="array" ref="LG41">INDEX(LG$13:LG40,$B41+1,1)</f>
        <v>-</v>
      </c>
      <c r="LH41" s="567" t="str" cm="1">
        <f t="array" ref="LH41">INDEX(LH$13:LH40,$B41+1,1)</f>
        <v>-</v>
      </c>
      <c r="LI41" s="567" t="str" cm="1">
        <f t="array" ref="LI41">INDEX(LI$13:LI40,$B41+1,1)</f>
        <v>-</v>
      </c>
      <c r="LJ41" s="567" t="str" cm="1">
        <f t="array" ref="LJ41">INDEX(LJ$13:LJ40,$B41+1,1)</f>
        <v>-</v>
      </c>
      <c r="LK41" s="441" t="str" cm="1">
        <f t="array" ref="LK41">IF(OR(LL41:LL41&lt;&gt;"-"),TRUE,"-")</f>
        <v>-</v>
      </c>
      <c r="LL41" s="567" t="str" cm="1">
        <f t="array" ref="LL41">INDEX(LL$13:LL40,$B41+1,1)</f>
        <v>-</v>
      </c>
      <c r="LM41" s="567" cm="1">
        <f t="array" ref="LM41">INDEX(LM$13:LM40,$B41+1,1)</f>
        <v>0</v>
      </c>
      <c r="LN41" s="567" cm="1">
        <f t="array" ref="LN41">INDEX(LN$13:LN40,$B41+1,1)</f>
        <v>999999</v>
      </c>
      <c r="LO41" s="567" cm="1">
        <f t="array" ref="LO41">INDEX(LO$13:LO40,$B41+1,1)</f>
        <v>999999</v>
      </c>
      <c r="LP41" s="567" cm="1">
        <f t="array" ref="LP41">INDEX(LP$13:LP40,$B41+1,1)</f>
        <v>999999</v>
      </c>
      <c r="LQ41" s="567" cm="1">
        <f t="array" ref="LQ41">INDEX(LQ$13:LQ40,$B41+1,1)</f>
        <v>999999</v>
      </c>
      <c r="LR41" s="567" cm="1">
        <f t="array" ref="LR41">INDEX(LR$13:LR40,$B41+1,1)</f>
        <v>999999</v>
      </c>
      <c r="LS41" s="567" cm="1">
        <f t="array" ref="LS41">INDEX(LS$13:LS40,$B41+1,1)</f>
        <v>999999</v>
      </c>
      <c r="LT41" s="567" t="str" cm="1">
        <f t="array" ref="LT41">INDEX(LT$13:LT40,$B41+1,1)</f>
        <v>-</v>
      </c>
      <c r="LU41" s="567" t="str" cm="1">
        <f t="array" ref="LU41">INDEX(LU$13:LU40,$B41+1,1)</f>
        <v>-</v>
      </c>
      <c r="LV41" s="567" t="str" cm="1">
        <f t="array" ref="LV41">INDEX(LV$13:LV40,$B41+1,1)</f>
        <v>-</v>
      </c>
      <c r="LW41" s="567" t="b" cm="1">
        <f t="array" ref="LW41">INDEX(LW$13:LW40,$B41+1,1)</f>
        <v>1</v>
      </c>
      <c r="LX41" s="567" t="str" cm="1">
        <f t="array" ref="LX41">INDEX(LX$13:LX40,$B41+1,1)</f>
        <v>-</v>
      </c>
      <c r="LY41" s="567" cm="1">
        <f t="array" ref="LY41">INDEX(LY$13:LY40,$B41+1,1)</f>
        <v>0</v>
      </c>
      <c r="LZ41" s="567" cm="1">
        <f t="array" ref="LZ41">INDEX(LZ$13:LZ40,$B41+1,1)</f>
        <v>0</v>
      </c>
      <c r="MA41" s="567" cm="1">
        <f t="array" ref="MA41">INDEX(MA$13:MA40,$B41+1,1)</f>
        <v>0</v>
      </c>
      <c r="MB41" s="567" t="str" cm="1">
        <f t="array" ref="MB41">INDEX(MB$13:MB40,$B41+1,1)</f>
        <v>-</v>
      </c>
      <c r="MC41" s="567" t="str" cm="1">
        <f t="array" ref="MC41">INDEX(MC$13:MC40,$B41+1,1)</f>
        <v>-</v>
      </c>
      <c r="MD41" s="441">
        <f t="shared" si="104"/>
        <v>0</v>
      </c>
      <c r="ME41" s="567" t="str" cm="1">
        <f t="array" ref="ME41">INDEX(ME$13:ME40,$B41+1,1)</f>
        <v>-</v>
      </c>
      <c r="MF41" s="567" t="str" cm="1">
        <f t="array" ref="MF41">INDEX(MF$13:MF40,$B41+1,1)</f>
        <v>-</v>
      </c>
      <c r="MG41" s="8"/>
      <c r="MH41" s="567" t="str" cm="1">
        <f t="array" ref="MH41">INDEX(MH$13:MH40,$B41+1,1)</f>
        <v>-</v>
      </c>
      <c r="MI41" s="567" t="str" cm="1">
        <f t="array" ref="MI41">INDEX(MI$13:MI40,$B41+1,1)</f>
        <v>-</v>
      </c>
      <c r="MJ41" s="567" t="str" cm="1">
        <f t="array" ref="MJ41">INDEX(MJ$13:MJ40,$B41+1,1)</f>
        <v>-</v>
      </c>
      <c r="MK41" s="567" t="str" cm="1">
        <f t="array" ref="MK41">INDEX(MK$13:MK40,$B41+1,1)</f>
        <v>-</v>
      </c>
      <c r="ML41" s="567" cm="1">
        <f t="array" ref="ML41">INDEX(ML$13:ML40,$B41+1,1)</f>
        <v>1</v>
      </c>
      <c r="MM41" s="567" cm="1">
        <f t="array" ref="MM41">INDEX(MM$13:MM40,$B41+1,1)</f>
        <v>1</v>
      </c>
      <c r="MN41" s="567" cm="1">
        <f t="array" ref="MN41">INDEX(MN$13:MN40,$B41+1,1)</f>
        <v>1</v>
      </c>
      <c r="MO41" s="567" cm="1">
        <f t="array" ref="MO41">INDEX(MO$13:MO40,$B41+1,1)</f>
        <v>1</v>
      </c>
      <c r="MP41" s="8"/>
      <c r="MQ41" s="441">
        <f t="shared" si="95"/>
        <v>1.5</v>
      </c>
      <c r="MR41" s="8"/>
      <c r="MS41" s="567" t="str" cm="1">
        <f t="array" ref="MS41">INDEX(MS$13:MS40,$B41+1,1)</f>
        <v>-</v>
      </c>
      <c r="MT41" s="567" t="str" cm="1">
        <f t="array" ref="MT41">INDEX(MT$13:MT40,$B41+1,1)</f>
        <v>-</v>
      </c>
      <c r="MU41" s="567" t="str" cm="1">
        <f t="array" ref="MU41">INDEX(MU$13:MU40,$B41+1,1)</f>
        <v>-</v>
      </c>
      <c r="MV41" s="567" t="str" cm="1">
        <f t="array" ref="MV41">INDEX(MV$13:MV40,$B41+1,1)</f>
        <v>-</v>
      </c>
      <c r="MW41" s="567" cm="1">
        <f t="array" ref="MW41">INDEX(MW$13:MW40,$B41+1,1)</f>
        <v>0</v>
      </c>
      <c r="MX41" s="514">
        <v>0</v>
      </c>
    </row>
    <row r="42" spans="1:362" outlineLevel="1">
      <c r="A42" s="18">
        <f t="shared" si="48"/>
        <v>29</v>
      </c>
      <c r="B42" s="18">
        <f t="shared" si="99"/>
        <v>5</v>
      </c>
      <c r="C42">
        <v>2</v>
      </c>
      <c r="D42" s="17" t="str">
        <f t="shared" ca="1" si="100"/>
        <v>GSW</v>
      </c>
      <c r="E42" t="b">
        <v>1</v>
      </c>
      <c r="F42" t="b">
        <v>0</v>
      </c>
      <c r="G42" t="b">
        <f>E42</f>
        <v>1</v>
      </c>
      <c r="H42" s="18" t="s">
        <v>2191</v>
      </c>
      <c r="I42" s="567" cm="1">
        <f t="array" ref="I42">INDEX(I$13:I41,$B42+1,1)</f>
        <v>1</v>
      </c>
      <c r="J42" s="567" cm="1">
        <f t="array" ref="J42">INDEX(J$13:J41,$B42+1,1)</f>
        <v>0</v>
      </c>
      <c r="K42" s="567" cm="1">
        <f t="array" ref="K42">INDEX(K$13:K41,$B42+1,1)</f>
        <v>0</v>
      </c>
      <c r="L42" s="567" cm="1">
        <f t="array" ref="L42">INDEX(L$13:L41,$B42+1,1)</f>
        <v>2</v>
      </c>
      <c r="M42" s="567" cm="1">
        <f t="array" ref="M42">INDEX(M$13:M41,$B42+1,1)</f>
        <v>2</v>
      </c>
      <c r="N42" s="567" cm="1">
        <f t="array" ref="N42">INDEX(N$13:N41,$B42+1,1)</f>
        <v>2</v>
      </c>
      <c r="O42" s="567" cm="1">
        <f t="array" ref="O42">INDEX(O$13:O41,$B42+1,1)</f>
        <v>3</v>
      </c>
      <c r="P42" s="441">
        <f t="shared" si="106"/>
        <v>2</v>
      </c>
      <c r="Q42" s="441">
        <f t="shared" si="106"/>
        <v>0</v>
      </c>
      <c r="R42" s="441">
        <f t="shared" si="50"/>
        <v>6</v>
      </c>
      <c r="S42" s="567" cm="1">
        <f t="array" ref="S42">INDEX(S$13:S41,$B42+1,1)</f>
        <v>1</v>
      </c>
      <c r="T42" s="567" cm="1">
        <f t="array" ref="T42">INDEX(T$13:T41,$B42+1,1)</f>
        <v>1</v>
      </c>
      <c r="U42" s="567" cm="1">
        <f t="array" ref="U42">INDEX(U$13:U41,$B42+1,1)</f>
        <v>1</v>
      </c>
      <c r="V42" s="567" cm="1">
        <f t="array" ref="V42">INDEX(V$13:V41,$B42+1,1)</f>
        <v>0</v>
      </c>
      <c r="W42" s="18"/>
      <c r="X42" s="567" cm="1">
        <f t="array" ref="X42">INDEX(X$13:X41,$B42+1,1)</f>
        <v>0</v>
      </c>
      <c r="Y42" s="567" cm="1">
        <f t="array" ref="Y42">INDEX(Y$13:Y41,$B42+1,1)</f>
        <v>0</v>
      </c>
      <c r="Z42" s="567" cm="1">
        <f t="array" ref="Z42">INDEX(Z$13:Z41,$B42+1,1)</f>
        <v>0</v>
      </c>
      <c r="AA42" s="567" cm="1">
        <f t="array" ref="AA42">INDEX(AA$13:AA41,$B42+1,1)</f>
        <v>1</v>
      </c>
      <c r="AB42" s="567">
        <v>1</v>
      </c>
      <c r="AC42" s="567" cm="1">
        <f t="array" ref="AC42">INDEX(AC$13:AC41,$B42+1,1)</f>
        <v>1</v>
      </c>
      <c r="AD42" s="567" cm="1">
        <f t="array" ref="AD42">INDEX(AD$13:AD41,$B42+1,1)</f>
        <v>1</v>
      </c>
      <c r="AE42" s="567" cm="1">
        <f t="array" ref="AE42">INDEX(AE$13:AE41,$B42+1,1)</f>
        <v>0</v>
      </c>
      <c r="AF42" s="567" cm="1">
        <f t="array" ref="AF42">INDEX(AF$13:AF41,$B42+1,1)</f>
        <v>0</v>
      </c>
      <c r="AG42" s="567" cm="1">
        <f t="array" ref="AG42">INDEX(AG$13:AG41,$B42+1,1)</f>
        <v>0</v>
      </c>
      <c r="AH42" s="567" cm="1">
        <f t="array" ref="AH42">INDEX(AH$13:AH41,$B42+1,1)</f>
        <v>0</v>
      </c>
      <c r="AI42" s="116"/>
      <c r="AJ42" s="116"/>
      <c r="AK42" s="116"/>
      <c r="AL42" s="116"/>
      <c r="AM42" s="116"/>
      <c r="AN42" s="116"/>
      <c r="AO42" s="116"/>
      <c r="AP42" s="116"/>
      <c r="AQ42" s="116"/>
      <c r="AR42" s="116"/>
      <c r="AS42" s="116"/>
      <c r="AT42" s="116"/>
      <c r="AU42" s="116"/>
      <c r="AV42" s="18"/>
      <c r="AW42" s="18"/>
      <c r="AX42" s="18"/>
      <c r="AY42" s="18"/>
      <c r="AZ42" s="18"/>
      <c r="BA42" s="209" t="str" cm="1">
        <f t="array" aca="1" ref="BA42" ca="1">$H42&amp;" "        &amp;_xlfn.SINGLE( INDEX(i.ModelStructure,$I42,1))    &amp;" "
&amp; $D42        &amp;       IF(OR($CD42="-", $CD42),"_PInp","_Full")&amp;    IF($DN42=0," FWM","")&amp;IF($DN42=1," MWM","")&amp;IF($DN42=7," Mat","")&amp;IF($MC42=1,"&amp;EL","   ")&amp;IF($DT42=TRUE,"&amp;BBT","    ")
&amp;      " TOL"&amp;_xlfn.SINGLE(INDEX(i.TOL_Desc,1,$O42))   &amp; " Scan"&amp;$U42
&amp;       CHOOSE($K42+1," CFS"," GFS"," NFS")&amp;     " CG_"&amp;_xlfn.SINGLE(_xlfn.SWITCH($LC42,"-",1,TRUE,1,FALSE,0))&amp;_xlfn.SINGLE(    IF($LE42="-"," FodCrop    ",_xlfn.SWITCH(VALUE(LEFT($LE$4,1)),0," All",6," Lup",9," Oat",11," OaF")&amp;"_Fod"&amp;TEXT($LE42,"000%")))
&amp;" REV"&amp;"_"&amp;TEXT($FR42,"00;-0;00;@ ")&amp;TEXT($AB42,"00;-0;00;  @")&amp;"_"&amp;TEXT($FW42,"0")&amp;"_"&amp;TEXT($AD42,"0")
&amp; " RR"&amp;TEXT(SUM($EE42:$EF42),"+00%;-00%;    ;@")
&amp; " ("&amp;IF($DB42,"P","E")   &amp;IF($DA42,"T","t")        &amp;     "_F"&amp;IF($HS42=TRUE,3,0)+COUNTIF($HL42:$HP42,TRUE)+COUNTIF($BV42:$BW42,"&gt;0")&amp;IF($HQ42=TRUE,3,0)+COUNTIF($BV42:$BW42,"&gt;0")&amp;"N"&amp;$HV42&amp;$HW42&amp;"L"&amp;$IH42&amp;$II42&amp;"_"&amp;$IG42&amp;")"</f>
        <v>REV_All_std SE GSW_PInp MWM        TOLSpr Scan1 CFS CG_1 FodCrop     REV_- 01_1_1 RR     (Et_F00N--L11_-)</v>
      </c>
      <c r="BB42" s="8" t="str">
        <f ca="1">IF(COUNTIF(BA$13:BA42,BA42)=1,"-","Dup")</f>
        <v>-</v>
      </c>
      <c r="BC42" s="8"/>
      <c r="BD42" s="567" t="b" cm="1">
        <f t="array" ref="BD42">INDEX(BD$13:BD41,$B42+1,1)</f>
        <v>0</v>
      </c>
      <c r="BE42" s="567" t="b" cm="1">
        <f t="array" ref="BE42">INDEX(BE$13:BE41,$B42+1,1)</f>
        <v>0</v>
      </c>
      <c r="BF42" s="567" t="b" cm="1">
        <f t="array" ref="BF42">INDEX(BF$13:BF41,$B42+1,1)</f>
        <v>0</v>
      </c>
      <c r="BG42" s="567" t="b" cm="1">
        <f t="array" ref="BG42">INDEX(BG$13:BG41,$B42+1,1)</f>
        <v>0</v>
      </c>
      <c r="BH42" s="567" t="b" cm="1">
        <f t="array" ref="BH42">INDEX(BH$13:BH41,$B42+1,1)</f>
        <v>0</v>
      </c>
      <c r="BI42" s="567" t="b" cm="1">
        <f t="array" ref="BI42">INDEX(BI$13:BI41,$B42+1,1)</f>
        <v>0</v>
      </c>
      <c r="BJ42" s="567" t="b" cm="1">
        <f t="array" ref="BJ42">INDEX(BJ$13:BJ41,$B42+1,1)</f>
        <v>0</v>
      </c>
      <c r="BK42" s="567" t="b" cm="1">
        <f t="array" ref="BK42">INDEX(BK$13:BK41,$B42+1,1)</f>
        <v>0</v>
      </c>
      <c r="BL42" s="567" t="b" cm="1">
        <f t="array" ref="BL42">INDEX(BL$13:BL41,$B42+1,1)</f>
        <v>0</v>
      </c>
      <c r="BM42" s="8"/>
      <c r="BN42" s="567" t="b" cm="1">
        <f t="array" ref="BN42">INDEX(BN$13:BN41,$B42+1,1)</f>
        <v>0</v>
      </c>
      <c r="BO42" s="567" t="str" cm="1">
        <f t="array" ref="BO42">INDEX(BO$13:BO41,$B42+1,1)</f>
        <v>-</v>
      </c>
      <c r="BP42" s="567" t="str" cm="1">
        <f t="array" ref="BP42">INDEX(BP$13:BP41,$B42+1,1)</f>
        <v>-</v>
      </c>
      <c r="BQ42" s="567" t="str" cm="1">
        <f t="array" ref="BQ42">INDEX(BQ$13:BQ41,$B42+1,1)</f>
        <v>-</v>
      </c>
      <c r="BR42" s="567" t="str" cm="1">
        <f t="array" ref="BR42">INDEX(BR$13:BR41,$B42+1,1)</f>
        <v>-</v>
      </c>
      <c r="BS42" s="567" t="str" cm="1">
        <f t="array" ref="BS42">INDEX(BS$13:BS41,$B42+1,1)</f>
        <v>-</v>
      </c>
      <c r="BT42" s="567" t="str" cm="1">
        <f t="array" ref="BT42">INDEX(BT$13:BT41,$B42+1,1)</f>
        <v>-</v>
      </c>
      <c r="BU42" s="567" t="str" cm="1">
        <f t="array" ref="BU42">INDEX(BU$13:BU41,$B42+1,1)</f>
        <v>-</v>
      </c>
      <c r="BV42" s="567" t="str" cm="1">
        <f t="array" ref="BV42">INDEX(BV$13:BV41,$B42+1,1)</f>
        <v>-</v>
      </c>
      <c r="BW42" s="567" t="str" cm="1">
        <f t="array" ref="BW42">INDEX(BW$13:BW41,$B42+1,1)</f>
        <v>-</v>
      </c>
      <c r="BX42" s="567" t="str" cm="1">
        <f t="array" ref="BX42">INDEX(BX$13:BX41,$B42+1,1)</f>
        <v>-</v>
      </c>
      <c r="BY42" s="567" t="str" cm="1">
        <f t="array" ref="BY42">INDEX(BY$13:BY41,$B42+1,1)</f>
        <v>-</v>
      </c>
      <c r="BZ42" s="567" t="b" cm="1">
        <f t="array" ref="BZ42">INDEX(BZ$13:BZ41,$B42+1,1)</f>
        <v>0</v>
      </c>
      <c r="CA42" s="567" t="str" cm="1">
        <f t="array" ref="CA42">INDEX(CA$13:CA41,$B42+1,1)</f>
        <v>-</v>
      </c>
      <c r="CB42" s="567" t="str" cm="1">
        <f t="array" ref="CB42">INDEX(CB$13:CB41,$B42+1,1)</f>
        <v>-</v>
      </c>
      <c r="CC42" s="567" t="str" cm="1">
        <f t="array" ref="CC42">INDEX(CC$13:CC41,$B42+1,1)</f>
        <v>-</v>
      </c>
      <c r="CD42" s="567" t="str" cm="1">
        <f t="array" ref="CD42">INDEX(CD$13:CD41,$B42+1,1)</f>
        <v>-</v>
      </c>
      <c r="CE42" s="8"/>
      <c r="CF42" s="567" t="str" cm="1">
        <f t="array" ref="CF42">INDEX(CF$13:CF41,$B42+1,1)</f>
        <v>-</v>
      </c>
      <c r="CG42" s="441" t="str">
        <f t="shared" ca="1" si="53"/>
        <v>-</v>
      </c>
      <c r="CH42" s="441">
        <f t="shared" si="107"/>
        <v>0</v>
      </c>
      <c r="CI42" s="441">
        <f t="shared" si="107"/>
        <v>0</v>
      </c>
      <c r="CJ42" s="567" t="str" cm="1">
        <f t="array" ref="CJ42">INDEX(CJ$13:CJ41,$B42+1,1)</f>
        <v>-</v>
      </c>
      <c r="CK42" s="567" t="str" cm="1">
        <f t="array" ref="CK42">INDEX(CK$13:CK41,$B42+1,1)</f>
        <v>-</v>
      </c>
      <c r="CL42" s="567" t="str" cm="1">
        <f t="array" ref="CL42">INDEX(CL$13:CL41,$B42+1,1)</f>
        <v>-</v>
      </c>
      <c r="CM42" s="441" t="str">
        <f t="shared" ca="1" si="55"/>
        <v>-</v>
      </c>
      <c r="CN42" s="441">
        <f t="shared" si="108"/>
        <v>0</v>
      </c>
      <c r="CO42" s="441">
        <f t="shared" si="108"/>
        <v>0</v>
      </c>
      <c r="CP42" s="567" t="str" cm="1">
        <f t="array" ref="CP42">INDEX(CP$13:CP41,$B42+1,1)</f>
        <v>-</v>
      </c>
      <c r="CQ42" s="441" t="str">
        <f t="shared" ca="1" si="57"/>
        <v>-</v>
      </c>
      <c r="CR42" s="441">
        <f t="shared" si="58"/>
        <v>0</v>
      </c>
      <c r="CS42" s="567" t="str" cm="1">
        <f t="array" ref="CS42">INDEX(CS$13:CS41,$B42+1,1)</f>
        <v>-</v>
      </c>
      <c r="CT42" s="567" t="str" cm="1">
        <f t="array" ref="CT42">INDEX(CT$13:CT41,$B42+1,1)</f>
        <v>-</v>
      </c>
      <c r="CU42" s="441">
        <f t="shared" si="59"/>
        <v>0</v>
      </c>
      <c r="CV42" s="567" t="str" cm="1">
        <f t="array" ref="CV42">INDEX(CV$13:CV41,$B42+1,1)</f>
        <v>-</v>
      </c>
      <c r="CW42" s="441" t="str">
        <f t="shared" ca="1" si="60"/>
        <v>-</v>
      </c>
      <c r="CX42" s="441">
        <f t="shared" si="109"/>
        <v>0</v>
      </c>
      <c r="CY42" s="441">
        <f t="shared" si="109"/>
        <v>0</v>
      </c>
      <c r="CZ42" s="8"/>
      <c r="DA42" s="567" t="b" cm="1">
        <f t="array" ref="DA42">INDEX(DA$13:DA41,$B42+1,1)</f>
        <v>0</v>
      </c>
      <c r="DB42" s="567" t="b" cm="1">
        <f t="array" ref="DB42">INDEX(DB$13:DB41,$B42+1,1)</f>
        <v>0</v>
      </c>
      <c r="DC42" s="568">
        <f t="shared" ca="1" si="105"/>
        <v>0</v>
      </c>
      <c r="DD42" s="567" t="b" cm="1">
        <f t="array" ref="DD42">INDEX(DD$13:DD41,$B42+1,1)</f>
        <v>1</v>
      </c>
      <c r="DE42" s="567" t="str" cm="1">
        <f t="array" ref="DE42">INDEX(DE$13:DE41,$B42+1,1)</f>
        <v>-</v>
      </c>
      <c r="DF42" s="567" cm="1">
        <f t="array" ref="DF42">INDEX(DF$13:DF41,$B42+1,1)</f>
        <v>1</v>
      </c>
      <c r="DG42" s="567" cm="1">
        <f t="array" ref="DG42">INDEX(DG$13:DG41,$B42+1,1)</f>
        <v>1</v>
      </c>
      <c r="DH42" s="567" t="str" cm="1">
        <f t="array" ref="DH42">INDEX(DH$13:DH41,$B42+1,1)</f>
        <v>-</v>
      </c>
      <c r="DI42" s="567" t="str" cm="1">
        <f t="array" ref="DI42">INDEX(DI$13:DI41,$B42+1,1)</f>
        <v>-</v>
      </c>
      <c r="DJ42" s="567" t="str" cm="1">
        <f t="array" ref="DJ42">INDEX(DJ$13:DJ41,$B42+1,1)</f>
        <v>-</v>
      </c>
      <c r="DK42" s="567" t="str" cm="1">
        <f t="array" ref="DK42">INDEX(DK$13:DK41,$B42+1,1)</f>
        <v>-</v>
      </c>
      <c r="DL42" s="567" t="str" cm="1">
        <f t="array" ref="DL42">INDEX(DL$13:DL41,$B42+1,1)</f>
        <v>-</v>
      </c>
      <c r="DM42" s="567" t="str" cm="1">
        <f t="array" ref="DM42">INDEX(DM$13:DM41,$B42+1,1)</f>
        <v>-</v>
      </c>
      <c r="DN42" s="441">
        <f t="shared" si="80"/>
        <v>1</v>
      </c>
      <c r="DO42" s="441">
        <f t="shared" si="80"/>
        <v>60</v>
      </c>
      <c r="DP42" s="567" t="str" cm="1">
        <f t="array" ref="DP42">INDEX(DP$13:DP41,$B42+1,1)</f>
        <v>-</v>
      </c>
      <c r="DQ42" s="441" t="str">
        <f t="shared" si="81"/>
        <v>-</v>
      </c>
      <c r="DR42" s="441" t="str">
        <f t="shared" si="81"/>
        <v>-</v>
      </c>
      <c r="DS42" s="441" t="str">
        <f t="shared" si="81"/>
        <v>-</v>
      </c>
      <c r="DT42" s="441" t="b">
        <f t="shared" si="82"/>
        <v>0</v>
      </c>
      <c r="DU42" s="567" t="str" cm="1">
        <f t="array" ref="DU42">INDEX(DU$13:DU41,$B42+1,1)</f>
        <v>-</v>
      </c>
      <c r="DV42" s="567" t="str" cm="1">
        <f t="array" ref="DV42">INDEX(DV$13:DV41,$B42+1,1)</f>
        <v>-</v>
      </c>
      <c r="DW42" s="567" t="str" cm="1">
        <f t="array" ref="DW42">INDEX(DW$13:DW41,$B42+1,1)</f>
        <v>-</v>
      </c>
      <c r="DX42" s="567" t="str" cm="1">
        <f t="array" ref="DX42">INDEX(DX$13:DX41,$B42+1,1)</f>
        <v>-</v>
      </c>
      <c r="DY42" s="441" t="str">
        <f t="shared" si="114"/>
        <v>-</v>
      </c>
      <c r="DZ42" s="441">
        <f t="shared" si="114"/>
        <v>500</v>
      </c>
      <c r="EA42" s="441">
        <f t="shared" si="114"/>
        <v>500</v>
      </c>
      <c r="EB42" s="441" t="str">
        <f t="shared" si="114"/>
        <v>-</v>
      </c>
      <c r="EC42" s="441" t="str">
        <f t="shared" si="114"/>
        <v>-</v>
      </c>
      <c r="ED42" s="441" t="str">
        <f t="shared" si="114"/>
        <v>-</v>
      </c>
      <c r="EE42" s="441">
        <f t="shared" si="84"/>
        <v>0</v>
      </c>
      <c r="EF42" s="441">
        <f t="shared" si="85"/>
        <v>0</v>
      </c>
      <c r="EG42" s="441">
        <f t="shared" si="115"/>
        <v>0</v>
      </c>
      <c r="EH42" s="441">
        <f t="shared" si="115"/>
        <v>0</v>
      </c>
      <c r="EI42" s="441">
        <f t="shared" si="115"/>
        <v>0</v>
      </c>
      <c r="EJ42" s="441">
        <f t="shared" si="115"/>
        <v>0</v>
      </c>
      <c r="EK42" s="441" t="b">
        <f t="shared" si="116"/>
        <v>0</v>
      </c>
      <c r="EL42" s="441" t="b">
        <f t="shared" si="116"/>
        <v>0</v>
      </c>
      <c r="EM42" s="441" t="b">
        <f t="shared" si="116"/>
        <v>0</v>
      </c>
      <c r="EN42" s="441" t="b">
        <f t="shared" si="116"/>
        <v>0</v>
      </c>
      <c r="EO42" s="441">
        <f t="shared" si="117"/>
        <v>1</v>
      </c>
      <c r="EP42" s="441">
        <f t="shared" si="117"/>
        <v>0</v>
      </c>
      <c r="EQ42" s="441" t="b">
        <f t="shared" si="89"/>
        <v>0</v>
      </c>
      <c r="ER42" s="441" t="b">
        <f t="shared" si="110"/>
        <v>0</v>
      </c>
      <c r="ES42" s="441" t="b">
        <f t="shared" si="110"/>
        <v>0</v>
      </c>
      <c r="ET42" s="441" t="b">
        <f t="shared" si="110"/>
        <v>1</v>
      </c>
      <c r="EU42" s="91">
        <f t="shared" si="111"/>
        <v>1</v>
      </c>
      <c r="EV42" s="91">
        <f t="shared" si="111"/>
        <v>1</v>
      </c>
      <c r="EW42" s="567" cm="1">
        <f t="array" ref="EW42">INDEX(EW$13:EW41,$B42+1,1)</f>
        <v>1</v>
      </c>
      <c r="EX42" s="567" cm="1">
        <f t="array" ref="EX42">INDEX(EX$13:EX41,$B42+1,1)</f>
        <v>1</v>
      </c>
      <c r="EY42" s="567" cm="1">
        <f t="array" ref="EY42">INDEX(EY$13:EY41,$B42+1,1)</f>
        <v>1</v>
      </c>
      <c r="EZ42" s="567" cm="1">
        <f t="array" ref="EZ42">INDEX(EZ$13:EZ41,$B42+1,1)</f>
        <v>1</v>
      </c>
      <c r="FA42" s="567" t="str" cm="1">
        <f t="array" ref="FA42">INDEX(FA$13:FA41,$B42+1,1)</f>
        <v>-</v>
      </c>
      <c r="FB42" s="441" t="b">
        <f t="shared" si="90"/>
        <v>1</v>
      </c>
      <c r="FC42" s="441" t="b">
        <f t="shared" si="90"/>
        <v>0</v>
      </c>
      <c r="FD42" s="441" t="b">
        <f t="shared" si="90"/>
        <v>0</v>
      </c>
      <c r="FE42" s="441" t="b">
        <f t="shared" si="90"/>
        <v>0</v>
      </c>
      <c r="FF42" s="91">
        <f t="shared" si="112"/>
        <v>1</v>
      </c>
      <c r="FG42" s="91">
        <f t="shared" si="112"/>
        <v>1</v>
      </c>
      <c r="FH42" s="91">
        <f t="shared" si="112"/>
        <v>1</v>
      </c>
      <c r="FI42" s="91">
        <f t="shared" si="112"/>
        <v>1</v>
      </c>
      <c r="FJ42" s="91">
        <f t="shared" si="112"/>
        <v>1</v>
      </c>
      <c r="FK42" s="91">
        <f t="shared" si="112"/>
        <v>1</v>
      </c>
      <c r="FL42" s="91">
        <f t="shared" si="112"/>
        <v>1</v>
      </c>
      <c r="FM42" s="91">
        <f t="shared" si="112"/>
        <v>1</v>
      </c>
      <c r="FN42" s="8"/>
      <c r="FO42" s="200" t="b">
        <f>FO41</f>
        <v>1</v>
      </c>
      <c r="FP42" s="441" t="b">
        <f t="shared" si="91"/>
        <v>0</v>
      </c>
      <c r="FQ42" s="22">
        <f>VALUE($L42&amp;$M42&amp;$O42&amp;$U42&amp;VALUE($K42))</f>
        <v>22310</v>
      </c>
      <c r="FR42" s="567" t="str" cm="1">
        <f t="array" ref="FR42">INDEX(FR$13:FR41,$B42+1,1)</f>
        <v>-</v>
      </c>
      <c r="FS42" s="567" t="str" cm="1">
        <f t="array" ref="FS42">INDEX(FS$13:FS41,$B42+1,1)</f>
        <v>-</v>
      </c>
      <c r="FT42" s="567" cm="1">
        <f t="array" ref="FT42">INDEX(FT$13:FT41,$B42+1,1)</f>
        <v>1</v>
      </c>
      <c r="FU42" s="567" cm="1">
        <f t="array" ref="FU42">INDEX(FU$13:FU41,$B42+1,1)</f>
        <v>1</v>
      </c>
      <c r="FV42" s="567" t="str" cm="1">
        <f t="array" ref="FV42">INDEX(FV$13:FV41,$B42+1,1)</f>
        <v>-</v>
      </c>
      <c r="FW42" s="22">
        <v>1</v>
      </c>
      <c r="FX42" s="22">
        <v>1</v>
      </c>
      <c r="FY42" s="22">
        <v>1</v>
      </c>
      <c r="FZ42" s="22">
        <v>1</v>
      </c>
      <c r="GA42" s="22">
        <v>1</v>
      </c>
      <c r="GB42" s="22">
        <v>1</v>
      </c>
      <c r="GC42" s="22">
        <v>1</v>
      </c>
      <c r="GD42" s="22">
        <v>1</v>
      </c>
      <c r="GE42" s="22">
        <v>1</v>
      </c>
      <c r="GF42" s="22">
        <v>1</v>
      </c>
      <c r="GG42" s="22">
        <v>1</v>
      </c>
      <c r="GH42" s="22">
        <v>1</v>
      </c>
      <c r="GI42" s="22">
        <v>1</v>
      </c>
      <c r="GJ42" s="22">
        <v>1</v>
      </c>
      <c r="GK42" s="22">
        <v>1</v>
      </c>
      <c r="GL42" s="22">
        <v>1</v>
      </c>
      <c r="GM42" s="22">
        <v>1</v>
      </c>
      <c r="GN42" s="567" cm="1">
        <f t="array" ref="GN42">INDEX(GN$13:GN41,$B42+1,1)</f>
        <v>0</v>
      </c>
      <c r="GO42" s="567" t="str" cm="1">
        <f t="array" ref="GO42">INDEX(GO$13:GO41,$B42+1,1)</f>
        <v>-</v>
      </c>
      <c r="GP42" s="567" cm="1">
        <f t="array" ref="GP42">INDEX(GP$13:GP41,$B42+1,1)</f>
        <v>1</v>
      </c>
      <c r="GQ42" s="567" cm="1">
        <f t="array" ref="GQ42">INDEX(GQ$13:GQ41,$B42+1,1)</f>
        <v>0</v>
      </c>
      <c r="GR42" s="567" cm="1">
        <f t="array" ref="GR42">INDEX(GR$13:GR41,$B42+1,1)</f>
        <v>0</v>
      </c>
      <c r="GS42" s="567" cm="1">
        <f t="array" ref="GS42">INDEX(GS$13:GS41,$B42+1,1)</f>
        <v>0</v>
      </c>
      <c r="GT42" s="567" cm="1">
        <f t="array" ref="GT42">INDEX(GT$13:GT41,$B42+1,1)</f>
        <v>0</v>
      </c>
      <c r="GU42" s="567" cm="1">
        <f t="array" ref="GU42">INDEX(GU$13:GU41,$B42+1,1)</f>
        <v>0</v>
      </c>
      <c r="GV42" s="567" cm="1">
        <f t="array" ref="GV42">INDEX(GV$13:GV41,$B42+1,1)</f>
        <v>0</v>
      </c>
      <c r="GW42" s="567" cm="1">
        <f t="array" ref="GW42">INDEX(GW$13:GW41,$B42+1,1)</f>
        <v>1</v>
      </c>
      <c r="GX42" s="567" cm="1">
        <f t="array" ref="GX42">INDEX(GX$13:GX41,$B42+1,1)</f>
        <v>0</v>
      </c>
      <c r="GY42" s="567" cm="1">
        <f t="array" ref="GY42">INDEX(GY$13:GY41,$B42+1,1)</f>
        <v>0</v>
      </c>
      <c r="GZ42" s="567" cm="1">
        <f t="array" ref="GZ42">INDEX(GZ$13:GZ41,$B42+1,1)</f>
        <v>0</v>
      </c>
      <c r="HA42" s="567" cm="1">
        <f t="array" ref="HA42">INDEX(HA$13:HA41,$B42+1,1)</f>
        <v>0</v>
      </c>
      <c r="HB42" s="8"/>
      <c r="HC42" s="567" t="str" cm="1">
        <f t="array" ref="HC42">INDEX(HC$13:HC41,$B42+1,1)</f>
        <v>-</v>
      </c>
      <c r="HD42" s="567" t="str" cm="1">
        <f t="array" ref="HD42">INDEX(HD$13:HD41,$B42+1,1)</f>
        <v>-</v>
      </c>
      <c r="HE42" s="567" t="str" cm="1">
        <f t="array" ref="HE42">INDEX(HE$13:HE41,$B42+1,1)</f>
        <v>-</v>
      </c>
      <c r="HF42" s="567" t="str" cm="1">
        <f t="array" ref="HF42">INDEX(HF$13:HF41,$B42+1,1)</f>
        <v>-</v>
      </c>
      <c r="HG42" s="567" cm="1">
        <f t="array" ref="HG42">INDEX(HG$13:HG41,$B42+1,1)</f>
        <v>0</v>
      </c>
      <c r="HH42" s="567" t="str" cm="1">
        <f t="array" ref="HH42">INDEX(HH$13:HH41,$B42+1,1)</f>
        <v>-</v>
      </c>
      <c r="HI42" s="567" t="str" cm="1">
        <f t="array" ref="HI42">INDEX(HI$13:HI41,$B42+1,1)</f>
        <v>-</v>
      </c>
      <c r="HJ42" s="567" t="str" cm="1">
        <f t="array" aca="1" ref="HJ42" ca="1">INDEX(HJ$13:HJ41,$B42+1,1)</f>
        <v>-</v>
      </c>
      <c r="HK42" s="567" t="str" cm="1">
        <f t="array" ref="HK42">INDEX(HK$13:HK41,$B42+1,1)</f>
        <v>-</v>
      </c>
      <c r="HL42" s="567" t="str" cm="1">
        <f t="array" ref="HL42">INDEX(HL$13:HL41,$B42+1,1)</f>
        <v>-</v>
      </c>
      <c r="HM42" s="567" t="str" cm="1">
        <f t="array" ref="HM42">INDEX(HM$13:HM41,$B42+1,1)</f>
        <v>-</v>
      </c>
      <c r="HN42" s="567" t="str" cm="1">
        <f t="array" ref="HN42">INDEX(HN$13:HN41,$B42+1,1)</f>
        <v>-</v>
      </c>
      <c r="HO42" s="567" t="str" cm="1">
        <f t="array" ref="HO42">INDEX(HO$13:HO41,$B42+1,1)</f>
        <v>-</v>
      </c>
      <c r="HP42" s="567" t="str" cm="1">
        <f t="array" ref="HP42">INDEX(HP$13:HP41,$B42+1,1)</f>
        <v>-</v>
      </c>
      <c r="HQ42" s="567" t="str" cm="1">
        <f t="array" ref="HQ42">INDEX(HQ$13:HQ41,$B42+1,1)</f>
        <v>-</v>
      </c>
      <c r="HR42" s="567" t="str" cm="1">
        <f t="array" ref="HR42">INDEX(HR$13:HR41,$B42+1,1)</f>
        <v>-</v>
      </c>
      <c r="HS42" s="567" t="str" cm="1">
        <f t="array" ref="HS42">INDEX(HS$13:HS41,$B42+1,1)</f>
        <v>-</v>
      </c>
      <c r="HT42" s="567" t="str" cm="1">
        <f t="array" ref="HT42">INDEX(HT$13:HT41,$B42+1,1)</f>
        <v>-</v>
      </c>
      <c r="HU42" s="567" t="str" cm="1">
        <f t="array" ref="HU42">INDEX(HU$13:HU41,$B42+1,1)</f>
        <v>-</v>
      </c>
      <c r="HV42" s="567" t="str" cm="1">
        <f t="array" ref="HV42">INDEX(HV$13:HV41,$B42+1,1)</f>
        <v>-</v>
      </c>
      <c r="HW42" s="567" t="str" cm="1">
        <f t="array" ref="HW42">INDEX(HW$13:HW41,$B42+1,1)</f>
        <v>-</v>
      </c>
      <c r="HX42" s="567" t="str" cm="1">
        <f t="array" ref="HX42">INDEX(HX$13:HX41,$B42+1,1)</f>
        <v>-</v>
      </c>
      <c r="HY42" s="567" t="str" cm="1">
        <f t="array" ref="HY42">INDEX(HY$13:HY41,$B42+1,1)</f>
        <v>-</v>
      </c>
      <c r="HZ42" s="567" t="str" cm="1">
        <f t="array" ref="HZ42">INDEX(HZ$13:HZ41,$B42+1,1)</f>
        <v>-</v>
      </c>
      <c r="IA42" s="567" t="str" cm="1">
        <f t="array" ref="IA42">INDEX(IA$13:IA41,$B42+1,1)</f>
        <v>-</v>
      </c>
      <c r="IB42" s="567" t="str" cm="1">
        <f t="array" ref="IB42">INDEX(IB$13:IB41,$B42+1,1)</f>
        <v>-</v>
      </c>
      <c r="IC42" s="567" t="str" cm="1">
        <f t="array" ref="IC42">INDEX(IC$13:IC41,$B42+1,1)</f>
        <v>-</v>
      </c>
      <c r="ID42" s="567" t="str" cm="1">
        <f t="array" ref="ID42">INDEX(ID$13:ID41,$B42+1,1)</f>
        <v>-</v>
      </c>
      <c r="IE42" s="567" t="str" cm="1">
        <f t="array" ref="IE42">INDEX(IE$13:IE41,$B42+1,1)</f>
        <v>-</v>
      </c>
      <c r="IF42" s="567" t="str" cm="1">
        <f t="array" ref="IF42">INDEX(IF$13:IF41,$B42+1,1)</f>
        <v>-</v>
      </c>
      <c r="IG42" s="567" t="str" cm="1">
        <f t="array" ref="IG42">INDEX(IG$13:IG41,$B42+1,1)</f>
        <v>-</v>
      </c>
      <c r="IH42" s="567" cm="1">
        <f t="array" ref="IH42">INDEX(IH$13:IH41,$B42+1,1)</f>
        <v>1</v>
      </c>
      <c r="II42" s="567" cm="1">
        <f t="array" ref="II42">INDEX(II$13:II41,$B42+1,1)</f>
        <v>1</v>
      </c>
      <c r="IJ42" s="8"/>
      <c r="IK42" s="567" cm="1">
        <f t="array" ref="IK42">INDEX(IK$13:IK41,$B42+1,1)</f>
        <v>0.125</v>
      </c>
      <c r="IL42" s="567" cm="1">
        <f t="array" ref="IL42">INDEX(IL$13:IL41,$B42+1,1)</f>
        <v>0.3</v>
      </c>
      <c r="IM42" s="567" cm="1">
        <f t="array" ref="IM42">INDEX(IM$13:IM41,$B42+1,1)</f>
        <v>-0.05</v>
      </c>
      <c r="IN42" s="567" cm="1">
        <f t="array" ref="IN42">INDEX(IN$13:IN41,$B42+1,1)</f>
        <v>0.1</v>
      </c>
      <c r="IO42" s="567" cm="1">
        <f t="array" ref="IO42">INDEX(IO$13:IO41,$B42+1,1)</f>
        <v>0.25</v>
      </c>
      <c r="IP42" s="567" cm="1">
        <f t="array" ref="IP42">INDEX(IP$13:IP41,$B42+1,1)</f>
        <v>-0.05</v>
      </c>
      <c r="IQ42" s="567" cm="1">
        <f t="array" ref="IQ42">INDEX(IQ$13:IQ41,$B42+1,1)</f>
        <v>0.05</v>
      </c>
      <c r="IR42" s="567" cm="1">
        <f t="array" ref="IR42">INDEX(IR$13:IR41,$B42+1,1)</f>
        <v>0.1</v>
      </c>
      <c r="IS42" s="567" cm="1">
        <f t="array" ref="IS42">INDEX(IS$13:IS41,$B42+1,1)</f>
        <v>-0.02</v>
      </c>
      <c r="IT42" s="567" cm="1">
        <f t="array" ref="IT42">INDEX(IT$13:IT41,$B42+1,1)</f>
        <v>0.1</v>
      </c>
      <c r="IU42" s="567" cm="1">
        <f t="array" ref="IU42">INDEX(IU$13:IU41,$B42+1,1)</f>
        <v>0.25</v>
      </c>
      <c r="IV42" s="567" cm="1">
        <f t="array" ref="IV42">INDEX(IV$13:IV41,$B42+1,1)</f>
        <v>-0.05</v>
      </c>
      <c r="IW42" s="567" cm="1">
        <f t="array" ref="IW42">INDEX(IW$13:IW41,$B42+1,1)</f>
        <v>0.125</v>
      </c>
      <c r="IX42" s="567" cm="1">
        <f t="array" ref="IX42">INDEX(IX$13:IX41,$B42+1,1)</f>
        <v>0.1</v>
      </c>
      <c r="IY42" s="567" cm="1">
        <f t="array" ref="IY42">INDEX(IY$13:IY41,$B42+1,1)</f>
        <v>0.1</v>
      </c>
      <c r="IZ42" s="567" cm="1">
        <f t="array" ref="IZ42">INDEX(IZ$13:IZ41,$B42+1,1)</f>
        <v>0.1</v>
      </c>
      <c r="JA42" s="567" cm="1">
        <f t="array" ref="JA42">INDEX(JA$13:JA41,$B42+1,1)</f>
        <v>0</v>
      </c>
      <c r="JB42" s="567" cm="1">
        <f t="array" ref="JB42">INDEX(JB$13:JB41,$B42+1,1)</f>
        <v>0</v>
      </c>
      <c r="JC42" s="567" cm="1">
        <f t="array" ref="JC42">INDEX(JC$13:JC41,$B42+1,1)</f>
        <v>0</v>
      </c>
      <c r="JD42" s="567" cm="1">
        <f t="array" ref="JD42">INDEX(JD$13:JD41,$B42+1,1)</f>
        <v>0</v>
      </c>
      <c r="JE42" s="567" cm="1">
        <f t="array" ref="JE42">INDEX(JE$13:JE41,$B42+1,1)</f>
        <v>0</v>
      </c>
      <c r="JF42" s="567" cm="1">
        <f t="array" ref="JF42">INDEX(JF$13:JF41,$B42+1,1)</f>
        <v>0</v>
      </c>
      <c r="JG42" s="567" cm="1">
        <f t="array" ref="JG42">INDEX(JG$13:JG41,$B42+1,1)</f>
        <v>0</v>
      </c>
      <c r="JH42" s="567" cm="1">
        <f t="array" ref="JH42">INDEX(JH$13:JH41,$B42+1,1)</f>
        <v>0</v>
      </c>
      <c r="JI42" s="567" cm="1">
        <f t="array" ref="JI42">INDEX(JI$13:JI41,$B42+1,1)</f>
        <v>0</v>
      </c>
      <c r="JJ42" s="567" cm="1">
        <f t="array" ref="JJ42">INDEX(JJ$13:JJ41,$B42+1,1)</f>
        <v>0</v>
      </c>
      <c r="JK42" s="567" cm="1">
        <f t="array" ref="JK42">INDEX(JK$13:JK41,$B42+1,1)</f>
        <v>0</v>
      </c>
      <c r="JL42" s="567" cm="1">
        <f t="array" ref="JL42">INDEX(JL$13:JL41,$B42+1,1)</f>
        <v>0</v>
      </c>
      <c r="JM42" s="567" cm="1">
        <f t="array" ref="JM42">INDEX(JM$13:JM41,$B42+1,1)</f>
        <v>0</v>
      </c>
      <c r="JN42" s="567" cm="1">
        <f t="array" ref="JN42">INDEX(JN$13:JN41,$B42+1,1)</f>
        <v>0</v>
      </c>
      <c r="JO42" s="567" cm="1">
        <f t="array" ref="JO42">INDEX(JO$13:JO41,$B42+1,1)</f>
        <v>0</v>
      </c>
      <c r="JP42" s="567" cm="1">
        <f t="array" ref="JP42">INDEX(JP$13:JP41,$B42+1,1)</f>
        <v>0</v>
      </c>
      <c r="JQ42" s="567" cm="1">
        <f t="array" ref="JQ42">INDEX(JQ$13:JQ41,$B42+1,1)</f>
        <v>0</v>
      </c>
      <c r="JR42" s="567" cm="1">
        <f t="array" ref="JR42">INDEX(JR$13:JR41,$B42+1,1)</f>
        <v>0</v>
      </c>
      <c r="JS42" s="567" cm="1">
        <f t="array" ref="JS42">INDEX(JS$13:JS41,$B42+1,1)</f>
        <v>0</v>
      </c>
      <c r="JT42" s="567" cm="1">
        <f t="array" ref="JT42">INDEX(JT$13:JT41,$B42+1,1)</f>
        <v>0</v>
      </c>
      <c r="JU42" s="567" cm="1">
        <f t="array" ref="JU42">INDEX(JU$13:JU41,$B42+1,1)</f>
        <v>0</v>
      </c>
      <c r="JV42" s="567" cm="1">
        <f t="array" ref="JV42">INDEX(JV$13:JV41,$B42+1,1)</f>
        <v>0</v>
      </c>
      <c r="JW42" s="567" cm="1">
        <f t="array" ref="JW42">INDEX(JW$13:JW41,$B42+1,1)</f>
        <v>0</v>
      </c>
      <c r="JX42" s="567" cm="1">
        <f t="array" ref="JX42">INDEX(JX$13:JX41,$B42+1,1)</f>
        <v>0</v>
      </c>
      <c r="JY42" s="567" cm="1">
        <f t="array" ref="JY42">INDEX(JY$13:JY41,$B42+1,1)</f>
        <v>0</v>
      </c>
      <c r="JZ42" s="567" cm="1">
        <f t="array" ref="JZ42">INDEX(JZ$13:JZ41,$B42+1,1)</f>
        <v>0</v>
      </c>
      <c r="KA42" s="567" cm="1">
        <f t="array" ref="KA42">INDEX(KA$13:KA41,$B42+1,1)</f>
        <v>0</v>
      </c>
      <c r="KB42" s="567" cm="1">
        <f t="array" ref="KB42">INDEX(KB$13:KB41,$B42+1,1)</f>
        <v>0</v>
      </c>
      <c r="KC42" s="567" cm="1">
        <f t="array" ref="KC42">INDEX(KC$13:KC41,$B42+1,1)</f>
        <v>0</v>
      </c>
      <c r="KD42" s="567" cm="1">
        <f t="array" ref="KD42">INDEX(KD$13:KD41,$B42+1,1)</f>
        <v>0</v>
      </c>
      <c r="KE42" s="567" cm="1">
        <f t="array" ref="KE42">INDEX(KE$13:KE41,$B42+1,1)</f>
        <v>0</v>
      </c>
      <c r="KF42" s="567" cm="1">
        <f t="array" ref="KF42">INDEX(KF$13:KF41,$B42+1,1)</f>
        <v>0</v>
      </c>
      <c r="KG42" s="567" t="str" cm="1">
        <f t="array" ref="KG42">INDEX(KG$13:KG41,$B42+1,1)</f>
        <v>-</v>
      </c>
      <c r="KH42" s="8"/>
      <c r="KI42" s="567" cm="1">
        <f t="array" ref="KI42">INDEX(KI$13:KI41,$B42+1,1)</f>
        <v>0</v>
      </c>
      <c r="KJ42" s="567" cm="1">
        <f t="array" ref="KJ42">INDEX(KJ$13:KJ41,$B42+1,1)</f>
        <v>0</v>
      </c>
      <c r="KK42" s="567" cm="1">
        <f t="array" ref="KK42">INDEX(KK$13:KK41,$B42+1,1)</f>
        <v>0</v>
      </c>
      <c r="KL42" s="567" t="str" cm="1">
        <f t="array" ref="KL42">INDEX(KL$13:KL41,$B42+1,1)</f>
        <v>-</v>
      </c>
      <c r="KM42" s="567" t="str" cm="1">
        <f t="array" ref="KM42">INDEX(KM$13:KM41,$B42+1,1)</f>
        <v>-</v>
      </c>
      <c r="KN42" s="567" t="str" cm="1">
        <f t="array" ref="KN42">INDEX(KN$13:KN41,$B42+1,1)</f>
        <v>-</v>
      </c>
      <c r="KO42" s="567" t="str" cm="1">
        <f t="array" ref="KO42">INDEX(KO$13:KO41,$B42+1,1)</f>
        <v>-</v>
      </c>
      <c r="KP42" s="567" t="str" cm="1">
        <f t="array" ref="KP42">INDEX(KP$13:KP41,$B42+1,1)</f>
        <v>-</v>
      </c>
      <c r="KQ42" s="567" t="str" cm="1">
        <f t="array" ref="KQ42">INDEX(KQ$13:KQ41,$B42+1,1)</f>
        <v>-</v>
      </c>
      <c r="KR42" s="567" t="str" cm="1">
        <f t="array" ref="KR42">INDEX(KR$13:KR41,$B42+1,1)</f>
        <v>-</v>
      </c>
      <c r="KS42" s="567" t="str" cm="1">
        <f t="array" ref="KS42">INDEX(KS$13:KS41,$B42+1,1)</f>
        <v>-</v>
      </c>
      <c r="KT42" s="567" t="str" cm="1">
        <f t="array" ref="KT42">INDEX(KT$13:KT41,$B42+1,1)</f>
        <v>-</v>
      </c>
      <c r="KU42" s="567" t="str" cm="1">
        <f t="array" ref="KU42">INDEX(KU$13:KU41,$B42+1,1)</f>
        <v>-</v>
      </c>
      <c r="KV42" s="567" t="str" cm="1">
        <f t="array" ref="KV42">INDEX(KV$13:KV41,$B42+1,1)</f>
        <v>-</v>
      </c>
      <c r="KW42" s="567" t="str" cm="1">
        <f t="array" ref="KW42">INDEX(KW$13:KW41,$B42+1,1)</f>
        <v>-</v>
      </c>
      <c r="KX42" s="567" t="str" cm="1">
        <f t="array" ref="KX42">INDEX(KX$13:KX41,$B42+1,1)</f>
        <v>-</v>
      </c>
      <c r="KY42" s="567" t="str" cm="1">
        <f t="array" ref="KY42">INDEX(KY$13:KY41,$B42+1,1)</f>
        <v>-</v>
      </c>
      <c r="KZ42" s="567" t="str" cm="1">
        <f t="array" ref="KZ42">INDEX(KZ$13:KZ41,$B42+1,1)</f>
        <v>-</v>
      </c>
      <c r="LA42" s="567" t="str" cm="1">
        <f t="array" ref="LA42">INDEX(LA$13:LA41,$B42+1,1)</f>
        <v>-</v>
      </c>
      <c r="LB42" s="8"/>
      <c r="LC42" s="441" t="str">
        <f t="shared" ca="1" si="113"/>
        <v>-</v>
      </c>
      <c r="LD42" s="567" t="str" cm="1">
        <f t="array" ref="LD42">INDEX(LD$13:LD41,$B42+1,1)</f>
        <v>-</v>
      </c>
      <c r="LE42" s="567" t="str" cm="1">
        <f t="array" ref="LE42">INDEX(LE$13:LE41,$B42+1,1)</f>
        <v>-</v>
      </c>
      <c r="LF42" s="567" t="str" cm="1">
        <f t="array" ref="LF42">INDEX(LF$13:LF41,$B42+1,1)</f>
        <v>-</v>
      </c>
      <c r="LG42" s="567" t="str" cm="1">
        <f t="array" ref="LG42">INDEX(LG$13:LG41,$B42+1,1)</f>
        <v>-</v>
      </c>
      <c r="LH42" s="567" t="str" cm="1">
        <f t="array" ref="LH42">INDEX(LH$13:LH41,$B42+1,1)</f>
        <v>-</v>
      </c>
      <c r="LI42" s="567" t="str" cm="1">
        <f t="array" ref="LI42">INDEX(LI$13:LI41,$B42+1,1)</f>
        <v>-</v>
      </c>
      <c r="LJ42" s="567" t="str" cm="1">
        <f t="array" ref="LJ42">INDEX(LJ$13:LJ41,$B42+1,1)</f>
        <v>-</v>
      </c>
      <c r="LK42" s="441" t="str" cm="1">
        <f t="array" ref="LK42">IF(OR(LL42:LL42&lt;&gt;"-"),TRUE,"-")</f>
        <v>-</v>
      </c>
      <c r="LL42" s="567" t="str" cm="1">
        <f t="array" ref="LL42">INDEX(LL$13:LL41,$B42+1,1)</f>
        <v>-</v>
      </c>
      <c r="LM42" s="567" cm="1">
        <f t="array" ref="LM42">INDEX(LM$13:LM41,$B42+1,1)</f>
        <v>0</v>
      </c>
      <c r="LN42" s="567" cm="1">
        <f t="array" ref="LN42">INDEX(LN$13:LN41,$B42+1,1)</f>
        <v>999999</v>
      </c>
      <c r="LO42" s="567" cm="1">
        <f t="array" ref="LO42">INDEX(LO$13:LO41,$B42+1,1)</f>
        <v>999999</v>
      </c>
      <c r="LP42" s="567" cm="1">
        <f t="array" ref="LP42">INDEX(LP$13:LP41,$B42+1,1)</f>
        <v>999999</v>
      </c>
      <c r="LQ42" s="567" cm="1">
        <f t="array" ref="LQ42">INDEX(LQ$13:LQ41,$B42+1,1)</f>
        <v>999999</v>
      </c>
      <c r="LR42" s="567" cm="1">
        <f t="array" ref="LR42">INDEX(LR$13:LR41,$B42+1,1)</f>
        <v>999999</v>
      </c>
      <c r="LS42" s="567" cm="1">
        <f t="array" ref="LS42">INDEX(LS$13:LS41,$B42+1,1)</f>
        <v>999999</v>
      </c>
      <c r="LT42" s="567" t="str" cm="1">
        <f t="array" ref="LT42">INDEX(LT$13:LT41,$B42+1,1)</f>
        <v>-</v>
      </c>
      <c r="LU42" s="567" t="str" cm="1">
        <f t="array" ref="LU42">INDEX(LU$13:LU41,$B42+1,1)</f>
        <v>-</v>
      </c>
      <c r="LV42" s="567" t="str" cm="1">
        <f t="array" ref="LV42">INDEX(LV$13:LV41,$B42+1,1)</f>
        <v>-</v>
      </c>
      <c r="LW42" s="567" t="b" cm="1">
        <f t="array" ref="LW42">INDEX(LW$13:LW41,$B42+1,1)</f>
        <v>1</v>
      </c>
      <c r="LX42" s="567" t="str" cm="1">
        <f t="array" ref="LX42">INDEX(LX$13:LX41,$B42+1,1)</f>
        <v>-</v>
      </c>
      <c r="LY42" s="567" cm="1">
        <f t="array" ref="LY42">INDEX(LY$13:LY41,$B42+1,1)</f>
        <v>0</v>
      </c>
      <c r="LZ42" s="567" cm="1">
        <f t="array" ref="LZ42">INDEX(LZ$13:LZ41,$B42+1,1)</f>
        <v>0</v>
      </c>
      <c r="MA42" s="567" cm="1">
        <f t="array" ref="MA42">INDEX(MA$13:MA41,$B42+1,1)</f>
        <v>0</v>
      </c>
      <c r="MB42" s="567" t="str" cm="1">
        <f t="array" ref="MB42">INDEX(MB$13:MB41,$B42+1,1)</f>
        <v>-</v>
      </c>
      <c r="MC42" s="567" t="str" cm="1">
        <f t="array" ref="MC42">INDEX(MC$13:MC41,$B42+1,1)</f>
        <v>-</v>
      </c>
      <c r="MD42" s="441">
        <f t="shared" si="104"/>
        <v>0</v>
      </c>
      <c r="ME42" s="567" t="str" cm="1">
        <f t="array" ref="ME42">INDEX(ME$13:ME41,$B42+1,1)</f>
        <v>-</v>
      </c>
      <c r="MF42" s="567" t="str" cm="1">
        <f t="array" ref="MF42">INDEX(MF$13:MF41,$B42+1,1)</f>
        <v>-</v>
      </c>
      <c r="MG42" s="8"/>
      <c r="MH42" s="567" t="str" cm="1">
        <f t="array" ref="MH42">INDEX(MH$13:MH41,$B42+1,1)</f>
        <v>-</v>
      </c>
      <c r="MI42" s="567" t="str" cm="1">
        <f t="array" ref="MI42">INDEX(MI$13:MI41,$B42+1,1)</f>
        <v>-</v>
      </c>
      <c r="MJ42" s="567" t="str" cm="1">
        <f t="array" ref="MJ42">INDEX(MJ$13:MJ41,$B42+1,1)</f>
        <v>-</v>
      </c>
      <c r="MK42" s="567" t="str" cm="1">
        <f t="array" ref="MK42">INDEX(MK$13:MK41,$B42+1,1)</f>
        <v>-</v>
      </c>
      <c r="ML42" s="567" cm="1">
        <f t="array" ref="ML42">INDEX(ML$13:ML41,$B42+1,1)</f>
        <v>1</v>
      </c>
      <c r="MM42" s="567" cm="1">
        <f t="array" ref="MM42">INDEX(MM$13:MM41,$B42+1,1)</f>
        <v>1</v>
      </c>
      <c r="MN42" s="567" cm="1">
        <f t="array" ref="MN42">INDEX(MN$13:MN41,$B42+1,1)</f>
        <v>1</v>
      </c>
      <c r="MO42" s="567" cm="1">
        <f t="array" ref="MO42">INDEX(MO$13:MO41,$B42+1,1)</f>
        <v>1</v>
      </c>
      <c r="MP42" s="8"/>
      <c r="MQ42" s="441">
        <f t="shared" si="95"/>
        <v>1.5</v>
      </c>
      <c r="MR42" s="8"/>
      <c r="MS42" s="567" t="str" cm="1">
        <f t="array" ref="MS42">INDEX(MS$13:MS41,$B42+1,1)</f>
        <v>-</v>
      </c>
      <c r="MT42" s="567" t="str" cm="1">
        <f t="array" ref="MT42">INDEX(MT$13:MT41,$B42+1,1)</f>
        <v>-</v>
      </c>
      <c r="MU42" s="567" t="str" cm="1">
        <f t="array" ref="MU42">INDEX(MU$13:MU41,$B42+1,1)</f>
        <v>-</v>
      </c>
      <c r="MV42" s="567" t="str" cm="1">
        <f t="array" ref="MV42">INDEX(MV$13:MV41,$B42+1,1)</f>
        <v>-</v>
      </c>
      <c r="MW42" s="567" cm="1">
        <f t="array" ref="MW42">INDEX(MW$13:MW41,$B42+1,1)</f>
        <v>0</v>
      </c>
      <c r="MX42" s="514">
        <v>0</v>
      </c>
    </row>
    <row r="43" spans="1:362" outlineLevel="1">
      <c r="A43" s="18">
        <f t="shared" si="48"/>
        <v>30</v>
      </c>
      <c r="B43" s="18">
        <f t="shared" si="99"/>
        <v>5</v>
      </c>
      <c r="C43">
        <v>2</v>
      </c>
      <c r="D43" s="17" t="str">
        <f t="shared" ca="1" si="100"/>
        <v>GSW</v>
      </c>
      <c r="E43" t="b">
        <v>0</v>
      </c>
      <c r="F43" t="b">
        <v>0</v>
      </c>
      <c r="G43" t="b">
        <f t="shared" si="101"/>
        <v>0</v>
      </c>
      <c r="H43" s="18" t="s">
        <v>2211</v>
      </c>
      <c r="I43" s="567" cm="1">
        <f t="array" ref="I43">INDEX(I$13:I42,$B43+1,1)</f>
        <v>1</v>
      </c>
      <c r="J43" s="567" cm="1">
        <f t="array" ref="J43">INDEX(J$13:J42,$B43+1,1)</f>
        <v>0</v>
      </c>
      <c r="K43" s="567" cm="1">
        <f t="array" ref="K43">INDEX(K$13:K42,$B43+1,1)</f>
        <v>0</v>
      </c>
      <c r="L43" s="567" cm="1">
        <f t="array" ref="L43">INDEX(L$13:L42,$B43+1,1)</f>
        <v>2</v>
      </c>
      <c r="M43" s="567" cm="1">
        <f t="array" ref="M43">INDEX(M$13:M42,$B43+1,1)</f>
        <v>2</v>
      </c>
      <c r="N43" s="567" cm="1">
        <f t="array" ref="N43">INDEX(N$13:N42,$B43+1,1)</f>
        <v>2</v>
      </c>
      <c r="O43" s="567" cm="1">
        <f t="array" ref="O43">INDEX(O$13:O42,$B43+1,1)</f>
        <v>3</v>
      </c>
      <c r="P43" s="441">
        <f t="shared" si="106"/>
        <v>2</v>
      </c>
      <c r="Q43" s="441">
        <f t="shared" si="106"/>
        <v>0</v>
      </c>
      <c r="R43" s="441">
        <f t="shared" si="50"/>
        <v>6</v>
      </c>
      <c r="S43" s="567" cm="1">
        <f t="array" ref="S43">INDEX(S$13:S42,$B43+1,1)</f>
        <v>1</v>
      </c>
      <c r="T43" s="567" cm="1">
        <f t="array" ref="T43">INDEX(T$13:T42,$B43+1,1)</f>
        <v>1</v>
      </c>
      <c r="U43" s="567" cm="1">
        <f t="array" ref="U43">INDEX(U$13:U42,$B43+1,1)</f>
        <v>1</v>
      </c>
      <c r="V43" s="567" cm="1">
        <f t="array" ref="V43">INDEX(V$13:V42,$B43+1,1)</f>
        <v>0</v>
      </c>
      <c r="W43" s="18"/>
      <c r="X43" s="567" cm="1">
        <f t="array" ref="X43">INDEX(X$13:X42,$B43+1,1)</f>
        <v>0</v>
      </c>
      <c r="Y43" s="567" cm="1">
        <f t="array" ref="Y43">INDEX(Y$13:Y42,$B43+1,1)</f>
        <v>0</v>
      </c>
      <c r="Z43" s="567" cm="1">
        <f t="array" ref="Z43">INDEX(Z$13:Z42,$B43+1,1)</f>
        <v>0</v>
      </c>
      <c r="AA43" s="567" cm="1">
        <f t="array" ref="AA43">INDEX(AA$13:AA42,$B43+1,1)</f>
        <v>1</v>
      </c>
      <c r="AB43" s="567" t="str" cm="1">
        <f t="array" ref="AB43">INDEX(AB$13:AB42,$B43+1,1)</f>
        <v/>
      </c>
      <c r="AC43" s="567" cm="1">
        <f t="array" ref="AC43">INDEX(AC$13:AC42,$B43+1,1)</f>
        <v>1</v>
      </c>
      <c r="AD43" s="567" cm="1">
        <f t="array" ref="AD43">INDEX(AD$13:AD42,$B43+1,1)</f>
        <v>1</v>
      </c>
      <c r="AE43" s="567" cm="1">
        <f t="array" ref="AE43">INDEX(AE$13:AE42,$B43+1,1)</f>
        <v>0</v>
      </c>
      <c r="AF43" s="567" cm="1">
        <f t="array" ref="AF43">INDEX(AF$13:AF42,$B43+1,1)</f>
        <v>0</v>
      </c>
      <c r="AG43" s="567" cm="1">
        <f t="array" ref="AG43">INDEX(AG$13:AG42,$B43+1,1)</f>
        <v>0</v>
      </c>
      <c r="AH43" s="567" cm="1">
        <f t="array" ref="AH43">INDEX(AH$13:AH42,$B43+1,1)</f>
        <v>0</v>
      </c>
      <c r="AI43" s="116"/>
      <c r="AJ43" s="116"/>
      <c r="AK43" s="116"/>
      <c r="AL43" s="116"/>
      <c r="AM43" s="116"/>
      <c r="AN43" s="116"/>
      <c r="AO43" s="116"/>
      <c r="AP43" s="116"/>
      <c r="AQ43" s="116"/>
      <c r="AR43" s="116"/>
      <c r="AS43" s="116"/>
      <c r="AT43" s="116"/>
      <c r="AU43" s="116"/>
      <c r="AV43" s="18"/>
      <c r="AW43" s="18"/>
      <c r="AX43" s="18"/>
      <c r="AY43" s="18"/>
      <c r="AZ43" s="18"/>
      <c r="BA43" s="209" t="str" cm="1">
        <f t="array" aca="1" ref="BA43" ca="1">$H43&amp;" "        &amp;_xlfn.SINGLE( INDEX(i.ModelStructure,$I43,1))    &amp;" "
&amp; $D43        &amp;       IF(OR($CD43="-", $CD43),"_PInp","_Full")&amp;    IF($DN43=0," FWM","")&amp;IF($DN43=1," MWM","")&amp;IF($DN43=7," Mat","")&amp;IF($MC43=1,"&amp;EL","   ")&amp;IF($DT43=TRUE,"&amp;BBT","    ")
&amp;      " TOL"&amp;_xlfn.SINGLE(INDEX(i.TOL_Desc,1,$O43))   &amp; " Scan"&amp;$U43
&amp;       CHOOSE($K43+1," CFS"," GFS"," NFS")&amp;     " CG_"&amp;_xlfn.SINGLE(_xlfn.SWITCH($LC43,"-",1,TRUE,1,FALSE,0))&amp;_xlfn.SINGLE(    IF($LE43="-"," FodCrop    ",_xlfn.SWITCH(VALUE(LEFT($LE$4,1)),0," All",6," Lup",9," Oat",11," OaF")&amp;"_Fod"&amp;TEXT($LE43,"000%")))
&amp;" REV"&amp;"_"&amp;TEXT($FR43,"00;-0;00;@ ")&amp;TEXT($AB43,"00;-0;00;  @")&amp;"_"&amp;TEXT($FW43,"0")&amp;"_"&amp;TEXT($AD43,"0")
&amp; " RR"&amp;TEXT(SUM($EE43:$EF43),"+00%;-00%;    ;@")
&amp; " ("&amp;IF($DB43,"P","E")   &amp;IF($DA43,"T","t")        &amp;     "_F"&amp;IF($HS43=TRUE,3,0)+COUNTIF($HL43:$HP43,TRUE)+COUNTIF($BV43:$BW43,"&gt;0")&amp;IF($HQ43=TRUE,3,0)+COUNTIF($BV43:$BW43,"&gt;0")&amp;"N"&amp;$HV43&amp;$HW43&amp;"L"&amp;$IH43&amp;$II43&amp;"_"&amp;$IG43&amp;")"</f>
        <v>extra       SE GSW_PInp MWM        TOLSpr Scan1 CFS CG_1 FodCrop     REV_-   _-_1 RR     (Et_F00N--L11_-)</v>
      </c>
      <c r="BB43" s="8" t="str">
        <f ca="1">IF(COUNTIF(BA$13:BA43,BA43)=1,"-","Dup")</f>
        <v>-</v>
      </c>
      <c r="BC43" s="8"/>
      <c r="BD43" s="567" t="b" cm="1">
        <f t="array" ref="BD43">INDEX(BD$13:BD42,$B43+1,1)</f>
        <v>0</v>
      </c>
      <c r="BE43" s="567" t="b" cm="1">
        <f t="array" ref="BE43">INDEX(BE$13:BE42,$B43+1,1)</f>
        <v>0</v>
      </c>
      <c r="BF43" s="567" t="b" cm="1">
        <f t="array" ref="BF43">INDEX(BF$13:BF42,$B43+1,1)</f>
        <v>0</v>
      </c>
      <c r="BG43" s="567" t="b" cm="1">
        <f t="array" ref="BG43">INDEX(BG$13:BG42,$B43+1,1)</f>
        <v>0</v>
      </c>
      <c r="BH43" s="567" t="b" cm="1">
        <f t="array" ref="BH43">INDEX(BH$13:BH42,$B43+1,1)</f>
        <v>0</v>
      </c>
      <c r="BI43" s="567" t="b" cm="1">
        <f t="array" ref="BI43">INDEX(BI$13:BI42,$B43+1,1)</f>
        <v>0</v>
      </c>
      <c r="BJ43" s="567" t="b" cm="1">
        <f t="array" ref="BJ43">INDEX(BJ$13:BJ42,$B43+1,1)</f>
        <v>0</v>
      </c>
      <c r="BK43" s="567" t="b" cm="1">
        <f t="array" ref="BK43">INDEX(BK$13:BK42,$B43+1,1)</f>
        <v>0</v>
      </c>
      <c r="BL43" s="567" t="b" cm="1">
        <f t="array" ref="BL43">INDEX(BL$13:BL42,$B43+1,1)</f>
        <v>0</v>
      </c>
      <c r="BM43" s="8"/>
      <c r="BN43" s="567" t="b" cm="1">
        <f t="array" ref="BN43">INDEX(BN$13:BN42,$B43+1,1)</f>
        <v>0</v>
      </c>
      <c r="BO43" s="567" t="str" cm="1">
        <f t="array" ref="BO43">INDEX(BO$13:BO42,$B43+1,1)</f>
        <v>-</v>
      </c>
      <c r="BP43" s="567" t="str" cm="1">
        <f t="array" ref="BP43">INDEX(BP$13:BP42,$B43+1,1)</f>
        <v>-</v>
      </c>
      <c r="BQ43" s="567" t="str" cm="1">
        <f t="array" ref="BQ43">INDEX(BQ$13:BQ42,$B43+1,1)</f>
        <v>-</v>
      </c>
      <c r="BR43" s="567" t="str" cm="1">
        <f t="array" ref="BR43">INDEX(BR$13:BR42,$B43+1,1)</f>
        <v>-</v>
      </c>
      <c r="BS43" s="567" t="str" cm="1">
        <f t="array" ref="BS43">INDEX(BS$13:BS42,$B43+1,1)</f>
        <v>-</v>
      </c>
      <c r="BT43" s="567" t="str" cm="1">
        <f t="array" ref="BT43">INDEX(BT$13:BT42,$B43+1,1)</f>
        <v>-</v>
      </c>
      <c r="BU43" s="567" t="str" cm="1">
        <f t="array" ref="BU43">INDEX(BU$13:BU42,$B43+1,1)</f>
        <v>-</v>
      </c>
      <c r="BV43" s="567" t="str" cm="1">
        <f t="array" ref="BV43">INDEX(BV$13:BV42,$B43+1,1)</f>
        <v>-</v>
      </c>
      <c r="BW43" s="567" t="str" cm="1">
        <f t="array" ref="BW43">INDEX(BW$13:BW42,$B43+1,1)</f>
        <v>-</v>
      </c>
      <c r="BX43" s="567" t="str" cm="1">
        <f t="array" ref="BX43">INDEX(BX$13:BX42,$B43+1,1)</f>
        <v>-</v>
      </c>
      <c r="BY43" s="567" t="str" cm="1">
        <f t="array" ref="BY43">INDEX(BY$13:BY42,$B43+1,1)</f>
        <v>-</v>
      </c>
      <c r="BZ43" s="567" t="b" cm="1">
        <f t="array" ref="BZ43">INDEX(BZ$13:BZ42,$B43+1,1)</f>
        <v>0</v>
      </c>
      <c r="CA43" s="567" t="str" cm="1">
        <f t="array" ref="CA43">INDEX(CA$13:CA42,$B43+1,1)</f>
        <v>-</v>
      </c>
      <c r="CB43" s="567" t="str" cm="1">
        <f t="array" ref="CB43">INDEX(CB$13:CB42,$B43+1,1)</f>
        <v>-</v>
      </c>
      <c r="CC43" s="567" t="str" cm="1">
        <f t="array" ref="CC43">INDEX(CC$13:CC42,$B43+1,1)</f>
        <v>-</v>
      </c>
      <c r="CD43" s="567" t="str" cm="1">
        <f t="array" ref="CD43">INDEX(CD$13:CD42,$B43+1,1)</f>
        <v>-</v>
      </c>
      <c r="CE43" s="8"/>
      <c r="CF43" s="567" t="str" cm="1">
        <f t="array" ref="CF43">INDEX(CF$13:CF42,$B43+1,1)</f>
        <v>-</v>
      </c>
      <c r="CG43" s="441" t="str">
        <f t="shared" ca="1" si="53"/>
        <v>-</v>
      </c>
      <c r="CH43" s="441">
        <f t="shared" si="107"/>
        <v>0</v>
      </c>
      <c r="CI43" s="441">
        <f t="shared" si="107"/>
        <v>0</v>
      </c>
      <c r="CJ43" s="567" t="str" cm="1">
        <f t="array" ref="CJ43">INDEX(CJ$13:CJ42,$B43+1,1)</f>
        <v>-</v>
      </c>
      <c r="CK43" s="567" t="str" cm="1">
        <f t="array" ref="CK43">INDEX(CK$13:CK42,$B43+1,1)</f>
        <v>-</v>
      </c>
      <c r="CL43" s="567" t="str" cm="1">
        <f t="array" ref="CL43">INDEX(CL$13:CL42,$B43+1,1)</f>
        <v>-</v>
      </c>
      <c r="CM43" s="441" t="str">
        <f t="shared" ca="1" si="55"/>
        <v>-</v>
      </c>
      <c r="CN43" s="441">
        <f t="shared" si="108"/>
        <v>0</v>
      </c>
      <c r="CO43" s="441">
        <f t="shared" si="108"/>
        <v>0</v>
      </c>
      <c r="CP43" s="567" t="str" cm="1">
        <f t="array" ref="CP43">INDEX(CP$13:CP42,$B43+1,1)</f>
        <v>-</v>
      </c>
      <c r="CQ43" s="441" t="str">
        <f t="shared" ca="1" si="57"/>
        <v>-</v>
      </c>
      <c r="CR43" s="441">
        <f t="shared" si="58"/>
        <v>0</v>
      </c>
      <c r="CS43" s="567" t="str" cm="1">
        <f t="array" ref="CS43">INDEX(CS$13:CS42,$B43+1,1)</f>
        <v>-</v>
      </c>
      <c r="CT43" s="567" t="str" cm="1">
        <f t="array" ref="CT43">INDEX(CT$13:CT42,$B43+1,1)</f>
        <v>-</v>
      </c>
      <c r="CU43" s="441">
        <f t="shared" si="59"/>
        <v>0</v>
      </c>
      <c r="CV43" s="567" t="str" cm="1">
        <f t="array" ref="CV43">INDEX(CV$13:CV42,$B43+1,1)</f>
        <v>-</v>
      </c>
      <c r="CW43" s="441" t="str">
        <f t="shared" ca="1" si="60"/>
        <v>-</v>
      </c>
      <c r="CX43" s="441">
        <f t="shared" si="109"/>
        <v>0</v>
      </c>
      <c r="CY43" s="441">
        <f t="shared" si="109"/>
        <v>0</v>
      </c>
      <c r="CZ43" s="8"/>
      <c r="DA43" s="567" t="b" cm="1">
        <f t="array" ref="DA43">INDEX(DA$13:DA42,$B43+1,1)</f>
        <v>0</v>
      </c>
      <c r="DB43" s="567" t="b" cm="1">
        <f t="array" ref="DB43">INDEX(DB$13:DB42,$B43+1,1)</f>
        <v>0</v>
      </c>
      <c r="DC43" s="568">
        <f t="shared" ca="1" si="105"/>
        <v>0</v>
      </c>
      <c r="DD43" s="567" t="b" cm="1">
        <f t="array" ref="DD43">INDEX(DD$13:DD42,$B43+1,1)</f>
        <v>1</v>
      </c>
      <c r="DE43" s="567" t="str" cm="1">
        <f t="array" ref="DE43">INDEX(DE$13:DE42,$B43+1,1)</f>
        <v>-</v>
      </c>
      <c r="DF43" s="567" cm="1">
        <f t="array" ref="DF43">INDEX(DF$13:DF42,$B43+1,1)</f>
        <v>1</v>
      </c>
      <c r="DG43" s="567" cm="1">
        <f t="array" ref="DG43">INDEX(DG$13:DG42,$B43+1,1)</f>
        <v>1</v>
      </c>
      <c r="DH43" s="567" t="str" cm="1">
        <f t="array" ref="DH43">INDEX(DH$13:DH42,$B43+1,1)</f>
        <v>-</v>
      </c>
      <c r="DI43" s="567" t="str" cm="1">
        <f t="array" ref="DI43">INDEX(DI$13:DI42,$B43+1,1)</f>
        <v>-</v>
      </c>
      <c r="DJ43" s="567" t="str" cm="1">
        <f t="array" ref="DJ43">INDEX(DJ$13:DJ42,$B43+1,1)</f>
        <v>-</v>
      </c>
      <c r="DK43" s="567" t="str" cm="1">
        <f t="array" ref="DK43">INDEX(DK$13:DK42,$B43+1,1)</f>
        <v>-</v>
      </c>
      <c r="DL43" s="567" t="str" cm="1">
        <f t="array" ref="DL43">INDEX(DL$13:DL42,$B43+1,1)</f>
        <v>-</v>
      </c>
      <c r="DM43" s="567" t="str" cm="1">
        <f t="array" ref="DM43">INDEX(DM$13:DM42,$B43+1,1)</f>
        <v>-</v>
      </c>
      <c r="DN43" s="441">
        <f t="shared" si="80"/>
        <v>1</v>
      </c>
      <c r="DO43" s="441">
        <f t="shared" si="80"/>
        <v>60</v>
      </c>
      <c r="DP43" s="567" t="str" cm="1">
        <f t="array" ref="DP43">INDEX(DP$13:DP42,$B43+1,1)</f>
        <v>-</v>
      </c>
      <c r="DQ43" s="441" t="str">
        <f t="shared" si="81"/>
        <v>-</v>
      </c>
      <c r="DR43" s="441" t="str">
        <f t="shared" si="81"/>
        <v>-</v>
      </c>
      <c r="DS43" s="441" t="str">
        <f t="shared" si="81"/>
        <v>-</v>
      </c>
      <c r="DT43" s="441" t="b">
        <f t="shared" si="82"/>
        <v>0</v>
      </c>
      <c r="DU43" s="567" t="str" cm="1">
        <f t="array" ref="DU43">INDEX(DU$13:DU42,$B43+1,1)</f>
        <v>-</v>
      </c>
      <c r="DV43" s="567" t="str" cm="1">
        <f t="array" ref="DV43">INDEX(DV$13:DV42,$B43+1,1)</f>
        <v>-</v>
      </c>
      <c r="DW43" s="567" t="str" cm="1">
        <f t="array" ref="DW43">INDEX(DW$13:DW42,$B43+1,1)</f>
        <v>-</v>
      </c>
      <c r="DX43" s="567" t="str" cm="1">
        <f t="array" ref="DX43">INDEX(DX$13:DX42,$B43+1,1)</f>
        <v>-</v>
      </c>
      <c r="DY43" s="441" t="str">
        <f t="shared" si="114"/>
        <v>-</v>
      </c>
      <c r="DZ43" s="441">
        <f t="shared" si="114"/>
        <v>500</v>
      </c>
      <c r="EA43" s="441">
        <f t="shared" si="114"/>
        <v>500</v>
      </c>
      <c r="EB43" s="441" t="str">
        <f t="shared" si="114"/>
        <v>-</v>
      </c>
      <c r="EC43" s="441" t="str">
        <f t="shared" si="114"/>
        <v>-</v>
      </c>
      <c r="ED43" s="441" t="str">
        <f t="shared" si="114"/>
        <v>-</v>
      </c>
      <c r="EE43" s="441">
        <f t="shared" si="84"/>
        <v>0</v>
      </c>
      <c r="EF43" s="441">
        <f t="shared" si="85"/>
        <v>0</v>
      </c>
      <c r="EG43" s="441">
        <f t="shared" si="115"/>
        <v>0</v>
      </c>
      <c r="EH43" s="441">
        <f t="shared" si="115"/>
        <v>0</v>
      </c>
      <c r="EI43" s="441">
        <f t="shared" si="115"/>
        <v>0</v>
      </c>
      <c r="EJ43" s="441">
        <f t="shared" si="115"/>
        <v>0</v>
      </c>
      <c r="EK43" s="441" t="b">
        <f t="shared" si="116"/>
        <v>0</v>
      </c>
      <c r="EL43" s="441" t="b">
        <f t="shared" si="116"/>
        <v>0</v>
      </c>
      <c r="EM43" s="441" t="b">
        <f t="shared" si="116"/>
        <v>0</v>
      </c>
      <c r="EN43" s="441" t="b">
        <f t="shared" si="116"/>
        <v>0</v>
      </c>
      <c r="EO43" s="441">
        <f t="shared" si="117"/>
        <v>1</v>
      </c>
      <c r="EP43" s="441">
        <f t="shared" si="117"/>
        <v>0</v>
      </c>
      <c r="EQ43" s="441" t="b">
        <f t="shared" si="89"/>
        <v>0</v>
      </c>
      <c r="ER43" s="441" t="b">
        <f t="shared" si="110"/>
        <v>0</v>
      </c>
      <c r="ES43" s="441" t="b">
        <f t="shared" si="110"/>
        <v>0</v>
      </c>
      <c r="ET43" s="441" t="b">
        <f t="shared" si="110"/>
        <v>1</v>
      </c>
      <c r="EU43" s="91">
        <f t="shared" si="111"/>
        <v>1</v>
      </c>
      <c r="EV43" s="91">
        <f t="shared" si="111"/>
        <v>1</v>
      </c>
      <c r="EW43" s="567" cm="1">
        <f t="array" ref="EW43">INDEX(EW$13:EW42,$B43+1,1)</f>
        <v>1</v>
      </c>
      <c r="EX43" s="567" cm="1">
        <f t="array" ref="EX43">INDEX(EX$13:EX42,$B43+1,1)</f>
        <v>1</v>
      </c>
      <c r="EY43" s="567" cm="1">
        <f t="array" ref="EY43">INDEX(EY$13:EY42,$B43+1,1)</f>
        <v>1</v>
      </c>
      <c r="EZ43" s="567" cm="1">
        <f t="array" ref="EZ43">INDEX(EZ$13:EZ42,$B43+1,1)</f>
        <v>1</v>
      </c>
      <c r="FA43" s="567" t="str" cm="1">
        <f t="array" ref="FA43">INDEX(FA$13:FA42,$B43+1,1)</f>
        <v>-</v>
      </c>
      <c r="FB43" s="441" t="b">
        <f t="shared" si="90"/>
        <v>1</v>
      </c>
      <c r="FC43" s="441" t="b">
        <f>INDEX(IF($M43&lt;4,i.ProdnCal_Mer,i.ProdnCal_Mat),$O43,($L43-1)*10+FC$6)</f>
        <v>0</v>
      </c>
      <c r="FD43" s="441" t="b">
        <f t="shared" si="90"/>
        <v>0</v>
      </c>
      <c r="FE43" s="441" t="b">
        <f t="shared" si="90"/>
        <v>0</v>
      </c>
      <c r="FF43" s="91">
        <f t="shared" si="112"/>
        <v>1</v>
      </c>
      <c r="FG43" s="91">
        <f t="shared" si="112"/>
        <v>1</v>
      </c>
      <c r="FH43" s="91">
        <f t="shared" si="112"/>
        <v>1</v>
      </c>
      <c r="FI43" s="91">
        <f t="shared" si="112"/>
        <v>1</v>
      </c>
      <c r="FJ43" s="91">
        <f t="shared" si="112"/>
        <v>1</v>
      </c>
      <c r="FK43" s="91">
        <f t="shared" si="112"/>
        <v>1</v>
      </c>
      <c r="FL43" s="91">
        <f t="shared" si="112"/>
        <v>1</v>
      </c>
      <c r="FM43" s="91">
        <f t="shared" si="112"/>
        <v>1</v>
      </c>
      <c r="FN43" s="8"/>
      <c r="FO43" s="567" t="str" cm="1">
        <f t="array" ref="FO43">INDEX(FO$13:FO42,$B43+1,1)</f>
        <v>-</v>
      </c>
      <c r="FP43" s="441" t="b">
        <f t="shared" si="91"/>
        <v>0</v>
      </c>
      <c r="FQ43" s="567" t="str" cm="1">
        <f t="array" ref="FQ43">INDEX(FQ$13:FQ42,$B43+1,1)</f>
        <v>-</v>
      </c>
      <c r="FR43" s="567" t="str" cm="1">
        <f t="array" ref="FR43">INDEX(FR$13:FR42,$B43+1,1)</f>
        <v>-</v>
      </c>
      <c r="FS43" s="567" t="str" cm="1">
        <f t="array" ref="FS43">INDEX(FS$13:FS42,$B43+1,1)</f>
        <v>-</v>
      </c>
      <c r="FT43" s="567" cm="1">
        <f t="array" ref="FT43">INDEX(FT$13:FT42,$B43+1,1)</f>
        <v>1</v>
      </c>
      <c r="FU43" s="567" cm="1">
        <f t="array" ref="FU43">INDEX(FU$13:FU42,$B43+1,1)</f>
        <v>1</v>
      </c>
      <c r="FV43" s="567" t="str" cm="1">
        <f t="array" ref="FV43">INDEX(FV$13:FV42,$B43+1,1)</f>
        <v>-</v>
      </c>
      <c r="FW43" s="567" t="str" cm="1">
        <f t="array" ref="FW43">INDEX(FW$13:FW42,$B43+1,1)</f>
        <v>-</v>
      </c>
      <c r="FX43" s="567" t="str" cm="1">
        <f t="array" ref="FX43">INDEX(FX$13:FX42,$B43+1,1)</f>
        <v>-</v>
      </c>
      <c r="FY43" s="567" t="str" cm="1">
        <f t="array" ref="FY43">INDEX(FY$13:FY42,$B43+1,1)</f>
        <v>-</v>
      </c>
      <c r="FZ43" s="567" t="str" cm="1">
        <f t="array" ref="FZ43">INDEX(FZ$13:FZ42,$B43+1,1)</f>
        <v>-</v>
      </c>
      <c r="GA43" s="567" t="str" cm="1">
        <f t="array" ref="GA43">INDEX(GA$13:GA42,$B43+1,1)</f>
        <v>-</v>
      </c>
      <c r="GB43" s="567" t="str" cm="1">
        <f t="array" ref="GB43">INDEX(GB$13:GB42,$B43+1,1)</f>
        <v>-</v>
      </c>
      <c r="GC43" s="567" t="str" cm="1">
        <f t="array" ref="GC43">INDEX(GC$13:GC42,$B43+1,1)</f>
        <v>-</v>
      </c>
      <c r="GD43" s="567" t="str" cm="1">
        <f t="array" ref="GD43">INDEX(GD$13:GD42,$B43+1,1)</f>
        <v>-</v>
      </c>
      <c r="GE43" s="567" t="str" cm="1">
        <f t="array" ref="GE43">INDEX(GE$13:GE42,$B43+1,1)</f>
        <v>-</v>
      </c>
      <c r="GF43" s="567" t="str" cm="1">
        <f t="array" ref="GF43">INDEX(GF$13:GF42,$B43+1,1)</f>
        <v>-</v>
      </c>
      <c r="GG43" s="567" t="str" cm="1">
        <f t="array" ref="GG43">INDEX(GG$13:GG42,$B43+1,1)</f>
        <v>-</v>
      </c>
      <c r="GH43" s="567" t="str" cm="1">
        <f t="array" ref="GH43">INDEX(GH$13:GH42,$B43+1,1)</f>
        <v>-</v>
      </c>
      <c r="GI43" s="567" t="str" cm="1">
        <f t="array" ref="GI43">INDEX(GI$13:GI42,$B43+1,1)</f>
        <v>-</v>
      </c>
      <c r="GJ43" s="567" t="str" cm="1">
        <f t="array" ref="GJ43">INDEX(GJ$13:GJ42,$B43+1,1)</f>
        <v>-</v>
      </c>
      <c r="GK43" s="567" t="str" cm="1">
        <f t="array" ref="GK43">INDEX(GK$13:GK42,$B43+1,1)</f>
        <v>-</v>
      </c>
      <c r="GL43" s="567" t="str" cm="1">
        <f t="array" ref="GL43">INDEX(GL$13:GL42,$B43+1,1)</f>
        <v>-</v>
      </c>
      <c r="GM43" s="567" t="str" cm="1">
        <f t="array" ref="GM43">INDEX(GM$13:GM42,$B43+1,1)</f>
        <v>-</v>
      </c>
      <c r="GN43" s="567" cm="1">
        <f t="array" ref="GN43">INDEX(GN$13:GN42,$B43+1,1)</f>
        <v>0</v>
      </c>
      <c r="GO43" s="567" t="str" cm="1">
        <f t="array" ref="GO43">INDEX(GO$13:GO42,$B43+1,1)</f>
        <v>-</v>
      </c>
      <c r="GP43" s="567" cm="1">
        <f t="array" ref="GP43">INDEX(GP$13:GP42,$B43+1,1)</f>
        <v>1</v>
      </c>
      <c r="GQ43" s="567" cm="1">
        <f t="array" ref="GQ43">INDEX(GQ$13:GQ42,$B43+1,1)</f>
        <v>0</v>
      </c>
      <c r="GR43" s="567" cm="1">
        <f t="array" ref="GR43">INDEX(GR$13:GR42,$B43+1,1)</f>
        <v>0</v>
      </c>
      <c r="GS43" s="567" cm="1">
        <f t="array" ref="GS43">INDEX(GS$13:GS42,$B43+1,1)</f>
        <v>0</v>
      </c>
      <c r="GT43" s="567" cm="1">
        <f t="array" ref="GT43">INDEX(GT$13:GT42,$B43+1,1)</f>
        <v>0</v>
      </c>
      <c r="GU43" s="567" cm="1">
        <f t="array" ref="GU43">INDEX(GU$13:GU42,$B43+1,1)</f>
        <v>0</v>
      </c>
      <c r="GV43" s="567" cm="1">
        <f t="array" ref="GV43">INDEX(GV$13:GV42,$B43+1,1)</f>
        <v>0</v>
      </c>
      <c r="GW43" s="567" cm="1">
        <f t="array" ref="GW43">INDEX(GW$13:GW42,$B43+1,1)</f>
        <v>1</v>
      </c>
      <c r="GX43" s="567" cm="1">
        <f t="array" ref="GX43">INDEX(GX$13:GX42,$B43+1,1)</f>
        <v>0</v>
      </c>
      <c r="GY43" s="567" cm="1">
        <f t="array" ref="GY43">INDEX(GY$13:GY42,$B43+1,1)</f>
        <v>0</v>
      </c>
      <c r="GZ43" s="567" cm="1">
        <f t="array" ref="GZ43">INDEX(GZ$13:GZ42,$B43+1,1)</f>
        <v>0</v>
      </c>
      <c r="HA43" s="567" cm="1">
        <f t="array" ref="HA43">INDEX(HA$13:HA42,$B43+1,1)</f>
        <v>0</v>
      </c>
      <c r="HB43" s="8"/>
      <c r="HC43" s="567" t="str" cm="1">
        <f t="array" ref="HC43">INDEX(HC$13:HC42,$B43+1,1)</f>
        <v>-</v>
      </c>
      <c r="HD43" s="567" t="str" cm="1">
        <f t="array" ref="HD43">INDEX(HD$13:HD42,$B43+1,1)</f>
        <v>-</v>
      </c>
      <c r="HE43" s="567" t="str" cm="1">
        <f t="array" ref="HE43">INDEX(HE$13:HE42,$B43+1,1)</f>
        <v>-</v>
      </c>
      <c r="HF43" s="567" t="str" cm="1">
        <f t="array" ref="HF43">INDEX(HF$13:HF42,$B43+1,1)</f>
        <v>-</v>
      </c>
      <c r="HG43" s="567" cm="1">
        <f t="array" ref="HG43">INDEX(HG$13:HG42,$B43+1,1)</f>
        <v>0</v>
      </c>
      <c r="HH43" s="567" t="str" cm="1">
        <f t="array" ref="HH43">INDEX(HH$13:HH42,$B43+1,1)</f>
        <v>-</v>
      </c>
      <c r="HI43" s="567" t="str" cm="1">
        <f t="array" ref="HI43">INDEX(HI$13:HI42,$B43+1,1)</f>
        <v>-</v>
      </c>
      <c r="HJ43" s="567" t="str" cm="1">
        <f t="array" aca="1" ref="HJ43" ca="1">INDEX(HJ$13:HJ42,$B43+1,1)</f>
        <v>-</v>
      </c>
      <c r="HK43" s="567" t="str" cm="1">
        <f t="array" ref="HK43">INDEX(HK$13:HK42,$B43+1,1)</f>
        <v>-</v>
      </c>
      <c r="HL43" s="567" t="str" cm="1">
        <f t="array" ref="HL43">INDEX(HL$13:HL42,$B43+1,1)</f>
        <v>-</v>
      </c>
      <c r="HM43" s="567" t="str" cm="1">
        <f t="array" ref="HM43">INDEX(HM$13:HM42,$B43+1,1)</f>
        <v>-</v>
      </c>
      <c r="HN43" s="567" t="str" cm="1">
        <f t="array" ref="HN43">INDEX(HN$13:HN42,$B43+1,1)</f>
        <v>-</v>
      </c>
      <c r="HO43" s="567" t="str" cm="1">
        <f t="array" ref="HO43">INDEX(HO$13:HO42,$B43+1,1)</f>
        <v>-</v>
      </c>
      <c r="HP43" s="567" t="str" cm="1">
        <f t="array" ref="HP43">INDEX(HP$13:HP42,$B43+1,1)</f>
        <v>-</v>
      </c>
      <c r="HQ43" s="567" t="str" cm="1">
        <f t="array" ref="HQ43">INDEX(HQ$13:HQ42,$B43+1,1)</f>
        <v>-</v>
      </c>
      <c r="HR43" s="567" t="str" cm="1">
        <f t="array" ref="HR43">INDEX(HR$13:HR42,$B43+1,1)</f>
        <v>-</v>
      </c>
      <c r="HS43" s="567" t="str" cm="1">
        <f t="array" ref="HS43">INDEX(HS$13:HS42,$B43+1,1)</f>
        <v>-</v>
      </c>
      <c r="HT43" s="567" t="str" cm="1">
        <f t="array" ref="HT43">INDEX(HT$13:HT42,$B43+1,1)</f>
        <v>-</v>
      </c>
      <c r="HU43" s="567" t="str" cm="1">
        <f t="array" ref="HU43">INDEX(HU$13:HU42,$B43+1,1)</f>
        <v>-</v>
      </c>
      <c r="HV43" s="567" t="str" cm="1">
        <f t="array" ref="HV43">INDEX(HV$13:HV42,$B43+1,1)</f>
        <v>-</v>
      </c>
      <c r="HW43" s="567" t="str" cm="1">
        <f t="array" ref="HW43">INDEX(HW$13:HW42,$B43+1,1)</f>
        <v>-</v>
      </c>
      <c r="HX43" s="567" t="str" cm="1">
        <f t="array" ref="HX43">INDEX(HX$13:HX42,$B43+1,1)</f>
        <v>-</v>
      </c>
      <c r="HY43" s="567" t="str" cm="1">
        <f t="array" ref="HY43">INDEX(HY$13:HY42,$B43+1,1)</f>
        <v>-</v>
      </c>
      <c r="HZ43" s="567" t="str" cm="1">
        <f t="array" ref="HZ43">INDEX(HZ$13:HZ42,$B43+1,1)</f>
        <v>-</v>
      </c>
      <c r="IA43" s="567" t="str" cm="1">
        <f t="array" ref="IA43">INDEX(IA$13:IA42,$B43+1,1)</f>
        <v>-</v>
      </c>
      <c r="IB43" s="567" t="str" cm="1">
        <f t="array" ref="IB43">INDEX(IB$13:IB42,$B43+1,1)</f>
        <v>-</v>
      </c>
      <c r="IC43" s="567" t="str" cm="1">
        <f t="array" ref="IC43">INDEX(IC$13:IC42,$B43+1,1)</f>
        <v>-</v>
      </c>
      <c r="ID43" s="567" t="str" cm="1">
        <f t="array" ref="ID43">INDEX(ID$13:ID42,$B43+1,1)</f>
        <v>-</v>
      </c>
      <c r="IE43" s="567" t="str" cm="1">
        <f t="array" ref="IE43">INDEX(IE$13:IE42,$B43+1,1)</f>
        <v>-</v>
      </c>
      <c r="IF43" s="567" t="str" cm="1">
        <f t="array" ref="IF43">INDEX(IF$13:IF42,$B43+1,1)</f>
        <v>-</v>
      </c>
      <c r="IG43" s="567" t="str" cm="1">
        <f t="array" ref="IG43">INDEX(IG$13:IG42,$B43+1,1)</f>
        <v>-</v>
      </c>
      <c r="IH43" s="567" cm="1">
        <f t="array" ref="IH43">INDEX(IH$13:IH42,$B43+1,1)</f>
        <v>1</v>
      </c>
      <c r="II43" s="567" cm="1">
        <f t="array" ref="II43">INDEX(II$13:II42,$B43+1,1)</f>
        <v>1</v>
      </c>
      <c r="IJ43" s="8"/>
      <c r="IK43" s="567" cm="1">
        <f t="array" ref="IK43">INDEX(IK$13:IK42,$B43+1,1)</f>
        <v>0.125</v>
      </c>
      <c r="IL43" s="567" cm="1">
        <f t="array" ref="IL43">INDEX(IL$13:IL42,$B43+1,1)</f>
        <v>0.3</v>
      </c>
      <c r="IM43" s="567" cm="1">
        <f t="array" ref="IM43">INDEX(IM$13:IM42,$B43+1,1)</f>
        <v>-0.05</v>
      </c>
      <c r="IN43" s="567" cm="1">
        <f t="array" ref="IN43">INDEX(IN$13:IN42,$B43+1,1)</f>
        <v>0.1</v>
      </c>
      <c r="IO43" s="567" cm="1">
        <f t="array" ref="IO43">INDEX(IO$13:IO42,$B43+1,1)</f>
        <v>0.25</v>
      </c>
      <c r="IP43" s="567" cm="1">
        <f t="array" ref="IP43">INDEX(IP$13:IP42,$B43+1,1)</f>
        <v>-0.05</v>
      </c>
      <c r="IQ43" s="567" cm="1">
        <f t="array" ref="IQ43">INDEX(IQ$13:IQ42,$B43+1,1)</f>
        <v>0.05</v>
      </c>
      <c r="IR43" s="567" cm="1">
        <f t="array" ref="IR43">INDEX(IR$13:IR42,$B43+1,1)</f>
        <v>0.1</v>
      </c>
      <c r="IS43" s="567" cm="1">
        <f t="array" ref="IS43">INDEX(IS$13:IS42,$B43+1,1)</f>
        <v>-0.02</v>
      </c>
      <c r="IT43" s="567" cm="1">
        <f t="array" ref="IT43">INDEX(IT$13:IT42,$B43+1,1)</f>
        <v>0.1</v>
      </c>
      <c r="IU43" s="567" cm="1">
        <f t="array" ref="IU43">INDEX(IU$13:IU42,$B43+1,1)</f>
        <v>0.25</v>
      </c>
      <c r="IV43" s="567" cm="1">
        <f t="array" ref="IV43">INDEX(IV$13:IV42,$B43+1,1)</f>
        <v>-0.05</v>
      </c>
      <c r="IW43" s="567" cm="1">
        <f t="array" ref="IW43">INDEX(IW$13:IW42,$B43+1,1)</f>
        <v>0.125</v>
      </c>
      <c r="IX43" s="567" cm="1">
        <f t="array" ref="IX43">INDEX(IX$13:IX42,$B43+1,1)</f>
        <v>0.1</v>
      </c>
      <c r="IY43" s="567" cm="1">
        <f t="array" ref="IY43">INDEX(IY$13:IY42,$B43+1,1)</f>
        <v>0.1</v>
      </c>
      <c r="IZ43" s="567" cm="1">
        <f t="array" ref="IZ43">INDEX(IZ$13:IZ42,$B43+1,1)</f>
        <v>0.1</v>
      </c>
      <c r="JA43" s="567" cm="1">
        <f t="array" ref="JA43">INDEX(JA$13:JA42,$B43+1,1)</f>
        <v>0</v>
      </c>
      <c r="JB43" s="567" cm="1">
        <f t="array" ref="JB43">INDEX(JB$13:JB42,$B43+1,1)</f>
        <v>0</v>
      </c>
      <c r="JC43" s="567" cm="1">
        <f t="array" ref="JC43">INDEX(JC$13:JC42,$B43+1,1)</f>
        <v>0</v>
      </c>
      <c r="JD43" s="567" cm="1">
        <f t="array" ref="JD43">INDEX(JD$13:JD42,$B43+1,1)</f>
        <v>0</v>
      </c>
      <c r="JE43" s="567" cm="1">
        <f t="array" ref="JE43">INDEX(JE$13:JE42,$B43+1,1)</f>
        <v>0</v>
      </c>
      <c r="JF43" s="567" cm="1">
        <f t="array" ref="JF43">INDEX(JF$13:JF42,$B43+1,1)</f>
        <v>0</v>
      </c>
      <c r="JG43" s="567" cm="1">
        <f t="array" ref="JG43">INDEX(JG$13:JG42,$B43+1,1)</f>
        <v>0</v>
      </c>
      <c r="JH43" s="567" cm="1">
        <f t="array" ref="JH43">INDEX(JH$13:JH42,$B43+1,1)</f>
        <v>0</v>
      </c>
      <c r="JI43" s="567" cm="1">
        <f t="array" ref="JI43">INDEX(JI$13:JI42,$B43+1,1)</f>
        <v>0</v>
      </c>
      <c r="JJ43" s="567" cm="1">
        <f t="array" ref="JJ43">INDEX(JJ$13:JJ42,$B43+1,1)</f>
        <v>0</v>
      </c>
      <c r="JK43" s="567" cm="1">
        <f t="array" ref="JK43">INDEX(JK$13:JK42,$B43+1,1)</f>
        <v>0</v>
      </c>
      <c r="JL43" s="567" cm="1">
        <f t="array" ref="JL43">INDEX(JL$13:JL42,$B43+1,1)</f>
        <v>0</v>
      </c>
      <c r="JM43" s="567" cm="1">
        <f t="array" ref="JM43">INDEX(JM$13:JM42,$B43+1,1)</f>
        <v>0</v>
      </c>
      <c r="JN43" s="567" cm="1">
        <f t="array" ref="JN43">INDEX(JN$13:JN42,$B43+1,1)</f>
        <v>0</v>
      </c>
      <c r="JO43" s="567" cm="1">
        <f t="array" ref="JO43">INDEX(JO$13:JO42,$B43+1,1)</f>
        <v>0</v>
      </c>
      <c r="JP43" s="567" cm="1">
        <f t="array" ref="JP43">INDEX(JP$13:JP42,$B43+1,1)</f>
        <v>0</v>
      </c>
      <c r="JQ43" s="567" cm="1">
        <f t="array" ref="JQ43">INDEX(JQ$13:JQ42,$B43+1,1)</f>
        <v>0</v>
      </c>
      <c r="JR43" s="567" cm="1">
        <f t="array" ref="JR43">INDEX(JR$13:JR42,$B43+1,1)</f>
        <v>0</v>
      </c>
      <c r="JS43" s="567" cm="1">
        <f t="array" ref="JS43">INDEX(JS$13:JS42,$B43+1,1)</f>
        <v>0</v>
      </c>
      <c r="JT43" s="567" cm="1">
        <f t="array" ref="JT43">INDEX(JT$13:JT42,$B43+1,1)</f>
        <v>0</v>
      </c>
      <c r="JU43" s="567" cm="1">
        <f t="array" ref="JU43">INDEX(JU$13:JU42,$B43+1,1)</f>
        <v>0</v>
      </c>
      <c r="JV43" s="567" cm="1">
        <f t="array" ref="JV43">INDEX(JV$13:JV42,$B43+1,1)</f>
        <v>0</v>
      </c>
      <c r="JW43" s="567" cm="1">
        <f t="array" ref="JW43">INDEX(JW$13:JW42,$B43+1,1)</f>
        <v>0</v>
      </c>
      <c r="JX43" s="567" cm="1">
        <f t="array" ref="JX43">INDEX(JX$13:JX42,$B43+1,1)</f>
        <v>0</v>
      </c>
      <c r="JY43" s="567" cm="1">
        <f t="array" ref="JY43">INDEX(JY$13:JY42,$B43+1,1)</f>
        <v>0</v>
      </c>
      <c r="JZ43" s="567" cm="1">
        <f t="array" ref="JZ43">INDEX(JZ$13:JZ42,$B43+1,1)</f>
        <v>0</v>
      </c>
      <c r="KA43" s="567" cm="1">
        <f t="array" ref="KA43">INDEX(KA$13:KA42,$B43+1,1)</f>
        <v>0</v>
      </c>
      <c r="KB43" s="567" cm="1">
        <f t="array" ref="KB43">INDEX(KB$13:KB42,$B43+1,1)</f>
        <v>0</v>
      </c>
      <c r="KC43" s="567" cm="1">
        <f t="array" ref="KC43">INDEX(KC$13:KC42,$B43+1,1)</f>
        <v>0</v>
      </c>
      <c r="KD43" s="567" cm="1">
        <f t="array" ref="KD43">INDEX(KD$13:KD42,$B43+1,1)</f>
        <v>0</v>
      </c>
      <c r="KE43" s="567" cm="1">
        <f t="array" ref="KE43">INDEX(KE$13:KE42,$B43+1,1)</f>
        <v>0</v>
      </c>
      <c r="KF43" s="567" cm="1">
        <f t="array" ref="KF43">INDEX(KF$13:KF42,$B43+1,1)</f>
        <v>0</v>
      </c>
      <c r="KG43" s="567" t="str" cm="1">
        <f t="array" ref="KG43">INDEX(KG$13:KG42,$B43+1,1)</f>
        <v>-</v>
      </c>
      <c r="KH43" s="8"/>
      <c r="KI43" s="567" cm="1">
        <f t="array" ref="KI43">INDEX(KI$13:KI42,$B43+1,1)</f>
        <v>0</v>
      </c>
      <c r="KJ43" s="567" cm="1">
        <f t="array" ref="KJ43">INDEX(KJ$13:KJ42,$B43+1,1)</f>
        <v>0</v>
      </c>
      <c r="KK43" s="567" cm="1">
        <f t="array" ref="KK43">INDEX(KK$13:KK42,$B43+1,1)</f>
        <v>0</v>
      </c>
      <c r="KL43" s="567" t="str" cm="1">
        <f t="array" ref="KL43">INDEX(KL$13:KL42,$B43+1,1)</f>
        <v>-</v>
      </c>
      <c r="KM43" s="567" t="str" cm="1">
        <f t="array" ref="KM43">INDEX(KM$13:KM42,$B43+1,1)</f>
        <v>-</v>
      </c>
      <c r="KN43" s="567" t="str" cm="1">
        <f t="array" ref="KN43">INDEX(KN$13:KN42,$B43+1,1)</f>
        <v>-</v>
      </c>
      <c r="KO43" s="567" t="str" cm="1">
        <f t="array" ref="KO43">INDEX(KO$13:KO42,$B43+1,1)</f>
        <v>-</v>
      </c>
      <c r="KP43" s="567" t="str" cm="1">
        <f t="array" ref="KP43">INDEX(KP$13:KP42,$B43+1,1)</f>
        <v>-</v>
      </c>
      <c r="KQ43" s="567" t="str" cm="1">
        <f t="array" ref="KQ43">INDEX(KQ$13:KQ42,$B43+1,1)</f>
        <v>-</v>
      </c>
      <c r="KR43" s="567" t="str" cm="1">
        <f t="array" ref="KR43">INDEX(KR$13:KR42,$B43+1,1)</f>
        <v>-</v>
      </c>
      <c r="KS43" s="567" t="str" cm="1">
        <f t="array" ref="KS43">INDEX(KS$13:KS42,$B43+1,1)</f>
        <v>-</v>
      </c>
      <c r="KT43" s="567" t="str" cm="1">
        <f t="array" ref="KT43">INDEX(KT$13:KT42,$B43+1,1)</f>
        <v>-</v>
      </c>
      <c r="KU43" s="567" t="str" cm="1">
        <f t="array" ref="KU43">INDEX(KU$13:KU42,$B43+1,1)</f>
        <v>-</v>
      </c>
      <c r="KV43" s="567" t="str" cm="1">
        <f t="array" ref="KV43">INDEX(KV$13:KV42,$B43+1,1)</f>
        <v>-</v>
      </c>
      <c r="KW43" s="567" t="str" cm="1">
        <f t="array" ref="KW43">INDEX(KW$13:KW42,$B43+1,1)</f>
        <v>-</v>
      </c>
      <c r="KX43" s="567" t="str" cm="1">
        <f t="array" ref="KX43">INDEX(KX$13:KX42,$B43+1,1)</f>
        <v>-</v>
      </c>
      <c r="KY43" s="567" t="str" cm="1">
        <f t="array" ref="KY43">INDEX(KY$13:KY42,$B43+1,1)</f>
        <v>-</v>
      </c>
      <c r="KZ43" s="567" t="str" cm="1">
        <f t="array" ref="KZ43">INDEX(KZ$13:KZ42,$B43+1,1)</f>
        <v>-</v>
      </c>
      <c r="LA43" s="567" t="str" cm="1">
        <f t="array" ref="LA43">INDEX(LA$13:LA42,$B43+1,1)</f>
        <v>-</v>
      </c>
      <c r="LB43" s="8"/>
      <c r="LC43" s="441" t="str">
        <f t="shared" ca="1" si="113"/>
        <v>-</v>
      </c>
      <c r="LD43" s="567" t="str" cm="1">
        <f t="array" ref="LD43">INDEX(LD$13:LD42,$B43+1,1)</f>
        <v>-</v>
      </c>
      <c r="LE43" s="567" t="str" cm="1">
        <f t="array" ref="LE43">INDEX(LE$13:LE42,$B43+1,1)</f>
        <v>-</v>
      </c>
      <c r="LF43" s="567" t="str" cm="1">
        <f t="array" ref="LF43">INDEX(LF$13:LF42,$B43+1,1)</f>
        <v>-</v>
      </c>
      <c r="LG43" s="567" t="str" cm="1">
        <f t="array" ref="LG43">INDEX(LG$13:LG42,$B43+1,1)</f>
        <v>-</v>
      </c>
      <c r="LH43" s="567" t="str" cm="1">
        <f t="array" ref="LH43">INDEX(LH$13:LH42,$B43+1,1)</f>
        <v>-</v>
      </c>
      <c r="LI43" s="567" t="str" cm="1">
        <f t="array" ref="LI43">INDEX(LI$13:LI42,$B43+1,1)</f>
        <v>-</v>
      </c>
      <c r="LJ43" s="567" t="str" cm="1">
        <f t="array" ref="LJ43">INDEX(LJ$13:LJ42,$B43+1,1)</f>
        <v>-</v>
      </c>
      <c r="LK43" s="441" t="str" cm="1">
        <f t="array" ref="LK43">IF(OR(LL43:LL43&lt;&gt;"-"),TRUE,"-")</f>
        <v>-</v>
      </c>
      <c r="LL43" s="567" t="str" cm="1">
        <f t="array" ref="LL43">INDEX(LL$13:LL42,$B43+1,1)</f>
        <v>-</v>
      </c>
      <c r="LM43" s="567" cm="1">
        <f t="array" ref="LM43">INDEX(LM$13:LM42,$B43+1,1)</f>
        <v>0</v>
      </c>
      <c r="LN43" s="567" cm="1">
        <f t="array" ref="LN43">INDEX(LN$13:LN42,$B43+1,1)</f>
        <v>999999</v>
      </c>
      <c r="LO43" s="567" cm="1">
        <f t="array" ref="LO43">INDEX(LO$13:LO42,$B43+1,1)</f>
        <v>999999</v>
      </c>
      <c r="LP43" s="567" cm="1">
        <f t="array" ref="LP43">INDEX(LP$13:LP42,$B43+1,1)</f>
        <v>999999</v>
      </c>
      <c r="LQ43" s="567" cm="1">
        <f t="array" ref="LQ43">INDEX(LQ$13:LQ42,$B43+1,1)</f>
        <v>999999</v>
      </c>
      <c r="LR43" s="567" cm="1">
        <f t="array" ref="LR43">INDEX(LR$13:LR42,$B43+1,1)</f>
        <v>999999</v>
      </c>
      <c r="LS43" s="567" cm="1">
        <f t="array" ref="LS43">INDEX(LS$13:LS42,$B43+1,1)</f>
        <v>999999</v>
      </c>
      <c r="LT43" s="567" t="str" cm="1">
        <f t="array" ref="LT43">INDEX(LT$13:LT42,$B43+1,1)</f>
        <v>-</v>
      </c>
      <c r="LU43" s="567" t="str" cm="1">
        <f t="array" ref="LU43">INDEX(LU$13:LU42,$B43+1,1)</f>
        <v>-</v>
      </c>
      <c r="LV43" s="567" t="str" cm="1">
        <f t="array" ref="LV43">INDEX(LV$13:LV42,$B43+1,1)</f>
        <v>-</v>
      </c>
      <c r="LW43" s="567" t="b" cm="1">
        <f t="array" ref="LW43">INDEX(LW$13:LW42,$B43+1,1)</f>
        <v>1</v>
      </c>
      <c r="LX43" s="567" t="str" cm="1">
        <f t="array" ref="LX43">INDEX(LX$13:LX42,$B43+1,1)</f>
        <v>-</v>
      </c>
      <c r="LY43" s="567" cm="1">
        <f t="array" ref="LY43">INDEX(LY$13:LY42,$B43+1,1)</f>
        <v>0</v>
      </c>
      <c r="LZ43" s="567" cm="1">
        <f t="array" ref="LZ43">INDEX(LZ$13:LZ42,$B43+1,1)</f>
        <v>0</v>
      </c>
      <c r="MA43" s="567" cm="1">
        <f t="array" ref="MA43">INDEX(MA$13:MA42,$B43+1,1)</f>
        <v>0</v>
      </c>
      <c r="MB43" s="567" t="str" cm="1">
        <f t="array" ref="MB43">INDEX(MB$13:MB42,$B43+1,1)</f>
        <v>-</v>
      </c>
      <c r="MC43" s="567" t="str" cm="1">
        <f t="array" ref="MC43">INDEX(MC$13:MC42,$B43+1,1)</f>
        <v>-</v>
      </c>
      <c r="MD43" s="441">
        <f t="shared" si="104"/>
        <v>0</v>
      </c>
      <c r="ME43" s="567" t="str" cm="1">
        <f t="array" ref="ME43">INDEX(ME$13:ME42,$B43+1,1)</f>
        <v>-</v>
      </c>
      <c r="MF43" s="567" t="str" cm="1">
        <f t="array" ref="MF43">INDEX(MF$13:MF42,$B43+1,1)</f>
        <v>-</v>
      </c>
      <c r="MG43" s="8"/>
      <c r="MH43" s="567" t="str" cm="1">
        <f t="array" ref="MH43">INDEX(MH$13:MH42,$B43+1,1)</f>
        <v>-</v>
      </c>
      <c r="MI43" s="567" t="str" cm="1">
        <f t="array" ref="MI43">INDEX(MI$13:MI42,$B43+1,1)</f>
        <v>-</v>
      </c>
      <c r="MJ43" s="567" t="str" cm="1">
        <f t="array" ref="MJ43">INDEX(MJ$13:MJ42,$B43+1,1)</f>
        <v>-</v>
      </c>
      <c r="MK43" s="567" t="str" cm="1">
        <f t="array" ref="MK43">INDEX(MK$13:MK42,$B43+1,1)</f>
        <v>-</v>
      </c>
      <c r="ML43" s="567" cm="1">
        <f t="array" ref="ML43">INDEX(ML$13:ML42,$B43+1,1)</f>
        <v>1</v>
      </c>
      <c r="MM43" s="567" cm="1">
        <f t="array" ref="MM43">INDEX(MM$13:MM42,$B43+1,1)</f>
        <v>1</v>
      </c>
      <c r="MN43" s="567" cm="1">
        <f t="array" ref="MN43">INDEX(MN$13:MN42,$B43+1,1)</f>
        <v>1</v>
      </c>
      <c r="MO43" s="567" cm="1">
        <f t="array" ref="MO43">INDEX(MO$13:MO42,$B43+1,1)</f>
        <v>1</v>
      </c>
      <c r="MP43" s="8"/>
      <c r="MQ43" s="441">
        <f t="shared" si="95"/>
        <v>1.5</v>
      </c>
      <c r="MR43" s="8"/>
      <c r="MS43" s="567" t="str" cm="1">
        <f t="array" ref="MS43">INDEX(MS$13:MS42,$B43+1,1)</f>
        <v>-</v>
      </c>
      <c r="MT43" s="567" t="str" cm="1">
        <f t="array" ref="MT43">INDEX(MT$13:MT42,$B43+1,1)</f>
        <v>-</v>
      </c>
      <c r="MU43" s="567" t="str" cm="1">
        <f t="array" ref="MU43">INDEX(MU$13:MU42,$B43+1,1)</f>
        <v>-</v>
      </c>
      <c r="MV43" s="567" t="str" cm="1">
        <f t="array" ref="MV43">INDEX(MV$13:MV42,$B43+1,1)</f>
        <v>-</v>
      </c>
      <c r="MW43" s="567" cm="1">
        <f t="array" ref="MW43">INDEX(MW$13:MW42,$B43+1,1)</f>
        <v>0</v>
      </c>
      <c r="MX43" s="514">
        <v>0</v>
      </c>
    </row>
    <row r="44" spans="1:362" outlineLevel="1">
      <c r="A44" s="18">
        <f t="shared" si="48"/>
        <v>31</v>
      </c>
      <c r="B44" s="18">
        <f>$A$15</f>
        <v>2</v>
      </c>
      <c r="C44">
        <v>3</v>
      </c>
      <c r="D44" s="17" t="str">
        <f t="shared" ca="1" si="100"/>
        <v>GSW</v>
      </c>
      <c r="E44" t="b">
        <v>1</v>
      </c>
      <c r="F44" t="b">
        <v>0</v>
      </c>
      <c r="G44" t="b">
        <v>1</v>
      </c>
      <c r="H44" s="18"/>
      <c r="I44" s="18"/>
      <c r="J44" s="18"/>
      <c r="K44" s="22">
        <v>2</v>
      </c>
      <c r="L44" s="22">
        <f>d.Region</f>
        <v>2</v>
      </c>
      <c r="M44" s="22">
        <v>2</v>
      </c>
      <c r="N44" s="22">
        <v>2</v>
      </c>
      <c r="O44" s="22">
        <v>3</v>
      </c>
      <c r="P44" s="441">
        <f t="shared" si="106"/>
        <v>2</v>
      </c>
      <c r="Q44" s="441">
        <f t="shared" si="106"/>
        <v>0</v>
      </c>
      <c r="R44" s="441">
        <f t="shared" si="50"/>
        <v>6</v>
      </c>
      <c r="S44" s="567" cm="1">
        <f t="array" ref="S44">INDEX(S$13:S43,$B44+1,1)</f>
        <v>2</v>
      </c>
      <c r="T44" s="567" cm="1">
        <f t="array" ref="T44">INDEX(T$13:T43,$B44+1,1)</f>
        <v>3</v>
      </c>
      <c r="U44" s="22">
        <v>2</v>
      </c>
      <c r="V44" s="18"/>
      <c r="W44" s="18"/>
      <c r="X44" s="18"/>
      <c r="Y44" s="18"/>
      <c r="Z44" s="18"/>
      <c r="AA44" s="22">
        <v>1</v>
      </c>
      <c r="AB44" s="567" t="str" cm="1">
        <f t="array" ref="AB44">INDEX(AB$13:AB43,$B44+1,1)</f>
        <v/>
      </c>
      <c r="AC44" s="567" cm="1">
        <f t="array" ref="AC44">INDEX(AC$13:AC43,$B44+1,1)</f>
        <v>1</v>
      </c>
      <c r="AD44" s="567" cm="1">
        <f t="array" ref="AD44">INDEX(AD$13:AD43,$B44+1,1)</f>
        <v>1</v>
      </c>
      <c r="AE44" s="22">
        <v>0</v>
      </c>
      <c r="AF44" s="22">
        <v>0</v>
      </c>
      <c r="AG44" s="22">
        <v>0</v>
      </c>
      <c r="AH44" s="22">
        <v>0</v>
      </c>
      <c r="AI44" s="116"/>
      <c r="AJ44" s="116"/>
      <c r="AK44" s="116"/>
      <c r="AL44" s="116"/>
      <c r="AM44" s="116"/>
      <c r="AN44" s="116"/>
      <c r="AO44" s="116"/>
      <c r="AP44" s="116"/>
      <c r="AQ44" s="116"/>
      <c r="AR44" s="116"/>
      <c r="AS44" s="116"/>
      <c r="AT44" s="116"/>
      <c r="AU44" s="116"/>
      <c r="AV44" s="18"/>
      <c r="AW44" s="18"/>
      <c r="AX44" s="18"/>
      <c r="AY44" s="18"/>
      <c r="AZ44" s="18"/>
      <c r="BA44" s="209" t="str">
        <f>"Compare base "&amp;CHOOSE($K44+1,"CSIRO","MU","NFS")</f>
        <v>Compare base NFS</v>
      </c>
      <c r="BB44" s="8" t="str">
        <f ca="1">IF(COUNTIF(BA$13:BA46,BA44)=1,"-","Dup")</f>
        <v>-</v>
      </c>
      <c r="BC44" s="8"/>
      <c r="BD44" s="22" t="b">
        <v>1</v>
      </c>
      <c r="BE44" s="22" t="b">
        <v>1</v>
      </c>
      <c r="BF44" s="22" t="b">
        <v>1</v>
      </c>
      <c r="BG44" s="22" t="b">
        <v>1</v>
      </c>
      <c r="BH44" s="22" t="b">
        <v>1</v>
      </c>
      <c r="BI44" s="22" t="b">
        <v>1</v>
      </c>
      <c r="BJ44" s="22" t="b">
        <v>1</v>
      </c>
      <c r="BK44" s="22" t="b">
        <v>1</v>
      </c>
      <c r="BL44" s="22" t="b">
        <v>1</v>
      </c>
      <c r="BM44" s="8"/>
      <c r="BN44" s="567" t="b" cm="1">
        <f t="array" ref="BN44">INDEX(BN$13:BN43,$B44+1,1)</f>
        <v>1</v>
      </c>
      <c r="BO44" s="567" t="str" cm="1">
        <f t="array" ref="BO44">INDEX(BO$13:BO43,$B44+1,1)</f>
        <v>-</v>
      </c>
      <c r="BP44" s="567" t="b" cm="1">
        <f t="array" ref="BP44">INDEX(BP$13:BP43,$B44+1,1)</f>
        <v>0</v>
      </c>
      <c r="BQ44" s="567" t="str" cm="1">
        <f t="array" ref="BQ44">INDEX(BQ$13:BQ43,$B44+1,1)</f>
        <v>-</v>
      </c>
      <c r="BR44" s="567" t="str" cm="1">
        <f t="array" ref="BR44">INDEX(BR$13:BR43,$B44+1,1)</f>
        <v>-</v>
      </c>
      <c r="BS44" s="567" t="str" cm="1">
        <f t="array" ref="BS44">INDEX(BS$13:BS43,$B44+1,1)</f>
        <v>-</v>
      </c>
      <c r="BT44" s="567" t="str" cm="1">
        <f t="array" ref="BT44">INDEX(BT$13:BT43,$B44+1,1)</f>
        <v>-</v>
      </c>
      <c r="BU44" s="567" t="str" cm="1">
        <f t="array" ref="BU44">INDEX(BU$13:BU43,$B44+1,1)</f>
        <v>-</v>
      </c>
      <c r="BV44" s="567" t="str" cm="1">
        <f t="array" ref="BV44">INDEX(BV$13:BV43,$B44+1,1)</f>
        <v>-</v>
      </c>
      <c r="BW44" s="567" t="str" cm="1">
        <f t="array" ref="BW44">INDEX(BW$13:BW43,$B44+1,1)</f>
        <v>-</v>
      </c>
      <c r="BX44" s="567" t="str" cm="1">
        <f t="array" ref="BX44">INDEX(BX$13:BX43,$B44+1,1)</f>
        <v>-</v>
      </c>
      <c r="BY44" s="567" t="str" cm="1">
        <f t="array" ref="BY44">INDEX(BY$13:BY43,$B44+1,1)</f>
        <v>-</v>
      </c>
      <c r="BZ44" s="567" t="b" cm="1">
        <f t="array" ref="BZ44">INDEX(BZ$13:BZ43,$B44+1,1)</f>
        <v>0</v>
      </c>
      <c r="CA44" s="567" cm="1">
        <f t="array" ref="CA44">INDEX(CA$13:CA43,$B44+1,1)</f>
        <v>0</v>
      </c>
      <c r="CB44" s="567" t="str" cm="1">
        <f t="array" ref="CB44">INDEX(CB$13:CB43,$B44+1,1)</f>
        <v>-</v>
      </c>
      <c r="CC44" s="567" t="str" cm="1">
        <f t="array" ref="CC44">INDEX(CC$13:CC43,$B44+1,1)</f>
        <v>-</v>
      </c>
      <c r="CD44" s="567" t="b" cm="1">
        <f t="array" ref="CD44">INDEX(CD$13:CD43,$B44+1,1)</f>
        <v>1</v>
      </c>
      <c r="CE44" s="8"/>
      <c r="CF44" s="22" t="b">
        <v>1</v>
      </c>
      <c r="CG44" s="441" t="str">
        <f t="shared" ca="1" si="53"/>
        <v>-</v>
      </c>
      <c r="CH44" s="441">
        <f t="shared" si="107"/>
        <v>2</v>
      </c>
      <c r="CI44" s="441">
        <f t="shared" si="107"/>
        <v>2</v>
      </c>
      <c r="CJ44" s="567" t="str" cm="1">
        <f t="array" ref="CJ44">INDEX(CJ$13:CJ43,$B44+1,1)</f>
        <v>-</v>
      </c>
      <c r="CK44" s="567" t="str" cm="1">
        <f t="array" ref="CK44">INDEX(CK$13:CK43,$B44+1,1)</f>
        <v>-</v>
      </c>
      <c r="CL44" s="567" t="str" cm="1">
        <f t="array" ref="CL44">INDEX(CL$13:CL43,$B44+1,1)</f>
        <v>-</v>
      </c>
      <c r="CM44" s="441" t="str">
        <f t="shared" ca="1" si="55"/>
        <v>-</v>
      </c>
      <c r="CN44" s="441">
        <f t="shared" si="108"/>
        <v>2</v>
      </c>
      <c r="CO44" s="441">
        <f t="shared" si="108"/>
        <v>2</v>
      </c>
      <c r="CP44" s="567" t="str" cm="1">
        <f t="array" ref="CP44">INDEX(CP$13:CP43,$B44+1,1)</f>
        <v>-</v>
      </c>
      <c r="CQ44" s="441" t="str">
        <f t="shared" ca="1" si="57"/>
        <v>-</v>
      </c>
      <c r="CR44" s="441">
        <f t="shared" si="58"/>
        <v>2</v>
      </c>
      <c r="CS44" s="567" t="str" cm="1">
        <f t="array" ref="CS44">INDEX(CS$13:CS43,$B44+1,1)</f>
        <v>-</v>
      </c>
      <c r="CT44" s="567" t="str" cm="1">
        <f t="array" ref="CT44">INDEX(CT$13:CT43,$B44+1,1)</f>
        <v>-</v>
      </c>
      <c r="CU44" s="441">
        <f t="shared" si="59"/>
        <v>2</v>
      </c>
      <c r="CV44" s="567" t="str" cm="1">
        <f t="array" ref="CV44">INDEX(CV$13:CV43,$B44+1,1)</f>
        <v>-</v>
      </c>
      <c r="CW44" s="441" t="str">
        <f t="shared" ca="1" si="60"/>
        <v>-</v>
      </c>
      <c r="CX44" s="441">
        <f t="shared" si="109"/>
        <v>2</v>
      </c>
      <c r="CY44" s="441">
        <f t="shared" si="109"/>
        <v>2</v>
      </c>
      <c r="CZ44" s="8"/>
      <c r="DA44" s="91" t="str">
        <f ca="1">$HD44</f>
        <v>-</v>
      </c>
      <c r="DB44" s="22" t="b">
        <v>1</v>
      </c>
      <c r="DC44" s="572">
        <f>VALUE($L44&amp;$M44&amp;$O44&amp;$U44&amp;IFERROR(VALUE($K44),0)&amp;$AA44&amp;$AE44&amp;$AF44&amp;$AG44&amp;$AH44)</f>
        <v>2232210000</v>
      </c>
      <c r="DD44" s="22" t="b">
        <v>0</v>
      </c>
      <c r="DE44" s="567" cm="1">
        <f t="array" ref="DE44">INDEX(DE$13:DE43,$B44+1,1)</f>
        <v>0</v>
      </c>
      <c r="DF44" s="567" cm="1">
        <f t="array" ref="DF44">INDEX(DF$13:DF43,$B44+1,1)</f>
        <v>1</v>
      </c>
      <c r="DG44" s="567" cm="1">
        <f t="array" ref="DG44">INDEX(DG$13:DG43,$B44+1,1)</f>
        <v>1</v>
      </c>
      <c r="DH44" s="567" t="str" cm="1">
        <f t="array" ref="DH44">INDEX(DH$13:DH43,$B44+1,1)</f>
        <v>-</v>
      </c>
      <c r="DI44" s="567" t="str" cm="1">
        <f t="array" ref="DI44">INDEX(DI$13:DI43,$B44+1,1)</f>
        <v>-</v>
      </c>
      <c r="DJ44" s="567" t="str" cm="1">
        <f t="array" ref="DJ44">INDEX(DJ$13:DJ43,$B44+1,1)</f>
        <v>-</v>
      </c>
      <c r="DK44" s="567" t="str" cm="1">
        <f t="array" ref="DK44">INDEX(DK$13:DK43,$B44+1,1)</f>
        <v>-</v>
      </c>
      <c r="DL44" s="567" t="str" cm="1">
        <f t="array" ref="DL44">INDEX(DL$13:DL43,$B44+1,1)</f>
        <v>-</v>
      </c>
      <c r="DM44" s="567" t="str" cm="1">
        <f t="array" ref="DM44">INDEX(DM$13:DM43,$B44+1,1)</f>
        <v>-</v>
      </c>
      <c r="DN44" s="567" cm="1">
        <f t="array" ref="DN44">INDEX(DN$13:DN43,$B44+1,1)</f>
        <v>1</v>
      </c>
      <c r="DO44" s="567" t="str" cm="1">
        <f t="array" ref="DO44">INDEX(DO$13:DO43,$B44+1,1)</f>
        <v>-</v>
      </c>
      <c r="DP44" s="567" t="str" cm="1">
        <f t="array" ref="DP44">INDEX(DP$13:DP43,$B44+1,1)</f>
        <v>-</v>
      </c>
      <c r="DQ44" s="567" t="str" cm="1">
        <f t="array" ref="DQ44">INDEX(DQ$13:DQ43,$B44+1,1)</f>
        <v>-</v>
      </c>
      <c r="DR44" s="567" t="str" cm="1">
        <f t="array" ref="DR44">INDEX(DR$13:DR43,$B44+1,1)</f>
        <v>-</v>
      </c>
      <c r="DS44" s="567" t="str" cm="1">
        <f t="array" ref="DS44">INDEX(DS$13:DS43,$B44+1,1)</f>
        <v>-</v>
      </c>
      <c r="DT44" s="567" t="b" cm="1">
        <f t="array" ref="DT44">INDEX(DT$13:DT43,$B44+1,1)</f>
        <v>0</v>
      </c>
      <c r="DU44" s="567" t="str" cm="1">
        <f t="array" ref="DU44">INDEX(DU$13:DU43,$B44+1,1)</f>
        <v>-</v>
      </c>
      <c r="DV44" s="567" t="str" cm="1">
        <f t="array" ref="DV44">INDEX(DV$13:DV43,$B44+1,1)</f>
        <v>-</v>
      </c>
      <c r="DW44" s="567" t="str" cm="1">
        <f t="array" ref="DW44">INDEX(DW$13:DW43,$B44+1,1)</f>
        <v>-</v>
      </c>
      <c r="DX44" s="567" t="str" cm="1">
        <f t="array" ref="DX44">INDEX(DX$13:DX43,$B44+1,1)</f>
        <v>-</v>
      </c>
      <c r="DY44" s="567" t="str" cm="1">
        <f t="array" ref="DY44">INDEX(DY$13:DY43,$B44+1,1)</f>
        <v>-</v>
      </c>
      <c r="DZ44" s="567" cm="1">
        <f t="array" ref="DZ44">INDEX(DZ$13:DZ43,$B44+1,1)</f>
        <v>500</v>
      </c>
      <c r="EA44" s="567" cm="1">
        <f t="array" ref="EA44">INDEX(EA$13:EA43,$B44+1,1)</f>
        <v>500</v>
      </c>
      <c r="EB44" s="567" t="str" cm="1">
        <f t="array" ref="EB44">INDEX(EB$13:EB43,$B44+1,1)</f>
        <v>-</v>
      </c>
      <c r="EC44" s="567" t="str" cm="1">
        <f t="array" ref="EC44">INDEX(EC$13:EC43,$B44+1,1)</f>
        <v>-</v>
      </c>
      <c r="ED44" s="567" t="str" cm="1">
        <f t="array" ref="ED44">INDEX(ED$13:ED43,$B44+1,1)</f>
        <v>-</v>
      </c>
      <c r="EE44" s="567" cm="1">
        <f t="array" ref="EE44">INDEX(EE$13:EE43,$B44+1,1)</f>
        <v>0</v>
      </c>
      <c r="EF44" s="567" cm="1">
        <f t="array" ref="EF44">INDEX(EF$13:EF43,$B44+1,1)</f>
        <v>0</v>
      </c>
      <c r="EG44" s="441">
        <f t="shared" si="115"/>
        <v>0</v>
      </c>
      <c r="EH44" s="441">
        <f t="shared" si="115"/>
        <v>6.25E-2</v>
      </c>
      <c r="EI44" s="441">
        <f t="shared" si="115"/>
        <v>6.25E-2</v>
      </c>
      <c r="EJ44" s="441">
        <f t="shared" si="115"/>
        <v>6.25E-2</v>
      </c>
      <c r="EK44" s="441" t="b">
        <f t="shared" si="116"/>
        <v>0</v>
      </c>
      <c r="EL44" s="441" t="b">
        <f t="shared" si="116"/>
        <v>1</v>
      </c>
      <c r="EM44" s="441" t="b">
        <f t="shared" si="116"/>
        <v>1</v>
      </c>
      <c r="EN44" s="441" t="b">
        <f t="shared" si="116"/>
        <v>0</v>
      </c>
      <c r="EO44" s="441">
        <f t="shared" si="117"/>
        <v>1</v>
      </c>
      <c r="EP44" s="441">
        <f t="shared" si="117"/>
        <v>0</v>
      </c>
      <c r="EQ44" s="441" t="b">
        <f t="shared" si="89"/>
        <v>0</v>
      </c>
      <c r="ER44" s="441" t="b">
        <f t="shared" si="110"/>
        <v>0</v>
      </c>
      <c r="ES44" s="441" t="b">
        <f t="shared" si="110"/>
        <v>0</v>
      </c>
      <c r="ET44" s="441" t="b">
        <f t="shared" si="110"/>
        <v>1</v>
      </c>
      <c r="EU44" s="91">
        <f t="shared" si="111"/>
        <v>2</v>
      </c>
      <c r="EV44" s="91">
        <f t="shared" si="111"/>
        <v>2</v>
      </c>
      <c r="EW44" s="567" cm="1">
        <f t="array" ref="EW44">INDEX(EW$13:EW43,$B44+1,1)</f>
        <v>1</v>
      </c>
      <c r="EX44" s="567" cm="1">
        <f t="array" ref="EX44">INDEX(EX$13:EX43,$B44+1,1)</f>
        <v>1</v>
      </c>
      <c r="EY44" s="567" cm="1">
        <f t="array" ref="EY44">INDEX(EY$13:EY43,$B44+1,1)</f>
        <v>1</v>
      </c>
      <c r="EZ44" s="567" cm="1">
        <f t="array" ref="EZ44">INDEX(EZ$13:EZ43,$B44+1,1)</f>
        <v>1</v>
      </c>
      <c r="FA44" s="567" t="str" cm="1">
        <f t="array" ref="FA44">INDEX(FA$13:FA43,$B44+1,1)</f>
        <v>-</v>
      </c>
      <c r="FB44" s="567" t="str" cm="1">
        <f t="array" ref="FB44">INDEX(FB$13:FB43,$B44+1,1)</f>
        <v>-</v>
      </c>
      <c r="FC44" s="567" t="str" cm="1">
        <f t="array" ref="FC44">INDEX(FC$13:FC43,$B44+1,1)</f>
        <v>-</v>
      </c>
      <c r="FD44" s="567" t="str" cm="1">
        <f t="array" ref="FD44">INDEX(FD$13:FD43,$B44+1,1)</f>
        <v>-</v>
      </c>
      <c r="FE44" s="567" t="b" cm="1">
        <f t="array" ref="FE44">INDEX(FE$13:FE43,$B44+1,1)</f>
        <v>0</v>
      </c>
      <c r="FF44" s="91">
        <f t="shared" si="112"/>
        <v>1</v>
      </c>
      <c r="FG44" s="91">
        <f t="shared" si="112"/>
        <v>1</v>
      </c>
      <c r="FH44" s="91">
        <f t="shared" si="112"/>
        <v>1</v>
      </c>
      <c r="FI44" s="91">
        <f t="shared" si="112"/>
        <v>1</v>
      </c>
      <c r="FJ44" s="91">
        <f t="shared" si="112"/>
        <v>1</v>
      </c>
      <c r="FK44" s="91">
        <f t="shared" si="112"/>
        <v>1</v>
      </c>
      <c r="FL44" s="91">
        <f t="shared" si="112"/>
        <v>1</v>
      </c>
      <c r="FM44" s="91">
        <f t="shared" si="112"/>
        <v>1</v>
      </c>
      <c r="FN44" s="8"/>
      <c r="FO44" s="567" t="str" cm="1">
        <f t="array" ref="FO44">INDEX(FO$13:FO43,$B44+1,1)</f>
        <v>-</v>
      </c>
      <c r="FP44" s="567" t="str" cm="1">
        <f t="array" ref="FP44">INDEX(FP$13:FP43,$B44+1,1)</f>
        <v>-</v>
      </c>
      <c r="FQ44" s="567" t="str" cm="1">
        <f t="array" ref="FQ44">INDEX(FQ$13:FQ43,$B44+1,1)</f>
        <v>-</v>
      </c>
      <c r="FR44" s="567" t="str" cm="1">
        <f t="array" ref="FR44">INDEX(FR$13:FR43,$B44+1,1)</f>
        <v>-</v>
      </c>
      <c r="FS44" s="567" t="str" cm="1">
        <f t="array" ref="FS44">INDEX(FS$13:FS43,$B44+1,1)</f>
        <v>-</v>
      </c>
      <c r="FT44" s="567" cm="1">
        <f t="array" ref="FT44">INDEX(FT$13:FT43,$B44+1,1)</f>
        <v>1</v>
      </c>
      <c r="FU44" s="567" cm="1">
        <f t="array" ref="FU44">INDEX(FU$13:FU43,$B44+1,1)</f>
        <v>1</v>
      </c>
      <c r="FV44" s="567" t="str" cm="1">
        <f t="array" ref="FV44">INDEX(FV$13:FV43,$B44+1,1)</f>
        <v>-</v>
      </c>
      <c r="FW44" s="567" t="str" cm="1">
        <f t="array" ref="FW44">INDEX(FW$13:FW43,$B44+1,1)</f>
        <v>-</v>
      </c>
      <c r="FX44" s="567" t="str" cm="1">
        <f t="array" ref="FX44">INDEX(FX$13:FX43,$B44+1,1)</f>
        <v>-</v>
      </c>
      <c r="FY44" s="567" t="str" cm="1">
        <f t="array" ref="FY44">INDEX(FY$13:FY43,$B44+1,1)</f>
        <v>-</v>
      </c>
      <c r="FZ44" s="567" t="str" cm="1">
        <f t="array" ref="FZ44">INDEX(FZ$13:FZ43,$B44+1,1)</f>
        <v>-</v>
      </c>
      <c r="GA44" s="567" t="str" cm="1">
        <f t="array" ref="GA44">INDEX(GA$13:GA43,$B44+1,1)</f>
        <v>-</v>
      </c>
      <c r="GB44" s="567" t="str" cm="1">
        <f t="array" ref="GB44">INDEX(GB$13:GB43,$B44+1,1)</f>
        <v>-</v>
      </c>
      <c r="GC44" s="567" t="str" cm="1">
        <f t="array" ref="GC44">INDEX(GC$13:GC43,$B44+1,1)</f>
        <v>-</v>
      </c>
      <c r="GD44" s="567" t="str" cm="1">
        <f t="array" ref="GD44">INDEX(GD$13:GD43,$B44+1,1)</f>
        <v>-</v>
      </c>
      <c r="GE44" s="567" t="str" cm="1">
        <f t="array" ref="GE44">INDEX(GE$13:GE43,$B44+1,1)</f>
        <v>-</v>
      </c>
      <c r="GF44" s="567" t="str" cm="1">
        <f t="array" ref="GF44">INDEX(GF$13:GF43,$B44+1,1)</f>
        <v>-</v>
      </c>
      <c r="GG44" s="567" t="str" cm="1">
        <f t="array" ref="GG44">INDEX(GG$13:GG43,$B44+1,1)</f>
        <v>-</v>
      </c>
      <c r="GH44" s="567" t="str" cm="1">
        <f t="array" ref="GH44">INDEX(GH$13:GH43,$B44+1,1)</f>
        <v>-</v>
      </c>
      <c r="GI44" s="567" t="str" cm="1">
        <f t="array" ref="GI44">INDEX(GI$13:GI43,$B44+1,1)</f>
        <v>-</v>
      </c>
      <c r="GJ44" s="567" t="str" cm="1">
        <f t="array" ref="GJ44">INDEX(GJ$13:GJ43,$B44+1,1)</f>
        <v>-</v>
      </c>
      <c r="GK44" s="567" t="str" cm="1">
        <f t="array" ref="GK44">INDEX(GK$13:GK43,$B44+1,1)</f>
        <v>-</v>
      </c>
      <c r="GL44" s="567" t="str" cm="1">
        <f t="array" ref="GL44">INDEX(GL$13:GL43,$B44+1,1)</f>
        <v>-</v>
      </c>
      <c r="GM44" s="567" t="str" cm="1">
        <f t="array" ref="GM44">INDEX(GM$13:GM43,$B44+1,1)</f>
        <v>-</v>
      </c>
      <c r="GN44" s="567" cm="1">
        <f t="array" ref="GN44">INDEX(GN$13:GN43,$B44+1,1)</f>
        <v>0</v>
      </c>
      <c r="GO44" s="567" t="str" cm="1">
        <f t="array" ref="GO44">INDEX(GO$13:GO43,$B44+1,1)</f>
        <v>-</v>
      </c>
      <c r="GP44" s="567" cm="1">
        <f t="array" ref="GP44">INDEX(GP$13:GP43,$B44+1,1)</f>
        <v>1</v>
      </c>
      <c r="GQ44" s="567" cm="1">
        <f t="array" ref="GQ44">INDEX(GQ$13:GQ43,$B44+1,1)</f>
        <v>0</v>
      </c>
      <c r="GR44" s="567" cm="1">
        <f t="array" ref="GR44">INDEX(GR$13:GR43,$B44+1,1)</f>
        <v>0</v>
      </c>
      <c r="GS44" s="567" cm="1">
        <f t="array" ref="GS44">INDEX(GS$13:GS43,$B44+1,1)</f>
        <v>0</v>
      </c>
      <c r="GT44" s="567" cm="1">
        <f t="array" ref="GT44">INDEX(GT$13:GT43,$B44+1,1)</f>
        <v>0</v>
      </c>
      <c r="GU44" s="567" cm="1">
        <f t="array" ref="GU44">INDEX(GU$13:GU43,$B44+1,1)</f>
        <v>0</v>
      </c>
      <c r="GV44" s="567" cm="1">
        <f t="array" ref="GV44">INDEX(GV$13:GV43,$B44+1,1)</f>
        <v>0</v>
      </c>
      <c r="GW44" s="567" cm="1">
        <f t="array" ref="GW44">INDEX(GW$13:GW43,$B44+1,1)</f>
        <v>1</v>
      </c>
      <c r="GX44" s="567" cm="1">
        <f t="array" ref="GX44">INDEX(GX$13:GX43,$B44+1,1)</f>
        <v>0</v>
      </c>
      <c r="GY44" s="567" cm="1">
        <f t="array" ref="GY44">INDEX(GY$13:GY43,$B44+1,1)</f>
        <v>0</v>
      </c>
      <c r="GZ44" s="567" cm="1">
        <f t="array" ref="GZ44">INDEX(GZ$13:GZ43,$B44+1,1)</f>
        <v>0</v>
      </c>
      <c r="HA44" s="567" cm="1">
        <f t="array" ref="HA44">INDEX(HA$13:HA43,$B44+1,1)</f>
        <v>0</v>
      </c>
      <c r="HB44" s="8"/>
      <c r="HC44" s="567" t="str" cm="1">
        <f t="array" aca="1" ref="HC44" ca="1">INDEX(HC$13:HC43,$B44+1,1)</f>
        <v>-</v>
      </c>
      <c r="HD44" s="567" t="str" cm="1">
        <f t="array" aca="1" ref="HD44" ca="1">INDEX(HD$13:HD43,$B44+1,1)</f>
        <v>-</v>
      </c>
      <c r="HE44" s="567" t="str" cm="1">
        <f t="array" aca="1" ref="HE44" ca="1">INDEX(HE$13:HE43,$B44+1,1)</f>
        <v>-</v>
      </c>
      <c r="HF44" s="567" t="str" cm="1">
        <f t="array" aca="1" ref="HF44" ca="1">INDEX(HF$13:HF43,$B44+1,1)</f>
        <v>-</v>
      </c>
      <c r="HG44" s="567" cm="1">
        <f t="array" aca="1" ref="HG44" ca="1">INDEX(HG$13:HG43,$B44+1,1)</f>
        <v>0</v>
      </c>
      <c r="HH44" s="567" t="str" cm="1">
        <f t="array" aca="1" ref="HH44" ca="1">INDEX(HH$13:HH43,$B44+1,1)</f>
        <v>-</v>
      </c>
      <c r="HI44" s="567" t="str" cm="1">
        <f t="array" ref="HI44">INDEX(HI$13:HI43,$B44+1,1)</f>
        <v>-</v>
      </c>
      <c r="HJ44" s="567" t="str" cm="1">
        <f t="array" aca="1" ref="HJ44" ca="1">INDEX(HJ$13:HJ43,$B44+1,1)</f>
        <v>-</v>
      </c>
      <c r="HK44" s="567" t="str" cm="1">
        <f t="array" ref="HK44">INDEX(HK$13:HK43,$B44+1,1)</f>
        <v>-</v>
      </c>
      <c r="HL44" s="567" t="str" cm="1">
        <f t="array" ref="HL44">INDEX(HL$13:HL43,$B44+1,1)</f>
        <v>-</v>
      </c>
      <c r="HM44" s="567" t="str" cm="1">
        <f t="array" ref="HM44">INDEX(HM$13:HM43,$B44+1,1)</f>
        <v>-</v>
      </c>
      <c r="HN44" s="567" t="str" cm="1">
        <f t="array" ref="HN44">INDEX(HN$13:HN43,$B44+1,1)</f>
        <v>-</v>
      </c>
      <c r="HO44" s="567" t="str" cm="1">
        <f t="array" ref="HO44">INDEX(HO$13:HO43,$B44+1,1)</f>
        <v>-</v>
      </c>
      <c r="HP44" s="567" t="str" cm="1">
        <f t="array" ref="HP44">INDEX(HP$13:HP43,$B44+1,1)</f>
        <v>-</v>
      </c>
      <c r="HQ44" s="567" t="str" cm="1">
        <f t="array" ref="HQ44">INDEX(HQ$13:HQ43,$B44+1,1)</f>
        <v>-</v>
      </c>
      <c r="HR44" s="567" t="str" cm="1">
        <f t="array" ref="HR44">INDEX(HR$13:HR43,$B44+1,1)</f>
        <v>-</v>
      </c>
      <c r="HS44" s="567" t="str" cm="1">
        <f t="array" ref="HS44">INDEX(HS$13:HS43,$B44+1,1)</f>
        <v>-</v>
      </c>
      <c r="HT44" s="567" t="str" cm="1">
        <f t="array" ref="HT44">INDEX(HT$13:HT43,$B44+1,1)</f>
        <v>-</v>
      </c>
      <c r="HU44" s="567" t="str" cm="1">
        <f t="array" ref="HU44">INDEX(HU$13:HU43,$B44+1,1)</f>
        <v>-</v>
      </c>
      <c r="HV44" s="567" t="str" cm="1">
        <f t="array" ref="HV44">INDEX(HV$13:HV43,$B44+1,1)</f>
        <v>-</v>
      </c>
      <c r="HW44" s="567" t="str" cm="1">
        <f t="array" ref="HW44">INDEX(HW$13:HW43,$B44+1,1)</f>
        <v>-</v>
      </c>
      <c r="HX44" s="567" cm="1">
        <f t="array" ref="HX44">INDEX(HX$13:HX43,$B44+1,1)</f>
        <v>0</v>
      </c>
      <c r="HY44" s="567" t="str" cm="1">
        <f t="array" ref="HY44">INDEX(HY$13:HY43,$B44+1,1)</f>
        <v>-</v>
      </c>
      <c r="HZ44" s="567" t="str" cm="1">
        <f t="array" ref="HZ44">INDEX(HZ$13:HZ43,$B44+1,1)</f>
        <v>-</v>
      </c>
      <c r="IA44" s="567" t="str" cm="1">
        <f t="array" ref="IA44">INDEX(IA$13:IA43,$B44+1,1)</f>
        <v>-</v>
      </c>
      <c r="IB44" s="567" t="str" cm="1">
        <f t="array" ref="IB44">INDEX(IB$13:IB43,$B44+1,1)</f>
        <v>-</v>
      </c>
      <c r="IC44" s="567" t="str" cm="1">
        <f t="array" ref="IC44">INDEX(IC$13:IC43,$B44+1,1)</f>
        <v>-</v>
      </c>
      <c r="ID44" s="567" cm="1">
        <f t="array" ref="ID44">INDEX(ID$13:ID43,$B44+1,1)</f>
        <v>0</v>
      </c>
      <c r="IE44" s="567" t="str" cm="1">
        <f t="array" ref="IE44">INDEX(IE$13:IE43,$B44+1,1)</f>
        <v>-</v>
      </c>
      <c r="IF44" s="567" t="str" cm="1">
        <f t="array" ref="IF44">INDEX(IF$13:IF43,$B44+1,1)</f>
        <v>-</v>
      </c>
      <c r="IG44" s="567" t="str" cm="1">
        <f t="array" ref="IG44">INDEX(IG$13:IG43,$B44+1,1)</f>
        <v>-</v>
      </c>
      <c r="IH44" s="567" cm="1">
        <f t="array" ref="IH44">INDEX(IH$13:IH43,$B44+1,1)</f>
        <v>1</v>
      </c>
      <c r="II44" s="567" cm="1">
        <f t="array" ref="II44">INDEX(II$13:II43,$B44+1,1)</f>
        <v>1</v>
      </c>
      <c r="IJ44" s="8"/>
      <c r="IK44" s="573" t="s">
        <v>30</v>
      </c>
      <c r="IL44" s="573" t="s">
        <v>30</v>
      </c>
      <c r="IM44" s="573" t="s">
        <v>30</v>
      </c>
      <c r="IN44" s="573" t="s">
        <v>30</v>
      </c>
      <c r="IO44" s="573" t="s">
        <v>30</v>
      </c>
      <c r="IP44" s="573" t="s">
        <v>30</v>
      </c>
      <c r="IQ44" s="573" t="s">
        <v>30</v>
      </c>
      <c r="IR44" s="573" t="s">
        <v>30</v>
      </c>
      <c r="IS44" s="573" t="s">
        <v>30</v>
      </c>
      <c r="IT44" s="573" t="s">
        <v>30</v>
      </c>
      <c r="IU44" s="573" t="s">
        <v>30</v>
      </c>
      <c r="IV44" s="573" t="s">
        <v>30</v>
      </c>
      <c r="IW44" s="573" t="s">
        <v>30</v>
      </c>
      <c r="IX44" s="573" t="s">
        <v>30</v>
      </c>
      <c r="IY44" s="573" t="s">
        <v>30</v>
      </c>
      <c r="IZ44" s="573" t="s">
        <v>30</v>
      </c>
      <c r="JA44" s="567" cm="1">
        <f t="array" ref="JA44">INDEX(JA$13:JA43,$B44+1,1)</f>
        <v>0</v>
      </c>
      <c r="JB44" s="567" cm="1">
        <f t="array" ref="JB44">INDEX(JB$13:JB43,$B44+1,1)</f>
        <v>0</v>
      </c>
      <c r="JC44" s="567" cm="1">
        <f t="array" ref="JC44">INDEX(JC$13:JC43,$B44+1,1)</f>
        <v>0</v>
      </c>
      <c r="JD44" s="567" cm="1">
        <f t="array" ref="JD44">INDEX(JD$13:JD43,$B44+1,1)</f>
        <v>0</v>
      </c>
      <c r="JE44" s="567" cm="1">
        <f t="array" ref="JE44">INDEX(JE$13:JE43,$B44+1,1)</f>
        <v>0</v>
      </c>
      <c r="JF44" s="567" cm="1">
        <f t="array" ref="JF44">INDEX(JF$13:JF43,$B44+1,1)</f>
        <v>0</v>
      </c>
      <c r="JG44" s="567" cm="1">
        <f t="array" ref="JG44">INDEX(JG$13:JG43,$B44+1,1)</f>
        <v>0</v>
      </c>
      <c r="JH44" s="567" cm="1">
        <f t="array" ref="JH44">INDEX(JH$13:JH43,$B44+1,1)</f>
        <v>0</v>
      </c>
      <c r="JI44" s="567" cm="1">
        <f t="array" ref="JI44">INDEX(JI$13:JI43,$B44+1,1)</f>
        <v>0</v>
      </c>
      <c r="JJ44" s="567" cm="1">
        <f t="array" ref="JJ44">INDEX(JJ$13:JJ43,$B44+1,1)</f>
        <v>0</v>
      </c>
      <c r="JK44" s="567" cm="1">
        <f t="array" ref="JK44">INDEX(JK$13:JK43,$B44+1,1)</f>
        <v>0</v>
      </c>
      <c r="JL44" s="567" cm="1">
        <f t="array" ref="JL44">INDEX(JL$13:JL43,$B44+1,1)</f>
        <v>0</v>
      </c>
      <c r="JM44" s="567" cm="1">
        <f t="array" ref="JM44">INDEX(JM$13:JM43,$B44+1,1)</f>
        <v>0</v>
      </c>
      <c r="JN44" s="567" cm="1">
        <f t="array" ref="JN44">INDEX(JN$13:JN43,$B44+1,1)</f>
        <v>0</v>
      </c>
      <c r="JO44" s="567" cm="1">
        <f t="array" ref="JO44">INDEX(JO$13:JO43,$B44+1,1)</f>
        <v>0</v>
      </c>
      <c r="JP44" s="567" cm="1">
        <f t="array" ref="JP44">INDEX(JP$13:JP43,$B44+1,1)</f>
        <v>0</v>
      </c>
      <c r="JQ44" s="567" cm="1">
        <f t="array" ref="JQ44">INDEX(JQ$13:JQ43,$B44+1,1)</f>
        <v>0</v>
      </c>
      <c r="JR44" s="567" cm="1">
        <f t="array" ref="JR44">INDEX(JR$13:JR43,$B44+1,1)</f>
        <v>0</v>
      </c>
      <c r="JS44" s="567" cm="1">
        <f t="array" ref="JS44">INDEX(JS$13:JS43,$B44+1,1)</f>
        <v>0</v>
      </c>
      <c r="JT44" s="567" cm="1">
        <f t="array" ref="JT44">INDEX(JT$13:JT43,$B44+1,1)</f>
        <v>0</v>
      </c>
      <c r="JU44" s="567" cm="1">
        <f t="array" ref="JU44">INDEX(JU$13:JU43,$B44+1,1)</f>
        <v>0</v>
      </c>
      <c r="JV44" s="567" cm="1">
        <f t="array" ref="JV44">INDEX(JV$13:JV43,$B44+1,1)</f>
        <v>0</v>
      </c>
      <c r="JW44" s="567" cm="1">
        <f t="array" ref="JW44">INDEX(JW$13:JW43,$B44+1,1)</f>
        <v>0</v>
      </c>
      <c r="JX44" s="567" cm="1">
        <f t="array" ref="JX44">INDEX(JX$13:JX43,$B44+1,1)</f>
        <v>0</v>
      </c>
      <c r="JY44" s="567" cm="1">
        <f t="array" ref="JY44">INDEX(JY$13:JY43,$B44+1,1)</f>
        <v>0</v>
      </c>
      <c r="JZ44" s="567" cm="1">
        <f t="array" ref="JZ44">INDEX(JZ$13:JZ43,$B44+1,1)</f>
        <v>0</v>
      </c>
      <c r="KA44" s="567" cm="1">
        <f t="array" ref="KA44">INDEX(KA$13:KA43,$B44+1,1)</f>
        <v>0</v>
      </c>
      <c r="KB44" s="567" cm="1">
        <f t="array" ref="KB44">INDEX(KB$13:KB43,$B44+1,1)</f>
        <v>0</v>
      </c>
      <c r="KC44" s="567" cm="1">
        <f t="array" ref="KC44">INDEX(KC$13:KC43,$B44+1,1)</f>
        <v>0</v>
      </c>
      <c r="KD44" s="567" cm="1">
        <f t="array" ref="KD44">INDEX(KD$13:KD43,$B44+1,1)</f>
        <v>0</v>
      </c>
      <c r="KE44" s="567" cm="1">
        <f t="array" ref="KE44">INDEX(KE$13:KE43,$B44+1,1)</f>
        <v>0</v>
      </c>
      <c r="KF44" s="567" cm="1">
        <f t="array" ref="KF44">INDEX(KF$13:KF43,$B44+1,1)</f>
        <v>0</v>
      </c>
      <c r="KG44" s="567" t="str" cm="1">
        <f t="array" ref="KG44">INDEX(KG$13:KG43,$B44+1,1)</f>
        <v>-</v>
      </c>
      <c r="KH44" s="8"/>
      <c r="KI44" s="567" cm="1">
        <f t="array" ref="KI44">INDEX(KI$13:KI43,$B44+1,1)</f>
        <v>0</v>
      </c>
      <c r="KJ44" s="567" cm="1">
        <f t="array" ref="KJ44">INDEX(KJ$13:KJ43,$B44+1,1)</f>
        <v>0</v>
      </c>
      <c r="KK44" s="567" cm="1">
        <f t="array" ref="KK44">INDEX(KK$13:KK43,$B44+1,1)</f>
        <v>0</v>
      </c>
      <c r="KL44" s="567" t="str" cm="1">
        <f t="array" ref="KL44">INDEX(KL$13:KL43,$B44+1,1)</f>
        <v>-</v>
      </c>
      <c r="KM44" s="567" t="str" cm="1">
        <f t="array" ref="KM44">INDEX(KM$13:KM43,$B44+1,1)</f>
        <v>-</v>
      </c>
      <c r="KN44" s="567" t="str" cm="1">
        <f t="array" ref="KN44">INDEX(KN$13:KN43,$B44+1,1)</f>
        <v>-</v>
      </c>
      <c r="KO44" s="567" t="str" cm="1">
        <f t="array" ref="KO44">INDEX(KO$13:KO43,$B44+1,1)</f>
        <v>-</v>
      </c>
      <c r="KP44" s="567" t="str" cm="1">
        <f t="array" ref="KP44">INDEX(KP$13:KP43,$B44+1,1)</f>
        <v>-</v>
      </c>
      <c r="KQ44" s="567" t="str" cm="1">
        <f t="array" ref="KQ44">INDEX(KQ$13:KQ43,$B44+1,1)</f>
        <v>-</v>
      </c>
      <c r="KR44" s="567" t="str" cm="1">
        <f t="array" ref="KR44">INDEX(KR$13:KR43,$B44+1,1)</f>
        <v>-</v>
      </c>
      <c r="KS44" s="567" t="str" cm="1">
        <f t="array" ref="KS44">INDEX(KS$13:KS43,$B44+1,1)</f>
        <v>-</v>
      </c>
      <c r="KT44" s="567" t="str" cm="1">
        <f t="array" ref="KT44">INDEX(KT$13:KT43,$B44+1,1)</f>
        <v>-</v>
      </c>
      <c r="KU44" s="567" t="str" cm="1">
        <f t="array" ref="KU44">INDEX(KU$13:KU43,$B44+1,1)</f>
        <v>-</v>
      </c>
      <c r="KV44" s="567" t="str" cm="1">
        <f t="array" ref="KV44">INDEX(KV$13:KV43,$B44+1,1)</f>
        <v>-</v>
      </c>
      <c r="KW44" s="567" t="str" cm="1">
        <f t="array" ref="KW44">INDEX(KW$13:KW43,$B44+1,1)</f>
        <v>-</v>
      </c>
      <c r="KX44" s="567" t="str" cm="1">
        <f t="array" ref="KX44">INDEX(KX$13:KX43,$B44+1,1)</f>
        <v>-</v>
      </c>
      <c r="KY44" s="567" t="str" cm="1">
        <f t="array" ref="KY44">INDEX(KY$13:KY43,$B44+1,1)</f>
        <v>-</v>
      </c>
      <c r="KZ44" s="567" t="str" cm="1">
        <f t="array" ref="KZ44">INDEX(KZ$13:KZ43,$B44+1,1)</f>
        <v>-</v>
      </c>
      <c r="LA44" s="567" t="str" cm="1">
        <f t="array" ref="LA44">INDEX(LA$13:LA43,$B44+1,1)</f>
        <v>-</v>
      </c>
      <c r="LB44" s="8"/>
      <c r="LC44" s="441" t="b">
        <f t="shared" ca="1" si="113"/>
        <v>0</v>
      </c>
      <c r="LD44" s="567" t="str" cm="1">
        <f t="array" ref="LD44">INDEX(LD$13:LD43,$B44+1,1)</f>
        <v>-</v>
      </c>
      <c r="LE44" s="567" t="str" cm="1">
        <f t="array" ref="LE44">INDEX(LE$13:LE43,$B44+1,1)</f>
        <v>-</v>
      </c>
      <c r="LF44" s="567" t="str" cm="1">
        <f t="array" ref="LF44">INDEX(LF$13:LF43,$B44+1,1)</f>
        <v>-</v>
      </c>
      <c r="LG44" s="567" t="str" cm="1">
        <f t="array" ref="LG44">INDEX(LG$13:LG43,$B44+1,1)</f>
        <v>-</v>
      </c>
      <c r="LH44" s="567" t="str" cm="1">
        <f t="array" ref="LH44">INDEX(LH$13:LH43,$B44+1,1)</f>
        <v>-</v>
      </c>
      <c r="LI44" s="567" t="str" cm="1">
        <f t="array" ref="LI44">INDEX(LI$13:LI43,$B44+1,1)</f>
        <v>-</v>
      </c>
      <c r="LJ44" s="567" t="str" cm="1">
        <f t="array" ref="LJ44">INDEX(LJ$13:LJ43,$B44+1,1)</f>
        <v>-</v>
      </c>
      <c r="LK44" s="441" t="str" cm="1">
        <f t="array" ref="LK44">IF(OR(LL44:LL44&lt;&gt;"-"),TRUE,"-")</f>
        <v>-</v>
      </c>
      <c r="LL44" s="567" t="str" cm="1">
        <f t="array" ref="LL44">INDEX(LL$13:LL43,$B44+1,1)</f>
        <v>-</v>
      </c>
      <c r="LM44" s="567" cm="1">
        <f t="array" ref="LM44">INDEX(LM$13:LM43,$B44+1,1)</f>
        <v>0</v>
      </c>
      <c r="LN44" s="567" cm="1">
        <f t="array" ref="LN44">INDEX(LN$13:LN43,$B44+1,1)</f>
        <v>999999</v>
      </c>
      <c r="LO44" s="567" cm="1">
        <f t="array" ref="LO44">INDEX(LO$13:LO43,$B44+1,1)</f>
        <v>999999</v>
      </c>
      <c r="LP44" s="567" cm="1">
        <f t="array" ref="LP44">INDEX(LP$13:LP43,$B44+1,1)</f>
        <v>999999</v>
      </c>
      <c r="LQ44" s="567" cm="1">
        <f t="array" ref="LQ44">INDEX(LQ$13:LQ43,$B44+1,1)</f>
        <v>999999</v>
      </c>
      <c r="LR44" s="567" cm="1">
        <f t="array" ref="LR44">INDEX(LR$13:LR43,$B44+1,1)</f>
        <v>999999</v>
      </c>
      <c r="LS44" s="567" cm="1">
        <f t="array" ref="LS44">INDEX(LS$13:LS43,$B44+1,1)</f>
        <v>999999</v>
      </c>
      <c r="LT44" s="441" t="str">
        <f t="array" ref="LT44">IF(OR(LU44:LV44&lt;&gt;"-"),TRUE,"-")</f>
        <v>-</v>
      </c>
      <c r="LU44" s="567" t="str" cm="1">
        <f t="array" ref="LU44">INDEX(LU$13:LU43,$B44+1,1)</f>
        <v>-</v>
      </c>
      <c r="LV44" s="567" t="str" cm="1">
        <f t="array" ref="LV44">INDEX(LV$13:LV43,$B44+1,1)</f>
        <v>-</v>
      </c>
      <c r="LW44" s="567" t="b" cm="1">
        <f t="array" ref="LW44">INDEX(LW$13:LW43,$B44+1,1)</f>
        <v>1</v>
      </c>
      <c r="LX44" s="567" t="str" cm="1">
        <f t="array" ref="LX44">INDEX(LX$13:LX43,$B44+1,1)</f>
        <v>-</v>
      </c>
      <c r="LY44" s="567" cm="1">
        <f t="array" ref="LY44">INDEX(LY$13:LY43,$B44+1,1)</f>
        <v>0</v>
      </c>
      <c r="LZ44" s="567" cm="1">
        <f t="array" ref="LZ44">INDEX(LZ$13:LZ43,$B44+1,1)</f>
        <v>0</v>
      </c>
      <c r="MA44" s="567" cm="1">
        <f t="array" ref="MA44">INDEX(MA$13:MA43,$B44+1,1)</f>
        <v>0</v>
      </c>
      <c r="MB44" s="567" t="str" cm="1">
        <f t="array" ref="MB44">INDEX(MB$13:MB43,$B44+1,1)</f>
        <v>-</v>
      </c>
      <c r="MC44" s="567" t="str" cm="1">
        <f t="array" ref="MC44">INDEX(MC$13:MC43,$B44+1,1)</f>
        <v>-</v>
      </c>
      <c r="MD44" s="567" cm="1">
        <f t="array" ref="MD44">INDEX(MD$13:MD43,$B44+1,1)</f>
        <v>0</v>
      </c>
      <c r="ME44" s="567" t="str" cm="1">
        <f t="array" ref="ME44">INDEX(ME$13:ME43,$B44+1,1)</f>
        <v>-</v>
      </c>
      <c r="MF44" s="567" t="str" cm="1">
        <f t="array" ref="MF44">INDEX(MF$13:MF43,$B44+1,1)</f>
        <v>-</v>
      </c>
      <c r="MG44" s="8"/>
      <c r="MH44" s="567" cm="1">
        <f t="array" ref="MH44">INDEX(MH$13:MH43,$B44+1,1)</f>
        <v>50</v>
      </c>
      <c r="MI44" s="567" cm="1">
        <f t="array" ref="MI44">INDEX(MI$13:MI43,$B44+1,1)</f>
        <v>50</v>
      </c>
      <c r="MJ44" s="567" cm="1">
        <f t="array" ref="MJ44">INDEX(MJ$13:MJ43,$B44+1,1)</f>
        <v>50</v>
      </c>
      <c r="MK44" s="567" cm="1">
        <f t="array" ref="MK44">INDEX(MK$13:MK43,$B44+1,1)</f>
        <v>50</v>
      </c>
      <c r="ML44" s="567" cm="1">
        <f t="array" ref="ML44">INDEX(ML$13:ML43,$B44+1,1)</f>
        <v>1</v>
      </c>
      <c r="MM44" s="567" cm="1">
        <f t="array" ref="MM44">INDEX(MM$13:MM43,$B44+1,1)</f>
        <v>1</v>
      </c>
      <c r="MN44" s="567" cm="1">
        <f t="array" ref="MN44">INDEX(MN$13:MN43,$B44+1,1)</f>
        <v>1</v>
      </c>
      <c r="MO44" s="567" cm="1">
        <f t="array" ref="MO44">INDEX(MO$13:MO43,$B44+1,1)</f>
        <v>1</v>
      </c>
      <c r="MP44" s="8"/>
      <c r="MQ44" s="567" cm="1">
        <f t="array" ref="MQ44">INDEX(MQ$13:MQ43,$B44+1,1)</f>
        <v>1</v>
      </c>
      <c r="MR44" s="8"/>
      <c r="MS44" s="22" t="str">
        <f t="shared" ref="MS44:MS50" si="118">IF($O44=MS$10,TRUE,"-")</f>
        <v>-</v>
      </c>
      <c r="MT44" s="567" t="str" cm="1">
        <f t="array" ref="MT44">INDEX(MT$13:MT43,$B44+1,1)</f>
        <v>-</v>
      </c>
      <c r="MU44" s="22" t="str">
        <f t="shared" ref="MU44:MU50" si="119">IF($O44=MU$10,TRUE,"-")</f>
        <v>-</v>
      </c>
      <c r="MV44" s="567" t="str" cm="1">
        <f t="array" ref="MV44">INDEX(MV$13:MV43,$B44+1,1)</f>
        <v>-</v>
      </c>
      <c r="MW44" s="567" cm="1">
        <f t="array" ref="MW44">INDEX(MW$13:MW43,$B44+1,1)</f>
        <v>0</v>
      </c>
      <c r="MX44" s="514">
        <v>0</v>
      </c>
    </row>
    <row r="45" spans="1:362" outlineLevel="1">
      <c r="A45" s="18">
        <f t="shared" si="48"/>
        <v>32</v>
      </c>
      <c r="B45" s="18">
        <f>$A$44</f>
        <v>31</v>
      </c>
      <c r="C45">
        <v>4</v>
      </c>
      <c r="D45" s="17" t="str">
        <f t="shared" ca="1" si="100"/>
        <v>GSW</v>
      </c>
      <c r="E45" t="b">
        <v>1</v>
      </c>
      <c r="F45" t="b">
        <v>0</v>
      </c>
      <c r="G45" t="b">
        <v>1</v>
      </c>
      <c r="H45" s="18"/>
      <c r="I45" s="18"/>
      <c r="J45" s="18"/>
      <c r="K45" s="22">
        <v>2</v>
      </c>
      <c r="L45" s="22">
        <f>d.Region</f>
        <v>2</v>
      </c>
      <c r="M45" s="22">
        <v>2</v>
      </c>
      <c r="N45" s="22">
        <v>2</v>
      </c>
      <c r="O45" s="22">
        <v>3</v>
      </c>
      <c r="P45" s="441">
        <f t="shared" si="106"/>
        <v>2</v>
      </c>
      <c r="Q45" s="441">
        <f t="shared" si="106"/>
        <v>0</v>
      </c>
      <c r="R45" s="441">
        <f t="shared" si="50"/>
        <v>6</v>
      </c>
      <c r="S45" s="567" cm="1">
        <f t="array" ref="S45">INDEX(S$13:S44,$B45+1,1)</f>
        <v>2</v>
      </c>
      <c r="T45" s="567" cm="1">
        <f t="array" ref="T45">INDEX(T$13:T44,$B45+1,1)</f>
        <v>3</v>
      </c>
      <c r="U45" s="22">
        <v>2</v>
      </c>
      <c r="V45" s="18"/>
      <c r="W45" s="18"/>
      <c r="X45" s="18"/>
      <c r="Y45" s="18"/>
      <c r="Z45" s="18"/>
      <c r="AA45" s="22">
        <v>1</v>
      </c>
      <c r="AB45" s="567" t="str" cm="1">
        <f t="array" ref="AB45">INDEX(AB$13:AB44,$B45+1,1)</f>
        <v/>
      </c>
      <c r="AC45" s="567" cm="1">
        <f t="array" ref="AC45">INDEX(AC$13:AC44,$B45+1,1)</f>
        <v>1</v>
      </c>
      <c r="AD45" s="567" cm="1">
        <f t="array" ref="AD45">INDEX(AD$13:AD44,$B45+1,1)</f>
        <v>1</v>
      </c>
      <c r="AE45" s="22">
        <v>0</v>
      </c>
      <c r="AF45" s="22">
        <v>0</v>
      </c>
      <c r="AG45" s="22">
        <v>0</v>
      </c>
      <c r="AH45" s="22">
        <v>0</v>
      </c>
      <c r="AI45" s="116"/>
      <c r="AJ45" s="116"/>
      <c r="AK45" s="116"/>
      <c r="AL45" s="116"/>
      <c r="AM45" s="116"/>
      <c r="AN45" s="116"/>
      <c r="AO45" s="116"/>
      <c r="AP45" s="116"/>
      <c r="AQ45" s="116"/>
      <c r="AR45" s="116"/>
      <c r="AS45" s="116"/>
      <c r="AT45" s="116"/>
      <c r="AU45" s="116"/>
      <c r="AV45" s="18"/>
      <c r="AW45" s="18"/>
      <c r="AX45" s="18"/>
      <c r="AY45" s="18"/>
      <c r="AZ45" s="18"/>
      <c r="BA45" s="209" t="str">
        <f>CHOOSE($K45+1,"CSIRO","MU","NFS")&amp;" Excel feed supply"</f>
        <v>NFS Excel feed supply</v>
      </c>
      <c r="BB45" s="8" t="str">
        <f ca="1">IF(COUNTIF(BA$13:BA45,BA45)=1,"-","Dup")</f>
        <v>-</v>
      </c>
      <c r="BC45" s="8"/>
      <c r="BD45" s="567" t="b" cm="1">
        <f t="array" ref="BD45">INDEX(BD$13:BD44,$B45+1,1)</f>
        <v>1</v>
      </c>
      <c r="BE45" s="567" t="b" cm="1">
        <f t="array" ref="BE45">INDEX(BE$13:BE44,$B45+1,1)</f>
        <v>1</v>
      </c>
      <c r="BF45" s="567" t="b" cm="1">
        <f t="array" ref="BF45">INDEX(BF$13:BF44,$B45+1,1)</f>
        <v>1</v>
      </c>
      <c r="BG45" s="567" t="b" cm="1">
        <f t="array" ref="BG45">INDEX(BG$13:BG44,$B45+1,1)</f>
        <v>1</v>
      </c>
      <c r="BH45" s="567" t="b" cm="1">
        <f t="array" ref="BH45">INDEX(BH$13:BH44,$B45+1,1)</f>
        <v>1</v>
      </c>
      <c r="BI45" s="567" t="b" cm="1">
        <f t="array" ref="BI45">INDEX(BI$13:BI44,$B45+1,1)</f>
        <v>1</v>
      </c>
      <c r="BJ45" s="567" t="b" cm="1">
        <f t="array" ref="BJ45">INDEX(BJ$13:BJ44,$B45+1,1)</f>
        <v>1</v>
      </c>
      <c r="BK45" s="567" t="b" cm="1">
        <f t="array" ref="BK45">INDEX(BK$13:BK44,$B45+1,1)</f>
        <v>1</v>
      </c>
      <c r="BL45" s="567" t="b" cm="1">
        <f t="array" ref="BL45">INDEX(BL$13:BL44,$B45+1,1)</f>
        <v>1</v>
      </c>
      <c r="BM45" s="8"/>
      <c r="BN45" s="567" t="b" cm="1">
        <f t="array" ref="BN45">INDEX(BN$13:BN44,$B45+1,1)</f>
        <v>1</v>
      </c>
      <c r="BO45" s="567" t="str" cm="1">
        <f t="array" ref="BO45">INDEX(BO$13:BO44,$B45+1,1)</f>
        <v>-</v>
      </c>
      <c r="BP45" s="567" t="b" cm="1">
        <f t="array" ref="BP45">INDEX(BP$13:BP44,$B45+1,1)</f>
        <v>0</v>
      </c>
      <c r="BQ45" s="567" t="str" cm="1">
        <f t="array" ref="BQ45">INDEX(BQ$13:BQ44,$B45+1,1)</f>
        <v>-</v>
      </c>
      <c r="BR45" s="567" t="str" cm="1">
        <f t="array" ref="BR45">INDEX(BR$13:BR44,$B45+1,1)</f>
        <v>-</v>
      </c>
      <c r="BS45" s="567" t="str" cm="1">
        <f t="array" ref="BS45">INDEX(BS$13:BS44,$B45+1,1)</f>
        <v>-</v>
      </c>
      <c r="BT45" s="567" t="str" cm="1">
        <f t="array" ref="BT45">INDEX(BT$13:BT44,$B45+1,1)</f>
        <v>-</v>
      </c>
      <c r="BU45" s="567" t="str" cm="1">
        <f t="array" ref="BU45">INDEX(BU$13:BU44,$B45+1,1)</f>
        <v>-</v>
      </c>
      <c r="BV45" s="567" t="str" cm="1">
        <f t="array" ref="BV45">INDEX(BV$13:BV44,$B45+1,1)</f>
        <v>-</v>
      </c>
      <c r="BW45" s="567" t="str" cm="1">
        <f t="array" ref="BW45">INDEX(BW$13:BW44,$B45+1,1)</f>
        <v>-</v>
      </c>
      <c r="BX45" s="567" t="str" cm="1">
        <f t="array" ref="BX45">INDEX(BX$13:BX44,$B45+1,1)</f>
        <v>-</v>
      </c>
      <c r="BY45" s="567" t="str" cm="1">
        <f t="array" ref="BY45">INDEX(BY$13:BY44,$B45+1,1)</f>
        <v>-</v>
      </c>
      <c r="BZ45" s="567" t="b" cm="1">
        <f t="array" ref="BZ45">INDEX(BZ$13:BZ44,$B45+1,1)</f>
        <v>0</v>
      </c>
      <c r="CA45" s="567" cm="1">
        <f t="array" ref="CA45">INDEX(CA$13:CA44,$B45+1,1)</f>
        <v>0</v>
      </c>
      <c r="CB45" s="567" t="str" cm="1">
        <f t="array" ref="CB45">INDEX(CB$13:CB44,$B45+1,1)</f>
        <v>-</v>
      </c>
      <c r="CC45" s="567" t="str" cm="1">
        <f t="array" ref="CC45">INDEX(CC$13:CC44,$B45+1,1)</f>
        <v>-</v>
      </c>
      <c r="CD45" s="567" t="b" cm="1">
        <f t="array" ref="CD45">INDEX(CD$13:CD44,$B45+1,1)</f>
        <v>1</v>
      </c>
      <c r="CE45" s="8"/>
      <c r="CF45" s="22" t="b">
        <v>0</v>
      </c>
      <c r="CG45" s="441" t="str">
        <f t="shared" ca="1" si="53"/>
        <v>-</v>
      </c>
      <c r="CH45" s="441">
        <f t="shared" si="107"/>
        <v>2</v>
      </c>
      <c r="CI45" s="441">
        <f t="shared" si="107"/>
        <v>2</v>
      </c>
      <c r="CJ45" s="567" t="str" cm="1">
        <f t="array" ref="CJ45">INDEX(CJ$13:CJ44,$B45+1,1)</f>
        <v>-</v>
      </c>
      <c r="CK45" s="567" t="str" cm="1">
        <f t="array" ref="CK45">INDEX(CK$13:CK44,$B45+1,1)</f>
        <v>-</v>
      </c>
      <c r="CL45" s="567" t="str" cm="1">
        <f t="array" ref="CL45">INDEX(CL$13:CL44,$B45+1,1)</f>
        <v>-</v>
      </c>
      <c r="CM45" s="441" t="str">
        <f t="shared" ca="1" si="55"/>
        <v>-</v>
      </c>
      <c r="CN45" s="441">
        <f t="shared" si="108"/>
        <v>2</v>
      </c>
      <c r="CO45" s="441">
        <f t="shared" si="108"/>
        <v>2</v>
      </c>
      <c r="CP45" s="567" t="str" cm="1">
        <f t="array" ref="CP45">INDEX(CP$13:CP44,$B45+1,1)</f>
        <v>-</v>
      </c>
      <c r="CQ45" s="441" t="str">
        <f t="shared" ca="1" si="57"/>
        <v>-</v>
      </c>
      <c r="CR45" s="441">
        <f t="shared" si="58"/>
        <v>2</v>
      </c>
      <c r="CS45" s="567" t="str" cm="1">
        <f t="array" ref="CS45">INDEX(CS$13:CS44,$B45+1,1)</f>
        <v>-</v>
      </c>
      <c r="CT45" s="567" t="str" cm="1">
        <f t="array" ref="CT45">INDEX(CT$13:CT44,$B45+1,1)</f>
        <v>-</v>
      </c>
      <c r="CU45" s="441">
        <f t="shared" si="59"/>
        <v>2</v>
      </c>
      <c r="CV45" s="567" t="str" cm="1">
        <f t="array" ref="CV45">INDEX(CV$13:CV44,$B45+1,1)</f>
        <v>-</v>
      </c>
      <c r="CW45" s="441" t="str">
        <f t="shared" ca="1" si="60"/>
        <v>-</v>
      </c>
      <c r="CX45" s="441">
        <f t="shared" si="109"/>
        <v>2</v>
      </c>
      <c r="CY45" s="441">
        <f t="shared" si="109"/>
        <v>2</v>
      </c>
      <c r="CZ45" s="8"/>
      <c r="DA45" s="22" t="b">
        <v>0</v>
      </c>
      <c r="DB45" s="22" t="b">
        <v>0</v>
      </c>
      <c r="DC45" s="571">
        <v>0</v>
      </c>
      <c r="DD45" s="22" t="b">
        <v>1</v>
      </c>
      <c r="DE45" s="570" t="str">
        <f>DE$14</f>
        <v>-</v>
      </c>
      <c r="DF45" s="567" cm="1">
        <f t="array" ref="DF45">INDEX(DF$13:DF44,$B45+1,1)</f>
        <v>1</v>
      </c>
      <c r="DG45" s="567" cm="1">
        <f t="array" ref="DG45">INDEX(DG$13:DG44,$B45+1,1)</f>
        <v>1</v>
      </c>
      <c r="DH45" s="567" t="str" cm="1">
        <f t="array" ref="DH45">INDEX(DH$13:DH44,$B45+1,1)</f>
        <v>-</v>
      </c>
      <c r="DI45" s="567" t="str" cm="1">
        <f t="array" ref="DI45">INDEX(DI$13:DI44,$B45+1,1)</f>
        <v>-</v>
      </c>
      <c r="DJ45" s="567" t="str" cm="1">
        <f t="array" ref="DJ45">INDEX(DJ$13:DJ44,$B45+1,1)</f>
        <v>-</v>
      </c>
      <c r="DK45" s="567" t="str" cm="1">
        <f t="array" ref="DK45">INDEX(DK$13:DK44,$B45+1,1)</f>
        <v>-</v>
      </c>
      <c r="DL45" s="567" t="str" cm="1">
        <f t="array" ref="DL45">INDEX(DL$13:DL44,$B45+1,1)</f>
        <v>-</v>
      </c>
      <c r="DM45" s="567" t="str" cm="1">
        <f t="array" ref="DM45">INDEX(DM$13:DM44,$B45+1,1)</f>
        <v>-</v>
      </c>
      <c r="DN45" s="567" cm="1">
        <f t="array" ref="DN45">INDEX(DN$13:DN44,$B45+1,1)</f>
        <v>1</v>
      </c>
      <c r="DO45" s="567" t="str" cm="1">
        <f t="array" ref="DO45">INDEX(DO$13:DO44,$B45+1,1)</f>
        <v>-</v>
      </c>
      <c r="DP45" s="567" t="str" cm="1">
        <f t="array" ref="DP45">INDEX(DP$13:DP44,$B45+1,1)</f>
        <v>-</v>
      </c>
      <c r="DQ45" s="567" t="str" cm="1">
        <f t="array" ref="DQ45">INDEX(DQ$13:DQ44,$B45+1,1)</f>
        <v>-</v>
      </c>
      <c r="DR45" s="567" t="str" cm="1">
        <f t="array" ref="DR45">INDEX(DR$13:DR44,$B45+1,1)</f>
        <v>-</v>
      </c>
      <c r="DS45" s="567" t="str" cm="1">
        <f t="array" ref="DS45">INDEX(DS$13:DS44,$B45+1,1)</f>
        <v>-</v>
      </c>
      <c r="DT45" s="567" t="b" cm="1">
        <f t="array" ref="DT45">INDEX(DT$13:DT44,$B45+1,1)</f>
        <v>0</v>
      </c>
      <c r="DU45" s="567" t="str" cm="1">
        <f t="array" ref="DU45">INDEX(DU$13:DU44,$B45+1,1)</f>
        <v>-</v>
      </c>
      <c r="DV45" s="567" t="str" cm="1">
        <f t="array" ref="DV45">INDEX(DV$13:DV44,$B45+1,1)</f>
        <v>-</v>
      </c>
      <c r="DW45" s="567" t="str" cm="1">
        <f t="array" ref="DW45">INDEX(DW$13:DW44,$B45+1,1)</f>
        <v>-</v>
      </c>
      <c r="DX45" s="567" t="str" cm="1">
        <f t="array" ref="DX45">INDEX(DX$13:DX44,$B45+1,1)</f>
        <v>-</v>
      </c>
      <c r="DY45" s="567" t="str" cm="1">
        <f t="array" ref="DY45">INDEX(DY$13:DY44,$B45+1,1)</f>
        <v>-</v>
      </c>
      <c r="DZ45" s="567" cm="1">
        <f t="array" ref="DZ45">INDEX(DZ$13:DZ44,$B45+1,1)</f>
        <v>500</v>
      </c>
      <c r="EA45" s="567" cm="1">
        <f t="array" ref="EA45">INDEX(EA$13:EA44,$B45+1,1)</f>
        <v>500</v>
      </c>
      <c r="EB45" s="567" t="str" cm="1">
        <f t="array" ref="EB45">INDEX(EB$13:EB44,$B45+1,1)</f>
        <v>-</v>
      </c>
      <c r="EC45" s="567" t="str" cm="1">
        <f t="array" ref="EC45">INDEX(EC$13:EC44,$B45+1,1)</f>
        <v>-</v>
      </c>
      <c r="ED45" s="567" t="str" cm="1">
        <f t="array" ref="ED45">INDEX(ED$13:ED44,$B45+1,1)</f>
        <v>-</v>
      </c>
      <c r="EE45" s="567" cm="1">
        <f t="array" ref="EE45">INDEX(EE$13:EE44,$B45+1,1)</f>
        <v>0</v>
      </c>
      <c r="EF45" s="567" cm="1">
        <f t="array" ref="EF45">INDEX(EF$13:EF44,$B45+1,1)</f>
        <v>0</v>
      </c>
      <c r="EG45" s="441">
        <f t="shared" si="115"/>
        <v>0</v>
      </c>
      <c r="EH45" s="441">
        <f t="shared" si="115"/>
        <v>6.25E-2</v>
      </c>
      <c r="EI45" s="441">
        <f t="shared" si="115"/>
        <v>6.25E-2</v>
      </c>
      <c r="EJ45" s="441">
        <f t="shared" si="115"/>
        <v>6.25E-2</v>
      </c>
      <c r="EK45" s="441" t="b">
        <f t="shared" si="116"/>
        <v>0</v>
      </c>
      <c r="EL45" s="441" t="b">
        <f t="shared" si="116"/>
        <v>1</v>
      </c>
      <c r="EM45" s="441" t="b">
        <f t="shared" si="116"/>
        <v>1</v>
      </c>
      <c r="EN45" s="441" t="b">
        <f t="shared" si="116"/>
        <v>0</v>
      </c>
      <c r="EO45" s="441">
        <f t="shared" si="117"/>
        <v>1</v>
      </c>
      <c r="EP45" s="441">
        <f t="shared" si="117"/>
        <v>0</v>
      </c>
      <c r="EQ45" s="441" t="b">
        <f t="shared" si="89"/>
        <v>0</v>
      </c>
      <c r="ER45" s="441" t="b">
        <f t="shared" si="110"/>
        <v>0</v>
      </c>
      <c r="ES45" s="441" t="b">
        <f t="shared" si="110"/>
        <v>0</v>
      </c>
      <c r="ET45" s="441" t="b">
        <f t="shared" si="110"/>
        <v>1</v>
      </c>
      <c r="EU45" s="91">
        <f t="shared" si="111"/>
        <v>2</v>
      </c>
      <c r="EV45" s="91">
        <f t="shared" si="111"/>
        <v>2</v>
      </c>
      <c r="EW45" s="567" cm="1">
        <f t="array" ref="EW45">INDEX(EW$13:EW44,$B45+1,1)</f>
        <v>1</v>
      </c>
      <c r="EX45" s="567" cm="1">
        <f t="array" ref="EX45">INDEX(EX$13:EX44,$B45+1,1)</f>
        <v>1</v>
      </c>
      <c r="EY45" s="567" cm="1">
        <f t="array" ref="EY45">INDEX(EY$13:EY44,$B45+1,1)</f>
        <v>1</v>
      </c>
      <c r="EZ45" s="567" cm="1">
        <f t="array" ref="EZ45">INDEX(EZ$13:EZ44,$B45+1,1)</f>
        <v>1</v>
      </c>
      <c r="FA45" s="567" t="str" cm="1">
        <f t="array" ref="FA45">INDEX(FA$13:FA44,$B45+1,1)</f>
        <v>-</v>
      </c>
      <c r="FB45" s="567" t="str" cm="1">
        <f t="array" ref="FB45">INDEX(FB$13:FB44,$B45+1,1)</f>
        <v>-</v>
      </c>
      <c r="FC45" s="567" t="str" cm="1">
        <f t="array" ref="FC45">INDEX(FC$13:FC44,$B45+1,1)</f>
        <v>-</v>
      </c>
      <c r="FD45" s="567" t="str" cm="1">
        <f t="array" ref="FD45">INDEX(FD$13:FD44,$B45+1,1)</f>
        <v>-</v>
      </c>
      <c r="FE45" s="567" t="b" cm="1">
        <f t="array" ref="FE45">INDEX(FE$13:FE44,$B45+1,1)</f>
        <v>0</v>
      </c>
      <c r="FF45" s="91">
        <f t="shared" si="112"/>
        <v>1</v>
      </c>
      <c r="FG45" s="91">
        <f t="shared" si="112"/>
        <v>1</v>
      </c>
      <c r="FH45" s="91">
        <f t="shared" si="112"/>
        <v>1</v>
      </c>
      <c r="FI45" s="91">
        <f t="shared" si="112"/>
        <v>1</v>
      </c>
      <c r="FJ45" s="91">
        <f t="shared" si="112"/>
        <v>1</v>
      </c>
      <c r="FK45" s="91">
        <f t="shared" si="112"/>
        <v>1</v>
      </c>
      <c r="FL45" s="91">
        <f t="shared" si="112"/>
        <v>1</v>
      </c>
      <c r="FM45" s="91">
        <f t="shared" si="112"/>
        <v>1</v>
      </c>
      <c r="FN45" s="8"/>
      <c r="FO45" s="567" t="str" cm="1">
        <f t="array" ref="FO45">INDEX(FO$13:FO44,$B45+1,1)</f>
        <v>-</v>
      </c>
      <c r="FP45" s="567" t="str" cm="1">
        <f t="array" ref="FP45">INDEX(FP$13:FP44,$B45+1,1)</f>
        <v>-</v>
      </c>
      <c r="FQ45" s="567" t="str" cm="1">
        <f t="array" ref="FQ45">INDEX(FQ$13:FQ44,$B45+1,1)</f>
        <v>-</v>
      </c>
      <c r="FR45" s="567" t="str" cm="1">
        <f t="array" ref="FR45">INDEX(FR$13:FR44,$B45+1,1)</f>
        <v>-</v>
      </c>
      <c r="FS45" s="567" t="str" cm="1">
        <f t="array" ref="FS45">INDEX(FS$13:FS44,$B45+1,1)</f>
        <v>-</v>
      </c>
      <c r="FT45" s="567" cm="1">
        <f t="array" ref="FT45">INDEX(FT$13:FT44,$B45+1,1)</f>
        <v>1</v>
      </c>
      <c r="FU45" s="567" cm="1">
        <f t="array" ref="FU45">INDEX(FU$13:FU44,$B45+1,1)</f>
        <v>1</v>
      </c>
      <c r="FV45" s="567" t="str" cm="1">
        <f t="array" ref="FV45">INDEX(FV$13:FV44,$B45+1,1)</f>
        <v>-</v>
      </c>
      <c r="FW45" s="567" t="str" cm="1">
        <f t="array" ref="FW45">INDEX(FW$13:FW44,$B45+1,1)</f>
        <v>-</v>
      </c>
      <c r="FX45" s="567" t="str" cm="1">
        <f t="array" ref="FX45">INDEX(FX$13:FX44,$B45+1,1)</f>
        <v>-</v>
      </c>
      <c r="FY45" s="567" t="str" cm="1">
        <f t="array" ref="FY45">INDEX(FY$13:FY44,$B45+1,1)</f>
        <v>-</v>
      </c>
      <c r="FZ45" s="567" t="str" cm="1">
        <f t="array" ref="FZ45">INDEX(FZ$13:FZ44,$B45+1,1)</f>
        <v>-</v>
      </c>
      <c r="GA45" s="567" t="str" cm="1">
        <f t="array" ref="GA45">INDEX(GA$13:GA44,$B45+1,1)</f>
        <v>-</v>
      </c>
      <c r="GB45" s="567" t="str" cm="1">
        <f t="array" ref="GB45">INDEX(GB$13:GB44,$B45+1,1)</f>
        <v>-</v>
      </c>
      <c r="GC45" s="567" t="str" cm="1">
        <f t="array" ref="GC45">INDEX(GC$13:GC44,$B45+1,1)</f>
        <v>-</v>
      </c>
      <c r="GD45" s="567" t="str" cm="1">
        <f t="array" ref="GD45">INDEX(GD$13:GD44,$B45+1,1)</f>
        <v>-</v>
      </c>
      <c r="GE45" s="567" t="str" cm="1">
        <f t="array" ref="GE45">INDEX(GE$13:GE44,$B45+1,1)</f>
        <v>-</v>
      </c>
      <c r="GF45" s="567" t="str" cm="1">
        <f t="array" ref="GF45">INDEX(GF$13:GF44,$B45+1,1)</f>
        <v>-</v>
      </c>
      <c r="GG45" s="567" t="str" cm="1">
        <f t="array" ref="GG45">INDEX(GG$13:GG44,$B45+1,1)</f>
        <v>-</v>
      </c>
      <c r="GH45" s="567" t="str" cm="1">
        <f t="array" ref="GH45">INDEX(GH$13:GH44,$B45+1,1)</f>
        <v>-</v>
      </c>
      <c r="GI45" s="567" t="str" cm="1">
        <f t="array" ref="GI45">INDEX(GI$13:GI44,$B45+1,1)</f>
        <v>-</v>
      </c>
      <c r="GJ45" s="567" t="str" cm="1">
        <f t="array" ref="GJ45">INDEX(GJ$13:GJ44,$B45+1,1)</f>
        <v>-</v>
      </c>
      <c r="GK45" s="567" t="str" cm="1">
        <f t="array" ref="GK45">INDEX(GK$13:GK44,$B45+1,1)</f>
        <v>-</v>
      </c>
      <c r="GL45" s="567" t="str" cm="1">
        <f t="array" ref="GL45">INDEX(GL$13:GL44,$B45+1,1)</f>
        <v>-</v>
      </c>
      <c r="GM45" s="567" t="str" cm="1">
        <f t="array" ref="GM45">INDEX(GM$13:GM44,$B45+1,1)</f>
        <v>-</v>
      </c>
      <c r="GN45" s="567" cm="1">
        <f t="array" ref="GN45">INDEX(GN$13:GN44,$B45+1,1)</f>
        <v>0</v>
      </c>
      <c r="GO45" s="567" t="str" cm="1">
        <f t="array" ref="GO45">INDEX(GO$13:GO44,$B45+1,1)</f>
        <v>-</v>
      </c>
      <c r="GP45" s="567" cm="1">
        <f t="array" ref="GP45">INDEX(GP$13:GP44,$B45+1,1)</f>
        <v>1</v>
      </c>
      <c r="GQ45" s="567" cm="1">
        <f t="array" ref="GQ45">INDEX(GQ$13:GQ44,$B45+1,1)</f>
        <v>0</v>
      </c>
      <c r="GR45" s="567" cm="1">
        <f t="array" ref="GR45">INDEX(GR$13:GR44,$B45+1,1)</f>
        <v>0</v>
      </c>
      <c r="GS45" s="567" cm="1">
        <f t="array" ref="GS45">INDEX(GS$13:GS44,$B45+1,1)</f>
        <v>0</v>
      </c>
      <c r="GT45" s="567" cm="1">
        <f t="array" ref="GT45">INDEX(GT$13:GT44,$B45+1,1)</f>
        <v>0</v>
      </c>
      <c r="GU45" s="567" cm="1">
        <f t="array" ref="GU45">INDEX(GU$13:GU44,$B45+1,1)</f>
        <v>0</v>
      </c>
      <c r="GV45" s="567" cm="1">
        <f t="array" ref="GV45">INDEX(GV$13:GV44,$B45+1,1)</f>
        <v>0</v>
      </c>
      <c r="GW45" s="567" cm="1">
        <f t="array" ref="GW45">INDEX(GW$13:GW44,$B45+1,1)</f>
        <v>1</v>
      </c>
      <c r="GX45" s="567" cm="1">
        <f t="array" ref="GX45">INDEX(GX$13:GX44,$B45+1,1)</f>
        <v>0</v>
      </c>
      <c r="GY45" s="567" cm="1">
        <f t="array" ref="GY45">INDEX(GY$13:GY44,$B45+1,1)</f>
        <v>0</v>
      </c>
      <c r="GZ45" s="567" cm="1">
        <f t="array" ref="GZ45">INDEX(GZ$13:GZ44,$B45+1,1)</f>
        <v>0</v>
      </c>
      <c r="HA45" s="567" cm="1">
        <f t="array" ref="HA45">INDEX(HA$13:HA44,$B45+1,1)</f>
        <v>0</v>
      </c>
      <c r="HB45" s="8"/>
      <c r="HC45" s="567" t="str" cm="1">
        <f t="array" aca="1" ref="HC45" ca="1">INDEX(HC$13:HC44,$B45+1,1)</f>
        <v>-</v>
      </c>
      <c r="HD45" s="567" t="str" cm="1">
        <f t="array" aca="1" ref="HD45" ca="1">INDEX(HD$13:HD44,$B45+1,1)</f>
        <v>-</v>
      </c>
      <c r="HE45" s="567" t="str" cm="1">
        <f t="array" aca="1" ref="HE45" ca="1">INDEX(HE$13:HE44,$B45+1,1)</f>
        <v>-</v>
      </c>
      <c r="HF45" s="567" t="str" cm="1">
        <f t="array" aca="1" ref="HF45" ca="1">INDEX(HF$13:HF44,$B45+1,1)</f>
        <v>-</v>
      </c>
      <c r="HG45" s="567" cm="1">
        <f t="array" aca="1" ref="HG45" ca="1">INDEX(HG$13:HG44,$B45+1,1)</f>
        <v>0</v>
      </c>
      <c r="HH45" s="567" t="str" cm="1">
        <f t="array" aca="1" ref="HH45" ca="1">INDEX(HH$13:HH44,$B45+1,1)</f>
        <v>-</v>
      </c>
      <c r="HI45" s="567" t="str" cm="1">
        <f t="array" ref="HI45">INDEX(HI$13:HI44,$B45+1,1)</f>
        <v>-</v>
      </c>
      <c r="HJ45" s="567" t="str" cm="1">
        <f t="array" aca="1" ref="HJ45" ca="1">INDEX(HJ$13:HJ44,$B45+1,1)</f>
        <v>-</v>
      </c>
      <c r="HK45" s="567" t="str" cm="1">
        <f t="array" ref="HK45">INDEX(HK$13:HK44,$B45+1,1)</f>
        <v>-</v>
      </c>
      <c r="HL45" s="567" t="str" cm="1">
        <f t="array" ref="HL45">INDEX(HL$13:HL44,$B45+1,1)</f>
        <v>-</v>
      </c>
      <c r="HM45" s="567" t="str" cm="1">
        <f t="array" ref="HM45">INDEX(HM$13:HM44,$B45+1,1)</f>
        <v>-</v>
      </c>
      <c r="HN45" s="567" t="str" cm="1">
        <f t="array" ref="HN45">INDEX(HN$13:HN44,$B45+1,1)</f>
        <v>-</v>
      </c>
      <c r="HO45" s="567" t="str" cm="1">
        <f t="array" ref="HO45">INDEX(HO$13:HO44,$B45+1,1)</f>
        <v>-</v>
      </c>
      <c r="HP45" s="567" t="str" cm="1">
        <f t="array" ref="HP45">INDEX(HP$13:HP44,$B45+1,1)</f>
        <v>-</v>
      </c>
      <c r="HQ45" s="567" t="str" cm="1">
        <f t="array" ref="HQ45">INDEX(HQ$13:HQ44,$B45+1,1)</f>
        <v>-</v>
      </c>
      <c r="HR45" s="567" t="str" cm="1">
        <f t="array" ref="HR45">INDEX(HR$13:HR44,$B45+1,1)</f>
        <v>-</v>
      </c>
      <c r="HS45" s="567" t="str" cm="1">
        <f t="array" ref="HS45">INDEX(HS$13:HS44,$B45+1,1)</f>
        <v>-</v>
      </c>
      <c r="HT45" s="567" t="str" cm="1">
        <f t="array" ref="HT45">INDEX(HT$13:HT44,$B45+1,1)</f>
        <v>-</v>
      </c>
      <c r="HU45" s="567" t="str" cm="1">
        <f t="array" ref="HU45">INDEX(HU$13:HU44,$B45+1,1)</f>
        <v>-</v>
      </c>
      <c r="HV45" s="567" t="str" cm="1">
        <f t="array" ref="HV45">INDEX(HV$13:HV44,$B45+1,1)</f>
        <v>-</v>
      </c>
      <c r="HW45" s="567" t="str" cm="1">
        <f t="array" ref="HW45">INDEX(HW$13:HW44,$B45+1,1)</f>
        <v>-</v>
      </c>
      <c r="HX45" s="567" cm="1">
        <f t="array" ref="HX45">INDEX(HX$13:HX44,$B45+1,1)</f>
        <v>0</v>
      </c>
      <c r="HY45" s="567" t="str" cm="1">
        <f t="array" ref="HY45">INDEX(HY$13:HY44,$B45+1,1)</f>
        <v>-</v>
      </c>
      <c r="HZ45" s="567" t="str" cm="1">
        <f t="array" ref="HZ45">INDEX(HZ$13:HZ44,$B45+1,1)</f>
        <v>-</v>
      </c>
      <c r="IA45" s="567" t="str" cm="1">
        <f t="array" ref="IA45">INDEX(IA$13:IA44,$B45+1,1)</f>
        <v>-</v>
      </c>
      <c r="IB45" s="567" t="str" cm="1">
        <f t="array" ref="IB45">INDEX(IB$13:IB44,$B45+1,1)</f>
        <v>-</v>
      </c>
      <c r="IC45" s="567" t="str" cm="1">
        <f t="array" ref="IC45">INDEX(IC$13:IC44,$B45+1,1)</f>
        <v>-</v>
      </c>
      <c r="ID45" s="567" cm="1">
        <f t="array" ref="ID45">INDEX(ID$13:ID44,$B45+1,1)</f>
        <v>0</v>
      </c>
      <c r="IE45" s="567" t="str" cm="1">
        <f t="array" ref="IE45">INDEX(IE$13:IE44,$B45+1,1)</f>
        <v>-</v>
      </c>
      <c r="IF45" s="567" t="str" cm="1">
        <f t="array" ref="IF45">INDEX(IF$13:IF44,$B45+1,1)</f>
        <v>-</v>
      </c>
      <c r="IG45" s="567" t="str" cm="1">
        <f t="array" ref="IG45">INDEX(IG$13:IG44,$B45+1,1)</f>
        <v>-</v>
      </c>
      <c r="IH45" s="567" cm="1">
        <f t="array" ref="IH45">INDEX(IH$13:IH44,$B45+1,1)</f>
        <v>1</v>
      </c>
      <c r="II45" s="567" cm="1">
        <f t="array" ref="II45">INDEX(II$13:II44,$B45+1,1)</f>
        <v>1</v>
      </c>
      <c r="IJ45" s="8"/>
      <c r="IK45" s="573" t="s">
        <v>30</v>
      </c>
      <c r="IL45" s="573" t="s">
        <v>30</v>
      </c>
      <c r="IM45" s="573" t="s">
        <v>30</v>
      </c>
      <c r="IN45" s="573" t="s">
        <v>30</v>
      </c>
      <c r="IO45" s="573" t="s">
        <v>30</v>
      </c>
      <c r="IP45" s="573" t="s">
        <v>30</v>
      </c>
      <c r="IQ45" s="573" t="s">
        <v>30</v>
      </c>
      <c r="IR45" s="573" t="s">
        <v>30</v>
      </c>
      <c r="IS45" s="573" t="s">
        <v>30</v>
      </c>
      <c r="IT45" s="573" t="s">
        <v>30</v>
      </c>
      <c r="IU45" s="573" t="s">
        <v>30</v>
      </c>
      <c r="IV45" s="573" t="s">
        <v>30</v>
      </c>
      <c r="IW45" s="573" t="s">
        <v>30</v>
      </c>
      <c r="IX45" s="573" t="s">
        <v>30</v>
      </c>
      <c r="IY45" s="573" t="s">
        <v>30</v>
      </c>
      <c r="IZ45" s="573" t="s">
        <v>30</v>
      </c>
      <c r="JA45" s="567" cm="1">
        <f t="array" ref="JA45">INDEX(JA$13:JA44,$B45+1,1)</f>
        <v>0</v>
      </c>
      <c r="JB45" s="567" cm="1">
        <f t="array" ref="JB45">INDEX(JB$13:JB44,$B45+1,1)</f>
        <v>0</v>
      </c>
      <c r="JC45" s="567" cm="1">
        <f t="array" ref="JC45">INDEX(JC$13:JC44,$B45+1,1)</f>
        <v>0</v>
      </c>
      <c r="JD45" s="567" cm="1">
        <f t="array" ref="JD45">INDEX(JD$13:JD44,$B45+1,1)</f>
        <v>0</v>
      </c>
      <c r="JE45" s="567" cm="1">
        <f t="array" ref="JE45">INDEX(JE$13:JE44,$B45+1,1)</f>
        <v>0</v>
      </c>
      <c r="JF45" s="567" cm="1">
        <f t="array" ref="JF45">INDEX(JF$13:JF44,$B45+1,1)</f>
        <v>0</v>
      </c>
      <c r="JG45" s="567" cm="1">
        <f t="array" ref="JG45">INDEX(JG$13:JG44,$B45+1,1)</f>
        <v>0</v>
      </c>
      <c r="JH45" s="567" cm="1">
        <f t="array" ref="JH45">INDEX(JH$13:JH44,$B45+1,1)</f>
        <v>0</v>
      </c>
      <c r="JI45" s="567" cm="1">
        <f t="array" ref="JI45">INDEX(JI$13:JI44,$B45+1,1)</f>
        <v>0</v>
      </c>
      <c r="JJ45" s="567" cm="1">
        <f t="array" ref="JJ45">INDEX(JJ$13:JJ44,$B45+1,1)</f>
        <v>0</v>
      </c>
      <c r="JK45" s="567" cm="1">
        <f t="array" ref="JK45">INDEX(JK$13:JK44,$B45+1,1)</f>
        <v>0</v>
      </c>
      <c r="JL45" s="567" cm="1">
        <f t="array" ref="JL45">INDEX(JL$13:JL44,$B45+1,1)</f>
        <v>0</v>
      </c>
      <c r="JM45" s="567" cm="1">
        <f t="array" ref="JM45">INDEX(JM$13:JM44,$B45+1,1)</f>
        <v>0</v>
      </c>
      <c r="JN45" s="567" cm="1">
        <f t="array" ref="JN45">INDEX(JN$13:JN44,$B45+1,1)</f>
        <v>0</v>
      </c>
      <c r="JO45" s="567" cm="1">
        <f t="array" ref="JO45">INDEX(JO$13:JO44,$B45+1,1)</f>
        <v>0</v>
      </c>
      <c r="JP45" s="567" cm="1">
        <f t="array" ref="JP45">INDEX(JP$13:JP44,$B45+1,1)</f>
        <v>0</v>
      </c>
      <c r="JQ45" s="567" cm="1">
        <f t="array" ref="JQ45">INDEX(JQ$13:JQ44,$B45+1,1)</f>
        <v>0</v>
      </c>
      <c r="JR45" s="567" cm="1">
        <f t="array" ref="JR45">INDEX(JR$13:JR44,$B45+1,1)</f>
        <v>0</v>
      </c>
      <c r="JS45" s="567" cm="1">
        <f t="array" ref="JS45">INDEX(JS$13:JS44,$B45+1,1)</f>
        <v>0</v>
      </c>
      <c r="JT45" s="567" cm="1">
        <f t="array" ref="JT45">INDEX(JT$13:JT44,$B45+1,1)</f>
        <v>0</v>
      </c>
      <c r="JU45" s="567" cm="1">
        <f t="array" ref="JU45">INDEX(JU$13:JU44,$B45+1,1)</f>
        <v>0</v>
      </c>
      <c r="JV45" s="567" cm="1">
        <f t="array" ref="JV45">INDEX(JV$13:JV44,$B45+1,1)</f>
        <v>0</v>
      </c>
      <c r="JW45" s="567" cm="1">
        <f t="array" ref="JW45">INDEX(JW$13:JW44,$B45+1,1)</f>
        <v>0</v>
      </c>
      <c r="JX45" s="567" cm="1">
        <f t="array" ref="JX45">INDEX(JX$13:JX44,$B45+1,1)</f>
        <v>0</v>
      </c>
      <c r="JY45" s="567" cm="1">
        <f t="array" ref="JY45">INDEX(JY$13:JY44,$B45+1,1)</f>
        <v>0</v>
      </c>
      <c r="JZ45" s="567" cm="1">
        <f t="array" ref="JZ45">INDEX(JZ$13:JZ44,$B45+1,1)</f>
        <v>0</v>
      </c>
      <c r="KA45" s="567" cm="1">
        <f t="array" ref="KA45">INDEX(KA$13:KA44,$B45+1,1)</f>
        <v>0</v>
      </c>
      <c r="KB45" s="567" cm="1">
        <f t="array" ref="KB45">INDEX(KB$13:KB44,$B45+1,1)</f>
        <v>0</v>
      </c>
      <c r="KC45" s="567" cm="1">
        <f t="array" ref="KC45">INDEX(KC$13:KC44,$B45+1,1)</f>
        <v>0</v>
      </c>
      <c r="KD45" s="567" cm="1">
        <f t="array" ref="KD45">INDEX(KD$13:KD44,$B45+1,1)</f>
        <v>0</v>
      </c>
      <c r="KE45" s="567" cm="1">
        <f t="array" ref="KE45">INDEX(KE$13:KE44,$B45+1,1)</f>
        <v>0</v>
      </c>
      <c r="KF45" s="567" cm="1">
        <f t="array" ref="KF45">INDEX(KF$13:KF44,$B45+1,1)</f>
        <v>0</v>
      </c>
      <c r="KG45" s="567" t="str" cm="1">
        <f t="array" ref="KG45">INDEX(KG$13:KG44,$B45+1,1)</f>
        <v>-</v>
      </c>
      <c r="KH45" s="8"/>
      <c r="KI45" s="567" cm="1">
        <f t="array" ref="KI45">INDEX(KI$13:KI44,$B45+1,1)</f>
        <v>0</v>
      </c>
      <c r="KJ45" s="567" cm="1">
        <f t="array" ref="KJ45">INDEX(KJ$13:KJ44,$B45+1,1)</f>
        <v>0</v>
      </c>
      <c r="KK45" s="567" cm="1">
        <f t="array" ref="KK45">INDEX(KK$13:KK44,$B45+1,1)</f>
        <v>0</v>
      </c>
      <c r="KL45" s="567" t="str" cm="1">
        <f t="array" ref="KL45">INDEX(KL$13:KL44,$B45+1,1)</f>
        <v>-</v>
      </c>
      <c r="KM45" s="567" t="str" cm="1">
        <f t="array" ref="KM45">INDEX(KM$13:KM44,$B45+1,1)</f>
        <v>-</v>
      </c>
      <c r="KN45" s="567" t="str" cm="1">
        <f t="array" ref="KN45">INDEX(KN$13:KN44,$B45+1,1)</f>
        <v>-</v>
      </c>
      <c r="KO45" s="567" t="str" cm="1">
        <f t="array" ref="KO45">INDEX(KO$13:KO44,$B45+1,1)</f>
        <v>-</v>
      </c>
      <c r="KP45" s="567" t="str" cm="1">
        <f t="array" ref="KP45">INDEX(KP$13:KP44,$B45+1,1)</f>
        <v>-</v>
      </c>
      <c r="KQ45" s="567" t="str" cm="1">
        <f t="array" ref="KQ45">INDEX(KQ$13:KQ44,$B45+1,1)</f>
        <v>-</v>
      </c>
      <c r="KR45" s="567" t="str" cm="1">
        <f t="array" ref="KR45">INDEX(KR$13:KR44,$B45+1,1)</f>
        <v>-</v>
      </c>
      <c r="KS45" s="567" t="str" cm="1">
        <f t="array" ref="KS45">INDEX(KS$13:KS44,$B45+1,1)</f>
        <v>-</v>
      </c>
      <c r="KT45" s="567" t="str" cm="1">
        <f t="array" ref="KT45">INDEX(KT$13:KT44,$B45+1,1)</f>
        <v>-</v>
      </c>
      <c r="KU45" s="567" t="str" cm="1">
        <f t="array" ref="KU45">INDEX(KU$13:KU44,$B45+1,1)</f>
        <v>-</v>
      </c>
      <c r="KV45" s="567" t="str" cm="1">
        <f t="array" ref="KV45">INDEX(KV$13:KV44,$B45+1,1)</f>
        <v>-</v>
      </c>
      <c r="KW45" s="567" t="str" cm="1">
        <f t="array" ref="KW45">INDEX(KW$13:KW44,$B45+1,1)</f>
        <v>-</v>
      </c>
      <c r="KX45" s="567" t="str" cm="1">
        <f t="array" ref="KX45">INDEX(KX$13:KX44,$B45+1,1)</f>
        <v>-</v>
      </c>
      <c r="KY45" s="567" t="str" cm="1">
        <f t="array" ref="KY45">INDEX(KY$13:KY44,$B45+1,1)</f>
        <v>-</v>
      </c>
      <c r="KZ45" s="567" t="str" cm="1">
        <f t="array" ref="KZ45">INDEX(KZ$13:KZ44,$B45+1,1)</f>
        <v>-</v>
      </c>
      <c r="LA45" s="567" t="str" cm="1">
        <f t="array" ref="LA45">INDEX(LA$13:LA44,$B45+1,1)</f>
        <v>-</v>
      </c>
      <c r="LB45" s="8"/>
      <c r="LC45" s="441" t="b">
        <f t="shared" ca="1" si="113"/>
        <v>0</v>
      </c>
      <c r="LD45" s="567" t="str" cm="1">
        <f t="array" ref="LD45">INDEX(LD$13:LD44,$B45+1,1)</f>
        <v>-</v>
      </c>
      <c r="LE45" s="567" t="str" cm="1">
        <f t="array" ref="LE45">INDEX(LE$13:LE44,$B45+1,1)</f>
        <v>-</v>
      </c>
      <c r="LF45" s="567" t="str" cm="1">
        <f t="array" ref="LF45">INDEX(LF$13:LF44,$B45+1,1)</f>
        <v>-</v>
      </c>
      <c r="LG45" s="567" t="str" cm="1">
        <f t="array" ref="LG45">INDEX(LG$13:LG44,$B45+1,1)</f>
        <v>-</v>
      </c>
      <c r="LH45" s="567" t="str" cm="1">
        <f t="array" ref="LH45">INDEX(LH$13:LH44,$B45+1,1)</f>
        <v>-</v>
      </c>
      <c r="LI45" s="567" t="str" cm="1">
        <f t="array" ref="LI45">INDEX(LI$13:LI44,$B45+1,1)</f>
        <v>-</v>
      </c>
      <c r="LJ45" s="567" t="str" cm="1">
        <f t="array" ref="LJ45">INDEX(LJ$13:LJ44,$B45+1,1)</f>
        <v>-</v>
      </c>
      <c r="LK45" s="441" t="str" cm="1">
        <f t="array" ref="LK45">IF(OR(LL45:LL45&lt;&gt;"-"),TRUE,"-")</f>
        <v>-</v>
      </c>
      <c r="LL45" s="567" t="str" cm="1">
        <f t="array" ref="LL45">INDEX(LL$13:LL44,$B45+1,1)</f>
        <v>-</v>
      </c>
      <c r="LM45" s="567" cm="1">
        <f t="array" ref="LM45">INDEX(LM$13:LM44,$B45+1,1)</f>
        <v>0</v>
      </c>
      <c r="LN45" s="567" cm="1">
        <f t="array" ref="LN45">INDEX(LN$13:LN44,$B45+1,1)</f>
        <v>999999</v>
      </c>
      <c r="LO45" s="567" cm="1">
        <f t="array" ref="LO45">INDEX(LO$13:LO44,$B45+1,1)</f>
        <v>999999</v>
      </c>
      <c r="LP45" s="567" cm="1">
        <f t="array" ref="LP45">INDEX(LP$13:LP44,$B45+1,1)</f>
        <v>999999</v>
      </c>
      <c r="LQ45" s="567" cm="1">
        <f t="array" ref="LQ45">INDEX(LQ$13:LQ44,$B45+1,1)</f>
        <v>999999</v>
      </c>
      <c r="LR45" s="567" cm="1">
        <f t="array" ref="LR45">INDEX(LR$13:LR44,$B45+1,1)</f>
        <v>999999</v>
      </c>
      <c r="LS45" s="567" cm="1">
        <f t="array" ref="LS45">INDEX(LS$13:LS44,$B45+1,1)</f>
        <v>999999</v>
      </c>
      <c r="LT45" s="441" t="str">
        <f t="array" ref="LT45">IF(OR(LU45:LV45&lt;&gt;"-"),TRUE,"-")</f>
        <v>-</v>
      </c>
      <c r="LU45" s="567" t="str" cm="1">
        <f t="array" ref="LU45">INDEX(LU$13:LU44,$B45+1,1)</f>
        <v>-</v>
      </c>
      <c r="LV45" s="567" t="str" cm="1">
        <f t="array" ref="LV45">INDEX(LV$13:LV44,$B45+1,1)</f>
        <v>-</v>
      </c>
      <c r="LW45" s="567" t="b" cm="1">
        <f t="array" ref="LW45">INDEX(LW$13:LW44,$B45+1,1)</f>
        <v>1</v>
      </c>
      <c r="LX45" s="567" t="str" cm="1">
        <f t="array" ref="LX45">INDEX(LX$13:LX44,$B45+1,1)</f>
        <v>-</v>
      </c>
      <c r="LY45" s="567" cm="1">
        <f t="array" ref="LY45">INDEX(LY$13:LY44,$B45+1,1)</f>
        <v>0</v>
      </c>
      <c r="LZ45" s="567" cm="1">
        <f t="array" ref="LZ45">INDEX(LZ$13:LZ44,$B45+1,1)</f>
        <v>0</v>
      </c>
      <c r="MA45" s="567" cm="1">
        <f t="array" ref="MA45">INDEX(MA$13:MA44,$B45+1,1)</f>
        <v>0</v>
      </c>
      <c r="MB45" s="567" t="str" cm="1">
        <f t="array" ref="MB45">INDEX(MB$13:MB44,$B45+1,1)</f>
        <v>-</v>
      </c>
      <c r="MC45" s="567" t="str" cm="1">
        <f t="array" ref="MC45">INDEX(MC$13:MC44,$B45+1,1)</f>
        <v>-</v>
      </c>
      <c r="MD45" s="567" cm="1">
        <f t="array" ref="MD45">INDEX(MD$13:MD44,$B45+1,1)</f>
        <v>0</v>
      </c>
      <c r="ME45" s="567" t="str" cm="1">
        <f t="array" ref="ME45">INDEX(ME$13:ME44,$B45+1,1)</f>
        <v>-</v>
      </c>
      <c r="MF45" s="567" t="str" cm="1">
        <f t="array" ref="MF45">INDEX(MF$13:MF44,$B45+1,1)</f>
        <v>-</v>
      </c>
      <c r="MG45" s="8"/>
      <c r="MH45" s="567" cm="1">
        <f t="array" ref="MH45">INDEX(MH$13:MH44,$B45+1,1)</f>
        <v>50</v>
      </c>
      <c r="MI45" s="567" cm="1">
        <f t="array" ref="MI45">INDEX(MI$13:MI44,$B45+1,1)</f>
        <v>50</v>
      </c>
      <c r="MJ45" s="567" cm="1">
        <f t="array" ref="MJ45">INDEX(MJ$13:MJ44,$B45+1,1)</f>
        <v>50</v>
      </c>
      <c r="MK45" s="567" cm="1">
        <f t="array" ref="MK45">INDEX(MK$13:MK44,$B45+1,1)</f>
        <v>50</v>
      </c>
      <c r="ML45" s="567" cm="1">
        <f t="array" ref="ML45">INDEX(ML$13:ML44,$B45+1,1)</f>
        <v>1</v>
      </c>
      <c r="MM45" s="567" cm="1">
        <f t="array" ref="MM45">INDEX(MM$13:MM44,$B45+1,1)</f>
        <v>1</v>
      </c>
      <c r="MN45" s="567" cm="1">
        <f t="array" ref="MN45">INDEX(MN$13:MN44,$B45+1,1)</f>
        <v>1</v>
      </c>
      <c r="MO45" s="567" cm="1">
        <f t="array" ref="MO45">INDEX(MO$13:MO44,$B45+1,1)</f>
        <v>1</v>
      </c>
      <c r="MP45" s="8"/>
      <c r="MQ45" s="567" cm="1">
        <f t="array" ref="MQ45">INDEX(MQ$13:MQ44,$B45+1,1)</f>
        <v>1</v>
      </c>
      <c r="MR45" s="8"/>
      <c r="MS45" s="22" t="str">
        <f t="shared" si="118"/>
        <v>-</v>
      </c>
      <c r="MT45" s="567" t="str" cm="1">
        <f t="array" ref="MT45">INDEX(MT$13:MT44,$B45+1,1)</f>
        <v>-</v>
      </c>
      <c r="MU45" s="22" t="str">
        <f t="shared" si="119"/>
        <v>-</v>
      </c>
      <c r="MV45" s="567" t="str" cm="1">
        <f t="array" ref="MV45">INDEX(MV$13:MV44,$B45+1,1)</f>
        <v>-</v>
      </c>
      <c r="MW45" s="567" cm="1">
        <f t="array" ref="MW45">INDEX(MW$13:MW44,$B45+1,1)</f>
        <v>0</v>
      </c>
      <c r="MX45" s="514">
        <v>0</v>
      </c>
    </row>
    <row r="46" spans="1:362" outlineLevel="1">
      <c r="A46" s="18">
        <f t="shared" si="48"/>
        <v>33</v>
      </c>
      <c r="B46" s="18">
        <f>$A$45</f>
        <v>32</v>
      </c>
      <c r="C46">
        <v>5</v>
      </c>
      <c r="D46" s="17" t="str">
        <f t="shared" ca="1" si="100"/>
        <v>GSW</v>
      </c>
      <c r="E46" t="b">
        <v>1</v>
      </c>
      <c r="F46" t="b">
        <v>0</v>
      </c>
      <c r="G46" t="b">
        <v>1</v>
      </c>
      <c r="H46" s="18"/>
      <c r="I46" s="567" cm="1">
        <f t="array" ref="I46">INDEX(I$13:I45,$B46+1,1)</f>
        <v>0</v>
      </c>
      <c r="J46" s="567" cm="1">
        <f t="array" ref="J46">INDEX(J$13:J45,$B46+1,1)</f>
        <v>0</v>
      </c>
      <c r="K46" s="567" cm="1">
        <f t="array" ref="K46">INDEX(K$13:K45,$B46+1,1)</f>
        <v>2</v>
      </c>
      <c r="L46" s="567" cm="1">
        <f t="array" ref="L46">INDEX(L$13:L45,$B46+1,1)</f>
        <v>2</v>
      </c>
      <c r="M46" s="567" cm="1">
        <f t="array" ref="M46">INDEX(M$13:M45,$B46+1,1)</f>
        <v>2</v>
      </c>
      <c r="N46" s="567" cm="1">
        <f t="array" ref="N46">INDEX(N$13:N45,$B46+1,1)</f>
        <v>2</v>
      </c>
      <c r="O46" s="567" cm="1">
        <f t="array" ref="O46">INDEX(O$13:O45,$B46+1,1)</f>
        <v>3</v>
      </c>
      <c r="P46" s="441">
        <f t="shared" si="106"/>
        <v>2</v>
      </c>
      <c r="Q46" s="441">
        <f t="shared" si="106"/>
        <v>0</v>
      </c>
      <c r="R46" s="441">
        <f t="shared" si="50"/>
        <v>6</v>
      </c>
      <c r="S46" s="567" cm="1">
        <f t="array" ref="S46">INDEX(S$13:S45,$B46+1,1)</f>
        <v>2</v>
      </c>
      <c r="T46" s="567" cm="1">
        <f t="array" ref="T46">INDEX(T$13:T45,$B46+1,1)</f>
        <v>3</v>
      </c>
      <c r="U46" s="567" cm="1">
        <f t="array" ref="U46">INDEX(U$13:U45,$B46+1,1)</f>
        <v>2</v>
      </c>
      <c r="V46" s="567" cm="1">
        <f t="array" ref="V46">INDEX(V$13:V45,$B46+1,1)</f>
        <v>0</v>
      </c>
      <c r="W46" s="18"/>
      <c r="X46" s="567" cm="1">
        <f t="array" ref="X46">INDEX(X$13:X45,$B46+1,1)</f>
        <v>0</v>
      </c>
      <c r="Y46" s="567" cm="1">
        <f t="array" ref="Y46">INDEX(Y$13:Y45,$B46+1,1)</f>
        <v>0</v>
      </c>
      <c r="Z46" s="567" cm="1">
        <f t="array" ref="Z46">INDEX(Z$13:Z45,$B46+1,1)</f>
        <v>0</v>
      </c>
      <c r="AA46" s="567" cm="1">
        <f t="array" ref="AA46">INDEX(AA$13:AA45,$B46+1,1)</f>
        <v>1</v>
      </c>
      <c r="AB46" s="567" t="str" cm="1">
        <f t="array" ref="AB46">INDEX(AB$13:AB45,$B46+1,1)</f>
        <v/>
      </c>
      <c r="AC46" s="567" cm="1">
        <f t="array" ref="AC46">INDEX(AC$13:AC45,$B46+1,1)</f>
        <v>1</v>
      </c>
      <c r="AD46" s="567" cm="1">
        <f t="array" ref="AD46">INDEX(AD$13:AD45,$B46+1,1)</f>
        <v>1</v>
      </c>
      <c r="AE46" s="567" cm="1">
        <f t="array" ref="AE46">INDEX(AE$13:AE45,$B46+1,1)</f>
        <v>0</v>
      </c>
      <c r="AF46" s="567" cm="1">
        <f t="array" ref="AF46">INDEX(AF$13:AF45,$B46+1,1)</f>
        <v>0</v>
      </c>
      <c r="AG46" s="567" cm="1">
        <f t="array" ref="AG46">INDEX(AG$13:AG45,$B46+1,1)</f>
        <v>0</v>
      </c>
      <c r="AH46" s="567" cm="1">
        <f t="array" ref="AH46">INDEX(AH$13:AH45,$B46+1,1)</f>
        <v>0</v>
      </c>
      <c r="AI46" s="116"/>
      <c r="AJ46" s="116"/>
      <c r="AK46" s="116"/>
      <c r="AL46" s="116"/>
      <c r="AM46" s="116"/>
      <c r="AN46" s="116"/>
      <c r="AO46" s="116"/>
      <c r="AP46" s="116"/>
      <c r="AQ46" s="116"/>
      <c r="AR46" s="116"/>
      <c r="AS46" s="116"/>
      <c r="AT46" s="116"/>
      <c r="AU46" s="116"/>
      <c r="AV46" s="18"/>
      <c r="AW46" s="18"/>
      <c r="AX46" s="18"/>
      <c r="AY46" s="18"/>
      <c r="AZ46" s="18"/>
      <c r="BA46" s="209" t="str">
        <f>CHOOSE($K46+1,"CSIRO","MU","NFS")&amp;" Optimum feed supply"</f>
        <v>NFS Optimum feed supply</v>
      </c>
      <c r="BB46" s="8" t="str">
        <f ca="1">IF(COUNTIF(BA$13:BA46,BA46)=1,"-","Dup")</f>
        <v>-</v>
      </c>
      <c r="BC46" s="8"/>
      <c r="BD46" s="567" t="b" cm="1">
        <f t="array" ref="BD46">INDEX(BD$13:BD45,$B46+1,1)</f>
        <v>1</v>
      </c>
      <c r="BE46" s="567" t="b" cm="1">
        <f t="array" ref="BE46">INDEX(BE$13:BE45,$B46+1,1)</f>
        <v>1</v>
      </c>
      <c r="BF46" s="567" t="b" cm="1">
        <f t="array" ref="BF46">INDEX(BF$13:BF45,$B46+1,1)</f>
        <v>1</v>
      </c>
      <c r="BG46" s="567" t="b" cm="1">
        <f t="array" ref="BG46">INDEX(BG$13:BG45,$B46+1,1)</f>
        <v>1</v>
      </c>
      <c r="BH46" s="567" t="b" cm="1">
        <f t="array" ref="BH46">INDEX(BH$13:BH45,$B46+1,1)</f>
        <v>1</v>
      </c>
      <c r="BI46" s="567" t="b" cm="1">
        <f t="array" ref="BI46">INDEX(BI$13:BI45,$B46+1,1)</f>
        <v>1</v>
      </c>
      <c r="BJ46" s="567" t="b" cm="1">
        <f t="array" ref="BJ46">INDEX(BJ$13:BJ45,$B46+1,1)</f>
        <v>1</v>
      </c>
      <c r="BK46" s="567" t="b" cm="1">
        <f t="array" ref="BK46">INDEX(BK$13:BK45,$B46+1,1)</f>
        <v>1</v>
      </c>
      <c r="BL46" s="567" t="b" cm="1">
        <f t="array" ref="BL46">INDEX(BL$13:BL45,$B46+1,1)</f>
        <v>1</v>
      </c>
      <c r="BM46" s="8"/>
      <c r="BN46" s="567" t="b" cm="1">
        <f t="array" ref="BN46">INDEX(BN$13:BN45,$B46+1,1)</f>
        <v>1</v>
      </c>
      <c r="BO46" s="567" t="str" cm="1">
        <f t="array" ref="BO46">INDEX(BO$13:BO45,$B46+1,1)</f>
        <v>-</v>
      </c>
      <c r="BP46" s="567" t="b" cm="1">
        <f t="array" ref="BP46">INDEX(BP$13:BP45,$B46+1,1)</f>
        <v>0</v>
      </c>
      <c r="BQ46" s="567" t="str" cm="1">
        <f t="array" ref="BQ46">INDEX(BQ$13:BQ45,$B46+1,1)</f>
        <v>-</v>
      </c>
      <c r="BR46" s="567" t="str" cm="1">
        <f t="array" ref="BR46">INDEX(BR$13:BR45,$B46+1,1)</f>
        <v>-</v>
      </c>
      <c r="BS46" s="567" t="str" cm="1">
        <f t="array" ref="BS46">INDEX(BS$13:BS45,$B46+1,1)</f>
        <v>-</v>
      </c>
      <c r="BT46" s="567" t="str" cm="1">
        <f t="array" ref="BT46">INDEX(BT$13:BT45,$B46+1,1)</f>
        <v>-</v>
      </c>
      <c r="BU46" s="567" t="str" cm="1">
        <f t="array" ref="BU46">INDEX(BU$13:BU45,$B46+1,1)</f>
        <v>-</v>
      </c>
      <c r="BV46" s="567" t="str" cm="1">
        <f t="array" ref="BV46">INDEX(BV$13:BV45,$B46+1,1)</f>
        <v>-</v>
      </c>
      <c r="BW46" s="567" t="str" cm="1">
        <f t="array" ref="BW46">INDEX(BW$13:BW45,$B46+1,1)</f>
        <v>-</v>
      </c>
      <c r="BX46" s="567" t="str" cm="1">
        <f t="array" ref="BX46">INDEX(BX$13:BX45,$B46+1,1)</f>
        <v>-</v>
      </c>
      <c r="BY46" s="567" t="str" cm="1">
        <f t="array" ref="BY46">INDEX(BY$13:BY45,$B46+1,1)</f>
        <v>-</v>
      </c>
      <c r="BZ46" s="567" t="b" cm="1">
        <f t="array" ref="BZ46">INDEX(BZ$13:BZ45,$B46+1,1)</f>
        <v>0</v>
      </c>
      <c r="CA46" s="567" cm="1">
        <f t="array" ref="CA46">INDEX(CA$13:CA45,$B46+1,1)</f>
        <v>0</v>
      </c>
      <c r="CB46" s="567" t="str" cm="1">
        <f t="array" ref="CB46">INDEX(CB$13:CB45,$B46+1,1)</f>
        <v>-</v>
      </c>
      <c r="CC46" s="567" t="str" cm="1">
        <f t="array" ref="CC46">INDEX(CC$13:CC45,$B46+1,1)</f>
        <v>-</v>
      </c>
      <c r="CD46" s="567" t="b" cm="1">
        <f t="array" ref="CD46">INDEX(CD$13:CD45,$B46+1,1)</f>
        <v>1</v>
      </c>
      <c r="CE46" s="8"/>
      <c r="CF46" s="22" t="b">
        <v>0</v>
      </c>
      <c r="CG46" s="441" t="str">
        <f t="shared" ca="1" si="53"/>
        <v>-</v>
      </c>
      <c r="CH46" s="441">
        <f t="shared" si="107"/>
        <v>2</v>
      </c>
      <c r="CI46" s="441">
        <f t="shared" si="107"/>
        <v>2</v>
      </c>
      <c r="CJ46" s="567" t="str" cm="1">
        <f t="array" ref="CJ46">INDEX(CJ$13:CJ45,$B46+1,1)</f>
        <v>-</v>
      </c>
      <c r="CK46" s="567" t="str" cm="1">
        <f t="array" ref="CK46">INDEX(CK$13:CK45,$B46+1,1)</f>
        <v>-</v>
      </c>
      <c r="CL46" s="567" t="str" cm="1">
        <f t="array" ref="CL46">INDEX(CL$13:CL45,$B46+1,1)</f>
        <v>-</v>
      </c>
      <c r="CM46" s="441" t="str">
        <f t="shared" ca="1" si="55"/>
        <v>-</v>
      </c>
      <c r="CN46" s="441">
        <f t="shared" si="108"/>
        <v>2</v>
      </c>
      <c r="CO46" s="441">
        <f t="shared" si="108"/>
        <v>2</v>
      </c>
      <c r="CP46" s="567" t="str" cm="1">
        <f t="array" ref="CP46">INDEX(CP$13:CP45,$B46+1,1)</f>
        <v>-</v>
      </c>
      <c r="CQ46" s="441" t="str">
        <f t="shared" ca="1" si="57"/>
        <v>-</v>
      </c>
      <c r="CR46" s="441">
        <f t="shared" si="58"/>
        <v>2</v>
      </c>
      <c r="CS46" s="567" t="str" cm="1">
        <f t="array" ref="CS46">INDEX(CS$13:CS45,$B46+1,1)</f>
        <v>-</v>
      </c>
      <c r="CT46" s="567" t="str" cm="1">
        <f t="array" ref="CT46">INDEX(CT$13:CT45,$B46+1,1)</f>
        <v>-</v>
      </c>
      <c r="CU46" s="441">
        <f t="shared" si="59"/>
        <v>2</v>
      </c>
      <c r="CV46" s="567" t="str" cm="1">
        <f t="array" ref="CV46">INDEX(CV$13:CV45,$B46+1,1)</f>
        <v>-</v>
      </c>
      <c r="CW46" s="441" t="str">
        <f t="shared" ca="1" si="60"/>
        <v>-</v>
      </c>
      <c r="CX46" s="441">
        <f t="shared" si="109"/>
        <v>2</v>
      </c>
      <c r="CY46" s="441">
        <f t="shared" si="109"/>
        <v>2</v>
      </c>
      <c r="CZ46" s="8"/>
      <c r="DA46" s="91" t="str">
        <f ca="1">$HD46</f>
        <v>-</v>
      </c>
      <c r="DB46" s="22" t="b">
        <v>1</v>
      </c>
      <c r="DC46" s="572">
        <f>VALUE($L46&amp;$M46&amp;$O46&amp;$U46&amp;IFERROR(VALUE($K46),0)&amp;$AA46&amp;$AE46&amp;$AF46&amp;$AG46&amp;$AH46)</f>
        <v>2232210000</v>
      </c>
      <c r="DD46" s="22" t="b">
        <v>0</v>
      </c>
      <c r="DE46" s="567" t="str" cm="1">
        <f t="array" ref="DE46">INDEX(DE$13:DE45,$B46+1,1)</f>
        <v>-</v>
      </c>
      <c r="DF46" s="567" cm="1">
        <f t="array" ref="DF46">INDEX(DF$13:DF45,$B46+1,1)</f>
        <v>1</v>
      </c>
      <c r="DG46" s="567" cm="1">
        <f t="array" ref="DG46">INDEX(DG$13:DG45,$B46+1,1)</f>
        <v>1</v>
      </c>
      <c r="DH46" s="567" t="str" cm="1">
        <f t="array" ref="DH46">INDEX(DH$13:DH45,$B46+1,1)</f>
        <v>-</v>
      </c>
      <c r="DI46" s="567" t="str" cm="1">
        <f t="array" ref="DI46">INDEX(DI$13:DI45,$B46+1,1)</f>
        <v>-</v>
      </c>
      <c r="DJ46" s="567" t="str" cm="1">
        <f t="array" ref="DJ46">INDEX(DJ$13:DJ45,$B46+1,1)</f>
        <v>-</v>
      </c>
      <c r="DK46" s="567" t="str" cm="1">
        <f t="array" ref="DK46">INDEX(DK$13:DK45,$B46+1,1)</f>
        <v>-</v>
      </c>
      <c r="DL46" s="567" t="str" cm="1">
        <f t="array" ref="DL46">INDEX(DL$13:DL45,$B46+1,1)</f>
        <v>-</v>
      </c>
      <c r="DM46" s="567" t="str" cm="1">
        <f t="array" ref="DM46">INDEX(DM$13:DM45,$B46+1,1)</f>
        <v>-</v>
      </c>
      <c r="DN46" s="567" cm="1">
        <f t="array" ref="DN46">INDEX(DN$13:DN45,$B46+1,1)</f>
        <v>1</v>
      </c>
      <c r="DO46" s="567" t="str" cm="1">
        <f t="array" ref="DO46">INDEX(DO$13:DO45,$B46+1,1)</f>
        <v>-</v>
      </c>
      <c r="DP46" s="567" t="str" cm="1">
        <f t="array" ref="DP46">INDEX(DP$13:DP45,$B46+1,1)</f>
        <v>-</v>
      </c>
      <c r="DQ46" s="567" t="str" cm="1">
        <f t="array" ref="DQ46">INDEX(DQ$13:DQ45,$B46+1,1)</f>
        <v>-</v>
      </c>
      <c r="DR46" s="567" t="str" cm="1">
        <f t="array" ref="DR46">INDEX(DR$13:DR45,$B46+1,1)</f>
        <v>-</v>
      </c>
      <c r="DS46" s="567" t="str" cm="1">
        <f t="array" ref="DS46">INDEX(DS$13:DS45,$B46+1,1)</f>
        <v>-</v>
      </c>
      <c r="DT46" s="567" t="b" cm="1">
        <f t="array" ref="DT46">INDEX(DT$13:DT45,$B46+1,1)</f>
        <v>0</v>
      </c>
      <c r="DU46" s="567" t="str" cm="1">
        <f t="array" ref="DU46">INDEX(DU$13:DU45,$B46+1,1)</f>
        <v>-</v>
      </c>
      <c r="DV46" s="567" t="str" cm="1">
        <f t="array" ref="DV46">INDEX(DV$13:DV45,$B46+1,1)</f>
        <v>-</v>
      </c>
      <c r="DW46" s="567" t="str" cm="1">
        <f t="array" ref="DW46">INDEX(DW$13:DW45,$B46+1,1)</f>
        <v>-</v>
      </c>
      <c r="DX46" s="567" t="str" cm="1">
        <f t="array" ref="DX46">INDEX(DX$13:DX45,$B46+1,1)</f>
        <v>-</v>
      </c>
      <c r="DY46" s="567" t="str" cm="1">
        <f t="array" ref="DY46">INDEX(DY$13:DY45,$B46+1,1)</f>
        <v>-</v>
      </c>
      <c r="DZ46" s="567" cm="1">
        <f t="array" ref="DZ46">INDEX(DZ$13:DZ45,$B46+1,1)</f>
        <v>500</v>
      </c>
      <c r="EA46" s="567" cm="1">
        <f t="array" ref="EA46">INDEX(EA$13:EA45,$B46+1,1)</f>
        <v>500</v>
      </c>
      <c r="EB46" s="567" t="str" cm="1">
        <f t="array" ref="EB46">INDEX(EB$13:EB45,$B46+1,1)</f>
        <v>-</v>
      </c>
      <c r="EC46" s="567" t="str" cm="1">
        <f t="array" ref="EC46">INDEX(EC$13:EC45,$B46+1,1)</f>
        <v>-</v>
      </c>
      <c r="ED46" s="567" t="str" cm="1">
        <f t="array" ref="ED46">INDEX(ED$13:ED45,$B46+1,1)</f>
        <v>-</v>
      </c>
      <c r="EE46" s="567" cm="1">
        <f t="array" ref="EE46">INDEX(EE$13:EE45,$B46+1,1)</f>
        <v>0</v>
      </c>
      <c r="EF46" s="567" cm="1">
        <f t="array" ref="EF46">INDEX(EF$13:EF45,$B46+1,1)</f>
        <v>0</v>
      </c>
      <c r="EG46" s="441">
        <f t="shared" si="115"/>
        <v>0</v>
      </c>
      <c r="EH46" s="441">
        <f t="shared" si="115"/>
        <v>6.25E-2</v>
      </c>
      <c r="EI46" s="441">
        <f t="shared" si="115"/>
        <v>6.25E-2</v>
      </c>
      <c r="EJ46" s="441">
        <f t="shared" si="115"/>
        <v>6.25E-2</v>
      </c>
      <c r="EK46" s="441" t="b">
        <f t="shared" si="116"/>
        <v>0</v>
      </c>
      <c r="EL46" s="441" t="b">
        <f t="shared" si="116"/>
        <v>1</v>
      </c>
      <c r="EM46" s="441" t="b">
        <f t="shared" si="116"/>
        <v>1</v>
      </c>
      <c r="EN46" s="441" t="b">
        <f t="shared" si="116"/>
        <v>0</v>
      </c>
      <c r="EO46" s="441">
        <f t="shared" si="117"/>
        <v>1</v>
      </c>
      <c r="EP46" s="441">
        <f t="shared" si="117"/>
        <v>0</v>
      </c>
      <c r="EQ46" s="441" t="b">
        <f t="shared" si="89"/>
        <v>0</v>
      </c>
      <c r="ER46" s="441" t="b">
        <f t="shared" si="110"/>
        <v>0</v>
      </c>
      <c r="ES46" s="441" t="b">
        <f t="shared" si="110"/>
        <v>0</v>
      </c>
      <c r="ET46" s="441" t="b">
        <f t="shared" si="110"/>
        <v>1</v>
      </c>
      <c r="EU46" s="91">
        <f t="shared" si="111"/>
        <v>2</v>
      </c>
      <c r="EV46" s="91">
        <f t="shared" si="111"/>
        <v>2</v>
      </c>
      <c r="EW46" s="567" cm="1">
        <f t="array" ref="EW46">INDEX(EW$13:EW45,$B46+1,1)</f>
        <v>1</v>
      </c>
      <c r="EX46" s="567" cm="1">
        <f t="array" ref="EX46">INDEX(EX$13:EX45,$B46+1,1)</f>
        <v>1</v>
      </c>
      <c r="EY46" s="567" cm="1">
        <f t="array" ref="EY46">INDEX(EY$13:EY45,$B46+1,1)</f>
        <v>1</v>
      </c>
      <c r="EZ46" s="567" cm="1">
        <f t="array" ref="EZ46">INDEX(EZ$13:EZ45,$B46+1,1)</f>
        <v>1</v>
      </c>
      <c r="FA46" s="567" t="str" cm="1">
        <f t="array" ref="FA46">INDEX(FA$13:FA45,$B46+1,1)</f>
        <v>-</v>
      </c>
      <c r="FB46" s="567" t="str" cm="1">
        <f t="array" ref="FB46">INDEX(FB$13:FB45,$B46+1,1)</f>
        <v>-</v>
      </c>
      <c r="FC46" s="567" t="str" cm="1">
        <f t="array" ref="FC46">INDEX(FC$13:FC45,$B46+1,1)</f>
        <v>-</v>
      </c>
      <c r="FD46" s="567" t="str" cm="1">
        <f t="array" ref="FD46">INDEX(FD$13:FD45,$B46+1,1)</f>
        <v>-</v>
      </c>
      <c r="FE46" s="567" t="b" cm="1">
        <f t="array" ref="FE46">INDEX(FE$13:FE45,$B46+1,1)</f>
        <v>0</v>
      </c>
      <c r="FF46" s="91">
        <f t="shared" si="112"/>
        <v>1</v>
      </c>
      <c r="FG46" s="91">
        <f t="shared" si="112"/>
        <v>1</v>
      </c>
      <c r="FH46" s="91">
        <f t="shared" si="112"/>
        <v>1</v>
      </c>
      <c r="FI46" s="91">
        <f t="shared" si="112"/>
        <v>1</v>
      </c>
      <c r="FJ46" s="91">
        <f t="shared" si="112"/>
        <v>1</v>
      </c>
      <c r="FK46" s="91">
        <f t="shared" si="112"/>
        <v>1</v>
      </c>
      <c r="FL46" s="91">
        <f t="shared" si="112"/>
        <v>1</v>
      </c>
      <c r="FM46" s="91">
        <f t="shared" si="112"/>
        <v>1</v>
      </c>
      <c r="FN46" s="8"/>
      <c r="FO46" s="567" t="str" cm="1">
        <f t="array" ref="FO46">INDEX(FO$13:FO45,$B46+1,1)</f>
        <v>-</v>
      </c>
      <c r="FP46" s="567" t="str" cm="1">
        <f t="array" ref="FP46">INDEX(FP$13:FP45,$B46+1,1)</f>
        <v>-</v>
      </c>
      <c r="FQ46" s="567" t="str" cm="1">
        <f t="array" ref="FQ46">INDEX(FQ$13:FQ45,$B46+1,1)</f>
        <v>-</v>
      </c>
      <c r="FR46" s="567" t="str" cm="1">
        <f t="array" ref="FR46">INDEX(FR$13:FR45,$B46+1,1)</f>
        <v>-</v>
      </c>
      <c r="FS46" s="567" t="str" cm="1">
        <f t="array" ref="FS46">INDEX(FS$13:FS45,$B46+1,1)</f>
        <v>-</v>
      </c>
      <c r="FT46" s="567" cm="1">
        <f t="array" ref="FT46">INDEX(FT$13:FT45,$B46+1,1)</f>
        <v>1</v>
      </c>
      <c r="FU46" s="567" cm="1">
        <f t="array" ref="FU46">INDEX(FU$13:FU45,$B46+1,1)</f>
        <v>1</v>
      </c>
      <c r="FV46" s="567" t="str" cm="1">
        <f t="array" ref="FV46">INDEX(FV$13:FV45,$B46+1,1)</f>
        <v>-</v>
      </c>
      <c r="FW46" s="567" t="str" cm="1">
        <f t="array" ref="FW46">INDEX(FW$13:FW45,$B46+1,1)</f>
        <v>-</v>
      </c>
      <c r="FX46" s="567" t="str" cm="1">
        <f t="array" ref="FX46">INDEX(FX$13:FX45,$B46+1,1)</f>
        <v>-</v>
      </c>
      <c r="FY46" s="567" t="str" cm="1">
        <f t="array" ref="FY46">INDEX(FY$13:FY45,$B46+1,1)</f>
        <v>-</v>
      </c>
      <c r="FZ46" s="567" t="str" cm="1">
        <f t="array" ref="FZ46">INDEX(FZ$13:FZ45,$B46+1,1)</f>
        <v>-</v>
      </c>
      <c r="GA46" s="567" t="str" cm="1">
        <f t="array" ref="GA46">INDEX(GA$13:GA45,$B46+1,1)</f>
        <v>-</v>
      </c>
      <c r="GB46" s="567" t="str" cm="1">
        <f t="array" ref="GB46">INDEX(GB$13:GB45,$B46+1,1)</f>
        <v>-</v>
      </c>
      <c r="GC46" s="567" t="str" cm="1">
        <f t="array" ref="GC46">INDEX(GC$13:GC45,$B46+1,1)</f>
        <v>-</v>
      </c>
      <c r="GD46" s="567" t="str" cm="1">
        <f t="array" ref="GD46">INDEX(GD$13:GD45,$B46+1,1)</f>
        <v>-</v>
      </c>
      <c r="GE46" s="567" t="str" cm="1">
        <f t="array" ref="GE46">INDEX(GE$13:GE45,$B46+1,1)</f>
        <v>-</v>
      </c>
      <c r="GF46" s="567" t="str" cm="1">
        <f t="array" ref="GF46">INDEX(GF$13:GF45,$B46+1,1)</f>
        <v>-</v>
      </c>
      <c r="GG46" s="567" t="str" cm="1">
        <f t="array" ref="GG46">INDEX(GG$13:GG45,$B46+1,1)</f>
        <v>-</v>
      </c>
      <c r="GH46" s="567" t="str" cm="1">
        <f t="array" ref="GH46">INDEX(GH$13:GH45,$B46+1,1)</f>
        <v>-</v>
      </c>
      <c r="GI46" s="567" t="str" cm="1">
        <f t="array" ref="GI46">INDEX(GI$13:GI45,$B46+1,1)</f>
        <v>-</v>
      </c>
      <c r="GJ46" s="567" t="str" cm="1">
        <f t="array" ref="GJ46">INDEX(GJ$13:GJ45,$B46+1,1)</f>
        <v>-</v>
      </c>
      <c r="GK46" s="567" t="str" cm="1">
        <f t="array" ref="GK46">INDEX(GK$13:GK45,$B46+1,1)</f>
        <v>-</v>
      </c>
      <c r="GL46" s="567" t="str" cm="1">
        <f t="array" ref="GL46">INDEX(GL$13:GL45,$B46+1,1)</f>
        <v>-</v>
      </c>
      <c r="GM46" s="567" t="str" cm="1">
        <f t="array" ref="GM46">INDEX(GM$13:GM45,$B46+1,1)</f>
        <v>-</v>
      </c>
      <c r="GN46" s="567" cm="1">
        <f t="array" ref="GN46">INDEX(GN$13:GN45,$B46+1,1)</f>
        <v>0</v>
      </c>
      <c r="GO46" s="567" t="str" cm="1">
        <f t="array" ref="GO46">INDEX(GO$13:GO45,$B46+1,1)</f>
        <v>-</v>
      </c>
      <c r="GP46" s="567" cm="1">
        <f t="array" ref="GP46">INDEX(GP$13:GP45,$B46+1,1)</f>
        <v>1</v>
      </c>
      <c r="GQ46" s="567" cm="1">
        <f t="array" ref="GQ46">INDEX(GQ$13:GQ45,$B46+1,1)</f>
        <v>0</v>
      </c>
      <c r="GR46" s="567" cm="1">
        <f t="array" ref="GR46">INDEX(GR$13:GR45,$B46+1,1)</f>
        <v>0</v>
      </c>
      <c r="GS46" s="567" cm="1">
        <f t="array" ref="GS46">INDEX(GS$13:GS45,$B46+1,1)</f>
        <v>0</v>
      </c>
      <c r="GT46" s="567" cm="1">
        <f t="array" ref="GT46">INDEX(GT$13:GT45,$B46+1,1)</f>
        <v>0</v>
      </c>
      <c r="GU46" s="567" cm="1">
        <f t="array" ref="GU46">INDEX(GU$13:GU45,$B46+1,1)</f>
        <v>0</v>
      </c>
      <c r="GV46" s="567" cm="1">
        <f t="array" ref="GV46">INDEX(GV$13:GV45,$B46+1,1)</f>
        <v>0</v>
      </c>
      <c r="GW46" s="567" cm="1">
        <f t="array" ref="GW46">INDEX(GW$13:GW45,$B46+1,1)</f>
        <v>1</v>
      </c>
      <c r="GX46" s="567" cm="1">
        <f t="array" ref="GX46">INDEX(GX$13:GX45,$B46+1,1)</f>
        <v>0</v>
      </c>
      <c r="GY46" s="567" cm="1">
        <f t="array" ref="GY46">INDEX(GY$13:GY45,$B46+1,1)</f>
        <v>0</v>
      </c>
      <c r="GZ46" s="567" cm="1">
        <f t="array" ref="GZ46">INDEX(GZ$13:GZ45,$B46+1,1)</f>
        <v>0</v>
      </c>
      <c r="HA46" s="567" cm="1">
        <f t="array" ref="HA46">INDEX(HA$13:HA45,$B46+1,1)</f>
        <v>0</v>
      </c>
      <c r="HB46" s="8"/>
      <c r="HC46" s="567" t="str" cm="1">
        <f t="array" aca="1" ref="HC46" ca="1">INDEX(HC$13:HC45,$B46+1,1)</f>
        <v>-</v>
      </c>
      <c r="HD46" s="567" t="str" cm="1">
        <f t="array" aca="1" ref="HD46" ca="1">INDEX(HD$13:HD45,$B46+1,1)</f>
        <v>-</v>
      </c>
      <c r="HE46" s="567" t="str" cm="1">
        <f t="array" aca="1" ref="HE46" ca="1">INDEX(HE$13:HE45,$B46+1,1)</f>
        <v>-</v>
      </c>
      <c r="HF46" s="567" t="str" cm="1">
        <f t="array" aca="1" ref="HF46" ca="1">INDEX(HF$13:HF45,$B46+1,1)</f>
        <v>-</v>
      </c>
      <c r="HG46" s="567" cm="1">
        <f t="array" aca="1" ref="HG46" ca="1">INDEX(HG$13:HG45,$B46+1,1)</f>
        <v>0</v>
      </c>
      <c r="HH46" s="567" t="str" cm="1">
        <f t="array" aca="1" ref="HH46" ca="1">INDEX(HH$13:HH45,$B46+1,1)</f>
        <v>-</v>
      </c>
      <c r="HI46" s="567" t="str" cm="1">
        <f t="array" ref="HI46">INDEX(HI$13:HI45,$B46+1,1)</f>
        <v>-</v>
      </c>
      <c r="HJ46" s="567" t="str" cm="1">
        <f t="array" aca="1" ref="HJ46" ca="1">INDEX(HJ$13:HJ45,$B46+1,1)</f>
        <v>-</v>
      </c>
      <c r="HK46" s="567" t="str" cm="1">
        <f t="array" ref="HK46">INDEX(HK$13:HK45,$B46+1,1)</f>
        <v>-</v>
      </c>
      <c r="HL46" s="567" t="str" cm="1">
        <f t="array" ref="HL46">INDEX(HL$13:HL45,$B46+1,1)</f>
        <v>-</v>
      </c>
      <c r="HM46" s="567" t="str" cm="1">
        <f t="array" ref="HM46">INDEX(HM$13:HM45,$B46+1,1)</f>
        <v>-</v>
      </c>
      <c r="HN46" s="567" t="str" cm="1">
        <f t="array" ref="HN46">INDEX(HN$13:HN45,$B46+1,1)</f>
        <v>-</v>
      </c>
      <c r="HO46" s="567" t="str" cm="1">
        <f t="array" ref="HO46">INDEX(HO$13:HO45,$B46+1,1)</f>
        <v>-</v>
      </c>
      <c r="HP46" s="567" t="str" cm="1">
        <f t="array" ref="HP46">INDEX(HP$13:HP45,$B46+1,1)</f>
        <v>-</v>
      </c>
      <c r="HQ46" s="567" t="str" cm="1">
        <f t="array" ref="HQ46">INDEX(HQ$13:HQ45,$B46+1,1)</f>
        <v>-</v>
      </c>
      <c r="HR46" s="567" t="str" cm="1">
        <f t="array" ref="HR46">INDEX(HR$13:HR45,$B46+1,1)</f>
        <v>-</v>
      </c>
      <c r="HS46" s="567" t="str" cm="1">
        <f t="array" ref="HS46">INDEX(HS$13:HS45,$B46+1,1)</f>
        <v>-</v>
      </c>
      <c r="HT46" s="567" t="str" cm="1">
        <f t="array" ref="HT46">INDEX(HT$13:HT45,$B46+1,1)</f>
        <v>-</v>
      </c>
      <c r="HU46" s="567" t="str" cm="1">
        <f t="array" ref="HU46">INDEX(HU$13:HU45,$B46+1,1)</f>
        <v>-</v>
      </c>
      <c r="HV46" s="567" t="str" cm="1">
        <f t="array" ref="HV46">INDEX(HV$13:HV45,$B46+1,1)</f>
        <v>-</v>
      </c>
      <c r="HW46" s="567" t="str" cm="1">
        <f t="array" ref="HW46">INDEX(HW$13:HW45,$B46+1,1)</f>
        <v>-</v>
      </c>
      <c r="HX46" s="567" cm="1">
        <f t="array" ref="HX46">INDEX(HX$13:HX45,$B46+1,1)</f>
        <v>0</v>
      </c>
      <c r="HY46" s="567" t="str" cm="1">
        <f t="array" ref="HY46">INDEX(HY$13:HY45,$B46+1,1)</f>
        <v>-</v>
      </c>
      <c r="HZ46" s="567" t="str" cm="1">
        <f t="array" ref="HZ46">INDEX(HZ$13:HZ45,$B46+1,1)</f>
        <v>-</v>
      </c>
      <c r="IA46" s="567" t="str" cm="1">
        <f t="array" ref="IA46">INDEX(IA$13:IA45,$B46+1,1)</f>
        <v>-</v>
      </c>
      <c r="IB46" s="567" t="str" cm="1">
        <f t="array" ref="IB46">INDEX(IB$13:IB45,$B46+1,1)</f>
        <v>-</v>
      </c>
      <c r="IC46" s="567" t="str" cm="1">
        <f t="array" ref="IC46">INDEX(IC$13:IC45,$B46+1,1)</f>
        <v>-</v>
      </c>
      <c r="ID46" s="567" cm="1">
        <f t="array" ref="ID46">INDEX(ID$13:ID45,$B46+1,1)</f>
        <v>0</v>
      </c>
      <c r="IE46" s="567" t="str" cm="1">
        <f t="array" ref="IE46">INDEX(IE$13:IE45,$B46+1,1)</f>
        <v>-</v>
      </c>
      <c r="IF46" s="567" t="str" cm="1">
        <f t="array" ref="IF46">INDEX(IF$13:IF45,$B46+1,1)</f>
        <v>-</v>
      </c>
      <c r="IG46" s="567" t="str" cm="1">
        <f t="array" ref="IG46">INDEX(IG$13:IG45,$B46+1,1)</f>
        <v>-</v>
      </c>
      <c r="IH46" s="567" cm="1">
        <f t="array" ref="IH46">INDEX(IH$13:IH45,$B46+1,1)</f>
        <v>1</v>
      </c>
      <c r="II46" s="567" cm="1">
        <f t="array" ref="II46">INDEX(II$13:II45,$B46+1,1)</f>
        <v>1</v>
      </c>
      <c r="IJ46" s="8"/>
      <c r="IK46" s="573" t="s">
        <v>30</v>
      </c>
      <c r="IL46" s="573" t="s">
        <v>30</v>
      </c>
      <c r="IM46" s="573" t="s">
        <v>30</v>
      </c>
      <c r="IN46" s="573" t="s">
        <v>30</v>
      </c>
      <c r="IO46" s="573" t="s">
        <v>30</v>
      </c>
      <c r="IP46" s="573" t="s">
        <v>30</v>
      </c>
      <c r="IQ46" s="573" t="s">
        <v>30</v>
      </c>
      <c r="IR46" s="573" t="s">
        <v>30</v>
      </c>
      <c r="IS46" s="573" t="s">
        <v>30</v>
      </c>
      <c r="IT46" s="573" t="s">
        <v>30</v>
      </c>
      <c r="IU46" s="573" t="s">
        <v>30</v>
      </c>
      <c r="IV46" s="573" t="s">
        <v>30</v>
      </c>
      <c r="IW46" s="573" t="s">
        <v>30</v>
      </c>
      <c r="IX46" s="573" t="s">
        <v>30</v>
      </c>
      <c r="IY46" s="573" t="s">
        <v>30</v>
      </c>
      <c r="IZ46" s="573" t="s">
        <v>30</v>
      </c>
      <c r="JA46" s="567" cm="1">
        <f t="array" ref="JA46">INDEX(JA$13:JA45,$B46+1,1)</f>
        <v>0</v>
      </c>
      <c r="JB46" s="567" cm="1">
        <f t="array" ref="JB46">INDEX(JB$13:JB45,$B46+1,1)</f>
        <v>0</v>
      </c>
      <c r="JC46" s="567" cm="1">
        <f t="array" ref="JC46">INDEX(JC$13:JC45,$B46+1,1)</f>
        <v>0</v>
      </c>
      <c r="JD46" s="567" cm="1">
        <f t="array" ref="JD46">INDEX(JD$13:JD45,$B46+1,1)</f>
        <v>0</v>
      </c>
      <c r="JE46" s="567" cm="1">
        <f t="array" ref="JE46">INDEX(JE$13:JE45,$B46+1,1)</f>
        <v>0</v>
      </c>
      <c r="JF46" s="567" cm="1">
        <f t="array" ref="JF46">INDEX(JF$13:JF45,$B46+1,1)</f>
        <v>0</v>
      </c>
      <c r="JG46" s="567" cm="1">
        <f t="array" ref="JG46">INDEX(JG$13:JG45,$B46+1,1)</f>
        <v>0</v>
      </c>
      <c r="JH46" s="567" cm="1">
        <f t="array" ref="JH46">INDEX(JH$13:JH45,$B46+1,1)</f>
        <v>0</v>
      </c>
      <c r="JI46" s="567" cm="1">
        <f t="array" ref="JI46">INDEX(JI$13:JI45,$B46+1,1)</f>
        <v>0</v>
      </c>
      <c r="JJ46" s="567" cm="1">
        <f t="array" ref="JJ46">INDEX(JJ$13:JJ45,$B46+1,1)</f>
        <v>0</v>
      </c>
      <c r="JK46" s="567" cm="1">
        <f t="array" ref="JK46">INDEX(JK$13:JK45,$B46+1,1)</f>
        <v>0</v>
      </c>
      <c r="JL46" s="567" cm="1">
        <f t="array" ref="JL46">INDEX(JL$13:JL45,$B46+1,1)</f>
        <v>0</v>
      </c>
      <c r="JM46" s="567" cm="1">
        <f t="array" ref="JM46">INDEX(JM$13:JM45,$B46+1,1)</f>
        <v>0</v>
      </c>
      <c r="JN46" s="567" cm="1">
        <f t="array" ref="JN46">INDEX(JN$13:JN45,$B46+1,1)</f>
        <v>0</v>
      </c>
      <c r="JO46" s="567" cm="1">
        <f t="array" ref="JO46">INDEX(JO$13:JO45,$B46+1,1)</f>
        <v>0</v>
      </c>
      <c r="JP46" s="567" cm="1">
        <f t="array" ref="JP46">INDEX(JP$13:JP45,$B46+1,1)</f>
        <v>0</v>
      </c>
      <c r="JQ46" s="567" cm="1">
        <f t="array" ref="JQ46">INDEX(JQ$13:JQ45,$B46+1,1)</f>
        <v>0</v>
      </c>
      <c r="JR46" s="567" cm="1">
        <f t="array" ref="JR46">INDEX(JR$13:JR45,$B46+1,1)</f>
        <v>0</v>
      </c>
      <c r="JS46" s="567" cm="1">
        <f t="array" ref="JS46">INDEX(JS$13:JS45,$B46+1,1)</f>
        <v>0</v>
      </c>
      <c r="JT46" s="567" cm="1">
        <f t="array" ref="JT46">INDEX(JT$13:JT45,$B46+1,1)</f>
        <v>0</v>
      </c>
      <c r="JU46" s="567" cm="1">
        <f t="array" ref="JU46">INDEX(JU$13:JU45,$B46+1,1)</f>
        <v>0</v>
      </c>
      <c r="JV46" s="567" cm="1">
        <f t="array" ref="JV46">INDEX(JV$13:JV45,$B46+1,1)</f>
        <v>0</v>
      </c>
      <c r="JW46" s="567" cm="1">
        <f t="array" ref="JW46">INDEX(JW$13:JW45,$B46+1,1)</f>
        <v>0</v>
      </c>
      <c r="JX46" s="567" cm="1">
        <f t="array" ref="JX46">INDEX(JX$13:JX45,$B46+1,1)</f>
        <v>0</v>
      </c>
      <c r="JY46" s="567" cm="1">
        <f t="array" ref="JY46">INDEX(JY$13:JY45,$B46+1,1)</f>
        <v>0</v>
      </c>
      <c r="JZ46" s="567" cm="1">
        <f t="array" ref="JZ46">INDEX(JZ$13:JZ45,$B46+1,1)</f>
        <v>0</v>
      </c>
      <c r="KA46" s="567" cm="1">
        <f t="array" ref="KA46">INDEX(KA$13:KA45,$B46+1,1)</f>
        <v>0</v>
      </c>
      <c r="KB46" s="567" cm="1">
        <f t="array" ref="KB46">INDEX(KB$13:KB45,$B46+1,1)</f>
        <v>0</v>
      </c>
      <c r="KC46" s="567" cm="1">
        <f t="array" ref="KC46">INDEX(KC$13:KC45,$B46+1,1)</f>
        <v>0</v>
      </c>
      <c r="KD46" s="567" cm="1">
        <f t="array" ref="KD46">INDEX(KD$13:KD45,$B46+1,1)</f>
        <v>0</v>
      </c>
      <c r="KE46" s="567" cm="1">
        <f t="array" ref="KE46">INDEX(KE$13:KE45,$B46+1,1)</f>
        <v>0</v>
      </c>
      <c r="KF46" s="567" cm="1">
        <f t="array" ref="KF46">INDEX(KF$13:KF45,$B46+1,1)</f>
        <v>0</v>
      </c>
      <c r="KG46" s="567" t="str" cm="1">
        <f t="array" ref="KG46">INDEX(KG$13:KG45,$B46+1,1)</f>
        <v>-</v>
      </c>
      <c r="KH46" s="8"/>
      <c r="KI46" s="567" cm="1">
        <f t="array" ref="KI46">INDEX(KI$13:KI45,$B46+1,1)</f>
        <v>0</v>
      </c>
      <c r="KJ46" s="567" cm="1">
        <f t="array" ref="KJ46">INDEX(KJ$13:KJ45,$B46+1,1)</f>
        <v>0</v>
      </c>
      <c r="KK46" s="567" cm="1">
        <f t="array" ref="KK46">INDEX(KK$13:KK45,$B46+1,1)</f>
        <v>0</v>
      </c>
      <c r="KL46" s="567" t="str" cm="1">
        <f t="array" ref="KL46">INDEX(KL$13:KL45,$B46+1,1)</f>
        <v>-</v>
      </c>
      <c r="KM46" s="567" t="str" cm="1">
        <f t="array" ref="KM46">INDEX(KM$13:KM45,$B46+1,1)</f>
        <v>-</v>
      </c>
      <c r="KN46" s="567" t="str" cm="1">
        <f t="array" ref="KN46">INDEX(KN$13:KN45,$B46+1,1)</f>
        <v>-</v>
      </c>
      <c r="KO46" s="567" t="str" cm="1">
        <f t="array" ref="KO46">INDEX(KO$13:KO45,$B46+1,1)</f>
        <v>-</v>
      </c>
      <c r="KP46" s="567" t="str" cm="1">
        <f t="array" ref="KP46">INDEX(KP$13:KP45,$B46+1,1)</f>
        <v>-</v>
      </c>
      <c r="KQ46" s="567" t="str" cm="1">
        <f t="array" ref="KQ46">INDEX(KQ$13:KQ45,$B46+1,1)</f>
        <v>-</v>
      </c>
      <c r="KR46" s="567" t="str" cm="1">
        <f t="array" ref="KR46">INDEX(KR$13:KR45,$B46+1,1)</f>
        <v>-</v>
      </c>
      <c r="KS46" s="567" t="str" cm="1">
        <f t="array" ref="KS46">INDEX(KS$13:KS45,$B46+1,1)</f>
        <v>-</v>
      </c>
      <c r="KT46" s="567" t="str" cm="1">
        <f t="array" ref="KT46">INDEX(KT$13:KT45,$B46+1,1)</f>
        <v>-</v>
      </c>
      <c r="KU46" s="567" t="str" cm="1">
        <f t="array" ref="KU46">INDEX(KU$13:KU45,$B46+1,1)</f>
        <v>-</v>
      </c>
      <c r="KV46" s="567" t="str" cm="1">
        <f t="array" ref="KV46">INDEX(KV$13:KV45,$B46+1,1)</f>
        <v>-</v>
      </c>
      <c r="KW46" s="567" t="str" cm="1">
        <f t="array" ref="KW46">INDEX(KW$13:KW45,$B46+1,1)</f>
        <v>-</v>
      </c>
      <c r="KX46" s="567" t="str" cm="1">
        <f t="array" ref="KX46">INDEX(KX$13:KX45,$B46+1,1)</f>
        <v>-</v>
      </c>
      <c r="KY46" s="567" t="str" cm="1">
        <f t="array" ref="KY46">INDEX(KY$13:KY45,$B46+1,1)</f>
        <v>-</v>
      </c>
      <c r="KZ46" s="567" t="str" cm="1">
        <f t="array" ref="KZ46">INDEX(KZ$13:KZ45,$B46+1,1)</f>
        <v>-</v>
      </c>
      <c r="LA46" s="567" t="str" cm="1">
        <f t="array" ref="LA46">INDEX(LA$13:LA45,$B46+1,1)</f>
        <v>-</v>
      </c>
      <c r="LB46" s="8"/>
      <c r="LC46" s="441" t="b">
        <f t="shared" ca="1" si="113"/>
        <v>0</v>
      </c>
      <c r="LD46" s="567" t="str" cm="1">
        <f t="array" ref="LD46">INDEX(LD$13:LD45,$B46+1,1)</f>
        <v>-</v>
      </c>
      <c r="LE46" s="567" t="str" cm="1">
        <f t="array" ref="LE46">INDEX(LE$13:LE45,$B46+1,1)</f>
        <v>-</v>
      </c>
      <c r="LF46" s="567" t="str" cm="1">
        <f t="array" ref="LF46">INDEX(LF$13:LF45,$B46+1,1)</f>
        <v>-</v>
      </c>
      <c r="LG46" s="567" t="str" cm="1">
        <f t="array" ref="LG46">INDEX(LG$13:LG45,$B46+1,1)</f>
        <v>-</v>
      </c>
      <c r="LH46" s="567" t="str" cm="1">
        <f t="array" ref="LH46">INDEX(LH$13:LH45,$B46+1,1)</f>
        <v>-</v>
      </c>
      <c r="LI46" s="567" t="str" cm="1">
        <f t="array" ref="LI46">INDEX(LI$13:LI45,$B46+1,1)</f>
        <v>-</v>
      </c>
      <c r="LJ46" s="567" t="str" cm="1">
        <f t="array" ref="LJ46">INDEX(LJ$13:LJ45,$B46+1,1)</f>
        <v>-</v>
      </c>
      <c r="LK46" s="441" t="str" cm="1">
        <f t="array" ref="LK46">IF(OR(LL46:LL46&lt;&gt;"-"),TRUE,"-")</f>
        <v>-</v>
      </c>
      <c r="LL46" s="567" t="str" cm="1">
        <f t="array" ref="LL46">INDEX(LL$13:LL45,$B46+1,1)</f>
        <v>-</v>
      </c>
      <c r="LM46" s="567" cm="1">
        <f t="array" ref="LM46">INDEX(LM$13:LM45,$B46+1,1)</f>
        <v>0</v>
      </c>
      <c r="LN46" s="567" cm="1">
        <f t="array" ref="LN46">INDEX(LN$13:LN45,$B46+1,1)</f>
        <v>999999</v>
      </c>
      <c r="LO46" s="567" cm="1">
        <f t="array" ref="LO46">INDEX(LO$13:LO45,$B46+1,1)</f>
        <v>999999</v>
      </c>
      <c r="LP46" s="567" cm="1">
        <f t="array" ref="LP46">INDEX(LP$13:LP45,$B46+1,1)</f>
        <v>999999</v>
      </c>
      <c r="LQ46" s="567" cm="1">
        <f t="array" ref="LQ46">INDEX(LQ$13:LQ45,$B46+1,1)</f>
        <v>999999</v>
      </c>
      <c r="LR46" s="567" cm="1">
        <f t="array" ref="LR46">INDEX(LR$13:LR45,$B46+1,1)</f>
        <v>999999</v>
      </c>
      <c r="LS46" s="567" cm="1">
        <f t="array" ref="LS46">INDEX(LS$13:LS45,$B46+1,1)</f>
        <v>999999</v>
      </c>
      <c r="LT46" s="441" t="str">
        <f t="array" ref="LT46">IF(OR(LU46:LV46&lt;&gt;"-"),TRUE,"-")</f>
        <v>-</v>
      </c>
      <c r="LU46" s="567" t="str" cm="1">
        <f t="array" ref="LU46">INDEX(LU$13:LU45,$B46+1,1)</f>
        <v>-</v>
      </c>
      <c r="LV46" s="567" t="str" cm="1">
        <f t="array" ref="LV46">INDEX(LV$13:LV45,$B46+1,1)</f>
        <v>-</v>
      </c>
      <c r="LW46" s="567" t="b" cm="1">
        <f t="array" ref="LW46">INDEX(LW$13:LW45,$B46+1,1)</f>
        <v>1</v>
      </c>
      <c r="LX46" s="567" t="str" cm="1">
        <f t="array" ref="LX46">INDEX(LX$13:LX45,$B46+1,1)</f>
        <v>-</v>
      </c>
      <c r="LY46" s="567" cm="1">
        <f t="array" ref="LY46">INDEX(LY$13:LY45,$B46+1,1)</f>
        <v>0</v>
      </c>
      <c r="LZ46" s="567" cm="1">
        <f t="array" ref="LZ46">INDEX(LZ$13:LZ45,$B46+1,1)</f>
        <v>0</v>
      </c>
      <c r="MA46" s="567" cm="1">
        <f t="array" ref="MA46">INDEX(MA$13:MA45,$B46+1,1)</f>
        <v>0</v>
      </c>
      <c r="MB46" s="567" t="str" cm="1">
        <f t="array" ref="MB46">INDEX(MB$13:MB45,$B46+1,1)</f>
        <v>-</v>
      </c>
      <c r="MC46" s="567" t="str" cm="1">
        <f t="array" ref="MC46">INDEX(MC$13:MC45,$B46+1,1)</f>
        <v>-</v>
      </c>
      <c r="MD46" s="567" cm="1">
        <f t="array" ref="MD46">INDEX(MD$13:MD45,$B46+1,1)</f>
        <v>0</v>
      </c>
      <c r="ME46" s="567" t="str" cm="1">
        <f t="array" ref="ME46">INDEX(ME$13:ME45,$B46+1,1)</f>
        <v>-</v>
      </c>
      <c r="MF46" s="567" t="str" cm="1">
        <f t="array" ref="MF46">INDEX(MF$13:MF45,$B46+1,1)</f>
        <v>-</v>
      </c>
      <c r="MG46" s="8"/>
      <c r="MH46" s="567" cm="1">
        <f t="array" ref="MH46">INDEX(MH$13:MH45,$B46+1,1)</f>
        <v>50</v>
      </c>
      <c r="MI46" s="567" cm="1">
        <f t="array" ref="MI46">INDEX(MI$13:MI45,$B46+1,1)</f>
        <v>50</v>
      </c>
      <c r="MJ46" s="567" cm="1">
        <f t="array" ref="MJ46">INDEX(MJ$13:MJ45,$B46+1,1)</f>
        <v>50</v>
      </c>
      <c r="MK46" s="567" cm="1">
        <f t="array" ref="MK46">INDEX(MK$13:MK45,$B46+1,1)</f>
        <v>50</v>
      </c>
      <c r="ML46" s="567" cm="1">
        <f t="array" ref="ML46">INDEX(ML$13:ML45,$B46+1,1)</f>
        <v>1</v>
      </c>
      <c r="MM46" s="567" cm="1">
        <f t="array" ref="MM46">INDEX(MM$13:MM45,$B46+1,1)</f>
        <v>1</v>
      </c>
      <c r="MN46" s="567" cm="1">
        <f t="array" ref="MN46">INDEX(MN$13:MN45,$B46+1,1)</f>
        <v>1</v>
      </c>
      <c r="MO46" s="567" cm="1">
        <f t="array" ref="MO46">INDEX(MO$13:MO45,$B46+1,1)</f>
        <v>1</v>
      </c>
      <c r="MP46" s="8"/>
      <c r="MQ46" s="567" cm="1">
        <f t="array" ref="MQ46">INDEX(MQ$13:MQ45,$B46+1,1)</f>
        <v>1</v>
      </c>
      <c r="MR46" s="8"/>
      <c r="MS46" s="22" t="str">
        <f t="shared" si="118"/>
        <v>-</v>
      </c>
      <c r="MT46" s="567" t="str" cm="1">
        <f t="array" ref="MT46">INDEX(MT$13:MT45,$B46+1,1)</f>
        <v>-</v>
      </c>
      <c r="MU46" s="22" t="str">
        <f t="shared" si="119"/>
        <v>-</v>
      </c>
      <c r="MV46" s="567" t="str" cm="1">
        <f t="array" ref="MV46">INDEX(MV$13:MV45,$B46+1,1)</f>
        <v>-</v>
      </c>
      <c r="MW46" s="567" cm="1">
        <f t="array" ref="MW46">INDEX(MW$13:MW45,$B46+1,1)</f>
        <v>0</v>
      </c>
      <c r="MX46" s="514">
        <v>0</v>
      </c>
    </row>
    <row r="47" spans="1:362" outlineLevel="1">
      <c r="A47" s="18">
        <f t="shared" si="48"/>
        <v>34</v>
      </c>
      <c r="B47" s="18">
        <f>$A$44</f>
        <v>31</v>
      </c>
      <c r="C47">
        <v>6</v>
      </c>
      <c r="D47" s="17" t="str">
        <f t="shared" ca="1" si="100"/>
        <v>GSW</v>
      </c>
      <c r="E47" t="b">
        <v>1</v>
      </c>
      <c r="F47" t="b">
        <v>0</v>
      </c>
      <c r="G47" t="b">
        <v>1</v>
      </c>
      <c r="H47" s="18"/>
      <c r="I47" s="18"/>
      <c r="J47" s="18"/>
      <c r="K47" s="22">
        <v>1</v>
      </c>
      <c r="L47" s="22">
        <f>d.Region</f>
        <v>2</v>
      </c>
      <c r="M47" s="22">
        <v>2</v>
      </c>
      <c r="N47" s="22">
        <v>2</v>
      </c>
      <c r="O47" s="22">
        <v>3</v>
      </c>
      <c r="P47" s="441">
        <f t="shared" si="106"/>
        <v>2</v>
      </c>
      <c r="Q47" s="441">
        <f t="shared" si="106"/>
        <v>0</v>
      </c>
      <c r="R47" s="441">
        <f t="shared" si="50"/>
        <v>6</v>
      </c>
      <c r="S47" s="567" cm="1">
        <f t="array" ref="S47">INDEX(S$13:S46,$B47+1,1)</f>
        <v>2</v>
      </c>
      <c r="T47" s="567" cm="1">
        <f t="array" ref="T47">INDEX(T$13:T46,$B47+1,1)</f>
        <v>3</v>
      </c>
      <c r="U47" s="22">
        <v>2</v>
      </c>
      <c r="V47" s="18"/>
      <c r="W47" s="18"/>
      <c r="X47" s="18"/>
      <c r="Y47" s="18"/>
      <c r="Z47" s="18"/>
      <c r="AA47" s="22">
        <v>1</v>
      </c>
      <c r="AB47" s="567" t="str" cm="1">
        <f t="array" ref="AB47">INDEX(AB$13:AB46,$B47+1,1)</f>
        <v/>
      </c>
      <c r="AC47" s="567" cm="1">
        <f t="array" ref="AC47">INDEX(AC$13:AC46,$B47+1,1)</f>
        <v>1</v>
      </c>
      <c r="AD47" s="567" cm="1">
        <f t="array" ref="AD47">INDEX(AD$13:AD46,$B47+1,1)</f>
        <v>1</v>
      </c>
      <c r="AE47" s="22">
        <v>0</v>
      </c>
      <c r="AF47" s="22">
        <v>0</v>
      </c>
      <c r="AG47" s="22">
        <v>0</v>
      </c>
      <c r="AH47" s="22">
        <v>0</v>
      </c>
      <c r="AI47" s="116"/>
      <c r="AJ47" s="116"/>
      <c r="AK47" s="116"/>
      <c r="AL47" s="116"/>
      <c r="AM47" s="116"/>
      <c r="AN47" s="116"/>
      <c r="AO47" s="116"/>
      <c r="AP47" s="116"/>
      <c r="AQ47" s="116"/>
      <c r="AR47" s="116"/>
      <c r="AS47" s="116"/>
      <c r="AT47" s="116"/>
      <c r="AU47" s="116"/>
      <c r="AV47" s="18"/>
      <c r="AW47" s="18"/>
      <c r="AX47" s="18"/>
      <c r="AY47" s="18"/>
      <c r="AZ47" s="18"/>
      <c r="BA47" s="209" t="str">
        <f>CHOOSE($K47+1,"CSIRO","MU","NFS")&amp;" Excel feed supply"</f>
        <v>MU Excel feed supply</v>
      </c>
      <c r="BB47" s="8" t="str">
        <f ca="1">IF(COUNTIF(BA$13:BA47,BA47)=1,"-","Dup")</f>
        <v>-</v>
      </c>
      <c r="BC47" s="8"/>
      <c r="BD47" s="567" t="b" cm="1">
        <f t="array" ref="BD47">INDEX(BD$13:BD46,$B47+1,1)</f>
        <v>1</v>
      </c>
      <c r="BE47" s="567" t="b" cm="1">
        <f t="array" ref="BE47">INDEX(BE$13:BE46,$B47+1,1)</f>
        <v>1</v>
      </c>
      <c r="BF47" s="567" t="b" cm="1">
        <f t="array" ref="BF47">INDEX(BF$13:BF46,$B47+1,1)</f>
        <v>1</v>
      </c>
      <c r="BG47" s="567" t="b" cm="1">
        <f t="array" ref="BG47">INDEX(BG$13:BG46,$B47+1,1)</f>
        <v>1</v>
      </c>
      <c r="BH47" s="567" t="b" cm="1">
        <f t="array" ref="BH47">INDEX(BH$13:BH46,$B47+1,1)</f>
        <v>1</v>
      </c>
      <c r="BI47" s="567" t="b" cm="1">
        <f t="array" ref="BI47">INDEX(BI$13:BI46,$B47+1,1)</f>
        <v>1</v>
      </c>
      <c r="BJ47" s="567" t="b" cm="1">
        <f t="array" ref="BJ47">INDEX(BJ$13:BJ46,$B47+1,1)</f>
        <v>1</v>
      </c>
      <c r="BK47" s="567" t="b" cm="1">
        <f t="array" ref="BK47">INDEX(BK$13:BK46,$B47+1,1)</f>
        <v>1</v>
      </c>
      <c r="BL47" s="567" t="b" cm="1">
        <f t="array" ref="BL47">INDEX(BL$13:BL46,$B47+1,1)</f>
        <v>1</v>
      </c>
      <c r="BM47" s="8"/>
      <c r="BN47" s="567" t="b" cm="1">
        <f t="array" ref="BN47">INDEX(BN$13:BN46,$B47+1,1)</f>
        <v>1</v>
      </c>
      <c r="BO47" s="567" t="str" cm="1">
        <f t="array" ref="BO47">INDEX(BO$13:BO46,$B47+1,1)</f>
        <v>-</v>
      </c>
      <c r="BP47" s="567" t="b" cm="1">
        <f t="array" ref="BP47">INDEX(BP$13:BP46,$B47+1,1)</f>
        <v>0</v>
      </c>
      <c r="BQ47" s="567" t="str" cm="1">
        <f t="array" ref="BQ47">INDEX(BQ$13:BQ46,$B47+1,1)</f>
        <v>-</v>
      </c>
      <c r="BR47" s="567" t="str" cm="1">
        <f t="array" ref="BR47">INDEX(BR$13:BR46,$B47+1,1)</f>
        <v>-</v>
      </c>
      <c r="BS47" s="567" t="str" cm="1">
        <f t="array" ref="BS47">INDEX(BS$13:BS46,$B47+1,1)</f>
        <v>-</v>
      </c>
      <c r="BT47" s="567" t="str" cm="1">
        <f t="array" ref="BT47">INDEX(BT$13:BT46,$B47+1,1)</f>
        <v>-</v>
      </c>
      <c r="BU47" s="567" t="str" cm="1">
        <f t="array" ref="BU47">INDEX(BU$13:BU46,$B47+1,1)</f>
        <v>-</v>
      </c>
      <c r="BV47" s="567" t="str" cm="1">
        <f t="array" ref="BV47">INDEX(BV$13:BV46,$B47+1,1)</f>
        <v>-</v>
      </c>
      <c r="BW47" s="567" t="str" cm="1">
        <f t="array" ref="BW47">INDEX(BW$13:BW46,$B47+1,1)</f>
        <v>-</v>
      </c>
      <c r="BX47" s="567" t="str" cm="1">
        <f t="array" ref="BX47">INDEX(BX$13:BX46,$B47+1,1)</f>
        <v>-</v>
      </c>
      <c r="BY47" s="567" t="str" cm="1">
        <f t="array" ref="BY47">INDEX(BY$13:BY46,$B47+1,1)</f>
        <v>-</v>
      </c>
      <c r="BZ47" s="567" t="b" cm="1">
        <f t="array" ref="BZ47">INDEX(BZ$13:BZ46,$B47+1,1)</f>
        <v>0</v>
      </c>
      <c r="CA47" s="567" cm="1">
        <f t="array" ref="CA47">INDEX(CA$13:CA46,$B47+1,1)</f>
        <v>0</v>
      </c>
      <c r="CB47" s="567" t="str" cm="1">
        <f t="array" ref="CB47">INDEX(CB$13:CB46,$B47+1,1)</f>
        <v>-</v>
      </c>
      <c r="CC47" s="567" t="str" cm="1">
        <f t="array" ref="CC47">INDEX(CC$13:CC46,$B47+1,1)</f>
        <v>-</v>
      </c>
      <c r="CD47" s="567" t="b" cm="1">
        <f t="array" ref="CD47">INDEX(CD$13:CD46,$B47+1,1)</f>
        <v>1</v>
      </c>
      <c r="CE47" s="8"/>
      <c r="CF47" s="22" t="b">
        <v>1</v>
      </c>
      <c r="CG47" s="441" t="str">
        <f t="shared" ca="1" si="53"/>
        <v>-</v>
      </c>
      <c r="CH47" s="441">
        <f t="shared" si="107"/>
        <v>1</v>
      </c>
      <c r="CI47" s="441">
        <f t="shared" si="107"/>
        <v>1</v>
      </c>
      <c r="CJ47" s="567" t="str" cm="1">
        <f t="array" ref="CJ47">INDEX(CJ$13:CJ46,$B47+1,1)</f>
        <v>-</v>
      </c>
      <c r="CK47" s="567" t="str" cm="1">
        <f t="array" ref="CK47">INDEX(CK$13:CK46,$B47+1,1)</f>
        <v>-</v>
      </c>
      <c r="CL47" s="567" t="str" cm="1">
        <f t="array" ref="CL47">INDEX(CL$13:CL46,$B47+1,1)</f>
        <v>-</v>
      </c>
      <c r="CM47" s="441" t="str">
        <f t="shared" ca="1" si="55"/>
        <v>-</v>
      </c>
      <c r="CN47" s="441">
        <f t="shared" si="108"/>
        <v>1</v>
      </c>
      <c r="CO47" s="441">
        <f t="shared" si="108"/>
        <v>1</v>
      </c>
      <c r="CP47" s="567" t="str" cm="1">
        <f t="array" ref="CP47">INDEX(CP$13:CP46,$B47+1,1)</f>
        <v>-</v>
      </c>
      <c r="CQ47" s="441" t="str">
        <f t="shared" ca="1" si="57"/>
        <v>-</v>
      </c>
      <c r="CR47" s="441">
        <f t="shared" si="58"/>
        <v>1</v>
      </c>
      <c r="CS47" s="567" t="str" cm="1">
        <f t="array" ref="CS47">INDEX(CS$13:CS46,$B47+1,1)</f>
        <v>-</v>
      </c>
      <c r="CT47" s="567" t="str" cm="1">
        <f t="array" ref="CT47">INDEX(CT$13:CT46,$B47+1,1)</f>
        <v>-</v>
      </c>
      <c r="CU47" s="441">
        <f t="shared" si="59"/>
        <v>1</v>
      </c>
      <c r="CV47" s="567" t="str" cm="1">
        <f t="array" ref="CV47">INDEX(CV$13:CV46,$B47+1,1)</f>
        <v>-</v>
      </c>
      <c r="CW47" s="441" t="str">
        <f t="shared" ca="1" si="60"/>
        <v>-</v>
      </c>
      <c r="CX47" s="441">
        <f t="shared" si="109"/>
        <v>1</v>
      </c>
      <c r="CY47" s="441">
        <f t="shared" si="109"/>
        <v>1</v>
      </c>
      <c r="CZ47" s="8"/>
      <c r="DA47" s="22" t="b">
        <v>1</v>
      </c>
      <c r="DB47" s="22" t="b">
        <v>0</v>
      </c>
      <c r="DC47" s="571">
        <v>0</v>
      </c>
      <c r="DD47" s="22" t="b">
        <v>1</v>
      </c>
      <c r="DE47" s="570" t="str">
        <f>DE$14</f>
        <v>-</v>
      </c>
      <c r="DF47" s="567" cm="1">
        <f t="array" ref="DF47">INDEX(DF$13:DF46,$B47+1,1)</f>
        <v>1</v>
      </c>
      <c r="DG47" s="567" cm="1">
        <f t="array" ref="DG47">INDEX(DG$13:DG46,$B47+1,1)</f>
        <v>1</v>
      </c>
      <c r="DH47" s="567" t="str" cm="1">
        <f t="array" ref="DH47">INDEX(DH$13:DH46,$B47+1,1)</f>
        <v>-</v>
      </c>
      <c r="DI47" s="567" t="str" cm="1">
        <f t="array" ref="DI47">INDEX(DI$13:DI46,$B47+1,1)</f>
        <v>-</v>
      </c>
      <c r="DJ47" s="567" t="str" cm="1">
        <f t="array" ref="DJ47">INDEX(DJ$13:DJ46,$B47+1,1)</f>
        <v>-</v>
      </c>
      <c r="DK47" s="567" t="str" cm="1">
        <f t="array" ref="DK47">INDEX(DK$13:DK46,$B47+1,1)</f>
        <v>-</v>
      </c>
      <c r="DL47" s="567" t="str" cm="1">
        <f t="array" ref="DL47">INDEX(DL$13:DL46,$B47+1,1)</f>
        <v>-</v>
      </c>
      <c r="DM47" s="567" t="str" cm="1">
        <f t="array" ref="DM47">INDEX(DM$13:DM46,$B47+1,1)</f>
        <v>-</v>
      </c>
      <c r="DN47" s="567" cm="1">
        <f t="array" ref="DN47">INDEX(DN$13:DN46,$B47+1,1)</f>
        <v>1</v>
      </c>
      <c r="DO47" s="567" t="str" cm="1">
        <f t="array" ref="DO47">INDEX(DO$13:DO46,$B47+1,1)</f>
        <v>-</v>
      </c>
      <c r="DP47" s="567" t="str" cm="1">
        <f t="array" ref="DP47">INDEX(DP$13:DP46,$B47+1,1)</f>
        <v>-</v>
      </c>
      <c r="DQ47" s="567" t="str" cm="1">
        <f t="array" ref="DQ47">INDEX(DQ$13:DQ46,$B47+1,1)</f>
        <v>-</v>
      </c>
      <c r="DR47" s="567" t="str" cm="1">
        <f t="array" ref="DR47">INDEX(DR$13:DR46,$B47+1,1)</f>
        <v>-</v>
      </c>
      <c r="DS47" s="567" t="str" cm="1">
        <f t="array" ref="DS47">INDEX(DS$13:DS46,$B47+1,1)</f>
        <v>-</v>
      </c>
      <c r="DT47" s="567" t="b" cm="1">
        <f t="array" ref="DT47">INDEX(DT$13:DT46,$B47+1,1)</f>
        <v>0</v>
      </c>
      <c r="DU47" s="567" t="str" cm="1">
        <f t="array" ref="DU47">INDEX(DU$13:DU46,$B47+1,1)</f>
        <v>-</v>
      </c>
      <c r="DV47" s="567" t="str" cm="1">
        <f t="array" ref="DV47">INDEX(DV$13:DV46,$B47+1,1)</f>
        <v>-</v>
      </c>
      <c r="DW47" s="567" t="str" cm="1">
        <f t="array" ref="DW47">INDEX(DW$13:DW46,$B47+1,1)</f>
        <v>-</v>
      </c>
      <c r="DX47" s="567" t="str" cm="1">
        <f t="array" ref="DX47">INDEX(DX$13:DX46,$B47+1,1)</f>
        <v>-</v>
      </c>
      <c r="DY47" s="567" t="str" cm="1">
        <f t="array" ref="DY47">INDEX(DY$13:DY46,$B47+1,1)</f>
        <v>-</v>
      </c>
      <c r="DZ47" s="567" cm="1">
        <f t="array" ref="DZ47">INDEX(DZ$13:DZ46,$B47+1,1)</f>
        <v>500</v>
      </c>
      <c r="EA47" s="567" cm="1">
        <f t="array" ref="EA47">INDEX(EA$13:EA46,$B47+1,1)</f>
        <v>500</v>
      </c>
      <c r="EB47" s="567" t="str" cm="1">
        <f t="array" ref="EB47">INDEX(EB$13:EB46,$B47+1,1)</f>
        <v>-</v>
      </c>
      <c r="EC47" s="567" t="str" cm="1">
        <f t="array" ref="EC47">INDEX(EC$13:EC46,$B47+1,1)</f>
        <v>-</v>
      </c>
      <c r="ED47" s="567" t="str" cm="1">
        <f t="array" ref="ED47">INDEX(ED$13:ED46,$B47+1,1)</f>
        <v>-</v>
      </c>
      <c r="EE47" s="567" cm="1">
        <f t="array" ref="EE47">INDEX(EE$13:EE46,$B47+1,1)</f>
        <v>0</v>
      </c>
      <c r="EF47" s="567" cm="1">
        <f t="array" ref="EF47">INDEX(EF$13:EF46,$B47+1,1)</f>
        <v>0</v>
      </c>
      <c r="EG47" s="441">
        <f t="shared" si="115"/>
        <v>0</v>
      </c>
      <c r="EH47" s="441">
        <f t="shared" si="115"/>
        <v>6.25E-2</v>
      </c>
      <c r="EI47" s="441">
        <f t="shared" si="115"/>
        <v>6.25E-2</v>
      </c>
      <c r="EJ47" s="441">
        <f t="shared" si="115"/>
        <v>6.25E-2</v>
      </c>
      <c r="EK47" s="441" t="b">
        <f t="shared" si="116"/>
        <v>0</v>
      </c>
      <c r="EL47" s="441" t="b">
        <f t="shared" si="116"/>
        <v>1</v>
      </c>
      <c r="EM47" s="441" t="b">
        <f t="shared" si="116"/>
        <v>1</v>
      </c>
      <c r="EN47" s="441" t="b">
        <f t="shared" si="116"/>
        <v>0</v>
      </c>
      <c r="EO47" s="441">
        <f t="shared" si="117"/>
        <v>1</v>
      </c>
      <c r="EP47" s="441">
        <f t="shared" si="117"/>
        <v>0</v>
      </c>
      <c r="EQ47" s="441" t="b">
        <f t="shared" si="89"/>
        <v>0</v>
      </c>
      <c r="ER47" s="441" t="b">
        <f t="shared" si="110"/>
        <v>0</v>
      </c>
      <c r="ES47" s="441" t="b">
        <f t="shared" si="110"/>
        <v>0</v>
      </c>
      <c r="ET47" s="441" t="b">
        <f t="shared" si="110"/>
        <v>1</v>
      </c>
      <c r="EU47" s="91">
        <f t="shared" si="111"/>
        <v>2</v>
      </c>
      <c r="EV47" s="91">
        <f t="shared" si="111"/>
        <v>2</v>
      </c>
      <c r="EW47" s="567" cm="1">
        <f t="array" ref="EW47">INDEX(EW$13:EW46,$B47+1,1)</f>
        <v>1</v>
      </c>
      <c r="EX47" s="567" cm="1">
        <f t="array" ref="EX47">INDEX(EX$13:EX46,$B47+1,1)</f>
        <v>1</v>
      </c>
      <c r="EY47" s="567" cm="1">
        <f t="array" ref="EY47">INDEX(EY$13:EY46,$B47+1,1)</f>
        <v>1</v>
      </c>
      <c r="EZ47" s="567" cm="1">
        <f t="array" ref="EZ47">INDEX(EZ$13:EZ46,$B47+1,1)</f>
        <v>1</v>
      </c>
      <c r="FA47" s="567" t="str" cm="1">
        <f t="array" ref="FA47">INDEX(FA$13:FA46,$B47+1,1)</f>
        <v>-</v>
      </c>
      <c r="FB47" s="567" t="str" cm="1">
        <f t="array" ref="FB47">INDEX(FB$13:FB46,$B47+1,1)</f>
        <v>-</v>
      </c>
      <c r="FC47" s="567" t="str" cm="1">
        <f t="array" ref="FC47">INDEX(FC$13:FC46,$B47+1,1)</f>
        <v>-</v>
      </c>
      <c r="FD47" s="567" t="str" cm="1">
        <f t="array" ref="FD47">INDEX(FD$13:FD46,$B47+1,1)</f>
        <v>-</v>
      </c>
      <c r="FE47" s="567" t="b" cm="1">
        <f t="array" ref="FE47">INDEX(FE$13:FE46,$B47+1,1)</f>
        <v>0</v>
      </c>
      <c r="FF47" s="91">
        <f t="shared" si="112"/>
        <v>1</v>
      </c>
      <c r="FG47" s="91">
        <f t="shared" si="112"/>
        <v>1</v>
      </c>
      <c r="FH47" s="91">
        <f t="shared" si="112"/>
        <v>1</v>
      </c>
      <c r="FI47" s="91">
        <f t="shared" si="112"/>
        <v>1</v>
      </c>
      <c r="FJ47" s="91">
        <f t="shared" si="112"/>
        <v>1</v>
      </c>
      <c r="FK47" s="91">
        <f t="shared" si="112"/>
        <v>1</v>
      </c>
      <c r="FL47" s="91">
        <f t="shared" si="112"/>
        <v>1</v>
      </c>
      <c r="FM47" s="91">
        <f t="shared" si="112"/>
        <v>1</v>
      </c>
      <c r="FN47" s="8"/>
      <c r="FO47" s="567" t="str" cm="1">
        <f t="array" ref="FO47">INDEX(FO$13:FO46,$B47+1,1)</f>
        <v>-</v>
      </c>
      <c r="FP47" s="567" t="str" cm="1">
        <f t="array" ref="FP47">INDEX(FP$13:FP46,$B47+1,1)</f>
        <v>-</v>
      </c>
      <c r="FQ47" s="567" t="str" cm="1">
        <f t="array" ref="FQ47">INDEX(FQ$13:FQ46,$B47+1,1)</f>
        <v>-</v>
      </c>
      <c r="FR47" s="567" t="str" cm="1">
        <f t="array" ref="FR47">INDEX(FR$13:FR46,$B47+1,1)</f>
        <v>-</v>
      </c>
      <c r="FS47" s="567" t="str" cm="1">
        <f t="array" ref="FS47">INDEX(FS$13:FS46,$B47+1,1)</f>
        <v>-</v>
      </c>
      <c r="FT47" s="567" cm="1">
        <f t="array" ref="FT47">INDEX(FT$13:FT46,$B47+1,1)</f>
        <v>1</v>
      </c>
      <c r="FU47" s="567" cm="1">
        <f t="array" ref="FU47">INDEX(FU$13:FU46,$B47+1,1)</f>
        <v>1</v>
      </c>
      <c r="FV47" s="567" t="str" cm="1">
        <f t="array" ref="FV47">INDEX(FV$13:FV46,$B47+1,1)</f>
        <v>-</v>
      </c>
      <c r="FW47" s="567" t="str" cm="1">
        <f t="array" ref="FW47">INDEX(FW$13:FW46,$B47+1,1)</f>
        <v>-</v>
      </c>
      <c r="FX47" s="567" t="str" cm="1">
        <f t="array" ref="FX47">INDEX(FX$13:FX46,$B47+1,1)</f>
        <v>-</v>
      </c>
      <c r="FY47" s="567" t="str" cm="1">
        <f t="array" ref="FY47">INDEX(FY$13:FY46,$B47+1,1)</f>
        <v>-</v>
      </c>
      <c r="FZ47" s="567" t="str" cm="1">
        <f t="array" ref="FZ47">INDEX(FZ$13:FZ46,$B47+1,1)</f>
        <v>-</v>
      </c>
      <c r="GA47" s="567" t="str" cm="1">
        <f t="array" ref="GA47">INDEX(GA$13:GA46,$B47+1,1)</f>
        <v>-</v>
      </c>
      <c r="GB47" s="567" t="str" cm="1">
        <f t="array" ref="GB47">INDEX(GB$13:GB46,$B47+1,1)</f>
        <v>-</v>
      </c>
      <c r="GC47" s="567" t="str" cm="1">
        <f t="array" ref="GC47">INDEX(GC$13:GC46,$B47+1,1)</f>
        <v>-</v>
      </c>
      <c r="GD47" s="567" t="str" cm="1">
        <f t="array" ref="GD47">INDEX(GD$13:GD46,$B47+1,1)</f>
        <v>-</v>
      </c>
      <c r="GE47" s="567" t="str" cm="1">
        <f t="array" ref="GE47">INDEX(GE$13:GE46,$B47+1,1)</f>
        <v>-</v>
      </c>
      <c r="GF47" s="567" t="str" cm="1">
        <f t="array" ref="GF47">INDEX(GF$13:GF46,$B47+1,1)</f>
        <v>-</v>
      </c>
      <c r="GG47" s="567" t="str" cm="1">
        <f t="array" ref="GG47">INDEX(GG$13:GG46,$B47+1,1)</f>
        <v>-</v>
      </c>
      <c r="GH47" s="567" t="str" cm="1">
        <f t="array" ref="GH47">INDEX(GH$13:GH46,$B47+1,1)</f>
        <v>-</v>
      </c>
      <c r="GI47" s="567" t="str" cm="1">
        <f t="array" ref="GI47">INDEX(GI$13:GI46,$B47+1,1)</f>
        <v>-</v>
      </c>
      <c r="GJ47" s="567" t="str" cm="1">
        <f t="array" ref="GJ47">INDEX(GJ$13:GJ46,$B47+1,1)</f>
        <v>-</v>
      </c>
      <c r="GK47" s="567" t="str" cm="1">
        <f t="array" ref="GK47">INDEX(GK$13:GK46,$B47+1,1)</f>
        <v>-</v>
      </c>
      <c r="GL47" s="567" t="str" cm="1">
        <f t="array" ref="GL47">INDEX(GL$13:GL46,$B47+1,1)</f>
        <v>-</v>
      </c>
      <c r="GM47" s="567" t="str" cm="1">
        <f t="array" ref="GM47">INDEX(GM$13:GM46,$B47+1,1)</f>
        <v>-</v>
      </c>
      <c r="GN47" s="567" cm="1">
        <f t="array" ref="GN47">INDEX(GN$13:GN46,$B47+1,1)</f>
        <v>0</v>
      </c>
      <c r="GO47" s="567" t="str" cm="1">
        <f t="array" ref="GO47">INDEX(GO$13:GO46,$B47+1,1)</f>
        <v>-</v>
      </c>
      <c r="GP47" s="567" cm="1">
        <f t="array" ref="GP47">INDEX(GP$13:GP46,$B47+1,1)</f>
        <v>1</v>
      </c>
      <c r="GQ47" s="567" cm="1">
        <f t="array" ref="GQ47">INDEX(GQ$13:GQ46,$B47+1,1)</f>
        <v>0</v>
      </c>
      <c r="GR47" s="567" cm="1">
        <f t="array" ref="GR47">INDEX(GR$13:GR46,$B47+1,1)</f>
        <v>0</v>
      </c>
      <c r="GS47" s="567" cm="1">
        <f t="array" ref="GS47">INDEX(GS$13:GS46,$B47+1,1)</f>
        <v>0</v>
      </c>
      <c r="GT47" s="567" cm="1">
        <f t="array" ref="GT47">INDEX(GT$13:GT46,$B47+1,1)</f>
        <v>0</v>
      </c>
      <c r="GU47" s="567" cm="1">
        <f t="array" ref="GU47">INDEX(GU$13:GU46,$B47+1,1)</f>
        <v>0</v>
      </c>
      <c r="GV47" s="567" cm="1">
        <f t="array" ref="GV47">INDEX(GV$13:GV46,$B47+1,1)</f>
        <v>0</v>
      </c>
      <c r="GW47" s="567" cm="1">
        <f t="array" ref="GW47">INDEX(GW$13:GW46,$B47+1,1)</f>
        <v>1</v>
      </c>
      <c r="GX47" s="567" cm="1">
        <f t="array" ref="GX47">INDEX(GX$13:GX46,$B47+1,1)</f>
        <v>0</v>
      </c>
      <c r="GY47" s="567" cm="1">
        <f t="array" ref="GY47">INDEX(GY$13:GY46,$B47+1,1)</f>
        <v>0</v>
      </c>
      <c r="GZ47" s="567" cm="1">
        <f t="array" ref="GZ47">INDEX(GZ$13:GZ46,$B47+1,1)</f>
        <v>0</v>
      </c>
      <c r="HA47" s="567" cm="1">
        <f t="array" ref="HA47">INDEX(HA$13:HA46,$B47+1,1)</f>
        <v>0</v>
      </c>
      <c r="HB47" s="8"/>
      <c r="HC47" s="567" t="str" cm="1">
        <f t="array" aca="1" ref="HC47" ca="1">INDEX(HC$13:HC46,$B47+1,1)</f>
        <v>-</v>
      </c>
      <c r="HD47" s="567" t="str" cm="1">
        <f t="array" aca="1" ref="HD47" ca="1">INDEX(HD$13:HD46,$B47+1,1)</f>
        <v>-</v>
      </c>
      <c r="HE47" s="567" t="str" cm="1">
        <f t="array" aca="1" ref="HE47" ca="1">INDEX(HE$13:HE46,$B47+1,1)</f>
        <v>-</v>
      </c>
      <c r="HF47" s="567" t="str" cm="1">
        <f t="array" aca="1" ref="HF47" ca="1">INDEX(HF$13:HF46,$B47+1,1)</f>
        <v>-</v>
      </c>
      <c r="HG47" s="567" cm="1">
        <f t="array" aca="1" ref="HG47" ca="1">INDEX(HG$13:HG46,$B47+1,1)</f>
        <v>0</v>
      </c>
      <c r="HH47" s="567" t="str" cm="1">
        <f t="array" aca="1" ref="HH47" ca="1">INDEX(HH$13:HH46,$B47+1,1)</f>
        <v>-</v>
      </c>
      <c r="HI47" s="567" t="str" cm="1">
        <f t="array" ref="HI47">INDEX(HI$13:HI46,$B47+1,1)</f>
        <v>-</v>
      </c>
      <c r="HJ47" s="567" t="str" cm="1">
        <f t="array" aca="1" ref="HJ47" ca="1">INDEX(HJ$13:HJ46,$B47+1,1)</f>
        <v>-</v>
      </c>
      <c r="HK47" s="567" t="str" cm="1">
        <f t="array" ref="HK47">INDEX(HK$13:HK46,$B47+1,1)</f>
        <v>-</v>
      </c>
      <c r="HL47" s="567" t="str" cm="1">
        <f t="array" ref="HL47">INDEX(HL$13:HL46,$B47+1,1)</f>
        <v>-</v>
      </c>
      <c r="HM47" s="567" t="str" cm="1">
        <f t="array" ref="HM47">INDEX(HM$13:HM46,$B47+1,1)</f>
        <v>-</v>
      </c>
      <c r="HN47" s="567" t="str" cm="1">
        <f t="array" ref="HN47">INDEX(HN$13:HN46,$B47+1,1)</f>
        <v>-</v>
      </c>
      <c r="HO47" s="567" t="str" cm="1">
        <f t="array" ref="HO47">INDEX(HO$13:HO46,$B47+1,1)</f>
        <v>-</v>
      </c>
      <c r="HP47" s="567" t="str" cm="1">
        <f t="array" ref="HP47">INDEX(HP$13:HP46,$B47+1,1)</f>
        <v>-</v>
      </c>
      <c r="HQ47" s="567" t="str" cm="1">
        <f t="array" ref="HQ47">INDEX(HQ$13:HQ46,$B47+1,1)</f>
        <v>-</v>
      </c>
      <c r="HR47" s="567" t="str" cm="1">
        <f t="array" ref="HR47">INDEX(HR$13:HR46,$B47+1,1)</f>
        <v>-</v>
      </c>
      <c r="HS47" s="567" t="str" cm="1">
        <f t="array" ref="HS47">INDEX(HS$13:HS46,$B47+1,1)</f>
        <v>-</v>
      </c>
      <c r="HT47" s="567" t="str" cm="1">
        <f t="array" ref="HT47">INDEX(HT$13:HT46,$B47+1,1)</f>
        <v>-</v>
      </c>
      <c r="HU47" s="567" t="str" cm="1">
        <f t="array" ref="HU47">INDEX(HU$13:HU46,$B47+1,1)</f>
        <v>-</v>
      </c>
      <c r="HV47" s="567" t="str" cm="1">
        <f t="array" ref="HV47">INDEX(HV$13:HV46,$B47+1,1)</f>
        <v>-</v>
      </c>
      <c r="HW47" s="567" t="str" cm="1">
        <f t="array" ref="HW47">INDEX(HW$13:HW46,$B47+1,1)</f>
        <v>-</v>
      </c>
      <c r="HX47" s="567" cm="1">
        <f t="array" ref="HX47">INDEX(HX$13:HX46,$B47+1,1)</f>
        <v>0</v>
      </c>
      <c r="HY47" s="567" t="str" cm="1">
        <f t="array" ref="HY47">INDEX(HY$13:HY46,$B47+1,1)</f>
        <v>-</v>
      </c>
      <c r="HZ47" s="567" t="str" cm="1">
        <f t="array" ref="HZ47">INDEX(HZ$13:HZ46,$B47+1,1)</f>
        <v>-</v>
      </c>
      <c r="IA47" s="567" t="str" cm="1">
        <f t="array" ref="IA47">INDEX(IA$13:IA46,$B47+1,1)</f>
        <v>-</v>
      </c>
      <c r="IB47" s="567" t="str" cm="1">
        <f t="array" ref="IB47">INDEX(IB$13:IB46,$B47+1,1)</f>
        <v>-</v>
      </c>
      <c r="IC47" s="567" t="str" cm="1">
        <f t="array" ref="IC47">INDEX(IC$13:IC46,$B47+1,1)</f>
        <v>-</v>
      </c>
      <c r="ID47" s="567" cm="1">
        <f t="array" ref="ID47">INDEX(ID$13:ID46,$B47+1,1)</f>
        <v>0</v>
      </c>
      <c r="IE47" s="567" t="str" cm="1">
        <f t="array" ref="IE47">INDEX(IE$13:IE46,$B47+1,1)</f>
        <v>-</v>
      </c>
      <c r="IF47" s="567" t="str" cm="1">
        <f t="array" ref="IF47">INDEX(IF$13:IF46,$B47+1,1)</f>
        <v>-</v>
      </c>
      <c r="IG47" s="567" t="str" cm="1">
        <f t="array" ref="IG47">INDEX(IG$13:IG46,$B47+1,1)</f>
        <v>-</v>
      </c>
      <c r="IH47" s="567" cm="1">
        <f t="array" ref="IH47">INDEX(IH$13:IH46,$B47+1,1)</f>
        <v>1</v>
      </c>
      <c r="II47" s="567" cm="1">
        <f t="array" ref="II47">INDEX(II$13:II46,$B47+1,1)</f>
        <v>1</v>
      </c>
      <c r="IJ47" s="8"/>
      <c r="IK47" s="573" t="s">
        <v>30</v>
      </c>
      <c r="IL47" s="573" t="s">
        <v>30</v>
      </c>
      <c r="IM47" s="573" t="s">
        <v>30</v>
      </c>
      <c r="IN47" s="573" t="s">
        <v>30</v>
      </c>
      <c r="IO47" s="573" t="s">
        <v>30</v>
      </c>
      <c r="IP47" s="573" t="s">
        <v>30</v>
      </c>
      <c r="IQ47" s="573" t="s">
        <v>30</v>
      </c>
      <c r="IR47" s="573" t="s">
        <v>30</v>
      </c>
      <c r="IS47" s="573" t="s">
        <v>30</v>
      </c>
      <c r="IT47" s="573" t="s">
        <v>30</v>
      </c>
      <c r="IU47" s="573" t="s">
        <v>30</v>
      </c>
      <c r="IV47" s="573" t="s">
        <v>30</v>
      </c>
      <c r="IW47" s="573" t="s">
        <v>30</v>
      </c>
      <c r="IX47" s="573" t="s">
        <v>30</v>
      </c>
      <c r="IY47" s="573" t="s">
        <v>30</v>
      </c>
      <c r="IZ47" s="573" t="s">
        <v>30</v>
      </c>
      <c r="JA47" s="567" cm="1">
        <f t="array" ref="JA47">INDEX(JA$13:JA46,$B47+1,1)</f>
        <v>0</v>
      </c>
      <c r="JB47" s="567" cm="1">
        <f t="array" ref="JB47">INDEX(JB$13:JB46,$B47+1,1)</f>
        <v>0</v>
      </c>
      <c r="JC47" s="567" cm="1">
        <f t="array" ref="JC47">INDEX(JC$13:JC46,$B47+1,1)</f>
        <v>0</v>
      </c>
      <c r="JD47" s="567" cm="1">
        <f t="array" ref="JD47">INDEX(JD$13:JD46,$B47+1,1)</f>
        <v>0</v>
      </c>
      <c r="JE47" s="567" cm="1">
        <f t="array" ref="JE47">INDEX(JE$13:JE46,$B47+1,1)</f>
        <v>0</v>
      </c>
      <c r="JF47" s="567" cm="1">
        <f t="array" ref="JF47">INDEX(JF$13:JF46,$B47+1,1)</f>
        <v>0</v>
      </c>
      <c r="JG47" s="567" cm="1">
        <f t="array" ref="JG47">INDEX(JG$13:JG46,$B47+1,1)</f>
        <v>0</v>
      </c>
      <c r="JH47" s="567" cm="1">
        <f t="array" ref="JH47">INDEX(JH$13:JH46,$B47+1,1)</f>
        <v>0</v>
      </c>
      <c r="JI47" s="567" cm="1">
        <f t="array" ref="JI47">INDEX(JI$13:JI46,$B47+1,1)</f>
        <v>0</v>
      </c>
      <c r="JJ47" s="567" cm="1">
        <f t="array" ref="JJ47">INDEX(JJ$13:JJ46,$B47+1,1)</f>
        <v>0</v>
      </c>
      <c r="JK47" s="567" cm="1">
        <f t="array" ref="JK47">INDEX(JK$13:JK46,$B47+1,1)</f>
        <v>0</v>
      </c>
      <c r="JL47" s="567" cm="1">
        <f t="array" ref="JL47">INDEX(JL$13:JL46,$B47+1,1)</f>
        <v>0</v>
      </c>
      <c r="JM47" s="567" cm="1">
        <f t="array" ref="JM47">INDEX(JM$13:JM46,$B47+1,1)</f>
        <v>0</v>
      </c>
      <c r="JN47" s="567" cm="1">
        <f t="array" ref="JN47">INDEX(JN$13:JN46,$B47+1,1)</f>
        <v>0</v>
      </c>
      <c r="JO47" s="567" cm="1">
        <f t="array" ref="JO47">INDEX(JO$13:JO46,$B47+1,1)</f>
        <v>0</v>
      </c>
      <c r="JP47" s="567" cm="1">
        <f t="array" ref="JP47">INDEX(JP$13:JP46,$B47+1,1)</f>
        <v>0</v>
      </c>
      <c r="JQ47" s="567" cm="1">
        <f t="array" ref="JQ47">INDEX(JQ$13:JQ46,$B47+1,1)</f>
        <v>0</v>
      </c>
      <c r="JR47" s="567" cm="1">
        <f t="array" ref="JR47">INDEX(JR$13:JR46,$B47+1,1)</f>
        <v>0</v>
      </c>
      <c r="JS47" s="567" cm="1">
        <f t="array" ref="JS47">INDEX(JS$13:JS46,$B47+1,1)</f>
        <v>0</v>
      </c>
      <c r="JT47" s="567" cm="1">
        <f t="array" ref="JT47">INDEX(JT$13:JT46,$B47+1,1)</f>
        <v>0</v>
      </c>
      <c r="JU47" s="567" cm="1">
        <f t="array" ref="JU47">INDEX(JU$13:JU46,$B47+1,1)</f>
        <v>0</v>
      </c>
      <c r="JV47" s="567" cm="1">
        <f t="array" ref="JV47">INDEX(JV$13:JV46,$B47+1,1)</f>
        <v>0</v>
      </c>
      <c r="JW47" s="567" cm="1">
        <f t="array" ref="JW47">INDEX(JW$13:JW46,$B47+1,1)</f>
        <v>0</v>
      </c>
      <c r="JX47" s="567" cm="1">
        <f t="array" ref="JX47">INDEX(JX$13:JX46,$B47+1,1)</f>
        <v>0</v>
      </c>
      <c r="JY47" s="567" cm="1">
        <f t="array" ref="JY47">INDEX(JY$13:JY46,$B47+1,1)</f>
        <v>0</v>
      </c>
      <c r="JZ47" s="567" cm="1">
        <f t="array" ref="JZ47">INDEX(JZ$13:JZ46,$B47+1,1)</f>
        <v>0</v>
      </c>
      <c r="KA47" s="567" cm="1">
        <f t="array" ref="KA47">INDEX(KA$13:KA46,$B47+1,1)</f>
        <v>0</v>
      </c>
      <c r="KB47" s="567" cm="1">
        <f t="array" ref="KB47">INDEX(KB$13:KB46,$B47+1,1)</f>
        <v>0</v>
      </c>
      <c r="KC47" s="567" cm="1">
        <f t="array" ref="KC47">INDEX(KC$13:KC46,$B47+1,1)</f>
        <v>0</v>
      </c>
      <c r="KD47" s="567" cm="1">
        <f t="array" ref="KD47">INDEX(KD$13:KD46,$B47+1,1)</f>
        <v>0</v>
      </c>
      <c r="KE47" s="567" cm="1">
        <f t="array" ref="KE47">INDEX(KE$13:KE46,$B47+1,1)</f>
        <v>0</v>
      </c>
      <c r="KF47" s="567" cm="1">
        <f t="array" ref="KF47">INDEX(KF$13:KF46,$B47+1,1)</f>
        <v>0</v>
      </c>
      <c r="KG47" s="567" t="str" cm="1">
        <f t="array" ref="KG47">INDEX(KG$13:KG46,$B47+1,1)</f>
        <v>-</v>
      </c>
      <c r="KH47" s="8"/>
      <c r="KI47" s="567" cm="1">
        <f t="array" ref="KI47">INDEX(KI$13:KI46,$B47+1,1)</f>
        <v>0</v>
      </c>
      <c r="KJ47" s="567" cm="1">
        <f t="array" ref="KJ47">INDEX(KJ$13:KJ46,$B47+1,1)</f>
        <v>0</v>
      </c>
      <c r="KK47" s="567" cm="1">
        <f t="array" ref="KK47">INDEX(KK$13:KK46,$B47+1,1)</f>
        <v>0</v>
      </c>
      <c r="KL47" s="567" t="str" cm="1">
        <f t="array" ref="KL47">INDEX(KL$13:KL46,$B47+1,1)</f>
        <v>-</v>
      </c>
      <c r="KM47" s="567" t="str" cm="1">
        <f t="array" ref="KM47">INDEX(KM$13:KM46,$B47+1,1)</f>
        <v>-</v>
      </c>
      <c r="KN47" s="567" t="str" cm="1">
        <f t="array" ref="KN47">INDEX(KN$13:KN46,$B47+1,1)</f>
        <v>-</v>
      </c>
      <c r="KO47" s="567" t="str" cm="1">
        <f t="array" ref="KO47">INDEX(KO$13:KO46,$B47+1,1)</f>
        <v>-</v>
      </c>
      <c r="KP47" s="567" t="str" cm="1">
        <f t="array" ref="KP47">INDEX(KP$13:KP46,$B47+1,1)</f>
        <v>-</v>
      </c>
      <c r="KQ47" s="567" t="str" cm="1">
        <f t="array" ref="KQ47">INDEX(KQ$13:KQ46,$B47+1,1)</f>
        <v>-</v>
      </c>
      <c r="KR47" s="567" t="str" cm="1">
        <f t="array" ref="KR47">INDEX(KR$13:KR46,$B47+1,1)</f>
        <v>-</v>
      </c>
      <c r="KS47" s="567" t="str" cm="1">
        <f t="array" ref="KS47">INDEX(KS$13:KS46,$B47+1,1)</f>
        <v>-</v>
      </c>
      <c r="KT47" s="567" t="str" cm="1">
        <f t="array" ref="KT47">INDEX(KT$13:KT46,$B47+1,1)</f>
        <v>-</v>
      </c>
      <c r="KU47" s="567" t="str" cm="1">
        <f t="array" ref="KU47">INDEX(KU$13:KU46,$B47+1,1)</f>
        <v>-</v>
      </c>
      <c r="KV47" s="567" t="str" cm="1">
        <f t="array" ref="KV47">INDEX(KV$13:KV46,$B47+1,1)</f>
        <v>-</v>
      </c>
      <c r="KW47" s="567" t="str" cm="1">
        <f t="array" ref="KW47">INDEX(KW$13:KW46,$B47+1,1)</f>
        <v>-</v>
      </c>
      <c r="KX47" s="567" t="str" cm="1">
        <f t="array" ref="KX47">INDEX(KX$13:KX46,$B47+1,1)</f>
        <v>-</v>
      </c>
      <c r="KY47" s="567" t="str" cm="1">
        <f t="array" ref="KY47">INDEX(KY$13:KY46,$B47+1,1)</f>
        <v>-</v>
      </c>
      <c r="KZ47" s="567" t="str" cm="1">
        <f t="array" ref="KZ47">INDEX(KZ$13:KZ46,$B47+1,1)</f>
        <v>-</v>
      </c>
      <c r="LA47" s="567" t="str" cm="1">
        <f t="array" ref="LA47">INDEX(LA$13:LA46,$B47+1,1)</f>
        <v>-</v>
      </c>
      <c r="LB47" s="8"/>
      <c r="LC47" s="441" t="b">
        <f t="shared" ca="1" si="113"/>
        <v>0</v>
      </c>
      <c r="LD47" s="567" t="str" cm="1">
        <f t="array" ref="LD47">INDEX(LD$13:LD46,$B47+1,1)</f>
        <v>-</v>
      </c>
      <c r="LE47" s="567" t="str" cm="1">
        <f t="array" ref="LE47">INDEX(LE$13:LE46,$B47+1,1)</f>
        <v>-</v>
      </c>
      <c r="LF47" s="567" t="str" cm="1">
        <f t="array" ref="LF47">INDEX(LF$13:LF46,$B47+1,1)</f>
        <v>-</v>
      </c>
      <c r="LG47" s="567" t="str" cm="1">
        <f t="array" ref="LG47">INDEX(LG$13:LG46,$B47+1,1)</f>
        <v>-</v>
      </c>
      <c r="LH47" s="567" t="str" cm="1">
        <f t="array" ref="LH47">INDEX(LH$13:LH46,$B47+1,1)</f>
        <v>-</v>
      </c>
      <c r="LI47" s="567" t="str" cm="1">
        <f t="array" ref="LI47">INDEX(LI$13:LI46,$B47+1,1)</f>
        <v>-</v>
      </c>
      <c r="LJ47" s="567" t="str" cm="1">
        <f t="array" ref="LJ47">INDEX(LJ$13:LJ46,$B47+1,1)</f>
        <v>-</v>
      </c>
      <c r="LK47" s="441" t="str" cm="1">
        <f t="array" ref="LK47">IF(OR(LL47:LL47&lt;&gt;"-"),TRUE,"-")</f>
        <v>-</v>
      </c>
      <c r="LL47" s="567" t="str" cm="1">
        <f t="array" ref="LL47">INDEX(LL$13:LL46,$B47+1,1)</f>
        <v>-</v>
      </c>
      <c r="LM47" s="567" cm="1">
        <f t="array" ref="LM47">INDEX(LM$13:LM46,$B47+1,1)</f>
        <v>0</v>
      </c>
      <c r="LN47" s="567" cm="1">
        <f t="array" ref="LN47">INDEX(LN$13:LN46,$B47+1,1)</f>
        <v>999999</v>
      </c>
      <c r="LO47" s="567" cm="1">
        <f t="array" ref="LO47">INDEX(LO$13:LO46,$B47+1,1)</f>
        <v>999999</v>
      </c>
      <c r="LP47" s="567" cm="1">
        <f t="array" ref="LP47">INDEX(LP$13:LP46,$B47+1,1)</f>
        <v>999999</v>
      </c>
      <c r="LQ47" s="567" cm="1">
        <f t="array" ref="LQ47">INDEX(LQ$13:LQ46,$B47+1,1)</f>
        <v>999999</v>
      </c>
      <c r="LR47" s="567" cm="1">
        <f t="array" ref="LR47">INDEX(LR$13:LR46,$B47+1,1)</f>
        <v>999999</v>
      </c>
      <c r="LS47" s="567" cm="1">
        <f t="array" ref="LS47">INDEX(LS$13:LS46,$B47+1,1)</f>
        <v>999999</v>
      </c>
      <c r="LT47" s="441" t="str">
        <f t="array" ref="LT47">IF(OR(LU47:LV47&lt;&gt;"-"),TRUE,"-")</f>
        <v>-</v>
      </c>
      <c r="LU47" s="567" t="str" cm="1">
        <f t="array" ref="LU47">INDEX(LU$13:LU46,$B47+1,1)</f>
        <v>-</v>
      </c>
      <c r="LV47" s="567" t="str" cm="1">
        <f t="array" ref="LV47">INDEX(LV$13:LV46,$B47+1,1)</f>
        <v>-</v>
      </c>
      <c r="LW47" s="567" t="b" cm="1">
        <f t="array" ref="LW47">INDEX(LW$13:LW46,$B47+1,1)</f>
        <v>1</v>
      </c>
      <c r="LX47" s="567" t="str" cm="1">
        <f t="array" ref="LX47">INDEX(LX$13:LX46,$B47+1,1)</f>
        <v>-</v>
      </c>
      <c r="LY47" s="567" cm="1">
        <f t="array" ref="LY47">INDEX(LY$13:LY46,$B47+1,1)</f>
        <v>0</v>
      </c>
      <c r="LZ47" s="567" cm="1">
        <f t="array" ref="LZ47">INDEX(LZ$13:LZ46,$B47+1,1)</f>
        <v>0</v>
      </c>
      <c r="MA47" s="567" cm="1">
        <f t="array" ref="MA47">INDEX(MA$13:MA46,$B47+1,1)</f>
        <v>0</v>
      </c>
      <c r="MB47" s="567" t="str" cm="1">
        <f t="array" ref="MB47">INDEX(MB$13:MB46,$B47+1,1)</f>
        <v>-</v>
      </c>
      <c r="MC47" s="567" t="str" cm="1">
        <f t="array" ref="MC47">INDEX(MC$13:MC46,$B47+1,1)</f>
        <v>-</v>
      </c>
      <c r="MD47" s="567" cm="1">
        <f t="array" ref="MD47">INDEX(MD$13:MD46,$B47+1,1)</f>
        <v>0</v>
      </c>
      <c r="ME47" s="567" t="str" cm="1">
        <f t="array" ref="ME47">INDEX(ME$13:ME46,$B47+1,1)</f>
        <v>-</v>
      </c>
      <c r="MF47" s="567" t="str" cm="1">
        <f t="array" ref="MF47">INDEX(MF$13:MF46,$B47+1,1)</f>
        <v>-</v>
      </c>
      <c r="MG47" s="8"/>
      <c r="MH47" s="567" cm="1">
        <f t="array" ref="MH47">INDEX(MH$13:MH46,$B47+1,1)</f>
        <v>50</v>
      </c>
      <c r="MI47" s="567" cm="1">
        <f t="array" ref="MI47">INDEX(MI$13:MI46,$B47+1,1)</f>
        <v>50</v>
      </c>
      <c r="MJ47" s="567" cm="1">
        <f t="array" ref="MJ47">INDEX(MJ$13:MJ46,$B47+1,1)</f>
        <v>50</v>
      </c>
      <c r="MK47" s="567" cm="1">
        <f t="array" ref="MK47">INDEX(MK$13:MK46,$B47+1,1)</f>
        <v>50</v>
      </c>
      <c r="ML47" s="567" cm="1">
        <f t="array" ref="ML47">INDEX(ML$13:ML46,$B47+1,1)</f>
        <v>1</v>
      </c>
      <c r="MM47" s="567" cm="1">
        <f t="array" ref="MM47">INDEX(MM$13:MM46,$B47+1,1)</f>
        <v>1</v>
      </c>
      <c r="MN47" s="567" cm="1">
        <f t="array" ref="MN47">INDEX(MN$13:MN46,$B47+1,1)</f>
        <v>1</v>
      </c>
      <c r="MO47" s="567" cm="1">
        <f t="array" ref="MO47">INDEX(MO$13:MO46,$B47+1,1)</f>
        <v>1</v>
      </c>
      <c r="MP47" s="8"/>
      <c r="MQ47" s="567" cm="1">
        <f t="array" ref="MQ47">INDEX(MQ$13:MQ46,$B47+1,1)</f>
        <v>1</v>
      </c>
      <c r="MR47" s="8"/>
      <c r="MS47" s="22" t="str">
        <f t="shared" si="118"/>
        <v>-</v>
      </c>
      <c r="MT47" s="567" t="str" cm="1">
        <f t="array" ref="MT47">INDEX(MT$13:MT46,$B47+1,1)</f>
        <v>-</v>
      </c>
      <c r="MU47" s="22" t="str">
        <f t="shared" si="119"/>
        <v>-</v>
      </c>
      <c r="MV47" s="567" t="str" cm="1">
        <f t="array" ref="MV47">INDEX(MV$13:MV46,$B47+1,1)</f>
        <v>-</v>
      </c>
      <c r="MW47" s="567" cm="1">
        <f t="array" ref="MW47">INDEX(MW$13:MW46,$B47+1,1)</f>
        <v>0</v>
      </c>
      <c r="MX47" s="514">
        <v>0</v>
      </c>
    </row>
    <row r="48" spans="1:362" outlineLevel="1">
      <c r="A48" s="18">
        <f t="shared" si="48"/>
        <v>35</v>
      </c>
      <c r="B48" s="18">
        <f>$A$47</f>
        <v>34</v>
      </c>
      <c r="C48">
        <v>7</v>
      </c>
      <c r="D48" s="17" t="str">
        <f t="shared" ca="1" si="100"/>
        <v>GSW</v>
      </c>
      <c r="E48" t="b">
        <v>1</v>
      </c>
      <c r="F48" t="b">
        <v>0</v>
      </c>
      <c r="G48" t="b">
        <v>1</v>
      </c>
      <c r="H48" s="18"/>
      <c r="I48" s="567" cm="1">
        <f t="array" ref="I48">INDEX(I$13:I47,$B48+1,1)</f>
        <v>0</v>
      </c>
      <c r="J48" s="567" cm="1">
        <f t="array" ref="J48">INDEX(J$13:J47,$B48+1,1)</f>
        <v>0</v>
      </c>
      <c r="K48" s="567" cm="1">
        <f t="array" ref="K48">INDEX(K$13:K47,$B48+1,1)</f>
        <v>1</v>
      </c>
      <c r="L48" s="567" cm="1">
        <f t="array" ref="L48">INDEX(L$13:L47,$B48+1,1)</f>
        <v>2</v>
      </c>
      <c r="M48" s="567" cm="1">
        <f t="array" ref="M48">INDEX(M$13:M47,$B48+1,1)</f>
        <v>2</v>
      </c>
      <c r="N48" s="567" cm="1">
        <f t="array" ref="N48">INDEX(N$13:N47,$B48+1,1)</f>
        <v>2</v>
      </c>
      <c r="O48" s="567" cm="1">
        <f t="array" ref="O48">INDEX(O$13:O47,$B48+1,1)</f>
        <v>3</v>
      </c>
      <c r="P48" s="441">
        <f t="shared" si="106"/>
        <v>2</v>
      </c>
      <c r="Q48" s="441">
        <f t="shared" si="106"/>
        <v>0</v>
      </c>
      <c r="R48" s="441">
        <f t="shared" si="50"/>
        <v>6</v>
      </c>
      <c r="S48" s="567" cm="1">
        <f t="array" ref="S48">INDEX(S$13:S47,$B48+1,1)</f>
        <v>2</v>
      </c>
      <c r="T48" s="567" cm="1">
        <f t="array" ref="T48">INDEX(T$13:T47,$B48+1,1)</f>
        <v>3</v>
      </c>
      <c r="U48" s="567" cm="1">
        <f t="array" ref="U48">INDEX(U$13:U47,$B48+1,1)</f>
        <v>2</v>
      </c>
      <c r="V48" s="567" cm="1">
        <f t="array" ref="V48">INDEX(V$13:V47,$B48+1,1)</f>
        <v>0</v>
      </c>
      <c r="W48" s="18"/>
      <c r="X48" s="567" cm="1">
        <f t="array" ref="X48">INDEX(X$13:X47,$B48+1,1)</f>
        <v>0</v>
      </c>
      <c r="Y48" s="567" cm="1">
        <f t="array" ref="Y48">INDEX(Y$13:Y47,$B48+1,1)</f>
        <v>0</v>
      </c>
      <c r="Z48" s="567" cm="1">
        <f t="array" ref="Z48">INDEX(Z$13:Z47,$B48+1,1)</f>
        <v>0</v>
      </c>
      <c r="AA48" s="567" cm="1">
        <f t="array" ref="AA48">INDEX(AA$13:AA47,$B48+1,1)</f>
        <v>1</v>
      </c>
      <c r="AB48" s="567" t="str" cm="1">
        <f t="array" ref="AB48">INDEX(AB$13:AB47,$B48+1,1)</f>
        <v/>
      </c>
      <c r="AC48" s="567" cm="1">
        <f t="array" ref="AC48">INDEX(AC$13:AC47,$B48+1,1)</f>
        <v>1</v>
      </c>
      <c r="AD48" s="567" cm="1">
        <f t="array" ref="AD48">INDEX(AD$13:AD47,$B48+1,1)</f>
        <v>1</v>
      </c>
      <c r="AE48" s="567" cm="1">
        <f t="array" ref="AE48">INDEX(AE$13:AE47,$B48+1,1)</f>
        <v>0</v>
      </c>
      <c r="AF48" s="567" cm="1">
        <f t="array" ref="AF48">INDEX(AF$13:AF47,$B48+1,1)</f>
        <v>0</v>
      </c>
      <c r="AG48" s="567" cm="1">
        <f t="array" ref="AG48">INDEX(AG$13:AG47,$B48+1,1)</f>
        <v>0</v>
      </c>
      <c r="AH48" s="567" cm="1">
        <f t="array" ref="AH48">INDEX(AH$13:AH47,$B48+1,1)</f>
        <v>0</v>
      </c>
      <c r="AI48" s="116"/>
      <c r="AJ48" s="116"/>
      <c r="AK48" s="116"/>
      <c r="AL48" s="116"/>
      <c r="AM48" s="116"/>
      <c r="AN48" s="116"/>
      <c r="AO48" s="116"/>
      <c r="AP48" s="116"/>
      <c r="AQ48" s="116"/>
      <c r="AR48" s="116"/>
      <c r="AS48" s="116"/>
      <c r="AT48" s="116"/>
      <c r="AU48" s="116"/>
      <c r="AV48" s="18"/>
      <c r="AW48" s="18"/>
      <c r="AX48" s="18"/>
      <c r="AY48" s="18"/>
      <c r="AZ48" s="18"/>
      <c r="BA48" s="209" t="str">
        <f>CHOOSE($K48+1,"CSIRO","MU","NFS")&amp;" Optimum feed supply"</f>
        <v>MU Optimum feed supply</v>
      </c>
      <c r="BB48" s="8" t="str">
        <f ca="1">IF(COUNTIF(BA$13:BA48,BA48)=1,"-","Dup")</f>
        <v>-</v>
      </c>
      <c r="BC48" s="8"/>
      <c r="BD48" s="567" t="b" cm="1">
        <f t="array" ref="BD48">INDEX(BD$13:BD47,$B48+1,1)</f>
        <v>1</v>
      </c>
      <c r="BE48" s="567" t="b" cm="1">
        <f t="array" ref="BE48">INDEX(BE$13:BE47,$B48+1,1)</f>
        <v>1</v>
      </c>
      <c r="BF48" s="567" t="b" cm="1">
        <f t="array" ref="BF48">INDEX(BF$13:BF47,$B48+1,1)</f>
        <v>1</v>
      </c>
      <c r="BG48" s="567" t="b" cm="1">
        <f t="array" ref="BG48">INDEX(BG$13:BG47,$B48+1,1)</f>
        <v>1</v>
      </c>
      <c r="BH48" s="567" t="b" cm="1">
        <f t="array" ref="BH48">INDEX(BH$13:BH47,$B48+1,1)</f>
        <v>1</v>
      </c>
      <c r="BI48" s="567" t="b" cm="1">
        <f t="array" ref="BI48">INDEX(BI$13:BI47,$B48+1,1)</f>
        <v>1</v>
      </c>
      <c r="BJ48" s="567" t="b" cm="1">
        <f t="array" ref="BJ48">INDEX(BJ$13:BJ47,$B48+1,1)</f>
        <v>1</v>
      </c>
      <c r="BK48" s="567" t="b" cm="1">
        <f t="array" ref="BK48">INDEX(BK$13:BK47,$B48+1,1)</f>
        <v>1</v>
      </c>
      <c r="BL48" s="567" t="b" cm="1">
        <f t="array" ref="BL48">INDEX(BL$13:BL47,$B48+1,1)</f>
        <v>1</v>
      </c>
      <c r="BM48" s="8"/>
      <c r="BN48" s="567" t="b" cm="1">
        <f t="array" ref="BN48">INDEX(BN$13:BN47,$B48+1,1)</f>
        <v>1</v>
      </c>
      <c r="BO48" s="567" t="str" cm="1">
        <f t="array" ref="BO48">INDEX(BO$13:BO47,$B48+1,1)</f>
        <v>-</v>
      </c>
      <c r="BP48" s="567" t="b" cm="1">
        <f t="array" ref="BP48">INDEX(BP$13:BP47,$B48+1,1)</f>
        <v>0</v>
      </c>
      <c r="BQ48" s="567" t="str" cm="1">
        <f t="array" ref="BQ48">INDEX(BQ$13:BQ47,$B48+1,1)</f>
        <v>-</v>
      </c>
      <c r="BR48" s="567" t="str" cm="1">
        <f t="array" ref="BR48">INDEX(BR$13:BR47,$B48+1,1)</f>
        <v>-</v>
      </c>
      <c r="BS48" s="567" t="str" cm="1">
        <f t="array" ref="BS48">INDEX(BS$13:BS47,$B48+1,1)</f>
        <v>-</v>
      </c>
      <c r="BT48" s="567" t="str" cm="1">
        <f t="array" ref="BT48">INDEX(BT$13:BT47,$B48+1,1)</f>
        <v>-</v>
      </c>
      <c r="BU48" s="567" t="str" cm="1">
        <f t="array" ref="BU48">INDEX(BU$13:BU47,$B48+1,1)</f>
        <v>-</v>
      </c>
      <c r="BV48" s="567" t="str" cm="1">
        <f t="array" ref="BV48">INDEX(BV$13:BV47,$B48+1,1)</f>
        <v>-</v>
      </c>
      <c r="BW48" s="567" t="str" cm="1">
        <f t="array" ref="BW48">INDEX(BW$13:BW47,$B48+1,1)</f>
        <v>-</v>
      </c>
      <c r="BX48" s="567" t="str" cm="1">
        <f t="array" ref="BX48">INDEX(BX$13:BX47,$B48+1,1)</f>
        <v>-</v>
      </c>
      <c r="BY48" s="567" t="str" cm="1">
        <f t="array" ref="BY48">INDEX(BY$13:BY47,$B48+1,1)</f>
        <v>-</v>
      </c>
      <c r="BZ48" s="567" t="b" cm="1">
        <f t="array" ref="BZ48">INDEX(BZ$13:BZ47,$B48+1,1)</f>
        <v>0</v>
      </c>
      <c r="CA48" s="567" cm="1">
        <f t="array" ref="CA48">INDEX(CA$13:CA47,$B48+1,1)</f>
        <v>0</v>
      </c>
      <c r="CB48" s="567" t="str" cm="1">
        <f t="array" ref="CB48">INDEX(CB$13:CB47,$B48+1,1)</f>
        <v>-</v>
      </c>
      <c r="CC48" s="567" t="str" cm="1">
        <f t="array" ref="CC48">INDEX(CC$13:CC47,$B48+1,1)</f>
        <v>-</v>
      </c>
      <c r="CD48" s="567" t="b" cm="1">
        <f t="array" ref="CD48">INDEX(CD$13:CD47,$B48+1,1)</f>
        <v>1</v>
      </c>
      <c r="CE48" s="8"/>
      <c r="CF48" s="22" t="b">
        <v>0</v>
      </c>
      <c r="CG48" s="441" t="str">
        <f t="shared" ca="1" si="53"/>
        <v>-</v>
      </c>
      <c r="CH48" s="441">
        <f t="shared" si="107"/>
        <v>1</v>
      </c>
      <c r="CI48" s="441">
        <f t="shared" si="107"/>
        <v>1</v>
      </c>
      <c r="CJ48" s="567" t="str" cm="1">
        <f t="array" ref="CJ48">INDEX(CJ$13:CJ47,$B48+1,1)</f>
        <v>-</v>
      </c>
      <c r="CK48" s="567" t="str" cm="1">
        <f t="array" ref="CK48">INDEX(CK$13:CK47,$B48+1,1)</f>
        <v>-</v>
      </c>
      <c r="CL48" s="567" t="str" cm="1">
        <f t="array" ref="CL48">INDEX(CL$13:CL47,$B48+1,1)</f>
        <v>-</v>
      </c>
      <c r="CM48" s="441" t="str">
        <f t="shared" ca="1" si="55"/>
        <v>-</v>
      </c>
      <c r="CN48" s="441">
        <f t="shared" si="108"/>
        <v>1</v>
      </c>
      <c r="CO48" s="441">
        <f t="shared" si="108"/>
        <v>1</v>
      </c>
      <c r="CP48" s="567" t="str" cm="1">
        <f t="array" ref="CP48">INDEX(CP$13:CP47,$B48+1,1)</f>
        <v>-</v>
      </c>
      <c r="CQ48" s="441" t="str">
        <f t="shared" ca="1" si="57"/>
        <v>-</v>
      </c>
      <c r="CR48" s="441">
        <f t="shared" si="58"/>
        <v>1</v>
      </c>
      <c r="CS48" s="567" t="str" cm="1">
        <f t="array" ref="CS48">INDEX(CS$13:CS47,$B48+1,1)</f>
        <v>-</v>
      </c>
      <c r="CT48" s="567" t="str" cm="1">
        <f t="array" ref="CT48">INDEX(CT$13:CT47,$B48+1,1)</f>
        <v>-</v>
      </c>
      <c r="CU48" s="441">
        <f t="shared" si="59"/>
        <v>1</v>
      </c>
      <c r="CV48" s="567" t="str" cm="1">
        <f t="array" ref="CV48">INDEX(CV$13:CV47,$B48+1,1)</f>
        <v>-</v>
      </c>
      <c r="CW48" s="441" t="str">
        <f t="shared" ca="1" si="60"/>
        <v>-</v>
      </c>
      <c r="CX48" s="441">
        <f t="shared" si="109"/>
        <v>1</v>
      </c>
      <c r="CY48" s="441">
        <f t="shared" si="109"/>
        <v>1</v>
      </c>
      <c r="CZ48" s="8"/>
      <c r="DA48" s="91" t="str">
        <f ca="1">$HD48</f>
        <v>-</v>
      </c>
      <c r="DB48" s="22" t="b">
        <v>1</v>
      </c>
      <c r="DC48" s="572">
        <f>VALUE($L48&amp;$M48&amp;$O48&amp;$U48&amp;IFERROR(VALUE($K48),0)&amp;$AA48&amp;IF($HA48=0,1,2)&amp;1)</f>
        <v>22321111</v>
      </c>
      <c r="DD48" s="22" t="b">
        <v>0</v>
      </c>
      <c r="DE48" s="567" t="str" cm="1">
        <f t="array" ref="DE48">INDEX(DE$13:DE47,$B48+1,1)</f>
        <v>-</v>
      </c>
      <c r="DF48" s="567" cm="1">
        <f t="array" ref="DF48">INDEX(DF$13:DF47,$B48+1,1)</f>
        <v>1</v>
      </c>
      <c r="DG48" s="567" cm="1">
        <f t="array" ref="DG48">INDEX(DG$13:DG47,$B48+1,1)</f>
        <v>1</v>
      </c>
      <c r="DH48" s="567" t="str" cm="1">
        <f t="array" ref="DH48">INDEX(DH$13:DH47,$B48+1,1)</f>
        <v>-</v>
      </c>
      <c r="DI48" s="567" t="str" cm="1">
        <f t="array" ref="DI48">INDEX(DI$13:DI47,$B48+1,1)</f>
        <v>-</v>
      </c>
      <c r="DJ48" s="567" t="str" cm="1">
        <f t="array" ref="DJ48">INDEX(DJ$13:DJ47,$B48+1,1)</f>
        <v>-</v>
      </c>
      <c r="DK48" s="567" t="str" cm="1">
        <f t="array" ref="DK48">INDEX(DK$13:DK47,$B48+1,1)</f>
        <v>-</v>
      </c>
      <c r="DL48" s="567" t="str" cm="1">
        <f t="array" ref="DL48">INDEX(DL$13:DL47,$B48+1,1)</f>
        <v>-</v>
      </c>
      <c r="DM48" s="567" t="str" cm="1">
        <f t="array" ref="DM48">INDEX(DM$13:DM47,$B48+1,1)</f>
        <v>-</v>
      </c>
      <c r="DN48" s="567" cm="1">
        <f t="array" ref="DN48">INDEX(DN$13:DN47,$B48+1,1)</f>
        <v>1</v>
      </c>
      <c r="DO48" s="567" t="str" cm="1">
        <f t="array" ref="DO48">INDEX(DO$13:DO47,$B48+1,1)</f>
        <v>-</v>
      </c>
      <c r="DP48" s="567" t="str" cm="1">
        <f t="array" ref="DP48">INDEX(DP$13:DP47,$B48+1,1)</f>
        <v>-</v>
      </c>
      <c r="DQ48" s="567" t="str" cm="1">
        <f t="array" ref="DQ48">INDEX(DQ$13:DQ47,$B48+1,1)</f>
        <v>-</v>
      </c>
      <c r="DR48" s="567" t="str" cm="1">
        <f t="array" ref="DR48">INDEX(DR$13:DR47,$B48+1,1)</f>
        <v>-</v>
      </c>
      <c r="DS48" s="567" t="str" cm="1">
        <f t="array" ref="DS48">INDEX(DS$13:DS47,$B48+1,1)</f>
        <v>-</v>
      </c>
      <c r="DT48" s="567" t="b" cm="1">
        <f t="array" ref="DT48">INDEX(DT$13:DT47,$B48+1,1)</f>
        <v>0</v>
      </c>
      <c r="DU48" s="567" t="str" cm="1">
        <f t="array" ref="DU48">INDEX(DU$13:DU47,$B48+1,1)</f>
        <v>-</v>
      </c>
      <c r="DV48" s="567" t="str" cm="1">
        <f t="array" ref="DV48">INDEX(DV$13:DV47,$B48+1,1)</f>
        <v>-</v>
      </c>
      <c r="DW48" s="567" t="str" cm="1">
        <f t="array" ref="DW48">INDEX(DW$13:DW47,$B48+1,1)</f>
        <v>-</v>
      </c>
      <c r="DX48" s="567" t="str" cm="1">
        <f t="array" ref="DX48">INDEX(DX$13:DX47,$B48+1,1)</f>
        <v>-</v>
      </c>
      <c r="DY48" s="567" t="str" cm="1">
        <f t="array" ref="DY48">INDEX(DY$13:DY47,$B48+1,1)</f>
        <v>-</v>
      </c>
      <c r="DZ48" s="567" cm="1">
        <f t="array" ref="DZ48">INDEX(DZ$13:DZ47,$B48+1,1)</f>
        <v>500</v>
      </c>
      <c r="EA48" s="567" cm="1">
        <f t="array" ref="EA48">INDEX(EA$13:EA47,$B48+1,1)</f>
        <v>500</v>
      </c>
      <c r="EB48" s="567" t="str" cm="1">
        <f t="array" ref="EB48">INDEX(EB$13:EB47,$B48+1,1)</f>
        <v>-</v>
      </c>
      <c r="EC48" s="567" t="str" cm="1">
        <f t="array" ref="EC48">INDEX(EC$13:EC47,$B48+1,1)</f>
        <v>-</v>
      </c>
      <c r="ED48" s="567" t="str" cm="1">
        <f t="array" ref="ED48">INDEX(ED$13:ED47,$B48+1,1)</f>
        <v>-</v>
      </c>
      <c r="EE48" s="567" cm="1">
        <f t="array" ref="EE48">INDEX(EE$13:EE47,$B48+1,1)</f>
        <v>0</v>
      </c>
      <c r="EF48" s="567" cm="1">
        <f t="array" ref="EF48">INDEX(EF$13:EF47,$B48+1,1)</f>
        <v>0</v>
      </c>
      <c r="EG48" s="441">
        <f t="shared" si="115"/>
        <v>0</v>
      </c>
      <c r="EH48" s="441">
        <f t="shared" si="115"/>
        <v>6.25E-2</v>
      </c>
      <c r="EI48" s="441">
        <f t="shared" si="115"/>
        <v>6.25E-2</v>
      </c>
      <c r="EJ48" s="441">
        <f t="shared" si="115"/>
        <v>6.25E-2</v>
      </c>
      <c r="EK48" s="441" t="b">
        <f t="shared" si="116"/>
        <v>0</v>
      </c>
      <c r="EL48" s="441" t="b">
        <f t="shared" si="116"/>
        <v>1</v>
      </c>
      <c r="EM48" s="441" t="b">
        <f t="shared" si="116"/>
        <v>1</v>
      </c>
      <c r="EN48" s="441" t="b">
        <f t="shared" si="116"/>
        <v>0</v>
      </c>
      <c r="EO48" s="441">
        <f t="shared" si="117"/>
        <v>1</v>
      </c>
      <c r="EP48" s="441">
        <f t="shared" si="117"/>
        <v>0</v>
      </c>
      <c r="EQ48" s="441" t="b">
        <f t="shared" si="89"/>
        <v>0</v>
      </c>
      <c r="ER48" s="441" t="b">
        <f t="shared" si="110"/>
        <v>0</v>
      </c>
      <c r="ES48" s="441" t="b">
        <f t="shared" si="110"/>
        <v>0</v>
      </c>
      <c r="ET48" s="441" t="b">
        <f t="shared" si="110"/>
        <v>1</v>
      </c>
      <c r="EU48" s="91">
        <f t="shared" si="111"/>
        <v>2</v>
      </c>
      <c r="EV48" s="91">
        <f t="shared" si="111"/>
        <v>2</v>
      </c>
      <c r="EW48" s="567" cm="1">
        <f t="array" ref="EW48">INDEX(EW$13:EW47,$B48+1,1)</f>
        <v>1</v>
      </c>
      <c r="EX48" s="567" cm="1">
        <f t="array" ref="EX48">INDEX(EX$13:EX47,$B48+1,1)</f>
        <v>1</v>
      </c>
      <c r="EY48" s="567" cm="1">
        <f t="array" ref="EY48">INDEX(EY$13:EY47,$B48+1,1)</f>
        <v>1</v>
      </c>
      <c r="EZ48" s="567" cm="1">
        <f t="array" ref="EZ48">INDEX(EZ$13:EZ47,$B48+1,1)</f>
        <v>1</v>
      </c>
      <c r="FA48" s="567" t="str" cm="1">
        <f t="array" ref="FA48">INDEX(FA$13:FA47,$B48+1,1)</f>
        <v>-</v>
      </c>
      <c r="FB48" s="567" t="str" cm="1">
        <f t="array" ref="FB48">INDEX(FB$13:FB47,$B48+1,1)</f>
        <v>-</v>
      </c>
      <c r="FC48" s="567" t="str" cm="1">
        <f t="array" ref="FC48">INDEX(FC$13:FC47,$B48+1,1)</f>
        <v>-</v>
      </c>
      <c r="FD48" s="567" t="str" cm="1">
        <f t="array" ref="FD48">INDEX(FD$13:FD47,$B48+1,1)</f>
        <v>-</v>
      </c>
      <c r="FE48" s="567" t="b" cm="1">
        <f t="array" ref="FE48">INDEX(FE$13:FE47,$B48+1,1)</f>
        <v>0</v>
      </c>
      <c r="FF48" s="91">
        <f t="shared" si="112"/>
        <v>1</v>
      </c>
      <c r="FG48" s="91">
        <f t="shared" si="112"/>
        <v>1</v>
      </c>
      <c r="FH48" s="91">
        <f t="shared" si="112"/>
        <v>1</v>
      </c>
      <c r="FI48" s="91">
        <f t="shared" si="112"/>
        <v>1</v>
      </c>
      <c r="FJ48" s="91">
        <f t="shared" si="112"/>
        <v>1</v>
      </c>
      <c r="FK48" s="91">
        <f t="shared" si="112"/>
        <v>1</v>
      </c>
      <c r="FL48" s="91">
        <f t="shared" si="112"/>
        <v>1</v>
      </c>
      <c r="FM48" s="91">
        <f t="shared" si="112"/>
        <v>1</v>
      </c>
      <c r="FN48" s="8"/>
      <c r="FO48" s="567" t="str" cm="1">
        <f t="array" ref="FO48">INDEX(FO$13:FO47,$B48+1,1)</f>
        <v>-</v>
      </c>
      <c r="FP48" s="567" t="str" cm="1">
        <f t="array" ref="FP48">INDEX(FP$13:FP47,$B48+1,1)</f>
        <v>-</v>
      </c>
      <c r="FQ48" s="567" t="str" cm="1">
        <f t="array" ref="FQ48">INDEX(FQ$13:FQ47,$B48+1,1)</f>
        <v>-</v>
      </c>
      <c r="FR48" s="567" t="str" cm="1">
        <f t="array" ref="FR48">INDEX(FR$13:FR47,$B48+1,1)</f>
        <v>-</v>
      </c>
      <c r="FS48" s="567" t="str" cm="1">
        <f t="array" ref="FS48">INDEX(FS$13:FS47,$B48+1,1)</f>
        <v>-</v>
      </c>
      <c r="FT48" s="567" cm="1">
        <f t="array" ref="FT48">INDEX(FT$13:FT47,$B48+1,1)</f>
        <v>1</v>
      </c>
      <c r="FU48" s="567" cm="1">
        <f t="array" ref="FU48">INDEX(FU$13:FU47,$B48+1,1)</f>
        <v>1</v>
      </c>
      <c r="FV48" s="567" t="str" cm="1">
        <f t="array" ref="FV48">INDEX(FV$13:FV47,$B48+1,1)</f>
        <v>-</v>
      </c>
      <c r="FW48" s="567" t="str" cm="1">
        <f t="array" ref="FW48">INDEX(FW$13:FW47,$B48+1,1)</f>
        <v>-</v>
      </c>
      <c r="FX48" s="567" t="str" cm="1">
        <f t="array" ref="FX48">INDEX(FX$13:FX47,$B48+1,1)</f>
        <v>-</v>
      </c>
      <c r="FY48" s="567" t="str" cm="1">
        <f t="array" ref="FY48">INDEX(FY$13:FY47,$B48+1,1)</f>
        <v>-</v>
      </c>
      <c r="FZ48" s="567" t="str" cm="1">
        <f t="array" ref="FZ48">INDEX(FZ$13:FZ47,$B48+1,1)</f>
        <v>-</v>
      </c>
      <c r="GA48" s="567" t="str" cm="1">
        <f t="array" ref="GA48">INDEX(GA$13:GA47,$B48+1,1)</f>
        <v>-</v>
      </c>
      <c r="GB48" s="567" t="str" cm="1">
        <f t="array" ref="GB48">INDEX(GB$13:GB47,$B48+1,1)</f>
        <v>-</v>
      </c>
      <c r="GC48" s="567" t="str" cm="1">
        <f t="array" ref="GC48">INDEX(GC$13:GC47,$B48+1,1)</f>
        <v>-</v>
      </c>
      <c r="GD48" s="567" t="str" cm="1">
        <f t="array" ref="GD48">INDEX(GD$13:GD47,$B48+1,1)</f>
        <v>-</v>
      </c>
      <c r="GE48" s="567" t="str" cm="1">
        <f t="array" ref="GE48">INDEX(GE$13:GE47,$B48+1,1)</f>
        <v>-</v>
      </c>
      <c r="GF48" s="567" t="str" cm="1">
        <f t="array" ref="GF48">INDEX(GF$13:GF47,$B48+1,1)</f>
        <v>-</v>
      </c>
      <c r="GG48" s="567" t="str" cm="1">
        <f t="array" ref="GG48">INDEX(GG$13:GG47,$B48+1,1)</f>
        <v>-</v>
      </c>
      <c r="GH48" s="567" t="str" cm="1">
        <f t="array" ref="GH48">INDEX(GH$13:GH47,$B48+1,1)</f>
        <v>-</v>
      </c>
      <c r="GI48" s="567" t="str" cm="1">
        <f t="array" ref="GI48">INDEX(GI$13:GI47,$B48+1,1)</f>
        <v>-</v>
      </c>
      <c r="GJ48" s="567" t="str" cm="1">
        <f t="array" ref="GJ48">INDEX(GJ$13:GJ47,$B48+1,1)</f>
        <v>-</v>
      </c>
      <c r="GK48" s="567" t="str" cm="1">
        <f t="array" ref="GK48">INDEX(GK$13:GK47,$B48+1,1)</f>
        <v>-</v>
      </c>
      <c r="GL48" s="567" t="str" cm="1">
        <f t="array" ref="GL48">INDEX(GL$13:GL47,$B48+1,1)</f>
        <v>-</v>
      </c>
      <c r="GM48" s="567" t="str" cm="1">
        <f t="array" ref="GM48">INDEX(GM$13:GM47,$B48+1,1)</f>
        <v>-</v>
      </c>
      <c r="GN48" s="567" cm="1">
        <f t="array" ref="GN48">INDEX(GN$13:GN47,$B48+1,1)</f>
        <v>0</v>
      </c>
      <c r="GO48" s="567" t="str" cm="1">
        <f t="array" ref="GO48">INDEX(GO$13:GO47,$B48+1,1)</f>
        <v>-</v>
      </c>
      <c r="GP48" s="567" cm="1">
        <f t="array" ref="GP48">INDEX(GP$13:GP47,$B48+1,1)</f>
        <v>1</v>
      </c>
      <c r="GQ48" s="567" cm="1">
        <f t="array" ref="GQ48">INDEX(GQ$13:GQ47,$B48+1,1)</f>
        <v>0</v>
      </c>
      <c r="GR48" s="567" cm="1">
        <f t="array" ref="GR48">INDEX(GR$13:GR47,$B48+1,1)</f>
        <v>0</v>
      </c>
      <c r="GS48" s="567" cm="1">
        <f t="array" ref="GS48">INDEX(GS$13:GS47,$B48+1,1)</f>
        <v>0</v>
      </c>
      <c r="GT48" s="567" cm="1">
        <f t="array" ref="GT48">INDEX(GT$13:GT47,$B48+1,1)</f>
        <v>0</v>
      </c>
      <c r="GU48" s="567" cm="1">
        <f t="array" ref="GU48">INDEX(GU$13:GU47,$B48+1,1)</f>
        <v>0</v>
      </c>
      <c r="GV48" s="567" cm="1">
        <f t="array" ref="GV48">INDEX(GV$13:GV47,$B48+1,1)</f>
        <v>0</v>
      </c>
      <c r="GW48" s="567" cm="1">
        <f t="array" ref="GW48">INDEX(GW$13:GW47,$B48+1,1)</f>
        <v>1</v>
      </c>
      <c r="GX48" s="567" cm="1">
        <f t="array" ref="GX48">INDEX(GX$13:GX47,$B48+1,1)</f>
        <v>0</v>
      </c>
      <c r="GY48" s="567" cm="1">
        <f t="array" ref="GY48">INDEX(GY$13:GY47,$B48+1,1)</f>
        <v>0</v>
      </c>
      <c r="GZ48" s="567" cm="1">
        <f t="array" ref="GZ48">INDEX(GZ$13:GZ47,$B48+1,1)</f>
        <v>0</v>
      </c>
      <c r="HA48" s="567" cm="1">
        <f t="array" ref="HA48">INDEX(HA$13:HA47,$B48+1,1)</f>
        <v>0</v>
      </c>
      <c r="HB48" s="8"/>
      <c r="HC48" s="567" t="str" cm="1">
        <f t="array" aca="1" ref="HC48" ca="1">INDEX(HC$13:HC47,$B48+1,1)</f>
        <v>-</v>
      </c>
      <c r="HD48" s="567" t="str" cm="1">
        <f t="array" aca="1" ref="HD48" ca="1">INDEX(HD$13:HD47,$B48+1,1)</f>
        <v>-</v>
      </c>
      <c r="HE48" s="567" t="str" cm="1">
        <f t="array" aca="1" ref="HE48" ca="1">INDEX(HE$13:HE47,$B48+1,1)</f>
        <v>-</v>
      </c>
      <c r="HF48" s="567" t="str" cm="1">
        <f t="array" aca="1" ref="HF48" ca="1">INDEX(HF$13:HF47,$B48+1,1)</f>
        <v>-</v>
      </c>
      <c r="HG48" s="567" cm="1">
        <f t="array" aca="1" ref="HG48" ca="1">INDEX(HG$13:HG47,$B48+1,1)</f>
        <v>0</v>
      </c>
      <c r="HH48" s="567" t="str" cm="1">
        <f t="array" aca="1" ref="HH48" ca="1">INDEX(HH$13:HH47,$B48+1,1)</f>
        <v>-</v>
      </c>
      <c r="HI48" s="567" t="str" cm="1">
        <f t="array" ref="HI48">INDEX(HI$13:HI47,$B48+1,1)</f>
        <v>-</v>
      </c>
      <c r="HJ48" s="567" t="str" cm="1">
        <f t="array" aca="1" ref="HJ48" ca="1">INDEX(HJ$13:HJ47,$B48+1,1)</f>
        <v>-</v>
      </c>
      <c r="HK48" s="567" t="str" cm="1">
        <f t="array" ref="HK48">INDEX(HK$13:HK47,$B48+1,1)</f>
        <v>-</v>
      </c>
      <c r="HL48" s="567" t="str" cm="1">
        <f t="array" ref="HL48">INDEX(HL$13:HL47,$B48+1,1)</f>
        <v>-</v>
      </c>
      <c r="HM48" s="567" t="str" cm="1">
        <f t="array" ref="HM48">INDEX(HM$13:HM47,$B48+1,1)</f>
        <v>-</v>
      </c>
      <c r="HN48" s="567" t="str" cm="1">
        <f t="array" ref="HN48">INDEX(HN$13:HN47,$B48+1,1)</f>
        <v>-</v>
      </c>
      <c r="HO48" s="567" t="str" cm="1">
        <f t="array" ref="HO48">INDEX(HO$13:HO47,$B48+1,1)</f>
        <v>-</v>
      </c>
      <c r="HP48" s="567" t="str" cm="1">
        <f t="array" ref="HP48">INDEX(HP$13:HP47,$B48+1,1)</f>
        <v>-</v>
      </c>
      <c r="HQ48" s="567" t="str" cm="1">
        <f t="array" ref="HQ48">INDEX(HQ$13:HQ47,$B48+1,1)</f>
        <v>-</v>
      </c>
      <c r="HR48" s="567" t="str" cm="1">
        <f t="array" ref="HR48">INDEX(HR$13:HR47,$B48+1,1)</f>
        <v>-</v>
      </c>
      <c r="HS48" s="567" t="str" cm="1">
        <f t="array" ref="HS48">INDEX(HS$13:HS47,$B48+1,1)</f>
        <v>-</v>
      </c>
      <c r="HT48" s="567" t="str" cm="1">
        <f t="array" ref="HT48">INDEX(HT$13:HT47,$B48+1,1)</f>
        <v>-</v>
      </c>
      <c r="HU48" s="567" t="str" cm="1">
        <f t="array" ref="HU48">INDEX(HU$13:HU47,$B48+1,1)</f>
        <v>-</v>
      </c>
      <c r="HV48" s="567" t="str" cm="1">
        <f t="array" ref="HV48">INDEX(HV$13:HV47,$B48+1,1)</f>
        <v>-</v>
      </c>
      <c r="HW48" s="567" t="str" cm="1">
        <f t="array" ref="HW48">INDEX(HW$13:HW47,$B48+1,1)</f>
        <v>-</v>
      </c>
      <c r="HX48" s="567" cm="1">
        <f t="array" ref="HX48">INDEX(HX$13:HX47,$B48+1,1)</f>
        <v>0</v>
      </c>
      <c r="HY48" s="567" t="str" cm="1">
        <f t="array" ref="HY48">INDEX(HY$13:HY47,$B48+1,1)</f>
        <v>-</v>
      </c>
      <c r="HZ48" s="567" t="str" cm="1">
        <f t="array" ref="HZ48">INDEX(HZ$13:HZ47,$B48+1,1)</f>
        <v>-</v>
      </c>
      <c r="IA48" s="567" t="str" cm="1">
        <f t="array" ref="IA48">INDEX(IA$13:IA47,$B48+1,1)</f>
        <v>-</v>
      </c>
      <c r="IB48" s="567" t="str" cm="1">
        <f t="array" ref="IB48">INDEX(IB$13:IB47,$B48+1,1)</f>
        <v>-</v>
      </c>
      <c r="IC48" s="567" t="str" cm="1">
        <f t="array" ref="IC48">INDEX(IC$13:IC47,$B48+1,1)</f>
        <v>-</v>
      </c>
      <c r="ID48" s="567" cm="1">
        <f t="array" ref="ID48">INDEX(ID$13:ID47,$B48+1,1)</f>
        <v>0</v>
      </c>
      <c r="IE48" s="567" t="str" cm="1">
        <f t="array" ref="IE48">INDEX(IE$13:IE47,$B48+1,1)</f>
        <v>-</v>
      </c>
      <c r="IF48" s="567" t="str" cm="1">
        <f t="array" ref="IF48">INDEX(IF$13:IF47,$B48+1,1)</f>
        <v>-</v>
      </c>
      <c r="IG48" s="567" t="str" cm="1">
        <f t="array" ref="IG48">INDEX(IG$13:IG47,$B48+1,1)</f>
        <v>-</v>
      </c>
      <c r="IH48" s="567" cm="1">
        <f t="array" ref="IH48">INDEX(IH$13:IH47,$B48+1,1)</f>
        <v>1</v>
      </c>
      <c r="II48" s="567" cm="1">
        <f t="array" ref="II48">INDEX(II$13:II47,$B48+1,1)</f>
        <v>1</v>
      </c>
      <c r="IJ48" s="8"/>
      <c r="IK48" s="573" t="s">
        <v>30</v>
      </c>
      <c r="IL48" s="573" t="s">
        <v>30</v>
      </c>
      <c r="IM48" s="573" t="s">
        <v>30</v>
      </c>
      <c r="IN48" s="573" t="s">
        <v>30</v>
      </c>
      <c r="IO48" s="573" t="s">
        <v>30</v>
      </c>
      <c r="IP48" s="573" t="s">
        <v>30</v>
      </c>
      <c r="IQ48" s="573" t="s">
        <v>30</v>
      </c>
      <c r="IR48" s="573" t="s">
        <v>30</v>
      </c>
      <c r="IS48" s="573" t="s">
        <v>30</v>
      </c>
      <c r="IT48" s="573" t="s">
        <v>30</v>
      </c>
      <c r="IU48" s="573" t="s">
        <v>30</v>
      </c>
      <c r="IV48" s="573" t="s">
        <v>30</v>
      </c>
      <c r="IW48" s="573" t="s">
        <v>30</v>
      </c>
      <c r="IX48" s="573" t="s">
        <v>30</v>
      </c>
      <c r="IY48" s="573" t="s">
        <v>30</v>
      </c>
      <c r="IZ48" s="573" t="s">
        <v>30</v>
      </c>
      <c r="JA48" s="567" cm="1">
        <f t="array" ref="JA48">INDEX(JA$13:JA47,$B48+1,1)</f>
        <v>0</v>
      </c>
      <c r="JB48" s="567" cm="1">
        <f t="array" ref="JB48">INDEX(JB$13:JB47,$B48+1,1)</f>
        <v>0</v>
      </c>
      <c r="JC48" s="567" cm="1">
        <f t="array" ref="JC48">INDEX(JC$13:JC47,$B48+1,1)</f>
        <v>0</v>
      </c>
      <c r="JD48" s="567" cm="1">
        <f t="array" ref="JD48">INDEX(JD$13:JD47,$B48+1,1)</f>
        <v>0</v>
      </c>
      <c r="JE48" s="567" cm="1">
        <f t="array" ref="JE48">INDEX(JE$13:JE47,$B48+1,1)</f>
        <v>0</v>
      </c>
      <c r="JF48" s="567" cm="1">
        <f t="array" ref="JF48">INDEX(JF$13:JF47,$B48+1,1)</f>
        <v>0</v>
      </c>
      <c r="JG48" s="567" cm="1">
        <f t="array" ref="JG48">INDEX(JG$13:JG47,$B48+1,1)</f>
        <v>0</v>
      </c>
      <c r="JH48" s="567" cm="1">
        <f t="array" ref="JH48">INDEX(JH$13:JH47,$B48+1,1)</f>
        <v>0</v>
      </c>
      <c r="JI48" s="567" cm="1">
        <f t="array" ref="JI48">INDEX(JI$13:JI47,$B48+1,1)</f>
        <v>0</v>
      </c>
      <c r="JJ48" s="567" cm="1">
        <f t="array" ref="JJ48">INDEX(JJ$13:JJ47,$B48+1,1)</f>
        <v>0</v>
      </c>
      <c r="JK48" s="567" cm="1">
        <f t="array" ref="JK48">INDEX(JK$13:JK47,$B48+1,1)</f>
        <v>0</v>
      </c>
      <c r="JL48" s="567" cm="1">
        <f t="array" ref="JL48">INDEX(JL$13:JL47,$B48+1,1)</f>
        <v>0</v>
      </c>
      <c r="JM48" s="567" cm="1">
        <f t="array" ref="JM48">INDEX(JM$13:JM47,$B48+1,1)</f>
        <v>0</v>
      </c>
      <c r="JN48" s="567" cm="1">
        <f t="array" ref="JN48">INDEX(JN$13:JN47,$B48+1,1)</f>
        <v>0</v>
      </c>
      <c r="JO48" s="567" cm="1">
        <f t="array" ref="JO48">INDEX(JO$13:JO47,$B48+1,1)</f>
        <v>0</v>
      </c>
      <c r="JP48" s="567" cm="1">
        <f t="array" ref="JP48">INDEX(JP$13:JP47,$B48+1,1)</f>
        <v>0</v>
      </c>
      <c r="JQ48" s="567" cm="1">
        <f t="array" ref="JQ48">INDEX(JQ$13:JQ47,$B48+1,1)</f>
        <v>0</v>
      </c>
      <c r="JR48" s="567" cm="1">
        <f t="array" ref="JR48">INDEX(JR$13:JR47,$B48+1,1)</f>
        <v>0</v>
      </c>
      <c r="JS48" s="567" cm="1">
        <f t="array" ref="JS48">INDEX(JS$13:JS47,$B48+1,1)</f>
        <v>0</v>
      </c>
      <c r="JT48" s="567" cm="1">
        <f t="array" ref="JT48">INDEX(JT$13:JT47,$B48+1,1)</f>
        <v>0</v>
      </c>
      <c r="JU48" s="567" cm="1">
        <f t="array" ref="JU48">INDEX(JU$13:JU47,$B48+1,1)</f>
        <v>0</v>
      </c>
      <c r="JV48" s="567" cm="1">
        <f t="array" ref="JV48">INDEX(JV$13:JV47,$B48+1,1)</f>
        <v>0</v>
      </c>
      <c r="JW48" s="567" cm="1">
        <f t="array" ref="JW48">INDEX(JW$13:JW47,$B48+1,1)</f>
        <v>0</v>
      </c>
      <c r="JX48" s="567" cm="1">
        <f t="array" ref="JX48">INDEX(JX$13:JX47,$B48+1,1)</f>
        <v>0</v>
      </c>
      <c r="JY48" s="567" cm="1">
        <f t="array" ref="JY48">INDEX(JY$13:JY47,$B48+1,1)</f>
        <v>0</v>
      </c>
      <c r="JZ48" s="567" cm="1">
        <f t="array" ref="JZ48">INDEX(JZ$13:JZ47,$B48+1,1)</f>
        <v>0</v>
      </c>
      <c r="KA48" s="567" cm="1">
        <f t="array" ref="KA48">INDEX(KA$13:KA47,$B48+1,1)</f>
        <v>0</v>
      </c>
      <c r="KB48" s="567" cm="1">
        <f t="array" ref="KB48">INDEX(KB$13:KB47,$B48+1,1)</f>
        <v>0</v>
      </c>
      <c r="KC48" s="567" cm="1">
        <f t="array" ref="KC48">INDEX(KC$13:KC47,$B48+1,1)</f>
        <v>0</v>
      </c>
      <c r="KD48" s="567" cm="1">
        <f t="array" ref="KD48">INDEX(KD$13:KD47,$B48+1,1)</f>
        <v>0</v>
      </c>
      <c r="KE48" s="567" cm="1">
        <f t="array" ref="KE48">INDEX(KE$13:KE47,$B48+1,1)</f>
        <v>0</v>
      </c>
      <c r="KF48" s="567" cm="1">
        <f t="array" ref="KF48">INDEX(KF$13:KF47,$B48+1,1)</f>
        <v>0</v>
      </c>
      <c r="KG48" s="567" t="str" cm="1">
        <f t="array" ref="KG48">INDEX(KG$13:KG47,$B48+1,1)</f>
        <v>-</v>
      </c>
      <c r="KH48" s="8"/>
      <c r="KI48" s="567" cm="1">
        <f t="array" ref="KI48">INDEX(KI$13:KI47,$B48+1,1)</f>
        <v>0</v>
      </c>
      <c r="KJ48" s="567" cm="1">
        <f t="array" ref="KJ48">INDEX(KJ$13:KJ47,$B48+1,1)</f>
        <v>0</v>
      </c>
      <c r="KK48" s="567" cm="1">
        <f t="array" ref="KK48">INDEX(KK$13:KK47,$B48+1,1)</f>
        <v>0</v>
      </c>
      <c r="KL48" s="567" t="str" cm="1">
        <f t="array" ref="KL48">INDEX(KL$13:KL47,$B48+1,1)</f>
        <v>-</v>
      </c>
      <c r="KM48" s="567" t="str" cm="1">
        <f t="array" ref="KM48">INDEX(KM$13:KM47,$B48+1,1)</f>
        <v>-</v>
      </c>
      <c r="KN48" s="567" t="str" cm="1">
        <f t="array" ref="KN48">INDEX(KN$13:KN47,$B48+1,1)</f>
        <v>-</v>
      </c>
      <c r="KO48" s="567" t="str" cm="1">
        <f t="array" ref="KO48">INDEX(KO$13:KO47,$B48+1,1)</f>
        <v>-</v>
      </c>
      <c r="KP48" s="567" t="str" cm="1">
        <f t="array" ref="KP48">INDEX(KP$13:KP47,$B48+1,1)</f>
        <v>-</v>
      </c>
      <c r="KQ48" s="567" t="str" cm="1">
        <f t="array" ref="KQ48">INDEX(KQ$13:KQ47,$B48+1,1)</f>
        <v>-</v>
      </c>
      <c r="KR48" s="567" t="str" cm="1">
        <f t="array" ref="KR48">INDEX(KR$13:KR47,$B48+1,1)</f>
        <v>-</v>
      </c>
      <c r="KS48" s="567" t="str" cm="1">
        <f t="array" ref="KS48">INDEX(KS$13:KS47,$B48+1,1)</f>
        <v>-</v>
      </c>
      <c r="KT48" s="567" t="str" cm="1">
        <f t="array" ref="KT48">INDEX(KT$13:KT47,$B48+1,1)</f>
        <v>-</v>
      </c>
      <c r="KU48" s="567" t="str" cm="1">
        <f t="array" ref="KU48">INDEX(KU$13:KU47,$B48+1,1)</f>
        <v>-</v>
      </c>
      <c r="KV48" s="567" t="str" cm="1">
        <f t="array" ref="KV48">INDEX(KV$13:KV47,$B48+1,1)</f>
        <v>-</v>
      </c>
      <c r="KW48" s="567" t="str" cm="1">
        <f t="array" ref="KW48">INDEX(KW$13:KW47,$B48+1,1)</f>
        <v>-</v>
      </c>
      <c r="KX48" s="567" t="str" cm="1">
        <f t="array" ref="KX48">INDEX(KX$13:KX47,$B48+1,1)</f>
        <v>-</v>
      </c>
      <c r="KY48" s="567" t="str" cm="1">
        <f t="array" ref="KY48">INDEX(KY$13:KY47,$B48+1,1)</f>
        <v>-</v>
      </c>
      <c r="KZ48" s="567" t="str" cm="1">
        <f t="array" ref="KZ48">INDEX(KZ$13:KZ47,$B48+1,1)</f>
        <v>-</v>
      </c>
      <c r="LA48" s="567" t="str" cm="1">
        <f t="array" ref="LA48">INDEX(LA$13:LA47,$B48+1,1)</f>
        <v>-</v>
      </c>
      <c r="LB48" s="8"/>
      <c r="LC48" s="441" t="b">
        <f t="shared" ca="1" si="113"/>
        <v>0</v>
      </c>
      <c r="LD48" s="567" t="str" cm="1">
        <f t="array" ref="LD48">INDEX(LD$13:LD47,$B48+1,1)</f>
        <v>-</v>
      </c>
      <c r="LE48" s="567" t="str" cm="1">
        <f t="array" ref="LE48">INDEX(LE$13:LE47,$B48+1,1)</f>
        <v>-</v>
      </c>
      <c r="LF48" s="567" t="str" cm="1">
        <f t="array" ref="LF48">INDEX(LF$13:LF47,$B48+1,1)</f>
        <v>-</v>
      </c>
      <c r="LG48" s="567" t="str" cm="1">
        <f t="array" ref="LG48">INDEX(LG$13:LG47,$B48+1,1)</f>
        <v>-</v>
      </c>
      <c r="LH48" s="567" t="str" cm="1">
        <f t="array" ref="LH48">INDEX(LH$13:LH47,$B48+1,1)</f>
        <v>-</v>
      </c>
      <c r="LI48" s="567" t="str" cm="1">
        <f t="array" ref="LI48">INDEX(LI$13:LI47,$B48+1,1)</f>
        <v>-</v>
      </c>
      <c r="LJ48" s="567" t="str" cm="1">
        <f t="array" ref="LJ48">INDEX(LJ$13:LJ47,$B48+1,1)</f>
        <v>-</v>
      </c>
      <c r="LK48" s="441" t="str" cm="1">
        <f t="array" ref="LK48">IF(OR(LL48:LL48&lt;&gt;"-"),TRUE,"-")</f>
        <v>-</v>
      </c>
      <c r="LL48" s="567" t="str" cm="1">
        <f t="array" ref="LL48">INDEX(LL$13:LL47,$B48+1,1)</f>
        <v>-</v>
      </c>
      <c r="LM48" s="567" cm="1">
        <f t="array" ref="LM48">INDEX(LM$13:LM47,$B48+1,1)</f>
        <v>0</v>
      </c>
      <c r="LN48" s="567" cm="1">
        <f t="array" ref="LN48">INDEX(LN$13:LN47,$B48+1,1)</f>
        <v>999999</v>
      </c>
      <c r="LO48" s="567" cm="1">
        <f t="array" ref="LO48">INDEX(LO$13:LO47,$B48+1,1)</f>
        <v>999999</v>
      </c>
      <c r="LP48" s="567" cm="1">
        <f t="array" ref="LP48">INDEX(LP$13:LP47,$B48+1,1)</f>
        <v>999999</v>
      </c>
      <c r="LQ48" s="567" cm="1">
        <f t="array" ref="LQ48">INDEX(LQ$13:LQ47,$B48+1,1)</f>
        <v>999999</v>
      </c>
      <c r="LR48" s="567" cm="1">
        <f t="array" ref="LR48">INDEX(LR$13:LR47,$B48+1,1)</f>
        <v>999999</v>
      </c>
      <c r="LS48" s="567" cm="1">
        <f t="array" ref="LS48">INDEX(LS$13:LS47,$B48+1,1)</f>
        <v>999999</v>
      </c>
      <c r="LT48" s="441" t="str">
        <f t="array" ref="LT48">IF(OR(LU48:LV48&lt;&gt;"-"),TRUE,"-")</f>
        <v>-</v>
      </c>
      <c r="LU48" s="567" t="str" cm="1">
        <f t="array" ref="LU48">INDEX(LU$13:LU47,$B48+1,1)</f>
        <v>-</v>
      </c>
      <c r="LV48" s="567" t="str" cm="1">
        <f t="array" ref="LV48">INDEX(LV$13:LV47,$B48+1,1)</f>
        <v>-</v>
      </c>
      <c r="LW48" s="567" t="b" cm="1">
        <f t="array" ref="LW48">INDEX(LW$13:LW47,$B48+1,1)</f>
        <v>1</v>
      </c>
      <c r="LX48" s="567" t="str" cm="1">
        <f t="array" ref="LX48">INDEX(LX$13:LX47,$B48+1,1)</f>
        <v>-</v>
      </c>
      <c r="LY48" s="567" cm="1">
        <f t="array" ref="LY48">INDEX(LY$13:LY47,$B48+1,1)</f>
        <v>0</v>
      </c>
      <c r="LZ48" s="567" cm="1">
        <f t="array" ref="LZ48">INDEX(LZ$13:LZ47,$B48+1,1)</f>
        <v>0</v>
      </c>
      <c r="MA48" s="567" cm="1">
        <f t="array" ref="MA48">INDEX(MA$13:MA47,$B48+1,1)</f>
        <v>0</v>
      </c>
      <c r="MB48" s="567" t="str" cm="1">
        <f t="array" ref="MB48">INDEX(MB$13:MB47,$B48+1,1)</f>
        <v>-</v>
      </c>
      <c r="MC48" s="567" t="str" cm="1">
        <f t="array" ref="MC48">INDEX(MC$13:MC47,$B48+1,1)</f>
        <v>-</v>
      </c>
      <c r="MD48" s="567" cm="1">
        <f t="array" ref="MD48">INDEX(MD$13:MD47,$B48+1,1)</f>
        <v>0</v>
      </c>
      <c r="ME48" s="567" t="str" cm="1">
        <f t="array" ref="ME48">INDEX(ME$13:ME47,$B48+1,1)</f>
        <v>-</v>
      </c>
      <c r="MF48" s="567" t="str" cm="1">
        <f t="array" ref="MF48">INDEX(MF$13:MF47,$B48+1,1)</f>
        <v>-</v>
      </c>
      <c r="MG48" s="8"/>
      <c r="MH48" s="567" cm="1">
        <f t="array" ref="MH48">INDEX(MH$13:MH47,$B48+1,1)</f>
        <v>50</v>
      </c>
      <c r="MI48" s="567" cm="1">
        <f t="array" ref="MI48">INDEX(MI$13:MI47,$B48+1,1)</f>
        <v>50</v>
      </c>
      <c r="MJ48" s="567" cm="1">
        <f t="array" ref="MJ48">INDEX(MJ$13:MJ47,$B48+1,1)</f>
        <v>50</v>
      </c>
      <c r="MK48" s="567" cm="1">
        <f t="array" ref="MK48">INDEX(MK$13:MK47,$B48+1,1)</f>
        <v>50</v>
      </c>
      <c r="ML48" s="567" cm="1">
        <f t="array" ref="ML48">INDEX(ML$13:ML47,$B48+1,1)</f>
        <v>1</v>
      </c>
      <c r="MM48" s="567" cm="1">
        <f t="array" ref="MM48">INDEX(MM$13:MM47,$B48+1,1)</f>
        <v>1</v>
      </c>
      <c r="MN48" s="567" cm="1">
        <f t="array" ref="MN48">INDEX(MN$13:MN47,$B48+1,1)</f>
        <v>1</v>
      </c>
      <c r="MO48" s="567" cm="1">
        <f t="array" ref="MO48">INDEX(MO$13:MO47,$B48+1,1)</f>
        <v>1</v>
      </c>
      <c r="MP48" s="8"/>
      <c r="MQ48" s="567" cm="1">
        <f t="array" ref="MQ48">INDEX(MQ$13:MQ47,$B48+1,1)</f>
        <v>1</v>
      </c>
      <c r="MR48" s="8"/>
      <c r="MS48" s="22" t="str">
        <f t="shared" si="118"/>
        <v>-</v>
      </c>
      <c r="MT48" s="567" t="str" cm="1">
        <f t="array" ref="MT48">INDEX(MT$13:MT47,$B48+1,1)</f>
        <v>-</v>
      </c>
      <c r="MU48" s="22" t="str">
        <f t="shared" si="119"/>
        <v>-</v>
      </c>
      <c r="MV48" s="567" t="str" cm="1">
        <f t="array" ref="MV48">INDEX(MV$13:MV47,$B48+1,1)</f>
        <v>-</v>
      </c>
      <c r="MW48" s="567" cm="1">
        <f t="array" ref="MW48">INDEX(MW$13:MW47,$B48+1,1)</f>
        <v>0</v>
      </c>
      <c r="MX48" s="514">
        <v>0</v>
      </c>
    </row>
    <row r="49" spans="1:362" outlineLevel="1">
      <c r="A49" s="18">
        <f t="shared" ref="A49:A94" si="120">ROW(A49)-13</f>
        <v>36</v>
      </c>
      <c r="B49" s="18">
        <f>$A$44</f>
        <v>31</v>
      </c>
      <c r="C49">
        <v>8</v>
      </c>
      <c r="D49" s="17" t="str">
        <f t="shared" ca="1" si="100"/>
        <v>GSW</v>
      </c>
      <c r="E49" t="b">
        <v>1</v>
      </c>
      <c r="F49" t="b">
        <v>0</v>
      </c>
      <c r="G49" t="b">
        <v>1</v>
      </c>
      <c r="H49" s="18"/>
      <c r="I49" s="18"/>
      <c r="J49" s="18"/>
      <c r="K49" s="22">
        <v>0</v>
      </c>
      <c r="L49" s="22">
        <f>d.Region</f>
        <v>2</v>
      </c>
      <c r="M49" s="22">
        <v>2</v>
      </c>
      <c r="N49" s="22">
        <v>2</v>
      </c>
      <c r="O49" s="22">
        <v>3</v>
      </c>
      <c r="P49" s="441">
        <f t="shared" si="106"/>
        <v>2</v>
      </c>
      <c r="Q49" s="441">
        <f t="shared" si="106"/>
        <v>0</v>
      </c>
      <c r="R49" s="441">
        <f t="shared" si="50"/>
        <v>6</v>
      </c>
      <c r="S49" s="567" cm="1">
        <f t="array" ref="S49">INDEX(S$13:S48,$B49+1,1)</f>
        <v>2</v>
      </c>
      <c r="T49" s="567" cm="1">
        <f t="array" ref="T49">INDEX(T$13:T48,$B49+1,1)</f>
        <v>3</v>
      </c>
      <c r="U49" s="22">
        <v>2</v>
      </c>
      <c r="V49" s="18"/>
      <c r="W49" s="18"/>
      <c r="X49" s="18"/>
      <c r="Y49" s="18"/>
      <c r="Z49" s="18"/>
      <c r="AA49" s="22">
        <v>1</v>
      </c>
      <c r="AB49" s="567" t="str" cm="1">
        <f t="array" ref="AB49">INDEX(AB$13:AB48,$B49+1,1)</f>
        <v/>
      </c>
      <c r="AC49" s="567" cm="1">
        <f t="array" ref="AC49">INDEX(AC$13:AC48,$B49+1,1)</f>
        <v>1</v>
      </c>
      <c r="AD49" s="567" cm="1">
        <f t="array" ref="AD49">INDEX(AD$13:AD48,$B49+1,1)</f>
        <v>1</v>
      </c>
      <c r="AE49" s="22">
        <v>0</v>
      </c>
      <c r="AF49" s="22">
        <v>0</v>
      </c>
      <c r="AG49" s="22">
        <v>0</v>
      </c>
      <c r="AH49" s="22">
        <v>0</v>
      </c>
      <c r="AI49" s="116"/>
      <c r="AJ49" s="116"/>
      <c r="AK49" s="116"/>
      <c r="AL49" s="116"/>
      <c r="AM49" s="116"/>
      <c r="AN49" s="116"/>
      <c r="AO49" s="116"/>
      <c r="AP49" s="116"/>
      <c r="AQ49" s="116"/>
      <c r="AR49" s="116"/>
      <c r="AS49" s="116"/>
      <c r="AT49" s="116"/>
      <c r="AU49" s="116"/>
      <c r="AV49" s="18"/>
      <c r="AW49" s="18"/>
      <c r="AX49" s="18"/>
      <c r="AY49" s="18"/>
      <c r="AZ49" s="18"/>
      <c r="BA49" s="209" t="str">
        <f>CHOOSE($K49+1,"CSIRO","MU","NFS")&amp;" Excel feed supply"</f>
        <v>CSIRO Excel feed supply</v>
      </c>
      <c r="BB49" s="8" t="str">
        <f ca="1">IF(COUNTIF(BA$13:BA49,BA49)=1,"-","Dup")</f>
        <v>-</v>
      </c>
      <c r="BC49" s="8"/>
      <c r="BD49" s="567" t="b" cm="1">
        <f t="array" ref="BD49">INDEX(BD$13:BD48,$B49+1,1)</f>
        <v>1</v>
      </c>
      <c r="BE49" s="567" t="b" cm="1">
        <f t="array" ref="BE49">INDEX(BE$13:BE48,$B49+1,1)</f>
        <v>1</v>
      </c>
      <c r="BF49" s="567" t="b" cm="1">
        <f t="array" ref="BF49">INDEX(BF$13:BF48,$B49+1,1)</f>
        <v>1</v>
      </c>
      <c r="BG49" s="567" t="b" cm="1">
        <f t="array" ref="BG49">INDEX(BG$13:BG48,$B49+1,1)</f>
        <v>1</v>
      </c>
      <c r="BH49" s="567" t="b" cm="1">
        <f t="array" ref="BH49">INDEX(BH$13:BH48,$B49+1,1)</f>
        <v>1</v>
      </c>
      <c r="BI49" s="567" t="b" cm="1">
        <f t="array" ref="BI49">INDEX(BI$13:BI48,$B49+1,1)</f>
        <v>1</v>
      </c>
      <c r="BJ49" s="567" t="b" cm="1">
        <f t="array" ref="BJ49">INDEX(BJ$13:BJ48,$B49+1,1)</f>
        <v>1</v>
      </c>
      <c r="BK49" s="567" t="b" cm="1">
        <f t="array" ref="BK49">INDEX(BK$13:BK48,$B49+1,1)</f>
        <v>1</v>
      </c>
      <c r="BL49" s="567" t="b" cm="1">
        <f t="array" ref="BL49">INDEX(BL$13:BL48,$B49+1,1)</f>
        <v>1</v>
      </c>
      <c r="BM49" s="8"/>
      <c r="BN49" s="567" t="b" cm="1">
        <f t="array" ref="BN49">INDEX(BN$13:BN48,$B49+1,1)</f>
        <v>1</v>
      </c>
      <c r="BO49" s="567" t="str" cm="1">
        <f t="array" ref="BO49">INDEX(BO$13:BO48,$B49+1,1)</f>
        <v>-</v>
      </c>
      <c r="BP49" s="567" t="b" cm="1">
        <f t="array" ref="BP49">INDEX(BP$13:BP48,$B49+1,1)</f>
        <v>0</v>
      </c>
      <c r="BQ49" s="567" t="str" cm="1">
        <f t="array" ref="BQ49">INDEX(BQ$13:BQ48,$B49+1,1)</f>
        <v>-</v>
      </c>
      <c r="BR49" s="567" t="str" cm="1">
        <f t="array" ref="BR49">INDEX(BR$13:BR48,$B49+1,1)</f>
        <v>-</v>
      </c>
      <c r="BS49" s="567" t="str" cm="1">
        <f t="array" ref="BS49">INDEX(BS$13:BS48,$B49+1,1)</f>
        <v>-</v>
      </c>
      <c r="BT49" s="567" t="str" cm="1">
        <f t="array" ref="BT49">INDEX(BT$13:BT48,$B49+1,1)</f>
        <v>-</v>
      </c>
      <c r="BU49" s="567" t="str" cm="1">
        <f t="array" ref="BU49">INDEX(BU$13:BU48,$B49+1,1)</f>
        <v>-</v>
      </c>
      <c r="BV49" s="567" t="str" cm="1">
        <f t="array" ref="BV49">INDEX(BV$13:BV48,$B49+1,1)</f>
        <v>-</v>
      </c>
      <c r="BW49" s="567" t="str" cm="1">
        <f t="array" ref="BW49">INDEX(BW$13:BW48,$B49+1,1)</f>
        <v>-</v>
      </c>
      <c r="BX49" s="567" t="str" cm="1">
        <f t="array" ref="BX49">INDEX(BX$13:BX48,$B49+1,1)</f>
        <v>-</v>
      </c>
      <c r="BY49" s="567" t="str" cm="1">
        <f t="array" ref="BY49">INDEX(BY$13:BY48,$B49+1,1)</f>
        <v>-</v>
      </c>
      <c r="BZ49" s="567" t="b" cm="1">
        <f t="array" ref="BZ49">INDEX(BZ$13:BZ48,$B49+1,1)</f>
        <v>0</v>
      </c>
      <c r="CA49" s="567" cm="1">
        <f t="array" ref="CA49">INDEX(CA$13:CA48,$B49+1,1)</f>
        <v>0</v>
      </c>
      <c r="CB49" s="567" t="str" cm="1">
        <f t="array" ref="CB49">INDEX(CB$13:CB48,$B49+1,1)</f>
        <v>-</v>
      </c>
      <c r="CC49" s="567" t="str" cm="1">
        <f t="array" ref="CC49">INDEX(CC$13:CC48,$B49+1,1)</f>
        <v>-</v>
      </c>
      <c r="CD49" s="567" t="b" cm="1">
        <f t="array" ref="CD49">INDEX(CD$13:CD48,$B49+1,1)</f>
        <v>1</v>
      </c>
      <c r="CE49" s="8"/>
      <c r="CF49" s="22" t="b">
        <v>1</v>
      </c>
      <c r="CG49" s="441" t="str">
        <f t="shared" ca="1" si="53"/>
        <v>-</v>
      </c>
      <c r="CH49" s="441">
        <f t="shared" si="107"/>
        <v>0</v>
      </c>
      <c r="CI49" s="441">
        <f t="shared" si="107"/>
        <v>0</v>
      </c>
      <c r="CJ49" s="567" t="str" cm="1">
        <f t="array" ref="CJ49">INDEX(CJ$13:CJ48,$B49+1,1)</f>
        <v>-</v>
      </c>
      <c r="CK49" s="567" t="str" cm="1">
        <f t="array" ref="CK49">INDEX(CK$13:CK48,$B49+1,1)</f>
        <v>-</v>
      </c>
      <c r="CL49" s="567" t="str" cm="1">
        <f t="array" ref="CL49">INDEX(CL$13:CL48,$B49+1,1)</f>
        <v>-</v>
      </c>
      <c r="CM49" s="441" t="str">
        <f t="shared" ca="1" si="55"/>
        <v>-</v>
      </c>
      <c r="CN49" s="441">
        <f t="shared" si="108"/>
        <v>0</v>
      </c>
      <c r="CO49" s="441">
        <f t="shared" si="108"/>
        <v>0</v>
      </c>
      <c r="CP49" s="567" t="str" cm="1">
        <f t="array" ref="CP49">INDEX(CP$13:CP48,$B49+1,1)</f>
        <v>-</v>
      </c>
      <c r="CQ49" s="441" t="str">
        <f t="shared" ca="1" si="57"/>
        <v>-</v>
      </c>
      <c r="CR49" s="441">
        <f t="shared" si="58"/>
        <v>0</v>
      </c>
      <c r="CS49" s="567" t="str" cm="1">
        <f t="array" ref="CS49">INDEX(CS$13:CS48,$B49+1,1)</f>
        <v>-</v>
      </c>
      <c r="CT49" s="567" t="str" cm="1">
        <f t="array" ref="CT49">INDEX(CT$13:CT48,$B49+1,1)</f>
        <v>-</v>
      </c>
      <c r="CU49" s="441">
        <f t="shared" si="59"/>
        <v>0</v>
      </c>
      <c r="CV49" s="567" t="str" cm="1">
        <f t="array" ref="CV49">INDEX(CV$13:CV48,$B49+1,1)</f>
        <v>-</v>
      </c>
      <c r="CW49" s="441" t="str">
        <f t="shared" ca="1" si="60"/>
        <v>-</v>
      </c>
      <c r="CX49" s="441">
        <f t="shared" si="109"/>
        <v>0</v>
      </c>
      <c r="CY49" s="441">
        <f t="shared" si="109"/>
        <v>0</v>
      </c>
      <c r="CZ49" s="8"/>
      <c r="DA49" s="22" t="b">
        <v>1</v>
      </c>
      <c r="DB49" s="22" t="b">
        <v>0</v>
      </c>
      <c r="DC49" s="571">
        <v>0</v>
      </c>
      <c r="DD49" s="22" t="b">
        <v>1</v>
      </c>
      <c r="DE49" s="570" t="str">
        <f>DE$14</f>
        <v>-</v>
      </c>
      <c r="DF49" s="567" cm="1">
        <f t="array" ref="DF49">INDEX(DF$13:DF48,$B49+1,1)</f>
        <v>1</v>
      </c>
      <c r="DG49" s="567" cm="1">
        <f t="array" ref="DG49">INDEX(DG$13:DG48,$B49+1,1)</f>
        <v>1</v>
      </c>
      <c r="DH49" s="567" t="str" cm="1">
        <f t="array" ref="DH49">INDEX(DH$13:DH48,$B49+1,1)</f>
        <v>-</v>
      </c>
      <c r="DI49" s="567" t="str" cm="1">
        <f t="array" ref="DI49">INDEX(DI$13:DI48,$B49+1,1)</f>
        <v>-</v>
      </c>
      <c r="DJ49" s="567" t="str" cm="1">
        <f t="array" ref="DJ49">INDEX(DJ$13:DJ48,$B49+1,1)</f>
        <v>-</v>
      </c>
      <c r="DK49" s="567" t="str" cm="1">
        <f t="array" ref="DK49">INDEX(DK$13:DK48,$B49+1,1)</f>
        <v>-</v>
      </c>
      <c r="DL49" s="567" t="str" cm="1">
        <f t="array" ref="DL49">INDEX(DL$13:DL48,$B49+1,1)</f>
        <v>-</v>
      </c>
      <c r="DM49" s="567" t="str" cm="1">
        <f t="array" ref="DM49">INDEX(DM$13:DM48,$B49+1,1)</f>
        <v>-</v>
      </c>
      <c r="DN49" s="567" cm="1">
        <f t="array" ref="DN49">INDEX(DN$13:DN48,$B49+1,1)</f>
        <v>1</v>
      </c>
      <c r="DO49" s="567" t="str" cm="1">
        <f t="array" ref="DO49">INDEX(DO$13:DO48,$B49+1,1)</f>
        <v>-</v>
      </c>
      <c r="DP49" s="567" t="str" cm="1">
        <f t="array" ref="DP49">INDEX(DP$13:DP48,$B49+1,1)</f>
        <v>-</v>
      </c>
      <c r="DQ49" s="567" t="str" cm="1">
        <f t="array" ref="DQ49">INDEX(DQ$13:DQ48,$B49+1,1)</f>
        <v>-</v>
      </c>
      <c r="DR49" s="567" t="str" cm="1">
        <f t="array" ref="DR49">INDEX(DR$13:DR48,$B49+1,1)</f>
        <v>-</v>
      </c>
      <c r="DS49" s="567" t="str" cm="1">
        <f t="array" ref="DS49">INDEX(DS$13:DS48,$B49+1,1)</f>
        <v>-</v>
      </c>
      <c r="DT49" s="567" t="b" cm="1">
        <f t="array" ref="DT49">INDEX(DT$13:DT48,$B49+1,1)</f>
        <v>0</v>
      </c>
      <c r="DU49" s="567" t="str" cm="1">
        <f t="array" ref="DU49">INDEX(DU$13:DU48,$B49+1,1)</f>
        <v>-</v>
      </c>
      <c r="DV49" s="567" t="str" cm="1">
        <f t="array" ref="DV49">INDEX(DV$13:DV48,$B49+1,1)</f>
        <v>-</v>
      </c>
      <c r="DW49" s="567" t="str" cm="1">
        <f t="array" ref="DW49">INDEX(DW$13:DW48,$B49+1,1)</f>
        <v>-</v>
      </c>
      <c r="DX49" s="567" t="str" cm="1">
        <f t="array" ref="DX49">INDEX(DX$13:DX48,$B49+1,1)</f>
        <v>-</v>
      </c>
      <c r="DY49" s="567" t="str" cm="1">
        <f t="array" ref="DY49">INDEX(DY$13:DY48,$B49+1,1)</f>
        <v>-</v>
      </c>
      <c r="DZ49" s="567" cm="1">
        <f t="array" ref="DZ49">INDEX(DZ$13:DZ48,$B49+1,1)</f>
        <v>500</v>
      </c>
      <c r="EA49" s="567" cm="1">
        <f t="array" ref="EA49">INDEX(EA$13:EA48,$B49+1,1)</f>
        <v>500</v>
      </c>
      <c r="EB49" s="567" t="str" cm="1">
        <f t="array" ref="EB49">INDEX(EB$13:EB48,$B49+1,1)</f>
        <v>-</v>
      </c>
      <c r="EC49" s="567" t="str" cm="1">
        <f t="array" ref="EC49">INDEX(EC$13:EC48,$B49+1,1)</f>
        <v>-</v>
      </c>
      <c r="ED49" s="567" t="str" cm="1">
        <f t="array" ref="ED49">INDEX(ED$13:ED48,$B49+1,1)</f>
        <v>-</v>
      </c>
      <c r="EE49" s="567" cm="1">
        <f t="array" ref="EE49">INDEX(EE$13:EE48,$B49+1,1)</f>
        <v>0</v>
      </c>
      <c r="EF49" s="567" cm="1">
        <f t="array" ref="EF49">INDEX(EF$13:EF48,$B49+1,1)</f>
        <v>0</v>
      </c>
      <c r="EG49" s="441">
        <f t="shared" si="115"/>
        <v>0</v>
      </c>
      <c r="EH49" s="441">
        <f t="shared" si="115"/>
        <v>6.25E-2</v>
      </c>
      <c r="EI49" s="441">
        <f t="shared" si="115"/>
        <v>6.25E-2</v>
      </c>
      <c r="EJ49" s="441">
        <f t="shared" si="115"/>
        <v>6.25E-2</v>
      </c>
      <c r="EK49" s="441" t="b">
        <f t="shared" si="116"/>
        <v>0</v>
      </c>
      <c r="EL49" s="441" t="b">
        <f t="shared" si="116"/>
        <v>1</v>
      </c>
      <c r="EM49" s="441" t="b">
        <f t="shared" si="116"/>
        <v>1</v>
      </c>
      <c r="EN49" s="441" t="b">
        <f t="shared" si="116"/>
        <v>0</v>
      </c>
      <c r="EO49" s="441">
        <f t="shared" si="117"/>
        <v>1</v>
      </c>
      <c r="EP49" s="441">
        <f t="shared" si="117"/>
        <v>0</v>
      </c>
      <c r="EQ49" s="441" t="b">
        <f t="shared" si="89"/>
        <v>0</v>
      </c>
      <c r="ER49" s="441" t="b">
        <f t="shared" si="110"/>
        <v>0</v>
      </c>
      <c r="ES49" s="441" t="b">
        <f t="shared" si="110"/>
        <v>0</v>
      </c>
      <c r="ET49" s="441" t="b">
        <f t="shared" si="110"/>
        <v>1</v>
      </c>
      <c r="EU49" s="91">
        <f t="shared" si="111"/>
        <v>2</v>
      </c>
      <c r="EV49" s="91">
        <f t="shared" si="111"/>
        <v>2</v>
      </c>
      <c r="EW49" s="567" cm="1">
        <f t="array" ref="EW49">INDEX(EW$13:EW48,$B49+1,1)</f>
        <v>1</v>
      </c>
      <c r="EX49" s="567" cm="1">
        <f t="array" ref="EX49">INDEX(EX$13:EX48,$B49+1,1)</f>
        <v>1</v>
      </c>
      <c r="EY49" s="567" cm="1">
        <f t="array" ref="EY49">INDEX(EY$13:EY48,$B49+1,1)</f>
        <v>1</v>
      </c>
      <c r="EZ49" s="567" cm="1">
        <f t="array" ref="EZ49">INDEX(EZ$13:EZ48,$B49+1,1)</f>
        <v>1</v>
      </c>
      <c r="FA49" s="567" t="str" cm="1">
        <f t="array" ref="FA49">INDEX(FA$13:FA48,$B49+1,1)</f>
        <v>-</v>
      </c>
      <c r="FB49" s="567" t="str" cm="1">
        <f t="array" ref="FB49">INDEX(FB$13:FB48,$B49+1,1)</f>
        <v>-</v>
      </c>
      <c r="FC49" s="567" t="str" cm="1">
        <f t="array" ref="FC49">INDEX(FC$13:FC48,$B49+1,1)</f>
        <v>-</v>
      </c>
      <c r="FD49" s="567" t="str" cm="1">
        <f t="array" ref="FD49">INDEX(FD$13:FD48,$B49+1,1)</f>
        <v>-</v>
      </c>
      <c r="FE49" s="567" t="b" cm="1">
        <f t="array" ref="FE49">INDEX(FE$13:FE48,$B49+1,1)</f>
        <v>0</v>
      </c>
      <c r="FF49" s="91">
        <f t="shared" si="112"/>
        <v>1</v>
      </c>
      <c r="FG49" s="91">
        <f t="shared" si="112"/>
        <v>1</v>
      </c>
      <c r="FH49" s="91">
        <f t="shared" si="112"/>
        <v>1</v>
      </c>
      <c r="FI49" s="91">
        <f t="shared" si="112"/>
        <v>1</v>
      </c>
      <c r="FJ49" s="91">
        <f t="shared" si="112"/>
        <v>1</v>
      </c>
      <c r="FK49" s="91">
        <f t="shared" si="112"/>
        <v>1</v>
      </c>
      <c r="FL49" s="91">
        <f t="shared" si="112"/>
        <v>1</v>
      </c>
      <c r="FM49" s="91">
        <f t="shared" si="112"/>
        <v>1</v>
      </c>
      <c r="FN49" s="8"/>
      <c r="FO49" s="567" t="str" cm="1">
        <f t="array" ref="FO49">INDEX(FO$13:FO48,$B49+1,1)</f>
        <v>-</v>
      </c>
      <c r="FP49" s="567" t="str" cm="1">
        <f t="array" ref="FP49">INDEX(FP$13:FP48,$B49+1,1)</f>
        <v>-</v>
      </c>
      <c r="FQ49" s="567" t="str" cm="1">
        <f t="array" ref="FQ49">INDEX(FQ$13:FQ48,$B49+1,1)</f>
        <v>-</v>
      </c>
      <c r="FR49" s="567" t="str" cm="1">
        <f t="array" ref="FR49">INDEX(FR$13:FR48,$B49+1,1)</f>
        <v>-</v>
      </c>
      <c r="FS49" s="567" t="str" cm="1">
        <f t="array" ref="FS49">INDEX(FS$13:FS48,$B49+1,1)</f>
        <v>-</v>
      </c>
      <c r="FT49" s="567" cm="1">
        <f t="array" ref="FT49">INDEX(FT$13:FT48,$B49+1,1)</f>
        <v>1</v>
      </c>
      <c r="FU49" s="567" cm="1">
        <f t="array" ref="FU49">INDEX(FU$13:FU48,$B49+1,1)</f>
        <v>1</v>
      </c>
      <c r="FV49" s="567" t="str" cm="1">
        <f t="array" ref="FV49">INDEX(FV$13:FV48,$B49+1,1)</f>
        <v>-</v>
      </c>
      <c r="FW49" s="567" t="str" cm="1">
        <f t="array" ref="FW49">INDEX(FW$13:FW48,$B49+1,1)</f>
        <v>-</v>
      </c>
      <c r="FX49" s="567" t="str" cm="1">
        <f t="array" ref="FX49">INDEX(FX$13:FX48,$B49+1,1)</f>
        <v>-</v>
      </c>
      <c r="FY49" s="567" t="str" cm="1">
        <f t="array" ref="FY49">INDEX(FY$13:FY48,$B49+1,1)</f>
        <v>-</v>
      </c>
      <c r="FZ49" s="567" t="str" cm="1">
        <f t="array" ref="FZ49">INDEX(FZ$13:FZ48,$B49+1,1)</f>
        <v>-</v>
      </c>
      <c r="GA49" s="567" t="str" cm="1">
        <f t="array" ref="GA49">INDEX(GA$13:GA48,$B49+1,1)</f>
        <v>-</v>
      </c>
      <c r="GB49" s="567" t="str" cm="1">
        <f t="array" ref="GB49">INDEX(GB$13:GB48,$B49+1,1)</f>
        <v>-</v>
      </c>
      <c r="GC49" s="567" t="str" cm="1">
        <f t="array" ref="GC49">INDEX(GC$13:GC48,$B49+1,1)</f>
        <v>-</v>
      </c>
      <c r="GD49" s="567" t="str" cm="1">
        <f t="array" ref="GD49">INDEX(GD$13:GD48,$B49+1,1)</f>
        <v>-</v>
      </c>
      <c r="GE49" s="567" t="str" cm="1">
        <f t="array" ref="GE49">INDEX(GE$13:GE48,$B49+1,1)</f>
        <v>-</v>
      </c>
      <c r="GF49" s="567" t="str" cm="1">
        <f t="array" ref="GF49">INDEX(GF$13:GF48,$B49+1,1)</f>
        <v>-</v>
      </c>
      <c r="GG49" s="567" t="str" cm="1">
        <f t="array" ref="GG49">INDEX(GG$13:GG48,$B49+1,1)</f>
        <v>-</v>
      </c>
      <c r="GH49" s="567" t="str" cm="1">
        <f t="array" ref="GH49">INDEX(GH$13:GH48,$B49+1,1)</f>
        <v>-</v>
      </c>
      <c r="GI49" s="567" t="str" cm="1">
        <f t="array" ref="GI49">INDEX(GI$13:GI48,$B49+1,1)</f>
        <v>-</v>
      </c>
      <c r="GJ49" s="567" t="str" cm="1">
        <f t="array" ref="GJ49">INDEX(GJ$13:GJ48,$B49+1,1)</f>
        <v>-</v>
      </c>
      <c r="GK49" s="567" t="str" cm="1">
        <f t="array" ref="GK49">INDEX(GK$13:GK48,$B49+1,1)</f>
        <v>-</v>
      </c>
      <c r="GL49" s="567" t="str" cm="1">
        <f t="array" ref="GL49">INDEX(GL$13:GL48,$B49+1,1)</f>
        <v>-</v>
      </c>
      <c r="GM49" s="567" t="str" cm="1">
        <f t="array" ref="GM49">INDEX(GM$13:GM48,$B49+1,1)</f>
        <v>-</v>
      </c>
      <c r="GN49" s="567" cm="1">
        <f t="array" ref="GN49">INDEX(GN$13:GN48,$B49+1,1)</f>
        <v>0</v>
      </c>
      <c r="GO49" s="567" t="str" cm="1">
        <f t="array" ref="GO49">INDEX(GO$13:GO48,$B49+1,1)</f>
        <v>-</v>
      </c>
      <c r="GP49" s="567" cm="1">
        <f t="array" ref="GP49">INDEX(GP$13:GP48,$B49+1,1)</f>
        <v>1</v>
      </c>
      <c r="GQ49" s="567" cm="1">
        <f t="array" ref="GQ49">INDEX(GQ$13:GQ48,$B49+1,1)</f>
        <v>0</v>
      </c>
      <c r="GR49" s="567" cm="1">
        <f t="array" ref="GR49">INDEX(GR$13:GR48,$B49+1,1)</f>
        <v>0</v>
      </c>
      <c r="GS49" s="567" cm="1">
        <f t="array" ref="GS49">INDEX(GS$13:GS48,$B49+1,1)</f>
        <v>0</v>
      </c>
      <c r="GT49" s="567" cm="1">
        <f t="array" ref="GT49">INDEX(GT$13:GT48,$B49+1,1)</f>
        <v>0</v>
      </c>
      <c r="GU49" s="567" cm="1">
        <f t="array" ref="GU49">INDEX(GU$13:GU48,$B49+1,1)</f>
        <v>0</v>
      </c>
      <c r="GV49" s="567" cm="1">
        <f t="array" ref="GV49">INDEX(GV$13:GV48,$B49+1,1)</f>
        <v>0</v>
      </c>
      <c r="GW49" s="567" cm="1">
        <f t="array" ref="GW49">INDEX(GW$13:GW48,$B49+1,1)</f>
        <v>1</v>
      </c>
      <c r="GX49" s="567" cm="1">
        <f t="array" ref="GX49">INDEX(GX$13:GX48,$B49+1,1)</f>
        <v>0</v>
      </c>
      <c r="GY49" s="567" cm="1">
        <f t="array" ref="GY49">INDEX(GY$13:GY48,$B49+1,1)</f>
        <v>0</v>
      </c>
      <c r="GZ49" s="567" cm="1">
        <f t="array" ref="GZ49">INDEX(GZ$13:GZ48,$B49+1,1)</f>
        <v>0</v>
      </c>
      <c r="HA49" s="567" cm="1">
        <f t="array" ref="HA49">INDEX(HA$13:HA48,$B49+1,1)</f>
        <v>0</v>
      </c>
      <c r="HB49" s="8"/>
      <c r="HC49" s="567" t="str" cm="1">
        <f t="array" aca="1" ref="HC49" ca="1">INDEX(HC$13:HC48,$B49+1,1)</f>
        <v>-</v>
      </c>
      <c r="HD49" s="567" t="str" cm="1">
        <f t="array" aca="1" ref="HD49" ca="1">INDEX(HD$13:HD48,$B49+1,1)</f>
        <v>-</v>
      </c>
      <c r="HE49" s="567" t="str" cm="1">
        <f t="array" aca="1" ref="HE49" ca="1">INDEX(HE$13:HE48,$B49+1,1)</f>
        <v>-</v>
      </c>
      <c r="HF49" s="567" t="str" cm="1">
        <f t="array" aca="1" ref="HF49" ca="1">INDEX(HF$13:HF48,$B49+1,1)</f>
        <v>-</v>
      </c>
      <c r="HG49" s="567" cm="1">
        <f t="array" aca="1" ref="HG49" ca="1">INDEX(HG$13:HG48,$B49+1,1)</f>
        <v>0</v>
      </c>
      <c r="HH49" s="567" t="str" cm="1">
        <f t="array" aca="1" ref="HH49" ca="1">INDEX(HH$13:HH48,$B49+1,1)</f>
        <v>-</v>
      </c>
      <c r="HI49" s="567" t="str" cm="1">
        <f t="array" ref="HI49">INDEX(HI$13:HI48,$B49+1,1)</f>
        <v>-</v>
      </c>
      <c r="HJ49" s="567" t="str" cm="1">
        <f t="array" aca="1" ref="HJ49" ca="1">INDEX(HJ$13:HJ48,$B49+1,1)</f>
        <v>-</v>
      </c>
      <c r="HK49" s="567" t="str" cm="1">
        <f t="array" ref="HK49">INDEX(HK$13:HK48,$B49+1,1)</f>
        <v>-</v>
      </c>
      <c r="HL49" s="567" t="str" cm="1">
        <f t="array" ref="HL49">INDEX(HL$13:HL48,$B49+1,1)</f>
        <v>-</v>
      </c>
      <c r="HM49" s="567" t="str" cm="1">
        <f t="array" ref="HM49">INDEX(HM$13:HM48,$B49+1,1)</f>
        <v>-</v>
      </c>
      <c r="HN49" s="567" t="str" cm="1">
        <f t="array" ref="HN49">INDEX(HN$13:HN48,$B49+1,1)</f>
        <v>-</v>
      </c>
      <c r="HO49" s="567" t="str" cm="1">
        <f t="array" ref="HO49">INDEX(HO$13:HO48,$B49+1,1)</f>
        <v>-</v>
      </c>
      <c r="HP49" s="567" t="str" cm="1">
        <f t="array" ref="HP49">INDEX(HP$13:HP48,$B49+1,1)</f>
        <v>-</v>
      </c>
      <c r="HQ49" s="567" t="str" cm="1">
        <f t="array" ref="HQ49">INDEX(HQ$13:HQ48,$B49+1,1)</f>
        <v>-</v>
      </c>
      <c r="HR49" s="567" t="str" cm="1">
        <f t="array" ref="HR49">INDEX(HR$13:HR48,$B49+1,1)</f>
        <v>-</v>
      </c>
      <c r="HS49" s="567" t="str" cm="1">
        <f t="array" ref="HS49">INDEX(HS$13:HS48,$B49+1,1)</f>
        <v>-</v>
      </c>
      <c r="HT49" s="567" t="str" cm="1">
        <f t="array" ref="HT49">INDEX(HT$13:HT48,$B49+1,1)</f>
        <v>-</v>
      </c>
      <c r="HU49" s="567" t="str" cm="1">
        <f t="array" ref="HU49">INDEX(HU$13:HU48,$B49+1,1)</f>
        <v>-</v>
      </c>
      <c r="HV49" s="567" t="str" cm="1">
        <f t="array" ref="HV49">INDEX(HV$13:HV48,$B49+1,1)</f>
        <v>-</v>
      </c>
      <c r="HW49" s="567" t="str" cm="1">
        <f t="array" ref="HW49">INDEX(HW$13:HW48,$B49+1,1)</f>
        <v>-</v>
      </c>
      <c r="HX49" s="567" cm="1">
        <f t="array" ref="HX49">INDEX(HX$13:HX48,$B49+1,1)</f>
        <v>0</v>
      </c>
      <c r="HY49" s="567" t="str" cm="1">
        <f t="array" ref="HY49">INDEX(HY$13:HY48,$B49+1,1)</f>
        <v>-</v>
      </c>
      <c r="HZ49" s="567" t="str" cm="1">
        <f t="array" ref="HZ49">INDEX(HZ$13:HZ48,$B49+1,1)</f>
        <v>-</v>
      </c>
      <c r="IA49" s="567" t="str" cm="1">
        <f t="array" ref="IA49">INDEX(IA$13:IA48,$B49+1,1)</f>
        <v>-</v>
      </c>
      <c r="IB49" s="567" t="str" cm="1">
        <f t="array" ref="IB49">INDEX(IB$13:IB48,$B49+1,1)</f>
        <v>-</v>
      </c>
      <c r="IC49" s="567" t="str" cm="1">
        <f t="array" ref="IC49">INDEX(IC$13:IC48,$B49+1,1)</f>
        <v>-</v>
      </c>
      <c r="ID49" s="567" cm="1">
        <f t="array" ref="ID49">INDEX(ID$13:ID48,$B49+1,1)</f>
        <v>0</v>
      </c>
      <c r="IE49" s="567" t="str" cm="1">
        <f t="array" ref="IE49">INDEX(IE$13:IE48,$B49+1,1)</f>
        <v>-</v>
      </c>
      <c r="IF49" s="567" t="str" cm="1">
        <f t="array" ref="IF49">INDEX(IF$13:IF48,$B49+1,1)</f>
        <v>-</v>
      </c>
      <c r="IG49" s="567" t="str" cm="1">
        <f t="array" ref="IG49">INDEX(IG$13:IG48,$B49+1,1)</f>
        <v>-</v>
      </c>
      <c r="IH49" s="567" cm="1">
        <f t="array" ref="IH49">INDEX(IH$13:IH48,$B49+1,1)</f>
        <v>1</v>
      </c>
      <c r="II49" s="567" cm="1">
        <f t="array" ref="II49">INDEX(II$13:II48,$B49+1,1)</f>
        <v>1</v>
      </c>
      <c r="IJ49" s="8"/>
      <c r="IK49" s="573" t="s">
        <v>30</v>
      </c>
      <c r="IL49" s="573" t="s">
        <v>30</v>
      </c>
      <c r="IM49" s="573" t="s">
        <v>30</v>
      </c>
      <c r="IN49" s="573" t="s">
        <v>30</v>
      </c>
      <c r="IO49" s="573" t="s">
        <v>30</v>
      </c>
      <c r="IP49" s="573" t="s">
        <v>30</v>
      </c>
      <c r="IQ49" s="573" t="s">
        <v>30</v>
      </c>
      <c r="IR49" s="573" t="s">
        <v>30</v>
      </c>
      <c r="IS49" s="573" t="s">
        <v>30</v>
      </c>
      <c r="IT49" s="573" t="s">
        <v>30</v>
      </c>
      <c r="IU49" s="573" t="s">
        <v>30</v>
      </c>
      <c r="IV49" s="573" t="s">
        <v>30</v>
      </c>
      <c r="IW49" s="573" t="s">
        <v>30</v>
      </c>
      <c r="IX49" s="573" t="s">
        <v>30</v>
      </c>
      <c r="IY49" s="573" t="s">
        <v>30</v>
      </c>
      <c r="IZ49" s="573" t="s">
        <v>30</v>
      </c>
      <c r="JA49" s="567" cm="1">
        <f t="array" ref="JA49">INDEX(JA$13:JA48,$B49+1,1)</f>
        <v>0</v>
      </c>
      <c r="JB49" s="567" cm="1">
        <f t="array" ref="JB49">INDEX(JB$13:JB48,$B49+1,1)</f>
        <v>0</v>
      </c>
      <c r="JC49" s="567" cm="1">
        <f t="array" ref="JC49">INDEX(JC$13:JC48,$B49+1,1)</f>
        <v>0</v>
      </c>
      <c r="JD49" s="567" cm="1">
        <f t="array" ref="JD49">INDEX(JD$13:JD48,$B49+1,1)</f>
        <v>0</v>
      </c>
      <c r="JE49" s="567" cm="1">
        <f t="array" ref="JE49">INDEX(JE$13:JE48,$B49+1,1)</f>
        <v>0</v>
      </c>
      <c r="JF49" s="567" cm="1">
        <f t="array" ref="JF49">INDEX(JF$13:JF48,$B49+1,1)</f>
        <v>0</v>
      </c>
      <c r="JG49" s="567" cm="1">
        <f t="array" ref="JG49">INDEX(JG$13:JG48,$B49+1,1)</f>
        <v>0</v>
      </c>
      <c r="JH49" s="567" cm="1">
        <f t="array" ref="JH49">INDEX(JH$13:JH48,$B49+1,1)</f>
        <v>0</v>
      </c>
      <c r="JI49" s="567" cm="1">
        <f t="array" ref="JI49">INDEX(JI$13:JI48,$B49+1,1)</f>
        <v>0</v>
      </c>
      <c r="JJ49" s="567" cm="1">
        <f t="array" ref="JJ49">INDEX(JJ$13:JJ48,$B49+1,1)</f>
        <v>0</v>
      </c>
      <c r="JK49" s="567" cm="1">
        <f t="array" ref="JK49">INDEX(JK$13:JK48,$B49+1,1)</f>
        <v>0</v>
      </c>
      <c r="JL49" s="567" cm="1">
        <f t="array" ref="JL49">INDEX(JL$13:JL48,$B49+1,1)</f>
        <v>0</v>
      </c>
      <c r="JM49" s="567" cm="1">
        <f t="array" ref="JM49">INDEX(JM$13:JM48,$B49+1,1)</f>
        <v>0</v>
      </c>
      <c r="JN49" s="567" cm="1">
        <f t="array" ref="JN49">INDEX(JN$13:JN48,$B49+1,1)</f>
        <v>0</v>
      </c>
      <c r="JO49" s="567" cm="1">
        <f t="array" ref="JO49">INDEX(JO$13:JO48,$B49+1,1)</f>
        <v>0</v>
      </c>
      <c r="JP49" s="567" cm="1">
        <f t="array" ref="JP49">INDEX(JP$13:JP48,$B49+1,1)</f>
        <v>0</v>
      </c>
      <c r="JQ49" s="567" cm="1">
        <f t="array" ref="JQ49">INDEX(JQ$13:JQ48,$B49+1,1)</f>
        <v>0</v>
      </c>
      <c r="JR49" s="567" cm="1">
        <f t="array" ref="JR49">INDEX(JR$13:JR48,$B49+1,1)</f>
        <v>0</v>
      </c>
      <c r="JS49" s="567" cm="1">
        <f t="array" ref="JS49">INDEX(JS$13:JS48,$B49+1,1)</f>
        <v>0</v>
      </c>
      <c r="JT49" s="567" cm="1">
        <f t="array" ref="JT49">INDEX(JT$13:JT48,$B49+1,1)</f>
        <v>0</v>
      </c>
      <c r="JU49" s="567" cm="1">
        <f t="array" ref="JU49">INDEX(JU$13:JU48,$B49+1,1)</f>
        <v>0</v>
      </c>
      <c r="JV49" s="567" cm="1">
        <f t="array" ref="JV49">INDEX(JV$13:JV48,$B49+1,1)</f>
        <v>0</v>
      </c>
      <c r="JW49" s="567" cm="1">
        <f t="array" ref="JW49">INDEX(JW$13:JW48,$B49+1,1)</f>
        <v>0</v>
      </c>
      <c r="JX49" s="567" cm="1">
        <f t="array" ref="JX49">INDEX(JX$13:JX48,$B49+1,1)</f>
        <v>0</v>
      </c>
      <c r="JY49" s="567" cm="1">
        <f t="array" ref="JY49">INDEX(JY$13:JY48,$B49+1,1)</f>
        <v>0</v>
      </c>
      <c r="JZ49" s="567" cm="1">
        <f t="array" ref="JZ49">INDEX(JZ$13:JZ48,$B49+1,1)</f>
        <v>0</v>
      </c>
      <c r="KA49" s="567" cm="1">
        <f t="array" ref="KA49">INDEX(KA$13:KA48,$B49+1,1)</f>
        <v>0</v>
      </c>
      <c r="KB49" s="567" cm="1">
        <f t="array" ref="KB49">INDEX(KB$13:KB48,$B49+1,1)</f>
        <v>0</v>
      </c>
      <c r="KC49" s="567" cm="1">
        <f t="array" ref="KC49">INDEX(KC$13:KC48,$B49+1,1)</f>
        <v>0</v>
      </c>
      <c r="KD49" s="567" cm="1">
        <f t="array" ref="KD49">INDEX(KD$13:KD48,$B49+1,1)</f>
        <v>0</v>
      </c>
      <c r="KE49" s="567" cm="1">
        <f t="array" ref="KE49">INDEX(KE$13:KE48,$B49+1,1)</f>
        <v>0</v>
      </c>
      <c r="KF49" s="567" cm="1">
        <f t="array" ref="KF49">INDEX(KF$13:KF48,$B49+1,1)</f>
        <v>0</v>
      </c>
      <c r="KG49" s="567" t="str" cm="1">
        <f t="array" ref="KG49">INDEX(KG$13:KG48,$B49+1,1)</f>
        <v>-</v>
      </c>
      <c r="KH49" s="8"/>
      <c r="KI49" s="567" cm="1">
        <f t="array" ref="KI49">INDEX(KI$13:KI48,$B49+1,1)</f>
        <v>0</v>
      </c>
      <c r="KJ49" s="567" cm="1">
        <f t="array" ref="KJ49">INDEX(KJ$13:KJ48,$B49+1,1)</f>
        <v>0</v>
      </c>
      <c r="KK49" s="567" cm="1">
        <f t="array" ref="KK49">INDEX(KK$13:KK48,$B49+1,1)</f>
        <v>0</v>
      </c>
      <c r="KL49" s="567" t="str" cm="1">
        <f t="array" ref="KL49">INDEX(KL$13:KL48,$B49+1,1)</f>
        <v>-</v>
      </c>
      <c r="KM49" s="567" t="str" cm="1">
        <f t="array" ref="KM49">INDEX(KM$13:KM48,$B49+1,1)</f>
        <v>-</v>
      </c>
      <c r="KN49" s="567" t="str" cm="1">
        <f t="array" ref="KN49">INDEX(KN$13:KN48,$B49+1,1)</f>
        <v>-</v>
      </c>
      <c r="KO49" s="567" t="str" cm="1">
        <f t="array" ref="KO49">INDEX(KO$13:KO48,$B49+1,1)</f>
        <v>-</v>
      </c>
      <c r="KP49" s="567" t="str" cm="1">
        <f t="array" ref="KP49">INDEX(KP$13:KP48,$B49+1,1)</f>
        <v>-</v>
      </c>
      <c r="KQ49" s="567" t="str" cm="1">
        <f t="array" ref="KQ49">INDEX(KQ$13:KQ48,$B49+1,1)</f>
        <v>-</v>
      </c>
      <c r="KR49" s="567" t="str" cm="1">
        <f t="array" ref="KR49">INDEX(KR$13:KR48,$B49+1,1)</f>
        <v>-</v>
      </c>
      <c r="KS49" s="567" t="str" cm="1">
        <f t="array" ref="KS49">INDEX(KS$13:KS48,$B49+1,1)</f>
        <v>-</v>
      </c>
      <c r="KT49" s="567" t="str" cm="1">
        <f t="array" ref="KT49">INDEX(KT$13:KT48,$B49+1,1)</f>
        <v>-</v>
      </c>
      <c r="KU49" s="567" t="str" cm="1">
        <f t="array" ref="KU49">INDEX(KU$13:KU48,$B49+1,1)</f>
        <v>-</v>
      </c>
      <c r="KV49" s="567" t="str" cm="1">
        <f t="array" ref="KV49">INDEX(KV$13:KV48,$B49+1,1)</f>
        <v>-</v>
      </c>
      <c r="KW49" s="567" t="str" cm="1">
        <f t="array" ref="KW49">INDEX(KW$13:KW48,$B49+1,1)</f>
        <v>-</v>
      </c>
      <c r="KX49" s="567" t="str" cm="1">
        <f t="array" ref="KX49">INDEX(KX$13:KX48,$B49+1,1)</f>
        <v>-</v>
      </c>
      <c r="KY49" s="567" t="str" cm="1">
        <f t="array" ref="KY49">INDEX(KY$13:KY48,$B49+1,1)</f>
        <v>-</v>
      </c>
      <c r="KZ49" s="567" t="str" cm="1">
        <f t="array" ref="KZ49">INDEX(KZ$13:KZ48,$B49+1,1)</f>
        <v>-</v>
      </c>
      <c r="LA49" s="567" t="str" cm="1">
        <f t="array" ref="LA49">INDEX(LA$13:LA48,$B49+1,1)</f>
        <v>-</v>
      </c>
      <c r="LB49" s="8"/>
      <c r="LC49" s="441" t="b">
        <f t="shared" ca="1" si="113"/>
        <v>0</v>
      </c>
      <c r="LD49" s="567" t="str" cm="1">
        <f t="array" ref="LD49">INDEX(LD$13:LD48,$B49+1,1)</f>
        <v>-</v>
      </c>
      <c r="LE49" s="567" t="str" cm="1">
        <f t="array" ref="LE49">INDEX(LE$13:LE48,$B49+1,1)</f>
        <v>-</v>
      </c>
      <c r="LF49" s="567" t="str" cm="1">
        <f t="array" ref="LF49">INDEX(LF$13:LF48,$B49+1,1)</f>
        <v>-</v>
      </c>
      <c r="LG49" s="567" t="str" cm="1">
        <f t="array" ref="LG49">INDEX(LG$13:LG48,$B49+1,1)</f>
        <v>-</v>
      </c>
      <c r="LH49" s="567" t="str" cm="1">
        <f t="array" ref="LH49">INDEX(LH$13:LH48,$B49+1,1)</f>
        <v>-</v>
      </c>
      <c r="LI49" s="567" t="str" cm="1">
        <f t="array" ref="LI49">INDEX(LI$13:LI48,$B49+1,1)</f>
        <v>-</v>
      </c>
      <c r="LJ49" s="567" t="str" cm="1">
        <f t="array" ref="LJ49">INDEX(LJ$13:LJ48,$B49+1,1)</f>
        <v>-</v>
      </c>
      <c r="LK49" s="441" t="str" cm="1">
        <f t="array" ref="LK49">IF(OR(LL49:LL49&lt;&gt;"-"),TRUE,"-")</f>
        <v>-</v>
      </c>
      <c r="LL49" s="567" t="str" cm="1">
        <f t="array" ref="LL49">INDEX(LL$13:LL48,$B49+1,1)</f>
        <v>-</v>
      </c>
      <c r="LM49" s="567" cm="1">
        <f t="array" ref="LM49">INDEX(LM$13:LM48,$B49+1,1)</f>
        <v>0</v>
      </c>
      <c r="LN49" s="567" cm="1">
        <f t="array" ref="LN49">INDEX(LN$13:LN48,$B49+1,1)</f>
        <v>999999</v>
      </c>
      <c r="LO49" s="567" cm="1">
        <f t="array" ref="LO49">INDEX(LO$13:LO48,$B49+1,1)</f>
        <v>999999</v>
      </c>
      <c r="LP49" s="567" cm="1">
        <f t="array" ref="LP49">INDEX(LP$13:LP48,$B49+1,1)</f>
        <v>999999</v>
      </c>
      <c r="LQ49" s="567" cm="1">
        <f t="array" ref="LQ49">INDEX(LQ$13:LQ48,$B49+1,1)</f>
        <v>999999</v>
      </c>
      <c r="LR49" s="567" cm="1">
        <f t="array" ref="LR49">INDEX(LR$13:LR48,$B49+1,1)</f>
        <v>999999</v>
      </c>
      <c r="LS49" s="567" cm="1">
        <f t="array" ref="LS49">INDEX(LS$13:LS48,$B49+1,1)</f>
        <v>999999</v>
      </c>
      <c r="LT49" s="441" t="str">
        <f t="array" ref="LT49">IF(OR(LU49:LV49&lt;&gt;"-"),TRUE,"-")</f>
        <v>-</v>
      </c>
      <c r="LU49" s="567" t="str" cm="1">
        <f t="array" ref="LU49">INDEX(LU$13:LU48,$B49+1,1)</f>
        <v>-</v>
      </c>
      <c r="LV49" s="567" t="str" cm="1">
        <f t="array" ref="LV49">INDEX(LV$13:LV48,$B49+1,1)</f>
        <v>-</v>
      </c>
      <c r="LW49" s="567" t="b" cm="1">
        <f t="array" ref="LW49">INDEX(LW$13:LW48,$B49+1,1)</f>
        <v>1</v>
      </c>
      <c r="LX49" s="567" t="str" cm="1">
        <f t="array" ref="LX49">INDEX(LX$13:LX48,$B49+1,1)</f>
        <v>-</v>
      </c>
      <c r="LY49" s="567" cm="1">
        <f t="array" ref="LY49">INDEX(LY$13:LY48,$B49+1,1)</f>
        <v>0</v>
      </c>
      <c r="LZ49" s="567" cm="1">
        <f t="array" ref="LZ49">INDEX(LZ$13:LZ48,$B49+1,1)</f>
        <v>0</v>
      </c>
      <c r="MA49" s="567" cm="1">
        <f t="array" ref="MA49">INDEX(MA$13:MA48,$B49+1,1)</f>
        <v>0</v>
      </c>
      <c r="MB49" s="567" t="str" cm="1">
        <f t="array" ref="MB49">INDEX(MB$13:MB48,$B49+1,1)</f>
        <v>-</v>
      </c>
      <c r="MC49" s="567" t="str" cm="1">
        <f t="array" ref="MC49">INDEX(MC$13:MC48,$B49+1,1)</f>
        <v>-</v>
      </c>
      <c r="MD49" s="567" cm="1">
        <f t="array" ref="MD49">INDEX(MD$13:MD48,$B49+1,1)</f>
        <v>0</v>
      </c>
      <c r="ME49" s="567" t="str" cm="1">
        <f t="array" ref="ME49">INDEX(ME$13:ME48,$B49+1,1)</f>
        <v>-</v>
      </c>
      <c r="MF49" s="567" t="str" cm="1">
        <f t="array" ref="MF49">INDEX(MF$13:MF48,$B49+1,1)</f>
        <v>-</v>
      </c>
      <c r="MG49" s="8"/>
      <c r="MH49" s="567" cm="1">
        <f t="array" ref="MH49">INDEX(MH$13:MH48,$B49+1,1)</f>
        <v>50</v>
      </c>
      <c r="MI49" s="567" cm="1">
        <f t="array" ref="MI49">INDEX(MI$13:MI48,$B49+1,1)</f>
        <v>50</v>
      </c>
      <c r="MJ49" s="567" cm="1">
        <f t="array" ref="MJ49">INDEX(MJ$13:MJ48,$B49+1,1)</f>
        <v>50</v>
      </c>
      <c r="MK49" s="567" cm="1">
        <f t="array" ref="MK49">INDEX(MK$13:MK48,$B49+1,1)</f>
        <v>50</v>
      </c>
      <c r="ML49" s="567" cm="1">
        <f t="array" ref="ML49">INDEX(ML$13:ML48,$B49+1,1)</f>
        <v>1</v>
      </c>
      <c r="MM49" s="567" cm="1">
        <f t="array" ref="MM49">INDEX(MM$13:MM48,$B49+1,1)</f>
        <v>1</v>
      </c>
      <c r="MN49" s="567" cm="1">
        <f t="array" ref="MN49">INDEX(MN$13:MN48,$B49+1,1)</f>
        <v>1</v>
      </c>
      <c r="MO49" s="567" cm="1">
        <f t="array" ref="MO49">INDEX(MO$13:MO48,$B49+1,1)</f>
        <v>1</v>
      </c>
      <c r="MP49" s="8"/>
      <c r="MQ49" s="567" cm="1">
        <f t="array" ref="MQ49">INDEX(MQ$13:MQ48,$B49+1,1)</f>
        <v>1</v>
      </c>
      <c r="MR49" s="8"/>
      <c r="MS49" s="22" t="str">
        <f t="shared" si="118"/>
        <v>-</v>
      </c>
      <c r="MT49" s="567" t="str" cm="1">
        <f t="array" ref="MT49">INDEX(MT$13:MT48,$B49+1,1)</f>
        <v>-</v>
      </c>
      <c r="MU49" s="22" t="str">
        <f t="shared" si="119"/>
        <v>-</v>
      </c>
      <c r="MV49" s="567" t="str" cm="1">
        <f t="array" ref="MV49">INDEX(MV$13:MV48,$B49+1,1)</f>
        <v>-</v>
      </c>
      <c r="MW49" s="567" cm="1">
        <f t="array" ref="MW49">INDEX(MW$13:MW48,$B49+1,1)</f>
        <v>0</v>
      </c>
      <c r="MX49" s="514">
        <v>0</v>
      </c>
    </row>
    <row r="50" spans="1:362" outlineLevel="1">
      <c r="A50" s="18">
        <f t="shared" si="120"/>
        <v>37</v>
      </c>
      <c r="B50" s="18">
        <f>$A$49</f>
        <v>36</v>
      </c>
      <c r="C50">
        <v>9</v>
      </c>
      <c r="D50" s="17" t="str">
        <f t="shared" ca="1" si="100"/>
        <v>GSW</v>
      </c>
      <c r="E50" t="b">
        <v>1</v>
      </c>
      <c r="F50" t="b">
        <v>0</v>
      </c>
      <c r="G50" t="b">
        <v>1</v>
      </c>
      <c r="H50" s="18"/>
      <c r="I50" s="567" cm="1">
        <f t="array" ref="I50">INDEX(I$13:I49,$B50+1,1)</f>
        <v>0</v>
      </c>
      <c r="J50" s="567" cm="1">
        <f t="array" ref="J50">INDEX(J$13:J49,$B50+1,1)</f>
        <v>0</v>
      </c>
      <c r="K50" s="567" cm="1">
        <f t="array" ref="K50">INDEX(K$13:K49,$B50+1,1)</f>
        <v>0</v>
      </c>
      <c r="L50" s="567" cm="1">
        <f t="array" ref="L50">INDEX(L$13:L49,$B50+1,1)</f>
        <v>2</v>
      </c>
      <c r="M50" s="567" cm="1">
        <f t="array" ref="M50">INDEX(M$13:M49,$B50+1,1)</f>
        <v>2</v>
      </c>
      <c r="N50" s="567" cm="1">
        <f t="array" ref="N50">INDEX(N$13:N49,$B50+1,1)</f>
        <v>2</v>
      </c>
      <c r="O50" s="567" cm="1">
        <f t="array" ref="O50">INDEX(O$13:O49,$B50+1,1)</f>
        <v>3</v>
      </c>
      <c r="P50" s="441">
        <f t="shared" si="106"/>
        <v>2</v>
      </c>
      <c r="Q50" s="441">
        <f t="shared" si="106"/>
        <v>0</v>
      </c>
      <c r="R50" s="441">
        <f t="shared" si="50"/>
        <v>6</v>
      </c>
      <c r="S50" s="567" cm="1">
        <f t="array" ref="S50">INDEX(S$13:S49,$B50+1,1)</f>
        <v>2</v>
      </c>
      <c r="T50" s="567" cm="1">
        <f t="array" ref="T50">INDEX(T$13:T49,$B50+1,1)</f>
        <v>3</v>
      </c>
      <c r="U50" s="567" cm="1">
        <f t="array" ref="U50">INDEX(U$13:U49,$B50+1,1)</f>
        <v>2</v>
      </c>
      <c r="V50" s="567" cm="1">
        <f t="array" ref="V50">INDEX(V$13:V49,$B50+1,1)</f>
        <v>0</v>
      </c>
      <c r="W50" s="18"/>
      <c r="X50" s="567" cm="1">
        <f t="array" ref="X50">INDEX(X$13:X49,$B50+1,1)</f>
        <v>0</v>
      </c>
      <c r="Y50" s="567" cm="1">
        <f t="array" ref="Y50">INDEX(Y$13:Y49,$B50+1,1)</f>
        <v>0</v>
      </c>
      <c r="Z50" s="567" cm="1">
        <f t="array" ref="Z50">INDEX(Z$13:Z49,$B50+1,1)</f>
        <v>0</v>
      </c>
      <c r="AA50" s="567" cm="1">
        <f t="array" ref="AA50">INDEX(AA$13:AA49,$B50+1,1)</f>
        <v>1</v>
      </c>
      <c r="AB50" s="567" t="str" cm="1">
        <f t="array" ref="AB50">INDEX(AB$13:AB49,$B50+1,1)</f>
        <v/>
      </c>
      <c r="AC50" s="567" cm="1">
        <f t="array" ref="AC50">INDEX(AC$13:AC49,$B50+1,1)</f>
        <v>1</v>
      </c>
      <c r="AD50" s="567" cm="1">
        <f t="array" ref="AD50">INDEX(AD$13:AD49,$B50+1,1)</f>
        <v>1</v>
      </c>
      <c r="AE50" s="567" cm="1">
        <f t="array" ref="AE50">INDEX(AE$13:AE49,$B50+1,1)</f>
        <v>0</v>
      </c>
      <c r="AF50" s="567" cm="1">
        <f t="array" ref="AF50">INDEX(AF$13:AF49,$B50+1,1)</f>
        <v>0</v>
      </c>
      <c r="AG50" s="567" cm="1">
        <f t="array" ref="AG50">INDEX(AG$13:AG49,$B50+1,1)</f>
        <v>0</v>
      </c>
      <c r="AH50" s="567" cm="1">
        <f t="array" ref="AH50">INDEX(AH$13:AH49,$B50+1,1)</f>
        <v>0</v>
      </c>
      <c r="AI50" s="116"/>
      <c r="AJ50" s="116"/>
      <c r="AK50" s="116"/>
      <c r="AL50" s="116"/>
      <c r="AM50" s="116"/>
      <c r="AN50" s="116"/>
      <c r="AO50" s="116"/>
      <c r="AP50" s="116"/>
      <c r="AQ50" s="116"/>
      <c r="AR50" s="116"/>
      <c r="AS50" s="116"/>
      <c r="AT50" s="116"/>
      <c r="AU50" s="116"/>
      <c r="AV50" s="18"/>
      <c r="AW50" s="18"/>
      <c r="AX50" s="18"/>
      <c r="AY50" s="18"/>
      <c r="AZ50" s="18"/>
      <c r="BA50" s="209" t="str">
        <f>CHOOSE($K50+1,"CSIRO","MU","NFS")&amp;" Optimum feed supply"</f>
        <v>CSIRO Optimum feed supply</v>
      </c>
      <c r="BB50" s="8" t="str">
        <f ca="1">IF(COUNTIF(BA$13:BA50,BA50)=1,"-","Dup")</f>
        <v>-</v>
      </c>
      <c r="BC50" s="8"/>
      <c r="BD50" s="567" t="b" cm="1">
        <f t="array" ref="BD50">INDEX(BD$13:BD49,$B50+1,1)</f>
        <v>1</v>
      </c>
      <c r="BE50" s="567" t="b" cm="1">
        <f t="array" ref="BE50">INDEX(BE$13:BE49,$B50+1,1)</f>
        <v>1</v>
      </c>
      <c r="BF50" s="567" t="b" cm="1">
        <f t="array" ref="BF50">INDEX(BF$13:BF49,$B50+1,1)</f>
        <v>1</v>
      </c>
      <c r="BG50" s="567" t="b" cm="1">
        <f t="array" ref="BG50">INDEX(BG$13:BG49,$B50+1,1)</f>
        <v>1</v>
      </c>
      <c r="BH50" s="567" t="b" cm="1">
        <f t="array" ref="BH50">INDEX(BH$13:BH49,$B50+1,1)</f>
        <v>1</v>
      </c>
      <c r="BI50" s="567" t="b" cm="1">
        <f t="array" ref="BI50">INDEX(BI$13:BI49,$B50+1,1)</f>
        <v>1</v>
      </c>
      <c r="BJ50" s="567" t="b" cm="1">
        <f t="array" ref="BJ50">INDEX(BJ$13:BJ49,$B50+1,1)</f>
        <v>1</v>
      </c>
      <c r="BK50" s="567" t="b" cm="1">
        <f t="array" ref="BK50">INDEX(BK$13:BK49,$B50+1,1)</f>
        <v>1</v>
      </c>
      <c r="BL50" s="567" t="b" cm="1">
        <f t="array" ref="BL50">INDEX(BL$13:BL49,$B50+1,1)</f>
        <v>1</v>
      </c>
      <c r="BM50" s="8"/>
      <c r="BN50" s="567" t="b" cm="1">
        <f t="array" ref="BN50">INDEX(BN$13:BN49,$B50+1,1)</f>
        <v>1</v>
      </c>
      <c r="BO50" s="567" t="str" cm="1">
        <f t="array" ref="BO50">INDEX(BO$13:BO49,$B50+1,1)</f>
        <v>-</v>
      </c>
      <c r="BP50" s="567" t="b" cm="1">
        <f t="array" ref="BP50">INDEX(BP$13:BP49,$B50+1,1)</f>
        <v>0</v>
      </c>
      <c r="BQ50" s="567" t="str" cm="1">
        <f t="array" ref="BQ50">INDEX(BQ$13:BQ49,$B50+1,1)</f>
        <v>-</v>
      </c>
      <c r="BR50" s="567" t="str" cm="1">
        <f t="array" ref="BR50">INDEX(BR$13:BR49,$B50+1,1)</f>
        <v>-</v>
      </c>
      <c r="BS50" s="567" t="str" cm="1">
        <f t="array" ref="BS50">INDEX(BS$13:BS49,$B50+1,1)</f>
        <v>-</v>
      </c>
      <c r="BT50" s="567" t="str" cm="1">
        <f t="array" ref="BT50">INDEX(BT$13:BT49,$B50+1,1)</f>
        <v>-</v>
      </c>
      <c r="BU50" s="567" t="str" cm="1">
        <f t="array" ref="BU50">INDEX(BU$13:BU49,$B50+1,1)</f>
        <v>-</v>
      </c>
      <c r="BV50" s="567" t="str" cm="1">
        <f t="array" ref="BV50">INDEX(BV$13:BV49,$B50+1,1)</f>
        <v>-</v>
      </c>
      <c r="BW50" s="567" t="str" cm="1">
        <f t="array" ref="BW50">INDEX(BW$13:BW49,$B50+1,1)</f>
        <v>-</v>
      </c>
      <c r="BX50" s="567" t="str" cm="1">
        <f t="array" ref="BX50">INDEX(BX$13:BX49,$B50+1,1)</f>
        <v>-</v>
      </c>
      <c r="BY50" s="567" t="str" cm="1">
        <f t="array" ref="BY50">INDEX(BY$13:BY49,$B50+1,1)</f>
        <v>-</v>
      </c>
      <c r="BZ50" s="567" t="b" cm="1">
        <f t="array" ref="BZ50">INDEX(BZ$13:BZ49,$B50+1,1)</f>
        <v>0</v>
      </c>
      <c r="CA50" s="567" cm="1">
        <f t="array" ref="CA50">INDEX(CA$13:CA49,$B50+1,1)</f>
        <v>0</v>
      </c>
      <c r="CB50" s="567" t="str" cm="1">
        <f t="array" ref="CB50">INDEX(CB$13:CB49,$B50+1,1)</f>
        <v>-</v>
      </c>
      <c r="CC50" s="567" t="str" cm="1">
        <f t="array" ref="CC50">INDEX(CC$13:CC49,$B50+1,1)</f>
        <v>-</v>
      </c>
      <c r="CD50" s="567" t="b" cm="1">
        <f t="array" ref="CD50">INDEX(CD$13:CD49,$B50+1,1)</f>
        <v>1</v>
      </c>
      <c r="CE50" s="8"/>
      <c r="CF50" s="22" t="b">
        <v>0</v>
      </c>
      <c r="CG50" s="441" t="str">
        <f t="shared" ca="1" si="53"/>
        <v>-</v>
      </c>
      <c r="CH50" s="441">
        <f t="shared" si="107"/>
        <v>0</v>
      </c>
      <c r="CI50" s="441">
        <f t="shared" si="107"/>
        <v>0</v>
      </c>
      <c r="CJ50" s="567" t="str" cm="1">
        <f t="array" ref="CJ50">INDEX(CJ$13:CJ49,$B50+1,1)</f>
        <v>-</v>
      </c>
      <c r="CK50" s="567" t="str" cm="1">
        <f t="array" ref="CK50">INDEX(CK$13:CK49,$B50+1,1)</f>
        <v>-</v>
      </c>
      <c r="CL50" s="567" t="str" cm="1">
        <f t="array" ref="CL50">INDEX(CL$13:CL49,$B50+1,1)</f>
        <v>-</v>
      </c>
      <c r="CM50" s="441" t="str">
        <f t="shared" ca="1" si="55"/>
        <v>-</v>
      </c>
      <c r="CN50" s="441">
        <f t="shared" si="108"/>
        <v>0</v>
      </c>
      <c r="CO50" s="441">
        <f t="shared" si="108"/>
        <v>0</v>
      </c>
      <c r="CP50" s="567" t="str" cm="1">
        <f t="array" ref="CP50">INDEX(CP$13:CP49,$B50+1,1)</f>
        <v>-</v>
      </c>
      <c r="CQ50" s="441" t="str">
        <f t="shared" ca="1" si="57"/>
        <v>-</v>
      </c>
      <c r="CR50" s="441">
        <f t="shared" si="58"/>
        <v>0</v>
      </c>
      <c r="CS50" s="567" t="str" cm="1">
        <f t="array" ref="CS50">INDEX(CS$13:CS49,$B50+1,1)</f>
        <v>-</v>
      </c>
      <c r="CT50" s="567" t="str" cm="1">
        <f t="array" ref="CT50">INDEX(CT$13:CT49,$B50+1,1)</f>
        <v>-</v>
      </c>
      <c r="CU50" s="441">
        <f t="shared" si="59"/>
        <v>0</v>
      </c>
      <c r="CV50" s="567" t="str" cm="1">
        <f t="array" ref="CV50">INDEX(CV$13:CV49,$B50+1,1)</f>
        <v>-</v>
      </c>
      <c r="CW50" s="441" t="str">
        <f t="shared" ca="1" si="60"/>
        <v>-</v>
      </c>
      <c r="CX50" s="441">
        <f t="shared" si="109"/>
        <v>0</v>
      </c>
      <c r="CY50" s="441">
        <f t="shared" si="109"/>
        <v>0</v>
      </c>
      <c r="CZ50" s="8"/>
      <c r="DA50" s="91" t="str">
        <f ca="1">$HD50</f>
        <v>-</v>
      </c>
      <c r="DB50" s="22" t="b">
        <v>1</v>
      </c>
      <c r="DC50" s="572">
        <f>VALUE($L50&amp;$M50&amp;$O50&amp;$U50&amp;IFERROR(VALUE($K50),0)&amp;$AA50&amp;$AE50&amp;$AF50&amp;$AG50&amp;$AH50)</f>
        <v>2232010000</v>
      </c>
      <c r="DD50" s="22" t="b">
        <v>0</v>
      </c>
      <c r="DE50" s="567" t="str" cm="1">
        <f t="array" ref="DE50">INDEX(DE$13:DE49,$B50+1,1)</f>
        <v>-</v>
      </c>
      <c r="DF50" s="567" cm="1">
        <f t="array" ref="DF50">INDEX(DF$13:DF49,$B50+1,1)</f>
        <v>1</v>
      </c>
      <c r="DG50" s="567" cm="1">
        <f t="array" ref="DG50">INDEX(DG$13:DG49,$B50+1,1)</f>
        <v>1</v>
      </c>
      <c r="DH50" s="567" t="str" cm="1">
        <f t="array" ref="DH50">INDEX(DH$13:DH49,$B50+1,1)</f>
        <v>-</v>
      </c>
      <c r="DI50" s="567" t="str" cm="1">
        <f t="array" ref="DI50">INDEX(DI$13:DI49,$B50+1,1)</f>
        <v>-</v>
      </c>
      <c r="DJ50" s="567" t="str" cm="1">
        <f t="array" ref="DJ50">INDEX(DJ$13:DJ49,$B50+1,1)</f>
        <v>-</v>
      </c>
      <c r="DK50" s="567" t="str" cm="1">
        <f t="array" ref="DK50">INDEX(DK$13:DK49,$B50+1,1)</f>
        <v>-</v>
      </c>
      <c r="DL50" s="567" t="str" cm="1">
        <f t="array" ref="DL50">INDEX(DL$13:DL49,$B50+1,1)</f>
        <v>-</v>
      </c>
      <c r="DM50" s="567" t="str" cm="1">
        <f t="array" ref="DM50">INDEX(DM$13:DM49,$B50+1,1)</f>
        <v>-</v>
      </c>
      <c r="DN50" s="567" cm="1">
        <f t="array" ref="DN50">INDEX(DN$13:DN49,$B50+1,1)</f>
        <v>1</v>
      </c>
      <c r="DO50" s="567" t="str" cm="1">
        <f t="array" ref="DO50">INDEX(DO$13:DO49,$B50+1,1)</f>
        <v>-</v>
      </c>
      <c r="DP50" s="567" t="str" cm="1">
        <f t="array" ref="DP50">INDEX(DP$13:DP49,$B50+1,1)</f>
        <v>-</v>
      </c>
      <c r="DQ50" s="567" t="str" cm="1">
        <f t="array" ref="DQ50">INDEX(DQ$13:DQ49,$B50+1,1)</f>
        <v>-</v>
      </c>
      <c r="DR50" s="567" t="str" cm="1">
        <f t="array" ref="DR50">INDEX(DR$13:DR49,$B50+1,1)</f>
        <v>-</v>
      </c>
      <c r="DS50" s="567" t="str" cm="1">
        <f t="array" ref="DS50">INDEX(DS$13:DS49,$B50+1,1)</f>
        <v>-</v>
      </c>
      <c r="DT50" s="567" t="b" cm="1">
        <f t="array" ref="DT50">INDEX(DT$13:DT49,$B50+1,1)</f>
        <v>0</v>
      </c>
      <c r="DU50" s="567" t="str" cm="1">
        <f t="array" ref="DU50">INDEX(DU$13:DU49,$B50+1,1)</f>
        <v>-</v>
      </c>
      <c r="DV50" s="567" t="str" cm="1">
        <f t="array" ref="DV50">INDEX(DV$13:DV49,$B50+1,1)</f>
        <v>-</v>
      </c>
      <c r="DW50" s="567" t="str" cm="1">
        <f t="array" ref="DW50">INDEX(DW$13:DW49,$B50+1,1)</f>
        <v>-</v>
      </c>
      <c r="DX50" s="567" t="str" cm="1">
        <f t="array" ref="DX50">INDEX(DX$13:DX49,$B50+1,1)</f>
        <v>-</v>
      </c>
      <c r="DY50" s="567" t="str" cm="1">
        <f t="array" ref="DY50">INDEX(DY$13:DY49,$B50+1,1)</f>
        <v>-</v>
      </c>
      <c r="DZ50" s="567" cm="1">
        <f t="array" ref="DZ50">INDEX(DZ$13:DZ49,$B50+1,1)</f>
        <v>500</v>
      </c>
      <c r="EA50" s="567" cm="1">
        <f t="array" ref="EA50">INDEX(EA$13:EA49,$B50+1,1)</f>
        <v>500</v>
      </c>
      <c r="EB50" s="567" t="str" cm="1">
        <f t="array" ref="EB50">INDEX(EB$13:EB49,$B50+1,1)</f>
        <v>-</v>
      </c>
      <c r="EC50" s="567" t="str" cm="1">
        <f t="array" ref="EC50">INDEX(EC$13:EC49,$B50+1,1)</f>
        <v>-</v>
      </c>
      <c r="ED50" s="567" t="str" cm="1">
        <f t="array" ref="ED50">INDEX(ED$13:ED49,$B50+1,1)</f>
        <v>-</v>
      </c>
      <c r="EE50" s="567" cm="1">
        <f t="array" ref="EE50">INDEX(EE$13:EE49,$B50+1,1)</f>
        <v>0</v>
      </c>
      <c r="EF50" s="567" cm="1">
        <f t="array" ref="EF50">INDEX(EF$13:EF49,$B50+1,1)</f>
        <v>0</v>
      </c>
      <c r="EG50" s="441">
        <f t="shared" si="115"/>
        <v>0</v>
      </c>
      <c r="EH50" s="441">
        <f t="shared" si="115"/>
        <v>6.25E-2</v>
      </c>
      <c r="EI50" s="441">
        <f t="shared" si="115"/>
        <v>6.25E-2</v>
      </c>
      <c r="EJ50" s="441">
        <f t="shared" si="115"/>
        <v>6.25E-2</v>
      </c>
      <c r="EK50" s="441" t="b">
        <f t="shared" si="116"/>
        <v>0</v>
      </c>
      <c r="EL50" s="441" t="b">
        <f t="shared" si="116"/>
        <v>1</v>
      </c>
      <c r="EM50" s="441" t="b">
        <f t="shared" si="116"/>
        <v>1</v>
      </c>
      <c r="EN50" s="441" t="b">
        <f t="shared" si="116"/>
        <v>0</v>
      </c>
      <c r="EO50" s="441">
        <f t="shared" si="117"/>
        <v>1</v>
      </c>
      <c r="EP50" s="441">
        <f t="shared" si="117"/>
        <v>0</v>
      </c>
      <c r="EQ50" s="441" t="b">
        <f t="shared" si="89"/>
        <v>0</v>
      </c>
      <c r="ER50" s="441" t="b">
        <f t="shared" si="110"/>
        <v>0</v>
      </c>
      <c r="ES50" s="441" t="b">
        <f t="shared" si="110"/>
        <v>0</v>
      </c>
      <c r="ET50" s="441" t="b">
        <f t="shared" si="110"/>
        <v>1</v>
      </c>
      <c r="EU50" s="91">
        <f t="shared" si="111"/>
        <v>2</v>
      </c>
      <c r="EV50" s="91">
        <f t="shared" si="111"/>
        <v>2</v>
      </c>
      <c r="EW50" s="567" cm="1">
        <f t="array" ref="EW50">INDEX(EW$13:EW49,$B50+1,1)</f>
        <v>1</v>
      </c>
      <c r="EX50" s="567" cm="1">
        <f t="array" ref="EX50">INDEX(EX$13:EX49,$B50+1,1)</f>
        <v>1</v>
      </c>
      <c r="EY50" s="567" cm="1">
        <f t="array" ref="EY50">INDEX(EY$13:EY49,$B50+1,1)</f>
        <v>1</v>
      </c>
      <c r="EZ50" s="567" cm="1">
        <f t="array" ref="EZ50">INDEX(EZ$13:EZ49,$B50+1,1)</f>
        <v>1</v>
      </c>
      <c r="FA50" s="567" t="str" cm="1">
        <f t="array" ref="FA50">INDEX(FA$13:FA49,$B50+1,1)</f>
        <v>-</v>
      </c>
      <c r="FB50" s="567" t="str" cm="1">
        <f t="array" ref="FB50">INDEX(FB$13:FB49,$B50+1,1)</f>
        <v>-</v>
      </c>
      <c r="FC50" s="567" t="str" cm="1">
        <f t="array" ref="FC50">INDEX(FC$13:FC49,$B50+1,1)</f>
        <v>-</v>
      </c>
      <c r="FD50" s="567" t="str" cm="1">
        <f t="array" ref="FD50">INDEX(FD$13:FD49,$B50+1,1)</f>
        <v>-</v>
      </c>
      <c r="FE50" s="567" t="b" cm="1">
        <f t="array" ref="FE50">INDEX(FE$13:FE49,$B50+1,1)</f>
        <v>0</v>
      </c>
      <c r="FF50" s="91">
        <f t="shared" si="112"/>
        <v>1</v>
      </c>
      <c r="FG50" s="91">
        <f t="shared" si="112"/>
        <v>1</v>
      </c>
      <c r="FH50" s="91">
        <f t="shared" si="112"/>
        <v>1</v>
      </c>
      <c r="FI50" s="91">
        <f t="shared" si="112"/>
        <v>1</v>
      </c>
      <c r="FJ50" s="91">
        <f t="shared" si="112"/>
        <v>1</v>
      </c>
      <c r="FK50" s="91">
        <f t="shared" si="112"/>
        <v>1</v>
      </c>
      <c r="FL50" s="91">
        <f t="shared" si="112"/>
        <v>1</v>
      </c>
      <c r="FM50" s="91">
        <f t="shared" si="112"/>
        <v>1</v>
      </c>
      <c r="FN50" s="8"/>
      <c r="FO50" s="567" t="str" cm="1">
        <f t="array" ref="FO50">INDEX(FO$13:FO49,$B50+1,1)</f>
        <v>-</v>
      </c>
      <c r="FP50" s="567" t="str" cm="1">
        <f t="array" ref="FP50">INDEX(FP$13:FP49,$B50+1,1)</f>
        <v>-</v>
      </c>
      <c r="FQ50" s="567" t="str" cm="1">
        <f t="array" ref="FQ50">INDEX(FQ$13:FQ49,$B50+1,1)</f>
        <v>-</v>
      </c>
      <c r="FR50" s="567" t="str" cm="1">
        <f t="array" ref="FR50">INDEX(FR$13:FR49,$B50+1,1)</f>
        <v>-</v>
      </c>
      <c r="FS50" s="567" t="str" cm="1">
        <f t="array" ref="FS50">INDEX(FS$13:FS49,$B50+1,1)</f>
        <v>-</v>
      </c>
      <c r="FT50" s="567" cm="1">
        <f t="array" ref="FT50">INDEX(FT$13:FT49,$B50+1,1)</f>
        <v>1</v>
      </c>
      <c r="FU50" s="567" cm="1">
        <f t="array" ref="FU50">INDEX(FU$13:FU49,$B50+1,1)</f>
        <v>1</v>
      </c>
      <c r="FV50" s="567" t="str" cm="1">
        <f t="array" ref="FV50">INDEX(FV$13:FV49,$B50+1,1)</f>
        <v>-</v>
      </c>
      <c r="FW50" s="567" t="str" cm="1">
        <f t="array" ref="FW50">INDEX(FW$13:FW49,$B50+1,1)</f>
        <v>-</v>
      </c>
      <c r="FX50" s="567" t="str" cm="1">
        <f t="array" ref="FX50">INDEX(FX$13:FX49,$B50+1,1)</f>
        <v>-</v>
      </c>
      <c r="FY50" s="567" t="str" cm="1">
        <f t="array" ref="FY50">INDEX(FY$13:FY49,$B50+1,1)</f>
        <v>-</v>
      </c>
      <c r="FZ50" s="567" t="str" cm="1">
        <f t="array" ref="FZ50">INDEX(FZ$13:FZ49,$B50+1,1)</f>
        <v>-</v>
      </c>
      <c r="GA50" s="567" t="str" cm="1">
        <f t="array" ref="GA50">INDEX(GA$13:GA49,$B50+1,1)</f>
        <v>-</v>
      </c>
      <c r="GB50" s="567" t="str" cm="1">
        <f t="array" ref="GB50">INDEX(GB$13:GB49,$B50+1,1)</f>
        <v>-</v>
      </c>
      <c r="GC50" s="567" t="str" cm="1">
        <f t="array" ref="GC50">INDEX(GC$13:GC49,$B50+1,1)</f>
        <v>-</v>
      </c>
      <c r="GD50" s="567" t="str" cm="1">
        <f t="array" ref="GD50">INDEX(GD$13:GD49,$B50+1,1)</f>
        <v>-</v>
      </c>
      <c r="GE50" s="567" t="str" cm="1">
        <f t="array" ref="GE50">INDEX(GE$13:GE49,$B50+1,1)</f>
        <v>-</v>
      </c>
      <c r="GF50" s="567" t="str" cm="1">
        <f t="array" ref="GF50">INDEX(GF$13:GF49,$B50+1,1)</f>
        <v>-</v>
      </c>
      <c r="GG50" s="567" t="str" cm="1">
        <f t="array" ref="GG50">INDEX(GG$13:GG49,$B50+1,1)</f>
        <v>-</v>
      </c>
      <c r="GH50" s="567" t="str" cm="1">
        <f t="array" ref="GH50">INDEX(GH$13:GH49,$B50+1,1)</f>
        <v>-</v>
      </c>
      <c r="GI50" s="567" t="str" cm="1">
        <f t="array" ref="GI50">INDEX(GI$13:GI49,$B50+1,1)</f>
        <v>-</v>
      </c>
      <c r="GJ50" s="567" t="str" cm="1">
        <f t="array" ref="GJ50">INDEX(GJ$13:GJ49,$B50+1,1)</f>
        <v>-</v>
      </c>
      <c r="GK50" s="567" t="str" cm="1">
        <f t="array" ref="GK50">INDEX(GK$13:GK49,$B50+1,1)</f>
        <v>-</v>
      </c>
      <c r="GL50" s="567" t="str" cm="1">
        <f t="array" ref="GL50">INDEX(GL$13:GL49,$B50+1,1)</f>
        <v>-</v>
      </c>
      <c r="GM50" s="567" t="str" cm="1">
        <f t="array" ref="GM50">INDEX(GM$13:GM49,$B50+1,1)</f>
        <v>-</v>
      </c>
      <c r="GN50" s="567" cm="1">
        <f t="array" ref="GN50">INDEX(GN$13:GN49,$B50+1,1)</f>
        <v>0</v>
      </c>
      <c r="GO50" s="567" t="str" cm="1">
        <f t="array" ref="GO50">INDEX(GO$13:GO49,$B50+1,1)</f>
        <v>-</v>
      </c>
      <c r="GP50" s="567" cm="1">
        <f t="array" ref="GP50">INDEX(GP$13:GP49,$B50+1,1)</f>
        <v>1</v>
      </c>
      <c r="GQ50" s="567" cm="1">
        <f t="array" ref="GQ50">INDEX(GQ$13:GQ49,$B50+1,1)</f>
        <v>0</v>
      </c>
      <c r="GR50" s="567" cm="1">
        <f t="array" ref="GR50">INDEX(GR$13:GR49,$B50+1,1)</f>
        <v>0</v>
      </c>
      <c r="GS50" s="567" cm="1">
        <f t="array" ref="GS50">INDEX(GS$13:GS49,$B50+1,1)</f>
        <v>0</v>
      </c>
      <c r="GT50" s="567" cm="1">
        <f t="array" ref="GT50">INDEX(GT$13:GT49,$B50+1,1)</f>
        <v>0</v>
      </c>
      <c r="GU50" s="567" cm="1">
        <f t="array" ref="GU50">INDEX(GU$13:GU49,$B50+1,1)</f>
        <v>0</v>
      </c>
      <c r="GV50" s="567" cm="1">
        <f t="array" ref="GV50">INDEX(GV$13:GV49,$B50+1,1)</f>
        <v>0</v>
      </c>
      <c r="GW50" s="567" cm="1">
        <f t="array" ref="GW50">INDEX(GW$13:GW49,$B50+1,1)</f>
        <v>1</v>
      </c>
      <c r="GX50" s="567" cm="1">
        <f t="array" ref="GX50">INDEX(GX$13:GX49,$B50+1,1)</f>
        <v>0</v>
      </c>
      <c r="GY50" s="567" cm="1">
        <f t="array" ref="GY50">INDEX(GY$13:GY49,$B50+1,1)</f>
        <v>0</v>
      </c>
      <c r="GZ50" s="567" cm="1">
        <f t="array" ref="GZ50">INDEX(GZ$13:GZ49,$B50+1,1)</f>
        <v>0</v>
      </c>
      <c r="HA50" s="567" cm="1">
        <f t="array" ref="HA50">INDEX(HA$13:HA49,$B50+1,1)</f>
        <v>0</v>
      </c>
      <c r="HB50" s="8"/>
      <c r="HC50" s="567" t="str" cm="1">
        <f t="array" aca="1" ref="HC50" ca="1">INDEX(HC$13:HC49,$B50+1,1)</f>
        <v>-</v>
      </c>
      <c r="HD50" s="567" t="str" cm="1">
        <f t="array" aca="1" ref="HD50" ca="1">INDEX(HD$13:HD49,$B50+1,1)</f>
        <v>-</v>
      </c>
      <c r="HE50" s="567" t="str" cm="1">
        <f t="array" aca="1" ref="HE50" ca="1">INDEX(HE$13:HE49,$B50+1,1)</f>
        <v>-</v>
      </c>
      <c r="HF50" s="567" t="str" cm="1">
        <f t="array" aca="1" ref="HF50" ca="1">INDEX(HF$13:HF49,$B50+1,1)</f>
        <v>-</v>
      </c>
      <c r="HG50" s="567" cm="1">
        <f t="array" aca="1" ref="HG50" ca="1">INDEX(HG$13:HG49,$B50+1,1)</f>
        <v>0</v>
      </c>
      <c r="HH50" s="567" t="str" cm="1">
        <f t="array" aca="1" ref="HH50" ca="1">INDEX(HH$13:HH49,$B50+1,1)</f>
        <v>-</v>
      </c>
      <c r="HI50" s="567" t="str" cm="1">
        <f t="array" ref="HI50">INDEX(HI$13:HI49,$B50+1,1)</f>
        <v>-</v>
      </c>
      <c r="HJ50" s="567" t="str" cm="1">
        <f t="array" aca="1" ref="HJ50" ca="1">INDEX(HJ$13:HJ49,$B50+1,1)</f>
        <v>-</v>
      </c>
      <c r="HK50" s="567" t="str" cm="1">
        <f t="array" ref="HK50">INDEX(HK$13:HK49,$B50+1,1)</f>
        <v>-</v>
      </c>
      <c r="HL50" s="567" t="str" cm="1">
        <f t="array" ref="HL50">INDEX(HL$13:HL49,$B50+1,1)</f>
        <v>-</v>
      </c>
      <c r="HM50" s="567" t="str" cm="1">
        <f t="array" ref="HM50">INDEX(HM$13:HM49,$B50+1,1)</f>
        <v>-</v>
      </c>
      <c r="HN50" s="567" t="str" cm="1">
        <f t="array" ref="HN50">INDEX(HN$13:HN49,$B50+1,1)</f>
        <v>-</v>
      </c>
      <c r="HO50" s="567" t="str" cm="1">
        <f t="array" ref="HO50">INDEX(HO$13:HO49,$B50+1,1)</f>
        <v>-</v>
      </c>
      <c r="HP50" s="567" t="str" cm="1">
        <f t="array" ref="HP50">INDEX(HP$13:HP49,$B50+1,1)</f>
        <v>-</v>
      </c>
      <c r="HQ50" s="567" t="str" cm="1">
        <f t="array" ref="HQ50">INDEX(HQ$13:HQ49,$B50+1,1)</f>
        <v>-</v>
      </c>
      <c r="HR50" s="567" t="str" cm="1">
        <f t="array" ref="HR50">INDEX(HR$13:HR49,$B50+1,1)</f>
        <v>-</v>
      </c>
      <c r="HS50" s="567" t="str" cm="1">
        <f t="array" ref="HS50">INDEX(HS$13:HS49,$B50+1,1)</f>
        <v>-</v>
      </c>
      <c r="HT50" s="567" t="str" cm="1">
        <f t="array" ref="HT50">INDEX(HT$13:HT49,$B50+1,1)</f>
        <v>-</v>
      </c>
      <c r="HU50" s="567" t="str" cm="1">
        <f t="array" ref="HU50">INDEX(HU$13:HU49,$B50+1,1)</f>
        <v>-</v>
      </c>
      <c r="HV50" s="567" t="str" cm="1">
        <f t="array" ref="HV50">INDEX(HV$13:HV49,$B50+1,1)</f>
        <v>-</v>
      </c>
      <c r="HW50" s="567" t="str" cm="1">
        <f t="array" ref="HW50">INDEX(HW$13:HW49,$B50+1,1)</f>
        <v>-</v>
      </c>
      <c r="HX50" s="567" cm="1">
        <f t="array" ref="HX50">INDEX(HX$13:HX49,$B50+1,1)</f>
        <v>0</v>
      </c>
      <c r="HY50" s="567" t="str" cm="1">
        <f t="array" ref="HY50">INDEX(HY$13:HY49,$B50+1,1)</f>
        <v>-</v>
      </c>
      <c r="HZ50" s="567" t="str" cm="1">
        <f t="array" ref="HZ50">INDEX(HZ$13:HZ49,$B50+1,1)</f>
        <v>-</v>
      </c>
      <c r="IA50" s="567" t="str" cm="1">
        <f t="array" ref="IA50">INDEX(IA$13:IA49,$B50+1,1)</f>
        <v>-</v>
      </c>
      <c r="IB50" s="567" t="str" cm="1">
        <f t="array" ref="IB50">INDEX(IB$13:IB49,$B50+1,1)</f>
        <v>-</v>
      </c>
      <c r="IC50" s="567" t="str" cm="1">
        <f t="array" ref="IC50">INDEX(IC$13:IC49,$B50+1,1)</f>
        <v>-</v>
      </c>
      <c r="ID50" s="567" cm="1">
        <f t="array" ref="ID50">INDEX(ID$13:ID49,$B50+1,1)</f>
        <v>0</v>
      </c>
      <c r="IE50" s="567" t="str" cm="1">
        <f t="array" ref="IE50">INDEX(IE$13:IE49,$B50+1,1)</f>
        <v>-</v>
      </c>
      <c r="IF50" s="567" t="str" cm="1">
        <f t="array" ref="IF50">INDEX(IF$13:IF49,$B50+1,1)</f>
        <v>-</v>
      </c>
      <c r="IG50" s="567" t="str" cm="1">
        <f t="array" ref="IG50">INDEX(IG$13:IG49,$B50+1,1)</f>
        <v>-</v>
      </c>
      <c r="IH50" s="567" cm="1">
        <f t="array" ref="IH50">INDEX(IH$13:IH49,$B50+1,1)</f>
        <v>1</v>
      </c>
      <c r="II50" s="567" cm="1">
        <f t="array" ref="II50">INDEX(II$13:II49,$B50+1,1)</f>
        <v>1</v>
      </c>
      <c r="IJ50" s="8"/>
      <c r="IK50" s="573" t="s">
        <v>30</v>
      </c>
      <c r="IL50" s="573" t="s">
        <v>30</v>
      </c>
      <c r="IM50" s="573" t="s">
        <v>30</v>
      </c>
      <c r="IN50" s="573" t="s">
        <v>30</v>
      </c>
      <c r="IO50" s="573" t="s">
        <v>30</v>
      </c>
      <c r="IP50" s="573" t="s">
        <v>30</v>
      </c>
      <c r="IQ50" s="573" t="s">
        <v>30</v>
      </c>
      <c r="IR50" s="573" t="s">
        <v>30</v>
      </c>
      <c r="IS50" s="573" t="s">
        <v>30</v>
      </c>
      <c r="IT50" s="573" t="s">
        <v>30</v>
      </c>
      <c r="IU50" s="573" t="s">
        <v>30</v>
      </c>
      <c r="IV50" s="573" t="s">
        <v>30</v>
      </c>
      <c r="IW50" s="573" t="s">
        <v>30</v>
      </c>
      <c r="IX50" s="573" t="s">
        <v>30</v>
      </c>
      <c r="IY50" s="573" t="s">
        <v>30</v>
      </c>
      <c r="IZ50" s="573" t="s">
        <v>30</v>
      </c>
      <c r="JA50" s="567" cm="1">
        <f t="array" ref="JA50">INDEX(JA$13:JA49,$B50+1,1)</f>
        <v>0</v>
      </c>
      <c r="JB50" s="567" cm="1">
        <f t="array" ref="JB50">INDEX(JB$13:JB49,$B50+1,1)</f>
        <v>0</v>
      </c>
      <c r="JC50" s="567" cm="1">
        <f t="array" ref="JC50">INDEX(JC$13:JC49,$B50+1,1)</f>
        <v>0</v>
      </c>
      <c r="JD50" s="567" cm="1">
        <f t="array" ref="JD50">INDEX(JD$13:JD49,$B50+1,1)</f>
        <v>0</v>
      </c>
      <c r="JE50" s="567" cm="1">
        <f t="array" ref="JE50">INDEX(JE$13:JE49,$B50+1,1)</f>
        <v>0</v>
      </c>
      <c r="JF50" s="567" cm="1">
        <f t="array" ref="JF50">INDEX(JF$13:JF49,$B50+1,1)</f>
        <v>0</v>
      </c>
      <c r="JG50" s="567" cm="1">
        <f t="array" ref="JG50">INDEX(JG$13:JG49,$B50+1,1)</f>
        <v>0</v>
      </c>
      <c r="JH50" s="567" cm="1">
        <f t="array" ref="JH50">INDEX(JH$13:JH49,$B50+1,1)</f>
        <v>0</v>
      </c>
      <c r="JI50" s="567" cm="1">
        <f t="array" ref="JI50">INDEX(JI$13:JI49,$B50+1,1)</f>
        <v>0</v>
      </c>
      <c r="JJ50" s="567" cm="1">
        <f t="array" ref="JJ50">INDEX(JJ$13:JJ49,$B50+1,1)</f>
        <v>0</v>
      </c>
      <c r="JK50" s="567" cm="1">
        <f t="array" ref="JK50">INDEX(JK$13:JK49,$B50+1,1)</f>
        <v>0</v>
      </c>
      <c r="JL50" s="567" cm="1">
        <f t="array" ref="JL50">INDEX(JL$13:JL49,$B50+1,1)</f>
        <v>0</v>
      </c>
      <c r="JM50" s="567" cm="1">
        <f t="array" ref="JM50">INDEX(JM$13:JM49,$B50+1,1)</f>
        <v>0</v>
      </c>
      <c r="JN50" s="567" cm="1">
        <f t="array" ref="JN50">INDEX(JN$13:JN49,$B50+1,1)</f>
        <v>0</v>
      </c>
      <c r="JO50" s="567" cm="1">
        <f t="array" ref="JO50">INDEX(JO$13:JO49,$B50+1,1)</f>
        <v>0</v>
      </c>
      <c r="JP50" s="567" cm="1">
        <f t="array" ref="JP50">INDEX(JP$13:JP49,$B50+1,1)</f>
        <v>0</v>
      </c>
      <c r="JQ50" s="567" cm="1">
        <f t="array" ref="JQ50">INDEX(JQ$13:JQ49,$B50+1,1)</f>
        <v>0</v>
      </c>
      <c r="JR50" s="567" cm="1">
        <f t="array" ref="JR50">INDEX(JR$13:JR49,$B50+1,1)</f>
        <v>0</v>
      </c>
      <c r="JS50" s="567" cm="1">
        <f t="array" ref="JS50">INDEX(JS$13:JS49,$B50+1,1)</f>
        <v>0</v>
      </c>
      <c r="JT50" s="567" cm="1">
        <f t="array" ref="JT50">INDEX(JT$13:JT49,$B50+1,1)</f>
        <v>0</v>
      </c>
      <c r="JU50" s="567" cm="1">
        <f t="array" ref="JU50">INDEX(JU$13:JU49,$B50+1,1)</f>
        <v>0</v>
      </c>
      <c r="JV50" s="567" cm="1">
        <f t="array" ref="JV50">INDEX(JV$13:JV49,$B50+1,1)</f>
        <v>0</v>
      </c>
      <c r="JW50" s="567" cm="1">
        <f t="array" ref="JW50">INDEX(JW$13:JW49,$B50+1,1)</f>
        <v>0</v>
      </c>
      <c r="JX50" s="567" cm="1">
        <f t="array" ref="JX50">INDEX(JX$13:JX49,$B50+1,1)</f>
        <v>0</v>
      </c>
      <c r="JY50" s="567" cm="1">
        <f t="array" ref="JY50">INDEX(JY$13:JY49,$B50+1,1)</f>
        <v>0</v>
      </c>
      <c r="JZ50" s="567" cm="1">
        <f t="array" ref="JZ50">INDEX(JZ$13:JZ49,$B50+1,1)</f>
        <v>0</v>
      </c>
      <c r="KA50" s="567" cm="1">
        <f t="array" ref="KA50">INDEX(KA$13:KA49,$B50+1,1)</f>
        <v>0</v>
      </c>
      <c r="KB50" s="567" cm="1">
        <f t="array" ref="KB50">INDEX(KB$13:KB49,$B50+1,1)</f>
        <v>0</v>
      </c>
      <c r="KC50" s="567" cm="1">
        <f t="array" ref="KC50">INDEX(KC$13:KC49,$B50+1,1)</f>
        <v>0</v>
      </c>
      <c r="KD50" s="567" cm="1">
        <f t="array" ref="KD50">INDEX(KD$13:KD49,$B50+1,1)</f>
        <v>0</v>
      </c>
      <c r="KE50" s="567" cm="1">
        <f t="array" ref="KE50">INDEX(KE$13:KE49,$B50+1,1)</f>
        <v>0</v>
      </c>
      <c r="KF50" s="567" cm="1">
        <f t="array" ref="KF50">INDEX(KF$13:KF49,$B50+1,1)</f>
        <v>0</v>
      </c>
      <c r="KG50" s="567" t="str" cm="1">
        <f t="array" ref="KG50">INDEX(KG$13:KG49,$B50+1,1)</f>
        <v>-</v>
      </c>
      <c r="KH50" s="8"/>
      <c r="KI50" s="567" cm="1">
        <f t="array" ref="KI50">INDEX(KI$13:KI49,$B50+1,1)</f>
        <v>0</v>
      </c>
      <c r="KJ50" s="567" cm="1">
        <f t="array" ref="KJ50">INDEX(KJ$13:KJ49,$B50+1,1)</f>
        <v>0</v>
      </c>
      <c r="KK50" s="567" cm="1">
        <f t="array" ref="KK50">INDEX(KK$13:KK49,$B50+1,1)</f>
        <v>0</v>
      </c>
      <c r="KL50" s="567" t="str" cm="1">
        <f t="array" ref="KL50">INDEX(KL$13:KL49,$B50+1,1)</f>
        <v>-</v>
      </c>
      <c r="KM50" s="567" t="str" cm="1">
        <f t="array" ref="KM50">INDEX(KM$13:KM49,$B50+1,1)</f>
        <v>-</v>
      </c>
      <c r="KN50" s="567" t="str" cm="1">
        <f t="array" ref="KN50">INDEX(KN$13:KN49,$B50+1,1)</f>
        <v>-</v>
      </c>
      <c r="KO50" s="567" t="str" cm="1">
        <f t="array" ref="KO50">INDEX(KO$13:KO49,$B50+1,1)</f>
        <v>-</v>
      </c>
      <c r="KP50" s="567" t="str" cm="1">
        <f t="array" ref="KP50">INDEX(KP$13:KP49,$B50+1,1)</f>
        <v>-</v>
      </c>
      <c r="KQ50" s="567" t="str" cm="1">
        <f t="array" ref="KQ50">INDEX(KQ$13:KQ49,$B50+1,1)</f>
        <v>-</v>
      </c>
      <c r="KR50" s="567" t="str" cm="1">
        <f t="array" ref="KR50">INDEX(KR$13:KR49,$B50+1,1)</f>
        <v>-</v>
      </c>
      <c r="KS50" s="567" t="str" cm="1">
        <f t="array" ref="KS50">INDEX(KS$13:KS49,$B50+1,1)</f>
        <v>-</v>
      </c>
      <c r="KT50" s="567" t="str" cm="1">
        <f t="array" ref="KT50">INDEX(KT$13:KT49,$B50+1,1)</f>
        <v>-</v>
      </c>
      <c r="KU50" s="567" t="str" cm="1">
        <f t="array" ref="KU50">INDEX(KU$13:KU49,$B50+1,1)</f>
        <v>-</v>
      </c>
      <c r="KV50" s="567" t="str" cm="1">
        <f t="array" ref="KV50">INDEX(KV$13:KV49,$B50+1,1)</f>
        <v>-</v>
      </c>
      <c r="KW50" s="567" t="str" cm="1">
        <f t="array" ref="KW50">INDEX(KW$13:KW49,$B50+1,1)</f>
        <v>-</v>
      </c>
      <c r="KX50" s="567" t="str" cm="1">
        <f t="array" ref="KX50">INDEX(KX$13:KX49,$B50+1,1)</f>
        <v>-</v>
      </c>
      <c r="KY50" s="567" t="str" cm="1">
        <f t="array" ref="KY50">INDEX(KY$13:KY49,$B50+1,1)</f>
        <v>-</v>
      </c>
      <c r="KZ50" s="567" t="str" cm="1">
        <f t="array" ref="KZ50">INDEX(KZ$13:KZ49,$B50+1,1)</f>
        <v>-</v>
      </c>
      <c r="LA50" s="567" t="str" cm="1">
        <f t="array" ref="LA50">INDEX(LA$13:LA49,$B50+1,1)</f>
        <v>-</v>
      </c>
      <c r="LB50" s="8"/>
      <c r="LC50" s="441" t="b">
        <f t="shared" ca="1" si="113"/>
        <v>0</v>
      </c>
      <c r="LD50" s="567" t="str" cm="1">
        <f t="array" ref="LD50">INDEX(LD$13:LD49,$B50+1,1)</f>
        <v>-</v>
      </c>
      <c r="LE50" s="567" t="str" cm="1">
        <f t="array" ref="LE50">INDEX(LE$13:LE49,$B50+1,1)</f>
        <v>-</v>
      </c>
      <c r="LF50" s="567" t="str" cm="1">
        <f t="array" ref="LF50">INDEX(LF$13:LF49,$B50+1,1)</f>
        <v>-</v>
      </c>
      <c r="LG50" s="567" t="str" cm="1">
        <f t="array" ref="LG50">INDEX(LG$13:LG49,$B50+1,1)</f>
        <v>-</v>
      </c>
      <c r="LH50" s="567" t="str" cm="1">
        <f t="array" ref="LH50">INDEX(LH$13:LH49,$B50+1,1)</f>
        <v>-</v>
      </c>
      <c r="LI50" s="567" t="str" cm="1">
        <f t="array" ref="LI50">INDEX(LI$13:LI49,$B50+1,1)</f>
        <v>-</v>
      </c>
      <c r="LJ50" s="567" t="str" cm="1">
        <f t="array" ref="LJ50">INDEX(LJ$13:LJ49,$B50+1,1)</f>
        <v>-</v>
      </c>
      <c r="LK50" s="441" t="str" cm="1">
        <f t="array" ref="LK50">IF(OR(LL50:LL50&lt;&gt;"-"),TRUE,"-")</f>
        <v>-</v>
      </c>
      <c r="LL50" s="567" t="str" cm="1">
        <f t="array" ref="LL50">INDEX(LL$13:LL49,$B50+1,1)</f>
        <v>-</v>
      </c>
      <c r="LM50" s="567" cm="1">
        <f t="array" ref="LM50">INDEX(LM$13:LM49,$B50+1,1)</f>
        <v>0</v>
      </c>
      <c r="LN50" s="567" cm="1">
        <f t="array" ref="LN50">INDEX(LN$13:LN49,$B50+1,1)</f>
        <v>999999</v>
      </c>
      <c r="LO50" s="567" cm="1">
        <f t="array" ref="LO50">INDEX(LO$13:LO49,$B50+1,1)</f>
        <v>999999</v>
      </c>
      <c r="LP50" s="567" cm="1">
        <f t="array" ref="LP50">INDEX(LP$13:LP49,$B50+1,1)</f>
        <v>999999</v>
      </c>
      <c r="LQ50" s="567" cm="1">
        <f t="array" ref="LQ50">INDEX(LQ$13:LQ49,$B50+1,1)</f>
        <v>999999</v>
      </c>
      <c r="LR50" s="567" cm="1">
        <f t="array" ref="LR50">INDEX(LR$13:LR49,$B50+1,1)</f>
        <v>999999</v>
      </c>
      <c r="LS50" s="567" cm="1">
        <f t="array" ref="LS50">INDEX(LS$13:LS49,$B50+1,1)</f>
        <v>999999</v>
      </c>
      <c r="LT50" s="441" t="str">
        <f t="array" ref="LT50">IF(OR(LU50:LV50&lt;&gt;"-"),TRUE,"-")</f>
        <v>-</v>
      </c>
      <c r="LU50" s="567" t="str" cm="1">
        <f t="array" ref="LU50">INDEX(LU$13:LU49,$B50+1,1)</f>
        <v>-</v>
      </c>
      <c r="LV50" s="567" t="str" cm="1">
        <f t="array" ref="LV50">INDEX(LV$13:LV49,$B50+1,1)</f>
        <v>-</v>
      </c>
      <c r="LW50" s="567" t="b" cm="1">
        <f t="array" ref="LW50">INDEX(LW$13:LW49,$B50+1,1)</f>
        <v>1</v>
      </c>
      <c r="LX50" s="567" t="str" cm="1">
        <f t="array" ref="LX50">INDEX(LX$13:LX49,$B50+1,1)</f>
        <v>-</v>
      </c>
      <c r="LY50" s="567" cm="1">
        <f t="array" ref="LY50">INDEX(LY$13:LY49,$B50+1,1)</f>
        <v>0</v>
      </c>
      <c r="LZ50" s="567" cm="1">
        <f t="array" ref="LZ50">INDEX(LZ$13:LZ49,$B50+1,1)</f>
        <v>0</v>
      </c>
      <c r="MA50" s="567" cm="1">
        <f t="array" ref="MA50">INDEX(MA$13:MA49,$B50+1,1)</f>
        <v>0</v>
      </c>
      <c r="MB50" s="567" t="str" cm="1">
        <f t="array" ref="MB50">INDEX(MB$13:MB49,$B50+1,1)</f>
        <v>-</v>
      </c>
      <c r="MC50" s="567" t="str" cm="1">
        <f t="array" ref="MC50">INDEX(MC$13:MC49,$B50+1,1)</f>
        <v>-</v>
      </c>
      <c r="MD50" s="567" cm="1">
        <f t="array" ref="MD50">INDEX(MD$13:MD49,$B50+1,1)</f>
        <v>0</v>
      </c>
      <c r="ME50" s="567" t="str" cm="1">
        <f t="array" ref="ME50">INDEX(ME$13:ME49,$B50+1,1)</f>
        <v>-</v>
      </c>
      <c r="MF50" s="567" t="str" cm="1">
        <f t="array" ref="MF50">INDEX(MF$13:MF49,$B50+1,1)</f>
        <v>-</v>
      </c>
      <c r="MG50" s="8"/>
      <c r="MH50" s="567" cm="1">
        <f t="array" ref="MH50">INDEX(MH$13:MH49,$B50+1,1)</f>
        <v>50</v>
      </c>
      <c r="MI50" s="567" cm="1">
        <f t="array" ref="MI50">INDEX(MI$13:MI49,$B50+1,1)</f>
        <v>50</v>
      </c>
      <c r="MJ50" s="567" cm="1">
        <f t="array" ref="MJ50">INDEX(MJ$13:MJ49,$B50+1,1)</f>
        <v>50</v>
      </c>
      <c r="MK50" s="567" cm="1">
        <f t="array" ref="MK50">INDEX(MK$13:MK49,$B50+1,1)</f>
        <v>50</v>
      </c>
      <c r="ML50" s="567" cm="1">
        <f t="array" ref="ML50">INDEX(ML$13:ML49,$B50+1,1)</f>
        <v>1</v>
      </c>
      <c r="MM50" s="567" cm="1">
        <f t="array" ref="MM50">INDEX(MM$13:MM49,$B50+1,1)</f>
        <v>1</v>
      </c>
      <c r="MN50" s="567" cm="1">
        <f t="array" ref="MN50">INDEX(MN$13:MN49,$B50+1,1)</f>
        <v>1</v>
      </c>
      <c r="MO50" s="567" cm="1">
        <f t="array" ref="MO50">INDEX(MO$13:MO49,$B50+1,1)</f>
        <v>1</v>
      </c>
      <c r="MP50" s="8"/>
      <c r="MQ50" s="567" cm="1">
        <f t="array" ref="MQ50">INDEX(MQ$13:MQ49,$B50+1,1)</f>
        <v>1</v>
      </c>
      <c r="MR50" s="8"/>
      <c r="MS50" s="22" t="str">
        <f t="shared" si="118"/>
        <v>-</v>
      </c>
      <c r="MT50" s="567" t="str" cm="1">
        <f t="array" ref="MT50">INDEX(MT$13:MT49,$B50+1,1)</f>
        <v>-</v>
      </c>
      <c r="MU50" s="22" t="str">
        <f t="shared" si="119"/>
        <v>-</v>
      </c>
      <c r="MV50" s="567" t="str" cm="1">
        <f t="array" ref="MV50">INDEX(MV$13:MV49,$B50+1,1)</f>
        <v>-</v>
      </c>
      <c r="MW50" s="567" cm="1">
        <f t="array" ref="MW50">INDEX(MW$13:MW49,$B50+1,1)</f>
        <v>0</v>
      </c>
      <c r="MX50" s="514">
        <v>0</v>
      </c>
    </row>
    <row r="51" spans="1:362" outlineLevel="1">
      <c r="A51" s="18">
        <f t="shared" si="120"/>
        <v>38</v>
      </c>
      <c r="B51" s="18"/>
      <c r="D51" s="12"/>
      <c r="E51" t="b">
        <v>0</v>
      </c>
      <c r="H51" s="116"/>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16"/>
      <c r="AJ51" s="116"/>
      <c r="AK51" s="116"/>
      <c r="AL51" s="116"/>
      <c r="AM51" s="116"/>
      <c r="AN51" s="116"/>
      <c r="AO51" s="116"/>
      <c r="AP51" s="116"/>
      <c r="AQ51" s="116"/>
      <c r="AR51" s="116"/>
      <c r="AS51" s="116"/>
      <c r="AT51" s="116"/>
      <c r="AU51" s="116"/>
      <c r="AV51" s="116"/>
      <c r="AW51" s="116"/>
      <c r="AX51" s="116"/>
      <c r="AY51" s="116"/>
      <c r="AZ51" s="116"/>
      <c r="BA51" s="212" t="str">
        <f>"blank "&amp;TEXT(ROW($A51),"0")</f>
        <v>blank 51</v>
      </c>
      <c r="BB51" s="8" t="str">
        <f ca="1">IF(COUNTIF(BA$13:BA51,BA51)=1,"-","Dup")</f>
        <v>-</v>
      </c>
      <c r="BC51" s="8"/>
      <c r="BD51" s="549"/>
      <c r="BE51" s="549"/>
      <c r="BF51" s="549"/>
      <c r="BG51" s="549"/>
      <c r="BH51" s="549"/>
      <c r="BI51" s="549"/>
      <c r="BJ51" s="549"/>
      <c r="BK51" s="549"/>
      <c r="BL51" s="549"/>
      <c r="BM51" s="8"/>
      <c r="BN51" s="549"/>
      <c r="BO51" s="549"/>
      <c r="BP51" s="549"/>
      <c r="BQ51" s="549"/>
      <c r="BR51" s="549"/>
      <c r="BS51" s="549"/>
      <c r="BT51" s="549"/>
      <c r="BU51" s="549"/>
      <c r="BV51" s="549"/>
      <c r="BW51" s="549"/>
      <c r="BX51" s="549"/>
      <c r="BY51" s="549"/>
      <c r="BZ51" s="549"/>
      <c r="CA51" s="549"/>
      <c r="CB51" s="549"/>
      <c r="CC51" s="549"/>
      <c r="CD51" s="549"/>
      <c r="CE51" s="8"/>
      <c r="CF51" s="549"/>
      <c r="CG51" s="549"/>
      <c r="CH51" s="549"/>
      <c r="CI51" s="549"/>
      <c r="CJ51" s="549"/>
      <c r="CK51" s="549"/>
      <c r="CL51" s="549"/>
      <c r="CM51" s="549"/>
      <c r="CN51" s="549"/>
      <c r="CO51" s="549"/>
      <c r="CP51" s="549"/>
      <c r="CQ51" s="549"/>
      <c r="CR51" s="549"/>
      <c r="CS51" s="549"/>
      <c r="CT51" s="549"/>
      <c r="CU51" s="549"/>
      <c r="CV51" s="549"/>
      <c r="CW51" s="549"/>
      <c r="CX51" s="549"/>
      <c r="CY51" s="549"/>
      <c r="CZ51" s="8"/>
      <c r="DA51" s="549"/>
      <c r="DB51" s="549"/>
      <c r="DC51" s="550"/>
      <c r="DD51" s="549"/>
      <c r="DE51" s="549"/>
      <c r="DF51" s="549"/>
      <c r="DG51" s="549"/>
      <c r="DH51" s="549"/>
      <c r="DI51" s="549"/>
      <c r="DJ51" s="549"/>
      <c r="DK51" s="549"/>
      <c r="DL51" s="549"/>
      <c r="DM51" s="549"/>
      <c r="DN51" s="549"/>
      <c r="DO51" s="549"/>
      <c r="DP51" s="549"/>
      <c r="DQ51" s="549"/>
      <c r="DR51" s="549"/>
      <c r="DS51" s="549"/>
      <c r="DT51" s="549"/>
      <c r="DU51" s="549"/>
      <c r="DV51" s="549"/>
      <c r="DW51" s="549"/>
      <c r="DX51" s="549"/>
      <c r="DY51" s="549"/>
      <c r="DZ51" s="549"/>
      <c r="EA51" s="549"/>
      <c r="EB51" s="549"/>
      <c r="EC51" s="549"/>
      <c r="ED51" s="549"/>
      <c r="EE51" s="549"/>
      <c r="EF51" s="549"/>
      <c r="EG51" s="549"/>
      <c r="EH51" s="549"/>
      <c r="EI51" s="549"/>
      <c r="EJ51" s="549"/>
      <c r="EK51" s="549"/>
      <c r="EL51" s="549"/>
      <c r="EM51" s="549"/>
      <c r="EN51" s="549"/>
      <c r="EO51" s="549"/>
      <c r="EP51" s="549"/>
      <c r="EQ51" s="549"/>
      <c r="ER51" s="549"/>
      <c r="ES51" s="549"/>
      <c r="ET51" s="549"/>
      <c r="EU51" s="549"/>
      <c r="EV51" s="549"/>
      <c r="EW51" s="549"/>
      <c r="EX51" s="549"/>
      <c r="EY51" s="549"/>
      <c r="EZ51" s="549"/>
      <c r="FA51" s="549"/>
      <c r="FB51" s="549"/>
      <c r="FC51" s="549"/>
      <c r="FD51" s="549"/>
      <c r="FE51" s="549"/>
      <c r="FF51" s="549"/>
      <c r="FG51" s="549"/>
      <c r="FH51" s="549"/>
      <c r="FI51" s="549"/>
      <c r="FJ51" s="549"/>
      <c r="FK51" s="549"/>
      <c r="FL51" s="549"/>
      <c r="FM51" s="549"/>
      <c r="FN51" s="8"/>
      <c r="FO51" s="549"/>
      <c r="FP51" s="549"/>
      <c r="FQ51" s="549"/>
      <c r="FR51" s="549"/>
      <c r="FS51" s="549"/>
      <c r="FT51" s="549"/>
      <c r="FU51" s="549"/>
      <c r="FV51" s="549"/>
      <c r="FW51" s="549"/>
      <c r="FX51" s="549"/>
      <c r="FY51" s="549"/>
      <c r="FZ51" s="549"/>
      <c r="GA51" s="549"/>
      <c r="GB51" s="549"/>
      <c r="GC51" s="549"/>
      <c r="GD51" s="549"/>
      <c r="GE51" s="549"/>
      <c r="GF51" s="549"/>
      <c r="GG51" s="549"/>
      <c r="GH51" s="549"/>
      <c r="GI51" s="549"/>
      <c r="GJ51" s="549"/>
      <c r="GK51" s="549"/>
      <c r="GL51" s="549"/>
      <c r="GM51" s="549"/>
      <c r="GN51" s="549"/>
      <c r="GO51" s="549"/>
      <c r="GP51" s="549"/>
      <c r="GQ51" s="549"/>
      <c r="GR51" s="549"/>
      <c r="GS51" s="549"/>
      <c r="GT51" s="549"/>
      <c r="GU51" s="549"/>
      <c r="GV51" s="549"/>
      <c r="GW51" s="549"/>
      <c r="GX51" s="549"/>
      <c r="GY51" s="549"/>
      <c r="GZ51" s="549"/>
      <c r="HA51" s="549"/>
      <c r="HB51" s="8"/>
      <c r="HC51" s="549"/>
      <c r="HD51" s="549"/>
      <c r="HE51" s="550"/>
      <c r="HF51" s="549"/>
      <c r="HG51" s="549"/>
      <c r="HH51" s="549"/>
      <c r="HI51" s="549"/>
      <c r="HJ51" s="550"/>
      <c r="HK51" s="549"/>
      <c r="HL51" s="549"/>
      <c r="HM51" s="549"/>
      <c r="HN51" s="549"/>
      <c r="HO51" s="549"/>
      <c r="HP51" s="549"/>
      <c r="HQ51" s="549"/>
      <c r="HR51" s="549"/>
      <c r="HS51" s="549"/>
      <c r="HT51" s="549"/>
      <c r="HU51" s="549"/>
      <c r="HV51" s="549"/>
      <c r="HW51" s="549"/>
      <c r="HX51" s="549"/>
      <c r="HY51" s="549"/>
      <c r="HZ51" s="549"/>
      <c r="IA51" s="549"/>
      <c r="IB51" s="549"/>
      <c r="IC51" s="549"/>
      <c r="ID51" s="549"/>
      <c r="IE51" s="549"/>
      <c r="IF51" s="549"/>
      <c r="IG51" s="549"/>
      <c r="IH51" s="549"/>
      <c r="II51" s="549"/>
      <c r="IJ51" s="8"/>
      <c r="IK51" s="549"/>
      <c r="IL51" s="549"/>
      <c r="IM51" s="549"/>
      <c r="IN51" s="549"/>
      <c r="IO51" s="549"/>
      <c r="IP51" s="549"/>
      <c r="IQ51" s="549"/>
      <c r="IR51" s="549"/>
      <c r="IS51" s="549"/>
      <c r="IT51" s="549"/>
      <c r="IU51" s="549"/>
      <c r="IV51" s="549"/>
      <c r="IW51" s="549"/>
      <c r="IX51" s="549"/>
      <c r="IY51" s="549"/>
      <c r="IZ51" s="549"/>
      <c r="JA51" s="549"/>
      <c r="JB51" s="549"/>
      <c r="JC51" s="549"/>
      <c r="JD51" s="549"/>
      <c r="JE51" s="549"/>
      <c r="JF51" s="549"/>
      <c r="JG51" s="549"/>
      <c r="JH51" s="549"/>
      <c r="JI51" s="549"/>
      <c r="JJ51" s="549"/>
      <c r="JK51" s="549"/>
      <c r="JL51" s="549"/>
      <c r="JM51" s="549"/>
      <c r="JN51" s="549"/>
      <c r="JO51" s="549"/>
      <c r="JP51" s="549"/>
      <c r="JQ51" s="549"/>
      <c r="JR51" s="549"/>
      <c r="JS51" s="549"/>
      <c r="JT51" s="549"/>
      <c r="JU51" s="549"/>
      <c r="JV51" s="549"/>
      <c r="JW51" s="549"/>
      <c r="JX51" s="549"/>
      <c r="JY51" s="549"/>
      <c r="JZ51" s="549"/>
      <c r="KA51" s="549"/>
      <c r="KB51" s="549"/>
      <c r="KC51" s="549"/>
      <c r="KD51" s="549"/>
      <c r="KE51" s="549"/>
      <c r="KF51" s="549"/>
      <c r="KG51" s="549"/>
      <c r="KH51" s="8"/>
      <c r="KI51" s="549"/>
      <c r="KJ51" s="549"/>
      <c r="KK51" s="549"/>
      <c r="KL51" s="549"/>
      <c r="KM51" s="549"/>
      <c r="KN51" s="549"/>
      <c r="KO51" s="549"/>
      <c r="KP51" s="549"/>
      <c r="KQ51" s="549"/>
      <c r="KR51" s="549"/>
      <c r="KS51" s="549"/>
      <c r="KT51" s="549"/>
      <c r="KU51" s="549"/>
      <c r="KV51" s="549"/>
      <c r="KW51" s="549"/>
      <c r="KX51" s="549"/>
      <c r="KY51" s="549"/>
      <c r="KZ51" s="549"/>
      <c r="LA51" s="549"/>
      <c r="LB51" s="8"/>
      <c r="LC51" s="549"/>
      <c r="LD51" s="549"/>
      <c r="LE51" s="549"/>
      <c r="LF51" s="549"/>
      <c r="LG51" s="549"/>
      <c r="LH51" s="549"/>
      <c r="LI51" s="549"/>
      <c r="LJ51" s="549"/>
      <c r="LK51" s="549"/>
      <c r="LL51" s="549"/>
      <c r="LM51" s="549"/>
      <c r="LN51" s="549"/>
      <c r="LO51" s="549"/>
      <c r="LP51" s="549"/>
      <c r="LQ51" s="549"/>
      <c r="LR51" s="549"/>
      <c r="LS51" s="549"/>
      <c r="LT51" s="549"/>
      <c r="LU51" s="549"/>
      <c r="LV51" s="549"/>
      <c r="LW51" s="549"/>
      <c r="LX51" s="549"/>
      <c r="LY51" s="549"/>
      <c r="LZ51" s="549"/>
      <c r="MA51" s="549"/>
      <c r="MB51" s="549"/>
      <c r="MC51" s="549"/>
      <c r="MD51" s="549"/>
      <c r="ME51" s="549"/>
      <c r="MF51" s="549"/>
      <c r="MG51" s="8"/>
      <c r="MH51" s="549"/>
      <c r="MI51" s="549"/>
      <c r="MJ51" s="549"/>
      <c r="MK51" s="549"/>
      <c r="ML51" s="549"/>
      <c r="MM51" s="549"/>
      <c r="MN51" s="549"/>
      <c r="MO51" s="549"/>
      <c r="MP51" s="8"/>
      <c r="MQ51" s="549"/>
      <c r="MR51" s="8"/>
      <c r="MS51" s="549"/>
      <c r="MT51" s="549"/>
      <c r="MU51" s="549"/>
      <c r="MV51" s="549"/>
      <c r="MW51" s="549"/>
      <c r="MX51" s="514">
        <v>0</v>
      </c>
    </row>
    <row r="52" spans="1:362">
      <c r="A52" s="18">
        <f t="shared" si="120"/>
        <v>39</v>
      </c>
      <c r="B52" s="18"/>
      <c r="C52" s="11">
        <v>1000</v>
      </c>
      <c r="D52" s="475"/>
      <c r="E52" t="b">
        <v>0</v>
      </c>
      <c r="G52" s="25" t="s">
        <v>1780</v>
      </c>
      <c r="H52" s="116"/>
      <c r="I52" s="116"/>
      <c r="J52" s="116"/>
      <c r="K52" s="116"/>
      <c r="L52" s="116"/>
      <c r="M52" s="569">
        <v>2</v>
      </c>
      <c r="N52" s="569">
        <v>2</v>
      </c>
      <c r="O52" s="569">
        <v>3</v>
      </c>
      <c r="P52" s="116"/>
      <c r="Q52" s="116"/>
      <c r="R52" s="116"/>
      <c r="S52" s="116"/>
      <c r="T52" s="116"/>
      <c r="U52" s="569">
        <v>1</v>
      </c>
      <c r="V52" s="569">
        <v>1</v>
      </c>
      <c r="W52" s="116"/>
      <c r="X52" s="116"/>
      <c r="Y52" s="569">
        <v>1</v>
      </c>
      <c r="Z52" s="569">
        <v>1</v>
      </c>
      <c r="AA52" s="569">
        <v>3</v>
      </c>
      <c r="AB52" s="116"/>
      <c r="AC52" s="116"/>
      <c r="AD52" s="569">
        <v>9</v>
      </c>
      <c r="AE52" s="116"/>
      <c r="AF52" s="116"/>
      <c r="AG52" s="116"/>
      <c r="AH52" s="116"/>
      <c r="AI52" s="116"/>
      <c r="AJ52" s="116"/>
      <c r="AK52" s="116"/>
      <c r="AL52" s="116"/>
      <c r="AM52" s="116"/>
      <c r="AN52" s="116"/>
      <c r="AO52" s="116"/>
      <c r="AP52" s="116"/>
      <c r="AQ52" s="116"/>
      <c r="AR52" s="116"/>
      <c r="AS52" s="116"/>
      <c r="AT52" s="116"/>
      <c r="AU52" s="116"/>
      <c r="AV52" s="116"/>
      <c r="AW52" s="116"/>
      <c r="AX52" s="569">
        <v>1</v>
      </c>
      <c r="AY52" s="569">
        <v>1</v>
      </c>
      <c r="AZ52" s="569">
        <v>1</v>
      </c>
      <c r="BA52" s="22" t="s">
        <v>1820</v>
      </c>
      <c r="BB52" s="8"/>
      <c r="BC52" s="8"/>
      <c r="BD52" s="557"/>
      <c r="BE52" s="557"/>
      <c r="BF52" s="557"/>
      <c r="BG52" s="557"/>
      <c r="BH52" s="557"/>
      <c r="BI52" s="557"/>
      <c r="BJ52" s="557"/>
      <c r="BK52" s="557"/>
      <c r="BL52" s="557"/>
      <c r="BM52" s="8"/>
      <c r="BN52" s="557"/>
      <c r="BO52" s="557"/>
      <c r="BP52" s="557"/>
      <c r="BQ52" s="557"/>
      <c r="BR52" s="557"/>
      <c r="BS52" s="557"/>
      <c r="BT52" s="557"/>
      <c r="BU52" s="557"/>
      <c r="BV52" s="557"/>
      <c r="BW52" s="557"/>
      <c r="BX52" s="557"/>
      <c r="BY52" s="557"/>
      <c r="BZ52" s="557"/>
      <c r="CA52" s="557"/>
      <c r="CB52" s="557"/>
      <c r="CC52" s="557"/>
      <c r="CD52" s="557"/>
      <c r="CE52" s="8"/>
      <c r="CF52" s="557"/>
      <c r="CG52" s="557"/>
      <c r="CH52" s="557"/>
      <c r="CI52" s="557"/>
      <c r="CJ52" s="557"/>
      <c r="CK52" s="557"/>
      <c r="CL52" s="557"/>
      <c r="CM52" s="557"/>
      <c r="CN52" s="557"/>
      <c r="CO52" s="557"/>
      <c r="CP52" s="557"/>
      <c r="CQ52" s="557"/>
      <c r="CR52" s="557"/>
      <c r="CS52" s="557"/>
      <c r="CT52" s="557"/>
      <c r="CU52" s="557"/>
      <c r="CV52" s="557"/>
      <c r="CW52" s="557"/>
      <c r="CX52" s="557"/>
      <c r="CY52" s="557"/>
      <c r="CZ52" s="8"/>
      <c r="DA52" s="557"/>
      <c r="DB52" s="557"/>
      <c r="DC52" s="574"/>
      <c r="DD52" s="557"/>
      <c r="DE52" s="557"/>
      <c r="DF52" s="557"/>
      <c r="DG52" s="557"/>
      <c r="DH52" s="557"/>
      <c r="DI52" s="557"/>
      <c r="DJ52" s="557"/>
      <c r="DK52" s="557"/>
      <c r="DL52" s="557"/>
      <c r="DM52" s="557"/>
      <c r="DN52" s="557"/>
      <c r="DO52" s="557"/>
      <c r="DP52" s="557"/>
      <c r="DQ52" s="557"/>
      <c r="DR52" s="557"/>
      <c r="DS52" s="557"/>
      <c r="DT52" s="557"/>
      <c r="DU52" s="557"/>
      <c r="DV52" s="557"/>
      <c r="DW52" s="557"/>
      <c r="DX52" s="557"/>
      <c r="DY52" s="557"/>
      <c r="DZ52" s="557"/>
      <c r="EA52" s="557"/>
      <c r="EB52" s="557"/>
      <c r="EC52" s="557"/>
      <c r="ED52" s="557"/>
      <c r="EE52" s="557"/>
      <c r="EF52" s="557"/>
      <c r="EG52" s="557"/>
      <c r="EH52" s="557"/>
      <c r="EI52" s="557"/>
      <c r="EJ52" s="557"/>
      <c r="EK52" s="557"/>
      <c r="EL52" s="557"/>
      <c r="EM52" s="557"/>
      <c r="EN52" s="557"/>
      <c r="EO52" s="557"/>
      <c r="EP52" s="557"/>
      <c r="EQ52" s="557"/>
      <c r="ER52" s="557"/>
      <c r="ES52" s="557"/>
      <c r="ET52" s="557"/>
      <c r="EU52" s="557"/>
      <c r="EV52" s="557"/>
      <c r="EW52" s="557"/>
      <c r="EX52" s="557"/>
      <c r="EY52" s="557"/>
      <c r="EZ52" s="557"/>
      <c r="FA52" s="557"/>
      <c r="FB52" s="557"/>
      <c r="FC52" s="557"/>
      <c r="FD52" s="557"/>
      <c r="FE52" s="557"/>
      <c r="FF52" s="557"/>
      <c r="FG52" s="557"/>
      <c r="FH52" s="557"/>
      <c r="FI52" s="557"/>
      <c r="FJ52" s="557"/>
      <c r="FK52" s="557"/>
      <c r="FL52" s="557"/>
      <c r="FM52" s="557"/>
      <c r="FN52" s="8"/>
      <c r="FO52" s="557"/>
      <c r="FP52" s="557"/>
      <c r="FQ52" s="557"/>
      <c r="FR52" s="557"/>
      <c r="FS52" s="557"/>
      <c r="FT52" s="557"/>
      <c r="FU52" s="557"/>
      <c r="FV52" s="557"/>
      <c r="FW52" s="557"/>
      <c r="FX52" s="557"/>
      <c r="FY52" s="557"/>
      <c r="FZ52" s="557"/>
      <c r="GA52" s="557"/>
      <c r="GB52" s="557"/>
      <c r="GC52" s="557"/>
      <c r="GD52" s="557"/>
      <c r="GE52" s="557"/>
      <c r="GF52" s="557"/>
      <c r="GG52" s="557"/>
      <c r="GH52" s="557"/>
      <c r="GI52" s="557"/>
      <c r="GJ52" s="557"/>
      <c r="GK52" s="557"/>
      <c r="GL52" s="557"/>
      <c r="GM52" s="557"/>
      <c r="GN52" s="557"/>
      <c r="GO52" s="557"/>
      <c r="GP52" s="557"/>
      <c r="GQ52" s="557"/>
      <c r="GR52" s="557"/>
      <c r="GS52" s="557"/>
      <c r="GT52" s="557"/>
      <c r="GU52" s="557"/>
      <c r="GV52" s="557"/>
      <c r="GW52" s="557"/>
      <c r="GX52" s="557"/>
      <c r="GY52" s="557"/>
      <c r="GZ52" s="557"/>
      <c r="HA52" s="557"/>
      <c r="HB52" s="8"/>
      <c r="HC52" s="557"/>
      <c r="HD52" s="557"/>
      <c r="HE52" s="574"/>
      <c r="HF52" s="557"/>
      <c r="HG52" s="557"/>
      <c r="HH52" s="557"/>
      <c r="HI52" s="557"/>
      <c r="HJ52" s="574"/>
      <c r="HK52" s="557"/>
      <c r="HL52" s="557"/>
      <c r="HM52" s="557"/>
      <c r="HN52" s="557"/>
      <c r="HO52" s="557"/>
      <c r="HP52" s="557"/>
      <c r="HQ52" s="557"/>
      <c r="HR52" s="557"/>
      <c r="HS52" s="557"/>
      <c r="HT52" s="557"/>
      <c r="HU52" s="557"/>
      <c r="HV52" s="557"/>
      <c r="HW52" s="557"/>
      <c r="HX52" s="557"/>
      <c r="HY52" s="557"/>
      <c r="HZ52" s="557"/>
      <c r="IA52" s="557"/>
      <c r="IB52" s="557"/>
      <c r="IC52" s="557"/>
      <c r="ID52" s="557"/>
      <c r="IE52" s="557"/>
      <c r="IF52" s="557"/>
      <c r="IG52" s="557"/>
      <c r="IH52" s="557"/>
      <c r="II52" s="557"/>
      <c r="IJ52" s="8"/>
      <c r="IK52" s="557"/>
      <c r="IL52" s="557"/>
      <c r="IM52" s="557"/>
      <c r="IN52" s="557"/>
      <c r="IO52" s="557"/>
      <c r="IP52" s="557"/>
      <c r="IQ52" s="557"/>
      <c r="IR52" s="557"/>
      <c r="IS52" s="557"/>
      <c r="IT52" s="557"/>
      <c r="IU52" s="557"/>
      <c r="IV52" s="557"/>
      <c r="IW52" s="557"/>
      <c r="IX52" s="557"/>
      <c r="IY52" s="557"/>
      <c r="IZ52" s="557"/>
      <c r="JA52" s="557"/>
      <c r="JB52" s="557"/>
      <c r="JC52" s="557"/>
      <c r="JD52" s="557"/>
      <c r="JE52" s="557"/>
      <c r="JF52" s="557"/>
      <c r="JG52" s="557"/>
      <c r="JH52" s="557"/>
      <c r="JI52" s="557"/>
      <c r="JJ52" s="557"/>
      <c r="JK52" s="557"/>
      <c r="JL52" s="557"/>
      <c r="JM52" s="557"/>
      <c r="JN52" s="557"/>
      <c r="JO52" s="557"/>
      <c r="JP52" s="557"/>
      <c r="JQ52" s="557"/>
      <c r="JR52" s="557"/>
      <c r="JS52" s="557"/>
      <c r="JT52" s="557"/>
      <c r="JU52" s="557"/>
      <c r="JV52" s="557"/>
      <c r="JW52" s="557"/>
      <c r="JX52" s="557"/>
      <c r="JY52" s="557"/>
      <c r="JZ52" s="557"/>
      <c r="KA52" s="557"/>
      <c r="KB52" s="557"/>
      <c r="KC52" s="557"/>
      <c r="KD52" s="557"/>
      <c r="KE52" s="557"/>
      <c r="KF52" s="557"/>
      <c r="KG52" s="557"/>
      <c r="KH52" s="8"/>
      <c r="KI52" s="557"/>
      <c r="KJ52" s="557"/>
      <c r="KK52" s="557"/>
      <c r="KL52" s="557"/>
      <c r="KM52" s="557"/>
      <c r="KN52" s="557"/>
      <c r="KO52" s="557"/>
      <c r="KP52" s="557"/>
      <c r="KQ52" s="557"/>
      <c r="KR52" s="557"/>
      <c r="KS52" s="557"/>
      <c r="KT52" s="557"/>
      <c r="KU52" s="557"/>
      <c r="KV52" s="557"/>
      <c r="KW52" s="557"/>
      <c r="KX52" s="557"/>
      <c r="KY52" s="557"/>
      <c r="KZ52" s="557"/>
      <c r="LA52" s="557"/>
      <c r="LB52" s="8"/>
      <c r="LC52" s="557"/>
      <c r="LD52" s="557"/>
      <c r="LE52" s="557"/>
      <c r="LF52" s="557"/>
      <c r="LG52" s="557"/>
      <c r="LH52" s="557"/>
      <c r="LI52" s="557"/>
      <c r="LJ52" s="557"/>
      <c r="LK52" s="557"/>
      <c r="LL52" s="557"/>
      <c r="LM52" s="557"/>
      <c r="LN52" s="557"/>
      <c r="LO52" s="557"/>
      <c r="LP52" s="557"/>
      <c r="LQ52" s="557"/>
      <c r="LR52" s="557"/>
      <c r="LS52" s="557"/>
      <c r="LT52" s="557"/>
      <c r="LU52" s="557"/>
      <c r="LV52" s="557"/>
      <c r="LW52" s="557"/>
      <c r="LX52" s="557"/>
      <c r="LY52" s="557"/>
      <c r="LZ52" s="557"/>
      <c r="MA52" s="557"/>
      <c r="MB52" s="557"/>
      <c r="MC52" s="557"/>
      <c r="MD52" s="557"/>
      <c r="ME52" s="557"/>
      <c r="MF52" s="557"/>
      <c r="MG52" s="8"/>
      <c r="MH52" s="557"/>
      <c r="MI52" s="557"/>
      <c r="MJ52" s="557"/>
      <c r="MK52" s="557"/>
      <c r="ML52" s="557"/>
      <c r="MM52" s="557"/>
      <c r="MN52" s="557"/>
      <c r="MO52" s="557"/>
      <c r="MP52" s="8"/>
      <c r="MQ52" s="557"/>
      <c r="MR52" s="8"/>
      <c r="MS52" s="557"/>
      <c r="MT52" s="557"/>
      <c r="MU52" s="557"/>
      <c r="MV52" s="557"/>
      <c r="MW52" s="557"/>
      <c r="MX52" s="514"/>
    </row>
    <row r="53" spans="1:362" outlineLevel="2">
      <c r="A53" s="18">
        <f t="shared" si="120"/>
        <v>40</v>
      </c>
      <c r="B53" s="18"/>
      <c r="D53" s="475"/>
      <c r="E53" t="b">
        <v>0</v>
      </c>
      <c r="G53" s="25" t="s">
        <v>1676</v>
      </c>
      <c r="H53" s="116"/>
      <c r="I53" s="116"/>
      <c r="J53" s="116"/>
      <c r="K53" s="116"/>
      <c r="L53" s="116"/>
      <c r="M53" s="606">
        <f>PRODUCT($O52:$O53)</f>
        <v>81</v>
      </c>
      <c r="N53" s="606">
        <f>PRODUCT($O52:$O53)</f>
        <v>81</v>
      </c>
      <c r="O53" s="599">
        <f>PRODUCT($U52:$U53)</f>
        <v>27</v>
      </c>
      <c r="P53" s="116"/>
      <c r="Q53" s="116"/>
      <c r="R53" s="116"/>
      <c r="S53" s="116"/>
      <c r="T53" s="116"/>
      <c r="U53" s="595">
        <f>PRODUCT($V52:$V53)</f>
        <v>27</v>
      </c>
      <c r="V53" s="585">
        <f>PRODUCT($Y52:$Y53)</f>
        <v>27</v>
      </c>
      <c r="W53" s="116"/>
      <c r="X53" s="116"/>
      <c r="Y53" s="586">
        <f>PRODUCT($Z52:$Z53)</f>
        <v>27</v>
      </c>
      <c r="Z53" s="587">
        <f>PRODUCT($AA52:$AA53)</f>
        <v>27</v>
      </c>
      <c r="AA53" s="588">
        <f>PRODUCT($AD52:$AD53)</f>
        <v>9</v>
      </c>
      <c r="AB53" s="116"/>
      <c r="AC53" s="116"/>
      <c r="AD53" s="598">
        <f>PRODUCT($AY52:$AY53)</f>
        <v>1</v>
      </c>
      <c r="AE53" s="116"/>
      <c r="AF53" s="116"/>
      <c r="AG53" s="116"/>
      <c r="AH53" s="116"/>
      <c r="AI53" s="116"/>
      <c r="AJ53" s="116"/>
      <c r="AK53" s="116"/>
      <c r="AL53" s="116"/>
      <c r="AM53" s="116"/>
      <c r="AN53" s="116"/>
      <c r="AO53" s="116"/>
      <c r="AP53" s="116"/>
      <c r="AQ53" s="116"/>
      <c r="AR53" s="116"/>
      <c r="AS53" s="116"/>
      <c r="AT53" s="116"/>
      <c r="AU53" s="116"/>
      <c r="AV53" s="116"/>
      <c r="AW53" s="116"/>
      <c r="AX53" s="598">
        <f>PRODUCT($AY52:$AY53)</f>
        <v>1</v>
      </c>
      <c r="AY53" s="569">
        <v>1</v>
      </c>
      <c r="AZ53" s="116">
        <f>MAX($I53:$AY53)*INDEX($I52:$AY52,1,MATCH(MAX($I53:$AY53),$I53:$AY53,0))</f>
        <v>162</v>
      </c>
      <c r="BA53" s="11" t="s">
        <v>2344</v>
      </c>
      <c r="BB53" s="8" t="str">
        <f ca="1">IF(COUNTIF(BA$13:BA58,BA54)=1,"-","Dup")</f>
        <v>-</v>
      </c>
      <c r="BC53" s="8"/>
      <c r="BD53" s="557"/>
      <c r="BE53" s="557"/>
      <c r="BF53" s="557"/>
      <c r="BG53" s="557"/>
      <c r="BH53" s="557"/>
      <c r="BI53" s="557"/>
      <c r="BJ53" s="557"/>
      <c r="BK53" s="557"/>
      <c r="BL53" s="557"/>
      <c r="BM53" s="8"/>
      <c r="BN53" s="557"/>
      <c r="BO53" s="557"/>
      <c r="BP53" s="557"/>
      <c r="BQ53" s="557"/>
      <c r="BR53" s="557"/>
      <c r="BS53" s="557"/>
      <c r="BT53" s="557"/>
      <c r="BU53" s="557"/>
      <c r="BV53" s="557"/>
      <c r="BW53" s="557"/>
      <c r="BX53" s="557"/>
      <c r="BY53" s="557"/>
      <c r="BZ53" s="557"/>
      <c r="CA53" s="557"/>
      <c r="CB53" s="557"/>
      <c r="CC53" s="557"/>
      <c r="CD53" s="557"/>
      <c r="CE53" s="8"/>
      <c r="CF53" s="557"/>
      <c r="CG53" s="557"/>
      <c r="CH53" s="557"/>
      <c r="CI53" s="557"/>
      <c r="CJ53" s="557"/>
      <c r="CK53" s="557"/>
      <c r="CL53" s="557"/>
      <c r="CM53" s="557"/>
      <c r="CN53" s="557"/>
      <c r="CO53" s="557"/>
      <c r="CP53" s="557"/>
      <c r="CQ53" s="557"/>
      <c r="CR53" s="557"/>
      <c r="CS53" s="557"/>
      <c r="CT53" s="557"/>
      <c r="CU53" s="557"/>
      <c r="CV53" s="557"/>
      <c r="CW53" s="557"/>
      <c r="CX53" s="557"/>
      <c r="CY53" s="557"/>
      <c r="CZ53" s="8"/>
      <c r="DA53" s="557"/>
      <c r="DB53" s="557"/>
      <c r="DC53" s="574"/>
      <c r="DD53" s="557"/>
      <c r="DE53" s="557"/>
      <c r="DF53" s="557"/>
      <c r="DG53" s="557"/>
      <c r="DH53" s="557"/>
      <c r="DI53" s="557"/>
      <c r="DJ53" s="557"/>
      <c r="DK53" s="557"/>
      <c r="DL53" s="557"/>
      <c r="DM53" s="557"/>
      <c r="DN53" s="557"/>
      <c r="DO53" s="557"/>
      <c r="DP53" s="557"/>
      <c r="DQ53" s="557"/>
      <c r="DR53" s="557"/>
      <c r="DS53" s="557"/>
      <c r="DT53" s="557"/>
      <c r="DU53" s="557"/>
      <c r="DV53" s="557"/>
      <c r="DW53" s="557"/>
      <c r="DX53" s="557"/>
      <c r="DY53" s="557"/>
      <c r="DZ53" s="557"/>
      <c r="EA53" s="557"/>
      <c r="EB53" s="557"/>
      <c r="EC53" s="557"/>
      <c r="ED53" s="557"/>
      <c r="EE53" s="557"/>
      <c r="EF53" s="557"/>
      <c r="EG53" s="557"/>
      <c r="EH53" s="557"/>
      <c r="EI53" s="557"/>
      <c r="EJ53" s="557"/>
      <c r="EK53" s="557"/>
      <c r="EL53" s="557"/>
      <c r="EM53" s="557"/>
      <c r="EN53" s="557"/>
      <c r="EO53" s="557"/>
      <c r="EP53" s="557"/>
      <c r="EQ53" s="557"/>
      <c r="ER53" s="557"/>
      <c r="ES53" s="557"/>
      <c r="ET53" s="557"/>
      <c r="EU53" s="557"/>
      <c r="EV53" s="557"/>
      <c r="EW53" s="557"/>
      <c r="EX53" s="557"/>
      <c r="EY53" s="557"/>
      <c r="EZ53" s="557"/>
      <c r="FA53" s="557"/>
      <c r="FB53" s="557"/>
      <c r="FC53" s="557"/>
      <c r="FD53" s="557"/>
      <c r="FE53" s="557"/>
      <c r="FF53" s="557"/>
      <c r="FG53" s="557"/>
      <c r="FH53" s="557"/>
      <c r="FI53" s="557"/>
      <c r="FJ53" s="557"/>
      <c r="FK53" s="557"/>
      <c r="FL53" s="557"/>
      <c r="FM53" s="557"/>
      <c r="FN53" s="8"/>
      <c r="FO53" s="557"/>
      <c r="FP53" s="557"/>
      <c r="FQ53" s="557"/>
      <c r="FR53" s="557"/>
      <c r="FS53" s="557"/>
      <c r="FT53" s="557"/>
      <c r="FU53" s="557"/>
      <c r="FV53" s="557"/>
      <c r="FW53" s="557"/>
      <c r="FX53" s="557"/>
      <c r="FY53" s="557"/>
      <c r="FZ53" s="557"/>
      <c r="GA53" s="557"/>
      <c r="GB53" s="557"/>
      <c r="GC53" s="557"/>
      <c r="GD53" s="557"/>
      <c r="GE53" s="557"/>
      <c r="GF53" s="557"/>
      <c r="GG53" s="557"/>
      <c r="GH53" s="557"/>
      <c r="GI53" s="557"/>
      <c r="GJ53" s="557"/>
      <c r="GK53" s="557"/>
      <c r="GL53" s="557"/>
      <c r="GM53" s="557"/>
      <c r="GN53" s="557"/>
      <c r="GO53" s="557"/>
      <c r="GP53" s="557"/>
      <c r="GQ53" s="557"/>
      <c r="GR53" s="557"/>
      <c r="GS53" s="557"/>
      <c r="GT53" s="557"/>
      <c r="GU53" s="557"/>
      <c r="GV53" s="557"/>
      <c r="GW53" s="557"/>
      <c r="GX53" s="557"/>
      <c r="GY53" s="557"/>
      <c r="GZ53" s="557"/>
      <c r="HA53" s="557"/>
      <c r="HB53" s="8"/>
      <c r="HC53" s="557"/>
      <c r="HD53" s="557"/>
      <c r="HE53" s="574"/>
      <c r="HF53" s="557"/>
      <c r="HG53" s="557"/>
      <c r="HH53" s="557"/>
      <c r="HI53" s="557"/>
      <c r="HJ53" s="574"/>
      <c r="HK53" s="557"/>
      <c r="HL53" s="557"/>
      <c r="HM53" s="557"/>
      <c r="HN53" s="557"/>
      <c r="HO53" s="557"/>
      <c r="HP53" s="557"/>
      <c r="HQ53" s="557"/>
      <c r="HR53" s="557"/>
      <c r="HS53" s="557"/>
      <c r="HT53" s="557"/>
      <c r="HU53" s="557"/>
      <c r="HV53" s="557"/>
      <c r="HW53" s="557"/>
      <c r="HX53" s="557"/>
      <c r="HY53" s="557"/>
      <c r="HZ53" s="557"/>
      <c r="IA53" s="557"/>
      <c r="IB53" s="557"/>
      <c r="IC53" s="557"/>
      <c r="ID53" s="557"/>
      <c r="IE53" s="557"/>
      <c r="IF53" s="557"/>
      <c r="IG53" s="557"/>
      <c r="IH53" s="557"/>
      <c r="II53" s="557"/>
      <c r="IJ53" s="8"/>
      <c r="IK53" s="557"/>
      <c r="IL53" s="557"/>
      <c r="IM53" s="557"/>
      <c r="IN53" s="557"/>
      <c r="IO53" s="557"/>
      <c r="IP53" s="557"/>
      <c r="IQ53" s="557"/>
      <c r="IR53" s="557"/>
      <c r="IS53" s="557"/>
      <c r="IT53" s="557"/>
      <c r="IU53" s="557"/>
      <c r="IV53" s="557"/>
      <c r="IW53" s="557"/>
      <c r="IX53" s="557"/>
      <c r="IY53" s="557"/>
      <c r="IZ53" s="557"/>
      <c r="JA53" s="557"/>
      <c r="JB53" s="557"/>
      <c r="JC53" s="557"/>
      <c r="JD53" s="557"/>
      <c r="JE53" s="557"/>
      <c r="JF53" s="557"/>
      <c r="JG53" s="557"/>
      <c r="JH53" s="557"/>
      <c r="JI53" s="557"/>
      <c r="JJ53" s="557"/>
      <c r="JK53" s="557"/>
      <c r="JL53" s="557"/>
      <c r="JM53" s="557"/>
      <c r="JN53" s="557"/>
      <c r="JO53" s="557"/>
      <c r="JP53" s="557"/>
      <c r="JQ53" s="557"/>
      <c r="JR53" s="557"/>
      <c r="JS53" s="557"/>
      <c r="JT53" s="557"/>
      <c r="JU53" s="557"/>
      <c r="JV53" s="557"/>
      <c r="JW53" s="557"/>
      <c r="JX53" s="557"/>
      <c r="JY53" s="557"/>
      <c r="JZ53" s="557"/>
      <c r="KA53" s="557"/>
      <c r="KB53" s="557"/>
      <c r="KC53" s="557"/>
      <c r="KD53" s="557"/>
      <c r="KE53" s="557"/>
      <c r="KF53" s="557"/>
      <c r="KG53" s="557"/>
      <c r="KH53" s="8"/>
      <c r="KI53" s="557"/>
      <c r="KJ53" s="557"/>
      <c r="KK53" s="557"/>
      <c r="KL53" s="557"/>
      <c r="KM53" s="557"/>
      <c r="KN53" s="557"/>
      <c r="KO53" s="557"/>
      <c r="KP53" s="557"/>
      <c r="KQ53" s="557"/>
      <c r="KR53" s="557"/>
      <c r="KS53" s="557"/>
      <c r="KT53" s="557"/>
      <c r="KU53" s="557"/>
      <c r="KV53" s="557"/>
      <c r="KW53" s="557"/>
      <c r="KX53" s="557"/>
      <c r="KY53" s="557"/>
      <c r="KZ53" s="557"/>
      <c r="LA53" s="557"/>
      <c r="LB53" s="8"/>
      <c r="LC53" s="557"/>
      <c r="LD53" s="557"/>
      <c r="LE53" s="557"/>
      <c r="LF53" s="557"/>
      <c r="LG53" s="557"/>
      <c r="LH53" s="557"/>
      <c r="LI53" s="557"/>
      <c r="LJ53" s="557"/>
      <c r="LK53" s="557"/>
      <c r="LL53" s="557"/>
      <c r="LM53" s="557"/>
      <c r="LN53" s="557"/>
      <c r="LO53" s="557"/>
      <c r="LP53" s="557"/>
      <c r="LQ53" s="557"/>
      <c r="LR53" s="557"/>
      <c r="LS53" s="557"/>
      <c r="LT53" s="557"/>
      <c r="LU53" s="557"/>
      <c r="LV53" s="557"/>
      <c r="LW53" s="557"/>
      <c r="LX53" s="557"/>
      <c r="LY53" s="557"/>
      <c r="LZ53" s="557"/>
      <c r="MA53" s="557"/>
      <c r="MB53" s="557"/>
      <c r="MC53" s="557"/>
      <c r="MD53" s="557"/>
      <c r="ME53" s="557"/>
      <c r="MF53" s="557"/>
      <c r="MG53" s="8"/>
      <c r="MH53" s="557"/>
      <c r="MI53" s="557"/>
      <c r="MJ53" s="557"/>
      <c r="MK53" s="557"/>
      <c r="ML53" s="557"/>
      <c r="MM53" s="557"/>
      <c r="MN53" s="557"/>
      <c r="MO53" s="557"/>
      <c r="MP53" s="8"/>
      <c r="MQ53" s="557"/>
      <c r="MR53" s="8"/>
      <c r="MS53" s="557"/>
      <c r="MT53" s="557"/>
      <c r="MU53" s="557"/>
      <c r="MV53" s="557"/>
      <c r="MW53" s="557"/>
      <c r="MX53" s="514">
        <v>0</v>
      </c>
    </row>
    <row r="54" spans="1:362" outlineLevel="1">
      <c r="A54" s="18">
        <f t="shared" si="120"/>
        <v>41</v>
      </c>
      <c r="B54" s="18"/>
      <c r="D54" s="475"/>
      <c r="E54" t="b">
        <v>0</v>
      </c>
      <c r="G54" s="25" t="s">
        <v>2277</v>
      </c>
      <c r="H54" s="604"/>
      <c r="I54" s="594"/>
      <c r="J54" s="594"/>
      <c r="K54" s="594"/>
      <c r="L54" s="594"/>
      <c r="M54" s="594" t="b">
        <v>0</v>
      </c>
      <c r="N54" s="594" t="b">
        <v>0</v>
      </c>
      <c r="O54" s="594" t="b">
        <v>1</v>
      </c>
      <c r="P54" s="594"/>
      <c r="Q54" s="594"/>
      <c r="R54" s="594"/>
      <c r="S54" s="594"/>
      <c r="T54" s="594"/>
      <c r="U54" s="594" t="b">
        <v>0</v>
      </c>
      <c r="V54" s="594" t="b">
        <v>1</v>
      </c>
      <c r="W54" s="594"/>
      <c r="X54" s="594"/>
      <c r="Y54" s="594" t="b">
        <v>1</v>
      </c>
      <c r="Z54" s="594" t="b">
        <v>1</v>
      </c>
      <c r="AA54" s="594" t="b">
        <v>1</v>
      </c>
      <c r="AB54" s="594"/>
      <c r="AC54" s="594"/>
      <c r="AD54" s="594" t="b">
        <v>1</v>
      </c>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605"/>
      <c r="BA54" s="496" t="str">
        <f>BA52&amp;" "&amp;$AZ53&amp;" trials (if complete)"</f>
        <v>TemplateExperiment 162 trials (if complete)</v>
      </c>
      <c r="BB54" s="8" t="str">
        <f ca="1">IF(COUNTIF(BA$13:BA54,BA52)=1,"-","Dup")</f>
        <v>-</v>
      </c>
      <c r="BC54" s="8"/>
      <c r="BD54" s="557"/>
      <c r="BE54" s="557"/>
      <c r="BF54" s="557"/>
      <c r="BG54" s="557"/>
      <c r="BH54" s="557"/>
      <c r="BI54" s="557"/>
      <c r="BJ54" s="557"/>
      <c r="BK54" s="557"/>
      <c r="BL54" s="557"/>
      <c r="BM54" s="8"/>
      <c r="BN54" s="557"/>
      <c r="BO54" s="557"/>
      <c r="BP54" s="557"/>
      <c r="BQ54" s="557"/>
      <c r="BR54" s="557"/>
      <c r="BS54" s="557"/>
      <c r="BT54" s="557"/>
      <c r="BU54" s="557"/>
      <c r="BV54" s="557"/>
      <c r="BW54" s="557"/>
      <c r="BX54" s="557"/>
      <c r="BY54" s="557"/>
      <c r="BZ54" s="557"/>
      <c r="CA54" s="557"/>
      <c r="CB54" s="557"/>
      <c r="CC54" s="557"/>
      <c r="CD54" s="557"/>
      <c r="CE54" s="8"/>
      <c r="CF54" s="557"/>
      <c r="CG54" s="557"/>
      <c r="CH54" s="557"/>
      <c r="CI54" s="557"/>
      <c r="CJ54" s="557"/>
      <c r="CK54" s="557"/>
      <c r="CL54" s="557"/>
      <c r="CM54" s="557"/>
      <c r="CN54" s="557"/>
      <c r="CO54" s="557"/>
      <c r="CP54" s="557"/>
      <c r="CQ54" s="557"/>
      <c r="CR54" s="557"/>
      <c r="CS54" s="557"/>
      <c r="CT54" s="557"/>
      <c r="CU54" s="557"/>
      <c r="CV54" s="557"/>
      <c r="CW54" s="557"/>
      <c r="CX54" s="557"/>
      <c r="CY54" s="557"/>
      <c r="CZ54" s="8"/>
      <c r="DA54" s="557"/>
      <c r="DB54" s="557"/>
      <c r="DC54" s="574"/>
      <c r="DD54" s="557"/>
      <c r="DE54" s="557"/>
      <c r="DF54" s="557"/>
      <c r="DG54" s="557"/>
      <c r="DH54" s="557"/>
      <c r="DI54" s="557"/>
      <c r="DJ54" s="557"/>
      <c r="DK54" s="557"/>
      <c r="DL54" s="557"/>
      <c r="DM54" s="557"/>
      <c r="DN54" s="557"/>
      <c r="DO54" s="557"/>
      <c r="DP54" s="557"/>
      <c r="DQ54" s="557"/>
      <c r="DR54" s="557"/>
      <c r="DS54" s="557"/>
      <c r="DT54" s="557"/>
      <c r="DU54" s="557"/>
      <c r="DV54" s="557"/>
      <c r="DW54" s="557"/>
      <c r="DX54" s="557"/>
      <c r="DY54" s="557"/>
      <c r="DZ54" s="557"/>
      <c r="EA54" s="557"/>
      <c r="EB54" s="557"/>
      <c r="EC54" s="557"/>
      <c r="ED54" s="557"/>
      <c r="EE54" s="557"/>
      <c r="EF54" s="557"/>
      <c r="EG54" s="557"/>
      <c r="EH54" s="557"/>
      <c r="EI54" s="557"/>
      <c r="EJ54" s="557"/>
      <c r="EK54" s="557"/>
      <c r="EL54" s="557"/>
      <c r="EM54" s="557"/>
      <c r="EN54" s="557"/>
      <c r="EO54" s="557"/>
      <c r="EP54" s="557"/>
      <c r="EQ54" s="557"/>
      <c r="ER54" s="557"/>
      <c r="ES54" s="557"/>
      <c r="ET54" s="557"/>
      <c r="EU54" s="557"/>
      <c r="EV54" s="557"/>
      <c r="EW54" s="557"/>
      <c r="EX54" s="557"/>
      <c r="EY54" s="557"/>
      <c r="EZ54" s="557"/>
      <c r="FA54" s="557"/>
      <c r="FB54" s="557"/>
      <c r="FC54" s="557"/>
      <c r="FD54" s="557"/>
      <c r="FE54" s="557"/>
      <c r="FF54" s="557"/>
      <c r="FG54" s="557"/>
      <c r="FH54" s="557"/>
      <c r="FI54" s="557"/>
      <c r="FJ54" s="557"/>
      <c r="FK54" s="557"/>
      <c r="FL54" s="557"/>
      <c r="FM54" s="557"/>
      <c r="FN54" s="8"/>
      <c r="FO54" s="557"/>
      <c r="FP54" s="557"/>
      <c r="FQ54" s="557"/>
      <c r="FR54" s="557"/>
      <c r="FS54" s="557"/>
      <c r="FT54" s="557"/>
      <c r="FU54" s="557"/>
      <c r="FV54" s="557"/>
      <c r="FW54" s="557"/>
      <c r="FX54" s="557"/>
      <c r="FY54" s="557"/>
      <c r="FZ54" s="557"/>
      <c r="GA54" s="557"/>
      <c r="GB54" s="557"/>
      <c r="GC54" s="557"/>
      <c r="GD54" s="557"/>
      <c r="GE54" s="557"/>
      <c r="GF54" s="557"/>
      <c r="GG54" s="557"/>
      <c r="GH54" s="557"/>
      <c r="GI54" s="557"/>
      <c r="GJ54" s="557"/>
      <c r="GK54" s="557"/>
      <c r="GL54" s="557"/>
      <c r="GM54" s="557"/>
      <c r="GN54" s="557"/>
      <c r="GO54" s="557"/>
      <c r="GP54" s="557"/>
      <c r="GQ54" s="557"/>
      <c r="GR54" s="557"/>
      <c r="GS54" s="557"/>
      <c r="GT54" s="557"/>
      <c r="GU54" s="557"/>
      <c r="GV54" s="557"/>
      <c r="GW54" s="557"/>
      <c r="GX54" s="557"/>
      <c r="GY54" s="557"/>
      <c r="GZ54" s="557"/>
      <c r="HA54" s="557"/>
      <c r="HB54" s="8"/>
      <c r="HC54" s="557"/>
      <c r="HD54" s="557"/>
      <c r="HE54" s="574"/>
      <c r="HF54" s="557"/>
      <c r="HG54" s="557"/>
      <c r="HH54" s="557"/>
      <c r="HI54" s="557"/>
      <c r="HJ54" s="574"/>
      <c r="HK54" s="557"/>
      <c r="HL54" s="557"/>
      <c r="HM54" s="557"/>
      <c r="HN54" s="557"/>
      <c r="HO54" s="557"/>
      <c r="HP54" s="557"/>
      <c r="HQ54" s="557"/>
      <c r="HR54" s="557"/>
      <c r="HS54" s="557"/>
      <c r="HT54" s="557"/>
      <c r="HU54" s="557"/>
      <c r="HV54" s="557"/>
      <c r="HW54" s="557"/>
      <c r="HX54" s="557"/>
      <c r="HY54" s="557"/>
      <c r="HZ54" s="557"/>
      <c r="IA54" s="557"/>
      <c r="IB54" s="557"/>
      <c r="IC54" s="557"/>
      <c r="ID54" s="557"/>
      <c r="IE54" s="557"/>
      <c r="IF54" s="557"/>
      <c r="IG54" s="557"/>
      <c r="IH54" s="557"/>
      <c r="II54" s="557"/>
      <c r="IJ54" s="8"/>
      <c r="IK54" s="557"/>
      <c r="IL54" s="557"/>
      <c r="IM54" s="557"/>
      <c r="IN54" s="557"/>
      <c r="IO54" s="557"/>
      <c r="IP54" s="557"/>
      <c r="IQ54" s="557"/>
      <c r="IR54" s="557"/>
      <c r="IS54" s="557"/>
      <c r="IT54" s="557"/>
      <c r="IU54" s="557"/>
      <c r="IV54" s="557"/>
      <c r="IW54" s="557"/>
      <c r="IX54" s="557"/>
      <c r="IY54" s="557"/>
      <c r="IZ54" s="557"/>
      <c r="JA54" s="557"/>
      <c r="JB54" s="557"/>
      <c r="JC54" s="557"/>
      <c r="JD54" s="557"/>
      <c r="JE54" s="557"/>
      <c r="JF54" s="557"/>
      <c r="JG54" s="557"/>
      <c r="JH54" s="557"/>
      <c r="JI54" s="557"/>
      <c r="JJ54" s="557"/>
      <c r="JK54" s="557"/>
      <c r="JL54" s="557"/>
      <c r="JM54" s="557"/>
      <c r="JN54" s="557"/>
      <c r="JO54" s="557"/>
      <c r="JP54" s="557"/>
      <c r="JQ54" s="557"/>
      <c r="JR54" s="557"/>
      <c r="JS54" s="557"/>
      <c r="JT54" s="557"/>
      <c r="JU54" s="557"/>
      <c r="JV54" s="557"/>
      <c r="JW54" s="557"/>
      <c r="JX54" s="557"/>
      <c r="JY54" s="557"/>
      <c r="JZ54" s="557"/>
      <c r="KA54" s="557"/>
      <c r="KB54" s="557"/>
      <c r="KC54" s="557"/>
      <c r="KD54" s="557"/>
      <c r="KE54" s="557"/>
      <c r="KF54" s="557"/>
      <c r="KG54" s="557"/>
      <c r="KH54" s="8"/>
      <c r="KI54" s="557"/>
      <c r="KJ54" s="557"/>
      <c r="KK54" s="557"/>
      <c r="KL54" s="557"/>
      <c r="KM54" s="557"/>
      <c r="KN54" s="557"/>
      <c r="KO54" s="557"/>
      <c r="KP54" s="557"/>
      <c r="KQ54" s="557"/>
      <c r="KR54" s="557"/>
      <c r="KS54" s="557"/>
      <c r="KT54" s="557"/>
      <c r="KU54" s="557"/>
      <c r="KV54" s="557"/>
      <c r="KW54" s="557"/>
      <c r="KX54" s="557"/>
      <c r="KY54" s="557"/>
      <c r="KZ54" s="557"/>
      <c r="LA54" s="557"/>
      <c r="LB54" s="8"/>
      <c r="LC54" s="557"/>
      <c r="LD54" s="557"/>
      <c r="LE54" s="557"/>
      <c r="LF54" s="557"/>
      <c r="LG54" s="557"/>
      <c r="LH54" s="557"/>
      <c r="LI54" s="557"/>
      <c r="LJ54" s="557"/>
      <c r="LK54" s="557"/>
      <c r="LL54" s="557"/>
      <c r="LM54" s="557"/>
      <c r="LN54" s="557"/>
      <c r="LO54" s="557"/>
      <c r="LP54" s="557"/>
      <c r="LQ54" s="557"/>
      <c r="LR54" s="557"/>
      <c r="LS54" s="557"/>
      <c r="LT54" s="557"/>
      <c r="LU54" s="557"/>
      <c r="LV54" s="557"/>
      <c r="LW54" s="557"/>
      <c r="LX54" s="557"/>
      <c r="LY54" s="557"/>
      <c r="LZ54" s="557"/>
      <c r="MA54" s="557"/>
      <c r="MB54" s="557"/>
      <c r="MC54" s="557"/>
      <c r="MD54" s="557"/>
      <c r="ME54" s="557"/>
      <c r="MF54" s="557"/>
      <c r="MG54" s="8"/>
      <c r="MH54" s="557"/>
      <c r="MI54" s="557"/>
      <c r="MJ54" s="557"/>
      <c r="MK54" s="557"/>
      <c r="ML54" s="557"/>
      <c r="MM54" s="557"/>
      <c r="MN54" s="557"/>
      <c r="MO54" s="557"/>
      <c r="MP54" s="8"/>
      <c r="MQ54" s="557"/>
      <c r="MR54" s="8"/>
      <c r="MS54" s="557"/>
      <c r="MT54" s="557"/>
      <c r="MU54" s="557"/>
      <c r="MV54" s="557"/>
      <c r="MW54" s="557"/>
      <c r="MX54" s="514">
        <v>0</v>
      </c>
    </row>
    <row r="55" spans="1:362" outlineLevel="2">
      <c r="A55" s="18">
        <f t="shared" si="120"/>
        <v>42</v>
      </c>
      <c r="B55" s="18"/>
      <c r="C55" s="12"/>
      <c r="D55" s="12"/>
      <c r="E55" t="b">
        <v>0</v>
      </c>
      <c r="G55" s="25" t="s">
        <v>2425</v>
      </c>
      <c r="H55" s="115"/>
      <c r="I55" s="115"/>
      <c r="J55" s="115"/>
      <c r="K55" s="115"/>
      <c r="L55" s="115"/>
      <c r="M55" s="223">
        <v>2</v>
      </c>
      <c r="N55" s="223">
        <v>2</v>
      </c>
      <c r="O55" s="223">
        <v>1</v>
      </c>
      <c r="P55" s="115"/>
      <c r="Q55" s="115"/>
      <c r="R55" s="115"/>
      <c r="S55" s="115"/>
      <c r="T55" s="115"/>
      <c r="U55" s="223">
        <v>2</v>
      </c>
      <c r="V55" s="223">
        <v>1</v>
      </c>
      <c r="W55" s="115"/>
      <c r="X55" s="115"/>
      <c r="Y55" s="223">
        <v>1</v>
      </c>
      <c r="Z55" s="223">
        <v>1</v>
      </c>
      <c r="AA55" s="223">
        <v>1</v>
      </c>
      <c r="AB55" s="115"/>
      <c r="AC55" s="115"/>
      <c r="AD55" s="223">
        <v>1</v>
      </c>
      <c r="AE55" s="115"/>
      <c r="AF55" s="115"/>
      <c r="AG55" s="115"/>
      <c r="AH55" s="115"/>
      <c r="AI55" s="115"/>
      <c r="AJ55" s="115"/>
      <c r="AK55" s="115"/>
      <c r="AL55" s="115"/>
      <c r="AM55" s="115"/>
      <c r="AN55" s="115"/>
      <c r="AO55" s="115"/>
      <c r="AP55" s="115"/>
      <c r="AQ55" s="115"/>
      <c r="AR55" s="115"/>
      <c r="AS55" s="115"/>
      <c r="AT55" s="115"/>
      <c r="AU55" s="115"/>
      <c r="AV55" s="115"/>
      <c r="AW55" s="115"/>
      <c r="AX55" s="115"/>
      <c r="AY55" s="115"/>
      <c r="AZ55" s="115"/>
      <c r="BA55" s="22"/>
      <c r="BB55" s="8"/>
      <c r="BC55" s="8"/>
      <c r="BD55" s="542"/>
      <c r="BE55" s="542"/>
      <c r="BF55" s="542"/>
      <c r="BG55" s="542"/>
      <c r="BH55" s="542"/>
      <c r="BI55" s="542"/>
      <c r="BJ55" s="542"/>
      <c r="BK55" s="542"/>
      <c r="BL55" s="542"/>
      <c r="BM55" s="8"/>
      <c r="BN55" s="542"/>
      <c r="BO55" s="542"/>
      <c r="BP55" s="542"/>
      <c r="BQ55" s="542"/>
      <c r="BR55" s="542"/>
      <c r="BS55" s="542"/>
      <c r="BT55" s="542"/>
      <c r="BU55" s="542"/>
      <c r="BV55" s="542"/>
      <c r="BW55" s="542"/>
      <c r="BX55" s="542"/>
      <c r="BY55" s="542"/>
      <c r="BZ55" s="542"/>
      <c r="CA55" s="542"/>
      <c r="CB55" s="542"/>
      <c r="CC55" s="542"/>
      <c r="CD55" s="542"/>
      <c r="CE55" s="8"/>
      <c r="CF55" s="542"/>
      <c r="CG55" s="542"/>
      <c r="CH55" s="542"/>
      <c r="CI55" s="542"/>
      <c r="CJ55" s="542"/>
      <c r="CK55" s="542"/>
      <c r="CL55" s="542"/>
      <c r="CM55" s="542"/>
      <c r="CN55" s="542"/>
      <c r="CO55" s="542"/>
      <c r="CP55" s="542"/>
      <c r="CQ55" s="542"/>
      <c r="CR55" s="542"/>
      <c r="CS55" s="542"/>
      <c r="CT55" s="542"/>
      <c r="CU55" s="542"/>
      <c r="CV55" s="542"/>
      <c r="CW55" s="542"/>
      <c r="CX55" s="542"/>
      <c r="CY55" s="542"/>
      <c r="CZ55" s="8"/>
      <c r="DA55" s="542"/>
      <c r="DB55" s="542"/>
      <c r="DC55" s="543"/>
      <c r="DD55" s="542"/>
      <c r="DE55" s="544"/>
      <c r="DF55" s="542"/>
      <c r="DG55" s="542"/>
      <c r="DH55" s="542"/>
      <c r="DI55" s="542"/>
      <c r="DJ55" s="542"/>
      <c r="DK55" s="542"/>
      <c r="DL55" s="542"/>
      <c r="DM55" s="542"/>
      <c r="DN55" s="542"/>
      <c r="DO55" s="542"/>
      <c r="DP55" s="542"/>
      <c r="DQ55" s="542"/>
      <c r="DR55" s="542"/>
      <c r="DS55" s="542"/>
      <c r="DT55" s="542"/>
      <c r="DU55" s="542"/>
      <c r="DV55" s="542"/>
      <c r="DW55" s="542"/>
      <c r="DX55" s="542"/>
      <c r="DY55" s="542"/>
      <c r="DZ55" s="542"/>
      <c r="EA55" s="542"/>
      <c r="EB55" s="542"/>
      <c r="EC55" s="542"/>
      <c r="ED55" s="542"/>
      <c r="EE55" s="542"/>
      <c r="EF55" s="542"/>
      <c r="EG55" s="542"/>
      <c r="EH55" s="542"/>
      <c r="EI55" s="542"/>
      <c r="EJ55" s="542"/>
      <c r="EK55" s="542"/>
      <c r="EL55" s="542"/>
      <c r="EM55" s="542"/>
      <c r="EN55" s="542"/>
      <c r="EO55" s="542"/>
      <c r="EP55" s="542"/>
      <c r="EQ55" s="542"/>
      <c r="ER55" s="542"/>
      <c r="ES55" s="542"/>
      <c r="ET55" s="542"/>
      <c r="EU55" s="542"/>
      <c r="EV55" s="542"/>
      <c r="EW55" s="542"/>
      <c r="EX55" s="542"/>
      <c r="EY55" s="542"/>
      <c r="EZ55" s="542"/>
      <c r="FA55" s="542"/>
      <c r="FB55" s="542"/>
      <c r="FC55" s="542"/>
      <c r="FD55" s="542"/>
      <c r="FE55" s="542"/>
      <c r="FF55" s="542"/>
      <c r="FG55" s="542"/>
      <c r="FH55" s="542"/>
      <c r="FI55" s="542"/>
      <c r="FJ55" s="542"/>
      <c r="FK55" s="542"/>
      <c r="FL55" s="542"/>
      <c r="FM55" s="542"/>
      <c r="FN55" s="8"/>
      <c r="FO55" s="542"/>
      <c r="FP55" s="542"/>
      <c r="FQ55" s="542"/>
      <c r="FR55" s="542"/>
      <c r="FS55" s="542"/>
      <c r="FT55" s="542"/>
      <c r="FU55" s="542"/>
      <c r="FV55" s="542"/>
      <c r="FW55" s="542"/>
      <c r="FX55" s="542"/>
      <c r="FY55" s="542"/>
      <c r="FZ55" s="542"/>
      <c r="GA55" s="542"/>
      <c r="GB55" s="542"/>
      <c r="GC55" s="542"/>
      <c r="GD55" s="542"/>
      <c r="GE55" s="542"/>
      <c r="GF55" s="542"/>
      <c r="GG55" s="542"/>
      <c r="GH55" s="542"/>
      <c r="GI55" s="542"/>
      <c r="GJ55" s="542"/>
      <c r="GK55" s="542"/>
      <c r="GL55" s="542"/>
      <c r="GM55" s="542"/>
      <c r="GN55" s="542"/>
      <c r="GO55" s="542"/>
      <c r="GP55" s="542"/>
      <c r="GQ55" s="542"/>
      <c r="GR55" s="542"/>
      <c r="GS55" s="542"/>
      <c r="GT55" s="542"/>
      <c r="GU55" s="542"/>
      <c r="GV55" s="542"/>
      <c r="GW55" s="542"/>
      <c r="GX55" s="542"/>
      <c r="GY55" s="542"/>
      <c r="GZ55" s="542"/>
      <c r="HA55" s="542"/>
      <c r="HB55" s="8"/>
      <c r="HC55" s="542"/>
      <c r="HD55" s="542"/>
      <c r="HE55" s="543"/>
      <c r="HF55" s="542"/>
      <c r="HG55" s="544"/>
      <c r="HH55" s="544"/>
      <c r="HI55" s="542"/>
      <c r="HJ55" s="543"/>
      <c r="HK55" s="542"/>
      <c r="HL55" s="542"/>
      <c r="HM55" s="542"/>
      <c r="HN55" s="542"/>
      <c r="HO55" s="542"/>
      <c r="HP55" s="542"/>
      <c r="HQ55" s="542"/>
      <c r="HR55" s="542"/>
      <c r="HS55" s="542"/>
      <c r="HT55" s="542"/>
      <c r="HU55" s="542"/>
      <c r="HV55" s="542"/>
      <c r="HW55" s="542"/>
      <c r="HX55" s="542"/>
      <c r="HY55" s="542"/>
      <c r="HZ55" s="542"/>
      <c r="IA55" s="542"/>
      <c r="IB55" s="542"/>
      <c r="IC55" s="542"/>
      <c r="ID55" s="542"/>
      <c r="IE55" s="542"/>
      <c r="IF55" s="542"/>
      <c r="IG55" s="542"/>
      <c r="IH55" s="542"/>
      <c r="II55" s="542"/>
      <c r="IJ55" s="8"/>
      <c r="IK55" s="542"/>
      <c r="IL55" s="542"/>
      <c r="IM55" s="542"/>
      <c r="IN55" s="542"/>
      <c r="IO55" s="542"/>
      <c r="IP55" s="542"/>
      <c r="IQ55" s="542"/>
      <c r="IR55" s="542"/>
      <c r="IS55" s="542"/>
      <c r="IT55" s="542"/>
      <c r="IU55" s="542"/>
      <c r="IV55" s="542"/>
      <c r="IW55" s="542"/>
      <c r="IX55" s="542"/>
      <c r="IY55" s="542"/>
      <c r="IZ55" s="542"/>
      <c r="JA55" s="542"/>
      <c r="JB55" s="545"/>
      <c r="JC55" s="545"/>
      <c r="JD55" s="545"/>
      <c r="JE55" s="545"/>
      <c r="JF55" s="545"/>
      <c r="JG55" s="545"/>
      <c r="JH55" s="545"/>
      <c r="JI55" s="545"/>
      <c r="JJ55" s="546"/>
      <c r="JK55" s="546"/>
      <c r="JL55" s="546"/>
      <c r="JM55" s="546"/>
      <c r="JN55" s="546"/>
      <c r="JO55" s="546"/>
      <c r="JP55" s="545"/>
      <c r="JQ55" s="545"/>
      <c r="JR55" s="545"/>
      <c r="JS55" s="545"/>
      <c r="JT55" s="545"/>
      <c r="JU55" s="545"/>
      <c r="JV55" s="545"/>
      <c r="JW55" s="545"/>
      <c r="JX55" s="545"/>
      <c r="JY55" s="545"/>
      <c r="JZ55" s="545"/>
      <c r="KA55" s="545"/>
      <c r="KB55" s="545"/>
      <c r="KC55" s="545"/>
      <c r="KD55" s="545"/>
      <c r="KE55" s="545"/>
      <c r="KF55" s="545"/>
      <c r="KG55" s="542"/>
      <c r="KH55" s="8"/>
      <c r="KI55" s="542"/>
      <c r="KJ55" s="542"/>
      <c r="KK55" s="542"/>
      <c r="KL55" s="542"/>
      <c r="KM55" s="542"/>
      <c r="KN55" s="542"/>
      <c r="KO55" s="542"/>
      <c r="KP55" s="542"/>
      <c r="KQ55" s="542"/>
      <c r="KR55" s="542"/>
      <c r="KS55" s="542"/>
      <c r="KT55" s="542"/>
      <c r="KU55" s="542"/>
      <c r="KV55" s="542"/>
      <c r="KW55" s="542"/>
      <c r="KX55" s="542"/>
      <c r="KY55" s="542"/>
      <c r="KZ55" s="542"/>
      <c r="LA55" s="542"/>
      <c r="LB55" s="8"/>
      <c r="LC55" s="542"/>
      <c r="LD55" s="542"/>
      <c r="LE55" s="542"/>
      <c r="LF55" s="542"/>
      <c r="LG55" s="542"/>
      <c r="LH55" s="542"/>
      <c r="LI55" s="542"/>
      <c r="LJ55" s="542"/>
      <c r="LK55" s="542"/>
      <c r="LL55" s="542"/>
      <c r="LM55" s="542"/>
      <c r="LN55" s="542"/>
      <c r="LO55" s="542"/>
      <c r="LP55" s="542"/>
      <c r="LQ55" s="542"/>
      <c r="LR55" s="542"/>
      <c r="LS55" s="542"/>
      <c r="LT55" s="542"/>
      <c r="LU55" s="542"/>
      <c r="LV55" s="542"/>
      <c r="LW55" s="542"/>
      <c r="LX55" s="542"/>
      <c r="LY55" s="542"/>
      <c r="LZ55" s="542"/>
      <c r="MA55" s="542"/>
      <c r="MB55" s="542"/>
      <c r="MC55" s="542"/>
      <c r="MD55" s="542"/>
      <c r="ME55" s="542"/>
      <c r="MF55" s="542"/>
      <c r="MG55" s="8"/>
      <c r="MH55" s="542"/>
      <c r="MI55" s="542"/>
      <c r="MJ55" s="542"/>
      <c r="MK55" s="542"/>
      <c r="ML55" s="542"/>
      <c r="MM55" s="542"/>
      <c r="MN55" s="542"/>
      <c r="MO55" s="542"/>
      <c r="MP55" s="8"/>
      <c r="MQ55" s="542"/>
      <c r="MR55" s="8"/>
      <c r="MS55" s="482"/>
      <c r="MT55" s="482"/>
      <c r="MU55" s="547"/>
      <c r="MV55" s="547"/>
      <c r="MW55" s="542"/>
      <c r="MX55" s="514">
        <v>0</v>
      </c>
    </row>
    <row r="56" spans="1:362" outlineLevel="2">
      <c r="A56" s="18">
        <f t="shared" si="120"/>
        <v>43</v>
      </c>
      <c r="B56" s="18"/>
      <c r="C56" s="12"/>
      <c r="D56" s="12"/>
      <c r="E56" t="b">
        <v>0</v>
      </c>
      <c r="G56" s="25" t="str">
        <f>"SA "&amp;RIGHT(G55,2)+1</f>
        <v>SA 2</v>
      </c>
      <c r="H56" s="115"/>
      <c r="I56" s="115"/>
      <c r="J56" s="115"/>
      <c r="K56" s="115"/>
      <c r="L56" s="115"/>
      <c r="M56" s="223">
        <v>4</v>
      </c>
      <c r="N56" s="223">
        <v>3</v>
      </c>
      <c r="O56" s="115"/>
      <c r="P56" s="115"/>
      <c r="Q56" s="115"/>
      <c r="R56" s="115"/>
      <c r="S56" s="115"/>
      <c r="T56" s="115"/>
      <c r="U56" s="223">
        <v>2</v>
      </c>
      <c r="V56" s="115"/>
      <c r="W56" s="115"/>
      <c r="X56" s="115"/>
      <c r="Y56" s="115"/>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c r="AY56" s="115"/>
      <c r="AZ56" s="115"/>
      <c r="BA56" s="22"/>
      <c r="BB56" s="8"/>
      <c r="BC56" s="8"/>
      <c r="BD56" s="542"/>
      <c r="BE56" s="542"/>
      <c r="BF56" s="542"/>
      <c r="BG56" s="542"/>
      <c r="BH56" s="542"/>
      <c r="BI56" s="542"/>
      <c r="BJ56" s="542"/>
      <c r="BK56" s="542"/>
      <c r="BL56" s="542"/>
      <c r="BM56" s="8"/>
      <c r="BN56" s="542"/>
      <c r="BO56" s="542"/>
      <c r="BP56" s="542"/>
      <c r="BQ56" s="542"/>
      <c r="BR56" s="542"/>
      <c r="BS56" s="542"/>
      <c r="BT56" s="542"/>
      <c r="BU56" s="542"/>
      <c r="BV56" s="542"/>
      <c r="BW56" s="542"/>
      <c r="BX56" s="542"/>
      <c r="BY56" s="542"/>
      <c r="BZ56" s="542"/>
      <c r="CA56" s="542"/>
      <c r="CB56" s="542"/>
      <c r="CC56" s="542"/>
      <c r="CD56" s="542"/>
      <c r="CE56" s="8"/>
      <c r="CF56" s="542"/>
      <c r="CG56" s="542"/>
      <c r="CH56" s="542"/>
      <c r="CI56" s="542"/>
      <c r="CJ56" s="542"/>
      <c r="CK56" s="542"/>
      <c r="CL56" s="542"/>
      <c r="CM56" s="542"/>
      <c r="CN56" s="542"/>
      <c r="CO56" s="542"/>
      <c r="CP56" s="542"/>
      <c r="CQ56" s="542"/>
      <c r="CR56" s="542"/>
      <c r="CS56" s="542"/>
      <c r="CT56" s="542"/>
      <c r="CU56" s="542"/>
      <c r="CV56" s="542"/>
      <c r="CW56" s="542"/>
      <c r="CX56" s="542"/>
      <c r="CY56" s="542"/>
      <c r="CZ56" s="8"/>
      <c r="DA56" s="542"/>
      <c r="DB56" s="542"/>
      <c r="DC56" s="543"/>
      <c r="DD56" s="542"/>
      <c r="DE56" s="544"/>
      <c r="DF56" s="542"/>
      <c r="DG56" s="542"/>
      <c r="DH56" s="542"/>
      <c r="DI56" s="542"/>
      <c r="DJ56" s="542"/>
      <c r="DK56" s="542"/>
      <c r="DL56" s="542"/>
      <c r="DM56" s="542"/>
      <c r="DN56" s="548"/>
      <c r="DO56" s="542"/>
      <c r="DP56" s="548"/>
      <c r="DQ56" s="548"/>
      <c r="DR56" s="548"/>
      <c r="DS56" s="548"/>
      <c r="DT56" s="548"/>
      <c r="DU56" s="542"/>
      <c r="DV56" s="542"/>
      <c r="DW56" s="542"/>
      <c r="DX56" s="542"/>
      <c r="DY56" s="542"/>
      <c r="DZ56" s="548"/>
      <c r="EA56" s="548"/>
      <c r="EB56" s="542"/>
      <c r="EC56" s="542"/>
      <c r="ED56" s="542"/>
      <c r="EE56" s="542"/>
      <c r="EF56" s="542"/>
      <c r="EG56" s="542"/>
      <c r="EH56" s="542"/>
      <c r="EI56" s="542"/>
      <c r="EJ56" s="542"/>
      <c r="EK56" s="542"/>
      <c r="EL56" s="542"/>
      <c r="EM56" s="542"/>
      <c r="EN56" s="542"/>
      <c r="EO56" s="542"/>
      <c r="EP56" s="542"/>
      <c r="EQ56" s="542"/>
      <c r="ER56" s="548"/>
      <c r="ES56" s="548"/>
      <c r="ET56" s="548"/>
      <c r="EU56" s="548"/>
      <c r="EV56" s="548"/>
      <c r="EW56" s="542"/>
      <c r="EX56" s="542"/>
      <c r="EY56" s="542"/>
      <c r="EZ56" s="542"/>
      <c r="FA56" s="542"/>
      <c r="FB56" s="542"/>
      <c r="FC56" s="542"/>
      <c r="FD56" s="542"/>
      <c r="FE56" s="542"/>
      <c r="FF56" s="542"/>
      <c r="FG56" s="542"/>
      <c r="FH56" s="542"/>
      <c r="FI56" s="542"/>
      <c r="FJ56" s="542"/>
      <c r="FK56" s="542"/>
      <c r="FL56" s="542"/>
      <c r="FM56" s="542"/>
      <c r="FN56" s="8"/>
      <c r="FO56" s="542"/>
      <c r="FP56" s="542"/>
      <c r="FQ56" s="542"/>
      <c r="FR56" s="542"/>
      <c r="FS56" s="542"/>
      <c r="FT56" s="542"/>
      <c r="FU56" s="542"/>
      <c r="FV56" s="542"/>
      <c r="FW56" s="542"/>
      <c r="FX56" s="542"/>
      <c r="FY56" s="542"/>
      <c r="FZ56" s="542"/>
      <c r="GA56" s="542"/>
      <c r="GB56" s="542"/>
      <c r="GC56" s="542"/>
      <c r="GD56" s="542"/>
      <c r="GE56" s="542"/>
      <c r="GF56" s="542"/>
      <c r="GG56" s="542"/>
      <c r="GH56" s="542"/>
      <c r="GI56" s="542"/>
      <c r="GJ56" s="542"/>
      <c r="GK56" s="542"/>
      <c r="GL56" s="542"/>
      <c r="GM56" s="542"/>
      <c r="GN56" s="542"/>
      <c r="GO56" s="548"/>
      <c r="GP56" s="548"/>
      <c r="GQ56" s="542"/>
      <c r="GR56" s="542"/>
      <c r="GS56" s="542"/>
      <c r="GT56" s="542"/>
      <c r="GU56" s="542"/>
      <c r="GV56" s="542"/>
      <c r="GW56" s="542"/>
      <c r="GX56" s="542"/>
      <c r="GY56" s="542"/>
      <c r="GZ56" s="542"/>
      <c r="HA56" s="542"/>
      <c r="HB56" s="8"/>
      <c r="HC56" s="542"/>
      <c r="HD56" s="542"/>
      <c r="HE56" s="543"/>
      <c r="HF56" s="542"/>
      <c r="HG56" s="544"/>
      <c r="HH56" s="544"/>
      <c r="HI56" s="542"/>
      <c r="HJ56" s="543"/>
      <c r="HK56" s="542"/>
      <c r="HL56" s="542"/>
      <c r="HM56" s="542"/>
      <c r="HN56" s="542"/>
      <c r="HO56" s="542"/>
      <c r="HP56" s="542"/>
      <c r="HQ56" s="542"/>
      <c r="HR56" s="542"/>
      <c r="HS56" s="542"/>
      <c r="HT56" s="542"/>
      <c r="HU56" s="542"/>
      <c r="HV56" s="542"/>
      <c r="HW56" s="542"/>
      <c r="HX56" s="542"/>
      <c r="HY56" s="542"/>
      <c r="HZ56" s="542"/>
      <c r="IA56" s="542"/>
      <c r="IB56" s="542"/>
      <c r="IC56" s="542"/>
      <c r="ID56" s="542"/>
      <c r="IE56" s="542"/>
      <c r="IF56" s="542"/>
      <c r="IG56" s="542"/>
      <c r="IH56" s="542"/>
      <c r="II56" s="542"/>
      <c r="IJ56" s="8"/>
      <c r="IK56" s="542"/>
      <c r="IL56" s="542"/>
      <c r="IM56" s="542"/>
      <c r="IN56" s="542"/>
      <c r="IO56" s="542"/>
      <c r="IP56" s="542"/>
      <c r="IQ56" s="542"/>
      <c r="IR56" s="542"/>
      <c r="IS56" s="542"/>
      <c r="IT56" s="542"/>
      <c r="IU56" s="542"/>
      <c r="IV56" s="542"/>
      <c r="IW56" s="542"/>
      <c r="IX56" s="542"/>
      <c r="IY56" s="542"/>
      <c r="IZ56" s="542"/>
      <c r="JA56" s="542"/>
      <c r="JB56" s="545"/>
      <c r="JC56" s="545"/>
      <c r="JD56" s="545"/>
      <c r="JE56" s="545"/>
      <c r="JF56" s="545"/>
      <c r="JG56" s="545"/>
      <c r="JH56" s="545"/>
      <c r="JI56" s="545"/>
      <c r="JJ56" s="91"/>
      <c r="JK56" s="91"/>
      <c r="JL56" s="91"/>
      <c r="JM56" s="91"/>
      <c r="JN56" s="91"/>
      <c r="JO56" s="91"/>
      <c r="JP56" s="545"/>
      <c r="JQ56" s="545"/>
      <c r="JR56" s="545"/>
      <c r="JS56" s="545"/>
      <c r="JT56" s="545"/>
      <c r="JU56" s="545"/>
      <c r="JV56" s="545"/>
      <c r="JW56" s="545"/>
      <c r="JX56" s="545"/>
      <c r="JY56" s="545"/>
      <c r="JZ56" s="545"/>
      <c r="KA56" s="545"/>
      <c r="KB56" s="545"/>
      <c r="KC56" s="545"/>
      <c r="KD56" s="545"/>
      <c r="KE56" s="545"/>
      <c r="KF56" s="545"/>
      <c r="KG56" s="542"/>
      <c r="KH56" s="8"/>
      <c r="KI56" s="542"/>
      <c r="KJ56" s="542"/>
      <c r="KK56" s="542"/>
      <c r="KL56" s="548"/>
      <c r="KM56" s="548"/>
      <c r="KN56" s="548"/>
      <c r="KO56" s="548"/>
      <c r="KP56" s="548"/>
      <c r="KQ56" s="548"/>
      <c r="KR56" s="548"/>
      <c r="KS56" s="548"/>
      <c r="KT56" s="548"/>
      <c r="KU56" s="548"/>
      <c r="KV56" s="548"/>
      <c r="KW56" s="548"/>
      <c r="KX56" s="548"/>
      <c r="KY56" s="548"/>
      <c r="KZ56" s="548"/>
      <c r="LA56" s="548"/>
      <c r="LB56" s="8"/>
      <c r="LC56" s="542"/>
      <c r="LD56" s="542"/>
      <c r="LE56" s="542"/>
      <c r="LF56" s="542"/>
      <c r="LG56" s="542"/>
      <c r="LH56" s="542"/>
      <c r="LI56" s="542"/>
      <c r="LJ56" s="542"/>
      <c r="LK56" s="542"/>
      <c r="LL56" s="542"/>
      <c r="LM56" s="548"/>
      <c r="LN56" s="548"/>
      <c r="LO56" s="548"/>
      <c r="LP56" s="548"/>
      <c r="LQ56" s="548"/>
      <c r="LR56" s="548"/>
      <c r="LS56" s="548"/>
      <c r="LT56" s="542"/>
      <c r="LU56" s="542"/>
      <c r="LV56" s="542"/>
      <c r="LW56" s="548"/>
      <c r="LX56" s="548"/>
      <c r="LY56" s="542"/>
      <c r="LZ56" s="542"/>
      <c r="MA56" s="542"/>
      <c r="MB56" s="542"/>
      <c r="MC56" s="542"/>
      <c r="MD56" s="542"/>
      <c r="ME56" s="542"/>
      <c r="MF56" s="542"/>
      <c r="MG56" s="8"/>
      <c r="MH56" s="542"/>
      <c r="MI56" s="542"/>
      <c r="MJ56" s="542"/>
      <c r="MK56" s="542"/>
      <c r="ML56" s="542"/>
      <c r="MM56" s="542"/>
      <c r="MN56" s="542"/>
      <c r="MO56" s="542"/>
      <c r="MP56" s="8"/>
      <c r="MQ56" s="542"/>
      <c r="MR56" s="8"/>
      <c r="MS56" s="22"/>
      <c r="MT56" s="22"/>
      <c r="MU56" s="547"/>
      <c r="MV56" s="547"/>
      <c r="MW56" s="548"/>
      <c r="MX56" s="514">
        <v>0</v>
      </c>
    </row>
    <row r="57" spans="1:362" ht="12" customHeight="1" outlineLevel="2">
      <c r="A57" s="18">
        <f t="shared" si="120"/>
        <v>44</v>
      </c>
      <c r="B57" s="18"/>
      <c r="C57" s="12"/>
      <c r="D57" s="12"/>
      <c r="E57" t="b">
        <v>0</v>
      </c>
      <c r="G57" s="25" t="str">
        <f>"SA "&amp;RIGHT(G56,2)+1</f>
        <v>SA 3</v>
      </c>
      <c r="H57" s="115"/>
      <c r="I57" s="115"/>
      <c r="J57" s="115"/>
      <c r="K57" s="115"/>
      <c r="L57" s="115"/>
      <c r="M57" s="223"/>
      <c r="N57" s="223"/>
      <c r="O57" s="115"/>
      <c r="P57" s="115"/>
      <c r="Q57" s="115"/>
      <c r="R57" s="115"/>
      <c r="S57" s="115"/>
      <c r="T57" s="115"/>
      <c r="U57" s="223">
        <v>1</v>
      </c>
      <c r="V57" s="115"/>
      <c r="W57" s="115"/>
      <c r="X57" s="115"/>
      <c r="Y57" s="115"/>
      <c r="Z57" s="115"/>
      <c r="AA57" s="115"/>
      <c r="AB57" s="115"/>
      <c r="AC57" s="115"/>
      <c r="AD57" s="115"/>
      <c r="AE57" s="115"/>
      <c r="AF57" s="115"/>
      <c r="AG57" s="115"/>
      <c r="AH57" s="115"/>
      <c r="AI57" s="115"/>
      <c r="AJ57" s="115"/>
      <c r="AK57" s="115"/>
      <c r="AL57" s="115"/>
      <c r="AM57" s="115"/>
      <c r="AN57" s="115"/>
      <c r="AO57" s="115"/>
      <c r="AP57" s="115"/>
      <c r="AQ57" s="115"/>
      <c r="AR57" s="115"/>
      <c r="AS57" s="115"/>
      <c r="AT57" s="115"/>
      <c r="AU57" s="115"/>
      <c r="AV57" s="115"/>
      <c r="AW57" s="115"/>
      <c r="AX57" s="115"/>
      <c r="AY57" s="115"/>
      <c r="AZ57" s="115"/>
      <c r="BA57" s="22"/>
      <c r="BB57" s="8"/>
      <c r="BC57" s="8"/>
      <c r="BD57" s="542"/>
      <c r="BE57" s="542"/>
      <c r="BF57" s="542"/>
      <c r="BG57" s="542"/>
      <c r="BH57" s="542"/>
      <c r="BI57" s="542"/>
      <c r="BJ57" s="542"/>
      <c r="BK57" s="542"/>
      <c r="BL57" s="542"/>
      <c r="BM57" s="8"/>
      <c r="BN57" s="542"/>
      <c r="BO57" s="542"/>
      <c r="BP57" s="542"/>
      <c r="BQ57" s="542"/>
      <c r="BR57" s="542"/>
      <c r="BS57" s="542"/>
      <c r="BT57" s="542"/>
      <c r="BU57" s="542"/>
      <c r="BV57" s="542"/>
      <c r="BW57" s="542"/>
      <c r="BX57" s="542"/>
      <c r="BY57" s="542"/>
      <c r="BZ57" s="542"/>
      <c r="CA57" s="542"/>
      <c r="CB57" s="542"/>
      <c r="CC57" s="542"/>
      <c r="CD57" s="542"/>
      <c r="CE57" s="8"/>
      <c r="CF57" s="542"/>
      <c r="CG57" s="542"/>
      <c r="CH57" s="542"/>
      <c r="CI57" s="542"/>
      <c r="CJ57" s="542"/>
      <c r="CK57" s="542"/>
      <c r="CL57" s="542"/>
      <c r="CM57" s="542"/>
      <c r="CN57" s="542"/>
      <c r="CO57" s="542"/>
      <c r="CP57" s="542"/>
      <c r="CQ57" s="542"/>
      <c r="CR57" s="542"/>
      <c r="CS57" s="542"/>
      <c r="CT57" s="542"/>
      <c r="CU57" s="542"/>
      <c r="CV57" s="542"/>
      <c r="CW57" s="542"/>
      <c r="CX57" s="542"/>
      <c r="CY57" s="542"/>
      <c r="CZ57" s="8"/>
      <c r="DA57" s="542"/>
      <c r="DB57" s="542"/>
      <c r="DC57" s="543"/>
      <c r="DD57" s="542"/>
      <c r="DE57" s="544"/>
      <c r="DF57" s="542"/>
      <c r="DG57" s="542"/>
      <c r="DH57" s="542"/>
      <c r="DI57" s="542"/>
      <c r="DJ57" s="542"/>
      <c r="DK57" s="542"/>
      <c r="DL57" s="542"/>
      <c r="DM57" s="542"/>
      <c r="DN57" s="548"/>
      <c r="DO57" s="542"/>
      <c r="DP57" s="548"/>
      <c r="DQ57" s="548"/>
      <c r="DR57" s="548"/>
      <c r="DS57" s="548"/>
      <c r="DT57" s="548"/>
      <c r="DU57" s="542"/>
      <c r="DV57" s="542"/>
      <c r="DW57" s="542"/>
      <c r="DX57" s="542"/>
      <c r="DY57" s="542"/>
      <c r="DZ57" s="548"/>
      <c r="EA57" s="548"/>
      <c r="EB57" s="542"/>
      <c r="EC57" s="542"/>
      <c r="ED57" s="542"/>
      <c r="EE57" s="542"/>
      <c r="EF57" s="542"/>
      <c r="EG57" s="542"/>
      <c r="EH57" s="542"/>
      <c r="EI57" s="542"/>
      <c r="EJ57" s="542"/>
      <c r="EK57" s="542"/>
      <c r="EL57" s="542"/>
      <c r="EM57" s="542"/>
      <c r="EN57" s="542"/>
      <c r="EO57" s="542"/>
      <c r="EP57" s="542"/>
      <c r="EQ57" s="542"/>
      <c r="ER57" s="548"/>
      <c r="ES57" s="548"/>
      <c r="ET57" s="548"/>
      <c r="EU57" s="548"/>
      <c r="EV57" s="548"/>
      <c r="EW57" s="542"/>
      <c r="EX57" s="542"/>
      <c r="EY57" s="542"/>
      <c r="EZ57" s="542"/>
      <c r="FA57" s="542"/>
      <c r="FB57" s="542"/>
      <c r="FC57" s="542"/>
      <c r="FD57" s="542"/>
      <c r="FE57" s="542"/>
      <c r="FF57" s="542"/>
      <c r="FG57" s="542"/>
      <c r="FH57" s="542"/>
      <c r="FI57" s="542"/>
      <c r="FJ57" s="542"/>
      <c r="FK57" s="542"/>
      <c r="FL57" s="542"/>
      <c r="FM57" s="542"/>
      <c r="FN57" s="8"/>
      <c r="FO57" s="542"/>
      <c r="FP57" s="542"/>
      <c r="FQ57" s="542"/>
      <c r="FR57" s="542"/>
      <c r="FS57" s="542"/>
      <c r="FT57" s="542"/>
      <c r="FU57" s="542"/>
      <c r="FV57" s="542"/>
      <c r="FW57" s="542"/>
      <c r="FX57" s="542"/>
      <c r="FY57" s="542"/>
      <c r="FZ57" s="542"/>
      <c r="GA57" s="542"/>
      <c r="GB57" s="542"/>
      <c r="GC57" s="542"/>
      <c r="GD57" s="542"/>
      <c r="GE57" s="542"/>
      <c r="GF57" s="542"/>
      <c r="GG57" s="542"/>
      <c r="GH57" s="542"/>
      <c r="GI57" s="542"/>
      <c r="GJ57" s="542"/>
      <c r="GK57" s="542"/>
      <c r="GL57" s="542"/>
      <c r="GM57" s="542"/>
      <c r="GN57" s="542"/>
      <c r="GO57" s="548"/>
      <c r="GP57" s="548"/>
      <c r="GQ57" s="542"/>
      <c r="GR57" s="542"/>
      <c r="GS57" s="542"/>
      <c r="GT57" s="542"/>
      <c r="GU57" s="542"/>
      <c r="GV57" s="542"/>
      <c r="GW57" s="542"/>
      <c r="GX57" s="542"/>
      <c r="GY57" s="542"/>
      <c r="GZ57" s="542"/>
      <c r="HA57" s="542"/>
      <c r="HB57" s="8"/>
      <c r="HC57" s="542"/>
      <c r="HD57" s="542"/>
      <c r="HE57" s="543"/>
      <c r="HF57" s="542"/>
      <c r="HG57" s="544"/>
      <c r="HH57" s="544"/>
      <c r="HI57" s="542"/>
      <c r="HJ57" s="543"/>
      <c r="HK57" s="542"/>
      <c r="HL57" s="542"/>
      <c r="HM57" s="542"/>
      <c r="HN57" s="542"/>
      <c r="HO57" s="542"/>
      <c r="HP57" s="542"/>
      <c r="HQ57" s="542"/>
      <c r="HR57" s="542"/>
      <c r="HS57" s="542"/>
      <c r="HT57" s="542"/>
      <c r="HU57" s="542"/>
      <c r="HV57" s="542"/>
      <c r="HW57" s="542"/>
      <c r="HX57" s="542"/>
      <c r="HY57" s="542"/>
      <c r="HZ57" s="542"/>
      <c r="IA57" s="542"/>
      <c r="IB57" s="542"/>
      <c r="IC57" s="542"/>
      <c r="ID57" s="542"/>
      <c r="IE57" s="542"/>
      <c r="IF57" s="542"/>
      <c r="IG57" s="542"/>
      <c r="IH57" s="542"/>
      <c r="II57" s="542"/>
      <c r="IJ57" s="8"/>
      <c r="IK57" s="542"/>
      <c r="IL57" s="542"/>
      <c r="IM57" s="542"/>
      <c r="IN57" s="542"/>
      <c r="IO57" s="542"/>
      <c r="IP57" s="542"/>
      <c r="IQ57" s="542"/>
      <c r="IR57" s="542"/>
      <c r="IS57" s="542"/>
      <c r="IT57" s="542"/>
      <c r="IU57" s="542"/>
      <c r="IV57" s="542"/>
      <c r="IW57" s="542"/>
      <c r="IX57" s="542"/>
      <c r="IY57" s="542"/>
      <c r="IZ57" s="542"/>
      <c r="JA57" s="542"/>
      <c r="JB57" s="545"/>
      <c r="JC57" s="545"/>
      <c r="JD57" s="545"/>
      <c r="JE57" s="545"/>
      <c r="JF57" s="545"/>
      <c r="JG57" s="545"/>
      <c r="JH57" s="545"/>
      <c r="JI57" s="545"/>
      <c r="JJ57" s="91"/>
      <c r="JK57" s="91"/>
      <c r="JL57" s="91"/>
      <c r="JM57" s="91"/>
      <c r="JN57" s="91"/>
      <c r="JO57" s="91"/>
      <c r="JP57" s="545"/>
      <c r="JQ57" s="545"/>
      <c r="JR57" s="545"/>
      <c r="JS57" s="545"/>
      <c r="JT57" s="545"/>
      <c r="JU57" s="545"/>
      <c r="JV57" s="545"/>
      <c r="JW57" s="545"/>
      <c r="JX57" s="545"/>
      <c r="JY57" s="545"/>
      <c r="JZ57" s="545"/>
      <c r="KA57" s="545"/>
      <c r="KB57" s="545"/>
      <c r="KC57" s="545"/>
      <c r="KD57" s="545"/>
      <c r="KE57" s="545"/>
      <c r="KF57" s="545"/>
      <c r="KG57" s="542"/>
      <c r="KH57" s="8"/>
      <c r="KI57" s="542"/>
      <c r="KJ57" s="542"/>
      <c r="KK57" s="542"/>
      <c r="KL57" s="548"/>
      <c r="KM57" s="548"/>
      <c r="KN57" s="548"/>
      <c r="KO57" s="548"/>
      <c r="KP57" s="548"/>
      <c r="KQ57" s="548"/>
      <c r="KR57" s="548"/>
      <c r="KS57" s="548"/>
      <c r="KT57" s="548"/>
      <c r="KU57" s="548"/>
      <c r="KV57" s="548"/>
      <c r="KW57" s="548"/>
      <c r="KX57" s="548"/>
      <c r="KY57" s="548"/>
      <c r="KZ57" s="548"/>
      <c r="LA57" s="548"/>
      <c r="LB57" s="8"/>
      <c r="LC57" s="542"/>
      <c r="LD57" s="542"/>
      <c r="LE57" s="542"/>
      <c r="LF57" s="542"/>
      <c r="LG57" s="542"/>
      <c r="LH57" s="542"/>
      <c r="LI57" s="542"/>
      <c r="LJ57" s="542"/>
      <c r="LK57" s="542"/>
      <c r="LL57" s="542"/>
      <c r="LM57" s="548"/>
      <c r="LN57" s="548"/>
      <c r="LO57" s="548"/>
      <c r="LP57" s="548"/>
      <c r="LQ57" s="548"/>
      <c r="LR57" s="548"/>
      <c r="LS57" s="548"/>
      <c r="LT57" s="542"/>
      <c r="LU57" s="542"/>
      <c r="LV57" s="542"/>
      <c r="LW57" s="548"/>
      <c r="LX57" s="548"/>
      <c r="LY57" s="542"/>
      <c r="LZ57" s="542"/>
      <c r="MA57" s="542"/>
      <c r="MB57" s="542"/>
      <c r="MC57" s="542"/>
      <c r="MD57" s="542"/>
      <c r="ME57" s="542"/>
      <c r="MF57" s="542"/>
      <c r="MG57" s="8"/>
      <c r="MH57" s="542"/>
      <c r="MI57" s="542"/>
      <c r="MJ57" s="542"/>
      <c r="MK57" s="542"/>
      <c r="ML57" s="542"/>
      <c r="MM57" s="542"/>
      <c r="MN57" s="542"/>
      <c r="MO57" s="542"/>
      <c r="MP57" s="8"/>
      <c r="MQ57" s="542"/>
      <c r="MR57" s="8"/>
      <c r="MS57" s="22"/>
      <c r="MT57" s="22"/>
      <c r="MU57" s="547"/>
      <c r="MV57" s="547"/>
      <c r="MW57" s="548"/>
      <c r="MX57" s="514">
        <v>0</v>
      </c>
    </row>
    <row r="58" spans="1:362" ht="18.5" customHeight="1" outlineLevel="2">
      <c r="A58" s="18">
        <f t="shared" si="120"/>
        <v>45</v>
      </c>
      <c r="B58" s="18"/>
      <c r="C58" s="12"/>
      <c r="D58" s="12"/>
      <c r="E58" t="b">
        <v>0</v>
      </c>
      <c r="G58" s="25"/>
      <c r="H58" s="115"/>
      <c r="I58" s="115"/>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c r="AY58" s="115"/>
      <c r="AZ58" s="115"/>
      <c r="BA58" s="393" t="str">
        <f>BA52</f>
        <v>TemplateExperiment</v>
      </c>
      <c r="BB58" s="8"/>
      <c r="BC58" s="542"/>
      <c r="BD58" s="542"/>
      <c r="BE58" s="542"/>
      <c r="BF58" s="542"/>
      <c r="BG58" s="542"/>
      <c r="BH58" s="542"/>
      <c r="BI58" s="542"/>
      <c r="BJ58" s="542"/>
      <c r="BK58" s="542"/>
      <c r="BL58" s="542"/>
      <c r="BM58" s="542"/>
      <c r="BN58" s="542"/>
      <c r="BO58" s="542"/>
      <c r="BP58" s="542"/>
      <c r="BQ58" s="542"/>
      <c r="BR58" s="542"/>
      <c r="BS58" s="542"/>
      <c r="BT58" s="542"/>
      <c r="BU58" s="542"/>
      <c r="BV58" s="542"/>
      <c r="BW58" s="542"/>
      <c r="BX58" s="542"/>
      <c r="BY58" s="542"/>
      <c r="BZ58" s="542"/>
      <c r="CA58" s="542"/>
      <c r="CB58" s="542"/>
      <c r="CC58" s="542"/>
      <c r="CD58" s="542"/>
      <c r="CE58" s="542"/>
      <c r="CF58" s="542"/>
      <c r="CG58" s="542"/>
      <c r="CH58" s="542"/>
      <c r="CI58" s="542"/>
      <c r="CJ58" s="542"/>
      <c r="CK58" s="542"/>
      <c r="CL58" s="542"/>
      <c r="CM58" s="542"/>
      <c r="CN58" s="542"/>
      <c r="CO58" s="542"/>
      <c r="CP58" s="542"/>
      <c r="CQ58" s="542"/>
      <c r="CR58" s="542"/>
      <c r="CS58" s="542"/>
      <c r="CT58" s="542"/>
      <c r="CU58" s="542"/>
      <c r="CV58" s="542"/>
      <c r="CW58" s="542"/>
      <c r="CX58" s="542"/>
      <c r="CY58" s="542"/>
      <c r="CZ58" s="542"/>
      <c r="DA58" s="542"/>
      <c r="DB58" s="542"/>
      <c r="DC58" s="542"/>
      <c r="DD58" s="542"/>
      <c r="DE58" s="542"/>
      <c r="DF58" s="542"/>
      <c r="DG58" s="542"/>
      <c r="DH58" s="542"/>
      <c r="DI58" s="542"/>
      <c r="DJ58" s="542"/>
      <c r="DK58" s="542"/>
      <c r="DL58" s="542"/>
      <c r="DM58" s="542"/>
      <c r="DN58" s="542"/>
      <c r="DO58" s="542"/>
      <c r="DP58" s="542"/>
      <c r="DQ58" s="542"/>
      <c r="DR58" s="542"/>
      <c r="DS58" s="542"/>
      <c r="DT58" s="542"/>
      <c r="DU58" s="542"/>
      <c r="DV58" s="542"/>
      <c r="DW58" s="542"/>
      <c r="DX58" s="542"/>
      <c r="DY58" s="542"/>
      <c r="DZ58" s="542"/>
      <c r="EA58" s="542"/>
      <c r="EB58" s="542"/>
      <c r="EC58" s="542"/>
      <c r="ED58" s="542"/>
      <c r="EE58" s="542"/>
      <c r="EF58" s="542"/>
      <c r="EG58" s="542"/>
      <c r="EH58" s="542"/>
      <c r="EI58" s="542"/>
      <c r="EJ58" s="542"/>
      <c r="EK58" s="542"/>
      <c r="EL58" s="542"/>
      <c r="EM58" s="542"/>
      <c r="EN58" s="542"/>
      <c r="EO58" s="542"/>
      <c r="EP58" s="542"/>
      <c r="EQ58" s="542"/>
      <c r="ER58" s="542"/>
      <c r="ES58" s="542"/>
      <c r="ET58" s="542"/>
      <c r="EU58" s="542"/>
      <c r="EV58" s="542"/>
      <c r="EW58" s="542"/>
      <c r="EX58" s="542"/>
      <c r="EY58" s="542"/>
      <c r="EZ58" s="542"/>
      <c r="FA58" s="542"/>
      <c r="FB58" s="542"/>
      <c r="FC58" s="542"/>
      <c r="FD58" s="542"/>
      <c r="FE58" s="542"/>
      <c r="FF58" s="542"/>
      <c r="FG58" s="542"/>
      <c r="FH58" s="542"/>
      <c r="FI58" s="542"/>
      <c r="FJ58" s="542"/>
      <c r="FK58" s="542"/>
      <c r="FL58" s="542"/>
      <c r="FM58" s="542"/>
      <c r="FN58" s="542"/>
      <c r="FO58" s="542"/>
      <c r="FP58" s="542"/>
      <c r="FQ58" s="542"/>
      <c r="FR58" s="542"/>
      <c r="FS58" s="542"/>
      <c r="FT58" s="542"/>
      <c r="FU58" s="542"/>
      <c r="FV58" s="542"/>
      <c r="FW58" s="542"/>
      <c r="FX58" s="542"/>
      <c r="FY58" s="542"/>
      <c r="FZ58" s="542"/>
      <c r="GA58" s="542"/>
      <c r="GB58" s="542"/>
      <c r="GC58" s="542"/>
      <c r="GD58" s="542"/>
      <c r="GE58" s="542"/>
      <c r="GF58" s="542"/>
      <c r="GG58" s="542"/>
      <c r="GH58" s="542"/>
      <c r="GI58" s="542"/>
      <c r="GJ58" s="542"/>
      <c r="GK58" s="542"/>
      <c r="GL58" s="542"/>
      <c r="GM58" s="542"/>
      <c r="GN58" s="542"/>
      <c r="GO58" s="542"/>
      <c r="GP58" s="542"/>
      <c r="GQ58" s="542"/>
      <c r="GR58" s="542"/>
      <c r="GS58" s="542"/>
      <c r="GT58" s="542"/>
      <c r="GU58" s="542"/>
      <c r="GV58" s="542"/>
      <c r="GW58" s="542"/>
      <c r="GX58" s="542"/>
      <c r="GY58" s="542"/>
      <c r="GZ58" s="542"/>
      <c r="HA58" s="542"/>
      <c r="HB58" s="542"/>
      <c r="HC58" s="542"/>
      <c r="HD58" s="542"/>
      <c r="HE58" s="542"/>
      <c r="HF58" s="542"/>
      <c r="HG58" s="542"/>
      <c r="HH58" s="542"/>
      <c r="HI58" s="542"/>
      <c r="HJ58" s="542"/>
      <c r="HK58" s="542"/>
      <c r="HL58" s="542"/>
      <c r="HM58" s="542"/>
      <c r="HN58" s="542"/>
      <c r="HO58" s="542"/>
      <c r="HP58" s="542"/>
      <c r="HQ58" s="542"/>
      <c r="HR58" s="542"/>
      <c r="HS58" s="542"/>
      <c r="HT58" s="542"/>
      <c r="HU58" s="542"/>
      <c r="HV58" s="542"/>
      <c r="HW58" s="542"/>
      <c r="HX58" s="542"/>
      <c r="HY58" s="542"/>
      <c r="HZ58" s="542"/>
      <c r="IA58" s="542"/>
      <c r="IB58" s="542"/>
      <c r="IC58" s="542"/>
      <c r="ID58" s="542"/>
      <c r="IE58" s="542"/>
      <c r="IF58" s="542"/>
      <c r="IG58" s="542"/>
      <c r="IH58" s="542"/>
      <c r="II58" s="542"/>
      <c r="IJ58" s="542"/>
      <c r="IK58" s="542"/>
      <c r="IL58" s="542"/>
      <c r="IM58" s="542"/>
      <c r="IN58" s="542"/>
      <c r="IO58" s="542"/>
      <c r="IP58" s="542"/>
      <c r="IQ58" s="542"/>
      <c r="IR58" s="542"/>
      <c r="IS58" s="542"/>
      <c r="IT58" s="542"/>
      <c r="IU58" s="542"/>
      <c r="IV58" s="542"/>
      <c r="IW58" s="542"/>
      <c r="IX58" s="542"/>
      <c r="IY58" s="542"/>
      <c r="IZ58" s="542"/>
      <c r="JA58" s="542"/>
      <c r="JB58" s="542"/>
      <c r="JC58" s="542"/>
      <c r="JD58" s="542"/>
      <c r="JE58" s="542"/>
      <c r="JF58" s="542"/>
      <c r="JG58" s="542"/>
      <c r="JH58" s="542"/>
      <c r="JI58" s="542"/>
      <c r="JJ58" s="542"/>
      <c r="JK58" s="542"/>
      <c r="JL58" s="542"/>
      <c r="JM58" s="542"/>
      <c r="JN58" s="542"/>
      <c r="JO58" s="542"/>
      <c r="JP58" s="542"/>
      <c r="JQ58" s="542"/>
      <c r="JR58" s="542"/>
      <c r="JS58" s="542"/>
      <c r="JT58" s="542"/>
      <c r="JU58" s="542"/>
      <c r="JV58" s="542"/>
      <c r="JW58" s="542"/>
      <c r="JX58" s="542"/>
      <c r="JY58" s="542"/>
      <c r="JZ58" s="542"/>
      <c r="KA58" s="542"/>
      <c r="KB58" s="542"/>
      <c r="KC58" s="542"/>
      <c r="KD58" s="542"/>
      <c r="KE58" s="542"/>
      <c r="KF58" s="542"/>
      <c r="KG58" s="542"/>
      <c r="KH58" s="542"/>
      <c r="KI58" s="542"/>
      <c r="KJ58" s="542"/>
      <c r="KK58" s="542"/>
      <c r="KL58" s="542"/>
      <c r="KM58" s="542"/>
      <c r="KN58" s="542"/>
      <c r="KO58" s="542"/>
      <c r="KP58" s="542"/>
      <c r="KQ58" s="542"/>
      <c r="KR58" s="542"/>
      <c r="KS58" s="542"/>
      <c r="KT58" s="542"/>
      <c r="KU58" s="542"/>
      <c r="KV58" s="542"/>
      <c r="KW58" s="542"/>
      <c r="KX58" s="542"/>
      <c r="KY58" s="542"/>
      <c r="KZ58" s="542"/>
      <c r="LA58" s="542"/>
      <c r="LB58" s="542"/>
      <c r="LC58" s="542"/>
      <c r="LD58" s="542"/>
      <c r="LE58" s="542"/>
      <c r="LF58" s="542"/>
      <c r="LG58" s="542"/>
      <c r="LH58" s="542"/>
      <c r="LI58" s="542"/>
      <c r="LJ58" s="542"/>
      <c r="LK58" s="542"/>
      <c r="LL58" s="542"/>
      <c r="LM58" s="542"/>
      <c r="LN58" s="542"/>
      <c r="LO58" s="542"/>
      <c r="LP58" s="542"/>
      <c r="LQ58" s="542"/>
      <c r="LR58" s="542"/>
      <c r="LS58" s="542"/>
      <c r="LT58" s="542"/>
      <c r="LU58" s="542"/>
      <c r="LV58" s="542"/>
      <c r="LW58" s="542"/>
      <c r="LX58" s="542"/>
      <c r="LY58" s="542"/>
      <c r="LZ58" s="542"/>
      <c r="MA58" s="542"/>
      <c r="MB58" s="542"/>
      <c r="MC58" s="542"/>
      <c r="MD58" s="542"/>
      <c r="ME58" s="542"/>
      <c r="MF58" s="542"/>
      <c r="MG58" s="542"/>
      <c r="MH58" s="542"/>
      <c r="MI58" s="542"/>
      <c r="MJ58" s="542"/>
      <c r="MK58" s="542"/>
      <c r="ML58" s="542"/>
      <c r="MM58" s="542"/>
      <c r="MN58" s="542"/>
      <c r="MO58" s="542"/>
      <c r="MP58" s="542"/>
      <c r="MQ58" s="542"/>
      <c r="MR58" s="542"/>
      <c r="MS58" s="542"/>
      <c r="MT58" s="542"/>
      <c r="MU58" s="542"/>
      <c r="MV58" s="542"/>
      <c r="MW58" s="542"/>
      <c r="MX58" s="514">
        <v>0</v>
      </c>
    </row>
    <row r="59" spans="1:362" outlineLevel="1">
      <c r="A59" s="18">
        <f t="shared" si="120"/>
        <v>46</v>
      </c>
      <c r="B59" s="22">
        <f>$A$15</f>
        <v>2</v>
      </c>
      <c r="C59" s="489">
        <f t="shared" ref="C59:C70" si="121">C$52 + CHOOSE(ExptNo+1, 0, $L59*100, $L59*100 + $M59*10, $L59*100 + $M59*10 +$O59) + IF(ExptNo=0,0, 0)</f>
        <v>1200</v>
      </c>
      <c r="D59" s="124" t="str">
        <f t="shared" ref="D59:D70" si="122">INDEX(i.Region_Desc,1,$L59)</f>
        <v>GSW</v>
      </c>
      <c r="E59" t="b">
        <v>1</v>
      </c>
      <c r="F59" t="b">
        <v>0</v>
      </c>
      <c r="G59" t="b">
        <f t="shared" ref="G59:G70" si="123">E59</f>
        <v>1</v>
      </c>
      <c r="H59" s="22">
        <v>0</v>
      </c>
      <c r="I59" s="567" cm="1">
        <f t="array" ref="I59">INDEX(I$13:I58,$B59+1,1)</f>
        <v>1</v>
      </c>
      <c r="J59" s="567" cm="1">
        <f t="array" ref="J59">INDEX(J$13:J58,$B59+1,1)</f>
        <v>0</v>
      </c>
      <c r="K59" s="567" cm="1">
        <f t="array" ref="K59">INDEX(K$13:K58,$B59+1,1)</f>
        <v>0</v>
      </c>
      <c r="L59" s="567" cm="1">
        <f t="array" ref="L59">INDEX(L$13:L58,$B59+1,1)</f>
        <v>2</v>
      </c>
      <c r="M59" s="240">
        <f t="shared" ref="M59:O70" si="124">INDEX(IF(IsSequential,_xlfn.SEQUENCE(nLevels,1,M$55),M$55:M$58),MOD(INT($H59/cStep),nLevels)+1,1)</f>
        <v>2</v>
      </c>
      <c r="N59" s="240">
        <f t="shared" si="124"/>
        <v>2</v>
      </c>
      <c r="O59" s="240">
        <f t="shared" si="124"/>
        <v>1</v>
      </c>
      <c r="P59" s="441">
        <f t="shared" ref="P59:Q70" si="125">INDEX(i.Breed,$M59,P$6)</f>
        <v>2</v>
      </c>
      <c r="Q59" s="441">
        <f t="shared" si="125"/>
        <v>0</v>
      </c>
      <c r="R59" s="441">
        <f t="shared" ref="R59:R70" si="126">INDEX(i.StdELMan,($L59-1)*12+($M59-1)*3+$O59,R$6)</f>
        <v>6</v>
      </c>
      <c r="S59" s="91">
        <f t="shared" ref="S59:S70" si="127">INDEX(i.StdELMan,($L59-1)*12+($M59-1)*3+$O59,S$7)</f>
        <v>2</v>
      </c>
      <c r="T59" s="91">
        <f>INDEX(CHOOSE($O59,DataAutumn!i.AdultDrys,DataWinter!i.AdultDrys,DataSpring!i.AdultDrys),1,$M59)</f>
        <v>4</v>
      </c>
      <c r="U59" s="240">
        <f t="shared" ref="U59:V70" si="128">INDEX(IF(IsSequential,_xlfn.SEQUENCE(nLevels,1,U$55),U$55:U$58),MOD(INT($H59/cStep),nLevels)+1,1)</f>
        <v>2</v>
      </c>
      <c r="V59" s="240">
        <f t="shared" si="128"/>
        <v>1</v>
      </c>
      <c r="W59" s="567" cm="1">
        <f t="array" ref="W59">INDEX(W$13:W58,$B59+1,1)</f>
        <v>0</v>
      </c>
      <c r="X59" s="567" cm="1">
        <f t="array" ref="X59">INDEX(X$13:X58,$B59+1,1)</f>
        <v>2</v>
      </c>
      <c r="Y59" s="240">
        <f t="shared" ref="Y59:AA70" si="129">INDEX(IF(IsSequential,_xlfn.SEQUENCE(nLevels,1,Y$55),Y$55:Y$58),MOD(INT($H59/cStep),nLevels)+1,1)</f>
        <v>1</v>
      </c>
      <c r="Z59" s="240">
        <f t="shared" si="129"/>
        <v>1</v>
      </c>
      <c r="AA59" s="240">
        <f t="shared" si="129"/>
        <v>1</v>
      </c>
      <c r="AB59" s="441" cm="1">
        <f t="array" ref="AB59">INDEX(i.MLP_PvP,$AD59,2)</f>
        <v>1</v>
      </c>
      <c r="AC59" s="441"/>
      <c r="AD59" s="240">
        <f t="shared" ref="AD59:AD70" si="130">INDEX(IF(IsSequential,_xlfn.SEQUENCE(nLevels,1,AD$55),AD$55:AD$58),MOD(INT($H59/cStep),nLevels)+1,1)</f>
        <v>1</v>
      </c>
      <c r="AE59" s="567" cm="1">
        <f t="array" ref="AE59">INDEX(AE$13:AE58,$B59+1,1)</f>
        <v>0</v>
      </c>
      <c r="AF59" s="567" cm="1">
        <f t="array" ref="AF59">INDEX(AF$13:AF58,$B59+1,1)</f>
        <v>0</v>
      </c>
      <c r="AG59" s="567" cm="1">
        <f t="array" ref="AG59">INDEX(AG$13:AG58,$B59+1,1)</f>
        <v>0</v>
      </c>
      <c r="AH59" s="567" cm="1">
        <f t="array" ref="AH59">INDEX(AH$13:AH58,$B59+1,1)</f>
        <v>0</v>
      </c>
      <c r="AI59" s="116"/>
      <c r="AJ59" s="116"/>
      <c r="AK59" s="116"/>
      <c r="AL59" s="116"/>
      <c r="AM59" s="116"/>
      <c r="AN59" s="116"/>
      <c r="AO59" s="116"/>
      <c r="AP59" s="116"/>
      <c r="AQ59" s="116"/>
      <c r="AR59" s="116"/>
      <c r="AS59" s="116"/>
      <c r="AT59" s="116"/>
      <c r="AU59" s="116"/>
      <c r="AV59" s="116"/>
      <c r="AW59" s="116"/>
      <c r="AX59" s="116"/>
      <c r="AY59" s="116"/>
      <c r="AZ59" s="116"/>
      <c r="BA59" s="327" t="str">
        <f t="shared" ref="BA59:BA70" ca="1" si="131">LEFT(BA58,10)        &amp; TEXT($H59," 00000 ")        &amp; INDEX(i.ModelStructure,$I59,1)    &amp;" "
&amp; $D59        &amp;       IF($DN59=0," FWM","")&amp;IF($DN59=1," MWM","")&amp;IF($DN59=7," Mat","")&amp;IF($DT59=TRUE,"&amp;BBT","    ")        &amp;      " TOL"&amp;INDEX(i.TOL_Desc,1,$O59)
&amp; " Scan"&amp;$U59       &amp;       CHOOSE($K59+1," CFS"," GFS"," NFS")&amp;"_"&amp;MID($HE59,7,1)
&amp; " RR"&amp;TEXT(SUM($EE59:$EF59),"+00%;-00%;    ;@")
&amp; " GP"&amp;TEXT($EZ59,"?00%")        &amp;    " WP"&amp;TEXT($EW59*$MM59*$MO59,"?00%")        &amp;     " MP"&amp;TEXT($EX59*$ML59*$MN59,"?00%")
&amp; " ("&amp;IF($DB59,"P","E")   &amp;IF($DA59,"T","t")        &amp;     "_F"&amp;IF($HS59&lt;&gt;FALSE,3,0)+COUNTIF($HL59:$HP59,TRUE)+COUNTIF($BV59:$BW59,"&gt;0")&amp;IF($HQ59&lt;&gt;FALSE,3,0)+COUNTIF($BV59:$BW59,"&gt;0")&amp;"N"&amp;IF($HV59&lt;&gt;"-",$HV59,$DF59)&amp;IF($HW59&lt;&gt;"-",$HW59,$DG59)&amp;"L"&amp;$IH59&amp;$II59&amp;")"</f>
        <v>TemplateEx 00000 SE GSW MWM     TOLAut Scan2 CFS_ RR+01% GP100% WP100% MP100% (PT_F33N11L11)</v>
      </c>
      <c r="BB59" s="8" t="str">
        <f ca="1">IF(COUNTIF(BA$13:BA59,BA59)=1,"-","Dup")</f>
        <v>-</v>
      </c>
      <c r="BC59" s="8"/>
      <c r="BD59" s="567" t="str" cm="1">
        <f t="array" ref="BD59">INDEX(BD$13:BD58,$B59+1,1)</f>
        <v>-</v>
      </c>
      <c r="BE59" s="567" t="str" cm="1">
        <f t="array" ref="BE59">INDEX(BE$13:BE58,$B59+1,1)</f>
        <v>-</v>
      </c>
      <c r="BF59" s="567" t="str" cm="1">
        <f t="array" ref="BF59">INDEX(BF$13:BF58,$B59+1,1)</f>
        <v>-</v>
      </c>
      <c r="BG59" s="567" t="str" cm="1">
        <f t="array" ref="BG59">INDEX(BG$13:BG58,$B59+1,1)</f>
        <v>-</v>
      </c>
      <c r="BH59" s="567" t="str" cm="1">
        <f t="array" ref="BH59">INDEX(BH$13:BH58,$B59+1,1)</f>
        <v>-</v>
      </c>
      <c r="BI59" s="567" t="str" cm="1">
        <f t="array" ref="BI59">INDEX(BI$13:BI58,$B59+1,1)</f>
        <v>-</v>
      </c>
      <c r="BJ59" s="567" t="str" cm="1">
        <f t="array" ref="BJ59">INDEX(BJ$13:BJ58,$B59+1,1)</f>
        <v>-</v>
      </c>
      <c r="BK59" s="567" t="str" cm="1">
        <f t="array" ref="BK59">INDEX(BK$13:BK58,$B59+1,1)</f>
        <v>-</v>
      </c>
      <c r="BL59" s="567" t="str" cm="1">
        <f t="array" ref="BL59">INDEX(BL$13:BL58,$B59+1,1)</f>
        <v>-</v>
      </c>
      <c r="BM59" s="8"/>
      <c r="BN59" s="441" t="b">
        <f t="shared" ref="BN59:CA70" si="132">INDEX(i.model_structure,$I59,BN$6)</f>
        <v>1</v>
      </c>
      <c r="BO59" s="441" t="str">
        <f t="shared" si="132"/>
        <v>-</v>
      </c>
      <c r="BP59" s="441" t="b">
        <f t="shared" si="132"/>
        <v>0</v>
      </c>
      <c r="BQ59" s="441" t="str">
        <f t="shared" si="132"/>
        <v>-</v>
      </c>
      <c r="BR59" s="441" t="str">
        <f t="shared" si="132"/>
        <v>-</v>
      </c>
      <c r="BS59" s="441" t="str">
        <f t="shared" si="132"/>
        <v>-</v>
      </c>
      <c r="BT59" s="441" t="str">
        <f t="shared" si="132"/>
        <v>-</v>
      </c>
      <c r="BU59" s="441" t="str">
        <f t="shared" si="132"/>
        <v>-</v>
      </c>
      <c r="BV59" s="441" t="str">
        <f t="shared" si="132"/>
        <v>-</v>
      </c>
      <c r="BW59" s="441" t="str">
        <f t="shared" si="132"/>
        <v>-</v>
      </c>
      <c r="BX59" s="441" t="str">
        <f t="shared" si="132"/>
        <v>-</v>
      </c>
      <c r="BY59" s="441" t="str">
        <f t="shared" si="132"/>
        <v>-</v>
      </c>
      <c r="BZ59" s="441" t="b">
        <f t="shared" si="132"/>
        <v>0</v>
      </c>
      <c r="CA59" s="91">
        <f t="shared" si="132"/>
        <v>0</v>
      </c>
      <c r="CB59" s="567" t="str" cm="1">
        <f t="array" ref="CB59">INDEX(CB$13:CB58,$B59+1,1)</f>
        <v>-</v>
      </c>
      <c r="CC59" s="567" t="str" cm="1">
        <f t="array" ref="CC59">INDEX(CC$13:CC58,$B59+1,1)</f>
        <v>-</v>
      </c>
      <c r="CD59" s="567" t="b" cm="1">
        <f t="array" ref="CD59">INDEX(CD$13:CD58,$B59+1,1)</f>
        <v>1</v>
      </c>
      <c r="CE59" s="8"/>
      <c r="CF59" s="567" t="str" cm="1">
        <f t="array" ref="CF59">INDEX(CF$13:CF58,$B59+1,1)</f>
        <v>-</v>
      </c>
      <c r="CG59" s="441" t="str">
        <f t="shared" ref="CG59:CG70" ca="1" si="133">IF($M59&lt;&gt;4,OFFSET(CG$13,$B59,0),1)</f>
        <v>-</v>
      </c>
      <c r="CH59" s="441">
        <f t="shared" ref="CH59:CI70" si="134">$K59</f>
        <v>0</v>
      </c>
      <c r="CI59" s="441">
        <f t="shared" si="134"/>
        <v>0</v>
      </c>
      <c r="CJ59" s="567" t="str" cm="1">
        <f t="array" ref="CJ59">INDEX(CJ$13:CJ58,$B59+1,1)</f>
        <v>-</v>
      </c>
      <c r="CK59" s="567" t="str" cm="1">
        <f t="array" ref="CK59">INDEX(CK$13:CK58,$B59+1,1)</f>
        <v>-</v>
      </c>
      <c r="CL59" s="567" t="str" cm="1">
        <f t="array" ref="CL59">INDEX(CL$13:CL58,$B59+1,1)</f>
        <v>-</v>
      </c>
      <c r="CM59" s="441" t="str">
        <f t="shared" ref="CM59:CM70" ca="1" si="135">IF($M59&lt;&gt;4,OFFSET(CM$13,$B59,0),1)</f>
        <v>-</v>
      </c>
      <c r="CN59" s="441">
        <f t="shared" ref="CN59:CO70" si="136">$K59</f>
        <v>0</v>
      </c>
      <c r="CO59" s="441">
        <f t="shared" si="136"/>
        <v>0</v>
      </c>
      <c r="CP59" s="567" t="str" cm="1">
        <f t="array" ref="CP59">INDEX(CP$13:CP58,$B59+1,1)</f>
        <v>-</v>
      </c>
      <c r="CQ59" s="441" t="str">
        <f t="shared" ref="CQ59:CQ70" ca="1" si="137">IF($M59&lt;&gt;4,OFFSET(CQ$13,$B59,0),1)</f>
        <v>-</v>
      </c>
      <c r="CR59" s="441">
        <f t="shared" ref="CR59:CR70" si="138">$K59</f>
        <v>0</v>
      </c>
      <c r="CS59" s="567" t="str" cm="1">
        <f t="array" ref="CS59">INDEX(CS$13:CS58,$B59+1,1)</f>
        <v>-</v>
      </c>
      <c r="CT59" s="567" t="str" cm="1">
        <f t="array" ref="CT59">INDEX(CT$13:CT58,$B59+1,1)</f>
        <v>-</v>
      </c>
      <c r="CU59" s="441">
        <f t="shared" ref="CU59:CU70" si="139">$K59</f>
        <v>0</v>
      </c>
      <c r="CV59" s="567" t="str" cm="1">
        <f t="array" ref="CV59">INDEX(CV$13:CV58,$B59+1,1)</f>
        <v>-</v>
      </c>
      <c r="CW59" s="441" t="str">
        <f t="shared" ref="CW59:CW70" ca="1" si="140">IF($M59&lt;&gt;4,OFFSET(CW$13,$B59,0),1)</f>
        <v>-</v>
      </c>
      <c r="CX59" s="441">
        <f t="shared" ref="CX59:CY70" si="141">$K59</f>
        <v>0</v>
      </c>
      <c r="CY59" s="441">
        <f t="shared" si="141"/>
        <v>0</v>
      </c>
      <c r="CZ59" s="8"/>
      <c r="DA59" s="567" t="b" cm="1">
        <f t="array" ref="DA59">INDEX(DA$13:DA58,$B59+1,1)</f>
        <v>1</v>
      </c>
      <c r="DB59" s="567" t="b" cm="1">
        <f t="array" ref="DB59">INDEX(DB$13:DB58,$B59+1,1)</f>
        <v>1</v>
      </c>
      <c r="DC59" s="579">
        <f t="shared" ref="DC59:DC70" si="142">VALUE($L59&amp;$M59&amp;$O59&amp;$U59&amp;IFERROR(VALUE($K59),0)&amp;$AA59&amp;1)</f>
        <v>2212011</v>
      </c>
      <c r="DD59" s="567" t="b" cm="1">
        <f t="array" ref="DD59">INDEX(DD$13:DD58,$B59+1,1)</f>
        <v>1</v>
      </c>
      <c r="DE59" s="567" cm="1">
        <f t="array" ref="DE59">INDEX(DE$13:DE58,$B59+1,1)</f>
        <v>0</v>
      </c>
      <c r="DF59" s="567" cm="1">
        <f t="array" ref="DF59">INDEX(DF$13:DF58,$B59+1,1)</f>
        <v>1</v>
      </c>
      <c r="DG59" s="567" cm="1">
        <f t="array" ref="DG59">INDEX(DG$13:DG58,$B59+1,1)</f>
        <v>1</v>
      </c>
      <c r="DH59" s="575">
        <f t="shared" ref="DH59:DJ70" si="143">INDEX(i.UserPeriod0,$R59,DH$6)</f>
        <v>652</v>
      </c>
      <c r="DI59" s="575">
        <f t="shared" si="143"/>
        <v>686</v>
      </c>
      <c r="DJ59" s="575">
        <f t="shared" si="143"/>
        <v>721</v>
      </c>
      <c r="DK59" s="490">
        <f t="shared" ref="DK59:DM70" si="144">7*INDEX(i.end_joining,1,DK$6+($R59-1)*3)</f>
        <v>378</v>
      </c>
      <c r="DL59" s="490">
        <f t="shared" si="144"/>
        <v>413</v>
      </c>
      <c r="DM59" s="490">
        <f t="shared" si="144"/>
        <v>448</v>
      </c>
      <c r="DN59" s="441">
        <f t="shared" ref="DN59:DS70" si="145">INDEX(i.Genotype,$N59,DN$6)</f>
        <v>1</v>
      </c>
      <c r="DO59" s="441">
        <f t="shared" si="145"/>
        <v>60</v>
      </c>
      <c r="DP59" s="441" t="str">
        <f t="shared" si="145"/>
        <v>-</v>
      </c>
      <c r="DQ59" s="441" t="str">
        <f t="shared" si="145"/>
        <v>-</v>
      </c>
      <c r="DR59" s="441" t="str">
        <f t="shared" si="145"/>
        <v>-</v>
      </c>
      <c r="DS59" s="441" t="str">
        <f t="shared" si="145"/>
        <v>-</v>
      </c>
      <c r="DT59" s="441" t="b">
        <f t="shared" ref="DT59:DW70" si="146">INDEX(i.Breed,$M59,DT$6)</f>
        <v>0</v>
      </c>
      <c r="DU59" s="441" t="str">
        <f t="shared" si="146"/>
        <v>-</v>
      </c>
      <c r="DV59" s="441" t="str">
        <f t="shared" si="146"/>
        <v>-</v>
      </c>
      <c r="DW59" s="441" t="str">
        <f t="shared" si="146"/>
        <v>-</v>
      </c>
      <c r="DX59" s="441" t="str">
        <f t="shared" ref="DX59:ED70" si="147">INDEX(i.Breed,$M59,DX$6)</f>
        <v>-</v>
      </c>
      <c r="DY59" s="441" t="str">
        <f t="shared" si="147"/>
        <v>-</v>
      </c>
      <c r="DZ59" s="441">
        <f t="shared" si="147"/>
        <v>500</v>
      </c>
      <c r="EA59" s="441">
        <f t="shared" si="147"/>
        <v>500</v>
      </c>
      <c r="EB59" s="441" t="str">
        <f t="shared" si="147"/>
        <v>-</v>
      </c>
      <c r="EC59" s="441" t="str">
        <f t="shared" si="147"/>
        <v>-</v>
      </c>
      <c r="ED59" s="441" t="str">
        <f t="shared" si="147"/>
        <v>-</v>
      </c>
      <c r="EE59" s="441">
        <f t="shared" ref="EE59:EE70" si="148">IF($V59=0,EE$13,INDEX(i.RR_scenario,$V59,$M59))</f>
        <v>0</v>
      </c>
      <c r="EF59" s="441">
        <f t="shared" ref="EF59:EF70" si="149">INDEX(i.dryman,($T59-1)*4+$S59,EF$6)</f>
        <v>0.01</v>
      </c>
      <c r="EG59" s="441">
        <f t="shared" ref="EG59:EJ70" si="150">INDEX(i.dryman,($T59-1)*4+$S59,EG$7)</f>
        <v>3.125E-2</v>
      </c>
      <c r="EH59" s="441">
        <f t="shared" si="150"/>
        <v>3.125E-2</v>
      </c>
      <c r="EI59" s="441">
        <f t="shared" si="150"/>
        <v>0.05</v>
      </c>
      <c r="EJ59" s="441">
        <f t="shared" si="150"/>
        <v>0.05</v>
      </c>
      <c r="EK59" s="441" t="b">
        <f t="shared" ref="EK59:EN70" si="151">INDEX(i.dryman,($T59-1)*4+$S59,EK$6)</f>
        <v>0</v>
      </c>
      <c r="EL59" s="441" t="b">
        <f t="shared" si="151"/>
        <v>0</v>
      </c>
      <c r="EM59" s="441" t="b">
        <f t="shared" si="151"/>
        <v>1</v>
      </c>
      <c r="EN59" s="441" t="b">
        <f t="shared" si="151"/>
        <v>0</v>
      </c>
      <c r="EO59" s="441">
        <f t="shared" ref="EO59:EO70" si="152">INDEX(i.dryman,($T59-1)*4+$S59,EO$6+$M59-1)</f>
        <v>1</v>
      </c>
      <c r="EP59" s="441">
        <f t="shared" ref="EP59:EP70" si="153">INDEX(i.dryman,($T59-1)*4+$S59,EP$6+IF($M59=5,2,$M59)-1)</f>
        <v>0.66</v>
      </c>
      <c r="EQ59" s="441" t="b">
        <f t="shared" ref="EQ59:EQ70" si="154">AND(INDEX(i.dryman,($T59-1)*4+$S59,EQ$6),($EV59&gt;0))</f>
        <v>1</v>
      </c>
      <c r="ER59" s="441" t="b">
        <f t="shared" ref="ER59:ET70" si="155">($O59=ER$10)</f>
        <v>1</v>
      </c>
      <c r="ES59" s="441" t="b">
        <f t="shared" si="155"/>
        <v>0</v>
      </c>
      <c r="ET59" s="441" t="b">
        <f t="shared" si="155"/>
        <v>0</v>
      </c>
      <c r="EU59" s="91">
        <f t="shared" ref="EU59:EV70" si="156">$U59</f>
        <v>2</v>
      </c>
      <c r="EV59" s="91">
        <f t="shared" si="156"/>
        <v>2</v>
      </c>
      <c r="EW59" s="441">
        <f t="shared" ref="EW59:EW70" si="157">INDEX(i.WoolPrices,$Z59,EW$6)</f>
        <v>1</v>
      </c>
      <c r="EX59" s="441">
        <f t="shared" ref="EX59:EY70" si="158">INDEX(i.MeatPrices,$AA59,EX$6)</f>
        <v>1</v>
      </c>
      <c r="EY59" s="441">
        <f t="shared" si="158"/>
        <v>1</v>
      </c>
      <c r="EZ59" s="441">
        <f t="shared" ref="EZ59:EZ70" si="159">INDEX(i.GrainPrices,$Y59,EZ$6)</f>
        <v>1</v>
      </c>
      <c r="FA59" s="441">
        <f t="shared" ref="FA59:FE70" si="160">INDEX(IF($M59&lt;4,i.ProdnCal_Mer,i.ProdnCal_Mat),$O59,($L59-1)*10+FA$6)</f>
        <v>0.5</v>
      </c>
      <c r="FB59" s="441" t="b">
        <f t="shared" si="160"/>
        <v>1</v>
      </c>
      <c r="FC59" s="441" t="b">
        <f t="shared" si="160"/>
        <v>0</v>
      </c>
      <c r="FD59" s="441" t="b">
        <f t="shared" si="160"/>
        <v>0</v>
      </c>
      <c r="FE59" s="441" t="b">
        <f t="shared" si="160"/>
        <v>0</v>
      </c>
      <c r="FF59" s="91">
        <f t="shared" ref="FF59:FM70" si="161">INDEX(i.PGRscalar,1,($L59-1)*10+FF$6)</f>
        <v>1</v>
      </c>
      <c r="FG59" s="91">
        <f t="shared" si="161"/>
        <v>1</v>
      </c>
      <c r="FH59" s="91">
        <f t="shared" si="161"/>
        <v>1</v>
      </c>
      <c r="FI59" s="91">
        <f t="shared" si="161"/>
        <v>1</v>
      </c>
      <c r="FJ59" s="91">
        <f t="shared" si="161"/>
        <v>1</v>
      </c>
      <c r="FK59" s="91">
        <f t="shared" si="161"/>
        <v>1</v>
      </c>
      <c r="FL59" s="91">
        <f t="shared" si="161"/>
        <v>1</v>
      </c>
      <c r="FM59" s="91">
        <f t="shared" si="161"/>
        <v>1</v>
      </c>
      <c r="FN59" s="8"/>
      <c r="FO59" s="567" t="str" cm="1">
        <f t="array" ref="FO59">INDEX(FO$13:FO58,$B59+1,1)</f>
        <v>-</v>
      </c>
      <c r="FP59" s="567" t="str" cm="1">
        <f t="array" ref="FP59">INDEX(FP$13:FP58,$B59+1,1)</f>
        <v>-</v>
      </c>
      <c r="FQ59" s="567" t="str" cm="1">
        <f t="array" ref="FQ59">INDEX(FQ$13:FQ58,$B59+1,1)</f>
        <v>-</v>
      </c>
      <c r="FR59" s="441">
        <f t="shared" ref="FR59:FR70" si="162">IF(OR(OR($AB59="",$AB59="-"),$AB59&lt;&gt;FR$6),FR$13,INDEX(i.MLP_PvP,$AD59+IF($M59&lt;&gt;4,0,9),FR$7))</f>
        <v>11</v>
      </c>
      <c r="FS59" s="567" t="str" cm="1">
        <f t="array" ref="FS59">INDEX(FS$13:FS58,$B59+1,1)</f>
        <v>-</v>
      </c>
      <c r="FT59" s="567" cm="1">
        <f t="array" ref="FT59">INDEX(FT$13:FT58,$B59+1,1)</f>
        <v>1</v>
      </c>
      <c r="FU59" s="567" cm="1">
        <f t="array" ref="FU59">INDEX(FU$13:FU58,$B59+1,1)</f>
        <v>1</v>
      </c>
      <c r="FV59" s="567" t="str" cm="1">
        <f t="array" ref="FV59">INDEX(FV$13:FV58,$B59+1,1)</f>
        <v>-</v>
      </c>
      <c r="FW59" s="567" t="str" cm="1">
        <f t="array" ref="FW59">INDEX(FW$13:FW58,$B59+1,1)</f>
        <v>-</v>
      </c>
      <c r="FX59" s="567" t="str" cm="1">
        <f t="array" ref="FX59">INDEX(FX$13:FX58,$B59+1,1)</f>
        <v>-</v>
      </c>
      <c r="FY59" s="567" t="str" cm="1">
        <f t="array" ref="FY59">INDEX(FY$13:FY58,$B59+1,1)</f>
        <v>-</v>
      </c>
      <c r="FZ59" s="567" t="str" cm="1">
        <f t="array" ref="FZ59">INDEX(FZ$13:FZ58,$B59+1,1)</f>
        <v>-</v>
      </c>
      <c r="GA59" s="567" t="str" cm="1">
        <f t="array" ref="GA59">INDEX(GA$13:GA58,$B59+1,1)</f>
        <v>-</v>
      </c>
      <c r="GB59" s="567" t="str" cm="1">
        <f t="array" ref="GB59">INDEX(GB$13:GB58,$B59+1,1)</f>
        <v>-</v>
      </c>
      <c r="GC59" s="567" t="str" cm="1">
        <f t="array" ref="GC59">INDEX(GC$13:GC58,$B59+1,1)</f>
        <v>-</v>
      </c>
      <c r="GD59" s="567" t="str" cm="1">
        <f t="array" ref="GD59">INDEX(GD$13:GD58,$B59+1,1)</f>
        <v>-</v>
      </c>
      <c r="GE59" s="567" t="str" cm="1">
        <f t="array" ref="GE59">INDEX(GE$13:GE58,$B59+1,1)</f>
        <v>-</v>
      </c>
      <c r="GF59" s="567" t="str" cm="1">
        <f t="array" ref="GF59">INDEX(GF$13:GF58,$B59+1,1)</f>
        <v>-</v>
      </c>
      <c r="GG59" s="567" t="str" cm="1">
        <f t="array" ref="GG59">INDEX(GG$13:GG58,$B59+1,1)</f>
        <v>-</v>
      </c>
      <c r="GH59" s="567" t="str" cm="1">
        <f t="array" ref="GH59">INDEX(GH$13:GH58,$B59+1,1)</f>
        <v>-</v>
      </c>
      <c r="GI59" s="567" t="str" cm="1">
        <f t="array" ref="GI59">INDEX(GI$13:GI58,$B59+1,1)</f>
        <v>-</v>
      </c>
      <c r="GJ59" s="567" t="str" cm="1">
        <f t="array" ref="GJ59">INDEX(GJ$13:GJ58,$B59+1,1)</f>
        <v>-</v>
      </c>
      <c r="GK59" s="567" t="str" cm="1">
        <f t="array" ref="GK59">INDEX(GK$13:GK58,$B59+1,1)</f>
        <v>-</v>
      </c>
      <c r="GL59" s="567" t="str" cm="1">
        <f t="array" ref="GL59">INDEX(GL$13:GL58,$B59+1,1)</f>
        <v>-</v>
      </c>
      <c r="GM59" s="567" t="str" cm="1">
        <f t="array" ref="GM59">INDEX(GM$13:GM58,$B59+1,1)</f>
        <v>-</v>
      </c>
      <c r="GN59" s="441">
        <f t="shared" ref="GN59:GN70" si="163">IF(OR(OR($AB59="",$AB59="-"),$AB59&lt;&gt;GN$6),GN$13,INDEX(i.MLP_PvP,$AD59+IF($M59&lt;&gt;4,0,9),GN$7))</f>
        <v>0.77746633065143</v>
      </c>
      <c r="GO59" s="567" t="str" cm="1">
        <f t="array" ref="GO59">INDEX(GO$13:GO58,$B59+1,1)</f>
        <v>-</v>
      </c>
      <c r="GP59" s="567" cm="1">
        <f t="array" ref="GP59">INDEX(GP$13:GP58,$B59+1,1)</f>
        <v>1</v>
      </c>
      <c r="GQ59" s="441">
        <f t="shared" ref="GQ59:GQ70" si="164">IF(OR(OR($AB59="",$AB59="-"),$AB59&lt;&gt;GQ$6),GQ$13,INDEX(i.MLP_PvP,$AD59+IF($M59&lt;&gt;4,0,9),GQ$7))</f>
        <v>-1.6553912775740486E-3</v>
      </c>
      <c r="GR59" s="567" cm="1">
        <f t="array" ref="GR59">INDEX(GR$13:GR58,$B59+1,1)</f>
        <v>0</v>
      </c>
      <c r="GS59" s="441">
        <f t="shared" ref="GS59:GX70" si="165">IF(OR(OR($AB59="",$AB59="-"),$AB59&lt;&gt;GS$6),GS$13,INDEX(i.MLP_PvP,$AD59+IF($M59&lt;&gt;4,0,9),GS$7))</f>
        <v>-7.7585088790097685E-3</v>
      </c>
      <c r="GT59" s="441">
        <f t="shared" si="165"/>
        <v>-1.939627219752442E-2</v>
      </c>
      <c r="GU59" s="441">
        <f t="shared" si="165"/>
        <v>-1.939627219752442E-2</v>
      </c>
      <c r="GV59" s="441">
        <f t="shared" si="165"/>
        <v>1</v>
      </c>
      <c r="GW59" s="441">
        <f t="shared" si="165"/>
        <v>1.0189371900128976</v>
      </c>
      <c r="GX59" s="441">
        <f t="shared" si="165"/>
        <v>-6.4495508428962081E-2</v>
      </c>
      <c r="GY59" s="567" cm="1">
        <f t="array" ref="GY59">INDEX(GY$13:GY58,$B59+1,1)</f>
        <v>0</v>
      </c>
      <c r="GZ59" s="567" cm="1">
        <f t="array" ref="GZ59">INDEX(GZ$13:GZ58,$B59+1,1)</f>
        <v>0</v>
      </c>
      <c r="HA59" s="567" cm="1">
        <f t="array" ref="HA59">INDEX(HA$13:HA58,$B59+1,1)</f>
        <v>0</v>
      </c>
      <c r="HB59" s="8"/>
      <c r="HC59" s="567" t="str" cm="1">
        <f t="array" aca="1" ref="HC59" ca="1">INDEX(HC$13:HC58,$B59+1,1)</f>
        <v>-</v>
      </c>
      <c r="HD59" s="567" t="str" cm="1">
        <f t="array" aca="1" ref="HD59" ca="1">INDEX(HD$13:HD58,$B59+1,1)</f>
        <v>-</v>
      </c>
      <c r="HE59" s="567" t="str" cm="1">
        <f t="array" aca="1" ref="HE59" ca="1">INDEX(HE$13:HE58,$B59+1,1)</f>
        <v>-</v>
      </c>
      <c r="HF59" s="567" t="str" cm="1">
        <f t="array" aca="1" ref="HF59" ca="1">INDEX(HF$13:HF58,$B59+1,1)</f>
        <v>-</v>
      </c>
      <c r="HG59" s="567" cm="1">
        <f t="array" aca="1" ref="HG59" ca="1">INDEX(HG$13:HG58,$B59+1,1)</f>
        <v>0</v>
      </c>
      <c r="HH59" s="567" t="str" cm="1">
        <f t="array" aca="1" ref="HH59" ca="1">INDEX(HH$13:HH58,$B59+1,1)</f>
        <v>-</v>
      </c>
      <c r="HI59" s="567" t="str" cm="1">
        <f t="array" ref="HI59">INDEX(HI$13:HI58,$B59+1,1)</f>
        <v>-</v>
      </c>
      <c r="HJ59" s="568" t="str">
        <f t="shared" ref="HJ59:HJ70" ca="1" si="166">OFFSET(HJ$13,$B59,0)</f>
        <v>-</v>
      </c>
      <c r="HK59" s="567" t="str" cm="1">
        <f t="array" ref="HK59">INDEX(HK$13:HK58,$B59+1,1)</f>
        <v>-</v>
      </c>
      <c r="HL59" s="567" t="str" cm="1">
        <f t="array" ref="HL59">INDEX(HL$13:HL58,$B59+1,1)</f>
        <v>-</v>
      </c>
      <c r="HM59" s="567" t="str" cm="1">
        <f t="array" ref="HM59">INDEX(HM$13:HM58,$B59+1,1)</f>
        <v>-</v>
      </c>
      <c r="HN59" s="567" t="str" cm="1">
        <f t="array" ref="HN59">INDEX(HN$13:HN58,$B59+1,1)</f>
        <v>-</v>
      </c>
      <c r="HO59" s="567" t="str" cm="1">
        <f t="array" ref="HO59">INDEX(HO$13:HO58,$B59+1,1)</f>
        <v>-</v>
      </c>
      <c r="HP59" s="567" t="str" cm="1">
        <f t="array" ref="HP59">INDEX(HP$13:HP58,$B59+1,1)</f>
        <v>-</v>
      </c>
      <c r="HQ59" s="567" t="str" cm="1">
        <f t="array" ref="HQ59">INDEX(HQ$13:HQ58,$B59+1,1)</f>
        <v>-</v>
      </c>
      <c r="HR59" s="567" t="str" cm="1">
        <f t="array" ref="HR59">INDEX(HR$13:HR58,$B59+1,1)</f>
        <v>-</v>
      </c>
      <c r="HS59" s="567" t="str" cm="1">
        <f t="array" ref="HS59">INDEX(HS$13:HS58,$B59+1,1)</f>
        <v>-</v>
      </c>
      <c r="HT59" s="567" t="str" cm="1">
        <f t="array" ref="HT59">INDEX(HT$13:HT58,$B59+1,1)</f>
        <v>-</v>
      </c>
      <c r="HU59" s="567" t="str" cm="1">
        <f t="array" ref="HU59">INDEX(HU$13:HU58,$B59+1,1)</f>
        <v>-</v>
      </c>
      <c r="HV59" s="567" t="str" cm="1">
        <f t="array" ref="HV59">INDEX(HV$13:HV58,$B59+1,1)</f>
        <v>-</v>
      </c>
      <c r="HW59" s="567" t="str" cm="1">
        <f t="array" ref="HW59">INDEX(HW$13:HW58,$B59+1,1)</f>
        <v>-</v>
      </c>
      <c r="HX59" s="567" cm="1">
        <f t="array" ref="HX59">INDEX(HX$13:HX58,$B59+1,1)</f>
        <v>0</v>
      </c>
      <c r="HY59" s="567" t="str" cm="1">
        <f t="array" ref="HY59">INDEX(HY$13:HY58,$B59+1,1)</f>
        <v>-</v>
      </c>
      <c r="HZ59" s="567" t="str" cm="1">
        <f t="array" ref="HZ59">INDEX(HZ$13:HZ58,$B59+1,1)</f>
        <v>-</v>
      </c>
      <c r="IA59" s="567" t="str" cm="1">
        <f t="array" ref="IA59">INDEX(IA$13:IA58,$B59+1,1)</f>
        <v>-</v>
      </c>
      <c r="IB59" s="567" t="str" cm="1">
        <f t="array" ref="IB59">INDEX(IB$13:IB58,$B59+1,1)</f>
        <v>-</v>
      </c>
      <c r="IC59" s="567" t="str" cm="1">
        <f t="array" ref="IC59">INDEX(IC$13:IC58,$B59+1,1)</f>
        <v>-</v>
      </c>
      <c r="ID59" s="567" cm="1">
        <f t="array" ref="ID59">INDEX(ID$13:ID58,$B59+1,1)</f>
        <v>0</v>
      </c>
      <c r="IE59" s="567" t="str" cm="1">
        <f t="array" ref="IE59">INDEX(IE$13:IE58,$B59+1,1)</f>
        <v>-</v>
      </c>
      <c r="IF59" s="567" t="str" cm="1">
        <f t="array" ref="IF59">INDEX(IF$13:IF58,$B59+1,1)</f>
        <v>-</v>
      </c>
      <c r="IG59" s="567" t="str" cm="1">
        <f t="array" ref="IG59">INDEX(IG$13:IG58,$B59+1,1)</f>
        <v>-</v>
      </c>
      <c r="IH59" s="567" cm="1">
        <f t="array" ref="IH59">INDEX(IH$13:IH58,$B59+1,1)</f>
        <v>1</v>
      </c>
      <c r="II59" s="567" cm="1">
        <f t="array" ref="II59">INDEX(II$13:II58,$B59+1,1)</f>
        <v>1</v>
      </c>
      <c r="IJ59" s="8"/>
      <c r="IK59" s="567" t="str" cm="1">
        <f t="array" ref="IK59">INDEX(IK$13:IK58,$B59+1,1)</f>
        <v>-</v>
      </c>
      <c r="IL59" s="567" t="str" cm="1">
        <f t="array" ref="IL59">INDEX(IL$13:IL58,$B59+1,1)</f>
        <v>-</v>
      </c>
      <c r="IM59" s="567" t="str" cm="1">
        <f t="array" ref="IM59">INDEX(IM$13:IM58,$B59+1,1)</f>
        <v>-</v>
      </c>
      <c r="IN59" s="567" t="str" cm="1">
        <f t="array" ref="IN59">INDEX(IN$13:IN58,$B59+1,1)</f>
        <v>-</v>
      </c>
      <c r="IO59" s="567" t="str" cm="1">
        <f t="array" ref="IO59">INDEX(IO$13:IO58,$B59+1,1)</f>
        <v>-</v>
      </c>
      <c r="IP59" s="567" t="str" cm="1">
        <f t="array" ref="IP59">INDEX(IP$13:IP58,$B59+1,1)</f>
        <v>-</v>
      </c>
      <c r="IQ59" s="567" t="str" cm="1">
        <f t="array" ref="IQ59">INDEX(IQ$13:IQ58,$B59+1,1)</f>
        <v>-</v>
      </c>
      <c r="IR59" s="567" t="str" cm="1">
        <f t="array" ref="IR59">INDEX(IR$13:IR58,$B59+1,1)</f>
        <v>-</v>
      </c>
      <c r="IS59" s="567" t="str" cm="1">
        <f t="array" ref="IS59">INDEX(IS$13:IS58,$B59+1,1)</f>
        <v>-</v>
      </c>
      <c r="IT59" s="567" t="str" cm="1">
        <f t="array" ref="IT59">INDEX(IT$13:IT58,$B59+1,1)</f>
        <v>-</v>
      </c>
      <c r="IU59" s="567" t="str" cm="1">
        <f t="array" ref="IU59">INDEX(IU$13:IU58,$B59+1,1)</f>
        <v>-</v>
      </c>
      <c r="IV59" s="567" t="str" cm="1">
        <f t="array" ref="IV59">INDEX(IV$13:IV58,$B59+1,1)</f>
        <v>-</v>
      </c>
      <c r="IW59" s="567" t="str" cm="1">
        <f t="array" ref="IW59">INDEX(IW$13:IW58,$B59+1,1)</f>
        <v>-</v>
      </c>
      <c r="IX59" s="567" t="str" cm="1">
        <f t="array" ref="IX59">INDEX(IX$13:IX58,$B59+1,1)</f>
        <v>-</v>
      </c>
      <c r="IY59" s="567" t="str" cm="1">
        <f t="array" ref="IY59">INDEX(IY$13:IY58,$B59+1,1)</f>
        <v>-</v>
      </c>
      <c r="IZ59" s="567" t="str" cm="1">
        <f t="array" ref="IZ59">INDEX(IZ$13:IZ58,$B59+1,1)</f>
        <v>-</v>
      </c>
      <c r="JA59" s="567" cm="1">
        <f t="array" ref="JA59">INDEX(JA$13:JA58,$B59+1,1)</f>
        <v>0</v>
      </c>
      <c r="JB59" s="575">
        <f t="shared" ref="JB59:JC70" si="167">IF(AND($O59=JB$10,$AO59&lt;&gt;0,$R59=JB$12),INDEX(i.LTWFeedLevels,$AO59,MOD(JB$6-1,7)+1),0)</f>
        <v>0</v>
      </c>
      <c r="JC59" s="575">
        <f t="shared" si="167"/>
        <v>0</v>
      </c>
      <c r="JD59" s="197">
        <f t="shared" ref="JD59:JH70" si="168">IF(AND($L59=JD$8,$O59=JD$10,$AR59=JD$7,OR($U59=JD$11,JD$11=1),$R59=JD$12),INDEX(i.FS_Strategy,$AS59+1,$AR59),0)</f>
        <v>0</v>
      </c>
      <c r="JE59" s="197">
        <f t="shared" ca="1" si="168"/>
        <v>0</v>
      </c>
      <c r="JF59" s="197">
        <f t="shared" ca="1" si="168"/>
        <v>0</v>
      </c>
      <c r="JG59" s="197">
        <f t="shared" ca="1" si="168"/>
        <v>0</v>
      </c>
      <c r="JH59" s="197">
        <f t="shared" ca="1" si="168"/>
        <v>0</v>
      </c>
      <c r="JI59" s="240">
        <f t="shared" ref="JI59:JI70" ca="1" si="169">IF(AND($L59=JI$8,$O59=JI$10,$AR59=JI$7,OR($U59=JI$11,JI$11=1),$R59=JI$12),INDEX(i.FS_Strategy,$AT59+1,$AR59),0)</f>
        <v>0</v>
      </c>
      <c r="JJ59" s="197">
        <f t="shared" ref="JJ59:JN70" ca="1" si="170">IF(AND($L59=JJ$8,$O59=JJ$10,$AR59=JJ$7,OR($U59=JJ$11,JJ$11=1),$R59=JJ$12),INDEX(i.FS_Strategy,$AS59+1,$AR59),0)</f>
        <v>0</v>
      </c>
      <c r="JK59" s="197">
        <f t="shared" ca="1" si="170"/>
        <v>0</v>
      </c>
      <c r="JL59" s="197">
        <f t="shared" ca="1" si="170"/>
        <v>0</v>
      </c>
      <c r="JM59" s="197">
        <f t="shared" ca="1" si="170"/>
        <v>0</v>
      </c>
      <c r="JN59" s="197">
        <f t="shared" ca="1" si="170"/>
        <v>0</v>
      </c>
      <c r="JO59" s="240">
        <f t="shared" ref="JO59:JO70" ca="1" si="171">IF(AND($L59=JO$8,$O59=JO$10,$AR59=JO$7,OR($U59=JO$11,JO$11=1),$R59=JO$12),INDEX(i.FS_Strategy,$AT59+1,$AR59),0)</f>
        <v>0</v>
      </c>
      <c r="JP59" s="241">
        <f t="shared" ref="JP59:JS70" ca="1" si="172">IF(AND($L59=JP$8,$O59=JP$10,$AR59=JP$7,OR($U59=JP$11,JP$11=1)),INDEX(i.FS_Strategy,$AT59+1,$AR59),0)</f>
        <v>0</v>
      </c>
      <c r="JQ59" s="241">
        <f t="shared" ca="1" si="172"/>
        <v>0</v>
      </c>
      <c r="JR59" s="241">
        <f t="shared" ca="1" si="172"/>
        <v>0</v>
      </c>
      <c r="JS59" s="241">
        <f t="shared" ca="1" si="172"/>
        <v>0</v>
      </c>
      <c r="JT59" s="576">
        <f t="shared" ref="JT59:JT70" ca="1" si="173">IF(AND($L59=JT$8,$O59=JT$10,$AR59=JT$7,OR($U59=JT$11,JT$11=1)),INDEX(i.FS_Strategy,$AU59+1,$AR59),0)</f>
        <v>0</v>
      </c>
      <c r="JU59" s="241">
        <f t="shared" ref="JU59:JX70" ca="1" si="174">IF(AND($L59=JU$8,$O59=JU$10,$AR59=JU$7,OR($U59=JU$11,JU$11=1)),INDEX(i.FS_Strategy,$AT59+1,$AR59),0)</f>
        <v>0</v>
      </c>
      <c r="JV59" s="241">
        <f t="shared" ca="1" si="174"/>
        <v>0</v>
      </c>
      <c r="JW59" s="241">
        <f t="shared" ca="1" si="174"/>
        <v>0</v>
      </c>
      <c r="JX59" s="241">
        <f t="shared" ca="1" si="174"/>
        <v>0</v>
      </c>
      <c r="JY59" s="576">
        <f t="shared" ref="JY59:KE70" ca="1" si="175">IF(AND($L59=JY$8,$O59=JY$10,$AR59=JY$7,OR($U59=JY$11,JY$11=1)),INDEX(i.FS_Strategy,$AU59+1,$AR59),0)</f>
        <v>0</v>
      </c>
      <c r="JZ59" s="576">
        <f t="shared" ca="1" si="175"/>
        <v>0</v>
      </c>
      <c r="KA59" s="576">
        <f t="shared" ca="1" si="175"/>
        <v>0</v>
      </c>
      <c r="KB59" s="576">
        <f t="shared" ca="1" si="175"/>
        <v>0</v>
      </c>
      <c r="KC59" s="576">
        <f t="shared" ca="1" si="175"/>
        <v>0</v>
      </c>
      <c r="KD59" s="576">
        <f t="shared" ca="1" si="175"/>
        <v>0</v>
      </c>
      <c r="KE59" s="576">
        <f t="shared" ca="1" si="175"/>
        <v>0</v>
      </c>
      <c r="KF59" s="567" cm="1">
        <f t="array" ref="KF59">INDEX(KF$13:KF58,$B59+1,1)</f>
        <v>0</v>
      </c>
      <c r="KG59" s="441">
        <f t="shared" ref="KG59:KG70" si="176">INDEX(i.TOL,$O59,KG$6)</f>
        <v>19</v>
      </c>
      <c r="KH59" s="8"/>
      <c r="KI59" s="567" cm="1">
        <f t="array" ref="KI59">INDEX(KI$13:KI58,$B59+1,1)</f>
        <v>0</v>
      </c>
      <c r="KJ59" s="441">
        <f t="shared" ref="KJ59:KJ70" si="177">INDEX(i.Triplets_mortality,$AM59+1,KJ$6)</f>
        <v>0</v>
      </c>
      <c r="KK59" s="567" cm="1">
        <f t="array" ref="KK59">INDEX(KK$13:KK58,$B59+1,1)</f>
        <v>0</v>
      </c>
      <c r="KL59" s="567" t="str" cm="1">
        <f t="array" ref="KL59">INDEX(KL$13:KL58,$B59+1,1)</f>
        <v>-</v>
      </c>
      <c r="KM59" s="567" t="str" cm="1">
        <f t="array" ref="KM59">INDEX(KM$13:KM58,$B59+1,1)</f>
        <v>-</v>
      </c>
      <c r="KN59" s="567" t="str" cm="1">
        <f t="array" ref="KN59">INDEX(KN$13:KN58,$B59+1,1)</f>
        <v>-</v>
      </c>
      <c r="KO59" s="567" t="str" cm="1">
        <f t="array" ref="KO59">INDEX(KO$13:KO58,$B59+1,1)</f>
        <v>-</v>
      </c>
      <c r="KP59" s="567" t="str" cm="1">
        <f t="array" ref="KP59">INDEX(KP$13:KP58,$B59+1,1)</f>
        <v>-</v>
      </c>
      <c r="KQ59" s="567" t="str" cm="1">
        <f t="array" ref="KQ59">INDEX(KQ$13:KQ58,$B59+1,1)</f>
        <v>-</v>
      </c>
      <c r="KR59" s="567" t="str" cm="1">
        <f t="array" ref="KR59">INDEX(KR$13:KR58,$B59+1,1)</f>
        <v>-</v>
      </c>
      <c r="KS59" s="567" t="str" cm="1">
        <f t="array" ref="KS59">INDEX(KS$13:KS58,$B59+1,1)</f>
        <v>-</v>
      </c>
      <c r="KT59" s="567" t="str" cm="1">
        <f t="array" ref="KT59">INDEX(KT$13:KT58,$B59+1,1)</f>
        <v>-</v>
      </c>
      <c r="KU59" s="567" t="str" cm="1">
        <f t="array" ref="KU59">INDEX(KU$13:KU58,$B59+1,1)</f>
        <v>-</v>
      </c>
      <c r="KV59" s="567" t="str" cm="1">
        <f t="array" ref="KV59">INDEX(KV$13:KV58,$B59+1,1)</f>
        <v>-</v>
      </c>
      <c r="KW59" s="567" t="str" cm="1">
        <f t="array" ref="KW59">INDEX(KW$13:KW58,$B59+1,1)</f>
        <v>-</v>
      </c>
      <c r="KX59" s="567" t="str" cm="1">
        <f t="array" ref="KX59">INDEX(KX$13:KX58,$B59+1,1)</f>
        <v>-</v>
      </c>
      <c r="KY59" s="567" t="str" cm="1">
        <f t="array" ref="KY59">INDEX(KY$13:KY58,$B59+1,1)</f>
        <v>-</v>
      </c>
      <c r="KZ59" s="567" t="str" cm="1">
        <f t="array" ref="KZ59">INDEX(KZ$13:KZ58,$B59+1,1)</f>
        <v>-</v>
      </c>
      <c r="LA59" s="567" t="str" cm="1">
        <f t="array" ref="LA59">INDEX(LA$13:LA58,$B59+1,1)</f>
        <v>-</v>
      </c>
      <c r="LB59" s="8"/>
      <c r="LC59" s="441" t="b">
        <f t="shared" ref="LC59:LC70" ca="1" si="178">IF($X59&lt;&gt;0,INDEX(i.cropgraze_inc,$X59,LC$6),OFFSET(LC$13,$B59,0))</f>
        <v>0</v>
      </c>
      <c r="LD59" s="567" t="str" cm="1">
        <f t="array" ref="LD59">INDEX(LD$13:LD58,$B59+1,1)</f>
        <v>-</v>
      </c>
      <c r="LE59" s="567" t="str" cm="1">
        <f t="array" ref="LE59">INDEX(LE$13:LE58,$B59+1,1)</f>
        <v>-</v>
      </c>
      <c r="LF59" s="567" t="str" cm="1">
        <f t="array" ref="LF59">INDEX(LF$13:LF58,$B59+1,1)</f>
        <v>-</v>
      </c>
      <c r="LG59" s="567" t="str" cm="1">
        <f t="array" ref="LG59">INDEX(LG$13:LG58,$B59+1,1)</f>
        <v>-</v>
      </c>
      <c r="LH59" s="441" t="str">
        <f t="shared" ref="LH59:LI70" si="179">IF(OR(OR($AB59="",$AB59="-"),$AB59&lt;&gt;LH$6),LH$13,INDEX(i.MLP_PvP,$AD59,LH$7))</f>
        <v>-</v>
      </c>
      <c r="LI59" s="441" t="str">
        <f t="shared" si="179"/>
        <v>-</v>
      </c>
      <c r="LJ59" s="567" t="str" cm="1">
        <f t="array" ref="LJ59">INDEX(LJ$13:LJ58,$B59+1,1)</f>
        <v>-</v>
      </c>
      <c r="LK59" s="441" t="str" cm="1">
        <f t="array" ref="LK59">IF(OR(LL59:LL59&lt;&gt;"-"),TRUE,"-")</f>
        <v>-</v>
      </c>
      <c r="LL59" s="567" t="str" cm="1">
        <f t="array" ref="LL59">INDEX(LL$13:LL58,$B59+1,1)</f>
        <v>-</v>
      </c>
      <c r="LM59" s="567" cm="1">
        <f t="array" ref="LM59">INDEX(LM$13:LM58,$B59+1,1)</f>
        <v>0</v>
      </c>
      <c r="LN59" s="567" cm="1">
        <f t="array" ref="LN59">INDEX(LN$13:LN58,$B59+1,1)</f>
        <v>999999</v>
      </c>
      <c r="LO59" s="567" cm="1">
        <f t="array" ref="LO59">INDEX(LO$13:LO58,$B59+1,1)</f>
        <v>999999</v>
      </c>
      <c r="LP59" s="567" cm="1">
        <f t="array" ref="LP59">INDEX(LP$13:LP58,$B59+1,1)</f>
        <v>999999</v>
      </c>
      <c r="LQ59" s="567" cm="1">
        <f t="array" ref="LQ59">INDEX(LQ$13:LQ58,$B59+1,1)</f>
        <v>999999</v>
      </c>
      <c r="LR59" s="567" cm="1">
        <f t="array" ref="LR59">INDEX(LR$13:LR58,$B59+1,1)</f>
        <v>999999</v>
      </c>
      <c r="LS59" s="567" cm="1">
        <f t="array" ref="LS59">INDEX(LS$13:LS58,$B59+1,1)</f>
        <v>999999</v>
      </c>
      <c r="LT59" s="567" t="str" cm="1">
        <f t="array" ref="LT59">INDEX(LT$13:LT58,$B59+1,1)</f>
        <v>-</v>
      </c>
      <c r="LU59" s="567" t="str" cm="1">
        <f t="array" ref="LU59">INDEX(LU$13:LU58,$B59+1,1)</f>
        <v>-</v>
      </c>
      <c r="LV59" s="567" t="str" cm="1">
        <f t="array" ref="LV59">INDEX(LV$13:LV58,$B59+1,1)</f>
        <v>-</v>
      </c>
      <c r="LW59" s="567" t="b" cm="1">
        <f t="array" ref="LW59">INDEX(LW$13:LW58,$B59+1,1)</f>
        <v>1</v>
      </c>
      <c r="LX59" s="567" t="str" cm="1">
        <f t="array" ref="LX59">INDEX(LX$13:LX58,$B59+1,1)</f>
        <v>-</v>
      </c>
      <c r="LY59" s="567" cm="1">
        <f t="array" ref="LY59">INDEX(LY$13:LY58,$B59+1,1)</f>
        <v>0</v>
      </c>
      <c r="LZ59" s="567" cm="1">
        <f t="array" ref="LZ59">INDEX(LZ$13:LZ58,$B59+1,1)</f>
        <v>0</v>
      </c>
      <c r="MA59" s="567" cm="1">
        <f t="array" ref="MA59">INDEX(MA$13:MA58,$B59+1,1)</f>
        <v>0</v>
      </c>
      <c r="MB59" s="567" t="str" cm="1">
        <f t="array" ref="MB59">INDEX(MB$13:MB58,$B59+1,1)</f>
        <v>-</v>
      </c>
      <c r="MC59" s="567" t="str" cm="1">
        <f t="array" ref="MC59">INDEX(MC$13:MC58,$B59+1,1)</f>
        <v>-</v>
      </c>
      <c r="MD59" s="441">
        <f t="shared" ref="MD59:MD70" si="180">IF($M59&gt;=4,0.75,0)</f>
        <v>0</v>
      </c>
      <c r="ME59" s="567" t="str" cm="1">
        <f t="array" ref="ME59">INDEX(ME$13:ME58,$B59+1,1)</f>
        <v>-</v>
      </c>
      <c r="MF59" s="441" t="str">
        <f t="shared" ref="MF59:MF70" si="181">IF(OR(OR($AB59="",$AB59="-"),$AB59&lt;&gt;MF$6),MF$13,INDEX(i.MLP_PvP,$AD59,MF$7))</f>
        <v>-</v>
      </c>
      <c r="MG59" s="8"/>
      <c r="MH59" s="441">
        <f t="shared" ref="MH59:MK70" si="182">INDEX(i.std_prices,1,MH$6)</f>
        <v>50</v>
      </c>
      <c r="MI59" s="441">
        <f t="shared" si="182"/>
        <v>50</v>
      </c>
      <c r="MJ59" s="441">
        <f t="shared" si="182"/>
        <v>50</v>
      </c>
      <c r="MK59" s="441">
        <f t="shared" si="182"/>
        <v>50</v>
      </c>
      <c r="ML59" s="567" cm="1">
        <f t="array" ref="ML59">INDEX(ML$13:ML58,$B59+1,1)</f>
        <v>1</v>
      </c>
      <c r="MM59" s="567" cm="1">
        <f t="array" ref="MM59">INDEX(MM$13:MM58,$B59+1,1)</f>
        <v>1</v>
      </c>
      <c r="MN59" s="567" cm="1">
        <f t="array" ref="MN59">INDEX(MN$13:MN58,$B59+1,1)</f>
        <v>1</v>
      </c>
      <c r="MO59" s="567" cm="1">
        <f t="array" ref="MO59">INDEX(MO$13:MO58,$B59+1,1)</f>
        <v>1</v>
      </c>
      <c r="MP59" s="8"/>
      <c r="MQ59" s="441">
        <f t="shared" ref="MQ59:MQ70" si="183">INDEX(i.conservation,$W59+1,$O59)</f>
        <v>1.5</v>
      </c>
      <c r="MR59" s="8"/>
      <c r="MS59" s="577" t="str">
        <f t="shared" ref="MS59:MV70" si="184">IF(AND($O59=MS$10, $R59=MS$12),TRUE,"-")</f>
        <v>-</v>
      </c>
      <c r="MT59" s="577" t="str">
        <f t="shared" si="184"/>
        <v>-</v>
      </c>
      <c r="MU59" s="577" t="str">
        <f t="shared" si="184"/>
        <v>-</v>
      </c>
      <c r="MV59" s="577" t="str">
        <f t="shared" si="184"/>
        <v>-</v>
      </c>
      <c r="MW59" s="567" cm="1">
        <f t="array" ref="MW59">INDEX(MW$13:MW58,$B59+1,1)</f>
        <v>0</v>
      </c>
      <c r="MX59" s="514">
        <v>0</v>
      </c>
    </row>
    <row r="60" spans="1:362" outlineLevel="2">
      <c r="A60" s="18">
        <f t="shared" si="120"/>
        <v>47</v>
      </c>
      <c r="B60" s="593">
        <f ca="1">OFFSET($A60,-1,0)</f>
        <v>46</v>
      </c>
      <c r="C60" s="489">
        <f t="shared" ca="1" si="121"/>
        <v>1200</v>
      </c>
      <c r="D60" s="124" t="str">
        <f t="shared" ca="1" si="122"/>
        <v>GSW</v>
      </c>
      <c r="E60" t="b">
        <v>1</v>
      </c>
      <c r="F60" t="b">
        <v>0</v>
      </c>
      <c r="G60" t="b">
        <f t="shared" si="123"/>
        <v>1</v>
      </c>
      <c r="H60" s="200">
        <f ca="1">OFFSET(H60,-1,0)+1</f>
        <v>1</v>
      </c>
      <c r="I60" s="567" cm="1">
        <f t="array" aca="1" ref="I60" ca="1">INDEX(I$13:I59,$B60+1,1)</f>
        <v>1</v>
      </c>
      <c r="J60" s="567" cm="1">
        <f t="array" aca="1" ref="J60" ca="1">INDEX(J$13:J59,$B60+1,1)</f>
        <v>0</v>
      </c>
      <c r="K60" s="567" cm="1">
        <f t="array" aca="1" ref="K60" ca="1">INDEX(K$13:K59,$B60+1,1)</f>
        <v>0</v>
      </c>
      <c r="L60" s="567" cm="1">
        <f t="array" aca="1" ref="L60" ca="1">INDEX(L$13:L59,$B60+1,1)</f>
        <v>2</v>
      </c>
      <c r="M60" s="240">
        <f t="shared" ca="1" si="124"/>
        <v>2</v>
      </c>
      <c r="N60" s="240">
        <f t="shared" ca="1" si="124"/>
        <v>2</v>
      </c>
      <c r="O60" s="240">
        <f t="shared" ca="1" si="124"/>
        <v>1</v>
      </c>
      <c r="P60" s="441">
        <f t="shared" ca="1" si="125"/>
        <v>2</v>
      </c>
      <c r="Q60" s="441">
        <f t="shared" ca="1" si="125"/>
        <v>0</v>
      </c>
      <c r="R60" s="441">
        <f t="shared" ca="1" si="126"/>
        <v>6</v>
      </c>
      <c r="S60" s="91">
        <f t="shared" ca="1" si="127"/>
        <v>2</v>
      </c>
      <c r="T60" s="91">
        <f ca="1">INDEX(CHOOSE($O60,DataAutumn!i.AdultDrys,DataWinter!i.AdultDrys,DataSpring!i.AdultDrys),1,$M60)</f>
        <v>4</v>
      </c>
      <c r="U60" s="240">
        <f t="shared" ca="1" si="128"/>
        <v>2</v>
      </c>
      <c r="V60" s="240">
        <f t="shared" ca="1" si="128"/>
        <v>1</v>
      </c>
      <c r="W60" s="567" cm="1">
        <f t="array" aca="1" ref="W60" ca="1">INDEX(W$13:W59,$B60+1,1)</f>
        <v>0</v>
      </c>
      <c r="X60" s="567" cm="1">
        <f t="array" aca="1" ref="X60" ca="1">INDEX(X$13:X59,$B60+1,1)</f>
        <v>2</v>
      </c>
      <c r="Y60" s="240">
        <f t="shared" ca="1" si="129"/>
        <v>1</v>
      </c>
      <c r="Z60" s="240">
        <f t="shared" ca="1" si="129"/>
        <v>1</v>
      </c>
      <c r="AA60" s="240">
        <f t="shared" ca="1" si="129"/>
        <v>1</v>
      </c>
      <c r="AB60" s="441" cm="1">
        <f t="array" aca="1" ref="AB60" ca="1">INDEX(i.MLP_PvP,$AD60,2)</f>
        <v>1</v>
      </c>
      <c r="AC60" s="441"/>
      <c r="AD60" s="240">
        <f t="shared" ca="1" si="130"/>
        <v>2</v>
      </c>
      <c r="AE60" s="567" cm="1">
        <f t="array" aca="1" ref="AE60" ca="1">INDEX(AE$13:AE59,$B60+1,1)</f>
        <v>0</v>
      </c>
      <c r="AF60" s="567" cm="1">
        <f t="array" aca="1" ref="AF60" ca="1">INDEX(AF$13:AF59,$B60+1,1)</f>
        <v>0</v>
      </c>
      <c r="AG60" s="567" cm="1">
        <f t="array" aca="1" ref="AG60" ca="1">INDEX(AG$13:AG59,$B60+1,1)</f>
        <v>0</v>
      </c>
      <c r="AH60" s="567" cm="1">
        <f t="array" aca="1" ref="AH60" ca="1">INDEX(AH$13:AH59,$B60+1,1)</f>
        <v>0</v>
      </c>
      <c r="AI60" s="116"/>
      <c r="AJ60" s="116"/>
      <c r="AK60" s="116"/>
      <c r="AL60" s="116"/>
      <c r="AM60" s="116"/>
      <c r="AN60" s="116"/>
      <c r="AO60" s="116"/>
      <c r="AP60" s="116"/>
      <c r="AQ60" s="116"/>
      <c r="AR60" s="116"/>
      <c r="AS60" s="116"/>
      <c r="AT60" s="116"/>
      <c r="AU60" s="116"/>
      <c r="AV60" s="116"/>
      <c r="AW60" s="116"/>
      <c r="AX60" s="116"/>
      <c r="AY60" s="116"/>
      <c r="AZ60" s="116"/>
      <c r="BA60" s="327" t="str">
        <f t="shared" ca="1" si="131"/>
        <v>TemplateEx 00001 SE GSW MWM     TOLAut Scan2 CFS_ RR+01% GP100% WP100% MP100% (PT_F33N11L11)</v>
      </c>
      <c r="BB60" s="8" t="str">
        <f ca="1">IF(COUNTIF(BA$13:BA60,BA60)=1,"-","Dup")</f>
        <v>-</v>
      </c>
      <c r="BC60" s="8"/>
      <c r="BD60" s="567" t="str" cm="1">
        <f t="array" aca="1" ref="BD60" ca="1">INDEX(BD$13:BD59,$B60+1,1)</f>
        <v>-</v>
      </c>
      <c r="BE60" s="567" t="str" cm="1">
        <f t="array" aca="1" ref="BE60" ca="1">INDEX(BE$13:BE59,$B60+1,1)</f>
        <v>-</v>
      </c>
      <c r="BF60" s="567" t="str" cm="1">
        <f t="array" aca="1" ref="BF60" ca="1">INDEX(BF$13:BF59,$B60+1,1)</f>
        <v>-</v>
      </c>
      <c r="BG60" s="567" t="str" cm="1">
        <f t="array" aca="1" ref="BG60" ca="1">INDEX(BG$13:BG59,$B60+1,1)</f>
        <v>-</v>
      </c>
      <c r="BH60" s="567" t="str" cm="1">
        <f t="array" aca="1" ref="BH60" ca="1">INDEX(BH$13:BH59,$B60+1,1)</f>
        <v>-</v>
      </c>
      <c r="BI60" s="567" t="str" cm="1">
        <f t="array" aca="1" ref="BI60" ca="1">INDEX(BI$13:BI59,$B60+1,1)</f>
        <v>-</v>
      </c>
      <c r="BJ60" s="567" t="str" cm="1">
        <f t="array" aca="1" ref="BJ60" ca="1">INDEX(BJ$13:BJ59,$B60+1,1)</f>
        <v>-</v>
      </c>
      <c r="BK60" s="567" t="str" cm="1">
        <f t="array" aca="1" ref="BK60" ca="1">INDEX(BK$13:BK59,$B60+1,1)</f>
        <v>-</v>
      </c>
      <c r="BL60" s="567" t="str" cm="1">
        <f t="array" aca="1" ref="BL60" ca="1">INDEX(BL$13:BL59,$B60+1,1)</f>
        <v>-</v>
      </c>
      <c r="BM60" s="8"/>
      <c r="BN60" s="441" t="b">
        <f t="shared" ca="1" si="132"/>
        <v>1</v>
      </c>
      <c r="BO60" s="441" t="str">
        <f t="shared" ca="1" si="132"/>
        <v>-</v>
      </c>
      <c r="BP60" s="441" t="b">
        <f t="shared" ca="1" si="132"/>
        <v>0</v>
      </c>
      <c r="BQ60" s="441" t="str">
        <f t="shared" ca="1" si="132"/>
        <v>-</v>
      </c>
      <c r="BR60" s="441" t="str">
        <f t="shared" ca="1" si="132"/>
        <v>-</v>
      </c>
      <c r="BS60" s="441" t="str">
        <f t="shared" ca="1" si="132"/>
        <v>-</v>
      </c>
      <c r="BT60" s="441" t="str">
        <f t="shared" ca="1" si="132"/>
        <v>-</v>
      </c>
      <c r="BU60" s="441" t="str">
        <f t="shared" ca="1" si="132"/>
        <v>-</v>
      </c>
      <c r="BV60" s="441" t="str">
        <f t="shared" ca="1" si="132"/>
        <v>-</v>
      </c>
      <c r="BW60" s="441" t="str">
        <f t="shared" ca="1" si="132"/>
        <v>-</v>
      </c>
      <c r="BX60" s="441" t="str">
        <f t="shared" ca="1" si="132"/>
        <v>-</v>
      </c>
      <c r="BY60" s="441" t="str">
        <f t="shared" ca="1" si="132"/>
        <v>-</v>
      </c>
      <c r="BZ60" s="441" t="b">
        <f t="shared" ca="1" si="132"/>
        <v>0</v>
      </c>
      <c r="CA60" s="91">
        <f t="shared" ca="1" si="132"/>
        <v>0</v>
      </c>
      <c r="CB60" s="567" t="str" cm="1">
        <f t="array" aca="1" ref="CB60" ca="1">INDEX(CB$13:CB59,$B60+1,1)</f>
        <v>-</v>
      </c>
      <c r="CC60" s="567" t="str" cm="1">
        <f t="array" aca="1" ref="CC60" ca="1">INDEX(CC$13:CC59,$B60+1,1)</f>
        <v>-</v>
      </c>
      <c r="CD60" s="567" t="b" cm="1">
        <f t="array" aca="1" ref="CD60" ca="1">INDEX(CD$13:CD59,$B60+1,1)</f>
        <v>1</v>
      </c>
      <c r="CE60" s="8"/>
      <c r="CF60" s="567" t="str" cm="1">
        <f t="array" aca="1" ref="CF60" ca="1">INDEX(CF$13:CF59,$B60+1,1)</f>
        <v>-</v>
      </c>
      <c r="CG60" s="441" t="str">
        <f t="shared" ca="1" si="133"/>
        <v>-</v>
      </c>
      <c r="CH60" s="441">
        <f t="shared" ca="1" si="134"/>
        <v>0</v>
      </c>
      <c r="CI60" s="441">
        <f t="shared" ca="1" si="134"/>
        <v>0</v>
      </c>
      <c r="CJ60" s="567" t="str" cm="1">
        <f t="array" aca="1" ref="CJ60" ca="1">INDEX(CJ$13:CJ59,$B60+1,1)</f>
        <v>-</v>
      </c>
      <c r="CK60" s="567" t="str" cm="1">
        <f t="array" aca="1" ref="CK60" ca="1">INDEX(CK$13:CK59,$B60+1,1)</f>
        <v>-</v>
      </c>
      <c r="CL60" s="567" t="str" cm="1">
        <f t="array" aca="1" ref="CL60" ca="1">INDEX(CL$13:CL59,$B60+1,1)</f>
        <v>-</v>
      </c>
      <c r="CM60" s="441" t="str">
        <f t="shared" ca="1" si="135"/>
        <v>-</v>
      </c>
      <c r="CN60" s="441">
        <f t="shared" ca="1" si="136"/>
        <v>0</v>
      </c>
      <c r="CO60" s="441">
        <f t="shared" ca="1" si="136"/>
        <v>0</v>
      </c>
      <c r="CP60" s="567" t="str" cm="1">
        <f t="array" aca="1" ref="CP60" ca="1">INDEX(CP$13:CP59,$B60+1,1)</f>
        <v>-</v>
      </c>
      <c r="CQ60" s="441" t="str">
        <f t="shared" ca="1" si="137"/>
        <v>-</v>
      </c>
      <c r="CR60" s="441">
        <f t="shared" ca="1" si="138"/>
        <v>0</v>
      </c>
      <c r="CS60" s="567" t="str" cm="1">
        <f t="array" aca="1" ref="CS60" ca="1">INDEX(CS$13:CS59,$B60+1,1)</f>
        <v>-</v>
      </c>
      <c r="CT60" s="567" t="str" cm="1">
        <f t="array" aca="1" ref="CT60" ca="1">INDEX(CT$13:CT59,$B60+1,1)</f>
        <v>-</v>
      </c>
      <c r="CU60" s="441">
        <f t="shared" ca="1" si="139"/>
        <v>0</v>
      </c>
      <c r="CV60" s="567" t="str" cm="1">
        <f t="array" aca="1" ref="CV60" ca="1">INDEX(CV$13:CV59,$B60+1,1)</f>
        <v>-</v>
      </c>
      <c r="CW60" s="441" t="str">
        <f t="shared" ca="1" si="140"/>
        <v>-</v>
      </c>
      <c r="CX60" s="441">
        <f t="shared" ca="1" si="141"/>
        <v>0</v>
      </c>
      <c r="CY60" s="441">
        <f t="shared" ca="1" si="141"/>
        <v>0</v>
      </c>
      <c r="CZ60" s="8"/>
      <c r="DA60" s="567" t="b" cm="1">
        <f t="array" aca="1" ref="DA60" ca="1">INDEX(DA$13:DA59,$B60+1,1)</f>
        <v>1</v>
      </c>
      <c r="DB60" s="567" t="b" cm="1">
        <f t="array" aca="1" ref="DB60" ca="1">INDEX(DB$13:DB59,$B60+1,1)</f>
        <v>1</v>
      </c>
      <c r="DC60" s="579">
        <f t="shared" ca="1" si="142"/>
        <v>2212011</v>
      </c>
      <c r="DD60" s="567" t="b" cm="1">
        <f t="array" aca="1" ref="DD60" ca="1">INDEX(DD$13:DD59,$B60+1,1)</f>
        <v>1</v>
      </c>
      <c r="DE60" s="567" cm="1">
        <f t="array" aca="1" ref="DE60" ca="1">INDEX(DE$13:DE59,$B60+1,1)</f>
        <v>0</v>
      </c>
      <c r="DF60" s="567" cm="1">
        <f t="array" aca="1" ref="DF60" ca="1">INDEX(DF$13:DF59,$B60+1,1)</f>
        <v>1</v>
      </c>
      <c r="DG60" s="567" cm="1">
        <f t="array" aca="1" ref="DG60" ca="1">INDEX(DG$13:DG59,$B60+1,1)</f>
        <v>1</v>
      </c>
      <c r="DH60" s="575">
        <f t="shared" ca="1" si="143"/>
        <v>652</v>
      </c>
      <c r="DI60" s="575">
        <f t="shared" ca="1" si="143"/>
        <v>686</v>
      </c>
      <c r="DJ60" s="575">
        <f t="shared" ca="1" si="143"/>
        <v>721</v>
      </c>
      <c r="DK60" s="490">
        <f t="shared" ca="1" si="144"/>
        <v>378</v>
      </c>
      <c r="DL60" s="490">
        <f t="shared" ca="1" si="144"/>
        <v>413</v>
      </c>
      <c r="DM60" s="490">
        <f t="shared" ca="1" si="144"/>
        <v>448</v>
      </c>
      <c r="DN60" s="441">
        <f t="shared" ca="1" si="145"/>
        <v>1</v>
      </c>
      <c r="DO60" s="441">
        <f t="shared" ca="1" si="145"/>
        <v>60</v>
      </c>
      <c r="DP60" s="441" t="str">
        <f t="shared" ca="1" si="145"/>
        <v>-</v>
      </c>
      <c r="DQ60" s="441" t="str">
        <f t="shared" ca="1" si="145"/>
        <v>-</v>
      </c>
      <c r="DR60" s="441" t="str">
        <f t="shared" ca="1" si="145"/>
        <v>-</v>
      </c>
      <c r="DS60" s="441" t="str">
        <f t="shared" ca="1" si="145"/>
        <v>-</v>
      </c>
      <c r="DT60" s="441" t="b">
        <f t="shared" ca="1" si="146"/>
        <v>0</v>
      </c>
      <c r="DU60" s="441" t="str">
        <f t="shared" ca="1" si="146"/>
        <v>-</v>
      </c>
      <c r="DV60" s="441" t="str">
        <f t="shared" ca="1" si="146"/>
        <v>-</v>
      </c>
      <c r="DW60" s="441" t="str">
        <f t="shared" ca="1" si="146"/>
        <v>-</v>
      </c>
      <c r="DX60" s="441" t="str">
        <f t="shared" ca="1" si="147"/>
        <v>-</v>
      </c>
      <c r="DY60" s="441" t="str">
        <f t="shared" ca="1" si="147"/>
        <v>-</v>
      </c>
      <c r="DZ60" s="441">
        <f t="shared" ca="1" si="147"/>
        <v>500</v>
      </c>
      <c r="EA60" s="441">
        <f t="shared" ca="1" si="147"/>
        <v>500</v>
      </c>
      <c r="EB60" s="441" t="str">
        <f t="shared" ca="1" si="147"/>
        <v>-</v>
      </c>
      <c r="EC60" s="441" t="str">
        <f t="shared" ca="1" si="147"/>
        <v>-</v>
      </c>
      <c r="ED60" s="441" t="str">
        <f t="shared" ca="1" si="147"/>
        <v>-</v>
      </c>
      <c r="EE60" s="441">
        <f t="shared" ca="1" si="148"/>
        <v>0</v>
      </c>
      <c r="EF60" s="441">
        <f t="shared" ca="1" si="149"/>
        <v>0.01</v>
      </c>
      <c r="EG60" s="441">
        <f t="shared" ca="1" si="150"/>
        <v>3.125E-2</v>
      </c>
      <c r="EH60" s="441">
        <f t="shared" ca="1" si="150"/>
        <v>3.125E-2</v>
      </c>
      <c r="EI60" s="441">
        <f t="shared" ca="1" si="150"/>
        <v>0.05</v>
      </c>
      <c r="EJ60" s="441">
        <f t="shared" ca="1" si="150"/>
        <v>0.05</v>
      </c>
      <c r="EK60" s="441" t="b">
        <f t="shared" ca="1" si="151"/>
        <v>0</v>
      </c>
      <c r="EL60" s="441" t="b">
        <f t="shared" ca="1" si="151"/>
        <v>0</v>
      </c>
      <c r="EM60" s="441" t="b">
        <f t="shared" ca="1" si="151"/>
        <v>1</v>
      </c>
      <c r="EN60" s="441" t="b">
        <f t="shared" ca="1" si="151"/>
        <v>0</v>
      </c>
      <c r="EO60" s="441">
        <f t="shared" ca="1" si="152"/>
        <v>1</v>
      </c>
      <c r="EP60" s="441">
        <f t="shared" ca="1" si="153"/>
        <v>0.66</v>
      </c>
      <c r="EQ60" s="441" t="b">
        <f t="shared" ca="1" si="154"/>
        <v>1</v>
      </c>
      <c r="ER60" s="441" t="b">
        <f t="shared" ca="1" si="155"/>
        <v>1</v>
      </c>
      <c r="ES60" s="441" t="b">
        <f t="shared" ca="1" si="155"/>
        <v>0</v>
      </c>
      <c r="ET60" s="441" t="b">
        <f t="shared" ca="1" si="155"/>
        <v>0</v>
      </c>
      <c r="EU60" s="91">
        <f t="shared" ca="1" si="156"/>
        <v>2</v>
      </c>
      <c r="EV60" s="91">
        <f t="shared" ca="1" si="156"/>
        <v>2</v>
      </c>
      <c r="EW60" s="441">
        <f t="shared" ca="1" si="157"/>
        <v>1</v>
      </c>
      <c r="EX60" s="441">
        <f t="shared" ca="1" si="158"/>
        <v>1</v>
      </c>
      <c r="EY60" s="441">
        <f t="shared" ca="1" si="158"/>
        <v>1</v>
      </c>
      <c r="EZ60" s="441">
        <f t="shared" ca="1" si="159"/>
        <v>1</v>
      </c>
      <c r="FA60" s="441">
        <f t="shared" ca="1" si="160"/>
        <v>0.5</v>
      </c>
      <c r="FB60" s="441" t="b">
        <f t="shared" ca="1" si="160"/>
        <v>1</v>
      </c>
      <c r="FC60" s="441" t="b">
        <f t="shared" ca="1" si="160"/>
        <v>0</v>
      </c>
      <c r="FD60" s="441" t="b">
        <f t="shared" ca="1" si="160"/>
        <v>0</v>
      </c>
      <c r="FE60" s="441" t="b">
        <f t="shared" ca="1" si="160"/>
        <v>0</v>
      </c>
      <c r="FF60" s="91">
        <f t="shared" ca="1" si="161"/>
        <v>1</v>
      </c>
      <c r="FG60" s="91">
        <f t="shared" ca="1" si="161"/>
        <v>1</v>
      </c>
      <c r="FH60" s="91">
        <f t="shared" ca="1" si="161"/>
        <v>1</v>
      </c>
      <c r="FI60" s="91">
        <f t="shared" ca="1" si="161"/>
        <v>1</v>
      </c>
      <c r="FJ60" s="91">
        <f t="shared" ca="1" si="161"/>
        <v>1</v>
      </c>
      <c r="FK60" s="91">
        <f t="shared" ca="1" si="161"/>
        <v>1</v>
      </c>
      <c r="FL60" s="91">
        <f t="shared" ca="1" si="161"/>
        <v>1</v>
      </c>
      <c r="FM60" s="91">
        <f t="shared" ca="1" si="161"/>
        <v>1</v>
      </c>
      <c r="FN60" s="8"/>
      <c r="FO60" s="567" t="str" cm="1">
        <f t="array" aca="1" ref="FO60" ca="1">INDEX(FO$13:FO59,$B60+1,1)</f>
        <v>-</v>
      </c>
      <c r="FP60" s="567" t="str" cm="1">
        <f t="array" aca="1" ref="FP60" ca="1">INDEX(FP$13:FP59,$B60+1,1)</f>
        <v>-</v>
      </c>
      <c r="FQ60" s="567" t="str" cm="1">
        <f t="array" aca="1" ref="FQ60" ca="1">INDEX(FQ$13:FQ59,$B60+1,1)</f>
        <v>-</v>
      </c>
      <c r="FR60" s="441">
        <f t="shared" ca="1" si="162"/>
        <v>11</v>
      </c>
      <c r="FS60" s="567" t="str" cm="1">
        <f t="array" aca="1" ref="FS60" ca="1">INDEX(FS$13:FS59,$B60+1,1)</f>
        <v>-</v>
      </c>
      <c r="FT60" s="567" cm="1">
        <f t="array" aca="1" ref="FT60" ca="1">INDEX(FT$13:FT59,$B60+1,1)</f>
        <v>1</v>
      </c>
      <c r="FU60" s="567" cm="1">
        <f t="array" aca="1" ref="FU60" ca="1">INDEX(FU$13:FU59,$B60+1,1)</f>
        <v>1</v>
      </c>
      <c r="FV60" s="567" t="str" cm="1">
        <f t="array" aca="1" ref="FV60" ca="1">INDEX(FV$13:FV59,$B60+1,1)</f>
        <v>-</v>
      </c>
      <c r="FW60" s="567" t="str" cm="1">
        <f t="array" aca="1" ref="FW60" ca="1">INDEX(FW$13:FW59,$B60+1,1)</f>
        <v>-</v>
      </c>
      <c r="FX60" s="567" t="str" cm="1">
        <f t="array" aca="1" ref="FX60" ca="1">INDEX(FX$13:FX59,$B60+1,1)</f>
        <v>-</v>
      </c>
      <c r="FY60" s="567" t="str" cm="1">
        <f t="array" aca="1" ref="FY60" ca="1">INDEX(FY$13:FY59,$B60+1,1)</f>
        <v>-</v>
      </c>
      <c r="FZ60" s="567" t="str" cm="1">
        <f t="array" aca="1" ref="FZ60" ca="1">INDEX(FZ$13:FZ59,$B60+1,1)</f>
        <v>-</v>
      </c>
      <c r="GA60" s="567" t="str" cm="1">
        <f t="array" aca="1" ref="GA60" ca="1">INDEX(GA$13:GA59,$B60+1,1)</f>
        <v>-</v>
      </c>
      <c r="GB60" s="567" t="str" cm="1">
        <f t="array" aca="1" ref="GB60" ca="1">INDEX(GB$13:GB59,$B60+1,1)</f>
        <v>-</v>
      </c>
      <c r="GC60" s="567" t="str" cm="1">
        <f t="array" aca="1" ref="GC60" ca="1">INDEX(GC$13:GC59,$B60+1,1)</f>
        <v>-</v>
      </c>
      <c r="GD60" s="567" t="str" cm="1">
        <f t="array" aca="1" ref="GD60" ca="1">INDEX(GD$13:GD59,$B60+1,1)</f>
        <v>-</v>
      </c>
      <c r="GE60" s="567" t="str" cm="1">
        <f t="array" aca="1" ref="GE60" ca="1">INDEX(GE$13:GE59,$B60+1,1)</f>
        <v>-</v>
      </c>
      <c r="GF60" s="567" t="str" cm="1">
        <f t="array" aca="1" ref="GF60" ca="1">INDEX(GF$13:GF59,$B60+1,1)</f>
        <v>-</v>
      </c>
      <c r="GG60" s="567" t="str" cm="1">
        <f t="array" aca="1" ref="GG60" ca="1">INDEX(GG$13:GG59,$B60+1,1)</f>
        <v>-</v>
      </c>
      <c r="GH60" s="567" t="str" cm="1">
        <f t="array" aca="1" ref="GH60" ca="1">INDEX(GH$13:GH59,$B60+1,1)</f>
        <v>-</v>
      </c>
      <c r="GI60" s="567" t="str" cm="1">
        <f t="array" aca="1" ref="GI60" ca="1">INDEX(GI$13:GI59,$B60+1,1)</f>
        <v>-</v>
      </c>
      <c r="GJ60" s="567" t="str" cm="1">
        <f t="array" aca="1" ref="GJ60" ca="1">INDEX(GJ$13:GJ59,$B60+1,1)</f>
        <v>-</v>
      </c>
      <c r="GK60" s="567" t="str" cm="1">
        <f t="array" aca="1" ref="GK60" ca="1">INDEX(GK$13:GK59,$B60+1,1)</f>
        <v>-</v>
      </c>
      <c r="GL60" s="567" t="str" cm="1">
        <f t="array" aca="1" ref="GL60" ca="1">INDEX(GL$13:GL59,$B60+1,1)</f>
        <v>-</v>
      </c>
      <c r="GM60" s="567" t="str" cm="1">
        <f t="array" aca="1" ref="GM60" ca="1">INDEX(GM$13:GM59,$B60+1,1)</f>
        <v>-</v>
      </c>
      <c r="GN60" s="441">
        <f t="shared" ca="1" si="163"/>
        <v>-0.48218917011923734</v>
      </c>
      <c r="GO60" s="567" t="str" cm="1">
        <f t="array" aca="1" ref="GO60" ca="1">INDEX(GO$13:GO59,$B60+1,1)</f>
        <v>-</v>
      </c>
      <c r="GP60" s="567" cm="1">
        <f t="array" aca="1" ref="GP60" ca="1">INDEX(GP$13:GP59,$B60+1,1)</f>
        <v>1</v>
      </c>
      <c r="GQ60" s="441">
        <f t="shared" ca="1" si="164"/>
        <v>2.4865119068953685E-2</v>
      </c>
      <c r="GR60" s="567" cm="1">
        <f t="array" aca="1" ref="GR60" ca="1">INDEX(GR$13:GR59,$B60+1,1)</f>
        <v>0</v>
      </c>
      <c r="GS60" s="441">
        <f t="shared" ca="1" si="165"/>
        <v>-5.807883932212256E-3</v>
      </c>
      <c r="GT60" s="441">
        <f t="shared" ca="1" si="165"/>
        <v>-1.4519709830530639E-2</v>
      </c>
      <c r="GU60" s="441">
        <f t="shared" ca="1" si="165"/>
        <v>-1.4519709830530639E-2</v>
      </c>
      <c r="GV60" s="441">
        <f t="shared" ca="1" si="165"/>
        <v>1</v>
      </c>
      <c r="GW60" s="441">
        <f t="shared" ca="1" si="165"/>
        <v>0.98940309604683652</v>
      </c>
      <c r="GX60" s="441">
        <f t="shared" ca="1" si="165"/>
        <v>2.1359585229668576E-2</v>
      </c>
      <c r="GY60" s="567" cm="1">
        <f t="array" aca="1" ref="GY60" ca="1">INDEX(GY$13:GY59,$B60+1,1)</f>
        <v>0</v>
      </c>
      <c r="GZ60" s="567" cm="1">
        <f t="array" aca="1" ref="GZ60" ca="1">INDEX(GZ$13:GZ59,$B60+1,1)</f>
        <v>0</v>
      </c>
      <c r="HA60" s="567" cm="1">
        <f t="array" aca="1" ref="HA60" ca="1">INDEX(HA$13:HA59,$B60+1,1)</f>
        <v>0</v>
      </c>
      <c r="HB60" s="8"/>
      <c r="HC60" s="567" t="str" cm="1">
        <f t="array" aca="1" ref="HC60" ca="1">INDEX(HC$13:HC59,$B60+1,1)</f>
        <v>-</v>
      </c>
      <c r="HD60" s="567" t="str" cm="1">
        <f t="array" aca="1" ref="HD60" ca="1">INDEX(HD$13:HD59,$B60+1,1)</f>
        <v>-</v>
      </c>
      <c r="HE60" s="567" t="str" cm="1">
        <f t="array" aca="1" ref="HE60" ca="1">INDEX(HE$13:HE59,$B60+1,1)</f>
        <v>-</v>
      </c>
      <c r="HF60" s="567" t="str" cm="1">
        <f t="array" aca="1" ref="HF60" ca="1">INDEX(HF$13:HF59,$B60+1,1)</f>
        <v>-</v>
      </c>
      <c r="HG60" s="567" cm="1">
        <f t="array" aca="1" ref="HG60" ca="1">INDEX(HG$13:HG59,$B60+1,1)</f>
        <v>0</v>
      </c>
      <c r="HH60" s="567" t="str" cm="1">
        <f t="array" aca="1" ref="HH60" ca="1">INDEX(HH$13:HH59,$B60+1,1)</f>
        <v>-</v>
      </c>
      <c r="HI60" s="567" t="str" cm="1">
        <f t="array" aca="1" ref="HI60" ca="1">INDEX(HI$13:HI59,$B60+1,1)</f>
        <v>-</v>
      </c>
      <c r="HJ60" s="568" t="str">
        <f t="shared" ca="1" si="166"/>
        <v>-</v>
      </c>
      <c r="HK60" s="567" t="str" cm="1">
        <f t="array" aca="1" ref="HK60" ca="1">INDEX(HK$13:HK59,$B60+1,1)</f>
        <v>-</v>
      </c>
      <c r="HL60" s="567" t="str" cm="1">
        <f t="array" aca="1" ref="HL60" ca="1">INDEX(HL$13:HL59,$B60+1,1)</f>
        <v>-</v>
      </c>
      <c r="HM60" s="567" t="str" cm="1">
        <f t="array" aca="1" ref="HM60" ca="1">INDEX(HM$13:HM59,$B60+1,1)</f>
        <v>-</v>
      </c>
      <c r="HN60" s="567" t="str" cm="1">
        <f t="array" aca="1" ref="HN60" ca="1">INDEX(HN$13:HN59,$B60+1,1)</f>
        <v>-</v>
      </c>
      <c r="HO60" s="567" t="str" cm="1">
        <f t="array" aca="1" ref="HO60" ca="1">INDEX(HO$13:HO59,$B60+1,1)</f>
        <v>-</v>
      </c>
      <c r="HP60" s="567" t="str" cm="1">
        <f t="array" aca="1" ref="HP60" ca="1">INDEX(HP$13:HP59,$B60+1,1)</f>
        <v>-</v>
      </c>
      <c r="HQ60" s="567" t="str" cm="1">
        <f t="array" aca="1" ref="HQ60" ca="1">INDEX(HQ$13:HQ59,$B60+1,1)</f>
        <v>-</v>
      </c>
      <c r="HR60" s="567" t="str" cm="1">
        <f t="array" aca="1" ref="HR60" ca="1">INDEX(HR$13:HR59,$B60+1,1)</f>
        <v>-</v>
      </c>
      <c r="HS60" s="567" t="str" cm="1">
        <f t="array" aca="1" ref="HS60" ca="1">INDEX(HS$13:HS59,$B60+1,1)</f>
        <v>-</v>
      </c>
      <c r="HT60" s="567" t="str" cm="1">
        <f t="array" aca="1" ref="HT60" ca="1">INDEX(HT$13:HT59,$B60+1,1)</f>
        <v>-</v>
      </c>
      <c r="HU60" s="567" t="str" cm="1">
        <f t="array" aca="1" ref="HU60" ca="1">INDEX(HU$13:HU59,$B60+1,1)</f>
        <v>-</v>
      </c>
      <c r="HV60" s="567" t="str" cm="1">
        <f t="array" aca="1" ref="HV60" ca="1">INDEX(HV$13:HV59,$B60+1,1)</f>
        <v>-</v>
      </c>
      <c r="HW60" s="567" t="str" cm="1">
        <f t="array" aca="1" ref="HW60" ca="1">INDEX(HW$13:HW59,$B60+1,1)</f>
        <v>-</v>
      </c>
      <c r="HX60" s="567" cm="1">
        <f t="array" aca="1" ref="HX60" ca="1">INDEX(HX$13:HX59,$B60+1,1)</f>
        <v>0</v>
      </c>
      <c r="HY60" s="567" t="str" cm="1">
        <f t="array" aca="1" ref="HY60" ca="1">INDEX(HY$13:HY59,$B60+1,1)</f>
        <v>-</v>
      </c>
      <c r="HZ60" s="567" t="str" cm="1">
        <f t="array" aca="1" ref="HZ60" ca="1">INDEX(HZ$13:HZ59,$B60+1,1)</f>
        <v>-</v>
      </c>
      <c r="IA60" s="567" t="str" cm="1">
        <f t="array" aca="1" ref="IA60" ca="1">INDEX(IA$13:IA59,$B60+1,1)</f>
        <v>-</v>
      </c>
      <c r="IB60" s="567" t="str" cm="1">
        <f t="array" aca="1" ref="IB60" ca="1">INDEX(IB$13:IB59,$B60+1,1)</f>
        <v>-</v>
      </c>
      <c r="IC60" s="567" t="str" cm="1">
        <f t="array" aca="1" ref="IC60" ca="1">INDEX(IC$13:IC59,$B60+1,1)</f>
        <v>-</v>
      </c>
      <c r="ID60" s="567" cm="1">
        <f t="array" aca="1" ref="ID60" ca="1">INDEX(ID$13:ID59,$B60+1,1)</f>
        <v>0</v>
      </c>
      <c r="IE60" s="567" t="str" cm="1">
        <f t="array" aca="1" ref="IE60" ca="1">INDEX(IE$13:IE59,$B60+1,1)</f>
        <v>-</v>
      </c>
      <c r="IF60" s="567" t="str" cm="1">
        <f t="array" aca="1" ref="IF60" ca="1">INDEX(IF$13:IF59,$B60+1,1)</f>
        <v>-</v>
      </c>
      <c r="IG60" s="567" t="str" cm="1">
        <f t="array" aca="1" ref="IG60" ca="1">INDEX(IG$13:IG59,$B60+1,1)</f>
        <v>-</v>
      </c>
      <c r="IH60" s="567" cm="1">
        <f t="array" aca="1" ref="IH60" ca="1">INDEX(IH$13:IH59,$B60+1,1)</f>
        <v>1</v>
      </c>
      <c r="II60" s="567" cm="1">
        <f t="array" aca="1" ref="II60" ca="1">INDEX(II$13:II59,$B60+1,1)</f>
        <v>1</v>
      </c>
      <c r="IJ60" s="8"/>
      <c r="IK60" s="567" t="str" cm="1">
        <f t="array" aca="1" ref="IK60" ca="1">INDEX(IK$13:IK59,$B60+1,1)</f>
        <v>-</v>
      </c>
      <c r="IL60" s="567" t="str" cm="1">
        <f t="array" aca="1" ref="IL60" ca="1">INDEX(IL$13:IL59,$B60+1,1)</f>
        <v>-</v>
      </c>
      <c r="IM60" s="567" t="str" cm="1">
        <f t="array" aca="1" ref="IM60" ca="1">INDEX(IM$13:IM59,$B60+1,1)</f>
        <v>-</v>
      </c>
      <c r="IN60" s="567" t="str" cm="1">
        <f t="array" aca="1" ref="IN60" ca="1">INDEX(IN$13:IN59,$B60+1,1)</f>
        <v>-</v>
      </c>
      <c r="IO60" s="567" t="str" cm="1">
        <f t="array" aca="1" ref="IO60" ca="1">INDEX(IO$13:IO59,$B60+1,1)</f>
        <v>-</v>
      </c>
      <c r="IP60" s="567" t="str" cm="1">
        <f t="array" aca="1" ref="IP60" ca="1">INDEX(IP$13:IP59,$B60+1,1)</f>
        <v>-</v>
      </c>
      <c r="IQ60" s="567" t="str" cm="1">
        <f t="array" aca="1" ref="IQ60" ca="1">INDEX(IQ$13:IQ59,$B60+1,1)</f>
        <v>-</v>
      </c>
      <c r="IR60" s="567" t="str" cm="1">
        <f t="array" aca="1" ref="IR60" ca="1">INDEX(IR$13:IR59,$B60+1,1)</f>
        <v>-</v>
      </c>
      <c r="IS60" s="567" t="str" cm="1">
        <f t="array" aca="1" ref="IS60" ca="1">INDEX(IS$13:IS59,$B60+1,1)</f>
        <v>-</v>
      </c>
      <c r="IT60" s="567" t="str" cm="1">
        <f t="array" aca="1" ref="IT60" ca="1">INDEX(IT$13:IT59,$B60+1,1)</f>
        <v>-</v>
      </c>
      <c r="IU60" s="567" t="str" cm="1">
        <f t="array" aca="1" ref="IU60" ca="1">INDEX(IU$13:IU59,$B60+1,1)</f>
        <v>-</v>
      </c>
      <c r="IV60" s="567" t="str" cm="1">
        <f t="array" aca="1" ref="IV60" ca="1">INDEX(IV$13:IV59,$B60+1,1)</f>
        <v>-</v>
      </c>
      <c r="IW60" s="567" t="str" cm="1">
        <f t="array" aca="1" ref="IW60" ca="1">INDEX(IW$13:IW59,$B60+1,1)</f>
        <v>-</v>
      </c>
      <c r="IX60" s="567" t="str" cm="1">
        <f t="array" aca="1" ref="IX60" ca="1">INDEX(IX$13:IX59,$B60+1,1)</f>
        <v>-</v>
      </c>
      <c r="IY60" s="567" t="str" cm="1">
        <f t="array" aca="1" ref="IY60" ca="1">INDEX(IY$13:IY59,$B60+1,1)</f>
        <v>-</v>
      </c>
      <c r="IZ60" s="567" t="str" cm="1">
        <f t="array" aca="1" ref="IZ60" ca="1">INDEX(IZ$13:IZ59,$B60+1,1)</f>
        <v>-</v>
      </c>
      <c r="JA60" s="567" cm="1">
        <f t="array" aca="1" ref="JA60" ca="1">INDEX(JA$13:JA59,$B60+1,1)</f>
        <v>0</v>
      </c>
      <c r="JB60" s="575">
        <f t="shared" ca="1" si="167"/>
        <v>0</v>
      </c>
      <c r="JC60" s="575">
        <f t="shared" ca="1" si="167"/>
        <v>0</v>
      </c>
      <c r="JD60" s="197">
        <f t="shared" ca="1" si="168"/>
        <v>0</v>
      </c>
      <c r="JE60" s="197">
        <f t="shared" ca="1" si="168"/>
        <v>0</v>
      </c>
      <c r="JF60" s="197">
        <f t="shared" ca="1" si="168"/>
        <v>0</v>
      </c>
      <c r="JG60" s="197">
        <f t="shared" ca="1" si="168"/>
        <v>0</v>
      </c>
      <c r="JH60" s="197">
        <f t="shared" ca="1" si="168"/>
        <v>0</v>
      </c>
      <c r="JI60" s="240">
        <f t="shared" ca="1" si="169"/>
        <v>0</v>
      </c>
      <c r="JJ60" s="197">
        <f t="shared" ca="1" si="170"/>
        <v>0</v>
      </c>
      <c r="JK60" s="197">
        <f t="shared" ca="1" si="170"/>
        <v>0</v>
      </c>
      <c r="JL60" s="197">
        <f t="shared" ca="1" si="170"/>
        <v>0</v>
      </c>
      <c r="JM60" s="197">
        <f t="shared" ca="1" si="170"/>
        <v>0</v>
      </c>
      <c r="JN60" s="197">
        <f t="shared" ca="1" si="170"/>
        <v>0</v>
      </c>
      <c r="JO60" s="240">
        <f t="shared" ca="1" si="171"/>
        <v>0</v>
      </c>
      <c r="JP60" s="241">
        <f t="shared" ca="1" si="172"/>
        <v>0</v>
      </c>
      <c r="JQ60" s="241">
        <f t="shared" ca="1" si="172"/>
        <v>0</v>
      </c>
      <c r="JR60" s="241">
        <f t="shared" ca="1" si="172"/>
        <v>0</v>
      </c>
      <c r="JS60" s="241">
        <f t="shared" ca="1" si="172"/>
        <v>0</v>
      </c>
      <c r="JT60" s="576">
        <f t="shared" ca="1" si="173"/>
        <v>0</v>
      </c>
      <c r="JU60" s="241">
        <f t="shared" ca="1" si="174"/>
        <v>0</v>
      </c>
      <c r="JV60" s="241">
        <f t="shared" ca="1" si="174"/>
        <v>0</v>
      </c>
      <c r="JW60" s="241">
        <f t="shared" ca="1" si="174"/>
        <v>0</v>
      </c>
      <c r="JX60" s="241">
        <f t="shared" ca="1" si="174"/>
        <v>0</v>
      </c>
      <c r="JY60" s="576">
        <f t="shared" ca="1" si="175"/>
        <v>0</v>
      </c>
      <c r="JZ60" s="576">
        <f t="shared" ca="1" si="175"/>
        <v>0</v>
      </c>
      <c r="KA60" s="576">
        <f t="shared" ca="1" si="175"/>
        <v>0</v>
      </c>
      <c r="KB60" s="576">
        <f t="shared" ca="1" si="175"/>
        <v>0</v>
      </c>
      <c r="KC60" s="576">
        <f t="shared" ca="1" si="175"/>
        <v>0</v>
      </c>
      <c r="KD60" s="576">
        <f t="shared" ca="1" si="175"/>
        <v>0</v>
      </c>
      <c r="KE60" s="576">
        <f t="shared" ca="1" si="175"/>
        <v>0</v>
      </c>
      <c r="KF60" s="567" cm="1">
        <f t="array" aca="1" ref="KF60" ca="1">INDEX(KF$13:KF59,$B60+1,1)</f>
        <v>0</v>
      </c>
      <c r="KG60" s="441">
        <f t="shared" ca="1" si="176"/>
        <v>19</v>
      </c>
      <c r="KH60" s="8"/>
      <c r="KI60" s="567" cm="1">
        <f t="array" aca="1" ref="KI60" ca="1">INDEX(KI$13:KI59,$B60+1,1)</f>
        <v>0</v>
      </c>
      <c r="KJ60" s="441">
        <f t="shared" si="177"/>
        <v>0</v>
      </c>
      <c r="KK60" s="567" cm="1">
        <f t="array" aca="1" ref="KK60" ca="1">INDEX(KK$13:KK59,$B60+1,1)</f>
        <v>0</v>
      </c>
      <c r="KL60" s="567" t="str" cm="1">
        <f t="array" aca="1" ref="KL60" ca="1">INDEX(KL$13:KL59,$B60+1,1)</f>
        <v>-</v>
      </c>
      <c r="KM60" s="567" t="str" cm="1">
        <f t="array" aca="1" ref="KM60" ca="1">INDEX(KM$13:KM59,$B60+1,1)</f>
        <v>-</v>
      </c>
      <c r="KN60" s="567" t="str" cm="1">
        <f t="array" aca="1" ref="KN60" ca="1">INDEX(KN$13:KN59,$B60+1,1)</f>
        <v>-</v>
      </c>
      <c r="KO60" s="567" t="str" cm="1">
        <f t="array" aca="1" ref="KO60" ca="1">INDEX(KO$13:KO59,$B60+1,1)</f>
        <v>-</v>
      </c>
      <c r="KP60" s="567" t="str" cm="1">
        <f t="array" aca="1" ref="KP60" ca="1">INDEX(KP$13:KP59,$B60+1,1)</f>
        <v>-</v>
      </c>
      <c r="KQ60" s="567" t="str" cm="1">
        <f t="array" aca="1" ref="KQ60" ca="1">INDEX(KQ$13:KQ59,$B60+1,1)</f>
        <v>-</v>
      </c>
      <c r="KR60" s="567" t="str" cm="1">
        <f t="array" aca="1" ref="KR60" ca="1">INDEX(KR$13:KR59,$B60+1,1)</f>
        <v>-</v>
      </c>
      <c r="KS60" s="567" t="str" cm="1">
        <f t="array" aca="1" ref="KS60" ca="1">INDEX(KS$13:KS59,$B60+1,1)</f>
        <v>-</v>
      </c>
      <c r="KT60" s="567" t="str" cm="1">
        <f t="array" aca="1" ref="KT60" ca="1">INDEX(KT$13:KT59,$B60+1,1)</f>
        <v>-</v>
      </c>
      <c r="KU60" s="567" t="str" cm="1">
        <f t="array" aca="1" ref="KU60" ca="1">INDEX(KU$13:KU59,$B60+1,1)</f>
        <v>-</v>
      </c>
      <c r="KV60" s="567" t="str" cm="1">
        <f t="array" aca="1" ref="KV60" ca="1">INDEX(KV$13:KV59,$B60+1,1)</f>
        <v>-</v>
      </c>
      <c r="KW60" s="567" t="str" cm="1">
        <f t="array" aca="1" ref="KW60" ca="1">INDEX(KW$13:KW59,$B60+1,1)</f>
        <v>-</v>
      </c>
      <c r="KX60" s="567" t="str" cm="1">
        <f t="array" aca="1" ref="KX60" ca="1">INDEX(KX$13:KX59,$B60+1,1)</f>
        <v>-</v>
      </c>
      <c r="KY60" s="567" t="str" cm="1">
        <f t="array" aca="1" ref="KY60" ca="1">INDEX(KY$13:KY59,$B60+1,1)</f>
        <v>-</v>
      </c>
      <c r="KZ60" s="567" t="str" cm="1">
        <f t="array" aca="1" ref="KZ60" ca="1">INDEX(KZ$13:KZ59,$B60+1,1)</f>
        <v>-</v>
      </c>
      <c r="LA60" s="567" t="str" cm="1">
        <f t="array" aca="1" ref="LA60" ca="1">INDEX(LA$13:LA59,$B60+1,1)</f>
        <v>-</v>
      </c>
      <c r="LB60" s="8"/>
      <c r="LC60" s="441" t="b">
        <f t="shared" ca="1" si="178"/>
        <v>0</v>
      </c>
      <c r="LD60" s="567" t="str" cm="1">
        <f t="array" aca="1" ref="LD60" ca="1">INDEX(LD$13:LD59,$B60+1,1)</f>
        <v>-</v>
      </c>
      <c r="LE60" s="567" t="str" cm="1">
        <f t="array" aca="1" ref="LE60" ca="1">INDEX(LE$13:LE59,$B60+1,1)</f>
        <v>-</v>
      </c>
      <c r="LF60" s="567" t="str" cm="1">
        <f t="array" aca="1" ref="LF60" ca="1">INDEX(LF$13:LF59,$B60+1,1)</f>
        <v>-</v>
      </c>
      <c r="LG60" s="567" t="str" cm="1">
        <f t="array" aca="1" ref="LG60" ca="1">INDEX(LG$13:LG59,$B60+1,1)</f>
        <v>-</v>
      </c>
      <c r="LH60" s="441" t="str">
        <f t="shared" ca="1" si="179"/>
        <v>-</v>
      </c>
      <c r="LI60" s="441" t="str">
        <f t="shared" ca="1" si="179"/>
        <v>-</v>
      </c>
      <c r="LJ60" s="567" t="str" cm="1">
        <f t="array" aca="1" ref="LJ60" ca="1">INDEX(LJ$13:LJ59,$B60+1,1)</f>
        <v>-</v>
      </c>
      <c r="LK60" s="441" t="str" cm="1">
        <f t="array" aca="1" ref="LK60" ca="1">IF(OR(LL60:LL60&lt;&gt;"-"),TRUE,"-")</f>
        <v>-</v>
      </c>
      <c r="LL60" s="567" t="str" cm="1">
        <f t="array" aca="1" ref="LL60" ca="1">INDEX(LL$13:LL59,$B60+1,1)</f>
        <v>-</v>
      </c>
      <c r="LM60" s="567" cm="1">
        <f t="array" aca="1" ref="LM60" ca="1">INDEX(LM$13:LM59,$B60+1,1)</f>
        <v>0</v>
      </c>
      <c r="LN60" s="567" cm="1">
        <f t="array" aca="1" ref="LN60" ca="1">INDEX(LN$13:LN59,$B60+1,1)</f>
        <v>999999</v>
      </c>
      <c r="LO60" s="567" cm="1">
        <f t="array" aca="1" ref="LO60" ca="1">INDEX(LO$13:LO59,$B60+1,1)</f>
        <v>999999</v>
      </c>
      <c r="LP60" s="567" cm="1">
        <f t="array" aca="1" ref="LP60" ca="1">INDEX(LP$13:LP59,$B60+1,1)</f>
        <v>999999</v>
      </c>
      <c r="LQ60" s="567" cm="1">
        <f t="array" aca="1" ref="LQ60" ca="1">INDEX(LQ$13:LQ59,$B60+1,1)</f>
        <v>999999</v>
      </c>
      <c r="LR60" s="567" cm="1">
        <f t="array" aca="1" ref="LR60" ca="1">INDEX(LR$13:LR59,$B60+1,1)</f>
        <v>999999</v>
      </c>
      <c r="LS60" s="567" cm="1">
        <f t="array" aca="1" ref="LS60" ca="1">INDEX(LS$13:LS59,$B60+1,1)</f>
        <v>999999</v>
      </c>
      <c r="LT60" s="567" t="str" cm="1">
        <f t="array" aca="1" ref="LT60" ca="1">INDEX(LT$13:LT59,$B60+1,1)</f>
        <v>-</v>
      </c>
      <c r="LU60" s="567" t="str" cm="1">
        <f t="array" aca="1" ref="LU60" ca="1">INDEX(LU$13:LU59,$B60+1,1)</f>
        <v>-</v>
      </c>
      <c r="LV60" s="567" t="str" cm="1">
        <f t="array" aca="1" ref="LV60" ca="1">INDEX(LV$13:LV59,$B60+1,1)</f>
        <v>-</v>
      </c>
      <c r="LW60" s="567" t="b" cm="1">
        <f t="array" aca="1" ref="LW60" ca="1">INDEX(LW$13:LW59,$B60+1,1)</f>
        <v>1</v>
      </c>
      <c r="LX60" s="567" t="str" cm="1">
        <f t="array" aca="1" ref="LX60" ca="1">INDEX(LX$13:LX59,$B60+1,1)</f>
        <v>-</v>
      </c>
      <c r="LY60" s="567" cm="1">
        <f t="array" aca="1" ref="LY60" ca="1">INDEX(LY$13:LY59,$B60+1,1)</f>
        <v>0</v>
      </c>
      <c r="LZ60" s="567" cm="1">
        <f t="array" aca="1" ref="LZ60" ca="1">INDEX(LZ$13:LZ59,$B60+1,1)</f>
        <v>0</v>
      </c>
      <c r="MA60" s="567" cm="1">
        <f t="array" aca="1" ref="MA60" ca="1">INDEX(MA$13:MA59,$B60+1,1)</f>
        <v>0</v>
      </c>
      <c r="MB60" s="567" t="str" cm="1">
        <f t="array" aca="1" ref="MB60" ca="1">INDEX(MB$13:MB59,$B60+1,1)</f>
        <v>-</v>
      </c>
      <c r="MC60" s="567" t="str" cm="1">
        <f t="array" aca="1" ref="MC60" ca="1">INDEX(MC$13:MC59,$B60+1,1)</f>
        <v>-</v>
      </c>
      <c r="MD60" s="441">
        <f t="shared" ca="1" si="180"/>
        <v>0</v>
      </c>
      <c r="ME60" s="567" t="str" cm="1">
        <f t="array" aca="1" ref="ME60" ca="1">INDEX(ME$13:ME59,$B60+1,1)</f>
        <v>-</v>
      </c>
      <c r="MF60" s="441" t="str">
        <f t="shared" ca="1" si="181"/>
        <v>-</v>
      </c>
      <c r="MG60" s="8"/>
      <c r="MH60" s="441">
        <f t="shared" si="182"/>
        <v>50</v>
      </c>
      <c r="MI60" s="441">
        <f t="shared" si="182"/>
        <v>50</v>
      </c>
      <c r="MJ60" s="441">
        <f t="shared" si="182"/>
        <v>50</v>
      </c>
      <c r="MK60" s="441">
        <f t="shared" si="182"/>
        <v>50</v>
      </c>
      <c r="ML60" s="567" cm="1">
        <f t="array" aca="1" ref="ML60" ca="1">INDEX(ML$13:ML59,$B60+1,1)</f>
        <v>1</v>
      </c>
      <c r="MM60" s="567" cm="1">
        <f t="array" aca="1" ref="MM60" ca="1">INDEX(MM$13:MM59,$B60+1,1)</f>
        <v>1</v>
      </c>
      <c r="MN60" s="567" cm="1">
        <f t="array" aca="1" ref="MN60" ca="1">INDEX(MN$13:MN59,$B60+1,1)</f>
        <v>1</v>
      </c>
      <c r="MO60" s="567" cm="1">
        <f t="array" aca="1" ref="MO60" ca="1">INDEX(MO$13:MO59,$B60+1,1)</f>
        <v>1</v>
      </c>
      <c r="MP60" s="8"/>
      <c r="MQ60" s="441">
        <f t="shared" ca="1" si="183"/>
        <v>1.5</v>
      </c>
      <c r="MR60" s="8"/>
      <c r="MS60" s="577" t="str">
        <f t="shared" ca="1" si="184"/>
        <v>-</v>
      </c>
      <c r="MT60" s="577" t="str">
        <f t="shared" ca="1" si="184"/>
        <v>-</v>
      </c>
      <c r="MU60" s="577" t="str">
        <f t="shared" ca="1" si="184"/>
        <v>-</v>
      </c>
      <c r="MV60" s="577" t="str">
        <f t="shared" ca="1" si="184"/>
        <v>-</v>
      </c>
      <c r="MW60" s="567" cm="1">
        <f t="array" aca="1" ref="MW60" ca="1">INDEX(MW$13:MW59,$B60+1,1)</f>
        <v>0</v>
      </c>
      <c r="MX60" s="514">
        <v>0</v>
      </c>
    </row>
    <row r="61" spans="1:362" outlineLevel="2">
      <c r="A61" s="18">
        <f t="shared" si="120"/>
        <v>48</v>
      </c>
      <c r="B61" s="200">
        <f ca="1">OFFSET(B61,-1,0)</f>
        <v>46</v>
      </c>
      <c r="C61" s="489">
        <f t="shared" ca="1" si="121"/>
        <v>1200</v>
      </c>
      <c r="D61" s="124" t="str">
        <f t="shared" ca="1" si="122"/>
        <v>GSW</v>
      </c>
      <c r="E61" t="b">
        <v>1</v>
      </c>
      <c r="F61" t="b">
        <v>0</v>
      </c>
      <c r="G61" t="b">
        <f t="shared" si="123"/>
        <v>1</v>
      </c>
      <c r="H61" s="200">
        <f t="shared" ref="H61:H70" ca="1" si="185">OFFSET(H61,-1,0)+1</f>
        <v>2</v>
      </c>
      <c r="I61" s="567" cm="1">
        <f t="array" aca="1" ref="I61" ca="1">INDEX(I$13:I60,$B61+1,1)</f>
        <v>1</v>
      </c>
      <c r="J61" s="567" cm="1">
        <f t="array" aca="1" ref="J61" ca="1">INDEX(J$13:J60,$B61+1,1)</f>
        <v>0</v>
      </c>
      <c r="K61" s="567" cm="1">
        <f t="array" aca="1" ref="K61" ca="1">INDEX(K$13:K60,$B61+1,1)</f>
        <v>0</v>
      </c>
      <c r="L61" s="567" cm="1">
        <f t="array" aca="1" ref="L61" ca="1">INDEX(L$13:L60,$B61+1,1)</f>
        <v>2</v>
      </c>
      <c r="M61" s="240">
        <f t="shared" ca="1" si="124"/>
        <v>2</v>
      </c>
      <c r="N61" s="240">
        <f t="shared" ca="1" si="124"/>
        <v>2</v>
      </c>
      <c r="O61" s="240">
        <f t="shared" ca="1" si="124"/>
        <v>1</v>
      </c>
      <c r="P61" s="441">
        <f t="shared" ca="1" si="125"/>
        <v>2</v>
      </c>
      <c r="Q61" s="441">
        <f t="shared" ca="1" si="125"/>
        <v>0</v>
      </c>
      <c r="R61" s="441">
        <f t="shared" ca="1" si="126"/>
        <v>6</v>
      </c>
      <c r="S61" s="91">
        <f t="shared" ca="1" si="127"/>
        <v>2</v>
      </c>
      <c r="T61" s="91">
        <f ca="1">INDEX(CHOOSE($O61,DataAutumn!i.AdultDrys,DataWinter!i.AdultDrys,DataSpring!i.AdultDrys),1,$M61)</f>
        <v>4</v>
      </c>
      <c r="U61" s="240">
        <f t="shared" ca="1" si="128"/>
        <v>2</v>
      </c>
      <c r="V61" s="240">
        <f t="shared" ca="1" si="128"/>
        <v>1</v>
      </c>
      <c r="W61" s="567" cm="1">
        <f t="array" aca="1" ref="W61" ca="1">INDEX(W$13:W60,$B61+1,1)</f>
        <v>0</v>
      </c>
      <c r="X61" s="567" cm="1">
        <f t="array" aca="1" ref="X61" ca="1">INDEX(X$13:X60,$B61+1,1)</f>
        <v>2</v>
      </c>
      <c r="Y61" s="240">
        <f t="shared" ca="1" si="129"/>
        <v>1</v>
      </c>
      <c r="Z61" s="240">
        <f t="shared" ca="1" si="129"/>
        <v>1</v>
      </c>
      <c r="AA61" s="240">
        <f t="shared" ca="1" si="129"/>
        <v>1</v>
      </c>
      <c r="AB61" s="441" cm="1">
        <f t="array" aca="1" ref="AB61" ca="1">INDEX(i.MLP_PvP,$AD61,2)</f>
        <v>1</v>
      </c>
      <c r="AC61" s="441"/>
      <c r="AD61" s="240">
        <f t="shared" ca="1" si="130"/>
        <v>3</v>
      </c>
      <c r="AE61" s="567" cm="1">
        <f t="array" aca="1" ref="AE61" ca="1">INDEX(AE$13:AE60,$B61+1,1)</f>
        <v>0</v>
      </c>
      <c r="AF61" s="567" cm="1">
        <f t="array" aca="1" ref="AF61" ca="1">INDEX(AF$13:AF60,$B61+1,1)</f>
        <v>0</v>
      </c>
      <c r="AG61" s="567" cm="1">
        <f t="array" aca="1" ref="AG61" ca="1">INDEX(AG$13:AG60,$B61+1,1)</f>
        <v>0</v>
      </c>
      <c r="AH61" s="567" cm="1">
        <f t="array" aca="1" ref="AH61" ca="1">INDEX(AH$13:AH60,$B61+1,1)</f>
        <v>0</v>
      </c>
      <c r="AI61" s="116"/>
      <c r="AJ61" s="116"/>
      <c r="AK61" s="116"/>
      <c r="AL61" s="116"/>
      <c r="AM61" s="116"/>
      <c r="AN61" s="116"/>
      <c r="AO61" s="116"/>
      <c r="AP61" s="116"/>
      <c r="AQ61" s="116"/>
      <c r="AR61" s="116"/>
      <c r="AS61" s="116"/>
      <c r="AT61" s="116"/>
      <c r="AU61" s="116"/>
      <c r="AV61" s="116"/>
      <c r="AW61" s="116"/>
      <c r="AX61" s="116"/>
      <c r="AY61" s="116"/>
      <c r="AZ61" s="116"/>
      <c r="BA61" s="327" t="str">
        <f t="shared" ca="1" si="131"/>
        <v>TemplateEx 00002 SE GSW MWM     TOLAut Scan2 CFS_ RR+01% GP100% WP100% MP100% (PT_F33N11L11)</v>
      </c>
      <c r="BB61" s="8" t="str">
        <f ca="1">IF(COUNTIF(BA$13:BA61,BA61)=1,"-","Dup")</f>
        <v>-</v>
      </c>
      <c r="BC61" s="8"/>
      <c r="BD61" s="567" t="str" cm="1">
        <f t="array" aca="1" ref="BD61" ca="1">INDEX(BD$13:BD60,$B61+1,1)</f>
        <v>-</v>
      </c>
      <c r="BE61" s="567" t="str" cm="1">
        <f t="array" aca="1" ref="BE61" ca="1">INDEX(BE$13:BE60,$B61+1,1)</f>
        <v>-</v>
      </c>
      <c r="BF61" s="567" t="str" cm="1">
        <f t="array" aca="1" ref="BF61" ca="1">INDEX(BF$13:BF60,$B61+1,1)</f>
        <v>-</v>
      </c>
      <c r="BG61" s="567" t="str" cm="1">
        <f t="array" aca="1" ref="BG61" ca="1">INDEX(BG$13:BG60,$B61+1,1)</f>
        <v>-</v>
      </c>
      <c r="BH61" s="567" t="str" cm="1">
        <f t="array" aca="1" ref="BH61" ca="1">INDEX(BH$13:BH60,$B61+1,1)</f>
        <v>-</v>
      </c>
      <c r="BI61" s="567" t="str" cm="1">
        <f t="array" aca="1" ref="BI61" ca="1">INDEX(BI$13:BI60,$B61+1,1)</f>
        <v>-</v>
      </c>
      <c r="BJ61" s="567" t="str" cm="1">
        <f t="array" aca="1" ref="BJ61" ca="1">INDEX(BJ$13:BJ60,$B61+1,1)</f>
        <v>-</v>
      </c>
      <c r="BK61" s="567" t="str" cm="1">
        <f t="array" aca="1" ref="BK61" ca="1">INDEX(BK$13:BK60,$B61+1,1)</f>
        <v>-</v>
      </c>
      <c r="BL61" s="567" t="str" cm="1">
        <f t="array" aca="1" ref="BL61" ca="1">INDEX(BL$13:BL60,$B61+1,1)</f>
        <v>-</v>
      </c>
      <c r="BM61" s="8"/>
      <c r="BN61" s="441" t="b">
        <f t="shared" ca="1" si="132"/>
        <v>1</v>
      </c>
      <c r="BO61" s="441" t="str">
        <f t="shared" ca="1" si="132"/>
        <v>-</v>
      </c>
      <c r="BP61" s="441" t="b">
        <f t="shared" ca="1" si="132"/>
        <v>0</v>
      </c>
      <c r="BQ61" s="441" t="str">
        <f t="shared" ca="1" si="132"/>
        <v>-</v>
      </c>
      <c r="BR61" s="441" t="str">
        <f t="shared" ca="1" si="132"/>
        <v>-</v>
      </c>
      <c r="BS61" s="441" t="str">
        <f t="shared" ca="1" si="132"/>
        <v>-</v>
      </c>
      <c r="BT61" s="441" t="str">
        <f t="shared" ca="1" si="132"/>
        <v>-</v>
      </c>
      <c r="BU61" s="441" t="str">
        <f t="shared" ca="1" si="132"/>
        <v>-</v>
      </c>
      <c r="BV61" s="441" t="str">
        <f t="shared" ca="1" si="132"/>
        <v>-</v>
      </c>
      <c r="BW61" s="441" t="str">
        <f t="shared" ca="1" si="132"/>
        <v>-</v>
      </c>
      <c r="BX61" s="441" t="str">
        <f t="shared" ca="1" si="132"/>
        <v>-</v>
      </c>
      <c r="BY61" s="441" t="str">
        <f t="shared" ca="1" si="132"/>
        <v>-</v>
      </c>
      <c r="BZ61" s="441" t="b">
        <f t="shared" ca="1" si="132"/>
        <v>0</v>
      </c>
      <c r="CA61" s="91">
        <f t="shared" ca="1" si="132"/>
        <v>0</v>
      </c>
      <c r="CB61" s="567" t="str" cm="1">
        <f t="array" aca="1" ref="CB61" ca="1">INDEX(CB$13:CB60,$B61+1,1)</f>
        <v>-</v>
      </c>
      <c r="CC61" s="567" t="str" cm="1">
        <f t="array" aca="1" ref="CC61" ca="1">INDEX(CC$13:CC60,$B61+1,1)</f>
        <v>-</v>
      </c>
      <c r="CD61" s="567" t="b" cm="1">
        <f t="array" aca="1" ref="CD61" ca="1">INDEX(CD$13:CD60,$B61+1,1)</f>
        <v>1</v>
      </c>
      <c r="CE61" s="8"/>
      <c r="CF61" s="567" t="str" cm="1">
        <f t="array" aca="1" ref="CF61" ca="1">INDEX(CF$13:CF60,$B61+1,1)</f>
        <v>-</v>
      </c>
      <c r="CG61" s="441" t="str">
        <f t="shared" ca="1" si="133"/>
        <v>-</v>
      </c>
      <c r="CH61" s="441">
        <f t="shared" ca="1" si="134"/>
        <v>0</v>
      </c>
      <c r="CI61" s="441">
        <f t="shared" ca="1" si="134"/>
        <v>0</v>
      </c>
      <c r="CJ61" s="567" t="str" cm="1">
        <f t="array" aca="1" ref="CJ61" ca="1">INDEX(CJ$13:CJ60,$B61+1,1)</f>
        <v>-</v>
      </c>
      <c r="CK61" s="567" t="str" cm="1">
        <f t="array" aca="1" ref="CK61" ca="1">INDEX(CK$13:CK60,$B61+1,1)</f>
        <v>-</v>
      </c>
      <c r="CL61" s="567" t="str" cm="1">
        <f t="array" aca="1" ref="CL61" ca="1">INDEX(CL$13:CL60,$B61+1,1)</f>
        <v>-</v>
      </c>
      <c r="CM61" s="441" t="str">
        <f t="shared" ca="1" si="135"/>
        <v>-</v>
      </c>
      <c r="CN61" s="441">
        <f t="shared" ca="1" si="136"/>
        <v>0</v>
      </c>
      <c r="CO61" s="441">
        <f t="shared" ca="1" si="136"/>
        <v>0</v>
      </c>
      <c r="CP61" s="567" t="str" cm="1">
        <f t="array" aca="1" ref="CP61" ca="1">INDEX(CP$13:CP60,$B61+1,1)</f>
        <v>-</v>
      </c>
      <c r="CQ61" s="441" t="str">
        <f t="shared" ca="1" si="137"/>
        <v>-</v>
      </c>
      <c r="CR61" s="441">
        <f t="shared" ca="1" si="138"/>
        <v>0</v>
      </c>
      <c r="CS61" s="567" t="str" cm="1">
        <f t="array" aca="1" ref="CS61" ca="1">INDEX(CS$13:CS60,$B61+1,1)</f>
        <v>-</v>
      </c>
      <c r="CT61" s="567" t="str" cm="1">
        <f t="array" aca="1" ref="CT61" ca="1">INDEX(CT$13:CT60,$B61+1,1)</f>
        <v>-</v>
      </c>
      <c r="CU61" s="441">
        <f t="shared" ca="1" si="139"/>
        <v>0</v>
      </c>
      <c r="CV61" s="567" t="str" cm="1">
        <f t="array" aca="1" ref="CV61" ca="1">INDEX(CV$13:CV60,$B61+1,1)</f>
        <v>-</v>
      </c>
      <c r="CW61" s="441" t="str">
        <f t="shared" ca="1" si="140"/>
        <v>-</v>
      </c>
      <c r="CX61" s="441">
        <f t="shared" ca="1" si="141"/>
        <v>0</v>
      </c>
      <c r="CY61" s="441">
        <f t="shared" ca="1" si="141"/>
        <v>0</v>
      </c>
      <c r="CZ61" s="8"/>
      <c r="DA61" s="567" t="b" cm="1">
        <f t="array" aca="1" ref="DA61" ca="1">INDEX(DA$13:DA60,$B61+1,1)</f>
        <v>1</v>
      </c>
      <c r="DB61" s="567" t="b" cm="1">
        <f t="array" aca="1" ref="DB61" ca="1">INDEX(DB$13:DB60,$B61+1,1)</f>
        <v>1</v>
      </c>
      <c r="DC61" s="579">
        <f t="shared" ca="1" si="142"/>
        <v>2212011</v>
      </c>
      <c r="DD61" s="567" t="b" cm="1">
        <f t="array" aca="1" ref="DD61" ca="1">INDEX(DD$13:DD60,$B61+1,1)</f>
        <v>1</v>
      </c>
      <c r="DE61" s="567" cm="1">
        <f t="array" aca="1" ref="DE61" ca="1">INDEX(DE$13:DE60,$B61+1,1)</f>
        <v>0</v>
      </c>
      <c r="DF61" s="567" cm="1">
        <f t="array" aca="1" ref="DF61" ca="1">INDEX(DF$13:DF60,$B61+1,1)</f>
        <v>1</v>
      </c>
      <c r="DG61" s="567" cm="1">
        <f t="array" aca="1" ref="DG61" ca="1">INDEX(DG$13:DG60,$B61+1,1)</f>
        <v>1</v>
      </c>
      <c r="DH61" s="575">
        <f t="shared" ca="1" si="143"/>
        <v>652</v>
      </c>
      <c r="DI61" s="575">
        <f t="shared" ca="1" si="143"/>
        <v>686</v>
      </c>
      <c r="DJ61" s="575">
        <f t="shared" ca="1" si="143"/>
        <v>721</v>
      </c>
      <c r="DK61" s="490">
        <f t="shared" ca="1" si="144"/>
        <v>378</v>
      </c>
      <c r="DL61" s="490">
        <f t="shared" ca="1" si="144"/>
        <v>413</v>
      </c>
      <c r="DM61" s="490">
        <f t="shared" ca="1" si="144"/>
        <v>448</v>
      </c>
      <c r="DN61" s="441">
        <f t="shared" ca="1" si="145"/>
        <v>1</v>
      </c>
      <c r="DO61" s="441">
        <f t="shared" ca="1" si="145"/>
        <v>60</v>
      </c>
      <c r="DP61" s="441" t="str">
        <f t="shared" ca="1" si="145"/>
        <v>-</v>
      </c>
      <c r="DQ61" s="441" t="str">
        <f t="shared" ca="1" si="145"/>
        <v>-</v>
      </c>
      <c r="DR61" s="441" t="str">
        <f t="shared" ca="1" si="145"/>
        <v>-</v>
      </c>
      <c r="DS61" s="441" t="str">
        <f t="shared" ca="1" si="145"/>
        <v>-</v>
      </c>
      <c r="DT61" s="441" t="b">
        <f t="shared" ca="1" si="146"/>
        <v>0</v>
      </c>
      <c r="DU61" s="441" t="str">
        <f t="shared" ca="1" si="146"/>
        <v>-</v>
      </c>
      <c r="DV61" s="441" t="str">
        <f t="shared" ca="1" si="146"/>
        <v>-</v>
      </c>
      <c r="DW61" s="441" t="str">
        <f t="shared" ca="1" si="146"/>
        <v>-</v>
      </c>
      <c r="DX61" s="441" t="str">
        <f t="shared" ca="1" si="147"/>
        <v>-</v>
      </c>
      <c r="DY61" s="441" t="str">
        <f t="shared" ca="1" si="147"/>
        <v>-</v>
      </c>
      <c r="DZ61" s="441">
        <f t="shared" ca="1" si="147"/>
        <v>500</v>
      </c>
      <c r="EA61" s="441">
        <f t="shared" ca="1" si="147"/>
        <v>500</v>
      </c>
      <c r="EB61" s="441" t="str">
        <f t="shared" ca="1" si="147"/>
        <v>-</v>
      </c>
      <c r="EC61" s="441" t="str">
        <f t="shared" ca="1" si="147"/>
        <v>-</v>
      </c>
      <c r="ED61" s="441" t="str">
        <f t="shared" ca="1" si="147"/>
        <v>-</v>
      </c>
      <c r="EE61" s="441">
        <f t="shared" ca="1" si="148"/>
        <v>0</v>
      </c>
      <c r="EF61" s="441">
        <f t="shared" ca="1" si="149"/>
        <v>0.01</v>
      </c>
      <c r="EG61" s="441">
        <f t="shared" ca="1" si="150"/>
        <v>3.125E-2</v>
      </c>
      <c r="EH61" s="441">
        <f t="shared" ca="1" si="150"/>
        <v>3.125E-2</v>
      </c>
      <c r="EI61" s="441">
        <f t="shared" ca="1" si="150"/>
        <v>0.05</v>
      </c>
      <c r="EJ61" s="441">
        <f t="shared" ca="1" si="150"/>
        <v>0.05</v>
      </c>
      <c r="EK61" s="441" t="b">
        <f t="shared" ca="1" si="151"/>
        <v>0</v>
      </c>
      <c r="EL61" s="441" t="b">
        <f t="shared" ca="1" si="151"/>
        <v>0</v>
      </c>
      <c r="EM61" s="441" t="b">
        <f t="shared" ca="1" si="151"/>
        <v>1</v>
      </c>
      <c r="EN61" s="441" t="b">
        <f t="shared" ca="1" si="151"/>
        <v>0</v>
      </c>
      <c r="EO61" s="441">
        <f t="shared" ca="1" si="152"/>
        <v>1</v>
      </c>
      <c r="EP61" s="441">
        <f t="shared" ca="1" si="153"/>
        <v>0.66</v>
      </c>
      <c r="EQ61" s="441" t="b">
        <f t="shared" ca="1" si="154"/>
        <v>1</v>
      </c>
      <c r="ER61" s="441" t="b">
        <f t="shared" ca="1" si="155"/>
        <v>1</v>
      </c>
      <c r="ES61" s="441" t="b">
        <f t="shared" ca="1" si="155"/>
        <v>0</v>
      </c>
      <c r="ET61" s="441" t="b">
        <f t="shared" ca="1" si="155"/>
        <v>0</v>
      </c>
      <c r="EU61" s="91">
        <f t="shared" ca="1" si="156"/>
        <v>2</v>
      </c>
      <c r="EV61" s="91">
        <f t="shared" ca="1" si="156"/>
        <v>2</v>
      </c>
      <c r="EW61" s="441">
        <f t="shared" ca="1" si="157"/>
        <v>1</v>
      </c>
      <c r="EX61" s="441">
        <f t="shared" ca="1" si="158"/>
        <v>1</v>
      </c>
      <c r="EY61" s="441">
        <f t="shared" ca="1" si="158"/>
        <v>1</v>
      </c>
      <c r="EZ61" s="441">
        <f t="shared" ca="1" si="159"/>
        <v>1</v>
      </c>
      <c r="FA61" s="441">
        <f t="shared" ca="1" si="160"/>
        <v>0.5</v>
      </c>
      <c r="FB61" s="441" t="b">
        <f t="shared" ca="1" si="160"/>
        <v>1</v>
      </c>
      <c r="FC61" s="441" t="b">
        <f t="shared" ca="1" si="160"/>
        <v>0</v>
      </c>
      <c r="FD61" s="441" t="b">
        <f t="shared" ca="1" si="160"/>
        <v>0</v>
      </c>
      <c r="FE61" s="441" t="b">
        <f t="shared" ca="1" si="160"/>
        <v>0</v>
      </c>
      <c r="FF61" s="91">
        <f t="shared" ca="1" si="161"/>
        <v>1</v>
      </c>
      <c r="FG61" s="91">
        <f t="shared" ca="1" si="161"/>
        <v>1</v>
      </c>
      <c r="FH61" s="91">
        <f t="shared" ca="1" si="161"/>
        <v>1</v>
      </c>
      <c r="FI61" s="91">
        <f t="shared" ca="1" si="161"/>
        <v>1</v>
      </c>
      <c r="FJ61" s="91">
        <f t="shared" ca="1" si="161"/>
        <v>1</v>
      </c>
      <c r="FK61" s="91">
        <f t="shared" ca="1" si="161"/>
        <v>1</v>
      </c>
      <c r="FL61" s="91">
        <f t="shared" ca="1" si="161"/>
        <v>1</v>
      </c>
      <c r="FM61" s="91">
        <f t="shared" ca="1" si="161"/>
        <v>1</v>
      </c>
      <c r="FN61" s="8"/>
      <c r="FO61" s="567" t="str" cm="1">
        <f t="array" aca="1" ref="FO61" ca="1">INDEX(FO$13:FO60,$B61+1,1)</f>
        <v>-</v>
      </c>
      <c r="FP61" s="567" t="str" cm="1">
        <f t="array" aca="1" ref="FP61" ca="1">INDEX(FP$13:FP60,$B61+1,1)</f>
        <v>-</v>
      </c>
      <c r="FQ61" s="567" t="str" cm="1">
        <f t="array" aca="1" ref="FQ61" ca="1">INDEX(FQ$13:FQ60,$B61+1,1)</f>
        <v>-</v>
      </c>
      <c r="FR61" s="441">
        <f t="shared" ca="1" si="162"/>
        <v>11</v>
      </c>
      <c r="FS61" s="567" t="str" cm="1">
        <f t="array" aca="1" ref="FS61" ca="1">INDEX(FS$13:FS60,$B61+1,1)</f>
        <v>-</v>
      </c>
      <c r="FT61" s="567" cm="1">
        <f t="array" aca="1" ref="FT61" ca="1">INDEX(FT$13:FT60,$B61+1,1)</f>
        <v>1</v>
      </c>
      <c r="FU61" s="567" cm="1">
        <f t="array" aca="1" ref="FU61" ca="1">INDEX(FU$13:FU60,$B61+1,1)</f>
        <v>1</v>
      </c>
      <c r="FV61" s="567" t="str" cm="1">
        <f t="array" aca="1" ref="FV61" ca="1">INDEX(FV$13:FV60,$B61+1,1)</f>
        <v>-</v>
      </c>
      <c r="FW61" s="567" t="str" cm="1">
        <f t="array" aca="1" ref="FW61" ca="1">INDEX(FW$13:FW60,$B61+1,1)</f>
        <v>-</v>
      </c>
      <c r="FX61" s="567" t="str" cm="1">
        <f t="array" aca="1" ref="FX61" ca="1">INDEX(FX$13:FX60,$B61+1,1)</f>
        <v>-</v>
      </c>
      <c r="FY61" s="567" t="str" cm="1">
        <f t="array" aca="1" ref="FY61" ca="1">INDEX(FY$13:FY60,$B61+1,1)</f>
        <v>-</v>
      </c>
      <c r="FZ61" s="567" t="str" cm="1">
        <f t="array" aca="1" ref="FZ61" ca="1">INDEX(FZ$13:FZ60,$B61+1,1)</f>
        <v>-</v>
      </c>
      <c r="GA61" s="567" t="str" cm="1">
        <f t="array" aca="1" ref="GA61" ca="1">INDEX(GA$13:GA60,$B61+1,1)</f>
        <v>-</v>
      </c>
      <c r="GB61" s="567" t="str" cm="1">
        <f t="array" aca="1" ref="GB61" ca="1">INDEX(GB$13:GB60,$B61+1,1)</f>
        <v>-</v>
      </c>
      <c r="GC61" s="567" t="str" cm="1">
        <f t="array" aca="1" ref="GC61" ca="1">INDEX(GC$13:GC60,$B61+1,1)</f>
        <v>-</v>
      </c>
      <c r="GD61" s="567" t="str" cm="1">
        <f t="array" aca="1" ref="GD61" ca="1">INDEX(GD$13:GD60,$B61+1,1)</f>
        <v>-</v>
      </c>
      <c r="GE61" s="567" t="str" cm="1">
        <f t="array" aca="1" ref="GE61" ca="1">INDEX(GE$13:GE60,$B61+1,1)</f>
        <v>-</v>
      </c>
      <c r="GF61" s="567" t="str" cm="1">
        <f t="array" aca="1" ref="GF61" ca="1">INDEX(GF$13:GF60,$B61+1,1)</f>
        <v>-</v>
      </c>
      <c r="GG61" s="567" t="str" cm="1">
        <f t="array" aca="1" ref="GG61" ca="1">INDEX(GG$13:GG60,$B61+1,1)</f>
        <v>-</v>
      </c>
      <c r="GH61" s="567" t="str" cm="1">
        <f t="array" aca="1" ref="GH61" ca="1">INDEX(GH$13:GH60,$B61+1,1)</f>
        <v>-</v>
      </c>
      <c r="GI61" s="567" t="str" cm="1">
        <f t="array" aca="1" ref="GI61" ca="1">INDEX(GI$13:GI60,$B61+1,1)</f>
        <v>-</v>
      </c>
      <c r="GJ61" s="567" t="str" cm="1">
        <f t="array" aca="1" ref="GJ61" ca="1">INDEX(GJ$13:GJ60,$B61+1,1)</f>
        <v>-</v>
      </c>
      <c r="GK61" s="567" t="str" cm="1">
        <f t="array" aca="1" ref="GK61" ca="1">INDEX(GK$13:GK60,$B61+1,1)</f>
        <v>-</v>
      </c>
      <c r="GL61" s="567" t="str" cm="1">
        <f t="array" aca="1" ref="GL61" ca="1">INDEX(GL$13:GL60,$B61+1,1)</f>
        <v>-</v>
      </c>
      <c r="GM61" s="567" t="str" cm="1">
        <f t="array" aca="1" ref="GM61" ca="1">INDEX(GM$13:GM60,$B61+1,1)</f>
        <v>-</v>
      </c>
      <c r="GN61" s="441">
        <f t="shared" ca="1" si="163"/>
        <v>0.22345095352192684</v>
      </c>
      <c r="GO61" s="567" t="str" cm="1">
        <f t="array" aca="1" ref="GO61" ca="1">INDEX(GO$13:GO60,$B61+1,1)</f>
        <v>-</v>
      </c>
      <c r="GP61" s="567" cm="1">
        <f t="array" aca="1" ref="GP61" ca="1">INDEX(GP$13:GP60,$B61+1,1)</f>
        <v>1</v>
      </c>
      <c r="GQ61" s="441">
        <f t="shared" ca="1" si="164"/>
        <v>1.3881124664096823E-2</v>
      </c>
      <c r="GR61" s="567" cm="1">
        <f t="array" aca="1" ref="GR61" ca="1">INDEX(GR$13:GR60,$B61+1,1)</f>
        <v>0</v>
      </c>
      <c r="GS61" s="441">
        <f t="shared" ca="1" si="165"/>
        <v>-7.6474776596797663E-3</v>
      </c>
      <c r="GT61" s="441">
        <f t="shared" ca="1" si="165"/>
        <v>-1.9118694149199415E-2</v>
      </c>
      <c r="GU61" s="441">
        <f t="shared" ca="1" si="165"/>
        <v>-1.9118694149199415E-2</v>
      </c>
      <c r="GV61" s="441">
        <f t="shared" ca="1" si="165"/>
        <v>1</v>
      </c>
      <c r="GW61" s="441">
        <f t="shared" ca="1" si="165"/>
        <v>1.0068901989895775</v>
      </c>
      <c r="GX61" s="441">
        <f t="shared" ca="1" si="165"/>
        <v>-1.7686942010475382E-2</v>
      </c>
      <c r="GY61" s="567" cm="1">
        <f t="array" aca="1" ref="GY61" ca="1">INDEX(GY$13:GY60,$B61+1,1)</f>
        <v>0</v>
      </c>
      <c r="GZ61" s="567" cm="1">
        <f t="array" aca="1" ref="GZ61" ca="1">INDEX(GZ$13:GZ60,$B61+1,1)</f>
        <v>0</v>
      </c>
      <c r="HA61" s="567" cm="1">
        <f t="array" aca="1" ref="HA61" ca="1">INDEX(HA$13:HA60,$B61+1,1)</f>
        <v>0</v>
      </c>
      <c r="HB61" s="8"/>
      <c r="HC61" s="567" t="str" cm="1">
        <f t="array" aca="1" ref="HC61" ca="1">INDEX(HC$13:HC60,$B61+1,1)</f>
        <v>-</v>
      </c>
      <c r="HD61" s="567" t="str" cm="1">
        <f t="array" aca="1" ref="HD61" ca="1">INDEX(HD$13:HD60,$B61+1,1)</f>
        <v>-</v>
      </c>
      <c r="HE61" s="567" t="str" cm="1">
        <f t="array" aca="1" ref="HE61" ca="1">INDEX(HE$13:HE60,$B61+1,1)</f>
        <v>-</v>
      </c>
      <c r="HF61" s="567" t="str" cm="1">
        <f t="array" aca="1" ref="HF61" ca="1">INDEX(HF$13:HF60,$B61+1,1)</f>
        <v>-</v>
      </c>
      <c r="HG61" s="567" cm="1">
        <f t="array" aca="1" ref="HG61" ca="1">INDEX(HG$13:HG60,$B61+1,1)</f>
        <v>0</v>
      </c>
      <c r="HH61" s="567" t="str" cm="1">
        <f t="array" aca="1" ref="HH61" ca="1">INDEX(HH$13:HH60,$B61+1,1)</f>
        <v>-</v>
      </c>
      <c r="HI61" s="567" t="str" cm="1">
        <f t="array" aca="1" ref="HI61" ca="1">INDEX(HI$13:HI60,$B61+1,1)</f>
        <v>-</v>
      </c>
      <c r="HJ61" s="568" t="str">
        <f t="shared" ca="1" si="166"/>
        <v>-</v>
      </c>
      <c r="HK61" s="567" t="str" cm="1">
        <f t="array" aca="1" ref="HK61" ca="1">INDEX(HK$13:HK60,$B61+1,1)</f>
        <v>-</v>
      </c>
      <c r="HL61" s="567" t="str" cm="1">
        <f t="array" aca="1" ref="HL61" ca="1">INDEX(HL$13:HL60,$B61+1,1)</f>
        <v>-</v>
      </c>
      <c r="HM61" s="567" t="str" cm="1">
        <f t="array" aca="1" ref="HM61" ca="1">INDEX(HM$13:HM60,$B61+1,1)</f>
        <v>-</v>
      </c>
      <c r="HN61" s="567" t="str" cm="1">
        <f t="array" aca="1" ref="HN61" ca="1">INDEX(HN$13:HN60,$B61+1,1)</f>
        <v>-</v>
      </c>
      <c r="HO61" s="567" t="str" cm="1">
        <f t="array" aca="1" ref="HO61" ca="1">INDEX(HO$13:HO60,$B61+1,1)</f>
        <v>-</v>
      </c>
      <c r="HP61" s="567" t="str" cm="1">
        <f t="array" aca="1" ref="HP61" ca="1">INDEX(HP$13:HP60,$B61+1,1)</f>
        <v>-</v>
      </c>
      <c r="HQ61" s="567" t="str" cm="1">
        <f t="array" aca="1" ref="HQ61" ca="1">INDEX(HQ$13:HQ60,$B61+1,1)</f>
        <v>-</v>
      </c>
      <c r="HR61" s="567" t="str" cm="1">
        <f t="array" aca="1" ref="HR61" ca="1">INDEX(HR$13:HR60,$B61+1,1)</f>
        <v>-</v>
      </c>
      <c r="HS61" s="567" t="str" cm="1">
        <f t="array" aca="1" ref="HS61" ca="1">INDEX(HS$13:HS60,$B61+1,1)</f>
        <v>-</v>
      </c>
      <c r="HT61" s="567" t="str" cm="1">
        <f t="array" aca="1" ref="HT61" ca="1">INDEX(HT$13:HT60,$B61+1,1)</f>
        <v>-</v>
      </c>
      <c r="HU61" s="567" t="str" cm="1">
        <f t="array" aca="1" ref="HU61" ca="1">INDEX(HU$13:HU60,$B61+1,1)</f>
        <v>-</v>
      </c>
      <c r="HV61" s="567" t="str" cm="1">
        <f t="array" aca="1" ref="HV61" ca="1">INDEX(HV$13:HV60,$B61+1,1)</f>
        <v>-</v>
      </c>
      <c r="HW61" s="567" t="str" cm="1">
        <f t="array" aca="1" ref="HW61" ca="1">INDEX(HW$13:HW60,$B61+1,1)</f>
        <v>-</v>
      </c>
      <c r="HX61" s="567" cm="1">
        <f t="array" aca="1" ref="HX61" ca="1">INDEX(HX$13:HX60,$B61+1,1)</f>
        <v>0</v>
      </c>
      <c r="HY61" s="567" t="str" cm="1">
        <f t="array" aca="1" ref="HY61" ca="1">INDEX(HY$13:HY60,$B61+1,1)</f>
        <v>-</v>
      </c>
      <c r="HZ61" s="567" t="str" cm="1">
        <f t="array" aca="1" ref="HZ61" ca="1">INDEX(HZ$13:HZ60,$B61+1,1)</f>
        <v>-</v>
      </c>
      <c r="IA61" s="567" t="str" cm="1">
        <f t="array" aca="1" ref="IA61" ca="1">INDEX(IA$13:IA60,$B61+1,1)</f>
        <v>-</v>
      </c>
      <c r="IB61" s="567" t="str" cm="1">
        <f t="array" aca="1" ref="IB61" ca="1">INDEX(IB$13:IB60,$B61+1,1)</f>
        <v>-</v>
      </c>
      <c r="IC61" s="567" t="str" cm="1">
        <f t="array" aca="1" ref="IC61" ca="1">INDEX(IC$13:IC60,$B61+1,1)</f>
        <v>-</v>
      </c>
      <c r="ID61" s="567" cm="1">
        <f t="array" aca="1" ref="ID61" ca="1">INDEX(ID$13:ID60,$B61+1,1)</f>
        <v>0</v>
      </c>
      <c r="IE61" s="567" t="str" cm="1">
        <f t="array" aca="1" ref="IE61" ca="1">INDEX(IE$13:IE60,$B61+1,1)</f>
        <v>-</v>
      </c>
      <c r="IF61" s="567" t="str" cm="1">
        <f t="array" aca="1" ref="IF61" ca="1">INDEX(IF$13:IF60,$B61+1,1)</f>
        <v>-</v>
      </c>
      <c r="IG61" s="567" t="str" cm="1">
        <f t="array" aca="1" ref="IG61" ca="1">INDEX(IG$13:IG60,$B61+1,1)</f>
        <v>-</v>
      </c>
      <c r="IH61" s="567" cm="1">
        <f t="array" aca="1" ref="IH61" ca="1">INDEX(IH$13:IH60,$B61+1,1)</f>
        <v>1</v>
      </c>
      <c r="II61" s="567" cm="1">
        <f t="array" aca="1" ref="II61" ca="1">INDEX(II$13:II60,$B61+1,1)</f>
        <v>1</v>
      </c>
      <c r="IJ61" s="8"/>
      <c r="IK61" s="567" t="str" cm="1">
        <f t="array" aca="1" ref="IK61" ca="1">INDEX(IK$13:IK60,$B61+1,1)</f>
        <v>-</v>
      </c>
      <c r="IL61" s="567" t="str" cm="1">
        <f t="array" aca="1" ref="IL61" ca="1">INDEX(IL$13:IL60,$B61+1,1)</f>
        <v>-</v>
      </c>
      <c r="IM61" s="567" t="str" cm="1">
        <f t="array" aca="1" ref="IM61" ca="1">INDEX(IM$13:IM60,$B61+1,1)</f>
        <v>-</v>
      </c>
      <c r="IN61" s="567" t="str" cm="1">
        <f t="array" aca="1" ref="IN61" ca="1">INDEX(IN$13:IN60,$B61+1,1)</f>
        <v>-</v>
      </c>
      <c r="IO61" s="567" t="str" cm="1">
        <f t="array" aca="1" ref="IO61" ca="1">INDEX(IO$13:IO60,$B61+1,1)</f>
        <v>-</v>
      </c>
      <c r="IP61" s="567" t="str" cm="1">
        <f t="array" aca="1" ref="IP61" ca="1">INDEX(IP$13:IP60,$B61+1,1)</f>
        <v>-</v>
      </c>
      <c r="IQ61" s="567" t="str" cm="1">
        <f t="array" aca="1" ref="IQ61" ca="1">INDEX(IQ$13:IQ60,$B61+1,1)</f>
        <v>-</v>
      </c>
      <c r="IR61" s="567" t="str" cm="1">
        <f t="array" aca="1" ref="IR61" ca="1">INDEX(IR$13:IR60,$B61+1,1)</f>
        <v>-</v>
      </c>
      <c r="IS61" s="567" t="str" cm="1">
        <f t="array" aca="1" ref="IS61" ca="1">INDEX(IS$13:IS60,$B61+1,1)</f>
        <v>-</v>
      </c>
      <c r="IT61" s="567" t="str" cm="1">
        <f t="array" aca="1" ref="IT61" ca="1">INDEX(IT$13:IT60,$B61+1,1)</f>
        <v>-</v>
      </c>
      <c r="IU61" s="567" t="str" cm="1">
        <f t="array" aca="1" ref="IU61" ca="1">INDEX(IU$13:IU60,$B61+1,1)</f>
        <v>-</v>
      </c>
      <c r="IV61" s="567" t="str" cm="1">
        <f t="array" aca="1" ref="IV61" ca="1">INDEX(IV$13:IV60,$B61+1,1)</f>
        <v>-</v>
      </c>
      <c r="IW61" s="567" t="str" cm="1">
        <f t="array" aca="1" ref="IW61" ca="1">INDEX(IW$13:IW60,$B61+1,1)</f>
        <v>-</v>
      </c>
      <c r="IX61" s="567" t="str" cm="1">
        <f t="array" aca="1" ref="IX61" ca="1">INDEX(IX$13:IX60,$B61+1,1)</f>
        <v>-</v>
      </c>
      <c r="IY61" s="567" t="str" cm="1">
        <f t="array" aca="1" ref="IY61" ca="1">INDEX(IY$13:IY60,$B61+1,1)</f>
        <v>-</v>
      </c>
      <c r="IZ61" s="567" t="str" cm="1">
        <f t="array" aca="1" ref="IZ61" ca="1">INDEX(IZ$13:IZ60,$B61+1,1)</f>
        <v>-</v>
      </c>
      <c r="JA61" s="567" cm="1">
        <f t="array" aca="1" ref="JA61" ca="1">INDEX(JA$13:JA60,$B61+1,1)</f>
        <v>0</v>
      </c>
      <c r="JB61" s="575">
        <f t="shared" ca="1" si="167"/>
        <v>0</v>
      </c>
      <c r="JC61" s="575">
        <f t="shared" ca="1" si="167"/>
        <v>0</v>
      </c>
      <c r="JD61" s="197">
        <f t="shared" ca="1" si="168"/>
        <v>0</v>
      </c>
      <c r="JE61" s="197">
        <f t="shared" ca="1" si="168"/>
        <v>0</v>
      </c>
      <c r="JF61" s="197">
        <f t="shared" ca="1" si="168"/>
        <v>0</v>
      </c>
      <c r="JG61" s="197">
        <f t="shared" ca="1" si="168"/>
        <v>0</v>
      </c>
      <c r="JH61" s="197">
        <f t="shared" ca="1" si="168"/>
        <v>0</v>
      </c>
      <c r="JI61" s="240">
        <f t="shared" ca="1" si="169"/>
        <v>0</v>
      </c>
      <c r="JJ61" s="197">
        <f t="shared" ca="1" si="170"/>
        <v>0</v>
      </c>
      <c r="JK61" s="197">
        <f t="shared" ca="1" si="170"/>
        <v>0</v>
      </c>
      <c r="JL61" s="197">
        <f t="shared" ca="1" si="170"/>
        <v>0</v>
      </c>
      <c r="JM61" s="197">
        <f t="shared" ca="1" si="170"/>
        <v>0</v>
      </c>
      <c r="JN61" s="197">
        <f t="shared" ca="1" si="170"/>
        <v>0</v>
      </c>
      <c r="JO61" s="240">
        <f t="shared" ca="1" si="171"/>
        <v>0</v>
      </c>
      <c r="JP61" s="241">
        <f t="shared" ca="1" si="172"/>
        <v>0</v>
      </c>
      <c r="JQ61" s="241">
        <f t="shared" ca="1" si="172"/>
        <v>0</v>
      </c>
      <c r="JR61" s="241">
        <f t="shared" ca="1" si="172"/>
        <v>0</v>
      </c>
      <c r="JS61" s="241">
        <f t="shared" ca="1" si="172"/>
        <v>0</v>
      </c>
      <c r="JT61" s="576">
        <f t="shared" ca="1" si="173"/>
        <v>0</v>
      </c>
      <c r="JU61" s="241">
        <f t="shared" ca="1" si="174"/>
        <v>0</v>
      </c>
      <c r="JV61" s="241">
        <f t="shared" ca="1" si="174"/>
        <v>0</v>
      </c>
      <c r="JW61" s="241">
        <f t="shared" ca="1" si="174"/>
        <v>0</v>
      </c>
      <c r="JX61" s="241">
        <f t="shared" ca="1" si="174"/>
        <v>0</v>
      </c>
      <c r="JY61" s="576">
        <f t="shared" ca="1" si="175"/>
        <v>0</v>
      </c>
      <c r="JZ61" s="576">
        <f t="shared" ca="1" si="175"/>
        <v>0</v>
      </c>
      <c r="KA61" s="576">
        <f t="shared" ca="1" si="175"/>
        <v>0</v>
      </c>
      <c r="KB61" s="576">
        <f t="shared" ca="1" si="175"/>
        <v>0</v>
      </c>
      <c r="KC61" s="576">
        <f t="shared" ca="1" si="175"/>
        <v>0</v>
      </c>
      <c r="KD61" s="576">
        <f t="shared" ca="1" si="175"/>
        <v>0</v>
      </c>
      <c r="KE61" s="576">
        <f t="shared" ca="1" si="175"/>
        <v>0</v>
      </c>
      <c r="KF61" s="567" cm="1">
        <f t="array" aca="1" ref="KF61" ca="1">INDEX(KF$13:KF60,$B61+1,1)</f>
        <v>0</v>
      </c>
      <c r="KG61" s="441">
        <f t="shared" ca="1" si="176"/>
        <v>19</v>
      </c>
      <c r="KH61" s="8"/>
      <c r="KI61" s="567" cm="1">
        <f t="array" aca="1" ref="KI61" ca="1">INDEX(KI$13:KI60,$B61+1,1)</f>
        <v>0</v>
      </c>
      <c r="KJ61" s="441">
        <f t="shared" si="177"/>
        <v>0</v>
      </c>
      <c r="KK61" s="567" cm="1">
        <f t="array" aca="1" ref="KK61" ca="1">INDEX(KK$13:KK60,$B61+1,1)</f>
        <v>0</v>
      </c>
      <c r="KL61" s="567" t="str" cm="1">
        <f t="array" aca="1" ref="KL61" ca="1">INDEX(KL$13:KL60,$B61+1,1)</f>
        <v>-</v>
      </c>
      <c r="KM61" s="567" t="str" cm="1">
        <f t="array" aca="1" ref="KM61" ca="1">INDEX(KM$13:KM60,$B61+1,1)</f>
        <v>-</v>
      </c>
      <c r="KN61" s="567" t="str" cm="1">
        <f t="array" aca="1" ref="KN61" ca="1">INDEX(KN$13:KN60,$B61+1,1)</f>
        <v>-</v>
      </c>
      <c r="KO61" s="567" t="str" cm="1">
        <f t="array" aca="1" ref="KO61" ca="1">INDEX(KO$13:KO60,$B61+1,1)</f>
        <v>-</v>
      </c>
      <c r="KP61" s="567" t="str" cm="1">
        <f t="array" aca="1" ref="KP61" ca="1">INDEX(KP$13:KP60,$B61+1,1)</f>
        <v>-</v>
      </c>
      <c r="KQ61" s="567" t="str" cm="1">
        <f t="array" aca="1" ref="KQ61" ca="1">INDEX(KQ$13:KQ60,$B61+1,1)</f>
        <v>-</v>
      </c>
      <c r="KR61" s="567" t="str" cm="1">
        <f t="array" aca="1" ref="KR61" ca="1">INDEX(KR$13:KR60,$B61+1,1)</f>
        <v>-</v>
      </c>
      <c r="KS61" s="567" t="str" cm="1">
        <f t="array" aca="1" ref="KS61" ca="1">INDEX(KS$13:KS60,$B61+1,1)</f>
        <v>-</v>
      </c>
      <c r="KT61" s="567" t="str" cm="1">
        <f t="array" aca="1" ref="KT61" ca="1">INDEX(KT$13:KT60,$B61+1,1)</f>
        <v>-</v>
      </c>
      <c r="KU61" s="567" t="str" cm="1">
        <f t="array" aca="1" ref="KU61" ca="1">INDEX(KU$13:KU60,$B61+1,1)</f>
        <v>-</v>
      </c>
      <c r="KV61" s="567" t="str" cm="1">
        <f t="array" aca="1" ref="KV61" ca="1">INDEX(KV$13:KV60,$B61+1,1)</f>
        <v>-</v>
      </c>
      <c r="KW61" s="567" t="str" cm="1">
        <f t="array" aca="1" ref="KW61" ca="1">INDEX(KW$13:KW60,$B61+1,1)</f>
        <v>-</v>
      </c>
      <c r="KX61" s="567" t="str" cm="1">
        <f t="array" aca="1" ref="KX61" ca="1">INDEX(KX$13:KX60,$B61+1,1)</f>
        <v>-</v>
      </c>
      <c r="KY61" s="567" t="str" cm="1">
        <f t="array" aca="1" ref="KY61" ca="1">INDEX(KY$13:KY60,$B61+1,1)</f>
        <v>-</v>
      </c>
      <c r="KZ61" s="567" t="str" cm="1">
        <f t="array" aca="1" ref="KZ61" ca="1">INDEX(KZ$13:KZ60,$B61+1,1)</f>
        <v>-</v>
      </c>
      <c r="LA61" s="567" t="str" cm="1">
        <f t="array" aca="1" ref="LA61" ca="1">INDEX(LA$13:LA60,$B61+1,1)</f>
        <v>-</v>
      </c>
      <c r="LB61" s="8"/>
      <c r="LC61" s="441" t="b">
        <f t="shared" ca="1" si="178"/>
        <v>0</v>
      </c>
      <c r="LD61" s="567" t="str" cm="1">
        <f t="array" aca="1" ref="LD61" ca="1">INDEX(LD$13:LD60,$B61+1,1)</f>
        <v>-</v>
      </c>
      <c r="LE61" s="567" t="str" cm="1">
        <f t="array" aca="1" ref="LE61" ca="1">INDEX(LE$13:LE60,$B61+1,1)</f>
        <v>-</v>
      </c>
      <c r="LF61" s="567" t="str" cm="1">
        <f t="array" aca="1" ref="LF61" ca="1">INDEX(LF$13:LF60,$B61+1,1)</f>
        <v>-</v>
      </c>
      <c r="LG61" s="567" t="str" cm="1">
        <f t="array" aca="1" ref="LG61" ca="1">INDEX(LG$13:LG60,$B61+1,1)</f>
        <v>-</v>
      </c>
      <c r="LH61" s="441" t="str">
        <f t="shared" ca="1" si="179"/>
        <v>-</v>
      </c>
      <c r="LI61" s="441" t="str">
        <f t="shared" ca="1" si="179"/>
        <v>-</v>
      </c>
      <c r="LJ61" s="567" t="str" cm="1">
        <f t="array" aca="1" ref="LJ61" ca="1">INDEX(LJ$13:LJ60,$B61+1,1)</f>
        <v>-</v>
      </c>
      <c r="LK61" s="441" t="str" cm="1">
        <f t="array" aca="1" ref="LK61" ca="1">IF(OR(LL61:LL61&lt;&gt;"-"),TRUE,"-")</f>
        <v>-</v>
      </c>
      <c r="LL61" s="567" t="str" cm="1">
        <f t="array" aca="1" ref="LL61" ca="1">INDEX(LL$13:LL60,$B61+1,1)</f>
        <v>-</v>
      </c>
      <c r="LM61" s="567" cm="1">
        <f t="array" aca="1" ref="LM61" ca="1">INDEX(LM$13:LM60,$B61+1,1)</f>
        <v>0</v>
      </c>
      <c r="LN61" s="567" cm="1">
        <f t="array" aca="1" ref="LN61" ca="1">INDEX(LN$13:LN60,$B61+1,1)</f>
        <v>999999</v>
      </c>
      <c r="LO61" s="567" cm="1">
        <f t="array" aca="1" ref="LO61" ca="1">INDEX(LO$13:LO60,$B61+1,1)</f>
        <v>999999</v>
      </c>
      <c r="LP61" s="567" cm="1">
        <f t="array" aca="1" ref="LP61" ca="1">INDEX(LP$13:LP60,$B61+1,1)</f>
        <v>999999</v>
      </c>
      <c r="LQ61" s="567" cm="1">
        <f t="array" aca="1" ref="LQ61" ca="1">INDEX(LQ$13:LQ60,$B61+1,1)</f>
        <v>999999</v>
      </c>
      <c r="LR61" s="567" cm="1">
        <f t="array" aca="1" ref="LR61" ca="1">INDEX(LR$13:LR60,$B61+1,1)</f>
        <v>999999</v>
      </c>
      <c r="LS61" s="567" cm="1">
        <f t="array" aca="1" ref="LS61" ca="1">INDEX(LS$13:LS60,$B61+1,1)</f>
        <v>999999</v>
      </c>
      <c r="LT61" s="567" t="str" cm="1">
        <f t="array" aca="1" ref="LT61" ca="1">INDEX(LT$13:LT60,$B61+1,1)</f>
        <v>-</v>
      </c>
      <c r="LU61" s="567" t="str" cm="1">
        <f t="array" aca="1" ref="LU61" ca="1">INDEX(LU$13:LU60,$B61+1,1)</f>
        <v>-</v>
      </c>
      <c r="LV61" s="567" t="str" cm="1">
        <f t="array" aca="1" ref="LV61" ca="1">INDEX(LV$13:LV60,$B61+1,1)</f>
        <v>-</v>
      </c>
      <c r="LW61" s="567" t="b" cm="1">
        <f t="array" aca="1" ref="LW61" ca="1">INDEX(LW$13:LW60,$B61+1,1)</f>
        <v>1</v>
      </c>
      <c r="LX61" s="567" t="str" cm="1">
        <f t="array" aca="1" ref="LX61" ca="1">INDEX(LX$13:LX60,$B61+1,1)</f>
        <v>-</v>
      </c>
      <c r="LY61" s="567" cm="1">
        <f t="array" aca="1" ref="LY61" ca="1">INDEX(LY$13:LY60,$B61+1,1)</f>
        <v>0</v>
      </c>
      <c r="LZ61" s="567" cm="1">
        <f t="array" aca="1" ref="LZ61" ca="1">INDEX(LZ$13:LZ60,$B61+1,1)</f>
        <v>0</v>
      </c>
      <c r="MA61" s="567" cm="1">
        <f t="array" aca="1" ref="MA61" ca="1">INDEX(MA$13:MA60,$B61+1,1)</f>
        <v>0</v>
      </c>
      <c r="MB61" s="567" t="str" cm="1">
        <f t="array" aca="1" ref="MB61" ca="1">INDEX(MB$13:MB60,$B61+1,1)</f>
        <v>-</v>
      </c>
      <c r="MC61" s="567" t="str" cm="1">
        <f t="array" aca="1" ref="MC61" ca="1">INDEX(MC$13:MC60,$B61+1,1)</f>
        <v>-</v>
      </c>
      <c r="MD61" s="441">
        <f t="shared" ca="1" si="180"/>
        <v>0</v>
      </c>
      <c r="ME61" s="567" t="str" cm="1">
        <f t="array" aca="1" ref="ME61" ca="1">INDEX(ME$13:ME60,$B61+1,1)</f>
        <v>-</v>
      </c>
      <c r="MF61" s="441" t="str">
        <f t="shared" ca="1" si="181"/>
        <v>-</v>
      </c>
      <c r="MG61" s="8"/>
      <c r="MH61" s="441">
        <f t="shared" si="182"/>
        <v>50</v>
      </c>
      <c r="MI61" s="441">
        <f t="shared" si="182"/>
        <v>50</v>
      </c>
      <c r="MJ61" s="441">
        <f t="shared" si="182"/>
        <v>50</v>
      </c>
      <c r="MK61" s="441">
        <f t="shared" si="182"/>
        <v>50</v>
      </c>
      <c r="ML61" s="567" cm="1">
        <f t="array" aca="1" ref="ML61" ca="1">INDEX(ML$13:ML60,$B61+1,1)</f>
        <v>1</v>
      </c>
      <c r="MM61" s="567" cm="1">
        <f t="array" aca="1" ref="MM61" ca="1">INDEX(MM$13:MM60,$B61+1,1)</f>
        <v>1</v>
      </c>
      <c r="MN61" s="567" cm="1">
        <f t="array" aca="1" ref="MN61" ca="1">INDEX(MN$13:MN60,$B61+1,1)</f>
        <v>1</v>
      </c>
      <c r="MO61" s="567" cm="1">
        <f t="array" aca="1" ref="MO61" ca="1">INDEX(MO$13:MO60,$B61+1,1)</f>
        <v>1</v>
      </c>
      <c r="MP61" s="8"/>
      <c r="MQ61" s="441">
        <f t="shared" ca="1" si="183"/>
        <v>1.5</v>
      </c>
      <c r="MR61" s="8"/>
      <c r="MS61" s="577" t="str">
        <f t="shared" ca="1" si="184"/>
        <v>-</v>
      </c>
      <c r="MT61" s="577" t="str">
        <f t="shared" ca="1" si="184"/>
        <v>-</v>
      </c>
      <c r="MU61" s="577" t="str">
        <f t="shared" ca="1" si="184"/>
        <v>-</v>
      </c>
      <c r="MV61" s="577" t="str">
        <f t="shared" ca="1" si="184"/>
        <v>-</v>
      </c>
      <c r="MW61" s="567" cm="1">
        <f t="array" aca="1" ref="MW61" ca="1">INDEX(MW$13:MW60,$B61+1,1)</f>
        <v>0</v>
      </c>
      <c r="MX61" s="514">
        <v>0</v>
      </c>
    </row>
    <row r="62" spans="1:362" outlineLevel="2">
      <c r="A62" s="18">
        <f t="shared" si="120"/>
        <v>49</v>
      </c>
      <c r="B62" s="200">
        <f t="shared" ref="B62:B70" ca="1" si="186">OFFSET(B62,-1,0)</f>
        <v>46</v>
      </c>
      <c r="C62" s="489">
        <f t="shared" ca="1" si="121"/>
        <v>1200</v>
      </c>
      <c r="D62" s="124" t="str">
        <f t="shared" ca="1" si="122"/>
        <v>GSW</v>
      </c>
      <c r="E62" t="b">
        <v>1</v>
      </c>
      <c r="F62" t="b">
        <v>0</v>
      </c>
      <c r="G62" t="b">
        <f t="shared" si="123"/>
        <v>1</v>
      </c>
      <c r="H62" s="200">
        <f t="shared" ca="1" si="185"/>
        <v>3</v>
      </c>
      <c r="I62" s="567" cm="1">
        <f t="array" aca="1" ref="I62" ca="1">INDEX(I$13:I61,$B62+1,1)</f>
        <v>1</v>
      </c>
      <c r="J62" s="567" cm="1">
        <f t="array" aca="1" ref="J62" ca="1">INDEX(J$13:J61,$B62+1,1)</f>
        <v>0</v>
      </c>
      <c r="K62" s="567" cm="1">
        <f t="array" aca="1" ref="K62" ca="1">INDEX(K$13:K61,$B62+1,1)</f>
        <v>0</v>
      </c>
      <c r="L62" s="567" cm="1">
        <f t="array" aca="1" ref="L62" ca="1">INDEX(L$13:L61,$B62+1,1)</f>
        <v>2</v>
      </c>
      <c r="M62" s="240">
        <f t="shared" ca="1" si="124"/>
        <v>2</v>
      </c>
      <c r="N62" s="240">
        <f t="shared" ca="1" si="124"/>
        <v>2</v>
      </c>
      <c r="O62" s="240">
        <f t="shared" ca="1" si="124"/>
        <v>1</v>
      </c>
      <c r="P62" s="441">
        <f t="shared" ca="1" si="125"/>
        <v>2</v>
      </c>
      <c r="Q62" s="441">
        <f t="shared" ca="1" si="125"/>
        <v>0</v>
      </c>
      <c r="R62" s="441">
        <f t="shared" ca="1" si="126"/>
        <v>6</v>
      </c>
      <c r="S62" s="91">
        <f t="shared" ca="1" si="127"/>
        <v>2</v>
      </c>
      <c r="T62" s="91">
        <f ca="1">INDEX(CHOOSE($O62,DataAutumn!i.AdultDrys,DataWinter!i.AdultDrys,DataSpring!i.AdultDrys),1,$M62)</f>
        <v>4</v>
      </c>
      <c r="U62" s="240">
        <f t="shared" ca="1" si="128"/>
        <v>2</v>
      </c>
      <c r="V62" s="240">
        <f t="shared" ca="1" si="128"/>
        <v>1</v>
      </c>
      <c r="W62" s="567" cm="1">
        <f t="array" aca="1" ref="W62" ca="1">INDEX(W$13:W61,$B62+1,1)</f>
        <v>0</v>
      </c>
      <c r="X62" s="567" cm="1">
        <f t="array" aca="1" ref="X62" ca="1">INDEX(X$13:X61,$B62+1,1)</f>
        <v>2</v>
      </c>
      <c r="Y62" s="240">
        <f t="shared" ca="1" si="129"/>
        <v>1</v>
      </c>
      <c r="Z62" s="240">
        <f t="shared" ca="1" si="129"/>
        <v>1</v>
      </c>
      <c r="AA62" s="240">
        <f t="shared" ca="1" si="129"/>
        <v>1</v>
      </c>
      <c r="AB62" s="441" t="str" cm="1">
        <f t="array" aca="1" ref="AB62" ca="1">INDEX(i.MLP_PvP,$AD62,2)</f>
        <v>-</v>
      </c>
      <c r="AC62" s="441"/>
      <c r="AD62" s="240">
        <f t="shared" ca="1" si="130"/>
        <v>4</v>
      </c>
      <c r="AE62" s="567" cm="1">
        <f t="array" aca="1" ref="AE62" ca="1">INDEX(AE$13:AE61,$B62+1,1)</f>
        <v>0</v>
      </c>
      <c r="AF62" s="567" cm="1">
        <f t="array" aca="1" ref="AF62" ca="1">INDEX(AF$13:AF61,$B62+1,1)</f>
        <v>0</v>
      </c>
      <c r="AG62" s="567" cm="1">
        <f t="array" aca="1" ref="AG62" ca="1">INDEX(AG$13:AG61,$B62+1,1)</f>
        <v>0</v>
      </c>
      <c r="AH62" s="567" cm="1">
        <f t="array" aca="1" ref="AH62" ca="1">INDEX(AH$13:AH61,$B62+1,1)</f>
        <v>0</v>
      </c>
      <c r="AI62" s="116"/>
      <c r="AJ62" s="116"/>
      <c r="AK62" s="116"/>
      <c r="AL62" s="116"/>
      <c r="AM62" s="116"/>
      <c r="AN62" s="116"/>
      <c r="AO62" s="116"/>
      <c r="AP62" s="116"/>
      <c r="AQ62" s="116"/>
      <c r="AR62" s="116"/>
      <c r="AS62" s="116"/>
      <c r="AT62" s="116"/>
      <c r="AU62" s="116"/>
      <c r="AV62" s="116"/>
      <c r="AW62" s="116"/>
      <c r="AX62" s="116"/>
      <c r="AY62" s="116"/>
      <c r="AZ62" s="116"/>
      <c r="BA62" s="327" t="str">
        <f t="shared" ca="1" si="131"/>
        <v>TemplateEx 00003 SE GSW MWM     TOLAut Scan2 CFS_ RR+01% GP100% WP100% MP100% (PT_F33N11L11)</v>
      </c>
      <c r="BB62" s="8" t="str">
        <f ca="1">IF(COUNTIF(BA$13:BA62,BA62)=1,"-","Dup")</f>
        <v>-</v>
      </c>
      <c r="BC62" s="8"/>
      <c r="BD62" s="567" t="str" cm="1">
        <f t="array" aca="1" ref="BD62" ca="1">INDEX(BD$13:BD61,$B62+1,1)</f>
        <v>-</v>
      </c>
      <c r="BE62" s="567" t="str" cm="1">
        <f t="array" aca="1" ref="BE62" ca="1">INDEX(BE$13:BE61,$B62+1,1)</f>
        <v>-</v>
      </c>
      <c r="BF62" s="567" t="str" cm="1">
        <f t="array" aca="1" ref="BF62" ca="1">INDEX(BF$13:BF61,$B62+1,1)</f>
        <v>-</v>
      </c>
      <c r="BG62" s="567" t="str" cm="1">
        <f t="array" aca="1" ref="BG62" ca="1">INDEX(BG$13:BG61,$B62+1,1)</f>
        <v>-</v>
      </c>
      <c r="BH62" s="567" t="str" cm="1">
        <f t="array" aca="1" ref="BH62" ca="1">INDEX(BH$13:BH61,$B62+1,1)</f>
        <v>-</v>
      </c>
      <c r="BI62" s="567" t="str" cm="1">
        <f t="array" aca="1" ref="BI62" ca="1">INDEX(BI$13:BI61,$B62+1,1)</f>
        <v>-</v>
      </c>
      <c r="BJ62" s="567" t="str" cm="1">
        <f t="array" aca="1" ref="BJ62" ca="1">INDEX(BJ$13:BJ61,$B62+1,1)</f>
        <v>-</v>
      </c>
      <c r="BK62" s="567" t="str" cm="1">
        <f t="array" aca="1" ref="BK62" ca="1">INDEX(BK$13:BK61,$B62+1,1)</f>
        <v>-</v>
      </c>
      <c r="BL62" s="567" t="str" cm="1">
        <f t="array" aca="1" ref="BL62" ca="1">INDEX(BL$13:BL61,$B62+1,1)</f>
        <v>-</v>
      </c>
      <c r="BM62" s="8"/>
      <c r="BN62" s="441" t="b">
        <f t="shared" ca="1" si="132"/>
        <v>1</v>
      </c>
      <c r="BO62" s="441" t="str">
        <f t="shared" ca="1" si="132"/>
        <v>-</v>
      </c>
      <c r="BP62" s="441" t="b">
        <f t="shared" ca="1" si="132"/>
        <v>0</v>
      </c>
      <c r="BQ62" s="441" t="str">
        <f t="shared" ca="1" si="132"/>
        <v>-</v>
      </c>
      <c r="BR62" s="441" t="str">
        <f t="shared" ca="1" si="132"/>
        <v>-</v>
      </c>
      <c r="BS62" s="441" t="str">
        <f t="shared" ca="1" si="132"/>
        <v>-</v>
      </c>
      <c r="BT62" s="441" t="str">
        <f t="shared" ca="1" si="132"/>
        <v>-</v>
      </c>
      <c r="BU62" s="441" t="str">
        <f t="shared" ca="1" si="132"/>
        <v>-</v>
      </c>
      <c r="BV62" s="441" t="str">
        <f t="shared" ca="1" si="132"/>
        <v>-</v>
      </c>
      <c r="BW62" s="441" t="str">
        <f t="shared" ca="1" si="132"/>
        <v>-</v>
      </c>
      <c r="BX62" s="441" t="str">
        <f t="shared" ca="1" si="132"/>
        <v>-</v>
      </c>
      <c r="BY62" s="441" t="str">
        <f t="shared" ca="1" si="132"/>
        <v>-</v>
      </c>
      <c r="BZ62" s="441" t="b">
        <f t="shared" ca="1" si="132"/>
        <v>0</v>
      </c>
      <c r="CA62" s="91">
        <f t="shared" ca="1" si="132"/>
        <v>0</v>
      </c>
      <c r="CB62" s="567" t="str" cm="1">
        <f t="array" aca="1" ref="CB62" ca="1">INDEX(CB$13:CB61,$B62+1,1)</f>
        <v>-</v>
      </c>
      <c r="CC62" s="567" t="str" cm="1">
        <f t="array" aca="1" ref="CC62" ca="1">INDEX(CC$13:CC61,$B62+1,1)</f>
        <v>-</v>
      </c>
      <c r="CD62" s="567" t="b" cm="1">
        <f t="array" aca="1" ref="CD62" ca="1">INDEX(CD$13:CD61,$B62+1,1)</f>
        <v>1</v>
      </c>
      <c r="CE62" s="8"/>
      <c r="CF62" s="567" t="str" cm="1">
        <f t="array" aca="1" ref="CF62" ca="1">INDEX(CF$13:CF61,$B62+1,1)</f>
        <v>-</v>
      </c>
      <c r="CG62" s="441" t="str">
        <f t="shared" ca="1" si="133"/>
        <v>-</v>
      </c>
      <c r="CH62" s="441">
        <f t="shared" ca="1" si="134"/>
        <v>0</v>
      </c>
      <c r="CI62" s="441">
        <f t="shared" ca="1" si="134"/>
        <v>0</v>
      </c>
      <c r="CJ62" s="567" t="str" cm="1">
        <f t="array" aca="1" ref="CJ62" ca="1">INDEX(CJ$13:CJ61,$B62+1,1)</f>
        <v>-</v>
      </c>
      <c r="CK62" s="567" t="str" cm="1">
        <f t="array" aca="1" ref="CK62" ca="1">INDEX(CK$13:CK61,$B62+1,1)</f>
        <v>-</v>
      </c>
      <c r="CL62" s="567" t="str" cm="1">
        <f t="array" aca="1" ref="CL62" ca="1">INDEX(CL$13:CL61,$B62+1,1)</f>
        <v>-</v>
      </c>
      <c r="CM62" s="441" t="str">
        <f t="shared" ca="1" si="135"/>
        <v>-</v>
      </c>
      <c r="CN62" s="441">
        <f t="shared" ca="1" si="136"/>
        <v>0</v>
      </c>
      <c r="CO62" s="441">
        <f t="shared" ca="1" si="136"/>
        <v>0</v>
      </c>
      <c r="CP62" s="567" t="str" cm="1">
        <f t="array" aca="1" ref="CP62" ca="1">INDEX(CP$13:CP61,$B62+1,1)</f>
        <v>-</v>
      </c>
      <c r="CQ62" s="441" t="str">
        <f t="shared" ca="1" si="137"/>
        <v>-</v>
      </c>
      <c r="CR62" s="441">
        <f t="shared" ca="1" si="138"/>
        <v>0</v>
      </c>
      <c r="CS62" s="567" t="str" cm="1">
        <f t="array" aca="1" ref="CS62" ca="1">INDEX(CS$13:CS61,$B62+1,1)</f>
        <v>-</v>
      </c>
      <c r="CT62" s="567" t="str" cm="1">
        <f t="array" aca="1" ref="CT62" ca="1">INDEX(CT$13:CT61,$B62+1,1)</f>
        <v>-</v>
      </c>
      <c r="CU62" s="441">
        <f t="shared" ca="1" si="139"/>
        <v>0</v>
      </c>
      <c r="CV62" s="567" t="str" cm="1">
        <f t="array" aca="1" ref="CV62" ca="1">INDEX(CV$13:CV61,$B62+1,1)</f>
        <v>-</v>
      </c>
      <c r="CW62" s="441" t="str">
        <f t="shared" ca="1" si="140"/>
        <v>-</v>
      </c>
      <c r="CX62" s="441">
        <f t="shared" ca="1" si="141"/>
        <v>0</v>
      </c>
      <c r="CY62" s="441">
        <f t="shared" ca="1" si="141"/>
        <v>0</v>
      </c>
      <c r="CZ62" s="8"/>
      <c r="DA62" s="567" t="b" cm="1">
        <f t="array" aca="1" ref="DA62" ca="1">INDEX(DA$13:DA61,$B62+1,1)</f>
        <v>1</v>
      </c>
      <c r="DB62" s="567" t="b" cm="1">
        <f t="array" aca="1" ref="DB62" ca="1">INDEX(DB$13:DB61,$B62+1,1)</f>
        <v>1</v>
      </c>
      <c r="DC62" s="579">
        <f t="shared" ca="1" si="142"/>
        <v>2212011</v>
      </c>
      <c r="DD62" s="567" t="b" cm="1">
        <f t="array" aca="1" ref="DD62" ca="1">INDEX(DD$13:DD61,$B62+1,1)</f>
        <v>1</v>
      </c>
      <c r="DE62" s="567" cm="1">
        <f t="array" aca="1" ref="DE62" ca="1">INDEX(DE$13:DE61,$B62+1,1)</f>
        <v>0</v>
      </c>
      <c r="DF62" s="567" cm="1">
        <f t="array" aca="1" ref="DF62" ca="1">INDEX(DF$13:DF61,$B62+1,1)</f>
        <v>1</v>
      </c>
      <c r="DG62" s="567" cm="1">
        <f t="array" aca="1" ref="DG62" ca="1">INDEX(DG$13:DG61,$B62+1,1)</f>
        <v>1</v>
      </c>
      <c r="DH62" s="575">
        <f t="shared" ca="1" si="143"/>
        <v>652</v>
      </c>
      <c r="DI62" s="575">
        <f t="shared" ca="1" si="143"/>
        <v>686</v>
      </c>
      <c r="DJ62" s="575">
        <f t="shared" ca="1" si="143"/>
        <v>721</v>
      </c>
      <c r="DK62" s="490">
        <f t="shared" ca="1" si="144"/>
        <v>378</v>
      </c>
      <c r="DL62" s="490">
        <f t="shared" ca="1" si="144"/>
        <v>413</v>
      </c>
      <c r="DM62" s="490">
        <f t="shared" ca="1" si="144"/>
        <v>448</v>
      </c>
      <c r="DN62" s="441">
        <f t="shared" ca="1" si="145"/>
        <v>1</v>
      </c>
      <c r="DO62" s="441">
        <f t="shared" ca="1" si="145"/>
        <v>60</v>
      </c>
      <c r="DP62" s="441" t="str">
        <f t="shared" ca="1" si="145"/>
        <v>-</v>
      </c>
      <c r="DQ62" s="441" t="str">
        <f t="shared" ca="1" si="145"/>
        <v>-</v>
      </c>
      <c r="DR62" s="441" t="str">
        <f t="shared" ca="1" si="145"/>
        <v>-</v>
      </c>
      <c r="DS62" s="441" t="str">
        <f t="shared" ca="1" si="145"/>
        <v>-</v>
      </c>
      <c r="DT62" s="441" t="b">
        <f t="shared" ca="1" si="146"/>
        <v>0</v>
      </c>
      <c r="DU62" s="441" t="str">
        <f t="shared" ca="1" si="146"/>
        <v>-</v>
      </c>
      <c r="DV62" s="441" t="str">
        <f t="shared" ca="1" si="146"/>
        <v>-</v>
      </c>
      <c r="DW62" s="441" t="str">
        <f t="shared" ca="1" si="146"/>
        <v>-</v>
      </c>
      <c r="DX62" s="441" t="str">
        <f t="shared" ca="1" si="147"/>
        <v>-</v>
      </c>
      <c r="DY62" s="441" t="str">
        <f t="shared" ca="1" si="147"/>
        <v>-</v>
      </c>
      <c r="DZ62" s="441">
        <f t="shared" ca="1" si="147"/>
        <v>500</v>
      </c>
      <c r="EA62" s="441">
        <f t="shared" ca="1" si="147"/>
        <v>500</v>
      </c>
      <c r="EB62" s="441" t="str">
        <f t="shared" ca="1" si="147"/>
        <v>-</v>
      </c>
      <c r="EC62" s="441" t="str">
        <f t="shared" ca="1" si="147"/>
        <v>-</v>
      </c>
      <c r="ED62" s="441" t="str">
        <f t="shared" ca="1" si="147"/>
        <v>-</v>
      </c>
      <c r="EE62" s="441">
        <f t="shared" ca="1" si="148"/>
        <v>0</v>
      </c>
      <c r="EF62" s="441">
        <f t="shared" ca="1" si="149"/>
        <v>0.01</v>
      </c>
      <c r="EG62" s="441">
        <f t="shared" ca="1" si="150"/>
        <v>3.125E-2</v>
      </c>
      <c r="EH62" s="441">
        <f t="shared" ca="1" si="150"/>
        <v>3.125E-2</v>
      </c>
      <c r="EI62" s="441">
        <f t="shared" ca="1" si="150"/>
        <v>0.05</v>
      </c>
      <c r="EJ62" s="441">
        <f t="shared" ca="1" si="150"/>
        <v>0.05</v>
      </c>
      <c r="EK62" s="441" t="b">
        <f t="shared" ca="1" si="151"/>
        <v>0</v>
      </c>
      <c r="EL62" s="441" t="b">
        <f t="shared" ca="1" si="151"/>
        <v>0</v>
      </c>
      <c r="EM62" s="441" t="b">
        <f t="shared" ca="1" si="151"/>
        <v>1</v>
      </c>
      <c r="EN62" s="441" t="b">
        <f t="shared" ca="1" si="151"/>
        <v>0</v>
      </c>
      <c r="EO62" s="441">
        <f t="shared" ca="1" si="152"/>
        <v>1</v>
      </c>
      <c r="EP62" s="441">
        <f t="shared" ca="1" si="153"/>
        <v>0.66</v>
      </c>
      <c r="EQ62" s="441" t="b">
        <f t="shared" ca="1" si="154"/>
        <v>1</v>
      </c>
      <c r="ER62" s="441" t="b">
        <f t="shared" ca="1" si="155"/>
        <v>1</v>
      </c>
      <c r="ES62" s="441" t="b">
        <f t="shared" ca="1" si="155"/>
        <v>0</v>
      </c>
      <c r="ET62" s="441" t="b">
        <f t="shared" ca="1" si="155"/>
        <v>0</v>
      </c>
      <c r="EU62" s="91">
        <f t="shared" ca="1" si="156"/>
        <v>2</v>
      </c>
      <c r="EV62" s="91">
        <f t="shared" ca="1" si="156"/>
        <v>2</v>
      </c>
      <c r="EW62" s="441">
        <f t="shared" ca="1" si="157"/>
        <v>1</v>
      </c>
      <c r="EX62" s="441">
        <f t="shared" ca="1" si="158"/>
        <v>1</v>
      </c>
      <c r="EY62" s="441">
        <f t="shared" ca="1" si="158"/>
        <v>1</v>
      </c>
      <c r="EZ62" s="441">
        <f t="shared" ca="1" si="159"/>
        <v>1</v>
      </c>
      <c r="FA62" s="441">
        <f t="shared" ca="1" si="160"/>
        <v>0.5</v>
      </c>
      <c r="FB62" s="441" t="b">
        <f t="shared" ca="1" si="160"/>
        <v>1</v>
      </c>
      <c r="FC62" s="441" t="b">
        <f t="shared" ca="1" si="160"/>
        <v>0</v>
      </c>
      <c r="FD62" s="441" t="b">
        <f t="shared" ca="1" si="160"/>
        <v>0</v>
      </c>
      <c r="FE62" s="441" t="b">
        <f t="shared" ca="1" si="160"/>
        <v>0</v>
      </c>
      <c r="FF62" s="91">
        <f t="shared" ca="1" si="161"/>
        <v>1</v>
      </c>
      <c r="FG62" s="91">
        <f t="shared" ca="1" si="161"/>
        <v>1</v>
      </c>
      <c r="FH62" s="91">
        <f t="shared" ca="1" si="161"/>
        <v>1</v>
      </c>
      <c r="FI62" s="91">
        <f t="shared" ca="1" si="161"/>
        <v>1</v>
      </c>
      <c r="FJ62" s="91">
        <f t="shared" ca="1" si="161"/>
        <v>1</v>
      </c>
      <c r="FK62" s="91">
        <f t="shared" ca="1" si="161"/>
        <v>1</v>
      </c>
      <c r="FL62" s="91">
        <f t="shared" ca="1" si="161"/>
        <v>1</v>
      </c>
      <c r="FM62" s="91">
        <f t="shared" ca="1" si="161"/>
        <v>1</v>
      </c>
      <c r="FN62" s="8"/>
      <c r="FO62" s="567" t="str" cm="1">
        <f t="array" aca="1" ref="FO62" ca="1">INDEX(FO$13:FO61,$B62+1,1)</f>
        <v>-</v>
      </c>
      <c r="FP62" s="567" t="str" cm="1">
        <f t="array" aca="1" ref="FP62" ca="1">INDEX(FP$13:FP61,$B62+1,1)</f>
        <v>-</v>
      </c>
      <c r="FQ62" s="567" t="str" cm="1">
        <f t="array" aca="1" ref="FQ62" ca="1">INDEX(FQ$13:FQ61,$B62+1,1)</f>
        <v>-</v>
      </c>
      <c r="FR62" s="441" t="str">
        <f t="shared" ca="1" si="162"/>
        <v>-</v>
      </c>
      <c r="FS62" s="567" t="str" cm="1">
        <f t="array" aca="1" ref="FS62" ca="1">INDEX(FS$13:FS61,$B62+1,1)</f>
        <v>-</v>
      </c>
      <c r="FT62" s="567" cm="1">
        <f t="array" aca="1" ref="FT62" ca="1">INDEX(FT$13:FT61,$B62+1,1)</f>
        <v>1</v>
      </c>
      <c r="FU62" s="567" cm="1">
        <f t="array" aca="1" ref="FU62" ca="1">INDEX(FU$13:FU61,$B62+1,1)</f>
        <v>1</v>
      </c>
      <c r="FV62" s="567" t="str" cm="1">
        <f t="array" aca="1" ref="FV62" ca="1">INDEX(FV$13:FV61,$B62+1,1)</f>
        <v>-</v>
      </c>
      <c r="FW62" s="567" t="str" cm="1">
        <f t="array" aca="1" ref="FW62" ca="1">INDEX(FW$13:FW61,$B62+1,1)</f>
        <v>-</v>
      </c>
      <c r="FX62" s="567" t="str" cm="1">
        <f t="array" aca="1" ref="FX62" ca="1">INDEX(FX$13:FX61,$B62+1,1)</f>
        <v>-</v>
      </c>
      <c r="FY62" s="567" t="str" cm="1">
        <f t="array" aca="1" ref="FY62" ca="1">INDEX(FY$13:FY61,$B62+1,1)</f>
        <v>-</v>
      </c>
      <c r="FZ62" s="567" t="str" cm="1">
        <f t="array" aca="1" ref="FZ62" ca="1">INDEX(FZ$13:FZ61,$B62+1,1)</f>
        <v>-</v>
      </c>
      <c r="GA62" s="567" t="str" cm="1">
        <f t="array" aca="1" ref="GA62" ca="1">INDEX(GA$13:GA61,$B62+1,1)</f>
        <v>-</v>
      </c>
      <c r="GB62" s="567" t="str" cm="1">
        <f t="array" aca="1" ref="GB62" ca="1">INDEX(GB$13:GB61,$B62+1,1)</f>
        <v>-</v>
      </c>
      <c r="GC62" s="567" t="str" cm="1">
        <f t="array" aca="1" ref="GC62" ca="1">INDEX(GC$13:GC61,$B62+1,1)</f>
        <v>-</v>
      </c>
      <c r="GD62" s="567" t="str" cm="1">
        <f t="array" aca="1" ref="GD62" ca="1">INDEX(GD$13:GD61,$B62+1,1)</f>
        <v>-</v>
      </c>
      <c r="GE62" s="567" t="str" cm="1">
        <f t="array" aca="1" ref="GE62" ca="1">INDEX(GE$13:GE61,$B62+1,1)</f>
        <v>-</v>
      </c>
      <c r="GF62" s="567" t="str" cm="1">
        <f t="array" aca="1" ref="GF62" ca="1">INDEX(GF$13:GF61,$B62+1,1)</f>
        <v>-</v>
      </c>
      <c r="GG62" s="567" t="str" cm="1">
        <f t="array" aca="1" ref="GG62" ca="1">INDEX(GG$13:GG61,$B62+1,1)</f>
        <v>-</v>
      </c>
      <c r="GH62" s="567" t="str" cm="1">
        <f t="array" aca="1" ref="GH62" ca="1">INDEX(GH$13:GH61,$B62+1,1)</f>
        <v>-</v>
      </c>
      <c r="GI62" s="567" t="str" cm="1">
        <f t="array" aca="1" ref="GI62" ca="1">INDEX(GI$13:GI61,$B62+1,1)</f>
        <v>-</v>
      </c>
      <c r="GJ62" s="567" t="str" cm="1">
        <f t="array" aca="1" ref="GJ62" ca="1">INDEX(GJ$13:GJ61,$B62+1,1)</f>
        <v>-</v>
      </c>
      <c r="GK62" s="567" t="str" cm="1">
        <f t="array" aca="1" ref="GK62" ca="1">INDEX(GK$13:GK61,$B62+1,1)</f>
        <v>-</v>
      </c>
      <c r="GL62" s="567" t="str" cm="1">
        <f t="array" aca="1" ref="GL62" ca="1">INDEX(GL$13:GL61,$B62+1,1)</f>
        <v>-</v>
      </c>
      <c r="GM62" s="567" t="str" cm="1">
        <f t="array" aca="1" ref="GM62" ca="1">INDEX(GM$13:GM61,$B62+1,1)</f>
        <v>-</v>
      </c>
      <c r="GN62" s="441">
        <f t="shared" ca="1" si="163"/>
        <v>0</v>
      </c>
      <c r="GO62" s="567" t="str" cm="1">
        <f t="array" aca="1" ref="GO62" ca="1">INDEX(GO$13:GO61,$B62+1,1)</f>
        <v>-</v>
      </c>
      <c r="GP62" s="567" cm="1">
        <f t="array" aca="1" ref="GP62" ca="1">INDEX(GP$13:GP61,$B62+1,1)</f>
        <v>1</v>
      </c>
      <c r="GQ62" s="441">
        <f t="shared" ca="1" si="164"/>
        <v>0</v>
      </c>
      <c r="GR62" s="567" cm="1">
        <f t="array" aca="1" ref="GR62" ca="1">INDEX(GR$13:GR61,$B62+1,1)</f>
        <v>0</v>
      </c>
      <c r="GS62" s="441">
        <f t="shared" ca="1" si="165"/>
        <v>0</v>
      </c>
      <c r="GT62" s="441">
        <f t="shared" ca="1" si="165"/>
        <v>0</v>
      </c>
      <c r="GU62" s="441">
        <f t="shared" ca="1" si="165"/>
        <v>0</v>
      </c>
      <c r="GV62" s="441">
        <f t="shared" ca="1" si="165"/>
        <v>0</v>
      </c>
      <c r="GW62" s="441">
        <f t="shared" ca="1" si="165"/>
        <v>1</v>
      </c>
      <c r="GX62" s="441">
        <f t="shared" ca="1" si="165"/>
        <v>0</v>
      </c>
      <c r="GY62" s="567" cm="1">
        <f t="array" aca="1" ref="GY62" ca="1">INDEX(GY$13:GY61,$B62+1,1)</f>
        <v>0</v>
      </c>
      <c r="GZ62" s="567" cm="1">
        <f t="array" aca="1" ref="GZ62" ca="1">INDEX(GZ$13:GZ61,$B62+1,1)</f>
        <v>0</v>
      </c>
      <c r="HA62" s="567" cm="1">
        <f t="array" aca="1" ref="HA62" ca="1">INDEX(HA$13:HA61,$B62+1,1)</f>
        <v>0</v>
      </c>
      <c r="HB62" s="8"/>
      <c r="HC62" s="567" t="str" cm="1">
        <f t="array" aca="1" ref="HC62" ca="1">INDEX(HC$13:HC61,$B62+1,1)</f>
        <v>-</v>
      </c>
      <c r="HD62" s="567" t="str" cm="1">
        <f t="array" aca="1" ref="HD62" ca="1">INDEX(HD$13:HD61,$B62+1,1)</f>
        <v>-</v>
      </c>
      <c r="HE62" s="567" t="str" cm="1">
        <f t="array" aca="1" ref="HE62" ca="1">INDEX(HE$13:HE61,$B62+1,1)</f>
        <v>-</v>
      </c>
      <c r="HF62" s="567" t="str" cm="1">
        <f t="array" aca="1" ref="HF62" ca="1">INDEX(HF$13:HF61,$B62+1,1)</f>
        <v>-</v>
      </c>
      <c r="HG62" s="567" cm="1">
        <f t="array" aca="1" ref="HG62" ca="1">INDEX(HG$13:HG61,$B62+1,1)</f>
        <v>0</v>
      </c>
      <c r="HH62" s="567" t="str" cm="1">
        <f t="array" aca="1" ref="HH62" ca="1">INDEX(HH$13:HH61,$B62+1,1)</f>
        <v>-</v>
      </c>
      <c r="HI62" s="567" t="str" cm="1">
        <f t="array" aca="1" ref="HI62" ca="1">INDEX(HI$13:HI61,$B62+1,1)</f>
        <v>-</v>
      </c>
      <c r="HJ62" s="568" t="str">
        <f t="shared" ca="1" si="166"/>
        <v>-</v>
      </c>
      <c r="HK62" s="567" t="str" cm="1">
        <f t="array" aca="1" ref="HK62" ca="1">INDEX(HK$13:HK61,$B62+1,1)</f>
        <v>-</v>
      </c>
      <c r="HL62" s="567" t="str" cm="1">
        <f t="array" aca="1" ref="HL62" ca="1">INDEX(HL$13:HL61,$B62+1,1)</f>
        <v>-</v>
      </c>
      <c r="HM62" s="567" t="str" cm="1">
        <f t="array" aca="1" ref="HM62" ca="1">INDEX(HM$13:HM61,$B62+1,1)</f>
        <v>-</v>
      </c>
      <c r="HN62" s="567" t="str" cm="1">
        <f t="array" aca="1" ref="HN62" ca="1">INDEX(HN$13:HN61,$B62+1,1)</f>
        <v>-</v>
      </c>
      <c r="HO62" s="567" t="str" cm="1">
        <f t="array" aca="1" ref="HO62" ca="1">INDEX(HO$13:HO61,$B62+1,1)</f>
        <v>-</v>
      </c>
      <c r="HP62" s="567" t="str" cm="1">
        <f t="array" aca="1" ref="HP62" ca="1">INDEX(HP$13:HP61,$B62+1,1)</f>
        <v>-</v>
      </c>
      <c r="HQ62" s="567" t="str" cm="1">
        <f t="array" aca="1" ref="HQ62" ca="1">INDEX(HQ$13:HQ61,$B62+1,1)</f>
        <v>-</v>
      </c>
      <c r="HR62" s="567" t="str" cm="1">
        <f t="array" aca="1" ref="HR62" ca="1">INDEX(HR$13:HR61,$B62+1,1)</f>
        <v>-</v>
      </c>
      <c r="HS62" s="567" t="str" cm="1">
        <f t="array" aca="1" ref="HS62" ca="1">INDEX(HS$13:HS61,$B62+1,1)</f>
        <v>-</v>
      </c>
      <c r="HT62" s="567" t="str" cm="1">
        <f t="array" aca="1" ref="HT62" ca="1">INDEX(HT$13:HT61,$B62+1,1)</f>
        <v>-</v>
      </c>
      <c r="HU62" s="567" t="str" cm="1">
        <f t="array" aca="1" ref="HU62" ca="1">INDEX(HU$13:HU61,$B62+1,1)</f>
        <v>-</v>
      </c>
      <c r="HV62" s="567" t="str" cm="1">
        <f t="array" aca="1" ref="HV62" ca="1">INDEX(HV$13:HV61,$B62+1,1)</f>
        <v>-</v>
      </c>
      <c r="HW62" s="567" t="str" cm="1">
        <f t="array" aca="1" ref="HW62" ca="1">INDEX(HW$13:HW61,$B62+1,1)</f>
        <v>-</v>
      </c>
      <c r="HX62" s="567" cm="1">
        <f t="array" aca="1" ref="HX62" ca="1">INDEX(HX$13:HX61,$B62+1,1)</f>
        <v>0</v>
      </c>
      <c r="HY62" s="567" t="str" cm="1">
        <f t="array" aca="1" ref="HY62" ca="1">INDEX(HY$13:HY61,$B62+1,1)</f>
        <v>-</v>
      </c>
      <c r="HZ62" s="567" t="str" cm="1">
        <f t="array" aca="1" ref="HZ62" ca="1">INDEX(HZ$13:HZ61,$B62+1,1)</f>
        <v>-</v>
      </c>
      <c r="IA62" s="567" t="str" cm="1">
        <f t="array" aca="1" ref="IA62" ca="1">INDEX(IA$13:IA61,$B62+1,1)</f>
        <v>-</v>
      </c>
      <c r="IB62" s="567" t="str" cm="1">
        <f t="array" aca="1" ref="IB62" ca="1">INDEX(IB$13:IB61,$B62+1,1)</f>
        <v>-</v>
      </c>
      <c r="IC62" s="567" t="str" cm="1">
        <f t="array" aca="1" ref="IC62" ca="1">INDEX(IC$13:IC61,$B62+1,1)</f>
        <v>-</v>
      </c>
      <c r="ID62" s="567" cm="1">
        <f t="array" aca="1" ref="ID62" ca="1">INDEX(ID$13:ID61,$B62+1,1)</f>
        <v>0</v>
      </c>
      <c r="IE62" s="567" t="str" cm="1">
        <f t="array" aca="1" ref="IE62" ca="1">INDEX(IE$13:IE61,$B62+1,1)</f>
        <v>-</v>
      </c>
      <c r="IF62" s="567" t="str" cm="1">
        <f t="array" aca="1" ref="IF62" ca="1">INDEX(IF$13:IF61,$B62+1,1)</f>
        <v>-</v>
      </c>
      <c r="IG62" s="567" t="str" cm="1">
        <f t="array" aca="1" ref="IG62" ca="1">INDEX(IG$13:IG61,$B62+1,1)</f>
        <v>-</v>
      </c>
      <c r="IH62" s="567" cm="1">
        <f t="array" aca="1" ref="IH62" ca="1">INDEX(IH$13:IH61,$B62+1,1)</f>
        <v>1</v>
      </c>
      <c r="II62" s="567" cm="1">
        <f t="array" aca="1" ref="II62" ca="1">INDEX(II$13:II61,$B62+1,1)</f>
        <v>1</v>
      </c>
      <c r="IJ62" s="8"/>
      <c r="IK62" s="567" t="str" cm="1">
        <f t="array" aca="1" ref="IK62" ca="1">INDEX(IK$13:IK61,$B62+1,1)</f>
        <v>-</v>
      </c>
      <c r="IL62" s="567" t="str" cm="1">
        <f t="array" aca="1" ref="IL62" ca="1">INDEX(IL$13:IL61,$B62+1,1)</f>
        <v>-</v>
      </c>
      <c r="IM62" s="567" t="str" cm="1">
        <f t="array" aca="1" ref="IM62" ca="1">INDEX(IM$13:IM61,$B62+1,1)</f>
        <v>-</v>
      </c>
      <c r="IN62" s="567" t="str" cm="1">
        <f t="array" aca="1" ref="IN62" ca="1">INDEX(IN$13:IN61,$B62+1,1)</f>
        <v>-</v>
      </c>
      <c r="IO62" s="567" t="str" cm="1">
        <f t="array" aca="1" ref="IO62" ca="1">INDEX(IO$13:IO61,$B62+1,1)</f>
        <v>-</v>
      </c>
      <c r="IP62" s="567" t="str" cm="1">
        <f t="array" aca="1" ref="IP62" ca="1">INDEX(IP$13:IP61,$B62+1,1)</f>
        <v>-</v>
      </c>
      <c r="IQ62" s="567" t="str" cm="1">
        <f t="array" aca="1" ref="IQ62" ca="1">INDEX(IQ$13:IQ61,$B62+1,1)</f>
        <v>-</v>
      </c>
      <c r="IR62" s="567" t="str" cm="1">
        <f t="array" aca="1" ref="IR62" ca="1">INDEX(IR$13:IR61,$B62+1,1)</f>
        <v>-</v>
      </c>
      <c r="IS62" s="567" t="str" cm="1">
        <f t="array" aca="1" ref="IS62" ca="1">INDEX(IS$13:IS61,$B62+1,1)</f>
        <v>-</v>
      </c>
      <c r="IT62" s="567" t="str" cm="1">
        <f t="array" aca="1" ref="IT62" ca="1">INDEX(IT$13:IT61,$B62+1,1)</f>
        <v>-</v>
      </c>
      <c r="IU62" s="567" t="str" cm="1">
        <f t="array" aca="1" ref="IU62" ca="1">INDEX(IU$13:IU61,$B62+1,1)</f>
        <v>-</v>
      </c>
      <c r="IV62" s="567" t="str" cm="1">
        <f t="array" aca="1" ref="IV62" ca="1">INDEX(IV$13:IV61,$B62+1,1)</f>
        <v>-</v>
      </c>
      <c r="IW62" s="567" t="str" cm="1">
        <f t="array" aca="1" ref="IW62" ca="1">INDEX(IW$13:IW61,$B62+1,1)</f>
        <v>-</v>
      </c>
      <c r="IX62" s="567" t="str" cm="1">
        <f t="array" aca="1" ref="IX62" ca="1">INDEX(IX$13:IX61,$B62+1,1)</f>
        <v>-</v>
      </c>
      <c r="IY62" s="567" t="str" cm="1">
        <f t="array" aca="1" ref="IY62" ca="1">INDEX(IY$13:IY61,$B62+1,1)</f>
        <v>-</v>
      </c>
      <c r="IZ62" s="567" t="str" cm="1">
        <f t="array" aca="1" ref="IZ62" ca="1">INDEX(IZ$13:IZ61,$B62+1,1)</f>
        <v>-</v>
      </c>
      <c r="JA62" s="567" cm="1">
        <f t="array" aca="1" ref="JA62" ca="1">INDEX(JA$13:JA61,$B62+1,1)</f>
        <v>0</v>
      </c>
      <c r="JB62" s="575">
        <f t="shared" ca="1" si="167"/>
        <v>0</v>
      </c>
      <c r="JC62" s="575">
        <f t="shared" ca="1" si="167"/>
        <v>0</v>
      </c>
      <c r="JD62" s="197">
        <f t="shared" ca="1" si="168"/>
        <v>0</v>
      </c>
      <c r="JE62" s="197">
        <f t="shared" ca="1" si="168"/>
        <v>0</v>
      </c>
      <c r="JF62" s="197">
        <f t="shared" ca="1" si="168"/>
        <v>0</v>
      </c>
      <c r="JG62" s="197">
        <f t="shared" ca="1" si="168"/>
        <v>0</v>
      </c>
      <c r="JH62" s="197">
        <f t="shared" ca="1" si="168"/>
        <v>0</v>
      </c>
      <c r="JI62" s="240">
        <f t="shared" ca="1" si="169"/>
        <v>0</v>
      </c>
      <c r="JJ62" s="197">
        <f t="shared" ca="1" si="170"/>
        <v>0</v>
      </c>
      <c r="JK62" s="197">
        <f t="shared" ca="1" si="170"/>
        <v>0</v>
      </c>
      <c r="JL62" s="197">
        <f t="shared" ca="1" si="170"/>
        <v>0</v>
      </c>
      <c r="JM62" s="197">
        <f t="shared" ca="1" si="170"/>
        <v>0</v>
      </c>
      <c r="JN62" s="197">
        <f t="shared" ca="1" si="170"/>
        <v>0</v>
      </c>
      <c r="JO62" s="240">
        <f t="shared" ca="1" si="171"/>
        <v>0</v>
      </c>
      <c r="JP62" s="241">
        <f t="shared" ca="1" si="172"/>
        <v>0</v>
      </c>
      <c r="JQ62" s="241">
        <f t="shared" ca="1" si="172"/>
        <v>0</v>
      </c>
      <c r="JR62" s="241">
        <f t="shared" ca="1" si="172"/>
        <v>0</v>
      </c>
      <c r="JS62" s="241">
        <f t="shared" ca="1" si="172"/>
        <v>0</v>
      </c>
      <c r="JT62" s="576">
        <f t="shared" ca="1" si="173"/>
        <v>0</v>
      </c>
      <c r="JU62" s="241">
        <f t="shared" ca="1" si="174"/>
        <v>0</v>
      </c>
      <c r="JV62" s="241">
        <f t="shared" ca="1" si="174"/>
        <v>0</v>
      </c>
      <c r="JW62" s="241">
        <f t="shared" ca="1" si="174"/>
        <v>0</v>
      </c>
      <c r="JX62" s="241">
        <f t="shared" ca="1" si="174"/>
        <v>0</v>
      </c>
      <c r="JY62" s="576">
        <f t="shared" ca="1" si="175"/>
        <v>0</v>
      </c>
      <c r="JZ62" s="576">
        <f t="shared" ca="1" si="175"/>
        <v>0</v>
      </c>
      <c r="KA62" s="576">
        <f t="shared" ca="1" si="175"/>
        <v>0</v>
      </c>
      <c r="KB62" s="576">
        <f t="shared" ca="1" si="175"/>
        <v>0</v>
      </c>
      <c r="KC62" s="576">
        <f t="shared" ca="1" si="175"/>
        <v>0</v>
      </c>
      <c r="KD62" s="576">
        <f t="shared" ca="1" si="175"/>
        <v>0</v>
      </c>
      <c r="KE62" s="576">
        <f t="shared" ca="1" si="175"/>
        <v>0</v>
      </c>
      <c r="KF62" s="567" cm="1">
        <f t="array" aca="1" ref="KF62" ca="1">INDEX(KF$13:KF61,$B62+1,1)</f>
        <v>0</v>
      </c>
      <c r="KG62" s="441">
        <f t="shared" ca="1" si="176"/>
        <v>19</v>
      </c>
      <c r="KH62" s="8"/>
      <c r="KI62" s="567" cm="1">
        <f t="array" aca="1" ref="KI62" ca="1">INDEX(KI$13:KI61,$B62+1,1)</f>
        <v>0</v>
      </c>
      <c r="KJ62" s="441">
        <f t="shared" si="177"/>
        <v>0</v>
      </c>
      <c r="KK62" s="567" cm="1">
        <f t="array" aca="1" ref="KK62" ca="1">INDEX(KK$13:KK61,$B62+1,1)</f>
        <v>0</v>
      </c>
      <c r="KL62" s="567" t="str" cm="1">
        <f t="array" aca="1" ref="KL62" ca="1">INDEX(KL$13:KL61,$B62+1,1)</f>
        <v>-</v>
      </c>
      <c r="KM62" s="567" t="str" cm="1">
        <f t="array" aca="1" ref="KM62" ca="1">INDEX(KM$13:KM61,$B62+1,1)</f>
        <v>-</v>
      </c>
      <c r="KN62" s="567" t="str" cm="1">
        <f t="array" aca="1" ref="KN62" ca="1">INDEX(KN$13:KN61,$B62+1,1)</f>
        <v>-</v>
      </c>
      <c r="KO62" s="567" t="str" cm="1">
        <f t="array" aca="1" ref="KO62" ca="1">INDEX(KO$13:KO61,$B62+1,1)</f>
        <v>-</v>
      </c>
      <c r="KP62" s="567" t="str" cm="1">
        <f t="array" aca="1" ref="KP62" ca="1">INDEX(KP$13:KP61,$B62+1,1)</f>
        <v>-</v>
      </c>
      <c r="KQ62" s="567" t="str" cm="1">
        <f t="array" aca="1" ref="KQ62" ca="1">INDEX(KQ$13:KQ61,$B62+1,1)</f>
        <v>-</v>
      </c>
      <c r="KR62" s="567" t="str" cm="1">
        <f t="array" aca="1" ref="KR62" ca="1">INDEX(KR$13:KR61,$B62+1,1)</f>
        <v>-</v>
      </c>
      <c r="KS62" s="567" t="str" cm="1">
        <f t="array" aca="1" ref="KS62" ca="1">INDEX(KS$13:KS61,$B62+1,1)</f>
        <v>-</v>
      </c>
      <c r="KT62" s="567" t="str" cm="1">
        <f t="array" aca="1" ref="KT62" ca="1">INDEX(KT$13:KT61,$B62+1,1)</f>
        <v>-</v>
      </c>
      <c r="KU62" s="567" t="str" cm="1">
        <f t="array" aca="1" ref="KU62" ca="1">INDEX(KU$13:KU61,$B62+1,1)</f>
        <v>-</v>
      </c>
      <c r="KV62" s="567" t="str" cm="1">
        <f t="array" aca="1" ref="KV62" ca="1">INDEX(KV$13:KV61,$B62+1,1)</f>
        <v>-</v>
      </c>
      <c r="KW62" s="567" t="str" cm="1">
        <f t="array" aca="1" ref="KW62" ca="1">INDEX(KW$13:KW61,$B62+1,1)</f>
        <v>-</v>
      </c>
      <c r="KX62" s="567" t="str" cm="1">
        <f t="array" aca="1" ref="KX62" ca="1">INDEX(KX$13:KX61,$B62+1,1)</f>
        <v>-</v>
      </c>
      <c r="KY62" s="567" t="str" cm="1">
        <f t="array" aca="1" ref="KY62" ca="1">INDEX(KY$13:KY61,$B62+1,1)</f>
        <v>-</v>
      </c>
      <c r="KZ62" s="567" t="str" cm="1">
        <f t="array" aca="1" ref="KZ62" ca="1">INDEX(KZ$13:KZ61,$B62+1,1)</f>
        <v>-</v>
      </c>
      <c r="LA62" s="567" t="str" cm="1">
        <f t="array" aca="1" ref="LA62" ca="1">INDEX(LA$13:LA61,$B62+1,1)</f>
        <v>-</v>
      </c>
      <c r="LB62" s="8"/>
      <c r="LC62" s="441" t="b">
        <f t="shared" ca="1" si="178"/>
        <v>0</v>
      </c>
      <c r="LD62" s="567" t="str" cm="1">
        <f t="array" aca="1" ref="LD62" ca="1">INDEX(LD$13:LD61,$B62+1,1)</f>
        <v>-</v>
      </c>
      <c r="LE62" s="567" t="str" cm="1">
        <f t="array" aca="1" ref="LE62" ca="1">INDEX(LE$13:LE61,$B62+1,1)</f>
        <v>-</v>
      </c>
      <c r="LF62" s="567" t="str" cm="1">
        <f t="array" aca="1" ref="LF62" ca="1">INDEX(LF$13:LF61,$B62+1,1)</f>
        <v>-</v>
      </c>
      <c r="LG62" s="567" t="str" cm="1">
        <f t="array" aca="1" ref="LG62" ca="1">INDEX(LG$13:LG61,$B62+1,1)</f>
        <v>-</v>
      </c>
      <c r="LH62" s="441" t="str">
        <f t="shared" ca="1" si="179"/>
        <v>-</v>
      </c>
      <c r="LI62" s="441" t="str">
        <f t="shared" ca="1" si="179"/>
        <v>-</v>
      </c>
      <c r="LJ62" s="567" t="str" cm="1">
        <f t="array" aca="1" ref="LJ62" ca="1">INDEX(LJ$13:LJ61,$B62+1,1)</f>
        <v>-</v>
      </c>
      <c r="LK62" s="441" t="str" cm="1">
        <f t="array" aca="1" ref="LK62" ca="1">IF(OR(LL62:LL62&lt;&gt;"-"),TRUE,"-")</f>
        <v>-</v>
      </c>
      <c r="LL62" s="567" t="str" cm="1">
        <f t="array" aca="1" ref="LL62" ca="1">INDEX(LL$13:LL61,$B62+1,1)</f>
        <v>-</v>
      </c>
      <c r="LM62" s="567" cm="1">
        <f t="array" aca="1" ref="LM62" ca="1">INDEX(LM$13:LM61,$B62+1,1)</f>
        <v>0</v>
      </c>
      <c r="LN62" s="567" cm="1">
        <f t="array" aca="1" ref="LN62" ca="1">INDEX(LN$13:LN61,$B62+1,1)</f>
        <v>999999</v>
      </c>
      <c r="LO62" s="567" cm="1">
        <f t="array" aca="1" ref="LO62" ca="1">INDEX(LO$13:LO61,$B62+1,1)</f>
        <v>999999</v>
      </c>
      <c r="LP62" s="567" cm="1">
        <f t="array" aca="1" ref="LP62" ca="1">INDEX(LP$13:LP61,$B62+1,1)</f>
        <v>999999</v>
      </c>
      <c r="LQ62" s="567" cm="1">
        <f t="array" aca="1" ref="LQ62" ca="1">INDEX(LQ$13:LQ61,$B62+1,1)</f>
        <v>999999</v>
      </c>
      <c r="LR62" s="567" cm="1">
        <f t="array" aca="1" ref="LR62" ca="1">INDEX(LR$13:LR61,$B62+1,1)</f>
        <v>999999</v>
      </c>
      <c r="LS62" s="567" cm="1">
        <f t="array" aca="1" ref="LS62" ca="1">INDEX(LS$13:LS61,$B62+1,1)</f>
        <v>999999</v>
      </c>
      <c r="LT62" s="567" t="str" cm="1">
        <f t="array" aca="1" ref="LT62" ca="1">INDEX(LT$13:LT61,$B62+1,1)</f>
        <v>-</v>
      </c>
      <c r="LU62" s="567" t="str" cm="1">
        <f t="array" aca="1" ref="LU62" ca="1">INDEX(LU$13:LU61,$B62+1,1)</f>
        <v>-</v>
      </c>
      <c r="LV62" s="567" t="str" cm="1">
        <f t="array" aca="1" ref="LV62" ca="1">INDEX(LV$13:LV61,$B62+1,1)</f>
        <v>-</v>
      </c>
      <c r="LW62" s="567" t="b" cm="1">
        <f t="array" aca="1" ref="LW62" ca="1">INDEX(LW$13:LW61,$B62+1,1)</f>
        <v>1</v>
      </c>
      <c r="LX62" s="567" t="str" cm="1">
        <f t="array" aca="1" ref="LX62" ca="1">INDEX(LX$13:LX61,$B62+1,1)</f>
        <v>-</v>
      </c>
      <c r="LY62" s="567" cm="1">
        <f t="array" aca="1" ref="LY62" ca="1">INDEX(LY$13:LY61,$B62+1,1)</f>
        <v>0</v>
      </c>
      <c r="LZ62" s="567" cm="1">
        <f t="array" aca="1" ref="LZ62" ca="1">INDEX(LZ$13:LZ61,$B62+1,1)</f>
        <v>0</v>
      </c>
      <c r="MA62" s="567" cm="1">
        <f t="array" aca="1" ref="MA62" ca="1">INDEX(MA$13:MA61,$B62+1,1)</f>
        <v>0</v>
      </c>
      <c r="MB62" s="567" t="str" cm="1">
        <f t="array" aca="1" ref="MB62" ca="1">INDEX(MB$13:MB61,$B62+1,1)</f>
        <v>-</v>
      </c>
      <c r="MC62" s="567" t="str" cm="1">
        <f t="array" aca="1" ref="MC62" ca="1">INDEX(MC$13:MC61,$B62+1,1)</f>
        <v>-</v>
      </c>
      <c r="MD62" s="441">
        <f t="shared" ca="1" si="180"/>
        <v>0</v>
      </c>
      <c r="ME62" s="567" t="str" cm="1">
        <f t="array" aca="1" ref="ME62" ca="1">INDEX(ME$13:ME61,$B62+1,1)</f>
        <v>-</v>
      </c>
      <c r="MF62" s="441" t="str">
        <f t="shared" ca="1" si="181"/>
        <v>-</v>
      </c>
      <c r="MG62" s="8"/>
      <c r="MH62" s="441">
        <f t="shared" si="182"/>
        <v>50</v>
      </c>
      <c r="MI62" s="441">
        <f t="shared" si="182"/>
        <v>50</v>
      </c>
      <c r="MJ62" s="441">
        <f t="shared" si="182"/>
        <v>50</v>
      </c>
      <c r="MK62" s="441">
        <f t="shared" si="182"/>
        <v>50</v>
      </c>
      <c r="ML62" s="567" cm="1">
        <f t="array" aca="1" ref="ML62" ca="1">INDEX(ML$13:ML61,$B62+1,1)</f>
        <v>1</v>
      </c>
      <c r="MM62" s="567" cm="1">
        <f t="array" aca="1" ref="MM62" ca="1">INDEX(MM$13:MM61,$B62+1,1)</f>
        <v>1</v>
      </c>
      <c r="MN62" s="567" cm="1">
        <f t="array" aca="1" ref="MN62" ca="1">INDEX(MN$13:MN61,$B62+1,1)</f>
        <v>1</v>
      </c>
      <c r="MO62" s="567" cm="1">
        <f t="array" aca="1" ref="MO62" ca="1">INDEX(MO$13:MO61,$B62+1,1)</f>
        <v>1</v>
      </c>
      <c r="MP62" s="8"/>
      <c r="MQ62" s="441">
        <f t="shared" ca="1" si="183"/>
        <v>1.5</v>
      </c>
      <c r="MR62" s="8"/>
      <c r="MS62" s="577" t="str">
        <f t="shared" ca="1" si="184"/>
        <v>-</v>
      </c>
      <c r="MT62" s="577" t="str">
        <f t="shared" ca="1" si="184"/>
        <v>-</v>
      </c>
      <c r="MU62" s="577" t="str">
        <f t="shared" ca="1" si="184"/>
        <v>-</v>
      </c>
      <c r="MV62" s="577" t="str">
        <f t="shared" ca="1" si="184"/>
        <v>-</v>
      </c>
      <c r="MW62" s="567" cm="1">
        <f t="array" aca="1" ref="MW62" ca="1">INDEX(MW$13:MW61,$B62+1,1)</f>
        <v>0</v>
      </c>
      <c r="MX62" s="514">
        <v>0</v>
      </c>
    </row>
    <row r="63" spans="1:362" outlineLevel="2">
      <c r="A63" s="18">
        <f t="shared" si="120"/>
        <v>50</v>
      </c>
      <c r="B63" s="200">
        <f t="shared" ca="1" si="186"/>
        <v>46</v>
      </c>
      <c r="C63" s="489">
        <f t="shared" ca="1" si="121"/>
        <v>1200</v>
      </c>
      <c r="D63" s="124" t="str">
        <f t="shared" ca="1" si="122"/>
        <v>GSW</v>
      </c>
      <c r="E63" t="b">
        <v>1</v>
      </c>
      <c r="F63" t="b">
        <v>0</v>
      </c>
      <c r="G63" t="b">
        <f t="shared" si="123"/>
        <v>1</v>
      </c>
      <c r="H63" s="200">
        <f t="shared" ca="1" si="185"/>
        <v>4</v>
      </c>
      <c r="I63" s="567" cm="1">
        <f t="array" aca="1" ref="I63" ca="1">INDEX(I$13:I62,$B63+1,1)</f>
        <v>1</v>
      </c>
      <c r="J63" s="567" cm="1">
        <f t="array" aca="1" ref="J63" ca="1">INDEX(J$13:J62,$B63+1,1)</f>
        <v>0</v>
      </c>
      <c r="K63" s="567" cm="1">
        <f t="array" aca="1" ref="K63" ca="1">INDEX(K$13:K62,$B63+1,1)</f>
        <v>0</v>
      </c>
      <c r="L63" s="567" cm="1">
        <f t="array" aca="1" ref="L63" ca="1">INDEX(L$13:L62,$B63+1,1)</f>
        <v>2</v>
      </c>
      <c r="M63" s="240">
        <f t="shared" ca="1" si="124"/>
        <v>2</v>
      </c>
      <c r="N63" s="240">
        <f t="shared" ca="1" si="124"/>
        <v>2</v>
      </c>
      <c r="O63" s="240">
        <f t="shared" ca="1" si="124"/>
        <v>1</v>
      </c>
      <c r="P63" s="441">
        <f t="shared" ca="1" si="125"/>
        <v>2</v>
      </c>
      <c r="Q63" s="441">
        <f t="shared" ca="1" si="125"/>
        <v>0</v>
      </c>
      <c r="R63" s="441">
        <f t="shared" ca="1" si="126"/>
        <v>6</v>
      </c>
      <c r="S63" s="91">
        <f t="shared" ca="1" si="127"/>
        <v>2</v>
      </c>
      <c r="T63" s="91">
        <f ca="1">INDEX(CHOOSE($O63,DataAutumn!i.AdultDrys,DataWinter!i.AdultDrys,DataSpring!i.AdultDrys),1,$M63)</f>
        <v>4</v>
      </c>
      <c r="U63" s="240">
        <f t="shared" ca="1" si="128"/>
        <v>2</v>
      </c>
      <c r="V63" s="240">
        <f t="shared" ca="1" si="128"/>
        <v>1</v>
      </c>
      <c r="W63" s="567" cm="1">
        <f t="array" aca="1" ref="W63" ca="1">INDEX(W$13:W62,$B63+1,1)</f>
        <v>0</v>
      </c>
      <c r="X63" s="567" cm="1">
        <f t="array" aca="1" ref="X63" ca="1">INDEX(X$13:X62,$B63+1,1)</f>
        <v>2</v>
      </c>
      <c r="Y63" s="240">
        <f t="shared" ca="1" si="129"/>
        <v>1</v>
      </c>
      <c r="Z63" s="240">
        <f t="shared" ca="1" si="129"/>
        <v>1</v>
      </c>
      <c r="AA63" s="240">
        <f t="shared" ca="1" si="129"/>
        <v>1</v>
      </c>
      <c r="AB63" s="441" cm="1">
        <f t="array" aca="1" ref="AB63" ca="1">INDEX(i.MLP_PvP,$AD63,2)</f>
        <v>1</v>
      </c>
      <c r="AC63" s="441"/>
      <c r="AD63" s="240">
        <f t="shared" ca="1" si="130"/>
        <v>5</v>
      </c>
      <c r="AE63" s="567" cm="1">
        <f t="array" aca="1" ref="AE63" ca="1">INDEX(AE$13:AE62,$B63+1,1)</f>
        <v>0</v>
      </c>
      <c r="AF63" s="567" cm="1">
        <f t="array" aca="1" ref="AF63" ca="1">INDEX(AF$13:AF62,$B63+1,1)</f>
        <v>0</v>
      </c>
      <c r="AG63" s="567" cm="1">
        <f t="array" aca="1" ref="AG63" ca="1">INDEX(AG$13:AG62,$B63+1,1)</f>
        <v>0</v>
      </c>
      <c r="AH63" s="567" cm="1">
        <f t="array" aca="1" ref="AH63" ca="1">INDEX(AH$13:AH62,$B63+1,1)</f>
        <v>0</v>
      </c>
      <c r="AI63" s="116"/>
      <c r="AJ63" s="116"/>
      <c r="AK63" s="116"/>
      <c r="AL63" s="116"/>
      <c r="AM63" s="116"/>
      <c r="AN63" s="116"/>
      <c r="AO63" s="116"/>
      <c r="AP63" s="116"/>
      <c r="AQ63" s="116"/>
      <c r="AR63" s="116"/>
      <c r="AS63" s="116"/>
      <c r="AT63" s="116"/>
      <c r="AU63" s="116"/>
      <c r="AV63" s="116"/>
      <c r="AW63" s="116"/>
      <c r="AX63" s="116"/>
      <c r="AY63" s="116"/>
      <c r="AZ63" s="116"/>
      <c r="BA63" s="327" t="str">
        <f t="shared" ca="1" si="131"/>
        <v>TemplateEx 00004 SE GSW MWM     TOLAut Scan2 CFS_ RR+01% GP100% WP100% MP100% (PT_F33N11L11)</v>
      </c>
      <c r="BB63" s="8" t="str">
        <f ca="1">IF(COUNTIF(BA$13:BA63,BA63)=1,"-","Dup")</f>
        <v>-</v>
      </c>
      <c r="BC63" s="8"/>
      <c r="BD63" s="567" t="str" cm="1">
        <f t="array" aca="1" ref="BD63" ca="1">INDEX(BD$13:BD62,$B63+1,1)</f>
        <v>-</v>
      </c>
      <c r="BE63" s="567" t="str" cm="1">
        <f t="array" aca="1" ref="BE63" ca="1">INDEX(BE$13:BE62,$B63+1,1)</f>
        <v>-</v>
      </c>
      <c r="BF63" s="567" t="str" cm="1">
        <f t="array" aca="1" ref="BF63" ca="1">INDEX(BF$13:BF62,$B63+1,1)</f>
        <v>-</v>
      </c>
      <c r="BG63" s="567" t="str" cm="1">
        <f t="array" aca="1" ref="BG63" ca="1">INDEX(BG$13:BG62,$B63+1,1)</f>
        <v>-</v>
      </c>
      <c r="BH63" s="567" t="str" cm="1">
        <f t="array" aca="1" ref="BH63" ca="1">INDEX(BH$13:BH62,$B63+1,1)</f>
        <v>-</v>
      </c>
      <c r="BI63" s="567" t="str" cm="1">
        <f t="array" aca="1" ref="BI63" ca="1">INDEX(BI$13:BI62,$B63+1,1)</f>
        <v>-</v>
      </c>
      <c r="BJ63" s="567" t="str" cm="1">
        <f t="array" aca="1" ref="BJ63" ca="1">INDEX(BJ$13:BJ62,$B63+1,1)</f>
        <v>-</v>
      </c>
      <c r="BK63" s="567" t="str" cm="1">
        <f t="array" aca="1" ref="BK63" ca="1">INDEX(BK$13:BK62,$B63+1,1)</f>
        <v>-</v>
      </c>
      <c r="BL63" s="567" t="str" cm="1">
        <f t="array" aca="1" ref="BL63" ca="1">INDEX(BL$13:BL62,$B63+1,1)</f>
        <v>-</v>
      </c>
      <c r="BM63" s="8"/>
      <c r="BN63" s="441" t="b">
        <f t="shared" ca="1" si="132"/>
        <v>1</v>
      </c>
      <c r="BO63" s="441" t="str">
        <f t="shared" ca="1" si="132"/>
        <v>-</v>
      </c>
      <c r="BP63" s="441" t="b">
        <f t="shared" ca="1" si="132"/>
        <v>0</v>
      </c>
      <c r="BQ63" s="441" t="str">
        <f t="shared" ca="1" si="132"/>
        <v>-</v>
      </c>
      <c r="BR63" s="441" t="str">
        <f t="shared" ca="1" si="132"/>
        <v>-</v>
      </c>
      <c r="BS63" s="441" t="str">
        <f t="shared" ca="1" si="132"/>
        <v>-</v>
      </c>
      <c r="BT63" s="441" t="str">
        <f t="shared" ca="1" si="132"/>
        <v>-</v>
      </c>
      <c r="BU63" s="441" t="str">
        <f t="shared" ca="1" si="132"/>
        <v>-</v>
      </c>
      <c r="BV63" s="441" t="str">
        <f t="shared" ca="1" si="132"/>
        <v>-</v>
      </c>
      <c r="BW63" s="441" t="str">
        <f t="shared" ca="1" si="132"/>
        <v>-</v>
      </c>
      <c r="BX63" s="441" t="str">
        <f t="shared" ca="1" si="132"/>
        <v>-</v>
      </c>
      <c r="BY63" s="441" t="str">
        <f t="shared" ca="1" si="132"/>
        <v>-</v>
      </c>
      <c r="BZ63" s="441" t="b">
        <f t="shared" ca="1" si="132"/>
        <v>0</v>
      </c>
      <c r="CA63" s="91">
        <f t="shared" ca="1" si="132"/>
        <v>0</v>
      </c>
      <c r="CB63" s="567" t="str" cm="1">
        <f t="array" aca="1" ref="CB63" ca="1">INDEX(CB$13:CB62,$B63+1,1)</f>
        <v>-</v>
      </c>
      <c r="CC63" s="567" t="str" cm="1">
        <f t="array" aca="1" ref="CC63" ca="1">INDEX(CC$13:CC62,$B63+1,1)</f>
        <v>-</v>
      </c>
      <c r="CD63" s="567" t="b" cm="1">
        <f t="array" aca="1" ref="CD63" ca="1">INDEX(CD$13:CD62,$B63+1,1)</f>
        <v>1</v>
      </c>
      <c r="CE63" s="8"/>
      <c r="CF63" s="567" t="str" cm="1">
        <f t="array" aca="1" ref="CF63" ca="1">INDEX(CF$13:CF62,$B63+1,1)</f>
        <v>-</v>
      </c>
      <c r="CG63" s="441" t="str">
        <f t="shared" ca="1" si="133"/>
        <v>-</v>
      </c>
      <c r="CH63" s="441">
        <f t="shared" ca="1" si="134"/>
        <v>0</v>
      </c>
      <c r="CI63" s="441">
        <f t="shared" ca="1" si="134"/>
        <v>0</v>
      </c>
      <c r="CJ63" s="567" t="str" cm="1">
        <f t="array" aca="1" ref="CJ63" ca="1">INDEX(CJ$13:CJ62,$B63+1,1)</f>
        <v>-</v>
      </c>
      <c r="CK63" s="567" t="str" cm="1">
        <f t="array" aca="1" ref="CK63" ca="1">INDEX(CK$13:CK62,$B63+1,1)</f>
        <v>-</v>
      </c>
      <c r="CL63" s="567" t="str" cm="1">
        <f t="array" aca="1" ref="CL63" ca="1">INDEX(CL$13:CL62,$B63+1,1)</f>
        <v>-</v>
      </c>
      <c r="CM63" s="441" t="str">
        <f t="shared" ca="1" si="135"/>
        <v>-</v>
      </c>
      <c r="CN63" s="441">
        <f t="shared" ca="1" si="136"/>
        <v>0</v>
      </c>
      <c r="CO63" s="441">
        <f t="shared" ca="1" si="136"/>
        <v>0</v>
      </c>
      <c r="CP63" s="567" t="str" cm="1">
        <f t="array" aca="1" ref="CP63" ca="1">INDEX(CP$13:CP62,$B63+1,1)</f>
        <v>-</v>
      </c>
      <c r="CQ63" s="441" t="str">
        <f t="shared" ca="1" si="137"/>
        <v>-</v>
      </c>
      <c r="CR63" s="441">
        <f t="shared" ca="1" si="138"/>
        <v>0</v>
      </c>
      <c r="CS63" s="567" t="str" cm="1">
        <f t="array" aca="1" ref="CS63" ca="1">INDEX(CS$13:CS62,$B63+1,1)</f>
        <v>-</v>
      </c>
      <c r="CT63" s="567" t="str" cm="1">
        <f t="array" aca="1" ref="CT63" ca="1">INDEX(CT$13:CT62,$B63+1,1)</f>
        <v>-</v>
      </c>
      <c r="CU63" s="441">
        <f t="shared" ca="1" si="139"/>
        <v>0</v>
      </c>
      <c r="CV63" s="567" t="str" cm="1">
        <f t="array" aca="1" ref="CV63" ca="1">INDEX(CV$13:CV62,$B63+1,1)</f>
        <v>-</v>
      </c>
      <c r="CW63" s="441" t="str">
        <f t="shared" ca="1" si="140"/>
        <v>-</v>
      </c>
      <c r="CX63" s="441">
        <f t="shared" ca="1" si="141"/>
        <v>0</v>
      </c>
      <c r="CY63" s="441">
        <f t="shared" ca="1" si="141"/>
        <v>0</v>
      </c>
      <c r="CZ63" s="8"/>
      <c r="DA63" s="567" t="b" cm="1">
        <f t="array" aca="1" ref="DA63" ca="1">INDEX(DA$13:DA62,$B63+1,1)</f>
        <v>1</v>
      </c>
      <c r="DB63" s="567" t="b" cm="1">
        <f t="array" aca="1" ref="DB63" ca="1">INDEX(DB$13:DB62,$B63+1,1)</f>
        <v>1</v>
      </c>
      <c r="DC63" s="579">
        <f t="shared" ca="1" si="142"/>
        <v>2212011</v>
      </c>
      <c r="DD63" s="567" t="b" cm="1">
        <f t="array" aca="1" ref="DD63" ca="1">INDEX(DD$13:DD62,$B63+1,1)</f>
        <v>1</v>
      </c>
      <c r="DE63" s="567" cm="1">
        <f t="array" aca="1" ref="DE63" ca="1">INDEX(DE$13:DE62,$B63+1,1)</f>
        <v>0</v>
      </c>
      <c r="DF63" s="567" cm="1">
        <f t="array" aca="1" ref="DF63" ca="1">INDEX(DF$13:DF62,$B63+1,1)</f>
        <v>1</v>
      </c>
      <c r="DG63" s="567" cm="1">
        <f t="array" aca="1" ref="DG63" ca="1">INDEX(DG$13:DG62,$B63+1,1)</f>
        <v>1</v>
      </c>
      <c r="DH63" s="575">
        <f t="shared" ca="1" si="143"/>
        <v>652</v>
      </c>
      <c r="DI63" s="575">
        <f t="shared" ca="1" si="143"/>
        <v>686</v>
      </c>
      <c r="DJ63" s="575">
        <f t="shared" ca="1" si="143"/>
        <v>721</v>
      </c>
      <c r="DK63" s="490">
        <f t="shared" ca="1" si="144"/>
        <v>378</v>
      </c>
      <c r="DL63" s="490">
        <f t="shared" ca="1" si="144"/>
        <v>413</v>
      </c>
      <c r="DM63" s="490">
        <f t="shared" ca="1" si="144"/>
        <v>448</v>
      </c>
      <c r="DN63" s="441">
        <f t="shared" ca="1" si="145"/>
        <v>1</v>
      </c>
      <c r="DO63" s="441">
        <f t="shared" ca="1" si="145"/>
        <v>60</v>
      </c>
      <c r="DP63" s="441" t="str">
        <f t="shared" ca="1" si="145"/>
        <v>-</v>
      </c>
      <c r="DQ63" s="441" t="str">
        <f t="shared" ca="1" si="145"/>
        <v>-</v>
      </c>
      <c r="DR63" s="441" t="str">
        <f t="shared" ca="1" si="145"/>
        <v>-</v>
      </c>
      <c r="DS63" s="441" t="str">
        <f t="shared" ca="1" si="145"/>
        <v>-</v>
      </c>
      <c r="DT63" s="441" t="b">
        <f t="shared" ca="1" si="146"/>
        <v>0</v>
      </c>
      <c r="DU63" s="441" t="str">
        <f t="shared" ca="1" si="146"/>
        <v>-</v>
      </c>
      <c r="DV63" s="441" t="str">
        <f t="shared" ca="1" si="146"/>
        <v>-</v>
      </c>
      <c r="DW63" s="441" t="str">
        <f t="shared" ca="1" si="146"/>
        <v>-</v>
      </c>
      <c r="DX63" s="441" t="str">
        <f t="shared" ca="1" si="147"/>
        <v>-</v>
      </c>
      <c r="DY63" s="441" t="str">
        <f t="shared" ca="1" si="147"/>
        <v>-</v>
      </c>
      <c r="DZ63" s="441">
        <f t="shared" ca="1" si="147"/>
        <v>500</v>
      </c>
      <c r="EA63" s="441">
        <f t="shared" ca="1" si="147"/>
        <v>500</v>
      </c>
      <c r="EB63" s="441" t="str">
        <f t="shared" ca="1" si="147"/>
        <v>-</v>
      </c>
      <c r="EC63" s="441" t="str">
        <f t="shared" ca="1" si="147"/>
        <v>-</v>
      </c>
      <c r="ED63" s="441" t="str">
        <f t="shared" ca="1" si="147"/>
        <v>-</v>
      </c>
      <c r="EE63" s="441">
        <f t="shared" ca="1" si="148"/>
        <v>0</v>
      </c>
      <c r="EF63" s="441">
        <f t="shared" ca="1" si="149"/>
        <v>0.01</v>
      </c>
      <c r="EG63" s="441">
        <f t="shared" ca="1" si="150"/>
        <v>3.125E-2</v>
      </c>
      <c r="EH63" s="441">
        <f t="shared" ca="1" si="150"/>
        <v>3.125E-2</v>
      </c>
      <c r="EI63" s="441">
        <f t="shared" ca="1" si="150"/>
        <v>0.05</v>
      </c>
      <c r="EJ63" s="441">
        <f t="shared" ca="1" si="150"/>
        <v>0.05</v>
      </c>
      <c r="EK63" s="441" t="b">
        <f t="shared" ca="1" si="151"/>
        <v>0</v>
      </c>
      <c r="EL63" s="441" t="b">
        <f t="shared" ca="1" si="151"/>
        <v>0</v>
      </c>
      <c r="EM63" s="441" t="b">
        <f t="shared" ca="1" si="151"/>
        <v>1</v>
      </c>
      <c r="EN63" s="441" t="b">
        <f t="shared" ca="1" si="151"/>
        <v>0</v>
      </c>
      <c r="EO63" s="441">
        <f t="shared" ca="1" si="152"/>
        <v>1</v>
      </c>
      <c r="EP63" s="441">
        <f t="shared" ca="1" si="153"/>
        <v>0.66</v>
      </c>
      <c r="EQ63" s="441" t="b">
        <f t="shared" ca="1" si="154"/>
        <v>1</v>
      </c>
      <c r="ER63" s="441" t="b">
        <f t="shared" ca="1" si="155"/>
        <v>1</v>
      </c>
      <c r="ES63" s="441" t="b">
        <f t="shared" ca="1" si="155"/>
        <v>0</v>
      </c>
      <c r="ET63" s="441" t="b">
        <f t="shared" ca="1" si="155"/>
        <v>0</v>
      </c>
      <c r="EU63" s="91">
        <f t="shared" ca="1" si="156"/>
        <v>2</v>
      </c>
      <c r="EV63" s="91">
        <f t="shared" ca="1" si="156"/>
        <v>2</v>
      </c>
      <c r="EW63" s="441">
        <f t="shared" ca="1" si="157"/>
        <v>1</v>
      </c>
      <c r="EX63" s="441">
        <f t="shared" ca="1" si="158"/>
        <v>1</v>
      </c>
      <c r="EY63" s="441">
        <f t="shared" ca="1" si="158"/>
        <v>1</v>
      </c>
      <c r="EZ63" s="441">
        <f t="shared" ca="1" si="159"/>
        <v>1</v>
      </c>
      <c r="FA63" s="441">
        <f t="shared" ca="1" si="160"/>
        <v>0.5</v>
      </c>
      <c r="FB63" s="441" t="b">
        <f t="shared" ca="1" si="160"/>
        <v>1</v>
      </c>
      <c r="FC63" s="441" t="b">
        <f t="shared" ca="1" si="160"/>
        <v>0</v>
      </c>
      <c r="FD63" s="441" t="b">
        <f t="shared" ca="1" si="160"/>
        <v>0</v>
      </c>
      <c r="FE63" s="441" t="b">
        <f t="shared" ca="1" si="160"/>
        <v>0</v>
      </c>
      <c r="FF63" s="91">
        <f t="shared" ca="1" si="161"/>
        <v>1</v>
      </c>
      <c r="FG63" s="91">
        <f t="shared" ca="1" si="161"/>
        <v>1</v>
      </c>
      <c r="FH63" s="91">
        <f t="shared" ca="1" si="161"/>
        <v>1</v>
      </c>
      <c r="FI63" s="91">
        <f t="shared" ca="1" si="161"/>
        <v>1</v>
      </c>
      <c r="FJ63" s="91">
        <f t="shared" ca="1" si="161"/>
        <v>1</v>
      </c>
      <c r="FK63" s="91">
        <f t="shared" ca="1" si="161"/>
        <v>1</v>
      </c>
      <c r="FL63" s="91">
        <f t="shared" ca="1" si="161"/>
        <v>1</v>
      </c>
      <c r="FM63" s="91">
        <f t="shared" ca="1" si="161"/>
        <v>1</v>
      </c>
      <c r="FN63" s="8"/>
      <c r="FO63" s="567" t="str" cm="1">
        <f t="array" aca="1" ref="FO63" ca="1">INDEX(FO$13:FO62,$B63+1,1)</f>
        <v>-</v>
      </c>
      <c r="FP63" s="567" t="str" cm="1">
        <f t="array" aca="1" ref="FP63" ca="1">INDEX(FP$13:FP62,$B63+1,1)</f>
        <v>-</v>
      </c>
      <c r="FQ63" s="567" t="str" cm="1">
        <f t="array" aca="1" ref="FQ63" ca="1">INDEX(FQ$13:FQ62,$B63+1,1)</f>
        <v>-</v>
      </c>
      <c r="FR63" s="441">
        <f t="shared" ca="1" si="162"/>
        <v>12</v>
      </c>
      <c r="FS63" s="567" t="str" cm="1">
        <f t="array" aca="1" ref="FS63" ca="1">INDEX(FS$13:FS62,$B63+1,1)</f>
        <v>-</v>
      </c>
      <c r="FT63" s="567" cm="1">
        <f t="array" aca="1" ref="FT63" ca="1">INDEX(FT$13:FT62,$B63+1,1)</f>
        <v>1</v>
      </c>
      <c r="FU63" s="567" cm="1">
        <f t="array" aca="1" ref="FU63" ca="1">INDEX(FU$13:FU62,$B63+1,1)</f>
        <v>1</v>
      </c>
      <c r="FV63" s="567" t="str" cm="1">
        <f t="array" aca="1" ref="FV63" ca="1">INDEX(FV$13:FV62,$B63+1,1)</f>
        <v>-</v>
      </c>
      <c r="FW63" s="567" t="str" cm="1">
        <f t="array" aca="1" ref="FW63" ca="1">INDEX(FW$13:FW62,$B63+1,1)</f>
        <v>-</v>
      </c>
      <c r="FX63" s="567" t="str" cm="1">
        <f t="array" aca="1" ref="FX63" ca="1">INDEX(FX$13:FX62,$B63+1,1)</f>
        <v>-</v>
      </c>
      <c r="FY63" s="567" t="str" cm="1">
        <f t="array" aca="1" ref="FY63" ca="1">INDEX(FY$13:FY62,$B63+1,1)</f>
        <v>-</v>
      </c>
      <c r="FZ63" s="567" t="str" cm="1">
        <f t="array" aca="1" ref="FZ63" ca="1">INDEX(FZ$13:FZ62,$B63+1,1)</f>
        <v>-</v>
      </c>
      <c r="GA63" s="567" t="str" cm="1">
        <f t="array" aca="1" ref="GA63" ca="1">INDEX(GA$13:GA62,$B63+1,1)</f>
        <v>-</v>
      </c>
      <c r="GB63" s="567" t="str" cm="1">
        <f t="array" aca="1" ref="GB63" ca="1">INDEX(GB$13:GB62,$B63+1,1)</f>
        <v>-</v>
      </c>
      <c r="GC63" s="567" t="str" cm="1">
        <f t="array" aca="1" ref="GC63" ca="1">INDEX(GC$13:GC62,$B63+1,1)</f>
        <v>-</v>
      </c>
      <c r="GD63" s="567" t="str" cm="1">
        <f t="array" aca="1" ref="GD63" ca="1">INDEX(GD$13:GD62,$B63+1,1)</f>
        <v>-</v>
      </c>
      <c r="GE63" s="567" t="str" cm="1">
        <f t="array" aca="1" ref="GE63" ca="1">INDEX(GE$13:GE62,$B63+1,1)</f>
        <v>-</v>
      </c>
      <c r="GF63" s="567" t="str" cm="1">
        <f t="array" aca="1" ref="GF63" ca="1">INDEX(GF$13:GF62,$B63+1,1)</f>
        <v>-</v>
      </c>
      <c r="GG63" s="567" t="str" cm="1">
        <f t="array" aca="1" ref="GG63" ca="1">INDEX(GG$13:GG62,$B63+1,1)</f>
        <v>-</v>
      </c>
      <c r="GH63" s="567" t="str" cm="1">
        <f t="array" aca="1" ref="GH63" ca="1">INDEX(GH$13:GH62,$B63+1,1)</f>
        <v>-</v>
      </c>
      <c r="GI63" s="567" t="str" cm="1">
        <f t="array" aca="1" ref="GI63" ca="1">INDEX(GI$13:GI62,$B63+1,1)</f>
        <v>-</v>
      </c>
      <c r="GJ63" s="567" t="str" cm="1">
        <f t="array" aca="1" ref="GJ63" ca="1">INDEX(GJ$13:GJ62,$B63+1,1)</f>
        <v>-</v>
      </c>
      <c r="GK63" s="567" t="str" cm="1">
        <f t="array" aca="1" ref="GK63" ca="1">INDEX(GK$13:GK62,$B63+1,1)</f>
        <v>-</v>
      </c>
      <c r="GL63" s="567" t="str" cm="1">
        <f t="array" aca="1" ref="GL63" ca="1">INDEX(GL$13:GL62,$B63+1,1)</f>
        <v>-</v>
      </c>
      <c r="GM63" s="567" t="str" cm="1">
        <f t="array" aca="1" ref="GM63" ca="1">INDEX(GM$13:GM62,$B63+1,1)</f>
        <v>-</v>
      </c>
      <c r="GN63" s="441">
        <f t="shared" ca="1" si="163"/>
        <v>2.7461263761982952E-2</v>
      </c>
      <c r="GO63" s="567" t="str" cm="1">
        <f t="array" aca="1" ref="GO63" ca="1">INDEX(GO$13:GO62,$B63+1,1)</f>
        <v>-</v>
      </c>
      <c r="GP63" s="567" cm="1">
        <f t="array" aca="1" ref="GP63" ca="1">INDEX(GP$13:GP62,$B63+1,1)</f>
        <v>1</v>
      </c>
      <c r="GQ63" s="441">
        <f t="shared" ca="1" si="164"/>
        <v>2.9886930841581966E-2</v>
      </c>
      <c r="GR63" s="567" cm="1">
        <f t="array" aca="1" ref="GR63" ca="1">INDEX(GR$13:GR62,$B63+1,1)</f>
        <v>0</v>
      </c>
      <c r="GS63" s="441">
        <f t="shared" ca="1" si="165"/>
        <v>1.6892659556036582E-3</v>
      </c>
      <c r="GT63" s="441">
        <f t="shared" ca="1" si="165"/>
        <v>4.2231648890091456E-3</v>
      </c>
      <c r="GU63" s="441">
        <f t="shared" ca="1" si="165"/>
        <v>4.2231648890091456E-3</v>
      </c>
      <c r="GV63" s="441">
        <f t="shared" ca="1" si="165"/>
        <v>1</v>
      </c>
      <c r="GW63" s="441">
        <f t="shared" ca="1" si="165"/>
        <v>0.99543701938294482</v>
      </c>
      <c r="GX63" s="441">
        <f t="shared" ca="1" si="165"/>
        <v>1.7819093903140033E-2</v>
      </c>
      <c r="GY63" s="567" cm="1">
        <f t="array" aca="1" ref="GY63" ca="1">INDEX(GY$13:GY62,$B63+1,1)</f>
        <v>0</v>
      </c>
      <c r="GZ63" s="567" cm="1">
        <f t="array" aca="1" ref="GZ63" ca="1">INDEX(GZ$13:GZ62,$B63+1,1)</f>
        <v>0</v>
      </c>
      <c r="HA63" s="567" cm="1">
        <f t="array" aca="1" ref="HA63" ca="1">INDEX(HA$13:HA62,$B63+1,1)</f>
        <v>0</v>
      </c>
      <c r="HB63" s="8"/>
      <c r="HC63" s="567" t="str" cm="1">
        <f t="array" aca="1" ref="HC63" ca="1">INDEX(HC$13:HC62,$B63+1,1)</f>
        <v>-</v>
      </c>
      <c r="HD63" s="567" t="str" cm="1">
        <f t="array" aca="1" ref="HD63" ca="1">INDEX(HD$13:HD62,$B63+1,1)</f>
        <v>-</v>
      </c>
      <c r="HE63" s="567" t="str" cm="1">
        <f t="array" aca="1" ref="HE63" ca="1">INDEX(HE$13:HE62,$B63+1,1)</f>
        <v>-</v>
      </c>
      <c r="HF63" s="567" t="str" cm="1">
        <f t="array" aca="1" ref="HF63" ca="1">INDEX(HF$13:HF62,$B63+1,1)</f>
        <v>-</v>
      </c>
      <c r="HG63" s="567" cm="1">
        <f t="array" aca="1" ref="HG63" ca="1">INDEX(HG$13:HG62,$B63+1,1)</f>
        <v>0</v>
      </c>
      <c r="HH63" s="567" t="str" cm="1">
        <f t="array" aca="1" ref="HH63" ca="1">INDEX(HH$13:HH62,$B63+1,1)</f>
        <v>-</v>
      </c>
      <c r="HI63" s="567" t="str" cm="1">
        <f t="array" aca="1" ref="HI63" ca="1">INDEX(HI$13:HI62,$B63+1,1)</f>
        <v>-</v>
      </c>
      <c r="HJ63" s="568" t="str">
        <f t="shared" ca="1" si="166"/>
        <v>-</v>
      </c>
      <c r="HK63" s="567" t="str" cm="1">
        <f t="array" aca="1" ref="HK63" ca="1">INDEX(HK$13:HK62,$B63+1,1)</f>
        <v>-</v>
      </c>
      <c r="HL63" s="567" t="str" cm="1">
        <f t="array" aca="1" ref="HL63" ca="1">INDEX(HL$13:HL62,$B63+1,1)</f>
        <v>-</v>
      </c>
      <c r="HM63" s="567" t="str" cm="1">
        <f t="array" aca="1" ref="HM63" ca="1">INDEX(HM$13:HM62,$B63+1,1)</f>
        <v>-</v>
      </c>
      <c r="HN63" s="567" t="str" cm="1">
        <f t="array" aca="1" ref="HN63" ca="1">INDEX(HN$13:HN62,$B63+1,1)</f>
        <v>-</v>
      </c>
      <c r="HO63" s="567" t="str" cm="1">
        <f t="array" aca="1" ref="HO63" ca="1">INDEX(HO$13:HO62,$B63+1,1)</f>
        <v>-</v>
      </c>
      <c r="HP63" s="567" t="str" cm="1">
        <f t="array" aca="1" ref="HP63" ca="1">INDEX(HP$13:HP62,$B63+1,1)</f>
        <v>-</v>
      </c>
      <c r="HQ63" s="567" t="str" cm="1">
        <f t="array" aca="1" ref="HQ63" ca="1">INDEX(HQ$13:HQ62,$B63+1,1)</f>
        <v>-</v>
      </c>
      <c r="HR63" s="567" t="str" cm="1">
        <f t="array" aca="1" ref="HR63" ca="1">INDEX(HR$13:HR62,$B63+1,1)</f>
        <v>-</v>
      </c>
      <c r="HS63" s="567" t="str" cm="1">
        <f t="array" aca="1" ref="HS63" ca="1">INDEX(HS$13:HS62,$B63+1,1)</f>
        <v>-</v>
      </c>
      <c r="HT63" s="567" t="str" cm="1">
        <f t="array" aca="1" ref="HT63" ca="1">INDEX(HT$13:HT62,$B63+1,1)</f>
        <v>-</v>
      </c>
      <c r="HU63" s="567" t="str" cm="1">
        <f t="array" aca="1" ref="HU63" ca="1">INDEX(HU$13:HU62,$B63+1,1)</f>
        <v>-</v>
      </c>
      <c r="HV63" s="567" t="str" cm="1">
        <f t="array" aca="1" ref="HV63" ca="1">INDEX(HV$13:HV62,$B63+1,1)</f>
        <v>-</v>
      </c>
      <c r="HW63" s="567" t="str" cm="1">
        <f t="array" aca="1" ref="HW63" ca="1">INDEX(HW$13:HW62,$B63+1,1)</f>
        <v>-</v>
      </c>
      <c r="HX63" s="567" cm="1">
        <f t="array" aca="1" ref="HX63" ca="1">INDEX(HX$13:HX62,$B63+1,1)</f>
        <v>0</v>
      </c>
      <c r="HY63" s="567" t="str" cm="1">
        <f t="array" aca="1" ref="HY63" ca="1">INDEX(HY$13:HY62,$B63+1,1)</f>
        <v>-</v>
      </c>
      <c r="HZ63" s="567" t="str" cm="1">
        <f t="array" aca="1" ref="HZ63" ca="1">INDEX(HZ$13:HZ62,$B63+1,1)</f>
        <v>-</v>
      </c>
      <c r="IA63" s="567" t="str" cm="1">
        <f t="array" aca="1" ref="IA63" ca="1">INDEX(IA$13:IA62,$B63+1,1)</f>
        <v>-</v>
      </c>
      <c r="IB63" s="567" t="str" cm="1">
        <f t="array" aca="1" ref="IB63" ca="1">INDEX(IB$13:IB62,$B63+1,1)</f>
        <v>-</v>
      </c>
      <c r="IC63" s="567" t="str" cm="1">
        <f t="array" aca="1" ref="IC63" ca="1">INDEX(IC$13:IC62,$B63+1,1)</f>
        <v>-</v>
      </c>
      <c r="ID63" s="567" cm="1">
        <f t="array" aca="1" ref="ID63" ca="1">INDEX(ID$13:ID62,$B63+1,1)</f>
        <v>0</v>
      </c>
      <c r="IE63" s="567" t="str" cm="1">
        <f t="array" aca="1" ref="IE63" ca="1">INDEX(IE$13:IE62,$B63+1,1)</f>
        <v>-</v>
      </c>
      <c r="IF63" s="567" t="str" cm="1">
        <f t="array" aca="1" ref="IF63" ca="1">INDEX(IF$13:IF62,$B63+1,1)</f>
        <v>-</v>
      </c>
      <c r="IG63" s="567" t="str" cm="1">
        <f t="array" aca="1" ref="IG63" ca="1">INDEX(IG$13:IG62,$B63+1,1)</f>
        <v>-</v>
      </c>
      <c r="IH63" s="567" cm="1">
        <f t="array" aca="1" ref="IH63" ca="1">INDEX(IH$13:IH62,$B63+1,1)</f>
        <v>1</v>
      </c>
      <c r="II63" s="567" cm="1">
        <f t="array" aca="1" ref="II63" ca="1">INDEX(II$13:II62,$B63+1,1)</f>
        <v>1</v>
      </c>
      <c r="IJ63" s="8"/>
      <c r="IK63" s="567" t="str" cm="1">
        <f t="array" aca="1" ref="IK63" ca="1">INDEX(IK$13:IK62,$B63+1,1)</f>
        <v>-</v>
      </c>
      <c r="IL63" s="567" t="str" cm="1">
        <f t="array" aca="1" ref="IL63" ca="1">INDEX(IL$13:IL62,$B63+1,1)</f>
        <v>-</v>
      </c>
      <c r="IM63" s="567" t="str" cm="1">
        <f t="array" aca="1" ref="IM63" ca="1">INDEX(IM$13:IM62,$B63+1,1)</f>
        <v>-</v>
      </c>
      <c r="IN63" s="567" t="str" cm="1">
        <f t="array" aca="1" ref="IN63" ca="1">INDEX(IN$13:IN62,$B63+1,1)</f>
        <v>-</v>
      </c>
      <c r="IO63" s="567" t="str" cm="1">
        <f t="array" aca="1" ref="IO63" ca="1">INDEX(IO$13:IO62,$B63+1,1)</f>
        <v>-</v>
      </c>
      <c r="IP63" s="567" t="str" cm="1">
        <f t="array" aca="1" ref="IP63" ca="1">INDEX(IP$13:IP62,$B63+1,1)</f>
        <v>-</v>
      </c>
      <c r="IQ63" s="567" t="str" cm="1">
        <f t="array" aca="1" ref="IQ63" ca="1">INDEX(IQ$13:IQ62,$B63+1,1)</f>
        <v>-</v>
      </c>
      <c r="IR63" s="567" t="str" cm="1">
        <f t="array" aca="1" ref="IR63" ca="1">INDEX(IR$13:IR62,$B63+1,1)</f>
        <v>-</v>
      </c>
      <c r="IS63" s="567" t="str" cm="1">
        <f t="array" aca="1" ref="IS63" ca="1">INDEX(IS$13:IS62,$B63+1,1)</f>
        <v>-</v>
      </c>
      <c r="IT63" s="567" t="str" cm="1">
        <f t="array" aca="1" ref="IT63" ca="1">INDEX(IT$13:IT62,$B63+1,1)</f>
        <v>-</v>
      </c>
      <c r="IU63" s="567" t="str" cm="1">
        <f t="array" aca="1" ref="IU63" ca="1">INDEX(IU$13:IU62,$B63+1,1)</f>
        <v>-</v>
      </c>
      <c r="IV63" s="567" t="str" cm="1">
        <f t="array" aca="1" ref="IV63" ca="1">INDEX(IV$13:IV62,$B63+1,1)</f>
        <v>-</v>
      </c>
      <c r="IW63" s="567" t="str" cm="1">
        <f t="array" aca="1" ref="IW63" ca="1">INDEX(IW$13:IW62,$B63+1,1)</f>
        <v>-</v>
      </c>
      <c r="IX63" s="567" t="str" cm="1">
        <f t="array" aca="1" ref="IX63" ca="1">INDEX(IX$13:IX62,$B63+1,1)</f>
        <v>-</v>
      </c>
      <c r="IY63" s="567" t="str" cm="1">
        <f t="array" aca="1" ref="IY63" ca="1">INDEX(IY$13:IY62,$B63+1,1)</f>
        <v>-</v>
      </c>
      <c r="IZ63" s="567" t="str" cm="1">
        <f t="array" aca="1" ref="IZ63" ca="1">INDEX(IZ$13:IZ62,$B63+1,1)</f>
        <v>-</v>
      </c>
      <c r="JA63" s="567" cm="1">
        <f t="array" aca="1" ref="JA63" ca="1">INDEX(JA$13:JA62,$B63+1,1)</f>
        <v>0</v>
      </c>
      <c r="JB63" s="575">
        <f t="shared" ca="1" si="167"/>
        <v>0</v>
      </c>
      <c r="JC63" s="575">
        <f t="shared" ca="1" si="167"/>
        <v>0</v>
      </c>
      <c r="JD63" s="197">
        <f t="shared" ca="1" si="168"/>
        <v>0</v>
      </c>
      <c r="JE63" s="197">
        <f t="shared" ca="1" si="168"/>
        <v>0</v>
      </c>
      <c r="JF63" s="197">
        <f t="shared" ca="1" si="168"/>
        <v>0</v>
      </c>
      <c r="JG63" s="197">
        <f t="shared" ca="1" si="168"/>
        <v>0</v>
      </c>
      <c r="JH63" s="197">
        <f t="shared" ca="1" si="168"/>
        <v>0</v>
      </c>
      <c r="JI63" s="240">
        <f t="shared" ca="1" si="169"/>
        <v>0</v>
      </c>
      <c r="JJ63" s="197">
        <f t="shared" ca="1" si="170"/>
        <v>0</v>
      </c>
      <c r="JK63" s="197">
        <f t="shared" ca="1" si="170"/>
        <v>0</v>
      </c>
      <c r="JL63" s="197">
        <f t="shared" ca="1" si="170"/>
        <v>0</v>
      </c>
      <c r="JM63" s="197">
        <f t="shared" ca="1" si="170"/>
        <v>0</v>
      </c>
      <c r="JN63" s="197">
        <f t="shared" ca="1" si="170"/>
        <v>0</v>
      </c>
      <c r="JO63" s="240">
        <f t="shared" ca="1" si="171"/>
        <v>0</v>
      </c>
      <c r="JP63" s="241">
        <f t="shared" ca="1" si="172"/>
        <v>0</v>
      </c>
      <c r="JQ63" s="241">
        <f t="shared" ca="1" si="172"/>
        <v>0</v>
      </c>
      <c r="JR63" s="241">
        <f t="shared" ca="1" si="172"/>
        <v>0</v>
      </c>
      <c r="JS63" s="241">
        <f t="shared" ca="1" si="172"/>
        <v>0</v>
      </c>
      <c r="JT63" s="576">
        <f t="shared" ca="1" si="173"/>
        <v>0</v>
      </c>
      <c r="JU63" s="241">
        <f t="shared" ca="1" si="174"/>
        <v>0</v>
      </c>
      <c r="JV63" s="241">
        <f t="shared" ca="1" si="174"/>
        <v>0</v>
      </c>
      <c r="JW63" s="241">
        <f t="shared" ca="1" si="174"/>
        <v>0</v>
      </c>
      <c r="JX63" s="241">
        <f t="shared" ca="1" si="174"/>
        <v>0</v>
      </c>
      <c r="JY63" s="576">
        <f t="shared" ca="1" si="175"/>
        <v>0</v>
      </c>
      <c r="JZ63" s="576">
        <f t="shared" ca="1" si="175"/>
        <v>0</v>
      </c>
      <c r="KA63" s="576">
        <f t="shared" ca="1" si="175"/>
        <v>0</v>
      </c>
      <c r="KB63" s="576">
        <f t="shared" ca="1" si="175"/>
        <v>0</v>
      </c>
      <c r="KC63" s="576">
        <f t="shared" ca="1" si="175"/>
        <v>0</v>
      </c>
      <c r="KD63" s="576">
        <f t="shared" ca="1" si="175"/>
        <v>0</v>
      </c>
      <c r="KE63" s="576">
        <f t="shared" ca="1" si="175"/>
        <v>0</v>
      </c>
      <c r="KF63" s="567" cm="1">
        <f t="array" aca="1" ref="KF63" ca="1">INDEX(KF$13:KF62,$B63+1,1)</f>
        <v>0</v>
      </c>
      <c r="KG63" s="441">
        <f t="shared" ca="1" si="176"/>
        <v>19</v>
      </c>
      <c r="KH63" s="8"/>
      <c r="KI63" s="567" cm="1">
        <f t="array" aca="1" ref="KI63" ca="1">INDEX(KI$13:KI62,$B63+1,1)</f>
        <v>0</v>
      </c>
      <c r="KJ63" s="441">
        <f t="shared" si="177"/>
        <v>0</v>
      </c>
      <c r="KK63" s="567" cm="1">
        <f t="array" aca="1" ref="KK63" ca="1">INDEX(KK$13:KK62,$B63+1,1)</f>
        <v>0</v>
      </c>
      <c r="KL63" s="567" t="str" cm="1">
        <f t="array" aca="1" ref="KL63" ca="1">INDEX(KL$13:KL62,$B63+1,1)</f>
        <v>-</v>
      </c>
      <c r="KM63" s="567" t="str" cm="1">
        <f t="array" aca="1" ref="KM63" ca="1">INDEX(KM$13:KM62,$B63+1,1)</f>
        <v>-</v>
      </c>
      <c r="KN63" s="567" t="str" cm="1">
        <f t="array" aca="1" ref="KN63" ca="1">INDEX(KN$13:KN62,$B63+1,1)</f>
        <v>-</v>
      </c>
      <c r="KO63" s="567" t="str" cm="1">
        <f t="array" aca="1" ref="KO63" ca="1">INDEX(KO$13:KO62,$B63+1,1)</f>
        <v>-</v>
      </c>
      <c r="KP63" s="567" t="str" cm="1">
        <f t="array" aca="1" ref="KP63" ca="1">INDEX(KP$13:KP62,$B63+1,1)</f>
        <v>-</v>
      </c>
      <c r="KQ63" s="567" t="str" cm="1">
        <f t="array" aca="1" ref="KQ63" ca="1">INDEX(KQ$13:KQ62,$B63+1,1)</f>
        <v>-</v>
      </c>
      <c r="KR63" s="567" t="str" cm="1">
        <f t="array" aca="1" ref="KR63" ca="1">INDEX(KR$13:KR62,$B63+1,1)</f>
        <v>-</v>
      </c>
      <c r="KS63" s="567" t="str" cm="1">
        <f t="array" aca="1" ref="KS63" ca="1">INDEX(KS$13:KS62,$B63+1,1)</f>
        <v>-</v>
      </c>
      <c r="KT63" s="567" t="str" cm="1">
        <f t="array" aca="1" ref="KT63" ca="1">INDEX(KT$13:KT62,$B63+1,1)</f>
        <v>-</v>
      </c>
      <c r="KU63" s="567" t="str" cm="1">
        <f t="array" aca="1" ref="KU63" ca="1">INDEX(KU$13:KU62,$B63+1,1)</f>
        <v>-</v>
      </c>
      <c r="KV63" s="567" t="str" cm="1">
        <f t="array" aca="1" ref="KV63" ca="1">INDEX(KV$13:KV62,$B63+1,1)</f>
        <v>-</v>
      </c>
      <c r="KW63" s="567" t="str" cm="1">
        <f t="array" aca="1" ref="KW63" ca="1">INDEX(KW$13:KW62,$B63+1,1)</f>
        <v>-</v>
      </c>
      <c r="KX63" s="567" t="str" cm="1">
        <f t="array" aca="1" ref="KX63" ca="1">INDEX(KX$13:KX62,$B63+1,1)</f>
        <v>-</v>
      </c>
      <c r="KY63" s="567" t="str" cm="1">
        <f t="array" aca="1" ref="KY63" ca="1">INDEX(KY$13:KY62,$B63+1,1)</f>
        <v>-</v>
      </c>
      <c r="KZ63" s="567" t="str" cm="1">
        <f t="array" aca="1" ref="KZ63" ca="1">INDEX(KZ$13:KZ62,$B63+1,1)</f>
        <v>-</v>
      </c>
      <c r="LA63" s="567" t="str" cm="1">
        <f t="array" aca="1" ref="LA63" ca="1">INDEX(LA$13:LA62,$B63+1,1)</f>
        <v>-</v>
      </c>
      <c r="LB63" s="8"/>
      <c r="LC63" s="441" t="b">
        <f t="shared" ca="1" si="178"/>
        <v>0</v>
      </c>
      <c r="LD63" s="567" t="str" cm="1">
        <f t="array" aca="1" ref="LD63" ca="1">INDEX(LD$13:LD62,$B63+1,1)</f>
        <v>-</v>
      </c>
      <c r="LE63" s="567" t="str" cm="1">
        <f t="array" aca="1" ref="LE63" ca="1">INDEX(LE$13:LE62,$B63+1,1)</f>
        <v>-</v>
      </c>
      <c r="LF63" s="567" t="str" cm="1">
        <f t="array" aca="1" ref="LF63" ca="1">INDEX(LF$13:LF62,$B63+1,1)</f>
        <v>-</v>
      </c>
      <c r="LG63" s="567" t="str" cm="1">
        <f t="array" aca="1" ref="LG63" ca="1">INDEX(LG$13:LG62,$B63+1,1)</f>
        <v>-</v>
      </c>
      <c r="LH63" s="441">
        <f t="shared" ca="1" si="179"/>
        <v>0</v>
      </c>
      <c r="LI63" s="441">
        <f t="shared" ca="1" si="179"/>
        <v>0</v>
      </c>
      <c r="LJ63" s="567" t="str" cm="1">
        <f t="array" aca="1" ref="LJ63" ca="1">INDEX(LJ$13:LJ62,$B63+1,1)</f>
        <v>-</v>
      </c>
      <c r="LK63" s="441" t="str" cm="1">
        <f t="array" aca="1" ref="LK63" ca="1">IF(OR(LL63:LL63&lt;&gt;"-"),TRUE,"-")</f>
        <v>-</v>
      </c>
      <c r="LL63" s="567" t="str" cm="1">
        <f t="array" aca="1" ref="LL63" ca="1">INDEX(LL$13:LL62,$B63+1,1)</f>
        <v>-</v>
      </c>
      <c r="LM63" s="567" cm="1">
        <f t="array" aca="1" ref="LM63" ca="1">INDEX(LM$13:LM62,$B63+1,1)</f>
        <v>0</v>
      </c>
      <c r="LN63" s="567" cm="1">
        <f t="array" aca="1" ref="LN63" ca="1">INDEX(LN$13:LN62,$B63+1,1)</f>
        <v>999999</v>
      </c>
      <c r="LO63" s="567" cm="1">
        <f t="array" aca="1" ref="LO63" ca="1">INDEX(LO$13:LO62,$B63+1,1)</f>
        <v>999999</v>
      </c>
      <c r="LP63" s="567" cm="1">
        <f t="array" aca="1" ref="LP63" ca="1">INDEX(LP$13:LP62,$B63+1,1)</f>
        <v>999999</v>
      </c>
      <c r="LQ63" s="567" cm="1">
        <f t="array" aca="1" ref="LQ63" ca="1">INDEX(LQ$13:LQ62,$B63+1,1)</f>
        <v>999999</v>
      </c>
      <c r="LR63" s="567" cm="1">
        <f t="array" aca="1" ref="LR63" ca="1">INDEX(LR$13:LR62,$B63+1,1)</f>
        <v>999999</v>
      </c>
      <c r="LS63" s="567" cm="1">
        <f t="array" aca="1" ref="LS63" ca="1">INDEX(LS$13:LS62,$B63+1,1)</f>
        <v>999999</v>
      </c>
      <c r="LT63" s="567" t="str" cm="1">
        <f t="array" aca="1" ref="LT63" ca="1">INDEX(LT$13:LT62,$B63+1,1)</f>
        <v>-</v>
      </c>
      <c r="LU63" s="567" t="str" cm="1">
        <f t="array" aca="1" ref="LU63" ca="1">INDEX(LU$13:LU62,$B63+1,1)</f>
        <v>-</v>
      </c>
      <c r="LV63" s="567" t="str" cm="1">
        <f t="array" aca="1" ref="LV63" ca="1">INDEX(LV$13:LV62,$B63+1,1)</f>
        <v>-</v>
      </c>
      <c r="LW63" s="567" t="b" cm="1">
        <f t="array" aca="1" ref="LW63" ca="1">INDEX(LW$13:LW62,$B63+1,1)</f>
        <v>1</v>
      </c>
      <c r="LX63" s="567" t="str" cm="1">
        <f t="array" aca="1" ref="LX63" ca="1">INDEX(LX$13:LX62,$B63+1,1)</f>
        <v>-</v>
      </c>
      <c r="LY63" s="567" cm="1">
        <f t="array" aca="1" ref="LY63" ca="1">INDEX(LY$13:LY62,$B63+1,1)</f>
        <v>0</v>
      </c>
      <c r="LZ63" s="567" cm="1">
        <f t="array" aca="1" ref="LZ63" ca="1">INDEX(LZ$13:LZ62,$B63+1,1)</f>
        <v>0</v>
      </c>
      <c r="MA63" s="567" cm="1">
        <f t="array" aca="1" ref="MA63" ca="1">INDEX(MA$13:MA62,$B63+1,1)</f>
        <v>0</v>
      </c>
      <c r="MB63" s="567" t="str" cm="1">
        <f t="array" aca="1" ref="MB63" ca="1">INDEX(MB$13:MB62,$B63+1,1)</f>
        <v>-</v>
      </c>
      <c r="MC63" s="567" t="str" cm="1">
        <f t="array" aca="1" ref="MC63" ca="1">INDEX(MC$13:MC62,$B63+1,1)</f>
        <v>-</v>
      </c>
      <c r="MD63" s="441">
        <f t="shared" ca="1" si="180"/>
        <v>0</v>
      </c>
      <c r="ME63" s="567" t="str" cm="1">
        <f t="array" aca="1" ref="ME63" ca="1">INDEX(ME$13:ME62,$B63+1,1)</f>
        <v>-</v>
      </c>
      <c r="MF63" s="441" t="str">
        <f t="shared" ca="1" si="181"/>
        <v>-</v>
      </c>
      <c r="MG63" s="8"/>
      <c r="MH63" s="441">
        <f t="shared" si="182"/>
        <v>50</v>
      </c>
      <c r="MI63" s="441">
        <f t="shared" si="182"/>
        <v>50</v>
      </c>
      <c r="MJ63" s="441">
        <f t="shared" si="182"/>
        <v>50</v>
      </c>
      <c r="MK63" s="441">
        <f t="shared" si="182"/>
        <v>50</v>
      </c>
      <c r="ML63" s="567" cm="1">
        <f t="array" aca="1" ref="ML63" ca="1">INDEX(ML$13:ML62,$B63+1,1)</f>
        <v>1</v>
      </c>
      <c r="MM63" s="567" cm="1">
        <f t="array" aca="1" ref="MM63" ca="1">INDEX(MM$13:MM62,$B63+1,1)</f>
        <v>1</v>
      </c>
      <c r="MN63" s="567" cm="1">
        <f t="array" aca="1" ref="MN63" ca="1">INDEX(MN$13:MN62,$B63+1,1)</f>
        <v>1</v>
      </c>
      <c r="MO63" s="567" cm="1">
        <f t="array" aca="1" ref="MO63" ca="1">INDEX(MO$13:MO62,$B63+1,1)</f>
        <v>1</v>
      </c>
      <c r="MP63" s="8"/>
      <c r="MQ63" s="441">
        <f t="shared" ca="1" si="183"/>
        <v>1.5</v>
      </c>
      <c r="MR63" s="8"/>
      <c r="MS63" s="577" t="str">
        <f t="shared" ca="1" si="184"/>
        <v>-</v>
      </c>
      <c r="MT63" s="577" t="str">
        <f t="shared" ca="1" si="184"/>
        <v>-</v>
      </c>
      <c r="MU63" s="577" t="str">
        <f t="shared" ca="1" si="184"/>
        <v>-</v>
      </c>
      <c r="MV63" s="577" t="str">
        <f t="shared" ca="1" si="184"/>
        <v>-</v>
      </c>
      <c r="MW63" s="567" cm="1">
        <f t="array" aca="1" ref="MW63" ca="1">INDEX(MW$13:MW62,$B63+1,1)</f>
        <v>0</v>
      </c>
      <c r="MX63" s="514">
        <v>0</v>
      </c>
    </row>
    <row r="64" spans="1:362" outlineLevel="2">
      <c r="A64" s="18">
        <f t="shared" si="120"/>
        <v>51</v>
      </c>
      <c r="B64" s="200">
        <f t="shared" ca="1" si="186"/>
        <v>46</v>
      </c>
      <c r="C64" s="489">
        <f t="shared" ca="1" si="121"/>
        <v>1200</v>
      </c>
      <c r="D64" s="124" t="str">
        <f t="shared" ca="1" si="122"/>
        <v>GSW</v>
      </c>
      <c r="E64" t="b">
        <v>1</v>
      </c>
      <c r="F64" t="b">
        <v>0</v>
      </c>
      <c r="G64" t="b">
        <f t="shared" si="123"/>
        <v>1</v>
      </c>
      <c r="H64" s="200">
        <f t="shared" ca="1" si="185"/>
        <v>5</v>
      </c>
      <c r="I64" s="567" cm="1">
        <f t="array" aca="1" ref="I64" ca="1">INDEX(I$13:I63,$B64+1,1)</f>
        <v>1</v>
      </c>
      <c r="J64" s="567" cm="1">
        <f t="array" aca="1" ref="J64" ca="1">INDEX(J$13:J63,$B64+1,1)</f>
        <v>0</v>
      </c>
      <c r="K64" s="567" cm="1">
        <f t="array" aca="1" ref="K64" ca="1">INDEX(K$13:K63,$B64+1,1)</f>
        <v>0</v>
      </c>
      <c r="L64" s="567" cm="1">
        <f t="array" aca="1" ref="L64" ca="1">INDEX(L$13:L63,$B64+1,1)</f>
        <v>2</v>
      </c>
      <c r="M64" s="240">
        <f t="shared" ca="1" si="124"/>
        <v>2</v>
      </c>
      <c r="N64" s="240">
        <f t="shared" ca="1" si="124"/>
        <v>2</v>
      </c>
      <c r="O64" s="240">
        <f t="shared" ca="1" si="124"/>
        <v>1</v>
      </c>
      <c r="P64" s="441">
        <f t="shared" ca="1" si="125"/>
        <v>2</v>
      </c>
      <c r="Q64" s="441">
        <f t="shared" ca="1" si="125"/>
        <v>0</v>
      </c>
      <c r="R64" s="441">
        <f t="shared" ca="1" si="126"/>
        <v>6</v>
      </c>
      <c r="S64" s="91">
        <f t="shared" ca="1" si="127"/>
        <v>2</v>
      </c>
      <c r="T64" s="91">
        <f ca="1">INDEX(CHOOSE($O64,DataAutumn!i.AdultDrys,DataWinter!i.AdultDrys,DataSpring!i.AdultDrys),1,$M64)</f>
        <v>4</v>
      </c>
      <c r="U64" s="240">
        <f t="shared" ca="1" si="128"/>
        <v>2</v>
      </c>
      <c r="V64" s="240">
        <f t="shared" ca="1" si="128"/>
        <v>1</v>
      </c>
      <c r="W64" s="567" cm="1">
        <f t="array" aca="1" ref="W64" ca="1">INDEX(W$13:W63,$B64+1,1)</f>
        <v>0</v>
      </c>
      <c r="X64" s="567" cm="1">
        <f t="array" aca="1" ref="X64" ca="1">INDEX(X$13:X63,$B64+1,1)</f>
        <v>2</v>
      </c>
      <c r="Y64" s="240">
        <f t="shared" ca="1" si="129"/>
        <v>1</v>
      </c>
      <c r="Z64" s="240">
        <f t="shared" ca="1" si="129"/>
        <v>1</v>
      </c>
      <c r="AA64" s="240">
        <f t="shared" ca="1" si="129"/>
        <v>1</v>
      </c>
      <c r="AB64" s="441" cm="1">
        <f t="array" aca="1" ref="AB64" ca="1">INDEX(i.MLP_PvP,$AD64,2)</f>
        <v>1</v>
      </c>
      <c r="AC64" s="441"/>
      <c r="AD64" s="240">
        <f t="shared" ca="1" si="130"/>
        <v>6</v>
      </c>
      <c r="AE64" s="567" cm="1">
        <f t="array" aca="1" ref="AE64" ca="1">INDEX(AE$13:AE63,$B64+1,1)</f>
        <v>0</v>
      </c>
      <c r="AF64" s="567" cm="1">
        <f t="array" aca="1" ref="AF64" ca="1">INDEX(AF$13:AF63,$B64+1,1)</f>
        <v>0</v>
      </c>
      <c r="AG64" s="567" cm="1">
        <f t="array" aca="1" ref="AG64" ca="1">INDEX(AG$13:AG63,$B64+1,1)</f>
        <v>0</v>
      </c>
      <c r="AH64" s="567" cm="1">
        <f t="array" aca="1" ref="AH64" ca="1">INDEX(AH$13:AH63,$B64+1,1)</f>
        <v>0</v>
      </c>
      <c r="AI64" s="116"/>
      <c r="AJ64" s="116"/>
      <c r="AK64" s="116"/>
      <c r="AL64" s="116"/>
      <c r="AM64" s="116"/>
      <c r="AN64" s="116"/>
      <c r="AO64" s="116"/>
      <c r="AP64" s="116"/>
      <c r="AQ64" s="116"/>
      <c r="AR64" s="116"/>
      <c r="AS64" s="116"/>
      <c r="AT64" s="116"/>
      <c r="AU64" s="116"/>
      <c r="AV64" s="116"/>
      <c r="AW64" s="116"/>
      <c r="AX64" s="116"/>
      <c r="AY64" s="116"/>
      <c r="AZ64" s="116"/>
      <c r="BA64" s="327" t="str">
        <f t="shared" ca="1" si="131"/>
        <v>TemplateEx 00005 SE GSW MWM     TOLAut Scan2 CFS_ RR+01% GP100% WP100% MP100% (PT_F33N11L11)</v>
      </c>
      <c r="BB64" s="8" t="str">
        <f ca="1">IF(COUNTIF(BA$13:BA64,BA64)=1,"-","Dup")</f>
        <v>-</v>
      </c>
      <c r="BC64" s="8"/>
      <c r="BD64" s="567" t="str" cm="1">
        <f t="array" aca="1" ref="BD64" ca="1">INDEX(BD$13:BD63,$B64+1,1)</f>
        <v>-</v>
      </c>
      <c r="BE64" s="567" t="str" cm="1">
        <f t="array" aca="1" ref="BE64" ca="1">INDEX(BE$13:BE63,$B64+1,1)</f>
        <v>-</v>
      </c>
      <c r="BF64" s="567" t="str" cm="1">
        <f t="array" aca="1" ref="BF64" ca="1">INDEX(BF$13:BF63,$B64+1,1)</f>
        <v>-</v>
      </c>
      <c r="BG64" s="567" t="str" cm="1">
        <f t="array" aca="1" ref="BG64" ca="1">INDEX(BG$13:BG63,$B64+1,1)</f>
        <v>-</v>
      </c>
      <c r="BH64" s="567" t="str" cm="1">
        <f t="array" aca="1" ref="BH64" ca="1">INDEX(BH$13:BH63,$B64+1,1)</f>
        <v>-</v>
      </c>
      <c r="BI64" s="567" t="str" cm="1">
        <f t="array" aca="1" ref="BI64" ca="1">INDEX(BI$13:BI63,$B64+1,1)</f>
        <v>-</v>
      </c>
      <c r="BJ64" s="567" t="str" cm="1">
        <f t="array" aca="1" ref="BJ64" ca="1">INDEX(BJ$13:BJ63,$B64+1,1)</f>
        <v>-</v>
      </c>
      <c r="BK64" s="567" t="str" cm="1">
        <f t="array" aca="1" ref="BK64" ca="1">INDEX(BK$13:BK63,$B64+1,1)</f>
        <v>-</v>
      </c>
      <c r="BL64" s="567" t="str" cm="1">
        <f t="array" aca="1" ref="BL64" ca="1">INDEX(BL$13:BL63,$B64+1,1)</f>
        <v>-</v>
      </c>
      <c r="BM64" s="8"/>
      <c r="BN64" s="441" t="b">
        <f t="shared" ca="1" si="132"/>
        <v>1</v>
      </c>
      <c r="BO64" s="441" t="str">
        <f t="shared" ca="1" si="132"/>
        <v>-</v>
      </c>
      <c r="BP64" s="441" t="b">
        <f t="shared" ca="1" si="132"/>
        <v>0</v>
      </c>
      <c r="BQ64" s="441" t="str">
        <f t="shared" ca="1" si="132"/>
        <v>-</v>
      </c>
      <c r="BR64" s="441" t="str">
        <f t="shared" ca="1" si="132"/>
        <v>-</v>
      </c>
      <c r="BS64" s="441" t="str">
        <f t="shared" ca="1" si="132"/>
        <v>-</v>
      </c>
      <c r="BT64" s="441" t="str">
        <f t="shared" ca="1" si="132"/>
        <v>-</v>
      </c>
      <c r="BU64" s="441" t="str">
        <f t="shared" ca="1" si="132"/>
        <v>-</v>
      </c>
      <c r="BV64" s="441" t="str">
        <f t="shared" ca="1" si="132"/>
        <v>-</v>
      </c>
      <c r="BW64" s="441" t="str">
        <f t="shared" ca="1" si="132"/>
        <v>-</v>
      </c>
      <c r="BX64" s="441" t="str">
        <f t="shared" ca="1" si="132"/>
        <v>-</v>
      </c>
      <c r="BY64" s="441" t="str">
        <f t="shared" ca="1" si="132"/>
        <v>-</v>
      </c>
      <c r="BZ64" s="441" t="b">
        <f t="shared" ca="1" si="132"/>
        <v>0</v>
      </c>
      <c r="CA64" s="91">
        <f t="shared" ca="1" si="132"/>
        <v>0</v>
      </c>
      <c r="CB64" s="567" t="str" cm="1">
        <f t="array" aca="1" ref="CB64" ca="1">INDEX(CB$13:CB63,$B64+1,1)</f>
        <v>-</v>
      </c>
      <c r="CC64" s="567" t="str" cm="1">
        <f t="array" aca="1" ref="CC64" ca="1">INDEX(CC$13:CC63,$B64+1,1)</f>
        <v>-</v>
      </c>
      <c r="CD64" s="567" t="b" cm="1">
        <f t="array" aca="1" ref="CD64" ca="1">INDEX(CD$13:CD63,$B64+1,1)</f>
        <v>1</v>
      </c>
      <c r="CE64" s="8"/>
      <c r="CF64" s="567" t="str" cm="1">
        <f t="array" aca="1" ref="CF64" ca="1">INDEX(CF$13:CF63,$B64+1,1)</f>
        <v>-</v>
      </c>
      <c r="CG64" s="441" t="str">
        <f t="shared" ca="1" si="133"/>
        <v>-</v>
      </c>
      <c r="CH64" s="441">
        <f t="shared" ca="1" si="134"/>
        <v>0</v>
      </c>
      <c r="CI64" s="441">
        <f t="shared" ca="1" si="134"/>
        <v>0</v>
      </c>
      <c r="CJ64" s="567" t="str" cm="1">
        <f t="array" aca="1" ref="CJ64" ca="1">INDEX(CJ$13:CJ63,$B64+1,1)</f>
        <v>-</v>
      </c>
      <c r="CK64" s="567" t="str" cm="1">
        <f t="array" aca="1" ref="CK64" ca="1">INDEX(CK$13:CK63,$B64+1,1)</f>
        <v>-</v>
      </c>
      <c r="CL64" s="567" t="str" cm="1">
        <f t="array" aca="1" ref="CL64" ca="1">INDEX(CL$13:CL63,$B64+1,1)</f>
        <v>-</v>
      </c>
      <c r="CM64" s="441" t="str">
        <f t="shared" ca="1" si="135"/>
        <v>-</v>
      </c>
      <c r="CN64" s="441">
        <f t="shared" ca="1" si="136"/>
        <v>0</v>
      </c>
      <c r="CO64" s="441">
        <f t="shared" ca="1" si="136"/>
        <v>0</v>
      </c>
      <c r="CP64" s="567" t="str" cm="1">
        <f t="array" aca="1" ref="CP64" ca="1">INDEX(CP$13:CP63,$B64+1,1)</f>
        <v>-</v>
      </c>
      <c r="CQ64" s="441" t="str">
        <f t="shared" ca="1" si="137"/>
        <v>-</v>
      </c>
      <c r="CR64" s="441">
        <f t="shared" ca="1" si="138"/>
        <v>0</v>
      </c>
      <c r="CS64" s="567" t="str" cm="1">
        <f t="array" aca="1" ref="CS64" ca="1">INDEX(CS$13:CS63,$B64+1,1)</f>
        <v>-</v>
      </c>
      <c r="CT64" s="567" t="str" cm="1">
        <f t="array" aca="1" ref="CT64" ca="1">INDEX(CT$13:CT63,$B64+1,1)</f>
        <v>-</v>
      </c>
      <c r="CU64" s="441">
        <f t="shared" ca="1" si="139"/>
        <v>0</v>
      </c>
      <c r="CV64" s="567" t="str" cm="1">
        <f t="array" aca="1" ref="CV64" ca="1">INDEX(CV$13:CV63,$B64+1,1)</f>
        <v>-</v>
      </c>
      <c r="CW64" s="441" t="str">
        <f t="shared" ca="1" si="140"/>
        <v>-</v>
      </c>
      <c r="CX64" s="441">
        <f t="shared" ca="1" si="141"/>
        <v>0</v>
      </c>
      <c r="CY64" s="441">
        <f t="shared" ca="1" si="141"/>
        <v>0</v>
      </c>
      <c r="CZ64" s="8"/>
      <c r="DA64" s="567" t="b" cm="1">
        <f t="array" aca="1" ref="DA64" ca="1">INDEX(DA$13:DA63,$B64+1,1)</f>
        <v>1</v>
      </c>
      <c r="DB64" s="567" t="b" cm="1">
        <f t="array" aca="1" ref="DB64" ca="1">INDEX(DB$13:DB63,$B64+1,1)</f>
        <v>1</v>
      </c>
      <c r="DC64" s="579">
        <f t="shared" ca="1" si="142"/>
        <v>2212011</v>
      </c>
      <c r="DD64" s="567" t="b" cm="1">
        <f t="array" aca="1" ref="DD64" ca="1">INDEX(DD$13:DD63,$B64+1,1)</f>
        <v>1</v>
      </c>
      <c r="DE64" s="567" cm="1">
        <f t="array" aca="1" ref="DE64" ca="1">INDEX(DE$13:DE63,$B64+1,1)</f>
        <v>0</v>
      </c>
      <c r="DF64" s="567" cm="1">
        <f t="array" aca="1" ref="DF64" ca="1">INDEX(DF$13:DF63,$B64+1,1)</f>
        <v>1</v>
      </c>
      <c r="DG64" s="567" cm="1">
        <f t="array" aca="1" ref="DG64" ca="1">INDEX(DG$13:DG63,$B64+1,1)</f>
        <v>1</v>
      </c>
      <c r="DH64" s="575">
        <f t="shared" ca="1" si="143"/>
        <v>652</v>
      </c>
      <c r="DI64" s="575">
        <f t="shared" ca="1" si="143"/>
        <v>686</v>
      </c>
      <c r="DJ64" s="575">
        <f t="shared" ca="1" si="143"/>
        <v>721</v>
      </c>
      <c r="DK64" s="490">
        <f t="shared" ca="1" si="144"/>
        <v>378</v>
      </c>
      <c r="DL64" s="490">
        <f t="shared" ca="1" si="144"/>
        <v>413</v>
      </c>
      <c r="DM64" s="490">
        <f t="shared" ca="1" si="144"/>
        <v>448</v>
      </c>
      <c r="DN64" s="441">
        <f t="shared" ca="1" si="145"/>
        <v>1</v>
      </c>
      <c r="DO64" s="441">
        <f t="shared" ca="1" si="145"/>
        <v>60</v>
      </c>
      <c r="DP64" s="441" t="str">
        <f t="shared" ca="1" si="145"/>
        <v>-</v>
      </c>
      <c r="DQ64" s="441" t="str">
        <f t="shared" ca="1" si="145"/>
        <v>-</v>
      </c>
      <c r="DR64" s="441" t="str">
        <f t="shared" ca="1" si="145"/>
        <v>-</v>
      </c>
      <c r="DS64" s="441" t="str">
        <f t="shared" ca="1" si="145"/>
        <v>-</v>
      </c>
      <c r="DT64" s="441" t="b">
        <f t="shared" ca="1" si="146"/>
        <v>0</v>
      </c>
      <c r="DU64" s="441" t="str">
        <f t="shared" ca="1" si="146"/>
        <v>-</v>
      </c>
      <c r="DV64" s="441" t="str">
        <f t="shared" ca="1" si="146"/>
        <v>-</v>
      </c>
      <c r="DW64" s="441" t="str">
        <f t="shared" ca="1" si="146"/>
        <v>-</v>
      </c>
      <c r="DX64" s="441" t="str">
        <f t="shared" ca="1" si="147"/>
        <v>-</v>
      </c>
      <c r="DY64" s="441" t="str">
        <f t="shared" ca="1" si="147"/>
        <v>-</v>
      </c>
      <c r="DZ64" s="441">
        <f t="shared" ca="1" si="147"/>
        <v>500</v>
      </c>
      <c r="EA64" s="441">
        <f t="shared" ca="1" si="147"/>
        <v>500</v>
      </c>
      <c r="EB64" s="441" t="str">
        <f t="shared" ca="1" si="147"/>
        <v>-</v>
      </c>
      <c r="EC64" s="441" t="str">
        <f t="shared" ca="1" si="147"/>
        <v>-</v>
      </c>
      <c r="ED64" s="441" t="str">
        <f t="shared" ca="1" si="147"/>
        <v>-</v>
      </c>
      <c r="EE64" s="441">
        <f t="shared" ca="1" si="148"/>
        <v>0</v>
      </c>
      <c r="EF64" s="441">
        <f t="shared" ca="1" si="149"/>
        <v>0.01</v>
      </c>
      <c r="EG64" s="441">
        <f t="shared" ca="1" si="150"/>
        <v>3.125E-2</v>
      </c>
      <c r="EH64" s="441">
        <f t="shared" ca="1" si="150"/>
        <v>3.125E-2</v>
      </c>
      <c r="EI64" s="441">
        <f t="shared" ca="1" si="150"/>
        <v>0.05</v>
      </c>
      <c r="EJ64" s="441">
        <f t="shared" ca="1" si="150"/>
        <v>0.05</v>
      </c>
      <c r="EK64" s="441" t="b">
        <f t="shared" ca="1" si="151"/>
        <v>0</v>
      </c>
      <c r="EL64" s="441" t="b">
        <f t="shared" ca="1" si="151"/>
        <v>0</v>
      </c>
      <c r="EM64" s="441" t="b">
        <f t="shared" ca="1" si="151"/>
        <v>1</v>
      </c>
      <c r="EN64" s="441" t="b">
        <f t="shared" ca="1" si="151"/>
        <v>0</v>
      </c>
      <c r="EO64" s="441">
        <f t="shared" ca="1" si="152"/>
        <v>1</v>
      </c>
      <c r="EP64" s="441">
        <f t="shared" ca="1" si="153"/>
        <v>0.66</v>
      </c>
      <c r="EQ64" s="441" t="b">
        <f t="shared" ca="1" si="154"/>
        <v>1</v>
      </c>
      <c r="ER64" s="441" t="b">
        <f t="shared" ca="1" si="155"/>
        <v>1</v>
      </c>
      <c r="ES64" s="441" t="b">
        <f t="shared" ca="1" si="155"/>
        <v>0</v>
      </c>
      <c r="ET64" s="441" t="b">
        <f t="shared" ca="1" si="155"/>
        <v>0</v>
      </c>
      <c r="EU64" s="91">
        <f t="shared" ca="1" si="156"/>
        <v>2</v>
      </c>
      <c r="EV64" s="91">
        <f t="shared" ca="1" si="156"/>
        <v>2</v>
      </c>
      <c r="EW64" s="441">
        <f t="shared" ca="1" si="157"/>
        <v>1</v>
      </c>
      <c r="EX64" s="441">
        <f t="shared" ca="1" si="158"/>
        <v>1</v>
      </c>
      <c r="EY64" s="441">
        <f t="shared" ca="1" si="158"/>
        <v>1</v>
      </c>
      <c r="EZ64" s="441">
        <f t="shared" ca="1" si="159"/>
        <v>1</v>
      </c>
      <c r="FA64" s="441">
        <f t="shared" ca="1" si="160"/>
        <v>0.5</v>
      </c>
      <c r="FB64" s="441" t="b">
        <f t="shared" ca="1" si="160"/>
        <v>1</v>
      </c>
      <c r="FC64" s="441" t="b">
        <f t="shared" ca="1" si="160"/>
        <v>0</v>
      </c>
      <c r="FD64" s="441" t="b">
        <f t="shared" ca="1" si="160"/>
        <v>0</v>
      </c>
      <c r="FE64" s="441" t="b">
        <f t="shared" ca="1" si="160"/>
        <v>0</v>
      </c>
      <c r="FF64" s="91">
        <f t="shared" ca="1" si="161"/>
        <v>1</v>
      </c>
      <c r="FG64" s="91">
        <f t="shared" ca="1" si="161"/>
        <v>1</v>
      </c>
      <c r="FH64" s="91">
        <f t="shared" ca="1" si="161"/>
        <v>1</v>
      </c>
      <c r="FI64" s="91">
        <f t="shared" ca="1" si="161"/>
        <v>1</v>
      </c>
      <c r="FJ64" s="91">
        <f t="shared" ca="1" si="161"/>
        <v>1</v>
      </c>
      <c r="FK64" s="91">
        <f t="shared" ca="1" si="161"/>
        <v>1</v>
      </c>
      <c r="FL64" s="91">
        <f t="shared" ca="1" si="161"/>
        <v>1</v>
      </c>
      <c r="FM64" s="91">
        <f t="shared" ca="1" si="161"/>
        <v>1</v>
      </c>
      <c r="FN64" s="8"/>
      <c r="FO64" s="567" t="str" cm="1">
        <f t="array" aca="1" ref="FO64" ca="1">INDEX(FO$13:FO63,$B64+1,1)</f>
        <v>-</v>
      </c>
      <c r="FP64" s="567" t="str" cm="1">
        <f t="array" aca="1" ref="FP64" ca="1">INDEX(FP$13:FP63,$B64+1,1)</f>
        <v>-</v>
      </c>
      <c r="FQ64" s="567" t="str" cm="1">
        <f t="array" aca="1" ref="FQ64" ca="1">INDEX(FQ$13:FQ63,$B64+1,1)</f>
        <v>-</v>
      </c>
      <c r="FR64" s="441">
        <f t="shared" ca="1" si="162"/>
        <v>12</v>
      </c>
      <c r="FS64" s="567" t="str" cm="1">
        <f t="array" aca="1" ref="FS64" ca="1">INDEX(FS$13:FS63,$B64+1,1)</f>
        <v>-</v>
      </c>
      <c r="FT64" s="567" cm="1">
        <f t="array" aca="1" ref="FT64" ca="1">INDEX(FT$13:FT63,$B64+1,1)</f>
        <v>1</v>
      </c>
      <c r="FU64" s="567" cm="1">
        <f t="array" aca="1" ref="FU64" ca="1">INDEX(FU$13:FU63,$B64+1,1)</f>
        <v>1</v>
      </c>
      <c r="FV64" s="567" t="str" cm="1">
        <f t="array" aca="1" ref="FV64" ca="1">INDEX(FV$13:FV63,$B64+1,1)</f>
        <v>-</v>
      </c>
      <c r="FW64" s="567" t="str" cm="1">
        <f t="array" aca="1" ref="FW64" ca="1">INDEX(FW$13:FW63,$B64+1,1)</f>
        <v>-</v>
      </c>
      <c r="FX64" s="567" t="str" cm="1">
        <f t="array" aca="1" ref="FX64" ca="1">INDEX(FX$13:FX63,$B64+1,1)</f>
        <v>-</v>
      </c>
      <c r="FY64" s="567" t="str" cm="1">
        <f t="array" aca="1" ref="FY64" ca="1">INDEX(FY$13:FY63,$B64+1,1)</f>
        <v>-</v>
      </c>
      <c r="FZ64" s="567" t="str" cm="1">
        <f t="array" aca="1" ref="FZ64" ca="1">INDEX(FZ$13:FZ63,$B64+1,1)</f>
        <v>-</v>
      </c>
      <c r="GA64" s="567" t="str" cm="1">
        <f t="array" aca="1" ref="GA64" ca="1">INDEX(GA$13:GA63,$B64+1,1)</f>
        <v>-</v>
      </c>
      <c r="GB64" s="567" t="str" cm="1">
        <f t="array" aca="1" ref="GB64" ca="1">INDEX(GB$13:GB63,$B64+1,1)</f>
        <v>-</v>
      </c>
      <c r="GC64" s="567" t="str" cm="1">
        <f t="array" aca="1" ref="GC64" ca="1">INDEX(GC$13:GC63,$B64+1,1)</f>
        <v>-</v>
      </c>
      <c r="GD64" s="567" t="str" cm="1">
        <f t="array" aca="1" ref="GD64" ca="1">INDEX(GD$13:GD63,$B64+1,1)</f>
        <v>-</v>
      </c>
      <c r="GE64" s="567" t="str" cm="1">
        <f t="array" aca="1" ref="GE64" ca="1">INDEX(GE$13:GE63,$B64+1,1)</f>
        <v>-</v>
      </c>
      <c r="GF64" s="567" t="str" cm="1">
        <f t="array" aca="1" ref="GF64" ca="1">INDEX(GF$13:GF63,$B64+1,1)</f>
        <v>-</v>
      </c>
      <c r="GG64" s="567" t="str" cm="1">
        <f t="array" aca="1" ref="GG64" ca="1">INDEX(GG$13:GG63,$B64+1,1)</f>
        <v>-</v>
      </c>
      <c r="GH64" s="567" t="str" cm="1">
        <f t="array" aca="1" ref="GH64" ca="1">INDEX(GH$13:GH63,$B64+1,1)</f>
        <v>-</v>
      </c>
      <c r="GI64" s="567" t="str" cm="1">
        <f t="array" aca="1" ref="GI64" ca="1">INDEX(GI$13:GI63,$B64+1,1)</f>
        <v>-</v>
      </c>
      <c r="GJ64" s="567" t="str" cm="1">
        <f t="array" aca="1" ref="GJ64" ca="1">INDEX(GJ$13:GJ63,$B64+1,1)</f>
        <v>-</v>
      </c>
      <c r="GK64" s="567" t="str" cm="1">
        <f t="array" aca="1" ref="GK64" ca="1">INDEX(GK$13:GK63,$B64+1,1)</f>
        <v>-</v>
      </c>
      <c r="GL64" s="567" t="str" cm="1">
        <f t="array" aca="1" ref="GL64" ca="1">INDEX(GL$13:GL63,$B64+1,1)</f>
        <v>-</v>
      </c>
      <c r="GM64" s="567" t="str" cm="1">
        <f t="array" aca="1" ref="GM64" ca="1">INDEX(GM$13:GM63,$B64+1,1)</f>
        <v>-</v>
      </c>
      <c r="GN64" s="441">
        <f t="shared" ca="1" si="163"/>
        <v>-4.356640814172863E-2</v>
      </c>
      <c r="GO64" s="567" t="str" cm="1">
        <f t="array" aca="1" ref="GO64" ca="1">INDEX(GO$13:GO63,$B64+1,1)</f>
        <v>-</v>
      </c>
      <c r="GP64" s="567" cm="1">
        <f t="array" aca="1" ref="GP64" ca="1">INDEX(GP$13:GP63,$B64+1,1)</f>
        <v>1</v>
      </c>
      <c r="GQ64" s="441">
        <f t="shared" ca="1" si="164"/>
        <v>2.8364497575928811E-2</v>
      </c>
      <c r="GR64" s="567" cm="1">
        <f t="array" aca="1" ref="GR64" ca="1">INDEX(GR$13:GR63,$B64+1,1)</f>
        <v>0</v>
      </c>
      <c r="GS64" s="441">
        <f t="shared" ca="1" si="165"/>
        <v>1.5331968603331192E-2</v>
      </c>
      <c r="GT64" s="441">
        <f t="shared" ca="1" si="165"/>
        <v>3.832992150832798E-2</v>
      </c>
      <c r="GU64" s="441">
        <f t="shared" ca="1" si="165"/>
        <v>3.832992150832798E-2</v>
      </c>
      <c r="GV64" s="441">
        <f t="shared" ca="1" si="165"/>
        <v>1</v>
      </c>
      <c r="GW64" s="441">
        <f t="shared" ca="1" si="165"/>
        <v>0.99469270237523977</v>
      </c>
      <c r="GX64" s="441">
        <f t="shared" ca="1" si="165"/>
        <v>5.6942336250513627E-2</v>
      </c>
      <c r="GY64" s="567" cm="1">
        <f t="array" aca="1" ref="GY64" ca="1">INDEX(GY$13:GY63,$B64+1,1)</f>
        <v>0</v>
      </c>
      <c r="GZ64" s="567" cm="1">
        <f t="array" aca="1" ref="GZ64" ca="1">INDEX(GZ$13:GZ63,$B64+1,1)</f>
        <v>0</v>
      </c>
      <c r="HA64" s="567" cm="1">
        <f t="array" aca="1" ref="HA64" ca="1">INDEX(HA$13:HA63,$B64+1,1)</f>
        <v>0</v>
      </c>
      <c r="HB64" s="8"/>
      <c r="HC64" s="567" t="str" cm="1">
        <f t="array" aca="1" ref="HC64" ca="1">INDEX(HC$13:HC63,$B64+1,1)</f>
        <v>-</v>
      </c>
      <c r="HD64" s="567" t="str" cm="1">
        <f t="array" aca="1" ref="HD64" ca="1">INDEX(HD$13:HD63,$B64+1,1)</f>
        <v>-</v>
      </c>
      <c r="HE64" s="567" t="str" cm="1">
        <f t="array" aca="1" ref="HE64" ca="1">INDEX(HE$13:HE63,$B64+1,1)</f>
        <v>-</v>
      </c>
      <c r="HF64" s="567" t="str" cm="1">
        <f t="array" aca="1" ref="HF64" ca="1">INDEX(HF$13:HF63,$B64+1,1)</f>
        <v>-</v>
      </c>
      <c r="HG64" s="567" cm="1">
        <f t="array" aca="1" ref="HG64" ca="1">INDEX(HG$13:HG63,$B64+1,1)</f>
        <v>0</v>
      </c>
      <c r="HH64" s="567" t="str" cm="1">
        <f t="array" aca="1" ref="HH64" ca="1">INDEX(HH$13:HH63,$B64+1,1)</f>
        <v>-</v>
      </c>
      <c r="HI64" s="567" t="str" cm="1">
        <f t="array" aca="1" ref="HI64" ca="1">INDEX(HI$13:HI63,$B64+1,1)</f>
        <v>-</v>
      </c>
      <c r="HJ64" s="568" t="str">
        <f t="shared" ca="1" si="166"/>
        <v>-</v>
      </c>
      <c r="HK64" s="567" t="str" cm="1">
        <f t="array" aca="1" ref="HK64" ca="1">INDEX(HK$13:HK63,$B64+1,1)</f>
        <v>-</v>
      </c>
      <c r="HL64" s="567" t="str" cm="1">
        <f t="array" aca="1" ref="HL64" ca="1">INDEX(HL$13:HL63,$B64+1,1)</f>
        <v>-</v>
      </c>
      <c r="HM64" s="567" t="str" cm="1">
        <f t="array" aca="1" ref="HM64" ca="1">INDEX(HM$13:HM63,$B64+1,1)</f>
        <v>-</v>
      </c>
      <c r="HN64" s="567" t="str" cm="1">
        <f t="array" aca="1" ref="HN64" ca="1">INDEX(HN$13:HN63,$B64+1,1)</f>
        <v>-</v>
      </c>
      <c r="HO64" s="567" t="str" cm="1">
        <f t="array" aca="1" ref="HO64" ca="1">INDEX(HO$13:HO63,$B64+1,1)</f>
        <v>-</v>
      </c>
      <c r="HP64" s="567" t="str" cm="1">
        <f t="array" aca="1" ref="HP64" ca="1">INDEX(HP$13:HP63,$B64+1,1)</f>
        <v>-</v>
      </c>
      <c r="HQ64" s="567" t="str" cm="1">
        <f t="array" aca="1" ref="HQ64" ca="1">INDEX(HQ$13:HQ63,$B64+1,1)</f>
        <v>-</v>
      </c>
      <c r="HR64" s="567" t="str" cm="1">
        <f t="array" aca="1" ref="HR64" ca="1">INDEX(HR$13:HR63,$B64+1,1)</f>
        <v>-</v>
      </c>
      <c r="HS64" s="567" t="str" cm="1">
        <f t="array" aca="1" ref="HS64" ca="1">INDEX(HS$13:HS63,$B64+1,1)</f>
        <v>-</v>
      </c>
      <c r="HT64" s="567" t="str" cm="1">
        <f t="array" aca="1" ref="HT64" ca="1">INDEX(HT$13:HT63,$B64+1,1)</f>
        <v>-</v>
      </c>
      <c r="HU64" s="567" t="str" cm="1">
        <f t="array" aca="1" ref="HU64" ca="1">INDEX(HU$13:HU63,$B64+1,1)</f>
        <v>-</v>
      </c>
      <c r="HV64" s="567" t="str" cm="1">
        <f t="array" aca="1" ref="HV64" ca="1">INDEX(HV$13:HV63,$B64+1,1)</f>
        <v>-</v>
      </c>
      <c r="HW64" s="567" t="str" cm="1">
        <f t="array" aca="1" ref="HW64" ca="1">INDEX(HW$13:HW63,$B64+1,1)</f>
        <v>-</v>
      </c>
      <c r="HX64" s="567" cm="1">
        <f t="array" aca="1" ref="HX64" ca="1">INDEX(HX$13:HX63,$B64+1,1)</f>
        <v>0</v>
      </c>
      <c r="HY64" s="567" t="str" cm="1">
        <f t="array" aca="1" ref="HY64" ca="1">INDEX(HY$13:HY63,$B64+1,1)</f>
        <v>-</v>
      </c>
      <c r="HZ64" s="567" t="str" cm="1">
        <f t="array" aca="1" ref="HZ64" ca="1">INDEX(HZ$13:HZ63,$B64+1,1)</f>
        <v>-</v>
      </c>
      <c r="IA64" s="567" t="str" cm="1">
        <f t="array" aca="1" ref="IA64" ca="1">INDEX(IA$13:IA63,$B64+1,1)</f>
        <v>-</v>
      </c>
      <c r="IB64" s="567" t="str" cm="1">
        <f t="array" aca="1" ref="IB64" ca="1">INDEX(IB$13:IB63,$B64+1,1)</f>
        <v>-</v>
      </c>
      <c r="IC64" s="567" t="str" cm="1">
        <f t="array" aca="1" ref="IC64" ca="1">INDEX(IC$13:IC63,$B64+1,1)</f>
        <v>-</v>
      </c>
      <c r="ID64" s="567" cm="1">
        <f t="array" aca="1" ref="ID64" ca="1">INDEX(ID$13:ID63,$B64+1,1)</f>
        <v>0</v>
      </c>
      <c r="IE64" s="567" t="str" cm="1">
        <f t="array" aca="1" ref="IE64" ca="1">INDEX(IE$13:IE63,$B64+1,1)</f>
        <v>-</v>
      </c>
      <c r="IF64" s="567" t="str" cm="1">
        <f t="array" aca="1" ref="IF64" ca="1">INDEX(IF$13:IF63,$B64+1,1)</f>
        <v>-</v>
      </c>
      <c r="IG64" s="567" t="str" cm="1">
        <f t="array" aca="1" ref="IG64" ca="1">INDEX(IG$13:IG63,$B64+1,1)</f>
        <v>-</v>
      </c>
      <c r="IH64" s="567" cm="1">
        <f t="array" aca="1" ref="IH64" ca="1">INDEX(IH$13:IH63,$B64+1,1)</f>
        <v>1</v>
      </c>
      <c r="II64" s="567" cm="1">
        <f t="array" aca="1" ref="II64" ca="1">INDEX(II$13:II63,$B64+1,1)</f>
        <v>1</v>
      </c>
      <c r="IJ64" s="8"/>
      <c r="IK64" s="567" t="str" cm="1">
        <f t="array" aca="1" ref="IK64" ca="1">INDEX(IK$13:IK63,$B64+1,1)</f>
        <v>-</v>
      </c>
      <c r="IL64" s="567" t="str" cm="1">
        <f t="array" aca="1" ref="IL64" ca="1">INDEX(IL$13:IL63,$B64+1,1)</f>
        <v>-</v>
      </c>
      <c r="IM64" s="567" t="str" cm="1">
        <f t="array" aca="1" ref="IM64" ca="1">INDEX(IM$13:IM63,$B64+1,1)</f>
        <v>-</v>
      </c>
      <c r="IN64" s="567" t="str" cm="1">
        <f t="array" aca="1" ref="IN64" ca="1">INDEX(IN$13:IN63,$B64+1,1)</f>
        <v>-</v>
      </c>
      <c r="IO64" s="567" t="str" cm="1">
        <f t="array" aca="1" ref="IO64" ca="1">INDEX(IO$13:IO63,$B64+1,1)</f>
        <v>-</v>
      </c>
      <c r="IP64" s="567" t="str" cm="1">
        <f t="array" aca="1" ref="IP64" ca="1">INDEX(IP$13:IP63,$B64+1,1)</f>
        <v>-</v>
      </c>
      <c r="IQ64" s="567" t="str" cm="1">
        <f t="array" aca="1" ref="IQ64" ca="1">INDEX(IQ$13:IQ63,$B64+1,1)</f>
        <v>-</v>
      </c>
      <c r="IR64" s="567" t="str" cm="1">
        <f t="array" aca="1" ref="IR64" ca="1">INDEX(IR$13:IR63,$B64+1,1)</f>
        <v>-</v>
      </c>
      <c r="IS64" s="567" t="str" cm="1">
        <f t="array" aca="1" ref="IS64" ca="1">INDEX(IS$13:IS63,$B64+1,1)</f>
        <v>-</v>
      </c>
      <c r="IT64" s="567" t="str" cm="1">
        <f t="array" aca="1" ref="IT64" ca="1">INDEX(IT$13:IT63,$B64+1,1)</f>
        <v>-</v>
      </c>
      <c r="IU64" s="567" t="str" cm="1">
        <f t="array" aca="1" ref="IU64" ca="1">INDEX(IU$13:IU63,$B64+1,1)</f>
        <v>-</v>
      </c>
      <c r="IV64" s="567" t="str" cm="1">
        <f t="array" aca="1" ref="IV64" ca="1">INDEX(IV$13:IV63,$B64+1,1)</f>
        <v>-</v>
      </c>
      <c r="IW64" s="567" t="str" cm="1">
        <f t="array" aca="1" ref="IW64" ca="1">INDEX(IW$13:IW63,$B64+1,1)</f>
        <v>-</v>
      </c>
      <c r="IX64" s="567" t="str" cm="1">
        <f t="array" aca="1" ref="IX64" ca="1">INDEX(IX$13:IX63,$B64+1,1)</f>
        <v>-</v>
      </c>
      <c r="IY64" s="567" t="str" cm="1">
        <f t="array" aca="1" ref="IY64" ca="1">INDEX(IY$13:IY63,$B64+1,1)</f>
        <v>-</v>
      </c>
      <c r="IZ64" s="567" t="str" cm="1">
        <f t="array" aca="1" ref="IZ64" ca="1">INDEX(IZ$13:IZ63,$B64+1,1)</f>
        <v>-</v>
      </c>
      <c r="JA64" s="567" cm="1">
        <f t="array" aca="1" ref="JA64" ca="1">INDEX(JA$13:JA63,$B64+1,1)</f>
        <v>0</v>
      </c>
      <c r="JB64" s="575">
        <f t="shared" ca="1" si="167"/>
        <v>0</v>
      </c>
      <c r="JC64" s="575">
        <f t="shared" ca="1" si="167"/>
        <v>0</v>
      </c>
      <c r="JD64" s="197">
        <f t="shared" ca="1" si="168"/>
        <v>0</v>
      </c>
      <c r="JE64" s="197">
        <f t="shared" ca="1" si="168"/>
        <v>0</v>
      </c>
      <c r="JF64" s="197">
        <f t="shared" ca="1" si="168"/>
        <v>0</v>
      </c>
      <c r="JG64" s="197">
        <f t="shared" ca="1" si="168"/>
        <v>0</v>
      </c>
      <c r="JH64" s="197">
        <f t="shared" ca="1" si="168"/>
        <v>0</v>
      </c>
      <c r="JI64" s="240">
        <f t="shared" ca="1" si="169"/>
        <v>0</v>
      </c>
      <c r="JJ64" s="197">
        <f t="shared" ca="1" si="170"/>
        <v>0</v>
      </c>
      <c r="JK64" s="197">
        <f t="shared" ca="1" si="170"/>
        <v>0</v>
      </c>
      <c r="JL64" s="197">
        <f t="shared" ca="1" si="170"/>
        <v>0</v>
      </c>
      <c r="JM64" s="197">
        <f t="shared" ca="1" si="170"/>
        <v>0</v>
      </c>
      <c r="JN64" s="197">
        <f t="shared" ca="1" si="170"/>
        <v>0</v>
      </c>
      <c r="JO64" s="240">
        <f t="shared" ca="1" si="171"/>
        <v>0</v>
      </c>
      <c r="JP64" s="241">
        <f t="shared" ca="1" si="172"/>
        <v>0</v>
      </c>
      <c r="JQ64" s="241">
        <f t="shared" ca="1" si="172"/>
        <v>0</v>
      </c>
      <c r="JR64" s="241">
        <f t="shared" ca="1" si="172"/>
        <v>0</v>
      </c>
      <c r="JS64" s="241">
        <f t="shared" ca="1" si="172"/>
        <v>0</v>
      </c>
      <c r="JT64" s="576">
        <f t="shared" ca="1" si="173"/>
        <v>0</v>
      </c>
      <c r="JU64" s="241">
        <f t="shared" ca="1" si="174"/>
        <v>0</v>
      </c>
      <c r="JV64" s="241">
        <f t="shared" ca="1" si="174"/>
        <v>0</v>
      </c>
      <c r="JW64" s="241">
        <f t="shared" ca="1" si="174"/>
        <v>0</v>
      </c>
      <c r="JX64" s="241">
        <f t="shared" ca="1" si="174"/>
        <v>0</v>
      </c>
      <c r="JY64" s="576">
        <f t="shared" ca="1" si="175"/>
        <v>0</v>
      </c>
      <c r="JZ64" s="576">
        <f t="shared" ca="1" si="175"/>
        <v>0</v>
      </c>
      <c r="KA64" s="576">
        <f t="shared" ca="1" si="175"/>
        <v>0</v>
      </c>
      <c r="KB64" s="576">
        <f t="shared" ca="1" si="175"/>
        <v>0</v>
      </c>
      <c r="KC64" s="576">
        <f t="shared" ca="1" si="175"/>
        <v>0</v>
      </c>
      <c r="KD64" s="576">
        <f t="shared" ca="1" si="175"/>
        <v>0</v>
      </c>
      <c r="KE64" s="576">
        <f t="shared" ca="1" si="175"/>
        <v>0</v>
      </c>
      <c r="KF64" s="567" cm="1">
        <f t="array" aca="1" ref="KF64" ca="1">INDEX(KF$13:KF63,$B64+1,1)</f>
        <v>0</v>
      </c>
      <c r="KG64" s="441">
        <f t="shared" ca="1" si="176"/>
        <v>19</v>
      </c>
      <c r="KH64" s="8"/>
      <c r="KI64" s="567" cm="1">
        <f t="array" aca="1" ref="KI64" ca="1">INDEX(KI$13:KI63,$B64+1,1)</f>
        <v>0</v>
      </c>
      <c r="KJ64" s="441">
        <f t="shared" si="177"/>
        <v>0</v>
      </c>
      <c r="KK64" s="567" cm="1">
        <f t="array" aca="1" ref="KK64" ca="1">INDEX(KK$13:KK63,$B64+1,1)</f>
        <v>0</v>
      </c>
      <c r="KL64" s="567" t="str" cm="1">
        <f t="array" aca="1" ref="KL64" ca="1">INDEX(KL$13:KL63,$B64+1,1)</f>
        <v>-</v>
      </c>
      <c r="KM64" s="567" t="str" cm="1">
        <f t="array" aca="1" ref="KM64" ca="1">INDEX(KM$13:KM63,$B64+1,1)</f>
        <v>-</v>
      </c>
      <c r="KN64" s="567" t="str" cm="1">
        <f t="array" aca="1" ref="KN64" ca="1">INDEX(KN$13:KN63,$B64+1,1)</f>
        <v>-</v>
      </c>
      <c r="KO64" s="567" t="str" cm="1">
        <f t="array" aca="1" ref="KO64" ca="1">INDEX(KO$13:KO63,$B64+1,1)</f>
        <v>-</v>
      </c>
      <c r="KP64" s="567" t="str" cm="1">
        <f t="array" aca="1" ref="KP64" ca="1">INDEX(KP$13:KP63,$B64+1,1)</f>
        <v>-</v>
      </c>
      <c r="KQ64" s="567" t="str" cm="1">
        <f t="array" aca="1" ref="KQ64" ca="1">INDEX(KQ$13:KQ63,$B64+1,1)</f>
        <v>-</v>
      </c>
      <c r="KR64" s="567" t="str" cm="1">
        <f t="array" aca="1" ref="KR64" ca="1">INDEX(KR$13:KR63,$B64+1,1)</f>
        <v>-</v>
      </c>
      <c r="KS64" s="567" t="str" cm="1">
        <f t="array" aca="1" ref="KS64" ca="1">INDEX(KS$13:KS63,$B64+1,1)</f>
        <v>-</v>
      </c>
      <c r="KT64" s="567" t="str" cm="1">
        <f t="array" aca="1" ref="KT64" ca="1">INDEX(KT$13:KT63,$B64+1,1)</f>
        <v>-</v>
      </c>
      <c r="KU64" s="567" t="str" cm="1">
        <f t="array" aca="1" ref="KU64" ca="1">INDEX(KU$13:KU63,$B64+1,1)</f>
        <v>-</v>
      </c>
      <c r="KV64" s="567" t="str" cm="1">
        <f t="array" aca="1" ref="KV64" ca="1">INDEX(KV$13:KV63,$B64+1,1)</f>
        <v>-</v>
      </c>
      <c r="KW64" s="567" t="str" cm="1">
        <f t="array" aca="1" ref="KW64" ca="1">INDEX(KW$13:KW63,$B64+1,1)</f>
        <v>-</v>
      </c>
      <c r="KX64" s="567" t="str" cm="1">
        <f t="array" aca="1" ref="KX64" ca="1">INDEX(KX$13:KX63,$B64+1,1)</f>
        <v>-</v>
      </c>
      <c r="KY64" s="567" t="str" cm="1">
        <f t="array" aca="1" ref="KY64" ca="1">INDEX(KY$13:KY63,$B64+1,1)</f>
        <v>-</v>
      </c>
      <c r="KZ64" s="567" t="str" cm="1">
        <f t="array" aca="1" ref="KZ64" ca="1">INDEX(KZ$13:KZ63,$B64+1,1)</f>
        <v>-</v>
      </c>
      <c r="LA64" s="567" t="str" cm="1">
        <f t="array" aca="1" ref="LA64" ca="1">INDEX(LA$13:LA63,$B64+1,1)</f>
        <v>-</v>
      </c>
      <c r="LB64" s="8"/>
      <c r="LC64" s="441" t="b">
        <f t="shared" ca="1" si="178"/>
        <v>0</v>
      </c>
      <c r="LD64" s="567" t="str" cm="1">
        <f t="array" aca="1" ref="LD64" ca="1">INDEX(LD$13:LD63,$B64+1,1)</f>
        <v>-</v>
      </c>
      <c r="LE64" s="567" t="str" cm="1">
        <f t="array" aca="1" ref="LE64" ca="1">INDEX(LE$13:LE63,$B64+1,1)</f>
        <v>-</v>
      </c>
      <c r="LF64" s="567" t="str" cm="1">
        <f t="array" aca="1" ref="LF64" ca="1">INDEX(LF$13:LF63,$B64+1,1)</f>
        <v>-</v>
      </c>
      <c r="LG64" s="567" t="str" cm="1">
        <f t="array" aca="1" ref="LG64" ca="1">INDEX(LG$13:LG63,$B64+1,1)</f>
        <v>-</v>
      </c>
      <c r="LH64" s="441">
        <f t="shared" ca="1" si="179"/>
        <v>0.11</v>
      </c>
      <c r="LI64" s="441">
        <f t="shared" ca="1" si="179"/>
        <v>0.06</v>
      </c>
      <c r="LJ64" s="567" t="str" cm="1">
        <f t="array" aca="1" ref="LJ64" ca="1">INDEX(LJ$13:LJ63,$B64+1,1)</f>
        <v>-</v>
      </c>
      <c r="LK64" s="441" t="str" cm="1">
        <f t="array" aca="1" ref="LK64" ca="1">IF(OR(LL64:LL64&lt;&gt;"-"),TRUE,"-")</f>
        <v>-</v>
      </c>
      <c r="LL64" s="567" t="str" cm="1">
        <f t="array" aca="1" ref="LL64" ca="1">INDEX(LL$13:LL63,$B64+1,1)</f>
        <v>-</v>
      </c>
      <c r="LM64" s="567" cm="1">
        <f t="array" aca="1" ref="LM64" ca="1">INDEX(LM$13:LM63,$B64+1,1)</f>
        <v>0</v>
      </c>
      <c r="LN64" s="567" cm="1">
        <f t="array" aca="1" ref="LN64" ca="1">INDEX(LN$13:LN63,$B64+1,1)</f>
        <v>999999</v>
      </c>
      <c r="LO64" s="567" cm="1">
        <f t="array" aca="1" ref="LO64" ca="1">INDEX(LO$13:LO63,$B64+1,1)</f>
        <v>999999</v>
      </c>
      <c r="LP64" s="567" cm="1">
        <f t="array" aca="1" ref="LP64" ca="1">INDEX(LP$13:LP63,$B64+1,1)</f>
        <v>999999</v>
      </c>
      <c r="LQ64" s="567" cm="1">
        <f t="array" aca="1" ref="LQ64" ca="1">INDEX(LQ$13:LQ63,$B64+1,1)</f>
        <v>999999</v>
      </c>
      <c r="LR64" s="567" cm="1">
        <f t="array" aca="1" ref="LR64" ca="1">INDEX(LR$13:LR63,$B64+1,1)</f>
        <v>999999</v>
      </c>
      <c r="LS64" s="567" cm="1">
        <f t="array" aca="1" ref="LS64" ca="1">INDEX(LS$13:LS63,$B64+1,1)</f>
        <v>999999</v>
      </c>
      <c r="LT64" s="567" t="str" cm="1">
        <f t="array" aca="1" ref="LT64" ca="1">INDEX(LT$13:LT63,$B64+1,1)</f>
        <v>-</v>
      </c>
      <c r="LU64" s="567" t="str" cm="1">
        <f t="array" aca="1" ref="LU64" ca="1">INDEX(LU$13:LU63,$B64+1,1)</f>
        <v>-</v>
      </c>
      <c r="LV64" s="567" t="str" cm="1">
        <f t="array" aca="1" ref="LV64" ca="1">INDEX(LV$13:LV63,$B64+1,1)</f>
        <v>-</v>
      </c>
      <c r="LW64" s="567" t="b" cm="1">
        <f t="array" aca="1" ref="LW64" ca="1">INDEX(LW$13:LW63,$B64+1,1)</f>
        <v>1</v>
      </c>
      <c r="LX64" s="567" t="str" cm="1">
        <f t="array" aca="1" ref="LX64" ca="1">INDEX(LX$13:LX63,$B64+1,1)</f>
        <v>-</v>
      </c>
      <c r="LY64" s="567" cm="1">
        <f t="array" aca="1" ref="LY64" ca="1">INDEX(LY$13:LY63,$B64+1,1)</f>
        <v>0</v>
      </c>
      <c r="LZ64" s="567" cm="1">
        <f t="array" aca="1" ref="LZ64" ca="1">INDEX(LZ$13:LZ63,$B64+1,1)</f>
        <v>0</v>
      </c>
      <c r="MA64" s="567" cm="1">
        <f t="array" aca="1" ref="MA64" ca="1">INDEX(MA$13:MA63,$B64+1,1)</f>
        <v>0</v>
      </c>
      <c r="MB64" s="567" t="str" cm="1">
        <f t="array" aca="1" ref="MB64" ca="1">INDEX(MB$13:MB63,$B64+1,1)</f>
        <v>-</v>
      </c>
      <c r="MC64" s="567" t="str" cm="1">
        <f t="array" aca="1" ref="MC64" ca="1">INDEX(MC$13:MC63,$B64+1,1)</f>
        <v>-</v>
      </c>
      <c r="MD64" s="441">
        <f t="shared" ca="1" si="180"/>
        <v>0</v>
      </c>
      <c r="ME64" s="567" t="str" cm="1">
        <f t="array" aca="1" ref="ME64" ca="1">INDEX(ME$13:ME63,$B64+1,1)</f>
        <v>-</v>
      </c>
      <c r="MF64" s="441" t="str">
        <f t="shared" ca="1" si="181"/>
        <v>-</v>
      </c>
      <c r="MG64" s="8"/>
      <c r="MH64" s="441">
        <f t="shared" si="182"/>
        <v>50</v>
      </c>
      <c r="MI64" s="441">
        <f t="shared" si="182"/>
        <v>50</v>
      </c>
      <c r="MJ64" s="441">
        <f t="shared" si="182"/>
        <v>50</v>
      </c>
      <c r="MK64" s="441">
        <f t="shared" si="182"/>
        <v>50</v>
      </c>
      <c r="ML64" s="567" cm="1">
        <f t="array" aca="1" ref="ML64" ca="1">INDEX(ML$13:ML63,$B64+1,1)</f>
        <v>1</v>
      </c>
      <c r="MM64" s="567" cm="1">
        <f t="array" aca="1" ref="MM64" ca="1">INDEX(MM$13:MM63,$B64+1,1)</f>
        <v>1</v>
      </c>
      <c r="MN64" s="567" cm="1">
        <f t="array" aca="1" ref="MN64" ca="1">INDEX(MN$13:MN63,$B64+1,1)</f>
        <v>1</v>
      </c>
      <c r="MO64" s="567" cm="1">
        <f t="array" aca="1" ref="MO64" ca="1">INDEX(MO$13:MO63,$B64+1,1)</f>
        <v>1</v>
      </c>
      <c r="MP64" s="8"/>
      <c r="MQ64" s="441">
        <f t="shared" ca="1" si="183"/>
        <v>1.5</v>
      </c>
      <c r="MR64" s="8"/>
      <c r="MS64" s="577" t="str">
        <f t="shared" ca="1" si="184"/>
        <v>-</v>
      </c>
      <c r="MT64" s="577" t="str">
        <f t="shared" ca="1" si="184"/>
        <v>-</v>
      </c>
      <c r="MU64" s="577" t="str">
        <f t="shared" ca="1" si="184"/>
        <v>-</v>
      </c>
      <c r="MV64" s="577" t="str">
        <f t="shared" ca="1" si="184"/>
        <v>-</v>
      </c>
      <c r="MW64" s="567" cm="1">
        <f t="array" aca="1" ref="MW64" ca="1">INDEX(MW$13:MW63,$B64+1,1)</f>
        <v>0</v>
      </c>
      <c r="MX64" s="514">
        <v>0</v>
      </c>
    </row>
    <row r="65" spans="1:362" outlineLevel="2">
      <c r="A65" s="18">
        <f t="shared" si="120"/>
        <v>52</v>
      </c>
      <c r="B65" s="200">
        <f t="shared" ca="1" si="186"/>
        <v>46</v>
      </c>
      <c r="C65" s="489">
        <f t="shared" ca="1" si="121"/>
        <v>1200</v>
      </c>
      <c r="D65" s="124" t="str">
        <f t="shared" ca="1" si="122"/>
        <v>GSW</v>
      </c>
      <c r="E65" t="b">
        <v>1</v>
      </c>
      <c r="F65" t="b">
        <v>0</v>
      </c>
      <c r="G65" t="b">
        <f t="shared" si="123"/>
        <v>1</v>
      </c>
      <c r="H65" s="200">
        <f t="shared" ca="1" si="185"/>
        <v>6</v>
      </c>
      <c r="I65" s="567" cm="1">
        <f t="array" aca="1" ref="I65" ca="1">INDEX(I$13:I64,$B65+1,1)</f>
        <v>1</v>
      </c>
      <c r="J65" s="567" cm="1">
        <f t="array" aca="1" ref="J65" ca="1">INDEX(J$13:J64,$B65+1,1)</f>
        <v>0</v>
      </c>
      <c r="K65" s="567" cm="1">
        <f t="array" aca="1" ref="K65" ca="1">INDEX(K$13:K64,$B65+1,1)</f>
        <v>0</v>
      </c>
      <c r="L65" s="567" cm="1">
        <f t="array" aca="1" ref="L65" ca="1">INDEX(L$13:L64,$B65+1,1)</f>
        <v>2</v>
      </c>
      <c r="M65" s="240">
        <f t="shared" ca="1" si="124"/>
        <v>2</v>
      </c>
      <c r="N65" s="240">
        <f t="shared" ca="1" si="124"/>
        <v>2</v>
      </c>
      <c r="O65" s="240">
        <f t="shared" ca="1" si="124"/>
        <v>1</v>
      </c>
      <c r="P65" s="441">
        <f t="shared" ca="1" si="125"/>
        <v>2</v>
      </c>
      <c r="Q65" s="441">
        <f t="shared" ca="1" si="125"/>
        <v>0</v>
      </c>
      <c r="R65" s="441">
        <f t="shared" ca="1" si="126"/>
        <v>6</v>
      </c>
      <c r="S65" s="91">
        <f t="shared" ca="1" si="127"/>
        <v>2</v>
      </c>
      <c r="T65" s="91">
        <f ca="1">INDEX(CHOOSE($O65,DataAutumn!i.AdultDrys,DataWinter!i.AdultDrys,DataSpring!i.AdultDrys),1,$M65)</f>
        <v>4</v>
      </c>
      <c r="U65" s="240">
        <f t="shared" ca="1" si="128"/>
        <v>2</v>
      </c>
      <c r="V65" s="240">
        <f t="shared" ca="1" si="128"/>
        <v>1</v>
      </c>
      <c r="W65" s="567" cm="1">
        <f t="array" aca="1" ref="W65" ca="1">INDEX(W$13:W64,$B65+1,1)</f>
        <v>0</v>
      </c>
      <c r="X65" s="567" cm="1">
        <f t="array" aca="1" ref="X65" ca="1">INDEX(X$13:X64,$B65+1,1)</f>
        <v>2</v>
      </c>
      <c r="Y65" s="240">
        <f t="shared" ca="1" si="129"/>
        <v>1</v>
      </c>
      <c r="Z65" s="240">
        <f t="shared" ca="1" si="129"/>
        <v>1</v>
      </c>
      <c r="AA65" s="240">
        <f t="shared" ca="1" si="129"/>
        <v>1</v>
      </c>
      <c r="AB65" s="441" cm="1">
        <f t="array" aca="1" ref="AB65" ca="1">INDEX(i.MLP_PvP,$AD65,2)</f>
        <v>1</v>
      </c>
      <c r="AC65" s="441"/>
      <c r="AD65" s="240">
        <f t="shared" ca="1" si="130"/>
        <v>7</v>
      </c>
      <c r="AE65" s="567" cm="1">
        <f t="array" aca="1" ref="AE65" ca="1">INDEX(AE$13:AE64,$B65+1,1)</f>
        <v>0</v>
      </c>
      <c r="AF65" s="567" cm="1">
        <f t="array" aca="1" ref="AF65" ca="1">INDEX(AF$13:AF64,$B65+1,1)</f>
        <v>0</v>
      </c>
      <c r="AG65" s="567" cm="1">
        <f t="array" aca="1" ref="AG65" ca="1">INDEX(AG$13:AG64,$B65+1,1)</f>
        <v>0</v>
      </c>
      <c r="AH65" s="567" cm="1">
        <f t="array" aca="1" ref="AH65" ca="1">INDEX(AH$13:AH64,$B65+1,1)</f>
        <v>0</v>
      </c>
      <c r="AI65" s="116"/>
      <c r="AJ65" s="116"/>
      <c r="AK65" s="116"/>
      <c r="AL65" s="116"/>
      <c r="AM65" s="116"/>
      <c r="AN65" s="116"/>
      <c r="AO65" s="116"/>
      <c r="AP65" s="116"/>
      <c r="AQ65" s="116"/>
      <c r="AR65" s="116"/>
      <c r="AS65" s="116"/>
      <c r="AT65" s="116"/>
      <c r="AU65" s="116"/>
      <c r="AV65" s="116"/>
      <c r="AW65" s="116"/>
      <c r="AX65" s="116"/>
      <c r="AY65" s="116"/>
      <c r="AZ65" s="116"/>
      <c r="BA65" s="327" t="str">
        <f t="shared" ca="1" si="131"/>
        <v>TemplateEx 00006 SE GSW MWM     TOLAut Scan2 CFS_ RR+01% GP100% WP100% MP100% (PT_F33N11L11)</v>
      </c>
      <c r="BB65" s="8" t="str">
        <f ca="1">IF(COUNTIF(BA$13:BA65,BA65)=1,"-","Dup")</f>
        <v>-</v>
      </c>
      <c r="BC65" s="8"/>
      <c r="BD65" s="567" t="str" cm="1">
        <f t="array" aca="1" ref="BD65" ca="1">INDEX(BD$13:BD64,$B65+1,1)</f>
        <v>-</v>
      </c>
      <c r="BE65" s="567" t="str" cm="1">
        <f t="array" aca="1" ref="BE65" ca="1">INDEX(BE$13:BE64,$B65+1,1)</f>
        <v>-</v>
      </c>
      <c r="BF65" s="567" t="str" cm="1">
        <f t="array" aca="1" ref="BF65" ca="1">INDEX(BF$13:BF64,$B65+1,1)</f>
        <v>-</v>
      </c>
      <c r="BG65" s="567" t="str" cm="1">
        <f t="array" aca="1" ref="BG65" ca="1">INDEX(BG$13:BG64,$B65+1,1)</f>
        <v>-</v>
      </c>
      <c r="BH65" s="567" t="str" cm="1">
        <f t="array" aca="1" ref="BH65" ca="1">INDEX(BH$13:BH64,$B65+1,1)</f>
        <v>-</v>
      </c>
      <c r="BI65" s="567" t="str" cm="1">
        <f t="array" aca="1" ref="BI65" ca="1">INDEX(BI$13:BI64,$B65+1,1)</f>
        <v>-</v>
      </c>
      <c r="BJ65" s="567" t="str" cm="1">
        <f t="array" aca="1" ref="BJ65" ca="1">INDEX(BJ$13:BJ64,$B65+1,1)</f>
        <v>-</v>
      </c>
      <c r="BK65" s="567" t="str" cm="1">
        <f t="array" aca="1" ref="BK65" ca="1">INDEX(BK$13:BK64,$B65+1,1)</f>
        <v>-</v>
      </c>
      <c r="BL65" s="567" t="str" cm="1">
        <f t="array" aca="1" ref="BL65" ca="1">INDEX(BL$13:BL64,$B65+1,1)</f>
        <v>-</v>
      </c>
      <c r="BM65" s="8"/>
      <c r="BN65" s="441" t="b">
        <f t="shared" ca="1" si="132"/>
        <v>1</v>
      </c>
      <c r="BO65" s="441" t="str">
        <f t="shared" ca="1" si="132"/>
        <v>-</v>
      </c>
      <c r="BP65" s="441" t="b">
        <f t="shared" ca="1" si="132"/>
        <v>0</v>
      </c>
      <c r="BQ65" s="441" t="str">
        <f t="shared" ca="1" si="132"/>
        <v>-</v>
      </c>
      <c r="BR65" s="441" t="str">
        <f t="shared" ca="1" si="132"/>
        <v>-</v>
      </c>
      <c r="BS65" s="441" t="str">
        <f t="shared" ca="1" si="132"/>
        <v>-</v>
      </c>
      <c r="BT65" s="441" t="str">
        <f t="shared" ca="1" si="132"/>
        <v>-</v>
      </c>
      <c r="BU65" s="441" t="str">
        <f t="shared" ca="1" si="132"/>
        <v>-</v>
      </c>
      <c r="BV65" s="441" t="str">
        <f t="shared" ca="1" si="132"/>
        <v>-</v>
      </c>
      <c r="BW65" s="441" t="str">
        <f t="shared" ca="1" si="132"/>
        <v>-</v>
      </c>
      <c r="BX65" s="441" t="str">
        <f t="shared" ca="1" si="132"/>
        <v>-</v>
      </c>
      <c r="BY65" s="441" t="str">
        <f t="shared" ca="1" si="132"/>
        <v>-</v>
      </c>
      <c r="BZ65" s="441" t="b">
        <f t="shared" ca="1" si="132"/>
        <v>0</v>
      </c>
      <c r="CA65" s="91">
        <f t="shared" ca="1" si="132"/>
        <v>0</v>
      </c>
      <c r="CB65" s="567" t="str" cm="1">
        <f t="array" aca="1" ref="CB65" ca="1">INDEX(CB$13:CB64,$B65+1,1)</f>
        <v>-</v>
      </c>
      <c r="CC65" s="567" t="str" cm="1">
        <f t="array" aca="1" ref="CC65" ca="1">INDEX(CC$13:CC64,$B65+1,1)</f>
        <v>-</v>
      </c>
      <c r="CD65" s="567" t="b" cm="1">
        <f t="array" aca="1" ref="CD65" ca="1">INDEX(CD$13:CD64,$B65+1,1)</f>
        <v>1</v>
      </c>
      <c r="CE65" s="8"/>
      <c r="CF65" s="567" t="str" cm="1">
        <f t="array" aca="1" ref="CF65" ca="1">INDEX(CF$13:CF64,$B65+1,1)</f>
        <v>-</v>
      </c>
      <c r="CG65" s="441" t="str">
        <f t="shared" ca="1" si="133"/>
        <v>-</v>
      </c>
      <c r="CH65" s="441">
        <f t="shared" ca="1" si="134"/>
        <v>0</v>
      </c>
      <c r="CI65" s="441">
        <f t="shared" ca="1" si="134"/>
        <v>0</v>
      </c>
      <c r="CJ65" s="567" t="str" cm="1">
        <f t="array" aca="1" ref="CJ65" ca="1">INDEX(CJ$13:CJ64,$B65+1,1)</f>
        <v>-</v>
      </c>
      <c r="CK65" s="567" t="str" cm="1">
        <f t="array" aca="1" ref="CK65" ca="1">INDEX(CK$13:CK64,$B65+1,1)</f>
        <v>-</v>
      </c>
      <c r="CL65" s="567" t="str" cm="1">
        <f t="array" aca="1" ref="CL65" ca="1">INDEX(CL$13:CL64,$B65+1,1)</f>
        <v>-</v>
      </c>
      <c r="CM65" s="441" t="str">
        <f t="shared" ca="1" si="135"/>
        <v>-</v>
      </c>
      <c r="CN65" s="441">
        <f t="shared" ca="1" si="136"/>
        <v>0</v>
      </c>
      <c r="CO65" s="441">
        <f t="shared" ca="1" si="136"/>
        <v>0</v>
      </c>
      <c r="CP65" s="567" t="str" cm="1">
        <f t="array" aca="1" ref="CP65" ca="1">INDEX(CP$13:CP64,$B65+1,1)</f>
        <v>-</v>
      </c>
      <c r="CQ65" s="441" t="str">
        <f t="shared" ca="1" si="137"/>
        <v>-</v>
      </c>
      <c r="CR65" s="441">
        <f t="shared" ca="1" si="138"/>
        <v>0</v>
      </c>
      <c r="CS65" s="567" t="str" cm="1">
        <f t="array" aca="1" ref="CS65" ca="1">INDEX(CS$13:CS64,$B65+1,1)</f>
        <v>-</v>
      </c>
      <c r="CT65" s="567" t="str" cm="1">
        <f t="array" aca="1" ref="CT65" ca="1">INDEX(CT$13:CT64,$B65+1,1)</f>
        <v>-</v>
      </c>
      <c r="CU65" s="441">
        <f t="shared" ca="1" si="139"/>
        <v>0</v>
      </c>
      <c r="CV65" s="567" t="str" cm="1">
        <f t="array" aca="1" ref="CV65" ca="1">INDEX(CV$13:CV64,$B65+1,1)</f>
        <v>-</v>
      </c>
      <c r="CW65" s="441" t="str">
        <f t="shared" ca="1" si="140"/>
        <v>-</v>
      </c>
      <c r="CX65" s="441">
        <f t="shared" ca="1" si="141"/>
        <v>0</v>
      </c>
      <c r="CY65" s="441">
        <f t="shared" ca="1" si="141"/>
        <v>0</v>
      </c>
      <c r="CZ65" s="8"/>
      <c r="DA65" s="567" t="b" cm="1">
        <f t="array" aca="1" ref="DA65" ca="1">INDEX(DA$13:DA64,$B65+1,1)</f>
        <v>1</v>
      </c>
      <c r="DB65" s="567" t="b" cm="1">
        <f t="array" aca="1" ref="DB65" ca="1">INDEX(DB$13:DB64,$B65+1,1)</f>
        <v>1</v>
      </c>
      <c r="DC65" s="579">
        <f t="shared" ca="1" si="142"/>
        <v>2212011</v>
      </c>
      <c r="DD65" s="567" t="b" cm="1">
        <f t="array" aca="1" ref="DD65" ca="1">INDEX(DD$13:DD64,$B65+1,1)</f>
        <v>1</v>
      </c>
      <c r="DE65" s="567" cm="1">
        <f t="array" aca="1" ref="DE65" ca="1">INDEX(DE$13:DE64,$B65+1,1)</f>
        <v>0</v>
      </c>
      <c r="DF65" s="567" cm="1">
        <f t="array" aca="1" ref="DF65" ca="1">INDEX(DF$13:DF64,$B65+1,1)</f>
        <v>1</v>
      </c>
      <c r="DG65" s="567" cm="1">
        <f t="array" aca="1" ref="DG65" ca="1">INDEX(DG$13:DG64,$B65+1,1)</f>
        <v>1</v>
      </c>
      <c r="DH65" s="575">
        <f t="shared" ca="1" si="143"/>
        <v>652</v>
      </c>
      <c r="DI65" s="575">
        <f t="shared" ca="1" si="143"/>
        <v>686</v>
      </c>
      <c r="DJ65" s="575">
        <f t="shared" ca="1" si="143"/>
        <v>721</v>
      </c>
      <c r="DK65" s="490">
        <f t="shared" ca="1" si="144"/>
        <v>378</v>
      </c>
      <c r="DL65" s="490">
        <f t="shared" ca="1" si="144"/>
        <v>413</v>
      </c>
      <c r="DM65" s="490">
        <f t="shared" ca="1" si="144"/>
        <v>448</v>
      </c>
      <c r="DN65" s="441">
        <f t="shared" ca="1" si="145"/>
        <v>1</v>
      </c>
      <c r="DO65" s="441">
        <f t="shared" ca="1" si="145"/>
        <v>60</v>
      </c>
      <c r="DP65" s="441" t="str">
        <f t="shared" ca="1" si="145"/>
        <v>-</v>
      </c>
      <c r="DQ65" s="441" t="str">
        <f t="shared" ca="1" si="145"/>
        <v>-</v>
      </c>
      <c r="DR65" s="441" t="str">
        <f t="shared" ca="1" si="145"/>
        <v>-</v>
      </c>
      <c r="DS65" s="441" t="str">
        <f t="shared" ca="1" si="145"/>
        <v>-</v>
      </c>
      <c r="DT65" s="441" t="b">
        <f t="shared" ca="1" si="146"/>
        <v>0</v>
      </c>
      <c r="DU65" s="441" t="str">
        <f t="shared" ca="1" si="146"/>
        <v>-</v>
      </c>
      <c r="DV65" s="441" t="str">
        <f t="shared" ca="1" si="146"/>
        <v>-</v>
      </c>
      <c r="DW65" s="441" t="str">
        <f t="shared" ca="1" si="146"/>
        <v>-</v>
      </c>
      <c r="DX65" s="441" t="str">
        <f t="shared" ca="1" si="147"/>
        <v>-</v>
      </c>
      <c r="DY65" s="441" t="str">
        <f t="shared" ca="1" si="147"/>
        <v>-</v>
      </c>
      <c r="DZ65" s="441">
        <f t="shared" ca="1" si="147"/>
        <v>500</v>
      </c>
      <c r="EA65" s="441">
        <f t="shared" ca="1" si="147"/>
        <v>500</v>
      </c>
      <c r="EB65" s="441" t="str">
        <f t="shared" ca="1" si="147"/>
        <v>-</v>
      </c>
      <c r="EC65" s="441" t="str">
        <f t="shared" ca="1" si="147"/>
        <v>-</v>
      </c>
      <c r="ED65" s="441" t="str">
        <f t="shared" ca="1" si="147"/>
        <v>-</v>
      </c>
      <c r="EE65" s="441">
        <f t="shared" ca="1" si="148"/>
        <v>0</v>
      </c>
      <c r="EF65" s="441">
        <f t="shared" ca="1" si="149"/>
        <v>0.01</v>
      </c>
      <c r="EG65" s="441">
        <f t="shared" ca="1" si="150"/>
        <v>3.125E-2</v>
      </c>
      <c r="EH65" s="441">
        <f t="shared" ca="1" si="150"/>
        <v>3.125E-2</v>
      </c>
      <c r="EI65" s="441">
        <f t="shared" ca="1" si="150"/>
        <v>0.05</v>
      </c>
      <c r="EJ65" s="441">
        <f t="shared" ca="1" si="150"/>
        <v>0.05</v>
      </c>
      <c r="EK65" s="441" t="b">
        <f t="shared" ca="1" si="151"/>
        <v>0</v>
      </c>
      <c r="EL65" s="441" t="b">
        <f t="shared" ca="1" si="151"/>
        <v>0</v>
      </c>
      <c r="EM65" s="441" t="b">
        <f t="shared" ca="1" si="151"/>
        <v>1</v>
      </c>
      <c r="EN65" s="441" t="b">
        <f t="shared" ca="1" si="151"/>
        <v>0</v>
      </c>
      <c r="EO65" s="441">
        <f t="shared" ca="1" si="152"/>
        <v>1</v>
      </c>
      <c r="EP65" s="441">
        <f t="shared" ca="1" si="153"/>
        <v>0.66</v>
      </c>
      <c r="EQ65" s="441" t="b">
        <f t="shared" ca="1" si="154"/>
        <v>1</v>
      </c>
      <c r="ER65" s="441" t="b">
        <f t="shared" ca="1" si="155"/>
        <v>1</v>
      </c>
      <c r="ES65" s="441" t="b">
        <f t="shared" ca="1" si="155"/>
        <v>0</v>
      </c>
      <c r="ET65" s="441" t="b">
        <f t="shared" ca="1" si="155"/>
        <v>0</v>
      </c>
      <c r="EU65" s="91">
        <f t="shared" ca="1" si="156"/>
        <v>2</v>
      </c>
      <c r="EV65" s="91">
        <f t="shared" ca="1" si="156"/>
        <v>2</v>
      </c>
      <c r="EW65" s="441">
        <f t="shared" ca="1" si="157"/>
        <v>1</v>
      </c>
      <c r="EX65" s="441">
        <f t="shared" ca="1" si="158"/>
        <v>1</v>
      </c>
      <c r="EY65" s="441">
        <f t="shared" ca="1" si="158"/>
        <v>1</v>
      </c>
      <c r="EZ65" s="441">
        <f t="shared" ca="1" si="159"/>
        <v>1</v>
      </c>
      <c r="FA65" s="441">
        <f t="shared" ca="1" si="160"/>
        <v>0.5</v>
      </c>
      <c r="FB65" s="441" t="b">
        <f t="shared" ca="1" si="160"/>
        <v>1</v>
      </c>
      <c r="FC65" s="441" t="b">
        <f t="shared" ca="1" si="160"/>
        <v>0</v>
      </c>
      <c r="FD65" s="441" t="b">
        <f t="shared" ca="1" si="160"/>
        <v>0</v>
      </c>
      <c r="FE65" s="441" t="b">
        <f t="shared" ca="1" si="160"/>
        <v>0</v>
      </c>
      <c r="FF65" s="91">
        <f t="shared" ca="1" si="161"/>
        <v>1</v>
      </c>
      <c r="FG65" s="91">
        <f t="shared" ca="1" si="161"/>
        <v>1</v>
      </c>
      <c r="FH65" s="91">
        <f t="shared" ca="1" si="161"/>
        <v>1</v>
      </c>
      <c r="FI65" s="91">
        <f t="shared" ca="1" si="161"/>
        <v>1</v>
      </c>
      <c r="FJ65" s="91">
        <f t="shared" ca="1" si="161"/>
        <v>1</v>
      </c>
      <c r="FK65" s="91">
        <f t="shared" ca="1" si="161"/>
        <v>1</v>
      </c>
      <c r="FL65" s="91">
        <f t="shared" ca="1" si="161"/>
        <v>1</v>
      </c>
      <c r="FM65" s="91">
        <f t="shared" ca="1" si="161"/>
        <v>1</v>
      </c>
      <c r="FN65" s="8"/>
      <c r="FO65" s="567" t="str" cm="1">
        <f t="array" aca="1" ref="FO65" ca="1">INDEX(FO$13:FO64,$B65+1,1)</f>
        <v>-</v>
      </c>
      <c r="FP65" s="567" t="str" cm="1">
        <f t="array" aca="1" ref="FP65" ca="1">INDEX(FP$13:FP64,$B65+1,1)</f>
        <v>-</v>
      </c>
      <c r="FQ65" s="567" t="str" cm="1">
        <f t="array" aca="1" ref="FQ65" ca="1">INDEX(FQ$13:FQ64,$B65+1,1)</f>
        <v>-</v>
      </c>
      <c r="FR65" s="441" t="str">
        <f t="shared" ca="1" si="162"/>
        <v>-</v>
      </c>
      <c r="FS65" s="567" t="str" cm="1">
        <f t="array" aca="1" ref="FS65" ca="1">INDEX(FS$13:FS64,$B65+1,1)</f>
        <v>-</v>
      </c>
      <c r="FT65" s="567" cm="1">
        <f t="array" aca="1" ref="FT65" ca="1">INDEX(FT$13:FT64,$B65+1,1)</f>
        <v>1</v>
      </c>
      <c r="FU65" s="567" cm="1">
        <f t="array" aca="1" ref="FU65" ca="1">INDEX(FU$13:FU64,$B65+1,1)</f>
        <v>1</v>
      </c>
      <c r="FV65" s="567" t="str" cm="1">
        <f t="array" aca="1" ref="FV65" ca="1">INDEX(FV$13:FV64,$B65+1,1)</f>
        <v>-</v>
      </c>
      <c r="FW65" s="567" t="str" cm="1">
        <f t="array" aca="1" ref="FW65" ca="1">INDEX(FW$13:FW64,$B65+1,1)</f>
        <v>-</v>
      </c>
      <c r="FX65" s="567" t="str" cm="1">
        <f t="array" aca="1" ref="FX65" ca="1">INDEX(FX$13:FX64,$B65+1,1)</f>
        <v>-</v>
      </c>
      <c r="FY65" s="567" t="str" cm="1">
        <f t="array" aca="1" ref="FY65" ca="1">INDEX(FY$13:FY64,$B65+1,1)</f>
        <v>-</v>
      </c>
      <c r="FZ65" s="567" t="str" cm="1">
        <f t="array" aca="1" ref="FZ65" ca="1">INDEX(FZ$13:FZ64,$B65+1,1)</f>
        <v>-</v>
      </c>
      <c r="GA65" s="567" t="str" cm="1">
        <f t="array" aca="1" ref="GA65" ca="1">INDEX(GA$13:GA64,$B65+1,1)</f>
        <v>-</v>
      </c>
      <c r="GB65" s="567" t="str" cm="1">
        <f t="array" aca="1" ref="GB65" ca="1">INDEX(GB$13:GB64,$B65+1,1)</f>
        <v>-</v>
      </c>
      <c r="GC65" s="567" t="str" cm="1">
        <f t="array" aca="1" ref="GC65" ca="1">INDEX(GC$13:GC64,$B65+1,1)</f>
        <v>-</v>
      </c>
      <c r="GD65" s="567" t="str" cm="1">
        <f t="array" aca="1" ref="GD65" ca="1">INDEX(GD$13:GD64,$B65+1,1)</f>
        <v>-</v>
      </c>
      <c r="GE65" s="567" t="str" cm="1">
        <f t="array" aca="1" ref="GE65" ca="1">INDEX(GE$13:GE64,$B65+1,1)</f>
        <v>-</v>
      </c>
      <c r="GF65" s="567" t="str" cm="1">
        <f t="array" aca="1" ref="GF65" ca="1">INDEX(GF$13:GF64,$B65+1,1)</f>
        <v>-</v>
      </c>
      <c r="GG65" s="567" t="str" cm="1">
        <f t="array" aca="1" ref="GG65" ca="1">INDEX(GG$13:GG64,$B65+1,1)</f>
        <v>-</v>
      </c>
      <c r="GH65" s="567" t="str" cm="1">
        <f t="array" aca="1" ref="GH65" ca="1">INDEX(GH$13:GH64,$B65+1,1)</f>
        <v>-</v>
      </c>
      <c r="GI65" s="567" t="str" cm="1">
        <f t="array" aca="1" ref="GI65" ca="1">INDEX(GI$13:GI64,$B65+1,1)</f>
        <v>-</v>
      </c>
      <c r="GJ65" s="567" t="str" cm="1">
        <f t="array" aca="1" ref="GJ65" ca="1">INDEX(GJ$13:GJ64,$B65+1,1)</f>
        <v>-</v>
      </c>
      <c r="GK65" s="567" t="str" cm="1">
        <f t="array" aca="1" ref="GK65" ca="1">INDEX(GK$13:GK64,$B65+1,1)</f>
        <v>-</v>
      </c>
      <c r="GL65" s="567" t="str" cm="1">
        <f t="array" aca="1" ref="GL65" ca="1">INDEX(GL$13:GL64,$B65+1,1)</f>
        <v>-</v>
      </c>
      <c r="GM65" s="567" t="str" cm="1">
        <f t="array" aca="1" ref="GM65" ca="1">INDEX(GM$13:GM64,$B65+1,1)</f>
        <v>-</v>
      </c>
      <c r="GN65" s="441">
        <f t="shared" ca="1" si="163"/>
        <v>0</v>
      </c>
      <c r="GO65" s="567" t="str" cm="1">
        <f t="array" aca="1" ref="GO65" ca="1">INDEX(GO$13:GO64,$B65+1,1)</f>
        <v>-</v>
      </c>
      <c r="GP65" s="567" cm="1">
        <f t="array" aca="1" ref="GP65" ca="1">INDEX(GP$13:GP64,$B65+1,1)</f>
        <v>1</v>
      </c>
      <c r="GQ65" s="441">
        <f t="shared" ca="1" si="164"/>
        <v>0</v>
      </c>
      <c r="GR65" s="567" cm="1">
        <f t="array" aca="1" ref="GR65" ca="1">INDEX(GR$13:GR64,$B65+1,1)</f>
        <v>0</v>
      </c>
      <c r="GS65" s="441">
        <f t="shared" ca="1" si="165"/>
        <v>0</v>
      </c>
      <c r="GT65" s="441">
        <f t="shared" ca="1" si="165"/>
        <v>0</v>
      </c>
      <c r="GU65" s="441">
        <f t="shared" ca="1" si="165"/>
        <v>0</v>
      </c>
      <c r="GV65" s="441">
        <f t="shared" ca="1" si="165"/>
        <v>1</v>
      </c>
      <c r="GW65" s="441">
        <f t="shared" ca="1" si="165"/>
        <v>1</v>
      </c>
      <c r="GX65" s="441">
        <f t="shared" ca="1" si="165"/>
        <v>0</v>
      </c>
      <c r="GY65" s="567" cm="1">
        <f t="array" aca="1" ref="GY65" ca="1">INDEX(GY$13:GY64,$B65+1,1)</f>
        <v>0</v>
      </c>
      <c r="GZ65" s="567" cm="1">
        <f t="array" aca="1" ref="GZ65" ca="1">INDEX(GZ$13:GZ64,$B65+1,1)</f>
        <v>0</v>
      </c>
      <c r="HA65" s="567" cm="1">
        <f t="array" aca="1" ref="HA65" ca="1">INDEX(HA$13:HA64,$B65+1,1)</f>
        <v>0</v>
      </c>
      <c r="HB65" s="8"/>
      <c r="HC65" s="567" t="str" cm="1">
        <f t="array" aca="1" ref="HC65" ca="1">INDEX(HC$13:HC64,$B65+1,1)</f>
        <v>-</v>
      </c>
      <c r="HD65" s="567" t="str" cm="1">
        <f t="array" aca="1" ref="HD65" ca="1">INDEX(HD$13:HD64,$B65+1,1)</f>
        <v>-</v>
      </c>
      <c r="HE65" s="567" t="str" cm="1">
        <f t="array" aca="1" ref="HE65" ca="1">INDEX(HE$13:HE64,$B65+1,1)</f>
        <v>-</v>
      </c>
      <c r="HF65" s="567" t="str" cm="1">
        <f t="array" aca="1" ref="HF65" ca="1">INDEX(HF$13:HF64,$B65+1,1)</f>
        <v>-</v>
      </c>
      <c r="HG65" s="567" cm="1">
        <f t="array" aca="1" ref="HG65" ca="1">INDEX(HG$13:HG64,$B65+1,1)</f>
        <v>0</v>
      </c>
      <c r="HH65" s="567" t="str" cm="1">
        <f t="array" aca="1" ref="HH65" ca="1">INDEX(HH$13:HH64,$B65+1,1)</f>
        <v>-</v>
      </c>
      <c r="HI65" s="567" t="str" cm="1">
        <f t="array" aca="1" ref="HI65" ca="1">INDEX(HI$13:HI64,$B65+1,1)</f>
        <v>-</v>
      </c>
      <c r="HJ65" s="568" t="str">
        <f t="shared" ca="1" si="166"/>
        <v>-</v>
      </c>
      <c r="HK65" s="567" t="str" cm="1">
        <f t="array" aca="1" ref="HK65" ca="1">INDEX(HK$13:HK64,$B65+1,1)</f>
        <v>-</v>
      </c>
      <c r="HL65" s="567" t="str" cm="1">
        <f t="array" aca="1" ref="HL65" ca="1">INDEX(HL$13:HL64,$B65+1,1)</f>
        <v>-</v>
      </c>
      <c r="HM65" s="567" t="str" cm="1">
        <f t="array" aca="1" ref="HM65" ca="1">INDEX(HM$13:HM64,$B65+1,1)</f>
        <v>-</v>
      </c>
      <c r="HN65" s="567" t="str" cm="1">
        <f t="array" aca="1" ref="HN65" ca="1">INDEX(HN$13:HN64,$B65+1,1)</f>
        <v>-</v>
      </c>
      <c r="HO65" s="567" t="str" cm="1">
        <f t="array" aca="1" ref="HO65" ca="1">INDEX(HO$13:HO64,$B65+1,1)</f>
        <v>-</v>
      </c>
      <c r="HP65" s="567" t="str" cm="1">
        <f t="array" aca="1" ref="HP65" ca="1">INDEX(HP$13:HP64,$B65+1,1)</f>
        <v>-</v>
      </c>
      <c r="HQ65" s="567" t="str" cm="1">
        <f t="array" aca="1" ref="HQ65" ca="1">INDEX(HQ$13:HQ64,$B65+1,1)</f>
        <v>-</v>
      </c>
      <c r="HR65" s="567" t="str" cm="1">
        <f t="array" aca="1" ref="HR65" ca="1">INDEX(HR$13:HR64,$B65+1,1)</f>
        <v>-</v>
      </c>
      <c r="HS65" s="567" t="str" cm="1">
        <f t="array" aca="1" ref="HS65" ca="1">INDEX(HS$13:HS64,$B65+1,1)</f>
        <v>-</v>
      </c>
      <c r="HT65" s="567" t="str" cm="1">
        <f t="array" aca="1" ref="HT65" ca="1">INDEX(HT$13:HT64,$B65+1,1)</f>
        <v>-</v>
      </c>
      <c r="HU65" s="567" t="str" cm="1">
        <f t="array" aca="1" ref="HU65" ca="1">INDEX(HU$13:HU64,$B65+1,1)</f>
        <v>-</v>
      </c>
      <c r="HV65" s="567" t="str" cm="1">
        <f t="array" aca="1" ref="HV65" ca="1">INDEX(HV$13:HV64,$B65+1,1)</f>
        <v>-</v>
      </c>
      <c r="HW65" s="567" t="str" cm="1">
        <f t="array" aca="1" ref="HW65" ca="1">INDEX(HW$13:HW64,$B65+1,1)</f>
        <v>-</v>
      </c>
      <c r="HX65" s="567" cm="1">
        <f t="array" aca="1" ref="HX65" ca="1">INDEX(HX$13:HX64,$B65+1,1)</f>
        <v>0</v>
      </c>
      <c r="HY65" s="567" t="str" cm="1">
        <f t="array" aca="1" ref="HY65" ca="1">INDEX(HY$13:HY64,$B65+1,1)</f>
        <v>-</v>
      </c>
      <c r="HZ65" s="567" t="str" cm="1">
        <f t="array" aca="1" ref="HZ65" ca="1">INDEX(HZ$13:HZ64,$B65+1,1)</f>
        <v>-</v>
      </c>
      <c r="IA65" s="567" t="str" cm="1">
        <f t="array" aca="1" ref="IA65" ca="1">INDEX(IA$13:IA64,$B65+1,1)</f>
        <v>-</v>
      </c>
      <c r="IB65" s="567" t="str" cm="1">
        <f t="array" aca="1" ref="IB65" ca="1">INDEX(IB$13:IB64,$B65+1,1)</f>
        <v>-</v>
      </c>
      <c r="IC65" s="567" t="str" cm="1">
        <f t="array" aca="1" ref="IC65" ca="1">INDEX(IC$13:IC64,$B65+1,1)</f>
        <v>-</v>
      </c>
      <c r="ID65" s="567" cm="1">
        <f t="array" aca="1" ref="ID65" ca="1">INDEX(ID$13:ID64,$B65+1,1)</f>
        <v>0</v>
      </c>
      <c r="IE65" s="567" t="str" cm="1">
        <f t="array" aca="1" ref="IE65" ca="1">INDEX(IE$13:IE64,$B65+1,1)</f>
        <v>-</v>
      </c>
      <c r="IF65" s="567" t="str" cm="1">
        <f t="array" aca="1" ref="IF65" ca="1">INDEX(IF$13:IF64,$B65+1,1)</f>
        <v>-</v>
      </c>
      <c r="IG65" s="567" t="str" cm="1">
        <f t="array" aca="1" ref="IG65" ca="1">INDEX(IG$13:IG64,$B65+1,1)</f>
        <v>-</v>
      </c>
      <c r="IH65" s="567" cm="1">
        <f t="array" aca="1" ref="IH65" ca="1">INDEX(IH$13:IH64,$B65+1,1)</f>
        <v>1</v>
      </c>
      <c r="II65" s="567" cm="1">
        <f t="array" aca="1" ref="II65" ca="1">INDEX(II$13:II64,$B65+1,1)</f>
        <v>1</v>
      </c>
      <c r="IJ65" s="8"/>
      <c r="IK65" s="567" t="str" cm="1">
        <f t="array" aca="1" ref="IK65" ca="1">INDEX(IK$13:IK64,$B65+1,1)</f>
        <v>-</v>
      </c>
      <c r="IL65" s="567" t="str" cm="1">
        <f t="array" aca="1" ref="IL65" ca="1">INDEX(IL$13:IL64,$B65+1,1)</f>
        <v>-</v>
      </c>
      <c r="IM65" s="567" t="str" cm="1">
        <f t="array" aca="1" ref="IM65" ca="1">INDEX(IM$13:IM64,$B65+1,1)</f>
        <v>-</v>
      </c>
      <c r="IN65" s="567" t="str" cm="1">
        <f t="array" aca="1" ref="IN65" ca="1">INDEX(IN$13:IN64,$B65+1,1)</f>
        <v>-</v>
      </c>
      <c r="IO65" s="567" t="str" cm="1">
        <f t="array" aca="1" ref="IO65" ca="1">INDEX(IO$13:IO64,$B65+1,1)</f>
        <v>-</v>
      </c>
      <c r="IP65" s="567" t="str" cm="1">
        <f t="array" aca="1" ref="IP65" ca="1">INDEX(IP$13:IP64,$B65+1,1)</f>
        <v>-</v>
      </c>
      <c r="IQ65" s="567" t="str" cm="1">
        <f t="array" aca="1" ref="IQ65" ca="1">INDEX(IQ$13:IQ64,$B65+1,1)</f>
        <v>-</v>
      </c>
      <c r="IR65" s="567" t="str" cm="1">
        <f t="array" aca="1" ref="IR65" ca="1">INDEX(IR$13:IR64,$B65+1,1)</f>
        <v>-</v>
      </c>
      <c r="IS65" s="567" t="str" cm="1">
        <f t="array" aca="1" ref="IS65" ca="1">INDEX(IS$13:IS64,$B65+1,1)</f>
        <v>-</v>
      </c>
      <c r="IT65" s="567" t="str" cm="1">
        <f t="array" aca="1" ref="IT65" ca="1">INDEX(IT$13:IT64,$B65+1,1)</f>
        <v>-</v>
      </c>
      <c r="IU65" s="567" t="str" cm="1">
        <f t="array" aca="1" ref="IU65" ca="1">INDEX(IU$13:IU64,$B65+1,1)</f>
        <v>-</v>
      </c>
      <c r="IV65" s="567" t="str" cm="1">
        <f t="array" aca="1" ref="IV65" ca="1">INDEX(IV$13:IV64,$B65+1,1)</f>
        <v>-</v>
      </c>
      <c r="IW65" s="567" t="str" cm="1">
        <f t="array" aca="1" ref="IW65" ca="1">INDEX(IW$13:IW64,$B65+1,1)</f>
        <v>-</v>
      </c>
      <c r="IX65" s="567" t="str" cm="1">
        <f t="array" aca="1" ref="IX65" ca="1">INDEX(IX$13:IX64,$B65+1,1)</f>
        <v>-</v>
      </c>
      <c r="IY65" s="567" t="str" cm="1">
        <f t="array" aca="1" ref="IY65" ca="1">INDEX(IY$13:IY64,$B65+1,1)</f>
        <v>-</v>
      </c>
      <c r="IZ65" s="567" t="str" cm="1">
        <f t="array" aca="1" ref="IZ65" ca="1">INDEX(IZ$13:IZ64,$B65+1,1)</f>
        <v>-</v>
      </c>
      <c r="JA65" s="567" cm="1">
        <f t="array" aca="1" ref="JA65" ca="1">INDEX(JA$13:JA64,$B65+1,1)</f>
        <v>0</v>
      </c>
      <c r="JB65" s="575">
        <f t="shared" ca="1" si="167"/>
        <v>0</v>
      </c>
      <c r="JC65" s="575">
        <f t="shared" ca="1" si="167"/>
        <v>0</v>
      </c>
      <c r="JD65" s="197">
        <f t="shared" ca="1" si="168"/>
        <v>0</v>
      </c>
      <c r="JE65" s="197">
        <f t="shared" ca="1" si="168"/>
        <v>0</v>
      </c>
      <c r="JF65" s="197">
        <f t="shared" ca="1" si="168"/>
        <v>0</v>
      </c>
      <c r="JG65" s="197">
        <f t="shared" ca="1" si="168"/>
        <v>0</v>
      </c>
      <c r="JH65" s="197">
        <f t="shared" ca="1" si="168"/>
        <v>0</v>
      </c>
      <c r="JI65" s="240">
        <f t="shared" ca="1" si="169"/>
        <v>0</v>
      </c>
      <c r="JJ65" s="197">
        <f t="shared" ca="1" si="170"/>
        <v>0</v>
      </c>
      <c r="JK65" s="197">
        <f t="shared" ca="1" si="170"/>
        <v>0</v>
      </c>
      <c r="JL65" s="197">
        <f t="shared" ca="1" si="170"/>
        <v>0</v>
      </c>
      <c r="JM65" s="197">
        <f t="shared" ca="1" si="170"/>
        <v>0</v>
      </c>
      <c r="JN65" s="197">
        <f t="shared" ca="1" si="170"/>
        <v>0</v>
      </c>
      <c r="JO65" s="240">
        <f t="shared" ca="1" si="171"/>
        <v>0</v>
      </c>
      <c r="JP65" s="241">
        <f t="shared" ca="1" si="172"/>
        <v>0</v>
      </c>
      <c r="JQ65" s="241">
        <f t="shared" ca="1" si="172"/>
        <v>0</v>
      </c>
      <c r="JR65" s="241">
        <f t="shared" ca="1" si="172"/>
        <v>0</v>
      </c>
      <c r="JS65" s="241">
        <f t="shared" ca="1" si="172"/>
        <v>0</v>
      </c>
      <c r="JT65" s="576">
        <f t="shared" ca="1" si="173"/>
        <v>0</v>
      </c>
      <c r="JU65" s="241">
        <f t="shared" ca="1" si="174"/>
        <v>0</v>
      </c>
      <c r="JV65" s="241">
        <f t="shared" ca="1" si="174"/>
        <v>0</v>
      </c>
      <c r="JW65" s="241">
        <f t="shared" ca="1" si="174"/>
        <v>0</v>
      </c>
      <c r="JX65" s="241">
        <f t="shared" ca="1" si="174"/>
        <v>0</v>
      </c>
      <c r="JY65" s="576">
        <f t="shared" ca="1" si="175"/>
        <v>0</v>
      </c>
      <c r="JZ65" s="576">
        <f t="shared" ca="1" si="175"/>
        <v>0</v>
      </c>
      <c r="KA65" s="576">
        <f t="shared" ca="1" si="175"/>
        <v>0</v>
      </c>
      <c r="KB65" s="576">
        <f t="shared" ca="1" si="175"/>
        <v>0</v>
      </c>
      <c r="KC65" s="576">
        <f t="shared" ca="1" si="175"/>
        <v>0</v>
      </c>
      <c r="KD65" s="576">
        <f t="shared" ca="1" si="175"/>
        <v>0</v>
      </c>
      <c r="KE65" s="576">
        <f t="shared" ca="1" si="175"/>
        <v>0</v>
      </c>
      <c r="KF65" s="567" cm="1">
        <f t="array" aca="1" ref="KF65" ca="1">INDEX(KF$13:KF64,$B65+1,1)</f>
        <v>0</v>
      </c>
      <c r="KG65" s="441">
        <f t="shared" ca="1" si="176"/>
        <v>19</v>
      </c>
      <c r="KH65" s="8"/>
      <c r="KI65" s="567" cm="1">
        <f t="array" aca="1" ref="KI65" ca="1">INDEX(KI$13:KI64,$B65+1,1)</f>
        <v>0</v>
      </c>
      <c r="KJ65" s="441">
        <f t="shared" si="177"/>
        <v>0</v>
      </c>
      <c r="KK65" s="567" cm="1">
        <f t="array" aca="1" ref="KK65" ca="1">INDEX(KK$13:KK64,$B65+1,1)</f>
        <v>0</v>
      </c>
      <c r="KL65" s="567" t="str" cm="1">
        <f t="array" aca="1" ref="KL65" ca="1">INDEX(KL$13:KL64,$B65+1,1)</f>
        <v>-</v>
      </c>
      <c r="KM65" s="567" t="str" cm="1">
        <f t="array" aca="1" ref="KM65" ca="1">INDEX(KM$13:KM64,$B65+1,1)</f>
        <v>-</v>
      </c>
      <c r="KN65" s="567" t="str" cm="1">
        <f t="array" aca="1" ref="KN65" ca="1">INDEX(KN$13:KN64,$B65+1,1)</f>
        <v>-</v>
      </c>
      <c r="KO65" s="567" t="str" cm="1">
        <f t="array" aca="1" ref="KO65" ca="1">INDEX(KO$13:KO64,$B65+1,1)</f>
        <v>-</v>
      </c>
      <c r="KP65" s="567" t="str" cm="1">
        <f t="array" aca="1" ref="KP65" ca="1">INDEX(KP$13:KP64,$B65+1,1)</f>
        <v>-</v>
      </c>
      <c r="KQ65" s="567" t="str" cm="1">
        <f t="array" aca="1" ref="KQ65" ca="1">INDEX(KQ$13:KQ64,$B65+1,1)</f>
        <v>-</v>
      </c>
      <c r="KR65" s="567" t="str" cm="1">
        <f t="array" aca="1" ref="KR65" ca="1">INDEX(KR$13:KR64,$B65+1,1)</f>
        <v>-</v>
      </c>
      <c r="KS65" s="567" t="str" cm="1">
        <f t="array" aca="1" ref="KS65" ca="1">INDEX(KS$13:KS64,$B65+1,1)</f>
        <v>-</v>
      </c>
      <c r="KT65" s="567" t="str" cm="1">
        <f t="array" aca="1" ref="KT65" ca="1">INDEX(KT$13:KT64,$B65+1,1)</f>
        <v>-</v>
      </c>
      <c r="KU65" s="567" t="str" cm="1">
        <f t="array" aca="1" ref="KU65" ca="1">INDEX(KU$13:KU64,$B65+1,1)</f>
        <v>-</v>
      </c>
      <c r="KV65" s="567" t="str" cm="1">
        <f t="array" aca="1" ref="KV65" ca="1">INDEX(KV$13:KV64,$B65+1,1)</f>
        <v>-</v>
      </c>
      <c r="KW65" s="567" t="str" cm="1">
        <f t="array" aca="1" ref="KW65" ca="1">INDEX(KW$13:KW64,$B65+1,1)</f>
        <v>-</v>
      </c>
      <c r="KX65" s="567" t="str" cm="1">
        <f t="array" aca="1" ref="KX65" ca="1">INDEX(KX$13:KX64,$B65+1,1)</f>
        <v>-</v>
      </c>
      <c r="KY65" s="567" t="str" cm="1">
        <f t="array" aca="1" ref="KY65" ca="1">INDEX(KY$13:KY64,$B65+1,1)</f>
        <v>-</v>
      </c>
      <c r="KZ65" s="567" t="str" cm="1">
        <f t="array" aca="1" ref="KZ65" ca="1">INDEX(KZ$13:KZ64,$B65+1,1)</f>
        <v>-</v>
      </c>
      <c r="LA65" s="567" t="str" cm="1">
        <f t="array" aca="1" ref="LA65" ca="1">INDEX(LA$13:LA64,$B65+1,1)</f>
        <v>-</v>
      </c>
      <c r="LB65" s="8"/>
      <c r="LC65" s="441" t="b">
        <f t="shared" ca="1" si="178"/>
        <v>0</v>
      </c>
      <c r="LD65" s="567" t="str" cm="1">
        <f t="array" aca="1" ref="LD65" ca="1">INDEX(LD$13:LD64,$B65+1,1)</f>
        <v>-</v>
      </c>
      <c r="LE65" s="567" t="str" cm="1">
        <f t="array" aca="1" ref="LE65" ca="1">INDEX(LE$13:LE64,$B65+1,1)</f>
        <v>-</v>
      </c>
      <c r="LF65" s="567" t="str" cm="1">
        <f t="array" aca="1" ref="LF65" ca="1">INDEX(LF$13:LF64,$B65+1,1)</f>
        <v>-</v>
      </c>
      <c r="LG65" s="567" t="str" cm="1">
        <f t="array" aca="1" ref="LG65" ca="1">INDEX(LG$13:LG64,$B65+1,1)</f>
        <v>-</v>
      </c>
      <c r="LH65" s="441" t="str">
        <f t="shared" ca="1" si="179"/>
        <v>-</v>
      </c>
      <c r="LI65" s="441" t="str">
        <f t="shared" ca="1" si="179"/>
        <v>-</v>
      </c>
      <c r="LJ65" s="567" t="str" cm="1">
        <f t="array" aca="1" ref="LJ65" ca="1">INDEX(LJ$13:LJ64,$B65+1,1)</f>
        <v>-</v>
      </c>
      <c r="LK65" s="441" t="str" cm="1">
        <f t="array" aca="1" ref="LK65" ca="1">IF(OR(LL65:LL65&lt;&gt;"-"),TRUE,"-")</f>
        <v>-</v>
      </c>
      <c r="LL65" s="567" t="str" cm="1">
        <f t="array" aca="1" ref="LL65" ca="1">INDEX(LL$13:LL64,$B65+1,1)</f>
        <v>-</v>
      </c>
      <c r="LM65" s="567" cm="1">
        <f t="array" aca="1" ref="LM65" ca="1">INDEX(LM$13:LM64,$B65+1,1)</f>
        <v>0</v>
      </c>
      <c r="LN65" s="567" cm="1">
        <f t="array" aca="1" ref="LN65" ca="1">INDEX(LN$13:LN64,$B65+1,1)</f>
        <v>999999</v>
      </c>
      <c r="LO65" s="567" cm="1">
        <f t="array" aca="1" ref="LO65" ca="1">INDEX(LO$13:LO64,$B65+1,1)</f>
        <v>999999</v>
      </c>
      <c r="LP65" s="567" cm="1">
        <f t="array" aca="1" ref="LP65" ca="1">INDEX(LP$13:LP64,$B65+1,1)</f>
        <v>999999</v>
      </c>
      <c r="LQ65" s="567" cm="1">
        <f t="array" aca="1" ref="LQ65" ca="1">INDEX(LQ$13:LQ64,$B65+1,1)</f>
        <v>999999</v>
      </c>
      <c r="LR65" s="567" cm="1">
        <f t="array" aca="1" ref="LR65" ca="1">INDEX(LR$13:LR64,$B65+1,1)</f>
        <v>999999</v>
      </c>
      <c r="LS65" s="567" cm="1">
        <f t="array" aca="1" ref="LS65" ca="1">INDEX(LS$13:LS64,$B65+1,1)</f>
        <v>999999</v>
      </c>
      <c r="LT65" s="567" t="str" cm="1">
        <f t="array" aca="1" ref="LT65" ca="1">INDEX(LT$13:LT64,$B65+1,1)</f>
        <v>-</v>
      </c>
      <c r="LU65" s="567" t="str" cm="1">
        <f t="array" aca="1" ref="LU65" ca="1">INDEX(LU$13:LU64,$B65+1,1)</f>
        <v>-</v>
      </c>
      <c r="LV65" s="567" t="str" cm="1">
        <f t="array" aca="1" ref="LV65" ca="1">INDEX(LV$13:LV64,$B65+1,1)</f>
        <v>-</v>
      </c>
      <c r="LW65" s="567" t="b" cm="1">
        <f t="array" aca="1" ref="LW65" ca="1">INDEX(LW$13:LW64,$B65+1,1)</f>
        <v>1</v>
      </c>
      <c r="LX65" s="567" t="str" cm="1">
        <f t="array" aca="1" ref="LX65" ca="1">INDEX(LX$13:LX64,$B65+1,1)</f>
        <v>-</v>
      </c>
      <c r="LY65" s="567" cm="1">
        <f t="array" aca="1" ref="LY65" ca="1">INDEX(LY$13:LY64,$B65+1,1)</f>
        <v>0</v>
      </c>
      <c r="LZ65" s="567" cm="1">
        <f t="array" aca="1" ref="LZ65" ca="1">INDEX(LZ$13:LZ64,$B65+1,1)</f>
        <v>0</v>
      </c>
      <c r="MA65" s="567" cm="1">
        <f t="array" aca="1" ref="MA65" ca="1">INDEX(MA$13:MA64,$B65+1,1)</f>
        <v>0</v>
      </c>
      <c r="MB65" s="567" t="str" cm="1">
        <f t="array" aca="1" ref="MB65" ca="1">INDEX(MB$13:MB64,$B65+1,1)</f>
        <v>-</v>
      </c>
      <c r="MC65" s="567" t="str" cm="1">
        <f t="array" aca="1" ref="MC65" ca="1">INDEX(MC$13:MC64,$B65+1,1)</f>
        <v>-</v>
      </c>
      <c r="MD65" s="441">
        <f t="shared" ca="1" si="180"/>
        <v>0</v>
      </c>
      <c r="ME65" s="567" t="str" cm="1">
        <f t="array" aca="1" ref="ME65" ca="1">INDEX(ME$13:ME64,$B65+1,1)</f>
        <v>-</v>
      </c>
      <c r="MF65" s="441">
        <f t="shared" ca="1" si="181"/>
        <v>0</v>
      </c>
      <c r="MG65" s="8"/>
      <c r="MH65" s="441">
        <f t="shared" si="182"/>
        <v>50</v>
      </c>
      <c r="MI65" s="441">
        <f t="shared" si="182"/>
        <v>50</v>
      </c>
      <c r="MJ65" s="441">
        <f t="shared" si="182"/>
        <v>50</v>
      </c>
      <c r="MK65" s="441">
        <f t="shared" si="182"/>
        <v>50</v>
      </c>
      <c r="ML65" s="567" cm="1">
        <f t="array" aca="1" ref="ML65" ca="1">INDEX(ML$13:ML64,$B65+1,1)</f>
        <v>1</v>
      </c>
      <c r="MM65" s="567" cm="1">
        <f t="array" aca="1" ref="MM65" ca="1">INDEX(MM$13:MM64,$B65+1,1)</f>
        <v>1</v>
      </c>
      <c r="MN65" s="567" cm="1">
        <f t="array" aca="1" ref="MN65" ca="1">INDEX(MN$13:MN64,$B65+1,1)</f>
        <v>1</v>
      </c>
      <c r="MO65" s="567" cm="1">
        <f t="array" aca="1" ref="MO65" ca="1">INDEX(MO$13:MO64,$B65+1,1)</f>
        <v>1</v>
      </c>
      <c r="MP65" s="8"/>
      <c r="MQ65" s="441">
        <f t="shared" ca="1" si="183"/>
        <v>1.5</v>
      </c>
      <c r="MR65" s="8"/>
      <c r="MS65" s="577" t="str">
        <f t="shared" ca="1" si="184"/>
        <v>-</v>
      </c>
      <c r="MT65" s="577" t="str">
        <f t="shared" ca="1" si="184"/>
        <v>-</v>
      </c>
      <c r="MU65" s="577" t="str">
        <f t="shared" ca="1" si="184"/>
        <v>-</v>
      </c>
      <c r="MV65" s="577" t="str">
        <f t="shared" ca="1" si="184"/>
        <v>-</v>
      </c>
      <c r="MW65" s="567" cm="1">
        <f t="array" aca="1" ref="MW65" ca="1">INDEX(MW$13:MW64,$B65+1,1)</f>
        <v>0</v>
      </c>
      <c r="MX65" s="514">
        <v>0</v>
      </c>
    </row>
    <row r="66" spans="1:362" outlineLevel="2">
      <c r="A66" s="18">
        <f t="shared" si="120"/>
        <v>53</v>
      </c>
      <c r="B66" s="200">
        <f t="shared" ca="1" si="186"/>
        <v>46</v>
      </c>
      <c r="C66" s="489">
        <f t="shared" ca="1" si="121"/>
        <v>1200</v>
      </c>
      <c r="D66" s="124" t="str">
        <f t="shared" ca="1" si="122"/>
        <v>GSW</v>
      </c>
      <c r="E66" t="b">
        <v>1</v>
      </c>
      <c r="F66" t="b">
        <v>0</v>
      </c>
      <c r="G66" t="b">
        <f t="shared" si="123"/>
        <v>1</v>
      </c>
      <c r="H66" s="200">
        <f t="shared" ca="1" si="185"/>
        <v>7</v>
      </c>
      <c r="I66" s="567" cm="1">
        <f t="array" aca="1" ref="I66" ca="1">INDEX(I$13:I65,$B66+1,1)</f>
        <v>1</v>
      </c>
      <c r="J66" s="567" cm="1">
        <f t="array" aca="1" ref="J66" ca="1">INDEX(J$13:J65,$B66+1,1)</f>
        <v>0</v>
      </c>
      <c r="K66" s="567" cm="1">
        <f t="array" aca="1" ref="K66" ca="1">INDEX(K$13:K65,$B66+1,1)</f>
        <v>0</v>
      </c>
      <c r="L66" s="567" cm="1">
        <f t="array" aca="1" ref="L66" ca="1">INDEX(L$13:L65,$B66+1,1)</f>
        <v>2</v>
      </c>
      <c r="M66" s="240">
        <f t="shared" ca="1" si="124"/>
        <v>2</v>
      </c>
      <c r="N66" s="240">
        <f t="shared" ca="1" si="124"/>
        <v>2</v>
      </c>
      <c r="O66" s="240">
        <f t="shared" ca="1" si="124"/>
        <v>1</v>
      </c>
      <c r="P66" s="441">
        <f t="shared" ca="1" si="125"/>
        <v>2</v>
      </c>
      <c r="Q66" s="441">
        <f t="shared" ca="1" si="125"/>
        <v>0</v>
      </c>
      <c r="R66" s="441">
        <f t="shared" ca="1" si="126"/>
        <v>6</v>
      </c>
      <c r="S66" s="91">
        <f t="shared" ca="1" si="127"/>
        <v>2</v>
      </c>
      <c r="T66" s="91">
        <f ca="1">INDEX(CHOOSE($O66,DataAutumn!i.AdultDrys,DataWinter!i.AdultDrys,DataSpring!i.AdultDrys),1,$M66)</f>
        <v>4</v>
      </c>
      <c r="U66" s="240">
        <f t="shared" ca="1" si="128"/>
        <v>2</v>
      </c>
      <c r="V66" s="240">
        <f t="shared" ca="1" si="128"/>
        <v>1</v>
      </c>
      <c r="W66" s="567" cm="1">
        <f t="array" aca="1" ref="W66" ca="1">INDEX(W$13:W65,$B66+1,1)</f>
        <v>0</v>
      </c>
      <c r="X66" s="567" cm="1">
        <f t="array" aca="1" ref="X66" ca="1">INDEX(X$13:X65,$B66+1,1)</f>
        <v>2</v>
      </c>
      <c r="Y66" s="240">
        <f t="shared" ca="1" si="129"/>
        <v>1</v>
      </c>
      <c r="Z66" s="240">
        <f t="shared" ca="1" si="129"/>
        <v>1</v>
      </c>
      <c r="AA66" s="240">
        <f t="shared" ca="1" si="129"/>
        <v>1</v>
      </c>
      <c r="AB66" s="441" cm="1">
        <f t="array" aca="1" ref="AB66" ca="1">INDEX(i.MLP_PvP,$AD66,2)</f>
        <v>1</v>
      </c>
      <c r="AC66" s="441"/>
      <c r="AD66" s="240">
        <f t="shared" ca="1" si="130"/>
        <v>8</v>
      </c>
      <c r="AE66" s="567" cm="1">
        <f t="array" aca="1" ref="AE66" ca="1">INDEX(AE$13:AE65,$B66+1,1)</f>
        <v>0</v>
      </c>
      <c r="AF66" s="567" cm="1">
        <f t="array" aca="1" ref="AF66" ca="1">INDEX(AF$13:AF65,$B66+1,1)</f>
        <v>0</v>
      </c>
      <c r="AG66" s="567" cm="1">
        <f t="array" aca="1" ref="AG66" ca="1">INDEX(AG$13:AG65,$B66+1,1)</f>
        <v>0</v>
      </c>
      <c r="AH66" s="567" cm="1">
        <f t="array" aca="1" ref="AH66" ca="1">INDEX(AH$13:AH65,$B66+1,1)</f>
        <v>0</v>
      </c>
      <c r="AI66" s="116"/>
      <c r="AJ66" s="116"/>
      <c r="AK66" s="116"/>
      <c r="AL66" s="116"/>
      <c r="AM66" s="116"/>
      <c r="AN66" s="116"/>
      <c r="AO66" s="116"/>
      <c r="AP66" s="116"/>
      <c r="AQ66" s="116"/>
      <c r="AR66" s="116"/>
      <c r="AS66" s="116"/>
      <c r="AT66" s="116"/>
      <c r="AU66" s="116"/>
      <c r="AV66" s="116"/>
      <c r="AW66" s="116"/>
      <c r="AX66" s="116"/>
      <c r="AY66" s="116"/>
      <c r="AZ66" s="116"/>
      <c r="BA66" s="327" t="str">
        <f t="shared" ca="1" si="131"/>
        <v>TemplateEx 00007 SE GSW MWM     TOLAut Scan2 CFS_ RR+01% GP100% WP100% MP100% (PT_F33N11L11)</v>
      </c>
      <c r="BB66" s="8" t="str">
        <f ca="1">IF(COUNTIF(BA$13:BA66,BA66)=1,"-","Dup")</f>
        <v>-</v>
      </c>
      <c r="BC66" s="8"/>
      <c r="BD66" s="567" t="str" cm="1">
        <f t="array" aca="1" ref="BD66" ca="1">INDEX(BD$13:BD65,$B66+1,1)</f>
        <v>-</v>
      </c>
      <c r="BE66" s="567" t="str" cm="1">
        <f t="array" aca="1" ref="BE66" ca="1">INDEX(BE$13:BE65,$B66+1,1)</f>
        <v>-</v>
      </c>
      <c r="BF66" s="567" t="str" cm="1">
        <f t="array" aca="1" ref="BF66" ca="1">INDEX(BF$13:BF65,$B66+1,1)</f>
        <v>-</v>
      </c>
      <c r="BG66" s="567" t="str" cm="1">
        <f t="array" aca="1" ref="BG66" ca="1">INDEX(BG$13:BG65,$B66+1,1)</f>
        <v>-</v>
      </c>
      <c r="BH66" s="567" t="str" cm="1">
        <f t="array" aca="1" ref="BH66" ca="1">INDEX(BH$13:BH65,$B66+1,1)</f>
        <v>-</v>
      </c>
      <c r="BI66" s="567" t="str" cm="1">
        <f t="array" aca="1" ref="BI66" ca="1">INDEX(BI$13:BI65,$B66+1,1)</f>
        <v>-</v>
      </c>
      <c r="BJ66" s="567" t="str" cm="1">
        <f t="array" aca="1" ref="BJ66" ca="1">INDEX(BJ$13:BJ65,$B66+1,1)</f>
        <v>-</v>
      </c>
      <c r="BK66" s="567" t="str" cm="1">
        <f t="array" aca="1" ref="BK66" ca="1">INDEX(BK$13:BK65,$B66+1,1)</f>
        <v>-</v>
      </c>
      <c r="BL66" s="567" t="str" cm="1">
        <f t="array" aca="1" ref="BL66" ca="1">INDEX(BL$13:BL65,$B66+1,1)</f>
        <v>-</v>
      </c>
      <c r="BM66" s="8"/>
      <c r="BN66" s="441" t="b">
        <f t="shared" ca="1" si="132"/>
        <v>1</v>
      </c>
      <c r="BO66" s="441" t="str">
        <f t="shared" ca="1" si="132"/>
        <v>-</v>
      </c>
      <c r="BP66" s="441" t="b">
        <f t="shared" ca="1" si="132"/>
        <v>0</v>
      </c>
      <c r="BQ66" s="441" t="str">
        <f t="shared" ca="1" si="132"/>
        <v>-</v>
      </c>
      <c r="BR66" s="441" t="str">
        <f t="shared" ca="1" si="132"/>
        <v>-</v>
      </c>
      <c r="BS66" s="441" t="str">
        <f t="shared" ca="1" si="132"/>
        <v>-</v>
      </c>
      <c r="BT66" s="441" t="str">
        <f t="shared" ca="1" si="132"/>
        <v>-</v>
      </c>
      <c r="BU66" s="441" t="str">
        <f t="shared" ca="1" si="132"/>
        <v>-</v>
      </c>
      <c r="BV66" s="441" t="str">
        <f t="shared" ca="1" si="132"/>
        <v>-</v>
      </c>
      <c r="BW66" s="441" t="str">
        <f t="shared" ca="1" si="132"/>
        <v>-</v>
      </c>
      <c r="BX66" s="441" t="str">
        <f t="shared" ca="1" si="132"/>
        <v>-</v>
      </c>
      <c r="BY66" s="441" t="str">
        <f t="shared" ca="1" si="132"/>
        <v>-</v>
      </c>
      <c r="BZ66" s="441" t="b">
        <f t="shared" ca="1" si="132"/>
        <v>0</v>
      </c>
      <c r="CA66" s="91">
        <f t="shared" ca="1" si="132"/>
        <v>0</v>
      </c>
      <c r="CB66" s="567" t="str" cm="1">
        <f t="array" aca="1" ref="CB66" ca="1">INDEX(CB$13:CB65,$B66+1,1)</f>
        <v>-</v>
      </c>
      <c r="CC66" s="567" t="str" cm="1">
        <f t="array" aca="1" ref="CC66" ca="1">INDEX(CC$13:CC65,$B66+1,1)</f>
        <v>-</v>
      </c>
      <c r="CD66" s="567" t="b" cm="1">
        <f t="array" aca="1" ref="CD66" ca="1">INDEX(CD$13:CD65,$B66+1,1)</f>
        <v>1</v>
      </c>
      <c r="CE66" s="8"/>
      <c r="CF66" s="567" t="str" cm="1">
        <f t="array" aca="1" ref="CF66" ca="1">INDEX(CF$13:CF65,$B66+1,1)</f>
        <v>-</v>
      </c>
      <c r="CG66" s="441" t="str">
        <f t="shared" ca="1" si="133"/>
        <v>-</v>
      </c>
      <c r="CH66" s="441">
        <f t="shared" ca="1" si="134"/>
        <v>0</v>
      </c>
      <c r="CI66" s="441">
        <f t="shared" ca="1" si="134"/>
        <v>0</v>
      </c>
      <c r="CJ66" s="567" t="str" cm="1">
        <f t="array" aca="1" ref="CJ66" ca="1">INDEX(CJ$13:CJ65,$B66+1,1)</f>
        <v>-</v>
      </c>
      <c r="CK66" s="567" t="str" cm="1">
        <f t="array" aca="1" ref="CK66" ca="1">INDEX(CK$13:CK65,$B66+1,1)</f>
        <v>-</v>
      </c>
      <c r="CL66" s="567" t="str" cm="1">
        <f t="array" aca="1" ref="CL66" ca="1">INDEX(CL$13:CL65,$B66+1,1)</f>
        <v>-</v>
      </c>
      <c r="CM66" s="441" t="str">
        <f t="shared" ca="1" si="135"/>
        <v>-</v>
      </c>
      <c r="CN66" s="441">
        <f t="shared" ca="1" si="136"/>
        <v>0</v>
      </c>
      <c r="CO66" s="441">
        <f t="shared" ca="1" si="136"/>
        <v>0</v>
      </c>
      <c r="CP66" s="567" t="str" cm="1">
        <f t="array" aca="1" ref="CP66" ca="1">INDEX(CP$13:CP65,$B66+1,1)</f>
        <v>-</v>
      </c>
      <c r="CQ66" s="441" t="str">
        <f t="shared" ca="1" si="137"/>
        <v>-</v>
      </c>
      <c r="CR66" s="441">
        <f t="shared" ca="1" si="138"/>
        <v>0</v>
      </c>
      <c r="CS66" s="567" t="str" cm="1">
        <f t="array" aca="1" ref="CS66" ca="1">INDEX(CS$13:CS65,$B66+1,1)</f>
        <v>-</v>
      </c>
      <c r="CT66" s="567" t="str" cm="1">
        <f t="array" aca="1" ref="CT66" ca="1">INDEX(CT$13:CT65,$B66+1,1)</f>
        <v>-</v>
      </c>
      <c r="CU66" s="441">
        <f t="shared" ca="1" si="139"/>
        <v>0</v>
      </c>
      <c r="CV66" s="567" t="str" cm="1">
        <f t="array" aca="1" ref="CV66" ca="1">INDEX(CV$13:CV65,$B66+1,1)</f>
        <v>-</v>
      </c>
      <c r="CW66" s="441" t="str">
        <f t="shared" ca="1" si="140"/>
        <v>-</v>
      </c>
      <c r="CX66" s="441">
        <f t="shared" ca="1" si="141"/>
        <v>0</v>
      </c>
      <c r="CY66" s="441">
        <f t="shared" ca="1" si="141"/>
        <v>0</v>
      </c>
      <c r="CZ66" s="8"/>
      <c r="DA66" s="567" t="b" cm="1">
        <f t="array" aca="1" ref="DA66" ca="1">INDEX(DA$13:DA65,$B66+1,1)</f>
        <v>1</v>
      </c>
      <c r="DB66" s="567" t="b" cm="1">
        <f t="array" aca="1" ref="DB66" ca="1">INDEX(DB$13:DB65,$B66+1,1)</f>
        <v>1</v>
      </c>
      <c r="DC66" s="579">
        <f t="shared" ca="1" si="142"/>
        <v>2212011</v>
      </c>
      <c r="DD66" s="567" t="b" cm="1">
        <f t="array" aca="1" ref="DD66" ca="1">INDEX(DD$13:DD65,$B66+1,1)</f>
        <v>1</v>
      </c>
      <c r="DE66" s="567" cm="1">
        <f t="array" aca="1" ref="DE66" ca="1">INDEX(DE$13:DE65,$B66+1,1)</f>
        <v>0</v>
      </c>
      <c r="DF66" s="567" cm="1">
        <f t="array" aca="1" ref="DF66" ca="1">INDEX(DF$13:DF65,$B66+1,1)</f>
        <v>1</v>
      </c>
      <c r="DG66" s="567" cm="1">
        <f t="array" aca="1" ref="DG66" ca="1">INDEX(DG$13:DG65,$B66+1,1)</f>
        <v>1</v>
      </c>
      <c r="DH66" s="575">
        <f t="shared" ca="1" si="143"/>
        <v>652</v>
      </c>
      <c r="DI66" s="575">
        <f t="shared" ca="1" si="143"/>
        <v>686</v>
      </c>
      <c r="DJ66" s="575">
        <f t="shared" ca="1" si="143"/>
        <v>721</v>
      </c>
      <c r="DK66" s="490">
        <f t="shared" ca="1" si="144"/>
        <v>378</v>
      </c>
      <c r="DL66" s="490">
        <f t="shared" ca="1" si="144"/>
        <v>413</v>
      </c>
      <c r="DM66" s="490">
        <f t="shared" ca="1" si="144"/>
        <v>448</v>
      </c>
      <c r="DN66" s="441">
        <f t="shared" ca="1" si="145"/>
        <v>1</v>
      </c>
      <c r="DO66" s="441">
        <f t="shared" ca="1" si="145"/>
        <v>60</v>
      </c>
      <c r="DP66" s="441" t="str">
        <f t="shared" ca="1" si="145"/>
        <v>-</v>
      </c>
      <c r="DQ66" s="441" t="str">
        <f t="shared" ca="1" si="145"/>
        <v>-</v>
      </c>
      <c r="DR66" s="441" t="str">
        <f t="shared" ca="1" si="145"/>
        <v>-</v>
      </c>
      <c r="DS66" s="441" t="str">
        <f t="shared" ca="1" si="145"/>
        <v>-</v>
      </c>
      <c r="DT66" s="441" t="b">
        <f t="shared" ca="1" si="146"/>
        <v>0</v>
      </c>
      <c r="DU66" s="441" t="str">
        <f t="shared" ca="1" si="146"/>
        <v>-</v>
      </c>
      <c r="DV66" s="441" t="str">
        <f t="shared" ca="1" si="146"/>
        <v>-</v>
      </c>
      <c r="DW66" s="441" t="str">
        <f t="shared" ca="1" si="146"/>
        <v>-</v>
      </c>
      <c r="DX66" s="441" t="str">
        <f t="shared" ca="1" si="147"/>
        <v>-</v>
      </c>
      <c r="DY66" s="441" t="str">
        <f t="shared" ca="1" si="147"/>
        <v>-</v>
      </c>
      <c r="DZ66" s="441">
        <f t="shared" ca="1" si="147"/>
        <v>500</v>
      </c>
      <c r="EA66" s="441">
        <f t="shared" ca="1" si="147"/>
        <v>500</v>
      </c>
      <c r="EB66" s="441" t="str">
        <f t="shared" ca="1" si="147"/>
        <v>-</v>
      </c>
      <c r="EC66" s="441" t="str">
        <f t="shared" ca="1" si="147"/>
        <v>-</v>
      </c>
      <c r="ED66" s="441" t="str">
        <f t="shared" ca="1" si="147"/>
        <v>-</v>
      </c>
      <c r="EE66" s="441">
        <f t="shared" ca="1" si="148"/>
        <v>0</v>
      </c>
      <c r="EF66" s="441">
        <f t="shared" ca="1" si="149"/>
        <v>0.01</v>
      </c>
      <c r="EG66" s="441">
        <f t="shared" ca="1" si="150"/>
        <v>3.125E-2</v>
      </c>
      <c r="EH66" s="441">
        <f t="shared" ca="1" si="150"/>
        <v>3.125E-2</v>
      </c>
      <c r="EI66" s="441">
        <f t="shared" ca="1" si="150"/>
        <v>0.05</v>
      </c>
      <c r="EJ66" s="441">
        <f t="shared" ca="1" si="150"/>
        <v>0.05</v>
      </c>
      <c r="EK66" s="441" t="b">
        <f t="shared" ca="1" si="151"/>
        <v>0</v>
      </c>
      <c r="EL66" s="441" t="b">
        <f t="shared" ca="1" si="151"/>
        <v>0</v>
      </c>
      <c r="EM66" s="441" t="b">
        <f t="shared" ca="1" si="151"/>
        <v>1</v>
      </c>
      <c r="EN66" s="441" t="b">
        <f t="shared" ca="1" si="151"/>
        <v>0</v>
      </c>
      <c r="EO66" s="441">
        <f t="shared" ca="1" si="152"/>
        <v>1</v>
      </c>
      <c r="EP66" s="441">
        <f t="shared" ca="1" si="153"/>
        <v>0.66</v>
      </c>
      <c r="EQ66" s="441" t="b">
        <f t="shared" ca="1" si="154"/>
        <v>1</v>
      </c>
      <c r="ER66" s="441" t="b">
        <f t="shared" ca="1" si="155"/>
        <v>1</v>
      </c>
      <c r="ES66" s="441" t="b">
        <f t="shared" ca="1" si="155"/>
        <v>0</v>
      </c>
      <c r="ET66" s="441" t="b">
        <f t="shared" ca="1" si="155"/>
        <v>0</v>
      </c>
      <c r="EU66" s="91">
        <f t="shared" ca="1" si="156"/>
        <v>2</v>
      </c>
      <c r="EV66" s="91">
        <f t="shared" ca="1" si="156"/>
        <v>2</v>
      </c>
      <c r="EW66" s="441">
        <f t="shared" ca="1" si="157"/>
        <v>1</v>
      </c>
      <c r="EX66" s="441">
        <f t="shared" ca="1" si="158"/>
        <v>1</v>
      </c>
      <c r="EY66" s="441">
        <f t="shared" ca="1" si="158"/>
        <v>1</v>
      </c>
      <c r="EZ66" s="441">
        <f t="shared" ca="1" si="159"/>
        <v>1</v>
      </c>
      <c r="FA66" s="441">
        <f t="shared" ca="1" si="160"/>
        <v>0.5</v>
      </c>
      <c r="FB66" s="441" t="b">
        <f t="shared" ca="1" si="160"/>
        <v>1</v>
      </c>
      <c r="FC66" s="441" t="b">
        <f t="shared" ca="1" si="160"/>
        <v>0</v>
      </c>
      <c r="FD66" s="441" t="b">
        <f t="shared" ca="1" si="160"/>
        <v>0</v>
      </c>
      <c r="FE66" s="441" t="b">
        <f t="shared" ca="1" si="160"/>
        <v>0</v>
      </c>
      <c r="FF66" s="91">
        <f t="shared" ca="1" si="161"/>
        <v>1</v>
      </c>
      <c r="FG66" s="91">
        <f t="shared" ca="1" si="161"/>
        <v>1</v>
      </c>
      <c r="FH66" s="91">
        <f t="shared" ca="1" si="161"/>
        <v>1</v>
      </c>
      <c r="FI66" s="91">
        <f t="shared" ca="1" si="161"/>
        <v>1</v>
      </c>
      <c r="FJ66" s="91">
        <f t="shared" ca="1" si="161"/>
        <v>1</v>
      </c>
      <c r="FK66" s="91">
        <f t="shared" ca="1" si="161"/>
        <v>1</v>
      </c>
      <c r="FL66" s="91">
        <f t="shared" ca="1" si="161"/>
        <v>1</v>
      </c>
      <c r="FM66" s="91">
        <f t="shared" ca="1" si="161"/>
        <v>1</v>
      </c>
      <c r="FN66" s="8"/>
      <c r="FO66" s="567" t="str" cm="1">
        <f t="array" aca="1" ref="FO66" ca="1">INDEX(FO$13:FO65,$B66+1,1)</f>
        <v>-</v>
      </c>
      <c r="FP66" s="567" t="str" cm="1">
        <f t="array" aca="1" ref="FP66" ca="1">INDEX(FP$13:FP65,$B66+1,1)</f>
        <v>-</v>
      </c>
      <c r="FQ66" s="567" t="str" cm="1">
        <f t="array" aca="1" ref="FQ66" ca="1">INDEX(FQ$13:FQ65,$B66+1,1)</f>
        <v>-</v>
      </c>
      <c r="FR66" s="441">
        <f t="shared" ca="1" si="162"/>
        <v>10</v>
      </c>
      <c r="FS66" s="567" t="str" cm="1">
        <f t="array" aca="1" ref="FS66" ca="1">INDEX(FS$13:FS65,$B66+1,1)</f>
        <v>-</v>
      </c>
      <c r="FT66" s="567" cm="1">
        <f t="array" aca="1" ref="FT66" ca="1">INDEX(FT$13:FT65,$B66+1,1)</f>
        <v>1</v>
      </c>
      <c r="FU66" s="567" cm="1">
        <f t="array" aca="1" ref="FU66" ca="1">INDEX(FU$13:FU65,$B66+1,1)</f>
        <v>1</v>
      </c>
      <c r="FV66" s="567" t="str" cm="1">
        <f t="array" aca="1" ref="FV66" ca="1">INDEX(FV$13:FV65,$B66+1,1)</f>
        <v>-</v>
      </c>
      <c r="FW66" s="567" t="str" cm="1">
        <f t="array" aca="1" ref="FW66" ca="1">INDEX(FW$13:FW65,$B66+1,1)</f>
        <v>-</v>
      </c>
      <c r="FX66" s="567" t="str" cm="1">
        <f t="array" aca="1" ref="FX66" ca="1">INDEX(FX$13:FX65,$B66+1,1)</f>
        <v>-</v>
      </c>
      <c r="FY66" s="567" t="str" cm="1">
        <f t="array" aca="1" ref="FY66" ca="1">INDEX(FY$13:FY65,$B66+1,1)</f>
        <v>-</v>
      </c>
      <c r="FZ66" s="567" t="str" cm="1">
        <f t="array" aca="1" ref="FZ66" ca="1">INDEX(FZ$13:FZ65,$B66+1,1)</f>
        <v>-</v>
      </c>
      <c r="GA66" s="567" t="str" cm="1">
        <f t="array" aca="1" ref="GA66" ca="1">INDEX(GA$13:GA65,$B66+1,1)</f>
        <v>-</v>
      </c>
      <c r="GB66" s="567" t="str" cm="1">
        <f t="array" aca="1" ref="GB66" ca="1">INDEX(GB$13:GB65,$B66+1,1)</f>
        <v>-</v>
      </c>
      <c r="GC66" s="567" t="str" cm="1">
        <f t="array" aca="1" ref="GC66" ca="1">INDEX(GC$13:GC65,$B66+1,1)</f>
        <v>-</v>
      </c>
      <c r="GD66" s="567" t="str" cm="1">
        <f t="array" aca="1" ref="GD66" ca="1">INDEX(GD$13:GD65,$B66+1,1)</f>
        <v>-</v>
      </c>
      <c r="GE66" s="567" t="str" cm="1">
        <f t="array" aca="1" ref="GE66" ca="1">INDEX(GE$13:GE65,$B66+1,1)</f>
        <v>-</v>
      </c>
      <c r="GF66" s="567" t="str" cm="1">
        <f t="array" aca="1" ref="GF66" ca="1">INDEX(GF$13:GF65,$B66+1,1)</f>
        <v>-</v>
      </c>
      <c r="GG66" s="567" t="str" cm="1">
        <f t="array" aca="1" ref="GG66" ca="1">INDEX(GG$13:GG65,$B66+1,1)</f>
        <v>-</v>
      </c>
      <c r="GH66" s="567" t="str" cm="1">
        <f t="array" aca="1" ref="GH66" ca="1">INDEX(GH$13:GH65,$B66+1,1)</f>
        <v>-</v>
      </c>
      <c r="GI66" s="567" t="str" cm="1">
        <f t="array" aca="1" ref="GI66" ca="1">INDEX(GI$13:GI65,$B66+1,1)</f>
        <v>-</v>
      </c>
      <c r="GJ66" s="567" t="str" cm="1">
        <f t="array" aca="1" ref="GJ66" ca="1">INDEX(GJ$13:GJ65,$B66+1,1)</f>
        <v>-</v>
      </c>
      <c r="GK66" s="567" t="str" cm="1">
        <f t="array" aca="1" ref="GK66" ca="1">INDEX(GK$13:GK65,$B66+1,1)</f>
        <v>-</v>
      </c>
      <c r="GL66" s="567" t="str" cm="1">
        <f t="array" aca="1" ref="GL66" ca="1">INDEX(GL$13:GL65,$B66+1,1)</f>
        <v>-</v>
      </c>
      <c r="GM66" s="567" t="str" cm="1">
        <f t="array" aca="1" ref="GM66" ca="1">INDEX(GM$13:GM65,$B66+1,1)</f>
        <v>-</v>
      </c>
      <c r="GN66" s="441">
        <f t="shared" ca="1" si="163"/>
        <v>2.3941419504655652</v>
      </c>
      <c r="GO66" s="567" t="str" cm="1">
        <f t="array" aca="1" ref="GO66" ca="1">INDEX(GO$13:GO65,$B66+1,1)</f>
        <v>-</v>
      </c>
      <c r="GP66" s="567" cm="1">
        <f t="array" aca="1" ref="GP66" ca="1">INDEX(GP$13:GP65,$B66+1,1)</f>
        <v>1</v>
      </c>
      <c r="GQ66" s="441">
        <f t="shared" ca="1" si="164"/>
        <v>0.16116875659057578</v>
      </c>
      <c r="GR66" s="567" cm="1">
        <f t="array" aca="1" ref="GR66" ca="1">INDEX(GR$13:GR65,$B66+1,1)</f>
        <v>0</v>
      </c>
      <c r="GS66" s="441">
        <f t="shared" ca="1" si="165"/>
        <v>3.8017605959547958E-2</v>
      </c>
      <c r="GT66" s="441">
        <f t="shared" ca="1" si="165"/>
        <v>9.5044014898869905E-2</v>
      </c>
      <c r="GU66" s="441">
        <f t="shared" ca="1" si="165"/>
        <v>9.5044014898869905E-2</v>
      </c>
      <c r="GV66" s="441">
        <f t="shared" ca="1" si="165"/>
        <v>0.61626332126265559</v>
      </c>
      <c r="GW66" s="441">
        <f t="shared" ca="1" si="165"/>
        <v>0.98080344449672541</v>
      </c>
      <c r="GX66" s="441">
        <f t="shared" ca="1" si="165"/>
        <v>-3.3021723600269545E-2</v>
      </c>
      <c r="GY66" s="567" cm="1">
        <f t="array" aca="1" ref="GY66" ca="1">INDEX(GY$13:GY65,$B66+1,1)</f>
        <v>0</v>
      </c>
      <c r="GZ66" s="567" cm="1">
        <f t="array" aca="1" ref="GZ66" ca="1">INDEX(GZ$13:GZ65,$B66+1,1)</f>
        <v>0</v>
      </c>
      <c r="HA66" s="567" cm="1">
        <f t="array" aca="1" ref="HA66" ca="1">INDEX(HA$13:HA65,$B66+1,1)</f>
        <v>0</v>
      </c>
      <c r="HB66" s="8"/>
      <c r="HC66" s="567" t="str" cm="1">
        <f t="array" aca="1" ref="HC66" ca="1">INDEX(HC$13:HC65,$B66+1,1)</f>
        <v>-</v>
      </c>
      <c r="HD66" s="567" t="str" cm="1">
        <f t="array" aca="1" ref="HD66" ca="1">INDEX(HD$13:HD65,$B66+1,1)</f>
        <v>-</v>
      </c>
      <c r="HE66" s="567" t="str" cm="1">
        <f t="array" aca="1" ref="HE66" ca="1">INDEX(HE$13:HE65,$B66+1,1)</f>
        <v>-</v>
      </c>
      <c r="HF66" s="567" t="str" cm="1">
        <f t="array" aca="1" ref="HF66" ca="1">INDEX(HF$13:HF65,$B66+1,1)</f>
        <v>-</v>
      </c>
      <c r="HG66" s="567" cm="1">
        <f t="array" aca="1" ref="HG66" ca="1">INDEX(HG$13:HG65,$B66+1,1)</f>
        <v>0</v>
      </c>
      <c r="HH66" s="567" t="str" cm="1">
        <f t="array" aca="1" ref="HH66" ca="1">INDEX(HH$13:HH65,$B66+1,1)</f>
        <v>-</v>
      </c>
      <c r="HI66" s="567" t="str" cm="1">
        <f t="array" aca="1" ref="HI66" ca="1">INDEX(HI$13:HI65,$B66+1,1)</f>
        <v>-</v>
      </c>
      <c r="HJ66" s="568" t="str">
        <f t="shared" ca="1" si="166"/>
        <v>-</v>
      </c>
      <c r="HK66" s="567" t="str" cm="1">
        <f t="array" aca="1" ref="HK66" ca="1">INDEX(HK$13:HK65,$B66+1,1)</f>
        <v>-</v>
      </c>
      <c r="HL66" s="567" t="str" cm="1">
        <f t="array" aca="1" ref="HL66" ca="1">INDEX(HL$13:HL65,$B66+1,1)</f>
        <v>-</v>
      </c>
      <c r="HM66" s="567" t="str" cm="1">
        <f t="array" aca="1" ref="HM66" ca="1">INDEX(HM$13:HM65,$B66+1,1)</f>
        <v>-</v>
      </c>
      <c r="HN66" s="567" t="str" cm="1">
        <f t="array" aca="1" ref="HN66" ca="1">INDEX(HN$13:HN65,$B66+1,1)</f>
        <v>-</v>
      </c>
      <c r="HO66" s="567" t="str" cm="1">
        <f t="array" aca="1" ref="HO66" ca="1">INDEX(HO$13:HO65,$B66+1,1)</f>
        <v>-</v>
      </c>
      <c r="HP66" s="567" t="str" cm="1">
        <f t="array" aca="1" ref="HP66" ca="1">INDEX(HP$13:HP65,$B66+1,1)</f>
        <v>-</v>
      </c>
      <c r="HQ66" s="567" t="str" cm="1">
        <f t="array" aca="1" ref="HQ66" ca="1">INDEX(HQ$13:HQ65,$B66+1,1)</f>
        <v>-</v>
      </c>
      <c r="HR66" s="567" t="str" cm="1">
        <f t="array" aca="1" ref="HR66" ca="1">INDEX(HR$13:HR65,$B66+1,1)</f>
        <v>-</v>
      </c>
      <c r="HS66" s="567" t="str" cm="1">
        <f t="array" aca="1" ref="HS66" ca="1">INDEX(HS$13:HS65,$B66+1,1)</f>
        <v>-</v>
      </c>
      <c r="HT66" s="567" t="str" cm="1">
        <f t="array" aca="1" ref="HT66" ca="1">INDEX(HT$13:HT65,$B66+1,1)</f>
        <v>-</v>
      </c>
      <c r="HU66" s="567" t="str" cm="1">
        <f t="array" aca="1" ref="HU66" ca="1">INDEX(HU$13:HU65,$B66+1,1)</f>
        <v>-</v>
      </c>
      <c r="HV66" s="567" t="str" cm="1">
        <f t="array" aca="1" ref="HV66" ca="1">INDEX(HV$13:HV65,$B66+1,1)</f>
        <v>-</v>
      </c>
      <c r="HW66" s="567" t="str" cm="1">
        <f t="array" aca="1" ref="HW66" ca="1">INDEX(HW$13:HW65,$B66+1,1)</f>
        <v>-</v>
      </c>
      <c r="HX66" s="567" cm="1">
        <f t="array" aca="1" ref="HX66" ca="1">INDEX(HX$13:HX65,$B66+1,1)</f>
        <v>0</v>
      </c>
      <c r="HY66" s="567" t="str" cm="1">
        <f t="array" aca="1" ref="HY66" ca="1">INDEX(HY$13:HY65,$B66+1,1)</f>
        <v>-</v>
      </c>
      <c r="HZ66" s="567" t="str" cm="1">
        <f t="array" aca="1" ref="HZ66" ca="1">INDEX(HZ$13:HZ65,$B66+1,1)</f>
        <v>-</v>
      </c>
      <c r="IA66" s="567" t="str" cm="1">
        <f t="array" aca="1" ref="IA66" ca="1">INDEX(IA$13:IA65,$B66+1,1)</f>
        <v>-</v>
      </c>
      <c r="IB66" s="567" t="str" cm="1">
        <f t="array" aca="1" ref="IB66" ca="1">INDEX(IB$13:IB65,$B66+1,1)</f>
        <v>-</v>
      </c>
      <c r="IC66" s="567" t="str" cm="1">
        <f t="array" aca="1" ref="IC66" ca="1">INDEX(IC$13:IC65,$B66+1,1)</f>
        <v>-</v>
      </c>
      <c r="ID66" s="567" cm="1">
        <f t="array" aca="1" ref="ID66" ca="1">INDEX(ID$13:ID65,$B66+1,1)</f>
        <v>0</v>
      </c>
      <c r="IE66" s="567" t="str" cm="1">
        <f t="array" aca="1" ref="IE66" ca="1">INDEX(IE$13:IE65,$B66+1,1)</f>
        <v>-</v>
      </c>
      <c r="IF66" s="567" t="str" cm="1">
        <f t="array" aca="1" ref="IF66" ca="1">INDEX(IF$13:IF65,$B66+1,1)</f>
        <v>-</v>
      </c>
      <c r="IG66" s="567" t="str" cm="1">
        <f t="array" aca="1" ref="IG66" ca="1">INDEX(IG$13:IG65,$B66+1,1)</f>
        <v>-</v>
      </c>
      <c r="IH66" s="567" cm="1">
        <f t="array" aca="1" ref="IH66" ca="1">INDEX(IH$13:IH65,$B66+1,1)</f>
        <v>1</v>
      </c>
      <c r="II66" s="567" cm="1">
        <f t="array" aca="1" ref="II66" ca="1">INDEX(II$13:II65,$B66+1,1)</f>
        <v>1</v>
      </c>
      <c r="IJ66" s="8"/>
      <c r="IK66" s="567" t="str" cm="1">
        <f t="array" aca="1" ref="IK66" ca="1">INDEX(IK$13:IK65,$B66+1,1)</f>
        <v>-</v>
      </c>
      <c r="IL66" s="567" t="str" cm="1">
        <f t="array" aca="1" ref="IL66" ca="1">INDEX(IL$13:IL65,$B66+1,1)</f>
        <v>-</v>
      </c>
      <c r="IM66" s="567" t="str" cm="1">
        <f t="array" aca="1" ref="IM66" ca="1">INDEX(IM$13:IM65,$B66+1,1)</f>
        <v>-</v>
      </c>
      <c r="IN66" s="567" t="str" cm="1">
        <f t="array" aca="1" ref="IN66" ca="1">INDEX(IN$13:IN65,$B66+1,1)</f>
        <v>-</v>
      </c>
      <c r="IO66" s="567" t="str" cm="1">
        <f t="array" aca="1" ref="IO66" ca="1">INDEX(IO$13:IO65,$B66+1,1)</f>
        <v>-</v>
      </c>
      <c r="IP66" s="567" t="str" cm="1">
        <f t="array" aca="1" ref="IP66" ca="1">INDEX(IP$13:IP65,$B66+1,1)</f>
        <v>-</v>
      </c>
      <c r="IQ66" s="567" t="str" cm="1">
        <f t="array" aca="1" ref="IQ66" ca="1">INDEX(IQ$13:IQ65,$B66+1,1)</f>
        <v>-</v>
      </c>
      <c r="IR66" s="567" t="str" cm="1">
        <f t="array" aca="1" ref="IR66" ca="1">INDEX(IR$13:IR65,$B66+1,1)</f>
        <v>-</v>
      </c>
      <c r="IS66" s="567" t="str" cm="1">
        <f t="array" aca="1" ref="IS66" ca="1">INDEX(IS$13:IS65,$B66+1,1)</f>
        <v>-</v>
      </c>
      <c r="IT66" s="567" t="str" cm="1">
        <f t="array" aca="1" ref="IT66" ca="1">INDEX(IT$13:IT65,$B66+1,1)</f>
        <v>-</v>
      </c>
      <c r="IU66" s="567" t="str" cm="1">
        <f t="array" aca="1" ref="IU66" ca="1">INDEX(IU$13:IU65,$B66+1,1)</f>
        <v>-</v>
      </c>
      <c r="IV66" s="567" t="str" cm="1">
        <f t="array" aca="1" ref="IV66" ca="1">INDEX(IV$13:IV65,$B66+1,1)</f>
        <v>-</v>
      </c>
      <c r="IW66" s="567" t="str" cm="1">
        <f t="array" aca="1" ref="IW66" ca="1">INDEX(IW$13:IW65,$B66+1,1)</f>
        <v>-</v>
      </c>
      <c r="IX66" s="567" t="str" cm="1">
        <f t="array" aca="1" ref="IX66" ca="1">INDEX(IX$13:IX65,$B66+1,1)</f>
        <v>-</v>
      </c>
      <c r="IY66" s="567" t="str" cm="1">
        <f t="array" aca="1" ref="IY66" ca="1">INDEX(IY$13:IY65,$B66+1,1)</f>
        <v>-</v>
      </c>
      <c r="IZ66" s="567" t="str" cm="1">
        <f t="array" aca="1" ref="IZ66" ca="1">INDEX(IZ$13:IZ65,$B66+1,1)</f>
        <v>-</v>
      </c>
      <c r="JA66" s="567" cm="1">
        <f t="array" aca="1" ref="JA66" ca="1">INDEX(JA$13:JA65,$B66+1,1)</f>
        <v>0</v>
      </c>
      <c r="JB66" s="575">
        <f t="shared" ca="1" si="167"/>
        <v>0</v>
      </c>
      <c r="JC66" s="575">
        <f t="shared" ca="1" si="167"/>
        <v>0</v>
      </c>
      <c r="JD66" s="197">
        <f t="shared" ca="1" si="168"/>
        <v>0</v>
      </c>
      <c r="JE66" s="197">
        <f t="shared" ca="1" si="168"/>
        <v>0</v>
      </c>
      <c r="JF66" s="197">
        <f t="shared" ca="1" si="168"/>
        <v>0</v>
      </c>
      <c r="JG66" s="197">
        <f t="shared" ca="1" si="168"/>
        <v>0</v>
      </c>
      <c r="JH66" s="197">
        <f t="shared" ca="1" si="168"/>
        <v>0</v>
      </c>
      <c r="JI66" s="240">
        <f t="shared" ca="1" si="169"/>
        <v>0</v>
      </c>
      <c r="JJ66" s="197">
        <f t="shared" ca="1" si="170"/>
        <v>0</v>
      </c>
      <c r="JK66" s="197">
        <f t="shared" ca="1" si="170"/>
        <v>0</v>
      </c>
      <c r="JL66" s="197">
        <f t="shared" ca="1" si="170"/>
        <v>0</v>
      </c>
      <c r="JM66" s="197">
        <f t="shared" ca="1" si="170"/>
        <v>0</v>
      </c>
      <c r="JN66" s="197">
        <f t="shared" ca="1" si="170"/>
        <v>0</v>
      </c>
      <c r="JO66" s="240">
        <f t="shared" ca="1" si="171"/>
        <v>0</v>
      </c>
      <c r="JP66" s="241">
        <f t="shared" ca="1" si="172"/>
        <v>0</v>
      </c>
      <c r="JQ66" s="241">
        <f t="shared" ca="1" si="172"/>
        <v>0</v>
      </c>
      <c r="JR66" s="241">
        <f t="shared" ca="1" si="172"/>
        <v>0</v>
      </c>
      <c r="JS66" s="241">
        <f t="shared" ca="1" si="172"/>
        <v>0</v>
      </c>
      <c r="JT66" s="576">
        <f t="shared" ca="1" si="173"/>
        <v>0</v>
      </c>
      <c r="JU66" s="241">
        <f t="shared" ca="1" si="174"/>
        <v>0</v>
      </c>
      <c r="JV66" s="241">
        <f t="shared" ca="1" si="174"/>
        <v>0</v>
      </c>
      <c r="JW66" s="241">
        <f t="shared" ca="1" si="174"/>
        <v>0</v>
      </c>
      <c r="JX66" s="241">
        <f t="shared" ca="1" si="174"/>
        <v>0</v>
      </c>
      <c r="JY66" s="576">
        <f t="shared" ca="1" si="175"/>
        <v>0</v>
      </c>
      <c r="JZ66" s="576">
        <f t="shared" ca="1" si="175"/>
        <v>0</v>
      </c>
      <c r="KA66" s="576">
        <f t="shared" ca="1" si="175"/>
        <v>0</v>
      </c>
      <c r="KB66" s="576">
        <f t="shared" ca="1" si="175"/>
        <v>0</v>
      </c>
      <c r="KC66" s="576">
        <f t="shared" ca="1" si="175"/>
        <v>0</v>
      </c>
      <c r="KD66" s="576">
        <f t="shared" ca="1" si="175"/>
        <v>0</v>
      </c>
      <c r="KE66" s="576">
        <f t="shared" ca="1" si="175"/>
        <v>0</v>
      </c>
      <c r="KF66" s="567" cm="1">
        <f t="array" aca="1" ref="KF66" ca="1">INDEX(KF$13:KF65,$B66+1,1)</f>
        <v>0</v>
      </c>
      <c r="KG66" s="441">
        <f t="shared" ca="1" si="176"/>
        <v>19</v>
      </c>
      <c r="KH66" s="8"/>
      <c r="KI66" s="567" cm="1">
        <f t="array" aca="1" ref="KI66" ca="1">INDEX(KI$13:KI65,$B66+1,1)</f>
        <v>0</v>
      </c>
      <c r="KJ66" s="441">
        <f t="shared" si="177"/>
        <v>0</v>
      </c>
      <c r="KK66" s="567" cm="1">
        <f t="array" aca="1" ref="KK66" ca="1">INDEX(KK$13:KK65,$B66+1,1)</f>
        <v>0</v>
      </c>
      <c r="KL66" s="567" t="str" cm="1">
        <f t="array" aca="1" ref="KL66" ca="1">INDEX(KL$13:KL65,$B66+1,1)</f>
        <v>-</v>
      </c>
      <c r="KM66" s="567" t="str" cm="1">
        <f t="array" aca="1" ref="KM66" ca="1">INDEX(KM$13:KM65,$B66+1,1)</f>
        <v>-</v>
      </c>
      <c r="KN66" s="567" t="str" cm="1">
        <f t="array" aca="1" ref="KN66" ca="1">INDEX(KN$13:KN65,$B66+1,1)</f>
        <v>-</v>
      </c>
      <c r="KO66" s="567" t="str" cm="1">
        <f t="array" aca="1" ref="KO66" ca="1">INDEX(KO$13:KO65,$B66+1,1)</f>
        <v>-</v>
      </c>
      <c r="KP66" s="567" t="str" cm="1">
        <f t="array" aca="1" ref="KP66" ca="1">INDEX(KP$13:KP65,$B66+1,1)</f>
        <v>-</v>
      </c>
      <c r="KQ66" s="567" t="str" cm="1">
        <f t="array" aca="1" ref="KQ66" ca="1">INDEX(KQ$13:KQ65,$B66+1,1)</f>
        <v>-</v>
      </c>
      <c r="KR66" s="567" t="str" cm="1">
        <f t="array" aca="1" ref="KR66" ca="1">INDEX(KR$13:KR65,$B66+1,1)</f>
        <v>-</v>
      </c>
      <c r="KS66" s="567" t="str" cm="1">
        <f t="array" aca="1" ref="KS66" ca="1">INDEX(KS$13:KS65,$B66+1,1)</f>
        <v>-</v>
      </c>
      <c r="KT66" s="567" t="str" cm="1">
        <f t="array" aca="1" ref="KT66" ca="1">INDEX(KT$13:KT65,$B66+1,1)</f>
        <v>-</v>
      </c>
      <c r="KU66" s="567" t="str" cm="1">
        <f t="array" aca="1" ref="KU66" ca="1">INDEX(KU$13:KU65,$B66+1,1)</f>
        <v>-</v>
      </c>
      <c r="KV66" s="567" t="str" cm="1">
        <f t="array" aca="1" ref="KV66" ca="1">INDEX(KV$13:KV65,$B66+1,1)</f>
        <v>-</v>
      </c>
      <c r="KW66" s="567" t="str" cm="1">
        <f t="array" aca="1" ref="KW66" ca="1">INDEX(KW$13:KW65,$B66+1,1)</f>
        <v>-</v>
      </c>
      <c r="KX66" s="567" t="str" cm="1">
        <f t="array" aca="1" ref="KX66" ca="1">INDEX(KX$13:KX65,$B66+1,1)</f>
        <v>-</v>
      </c>
      <c r="KY66" s="567" t="str" cm="1">
        <f t="array" aca="1" ref="KY66" ca="1">INDEX(KY$13:KY65,$B66+1,1)</f>
        <v>-</v>
      </c>
      <c r="KZ66" s="567" t="str" cm="1">
        <f t="array" aca="1" ref="KZ66" ca="1">INDEX(KZ$13:KZ65,$B66+1,1)</f>
        <v>-</v>
      </c>
      <c r="LA66" s="567" t="str" cm="1">
        <f t="array" aca="1" ref="LA66" ca="1">INDEX(LA$13:LA65,$B66+1,1)</f>
        <v>-</v>
      </c>
      <c r="LB66" s="8"/>
      <c r="LC66" s="441" t="b">
        <f t="shared" ca="1" si="178"/>
        <v>0</v>
      </c>
      <c r="LD66" s="567" t="str" cm="1">
        <f t="array" aca="1" ref="LD66" ca="1">INDEX(LD$13:LD65,$B66+1,1)</f>
        <v>-</v>
      </c>
      <c r="LE66" s="567" t="str" cm="1">
        <f t="array" aca="1" ref="LE66" ca="1">INDEX(LE$13:LE65,$B66+1,1)</f>
        <v>-</v>
      </c>
      <c r="LF66" s="567" t="str" cm="1">
        <f t="array" aca="1" ref="LF66" ca="1">INDEX(LF$13:LF65,$B66+1,1)</f>
        <v>-</v>
      </c>
      <c r="LG66" s="567" t="str" cm="1">
        <f t="array" aca="1" ref="LG66" ca="1">INDEX(LG$13:LG65,$B66+1,1)</f>
        <v>-</v>
      </c>
      <c r="LH66" s="441" t="str">
        <f t="shared" ca="1" si="179"/>
        <v>-</v>
      </c>
      <c r="LI66" s="441" t="str">
        <f t="shared" ca="1" si="179"/>
        <v>-</v>
      </c>
      <c r="LJ66" s="567" t="str" cm="1">
        <f t="array" aca="1" ref="LJ66" ca="1">INDEX(LJ$13:LJ65,$B66+1,1)</f>
        <v>-</v>
      </c>
      <c r="LK66" s="441" t="str" cm="1">
        <f t="array" aca="1" ref="LK66" ca="1">IF(OR(LL66:LL66&lt;&gt;"-"),TRUE,"-")</f>
        <v>-</v>
      </c>
      <c r="LL66" s="567" t="str" cm="1">
        <f t="array" aca="1" ref="LL66" ca="1">INDEX(LL$13:LL65,$B66+1,1)</f>
        <v>-</v>
      </c>
      <c r="LM66" s="567" cm="1">
        <f t="array" aca="1" ref="LM66" ca="1">INDEX(LM$13:LM65,$B66+1,1)</f>
        <v>0</v>
      </c>
      <c r="LN66" s="567" cm="1">
        <f t="array" aca="1" ref="LN66" ca="1">INDEX(LN$13:LN65,$B66+1,1)</f>
        <v>999999</v>
      </c>
      <c r="LO66" s="567" cm="1">
        <f t="array" aca="1" ref="LO66" ca="1">INDEX(LO$13:LO65,$B66+1,1)</f>
        <v>999999</v>
      </c>
      <c r="LP66" s="567" cm="1">
        <f t="array" aca="1" ref="LP66" ca="1">INDEX(LP$13:LP65,$B66+1,1)</f>
        <v>999999</v>
      </c>
      <c r="LQ66" s="567" cm="1">
        <f t="array" aca="1" ref="LQ66" ca="1">INDEX(LQ$13:LQ65,$B66+1,1)</f>
        <v>999999</v>
      </c>
      <c r="LR66" s="567" cm="1">
        <f t="array" aca="1" ref="LR66" ca="1">INDEX(LR$13:LR65,$B66+1,1)</f>
        <v>999999</v>
      </c>
      <c r="LS66" s="567" cm="1">
        <f t="array" aca="1" ref="LS66" ca="1">INDEX(LS$13:LS65,$B66+1,1)</f>
        <v>999999</v>
      </c>
      <c r="LT66" s="567" t="str" cm="1">
        <f t="array" aca="1" ref="LT66" ca="1">INDEX(LT$13:LT65,$B66+1,1)</f>
        <v>-</v>
      </c>
      <c r="LU66" s="567" t="str" cm="1">
        <f t="array" aca="1" ref="LU66" ca="1">INDEX(LU$13:LU65,$B66+1,1)</f>
        <v>-</v>
      </c>
      <c r="LV66" s="567" t="str" cm="1">
        <f t="array" aca="1" ref="LV66" ca="1">INDEX(LV$13:LV65,$B66+1,1)</f>
        <v>-</v>
      </c>
      <c r="LW66" s="567" t="b" cm="1">
        <f t="array" aca="1" ref="LW66" ca="1">INDEX(LW$13:LW65,$B66+1,1)</f>
        <v>1</v>
      </c>
      <c r="LX66" s="567" t="str" cm="1">
        <f t="array" aca="1" ref="LX66" ca="1">INDEX(LX$13:LX65,$B66+1,1)</f>
        <v>-</v>
      </c>
      <c r="LY66" s="567" cm="1">
        <f t="array" aca="1" ref="LY66" ca="1">INDEX(LY$13:LY65,$B66+1,1)</f>
        <v>0</v>
      </c>
      <c r="LZ66" s="567" cm="1">
        <f t="array" aca="1" ref="LZ66" ca="1">INDEX(LZ$13:LZ65,$B66+1,1)</f>
        <v>0</v>
      </c>
      <c r="MA66" s="567" cm="1">
        <f t="array" aca="1" ref="MA66" ca="1">INDEX(MA$13:MA65,$B66+1,1)</f>
        <v>0</v>
      </c>
      <c r="MB66" s="567" t="str" cm="1">
        <f t="array" aca="1" ref="MB66" ca="1">INDEX(MB$13:MB65,$B66+1,1)</f>
        <v>-</v>
      </c>
      <c r="MC66" s="567" t="str" cm="1">
        <f t="array" aca="1" ref="MC66" ca="1">INDEX(MC$13:MC65,$B66+1,1)</f>
        <v>-</v>
      </c>
      <c r="MD66" s="441">
        <f t="shared" ca="1" si="180"/>
        <v>0</v>
      </c>
      <c r="ME66" s="567" t="str" cm="1">
        <f t="array" aca="1" ref="ME66" ca="1">INDEX(ME$13:ME65,$B66+1,1)</f>
        <v>-</v>
      </c>
      <c r="MF66" s="441">
        <f t="shared" ca="1" si="181"/>
        <v>0.5</v>
      </c>
      <c r="MG66" s="8"/>
      <c r="MH66" s="441">
        <f t="shared" si="182"/>
        <v>50</v>
      </c>
      <c r="MI66" s="441">
        <f t="shared" si="182"/>
        <v>50</v>
      </c>
      <c r="MJ66" s="441">
        <f t="shared" si="182"/>
        <v>50</v>
      </c>
      <c r="MK66" s="441">
        <f t="shared" si="182"/>
        <v>50</v>
      </c>
      <c r="ML66" s="567" cm="1">
        <f t="array" aca="1" ref="ML66" ca="1">INDEX(ML$13:ML65,$B66+1,1)</f>
        <v>1</v>
      </c>
      <c r="MM66" s="567" cm="1">
        <f t="array" aca="1" ref="MM66" ca="1">INDEX(MM$13:MM65,$B66+1,1)</f>
        <v>1</v>
      </c>
      <c r="MN66" s="567" cm="1">
        <f t="array" aca="1" ref="MN66" ca="1">INDEX(MN$13:MN65,$B66+1,1)</f>
        <v>1</v>
      </c>
      <c r="MO66" s="567" cm="1">
        <f t="array" aca="1" ref="MO66" ca="1">INDEX(MO$13:MO65,$B66+1,1)</f>
        <v>1</v>
      </c>
      <c r="MP66" s="8"/>
      <c r="MQ66" s="441">
        <f t="shared" ca="1" si="183"/>
        <v>1.5</v>
      </c>
      <c r="MR66" s="8"/>
      <c r="MS66" s="577" t="str">
        <f t="shared" ca="1" si="184"/>
        <v>-</v>
      </c>
      <c r="MT66" s="577" t="str">
        <f t="shared" ca="1" si="184"/>
        <v>-</v>
      </c>
      <c r="MU66" s="577" t="str">
        <f t="shared" ca="1" si="184"/>
        <v>-</v>
      </c>
      <c r="MV66" s="577" t="str">
        <f t="shared" ca="1" si="184"/>
        <v>-</v>
      </c>
      <c r="MW66" s="567" cm="1">
        <f t="array" aca="1" ref="MW66" ca="1">INDEX(MW$13:MW65,$B66+1,1)</f>
        <v>0</v>
      </c>
      <c r="MX66" s="514">
        <v>0</v>
      </c>
    </row>
    <row r="67" spans="1:362" outlineLevel="2">
      <c r="A67" s="18">
        <f t="shared" si="120"/>
        <v>54</v>
      </c>
      <c r="B67" s="200">
        <f t="shared" ca="1" si="186"/>
        <v>46</v>
      </c>
      <c r="C67" s="489">
        <f t="shared" ca="1" si="121"/>
        <v>1200</v>
      </c>
      <c r="D67" s="124" t="str">
        <f t="shared" ca="1" si="122"/>
        <v>GSW</v>
      </c>
      <c r="E67" t="b">
        <v>1</v>
      </c>
      <c r="F67" t="b">
        <v>0</v>
      </c>
      <c r="G67" t="b">
        <f t="shared" si="123"/>
        <v>1</v>
      </c>
      <c r="H67" s="200">
        <f t="shared" ca="1" si="185"/>
        <v>8</v>
      </c>
      <c r="I67" s="567" cm="1">
        <f t="array" aca="1" ref="I67" ca="1">INDEX(I$13:I66,$B67+1,1)</f>
        <v>1</v>
      </c>
      <c r="J67" s="567" cm="1">
        <f t="array" aca="1" ref="J67" ca="1">INDEX(J$13:J66,$B67+1,1)</f>
        <v>0</v>
      </c>
      <c r="K67" s="567" cm="1">
        <f t="array" aca="1" ref="K67" ca="1">INDEX(K$13:K66,$B67+1,1)</f>
        <v>0</v>
      </c>
      <c r="L67" s="567" cm="1">
        <f t="array" aca="1" ref="L67" ca="1">INDEX(L$13:L66,$B67+1,1)</f>
        <v>2</v>
      </c>
      <c r="M67" s="240">
        <f t="shared" ca="1" si="124"/>
        <v>2</v>
      </c>
      <c r="N67" s="240">
        <f t="shared" ca="1" si="124"/>
        <v>2</v>
      </c>
      <c r="O67" s="240">
        <f t="shared" ca="1" si="124"/>
        <v>1</v>
      </c>
      <c r="P67" s="441">
        <f t="shared" ca="1" si="125"/>
        <v>2</v>
      </c>
      <c r="Q67" s="441">
        <f t="shared" ca="1" si="125"/>
        <v>0</v>
      </c>
      <c r="R67" s="441">
        <f t="shared" ca="1" si="126"/>
        <v>6</v>
      </c>
      <c r="S67" s="91">
        <f t="shared" ca="1" si="127"/>
        <v>2</v>
      </c>
      <c r="T67" s="91">
        <f ca="1">INDEX(CHOOSE($O67,DataAutumn!i.AdultDrys,DataWinter!i.AdultDrys,DataSpring!i.AdultDrys),1,$M67)</f>
        <v>4</v>
      </c>
      <c r="U67" s="240">
        <f t="shared" ca="1" si="128"/>
        <v>2</v>
      </c>
      <c r="V67" s="240">
        <f t="shared" ca="1" si="128"/>
        <v>1</v>
      </c>
      <c r="W67" s="567" cm="1">
        <f t="array" aca="1" ref="W67" ca="1">INDEX(W$13:W66,$B67+1,1)</f>
        <v>0</v>
      </c>
      <c r="X67" s="567" cm="1">
        <f t="array" aca="1" ref="X67" ca="1">INDEX(X$13:X66,$B67+1,1)</f>
        <v>2</v>
      </c>
      <c r="Y67" s="240">
        <f t="shared" ca="1" si="129"/>
        <v>1</v>
      </c>
      <c r="Z67" s="240">
        <f t="shared" ca="1" si="129"/>
        <v>1</v>
      </c>
      <c r="AA67" s="240">
        <f t="shared" ca="1" si="129"/>
        <v>1</v>
      </c>
      <c r="AB67" s="441" cm="1">
        <f t="array" aca="1" ref="AB67" ca="1">INDEX(i.MLP_PvP,$AD67,2)</f>
        <v>1</v>
      </c>
      <c r="AC67" s="441"/>
      <c r="AD67" s="240">
        <f t="shared" ca="1" si="130"/>
        <v>9</v>
      </c>
      <c r="AE67" s="567" cm="1">
        <f t="array" aca="1" ref="AE67" ca="1">INDEX(AE$13:AE66,$B67+1,1)</f>
        <v>0</v>
      </c>
      <c r="AF67" s="567" cm="1">
        <f t="array" aca="1" ref="AF67" ca="1">INDEX(AF$13:AF66,$B67+1,1)</f>
        <v>0</v>
      </c>
      <c r="AG67" s="567" cm="1">
        <f t="array" aca="1" ref="AG67" ca="1">INDEX(AG$13:AG66,$B67+1,1)</f>
        <v>0</v>
      </c>
      <c r="AH67" s="567" cm="1">
        <f t="array" aca="1" ref="AH67" ca="1">INDEX(AH$13:AH66,$B67+1,1)</f>
        <v>0</v>
      </c>
      <c r="AI67" s="116"/>
      <c r="AJ67" s="116"/>
      <c r="AK67" s="116"/>
      <c r="AL67" s="116"/>
      <c r="AM67" s="116"/>
      <c r="AN67" s="116"/>
      <c r="AO67" s="116"/>
      <c r="AP67" s="116"/>
      <c r="AQ67" s="116"/>
      <c r="AR67" s="116"/>
      <c r="AS67" s="116"/>
      <c r="AT67" s="116"/>
      <c r="AU67" s="116"/>
      <c r="AV67" s="116"/>
      <c r="AW67" s="116"/>
      <c r="AX67" s="116"/>
      <c r="AY67" s="116"/>
      <c r="AZ67" s="116"/>
      <c r="BA67" s="327" t="str">
        <f t="shared" ca="1" si="131"/>
        <v>TemplateEx 00008 SE GSW MWM     TOLAut Scan2 CFS_ RR+01% GP100% WP100% MP100% (PT_F33N11L11)</v>
      </c>
      <c r="BB67" s="8" t="str">
        <f ca="1">IF(COUNTIF(BA$13:BA67,BA67)=1,"-","Dup")</f>
        <v>-</v>
      </c>
      <c r="BC67" s="8"/>
      <c r="BD67" s="567" t="str" cm="1">
        <f t="array" aca="1" ref="BD67" ca="1">INDEX(BD$13:BD66,$B67+1,1)</f>
        <v>-</v>
      </c>
      <c r="BE67" s="567" t="str" cm="1">
        <f t="array" aca="1" ref="BE67" ca="1">INDEX(BE$13:BE66,$B67+1,1)</f>
        <v>-</v>
      </c>
      <c r="BF67" s="567" t="str" cm="1">
        <f t="array" aca="1" ref="BF67" ca="1">INDEX(BF$13:BF66,$B67+1,1)</f>
        <v>-</v>
      </c>
      <c r="BG67" s="567" t="str" cm="1">
        <f t="array" aca="1" ref="BG67" ca="1">INDEX(BG$13:BG66,$B67+1,1)</f>
        <v>-</v>
      </c>
      <c r="BH67" s="567" t="str" cm="1">
        <f t="array" aca="1" ref="BH67" ca="1">INDEX(BH$13:BH66,$B67+1,1)</f>
        <v>-</v>
      </c>
      <c r="BI67" s="567" t="str" cm="1">
        <f t="array" aca="1" ref="BI67" ca="1">INDEX(BI$13:BI66,$B67+1,1)</f>
        <v>-</v>
      </c>
      <c r="BJ67" s="567" t="str" cm="1">
        <f t="array" aca="1" ref="BJ67" ca="1">INDEX(BJ$13:BJ66,$B67+1,1)</f>
        <v>-</v>
      </c>
      <c r="BK67" s="567" t="str" cm="1">
        <f t="array" aca="1" ref="BK67" ca="1">INDEX(BK$13:BK66,$B67+1,1)</f>
        <v>-</v>
      </c>
      <c r="BL67" s="567" t="str" cm="1">
        <f t="array" aca="1" ref="BL67" ca="1">INDEX(BL$13:BL66,$B67+1,1)</f>
        <v>-</v>
      </c>
      <c r="BM67" s="8"/>
      <c r="BN67" s="441" t="b">
        <f t="shared" ca="1" si="132"/>
        <v>1</v>
      </c>
      <c r="BO67" s="441" t="str">
        <f t="shared" ca="1" si="132"/>
        <v>-</v>
      </c>
      <c r="BP67" s="441" t="b">
        <f t="shared" ca="1" si="132"/>
        <v>0</v>
      </c>
      <c r="BQ67" s="441" t="str">
        <f t="shared" ca="1" si="132"/>
        <v>-</v>
      </c>
      <c r="BR67" s="441" t="str">
        <f t="shared" ca="1" si="132"/>
        <v>-</v>
      </c>
      <c r="BS67" s="441" t="str">
        <f t="shared" ca="1" si="132"/>
        <v>-</v>
      </c>
      <c r="BT67" s="441" t="str">
        <f t="shared" ca="1" si="132"/>
        <v>-</v>
      </c>
      <c r="BU67" s="441" t="str">
        <f t="shared" ca="1" si="132"/>
        <v>-</v>
      </c>
      <c r="BV67" s="441" t="str">
        <f t="shared" ca="1" si="132"/>
        <v>-</v>
      </c>
      <c r="BW67" s="441" t="str">
        <f t="shared" ca="1" si="132"/>
        <v>-</v>
      </c>
      <c r="BX67" s="441" t="str">
        <f t="shared" ca="1" si="132"/>
        <v>-</v>
      </c>
      <c r="BY67" s="441" t="str">
        <f t="shared" ca="1" si="132"/>
        <v>-</v>
      </c>
      <c r="BZ67" s="441" t="b">
        <f t="shared" ca="1" si="132"/>
        <v>0</v>
      </c>
      <c r="CA67" s="91">
        <f t="shared" ca="1" si="132"/>
        <v>0</v>
      </c>
      <c r="CB67" s="567" t="str" cm="1">
        <f t="array" aca="1" ref="CB67" ca="1">INDEX(CB$13:CB66,$B67+1,1)</f>
        <v>-</v>
      </c>
      <c r="CC67" s="567" t="str" cm="1">
        <f t="array" aca="1" ref="CC67" ca="1">INDEX(CC$13:CC66,$B67+1,1)</f>
        <v>-</v>
      </c>
      <c r="CD67" s="567" t="b" cm="1">
        <f t="array" aca="1" ref="CD67" ca="1">INDEX(CD$13:CD66,$B67+1,1)</f>
        <v>1</v>
      </c>
      <c r="CE67" s="8"/>
      <c r="CF67" s="567" t="str" cm="1">
        <f t="array" aca="1" ref="CF67" ca="1">INDEX(CF$13:CF66,$B67+1,1)</f>
        <v>-</v>
      </c>
      <c r="CG67" s="441" t="str">
        <f t="shared" ca="1" si="133"/>
        <v>-</v>
      </c>
      <c r="CH67" s="441">
        <f t="shared" ca="1" si="134"/>
        <v>0</v>
      </c>
      <c r="CI67" s="441">
        <f t="shared" ca="1" si="134"/>
        <v>0</v>
      </c>
      <c r="CJ67" s="567" t="str" cm="1">
        <f t="array" aca="1" ref="CJ67" ca="1">INDEX(CJ$13:CJ66,$B67+1,1)</f>
        <v>-</v>
      </c>
      <c r="CK67" s="567" t="str" cm="1">
        <f t="array" aca="1" ref="CK67" ca="1">INDEX(CK$13:CK66,$B67+1,1)</f>
        <v>-</v>
      </c>
      <c r="CL67" s="567" t="str" cm="1">
        <f t="array" aca="1" ref="CL67" ca="1">INDEX(CL$13:CL66,$B67+1,1)</f>
        <v>-</v>
      </c>
      <c r="CM67" s="441" t="str">
        <f t="shared" ca="1" si="135"/>
        <v>-</v>
      </c>
      <c r="CN67" s="441">
        <f t="shared" ca="1" si="136"/>
        <v>0</v>
      </c>
      <c r="CO67" s="441">
        <f t="shared" ca="1" si="136"/>
        <v>0</v>
      </c>
      <c r="CP67" s="567" t="str" cm="1">
        <f t="array" aca="1" ref="CP67" ca="1">INDEX(CP$13:CP66,$B67+1,1)</f>
        <v>-</v>
      </c>
      <c r="CQ67" s="441" t="str">
        <f t="shared" ca="1" si="137"/>
        <v>-</v>
      </c>
      <c r="CR67" s="441">
        <f t="shared" ca="1" si="138"/>
        <v>0</v>
      </c>
      <c r="CS67" s="567" t="str" cm="1">
        <f t="array" aca="1" ref="CS67" ca="1">INDEX(CS$13:CS66,$B67+1,1)</f>
        <v>-</v>
      </c>
      <c r="CT67" s="567" t="str" cm="1">
        <f t="array" aca="1" ref="CT67" ca="1">INDEX(CT$13:CT66,$B67+1,1)</f>
        <v>-</v>
      </c>
      <c r="CU67" s="441">
        <f t="shared" ca="1" si="139"/>
        <v>0</v>
      </c>
      <c r="CV67" s="567" t="str" cm="1">
        <f t="array" aca="1" ref="CV67" ca="1">INDEX(CV$13:CV66,$B67+1,1)</f>
        <v>-</v>
      </c>
      <c r="CW67" s="441" t="str">
        <f t="shared" ca="1" si="140"/>
        <v>-</v>
      </c>
      <c r="CX67" s="441">
        <f t="shared" ca="1" si="141"/>
        <v>0</v>
      </c>
      <c r="CY67" s="441">
        <f t="shared" ca="1" si="141"/>
        <v>0</v>
      </c>
      <c r="CZ67" s="8"/>
      <c r="DA67" s="567" t="b" cm="1">
        <f t="array" aca="1" ref="DA67" ca="1">INDEX(DA$13:DA66,$B67+1,1)</f>
        <v>1</v>
      </c>
      <c r="DB67" s="567" t="b" cm="1">
        <f t="array" aca="1" ref="DB67" ca="1">INDEX(DB$13:DB66,$B67+1,1)</f>
        <v>1</v>
      </c>
      <c r="DC67" s="579">
        <f t="shared" ca="1" si="142"/>
        <v>2212011</v>
      </c>
      <c r="DD67" s="567" t="b" cm="1">
        <f t="array" aca="1" ref="DD67" ca="1">INDEX(DD$13:DD66,$B67+1,1)</f>
        <v>1</v>
      </c>
      <c r="DE67" s="567" cm="1">
        <f t="array" aca="1" ref="DE67" ca="1">INDEX(DE$13:DE66,$B67+1,1)</f>
        <v>0</v>
      </c>
      <c r="DF67" s="567" cm="1">
        <f t="array" aca="1" ref="DF67" ca="1">INDEX(DF$13:DF66,$B67+1,1)</f>
        <v>1</v>
      </c>
      <c r="DG67" s="567" cm="1">
        <f t="array" aca="1" ref="DG67" ca="1">INDEX(DG$13:DG66,$B67+1,1)</f>
        <v>1</v>
      </c>
      <c r="DH67" s="575">
        <f t="shared" ca="1" si="143"/>
        <v>652</v>
      </c>
      <c r="DI67" s="575">
        <f t="shared" ca="1" si="143"/>
        <v>686</v>
      </c>
      <c r="DJ67" s="575">
        <f t="shared" ca="1" si="143"/>
        <v>721</v>
      </c>
      <c r="DK67" s="490">
        <f t="shared" ca="1" si="144"/>
        <v>378</v>
      </c>
      <c r="DL67" s="490">
        <f t="shared" ca="1" si="144"/>
        <v>413</v>
      </c>
      <c r="DM67" s="490">
        <f t="shared" ca="1" si="144"/>
        <v>448</v>
      </c>
      <c r="DN67" s="441">
        <f t="shared" ca="1" si="145"/>
        <v>1</v>
      </c>
      <c r="DO67" s="441">
        <f t="shared" ca="1" si="145"/>
        <v>60</v>
      </c>
      <c r="DP67" s="441" t="str">
        <f t="shared" ca="1" si="145"/>
        <v>-</v>
      </c>
      <c r="DQ67" s="441" t="str">
        <f t="shared" ca="1" si="145"/>
        <v>-</v>
      </c>
      <c r="DR67" s="441" t="str">
        <f t="shared" ca="1" si="145"/>
        <v>-</v>
      </c>
      <c r="DS67" s="441" t="str">
        <f t="shared" ca="1" si="145"/>
        <v>-</v>
      </c>
      <c r="DT67" s="441" t="b">
        <f t="shared" ca="1" si="146"/>
        <v>0</v>
      </c>
      <c r="DU67" s="441" t="str">
        <f t="shared" ca="1" si="146"/>
        <v>-</v>
      </c>
      <c r="DV67" s="441" t="str">
        <f t="shared" ca="1" si="146"/>
        <v>-</v>
      </c>
      <c r="DW67" s="441" t="str">
        <f t="shared" ca="1" si="146"/>
        <v>-</v>
      </c>
      <c r="DX67" s="441" t="str">
        <f t="shared" ca="1" si="147"/>
        <v>-</v>
      </c>
      <c r="DY67" s="441" t="str">
        <f t="shared" ca="1" si="147"/>
        <v>-</v>
      </c>
      <c r="DZ67" s="441">
        <f t="shared" ca="1" si="147"/>
        <v>500</v>
      </c>
      <c r="EA67" s="441">
        <f t="shared" ca="1" si="147"/>
        <v>500</v>
      </c>
      <c r="EB67" s="441" t="str">
        <f t="shared" ca="1" si="147"/>
        <v>-</v>
      </c>
      <c r="EC67" s="441" t="str">
        <f t="shared" ca="1" si="147"/>
        <v>-</v>
      </c>
      <c r="ED67" s="441" t="str">
        <f t="shared" ca="1" si="147"/>
        <v>-</v>
      </c>
      <c r="EE67" s="441">
        <f t="shared" ca="1" si="148"/>
        <v>0</v>
      </c>
      <c r="EF67" s="441">
        <f t="shared" ca="1" si="149"/>
        <v>0.01</v>
      </c>
      <c r="EG67" s="441">
        <f t="shared" ca="1" si="150"/>
        <v>3.125E-2</v>
      </c>
      <c r="EH67" s="441">
        <f t="shared" ca="1" si="150"/>
        <v>3.125E-2</v>
      </c>
      <c r="EI67" s="441">
        <f t="shared" ca="1" si="150"/>
        <v>0.05</v>
      </c>
      <c r="EJ67" s="441">
        <f t="shared" ca="1" si="150"/>
        <v>0.05</v>
      </c>
      <c r="EK67" s="441" t="b">
        <f t="shared" ca="1" si="151"/>
        <v>0</v>
      </c>
      <c r="EL67" s="441" t="b">
        <f t="shared" ca="1" si="151"/>
        <v>0</v>
      </c>
      <c r="EM67" s="441" t="b">
        <f t="shared" ca="1" si="151"/>
        <v>1</v>
      </c>
      <c r="EN67" s="441" t="b">
        <f t="shared" ca="1" si="151"/>
        <v>0</v>
      </c>
      <c r="EO67" s="441">
        <f t="shared" ca="1" si="152"/>
        <v>1</v>
      </c>
      <c r="EP67" s="441">
        <f t="shared" ca="1" si="153"/>
        <v>0.66</v>
      </c>
      <c r="EQ67" s="441" t="b">
        <f t="shared" ca="1" si="154"/>
        <v>1</v>
      </c>
      <c r="ER67" s="441" t="b">
        <f t="shared" ca="1" si="155"/>
        <v>1</v>
      </c>
      <c r="ES67" s="441" t="b">
        <f t="shared" ca="1" si="155"/>
        <v>0</v>
      </c>
      <c r="ET67" s="441" t="b">
        <f t="shared" ca="1" si="155"/>
        <v>0</v>
      </c>
      <c r="EU67" s="91">
        <f t="shared" ca="1" si="156"/>
        <v>2</v>
      </c>
      <c r="EV67" s="91">
        <f t="shared" ca="1" si="156"/>
        <v>2</v>
      </c>
      <c r="EW67" s="441">
        <f t="shared" ca="1" si="157"/>
        <v>1</v>
      </c>
      <c r="EX67" s="441">
        <f t="shared" ca="1" si="158"/>
        <v>1</v>
      </c>
      <c r="EY67" s="441">
        <f t="shared" ca="1" si="158"/>
        <v>1</v>
      </c>
      <c r="EZ67" s="441">
        <f t="shared" ca="1" si="159"/>
        <v>1</v>
      </c>
      <c r="FA67" s="441">
        <f t="shared" ca="1" si="160"/>
        <v>0.5</v>
      </c>
      <c r="FB67" s="441" t="b">
        <f t="shared" ca="1" si="160"/>
        <v>1</v>
      </c>
      <c r="FC67" s="441" t="b">
        <f t="shared" ca="1" si="160"/>
        <v>0</v>
      </c>
      <c r="FD67" s="441" t="b">
        <f t="shared" ca="1" si="160"/>
        <v>0</v>
      </c>
      <c r="FE67" s="441" t="b">
        <f t="shared" ca="1" si="160"/>
        <v>0</v>
      </c>
      <c r="FF67" s="91">
        <f t="shared" ca="1" si="161"/>
        <v>1</v>
      </c>
      <c r="FG67" s="91">
        <f t="shared" ca="1" si="161"/>
        <v>1</v>
      </c>
      <c r="FH67" s="91">
        <f t="shared" ca="1" si="161"/>
        <v>1</v>
      </c>
      <c r="FI67" s="91">
        <f t="shared" ca="1" si="161"/>
        <v>1</v>
      </c>
      <c r="FJ67" s="91">
        <f t="shared" ca="1" si="161"/>
        <v>1</v>
      </c>
      <c r="FK67" s="91">
        <f t="shared" ca="1" si="161"/>
        <v>1</v>
      </c>
      <c r="FL67" s="91">
        <f t="shared" ca="1" si="161"/>
        <v>1</v>
      </c>
      <c r="FM67" s="91">
        <f t="shared" ca="1" si="161"/>
        <v>1</v>
      </c>
      <c r="FN67" s="8"/>
      <c r="FO67" s="567" t="str" cm="1">
        <f t="array" aca="1" ref="FO67" ca="1">INDEX(FO$13:FO66,$B67+1,1)</f>
        <v>-</v>
      </c>
      <c r="FP67" s="567" t="str" cm="1">
        <f t="array" aca="1" ref="FP67" ca="1">INDEX(FP$13:FP66,$B67+1,1)</f>
        <v>-</v>
      </c>
      <c r="FQ67" s="567" t="str" cm="1">
        <f t="array" aca="1" ref="FQ67" ca="1">INDEX(FQ$13:FQ66,$B67+1,1)</f>
        <v>-</v>
      </c>
      <c r="FR67" s="441">
        <f t="shared" ca="1" si="162"/>
        <v>10</v>
      </c>
      <c r="FS67" s="567" t="str" cm="1">
        <f t="array" aca="1" ref="FS67" ca="1">INDEX(FS$13:FS66,$B67+1,1)</f>
        <v>-</v>
      </c>
      <c r="FT67" s="567" cm="1">
        <f t="array" aca="1" ref="FT67" ca="1">INDEX(FT$13:FT66,$B67+1,1)</f>
        <v>1</v>
      </c>
      <c r="FU67" s="567" cm="1">
        <f t="array" aca="1" ref="FU67" ca="1">INDEX(FU$13:FU66,$B67+1,1)</f>
        <v>1</v>
      </c>
      <c r="FV67" s="567" t="str" cm="1">
        <f t="array" aca="1" ref="FV67" ca="1">INDEX(FV$13:FV66,$B67+1,1)</f>
        <v>-</v>
      </c>
      <c r="FW67" s="567" t="str" cm="1">
        <f t="array" aca="1" ref="FW67" ca="1">INDEX(FW$13:FW66,$B67+1,1)</f>
        <v>-</v>
      </c>
      <c r="FX67" s="567" t="str" cm="1">
        <f t="array" aca="1" ref="FX67" ca="1">INDEX(FX$13:FX66,$B67+1,1)</f>
        <v>-</v>
      </c>
      <c r="FY67" s="567" t="str" cm="1">
        <f t="array" aca="1" ref="FY67" ca="1">INDEX(FY$13:FY66,$B67+1,1)</f>
        <v>-</v>
      </c>
      <c r="FZ67" s="567" t="str" cm="1">
        <f t="array" aca="1" ref="FZ67" ca="1">INDEX(FZ$13:FZ66,$B67+1,1)</f>
        <v>-</v>
      </c>
      <c r="GA67" s="567" t="str" cm="1">
        <f t="array" aca="1" ref="GA67" ca="1">INDEX(GA$13:GA66,$B67+1,1)</f>
        <v>-</v>
      </c>
      <c r="GB67" s="567" t="str" cm="1">
        <f t="array" aca="1" ref="GB67" ca="1">INDEX(GB$13:GB66,$B67+1,1)</f>
        <v>-</v>
      </c>
      <c r="GC67" s="567" t="str" cm="1">
        <f t="array" aca="1" ref="GC67" ca="1">INDEX(GC$13:GC66,$B67+1,1)</f>
        <v>-</v>
      </c>
      <c r="GD67" s="567" t="str" cm="1">
        <f t="array" aca="1" ref="GD67" ca="1">INDEX(GD$13:GD66,$B67+1,1)</f>
        <v>-</v>
      </c>
      <c r="GE67" s="567" t="str" cm="1">
        <f t="array" aca="1" ref="GE67" ca="1">INDEX(GE$13:GE66,$B67+1,1)</f>
        <v>-</v>
      </c>
      <c r="GF67" s="567" t="str" cm="1">
        <f t="array" aca="1" ref="GF67" ca="1">INDEX(GF$13:GF66,$B67+1,1)</f>
        <v>-</v>
      </c>
      <c r="GG67" s="567" t="str" cm="1">
        <f t="array" aca="1" ref="GG67" ca="1">INDEX(GG$13:GG66,$B67+1,1)</f>
        <v>-</v>
      </c>
      <c r="GH67" s="567" t="str" cm="1">
        <f t="array" aca="1" ref="GH67" ca="1">INDEX(GH$13:GH66,$B67+1,1)</f>
        <v>-</v>
      </c>
      <c r="GI67" s="567" t="str" cm="1">
        <f t="array" aca="1" ref="GI67" ca="1">INDEX(GI$13:GI66,$B67+1,1)</f>
        <v>-</v>
      </c>
      <c r="GJ67" s="567" t="str" cm="1">
        <f t="array" aca="1" ref="GJ67" ca="1">INDEX(GJ$13:GJ66,$B67+1,1)</f>
        <v>-</v>
      </c>
      <c r="GK67" s="567" t="str" cm="1">
        <f t="array" aca="1" ref="GK67" ca="1">INDEX(GK$13:GK66,$B67+1,1)</f>
        <v>-</v>
      </c>
      <c r="GL67" s="567" t="str" cm="1">
        <f t="array" aca="1" ref="GL67" ca="1">INDEX(GL$13:GL66,$B67+1,1)</f>
        <v>-</v>
      </c>
      <c r="GM67" s="567" t="str" cm="1">
        <f t="array" aca="1" ref="GM67" ca="1">INDEX(GM$13:GM66,$B67+1,1)</f>
        <v>-</v>
      </c>
      <c r="GN67" s="441">
        <f t="shared" ca="1" si="163"/>
        <v>1.596126184516995</v>
      </c>
      <c r="GO67" s="567" t="str" cm="1">
        <f t="array" aca="1" ref="GO67" ca="1">INDEX(GO$13:GO66,$B67+1,1)</f>
        <v>-</v>
      </c>
      <c r="GP67" s="567" cm="1">
        <f t="array" aca="1" ref="GP67" ca="1">INDEX(GP$13:GP66,$B67+1,1)</f>
        <v>1</v>
      </c>
      <c r="GQ67" s="441">
        <f t="shared" ca="1" si="164"/>
        <v>7.9799504936919854E-2</v>
      </c>
      <c r="GR67" s="567" cm="1">
        <f t="array" aca="1" ref="GR67" ca="1">INDEX(GR$13:GR66,$B67+1,1)</f>
        <v>0</v>
      </c>
      <c r="GS67" s="441">
        <f t="shared" ca="1" si="165"/>
        <v>5.7367529435077315E-2</v>
      </c>
      <c r="GT67" s="441">
        <f t="shared" ca="1" si="165"/>
        <v>0.14341882358769331</v>
      </c>
      <c r="GU67" s="441">
        <f t="shared" ca="1" si="165"/>
        <v>0.14341882358769331</v>
      </c>
      <c r="GV67" s="441">
        <f t="shared" ca="1" si="165"/>
        <v>0.48251527948679501</v>
      </c>
      <c r="GW67" s="441">
        <f t="shared" ca="1" si="165"/>
        <v>0.99433942576460821</v>
      </c>
      <c r="GX67" s="441">
        <f t="shared" ca="1" si="165"/>
        <v>0.12649424652647134</v>
      </c>
      <c r="GY67" s="567" cm="1">
        <f t="array" aca="1" ref="GY67" ca="1">INDEX(GY$13:GY66,$B67+1,1)</f>
        <v>0</v>
      </c>
      <c r="GZ67" s="567" cm="1">
        <f t="array" aca="1" ref="GZ67" ca="1">INDEX(GZ$13:GZ66,$B67+1,1)</f>
        <v>0</v>
      </c>
      <c r="HA67" s="567" cm="1">
        <f t="array" aca="1" ref="HA67" ca="1">INDEX(HA$13:HA66,$B67+1,1)</f>
        <v>0</v>
      </c>
      <c r="HB67" s="8"/>
      <c r="HC67" s="567" t="str" cm="1">
        <f t="array" aca="1" ref="HC67" ca="1">INDEX(HC$13:HC66,$B67+1,1)</f>
        <v>-</v>
      </c>
      <c r="HD67" s="567" t="str" cm="1">
        <f t="array" aca="1" ref="HD67" ca="1">INDEX(HD$13:HD66,$B67+1,1)</f>
        <v>-</v>
      </c>
      <c r="HE67" s="567" t="str" cm="1">
        <f t="array" aca="1" ref="HE67" ca="1">INDEX(HE$13:HE66,$B67+1,1)</f>
        <v>-</v>
      </c>
      <c r="HF67" s="567" t="str" cm="1">
        <f t="array" aca="1" ref="HF67" ca="1">INDEX(HF$13:HF66,$B67+1,1)</f>
        <v>-</v>
      </c>
      <c r="HG67" s="567" cm="1">
        <f t="array" aca="1" ref="HG67" ca="1">INDEX(HG$13:HG66,$B67+1,1)</f>
        <v>0</v>
      </c>
      <c r="HH67" s="567" t="str" cm="1">
        <f t="array" aca="1" ref="HH67" ca="1">INDEX(HH$13:HH66,$B67+1,1)</f>
        <v>-</v>
      </c>
      <c r="HI67" s="567" t="str" cm="1">
        <f t="array" aca="1" ref="HI67" ca="1">INDEX(HI$13:HI66,$B67+1,1)</f>
        <v>-</v>
      </c>
      <c r="HJ67" s="568" t="str">
        <f t="shared" ca="1" si="166"/>
        <v>-</v>
      </c>
      <c r="HK67" s="567" t="str" cm="1">
        <f t="array" aca="1" ref="HK67" ca="1">INDEX(HK$13:HK66,$B67+1,1)</f>
        <v>-</v>
      </c>
      <c r="HL67" s="567" t="str" cm="1">
        <f t="array" aca="1" ref="HL67" ca="1">INDEX(HL$13:HL66,$B67+1,1)</f>
        <v>-</v>
      </c>
      <c r="HM67" s="567" t="str" cm="1">
        <f t="array" aca="1" ref="HM67" ca="1">INDEX(HM$13:HM66,$B67+1,1)</f>
        <v>-</v>
      </c>
      <c r="HN67" s="567" t="str" cm="1">
        <f t="array" aca="1" ref="HN67" ca="1">INDEX(HN$13:HN66,$B67+1,1)</f>
        <v>-</v>
      </c>
      <c r="HO67" s="567" t="str" cm="1">
        <f t="array" aca="1" ref="HO67" ca="1">INDEX(HO$13:HO66,$B67+1,1)</f>
        <v>-</v>
      </c>
      <c r="HP67" s="567" t="str" cm="1">
        <f t="array" aca="1" ref="HP67" ca="1">INDEX(HP$13:HP66,$B67+1,1)</f>
        <v>-</v>
      </c>
      <c r="HQ67" s="567" t="str" cm="1">
        <f t="array" aca="1" ref="HQ67" ca="1">INDEX(HQ$13:HQ66,$B67+1,1)</f>
        <v>-</v>
      </c>
      <c r="HR67" s="567" t="str" cm="1">
        <f t="array" aca="1" ref="HR67" ca="1">INDEX(HR$13:HR66,$B67+1,1)</f>
        <v>-</v>
      </c>
      <c r="HS67" s="567" t="str" cm="1">
        <f t="array" aca="1" ref="HS67" ca="1">INDEX(HS$13:HS66,$B67+1,1)</f>
        <v>-</v>
      </c>
      <c r="HT67" s="567" t="str" cm="1">
        <f t="array" aca="1" ref="HT67" ca="1">INDEX(HT$13:HT66,$B67+1,1)</f>
        <v>-</v>
      </c>
      <c r="HU67" s="567" t="str" cm="1">
        <f t="array" aca="1" ref="HU67" ca="1">INDEX(HU$13:HU66,$B67+1,1)</f>
        <v>-</v>
      </c>
      <c r="HV67" s="567" t="str" cm="1">
        <f t="array" aca="1" ref="HV67" ca="1">INDEX(HV$13:HV66,$B67+1,1)</f>
        <v>-</v>
      </c>
      <c r="HW67" s="567" t="str" cm="1">
        <f t="array" aca="1" ref="HW67" ca="1">INDEX(HW$13:HW66,$B67+1,1)</f>
        <v>-</v>
      </c>
      <c r="HX67" s="567" cm="1">
        <f t="array" aca="1" ref="HX67" ca="1">INDEX(HX$13:HX66,$B67+1,1)</f>
        <v>0</v>
      </c>
      <c r="HY67" s="567" t="str" cm="1">
        <f t="array" aca="1" ref="HY67" ca="1">INDEX(HY$13:HY66,$B67+1,1)</f>
        <v>-</v>
      </c>
      <c r="HZ67" s="567" t="str" cm="1">
        <f t="array" aca="1" ref="HZ67" ca="1">INDEX(HZ$13:HZ66,$B67+1,1)</f>
        <v>-</v>
      </c>
      <c r="IA67" s="567" t="str" cm="1">
        <f t="array" aca="1" ref="IA67" ca="1">INDEX(IA$13:IA66,$B67+1,1)</f>
        <v>-</v>
      </c>
      <c r="IB67" s="567" t="str" cm="1">
        <f t="array" aca="1" ref="IB67" ca="1">INDEX(IB$13:IB66,$B67+1,1)</f>
        <v>-</v>
      </c>
      <c r="IC67" s="567" t="str" cm="1">
        <f t="array" aca="1" ref="IC67" ca="1">INDEX(IC$13:IC66,$B67+1,1)</f>
        <v>-</v>
      </c>
      <c r="ID67" s="567" cm="1">
        <f t="array" aca="1" ref="ID67" ca="1">INDEX(ID$13:ID66,$B67+1,1)</f>
        <v>0</v>
      </c>
      <c r="IE67" s="567" t="str" cm="1">
        <f t="array" aca="1" ref="IE67" ca="1">INDEX(IE$13:IE66,$B67+1,1)</f>
        <v>-</v>
      </c>
      <c r="IF67" s="567" t="str" cm="1">
        <f t="array" aca="1" ref="IF67" ca="1">INDEX(IF$13:IF66,$B67+1,1)</f>
        <v>-</v>
      </c>
      <c r="IG67" s="567" t="str" cm="1">
        <f t="array" aca="1" ref="IG67" ca="1">INDEX(IG$13:IG66,$B67+1,1)</f>
        <v>-</v>
      </c>
      <c r="IH67" s="567" cm="1">
        <f t="array" aca="1" ref="IH67" ca="1">INDEX(IH$13:IH66,$B67+1,1)</f>
        <v>1</v>
      </c>
      <c r="II67" s="567" cm="1">
        <f t="array" aca="1" ref="II67" ca="1">INDEX(II$13:II66,$B67+1,1)</f>
        <v>1</v>
      </c>
      <c r="IJ67" s="8"/>
      <c r="IK67" s="567" t="str" cm="1">
        <f t="array" aca="1" ref="IK67" ca="1">INDEX(IK$13:IK66,$B67+1,1)</f>
        <v>-</v>
      </c>
      <c r="IL67" s="567" t="str" cm="1">
        <f t="array" aca="1" ref="IL67" ca="1">INDEX(IL$13:IL66,$B67+1,1)</f>
        <v>-</v>
      </c>
      <c r="IM67" s="567" t="str" cm="1">
        <f t="array" aca="1" ref="IM67" ca="1">INDEX(IM$13:IM66,$B67+1,1)</f>
        <v>-</v>
      </c>
      <c r="IN67" s="567" t="str" cm="1">
        <f t="array" aca="1" ref="IN67" ca="1">INDEX(IN$13:IN66,$B67+1,1)</f>
        <v>-</v>
      </c>
      <c r="IO67" s="567" t="str" cm="1">
        <f t="array" aca="1" ref="IO67" ca="1">INDEX(IO$13:IO66,$B67+1,1)</f>
        <v>-</v>
      </c>
      <c r="IP67" s="567" t="str" cm="1">
        <f t="array" aca="1" ref="IP67" ca="1">INDEX(IP$13:IP66,$B67+1,1)</f>
        <v>-</v>
      </c>
      <c r="IQ67" s="567" t="str" cm="1">
        <f t="array" aca="1" ref="IQ67" ca="1">INDEX(IQ$13:IQ66,$B67+1,1)</f>
        <v>-</v>
      </c>
      <c r="IR67" s="567" t="str" cm="1">
        <f t="array" aca="1" ref="IR67" ca="1">INDEX(IR$13:IR66,$B67+1,1)</f>
        <v>-</v>
      </c>
      <c r="IS67" s="567" t="str" cm="1">
        <f t="array" aca="1" ref="IS67" ca="1">INDEX(IS$13:IS66,$B67+1,1)</f>
        <v>-</v>
      </c>
      <c r="IT67" s="567" t="str" cm="1">
        <f t="array" aca="1" ref="IT67" ca="1">INDEX(IT$13:IT66,$B67+1,1)</f>
        <v>-</v>
      </c>
      <c r="IU67" s="567" t="str" cm="1">
        <f t="array" aca="1" ref="IU67" ca="1">INDEX(IU$13:IU66,$B67+1,1)</f>
        <v>-</v>
      </c>
      <c r="IV67" s="567" t="str" cm="1">
        <f t="array" aca="1" ref="IV67" ca="1">INDEX(IV$13:IV66,$B67+1,1)</f>
        <v>-</v>
      </c>
      <c r="IW67" s="567" t="str" cm="1">
        <f t="array" aca="1" ref="IW67" ca="1">INDEX(IW$13:IW66,$B67+1,1)</f>
        <v>-</v>
      </c>
      <c r="IX67" s="567" t="str" cm="1">
        <f t="array" aca="1" ref="IX67" ca="1">INDEX(IX$13:IX66,$B67+1,1)</f>
        <v>-</v>
      </c>
      <c r="IY67" s="567" t="str" cm="1">
        <f t="array" aca="1" ref="IY67" ca="1">INDEX(IY$13:IY66,$B67+1,1)</f>
        <v>-</v>
      </c>
      <c r="IZ67" s="567" t="str" cm="1">
        <f t="array" aca="1" ref="IZ67" ca="1">INDEX(IZ$13:IZ66,$B67+1,1)</f>
        <v>-</v>
      </c>
      <c r="JA67" s="567" cm="1">
        <f t="array" aca="1" ref="JA67" ca="1">INDEX(JA$13:JA66,$B67+1,1)</f>
        <v>0</v>
      </c>
      <c r="JB67" s="575">
        <f t="shared" ca="1" si="167"/>
        <v>0</v>
      </c>
      <c r="JC67" s="575">
        <f t="shared" ca="1" si="167"/>
        <v>0</v>
      </c>
      <c r="JD67" s="197">
        <f t="shared" ca="1" si="168"/>
        <v>0</v>
      </c>
      <c r="JE67" s="197">
        <f t="shared" ca="1" si="168"/>
        <v>0</v>
      </c>
      <c r="JF67" s="197">
        <f t="shared" ca="1" si="168"/>
        <v>0</v>
      </c>
      <c r="JG67" s="197">
        <f t="shared" ca="1" si="168"/>
        <v>0</v>
      </c>
      <c r="JH67" s="197">
        <f t="shared" ca="1" si="168"/>
        <v>0</v>
      </c>
      <c r="JI67" s="240">
        <f t="shared" ca="1" si="169"/>
        <v>0</v>
      </c>
      <c r="JJ67" s="197">
        <f t="shared" ca="1" si="170"/>
        <v>0</v>
      </c>
      <c r="JK67" s="197">
        <f t="shared" ca="1" si="170"/>
        <v>0</v>
      </c>
      <c r="JL67" s="197">
        <f t="shared" ca="1" si="170"/>
        <v>0</v>
      </c>
      <c r="JM67" s="197">
        <f t="shared" ca="1" si="170"/>
        <v>0</v>
      </c>
      <c r="JN67" s="197">
        <f t="shared" ca="1" si="170"/>
        <v>0</v>
      </c>
      <c r="JO67" s="240">
        <f t="shared" ca="1" si="171"/>
        <v>0</v>
      </c>
      <c r="JP67" s="241">
        <f t="shared" ca="1" si="172"/>
        <v>0</v>
      </c>
      <c r="JQ67" s="241">
        <f t="shared" ca="1" si="172"/>
        <v>0</v>
      </c>
      <c r="JR67" s="241">
        <f t="shared" ca="1" si="172"/>
        <v>0</v>
      </c>
      <c r="JS67" s="241">
        <f t="shared" ca="1" si="172"/>
        <v>0</v>
      </c>
      <c r="JT67" s="576">
        <f t="shared" ca="1" si="173"/>
        <v>0</v>
      </c>
      <c r="JU67" s="241">
        <f t="shared" ca="1" si="174"/>
        <v>0</v>
      </c>
      <c r="JV67" s="241">
        <f t="shared" ca="1" si="174"/>
        <v>0</v>
      </c>
      <c r="JW67" s="241">
        <f t="shared" ca="1" si="174"/>
        <v>0</v>
      </c>
      <c r="JX67" s="241">
        <f t="shared" ca="1" si="174"/>
        <v>0</v>
      </c>
      <c r="JY67" s="576">
        <f t="shared" ca="1" si="175"/>
        <v>0</v>
      </c>
      <c r="JZ67" s="576">
        <f t="shared" ca="1" si="175"/>
        <v>0</v>
      </c>
      <c r="KA67" s="576">
        <f t="shared" ca="1" si="175"/>
        <v>0</v>
      </c>
      <c r="KB67" s="576">
        <f t="shared" ca="1" si="175"/>
        <v>0</v>
      </c>
      <c r="KC67" s="576">
        <f t="shared" ca="1" si="175"/>
        <v>0</v>
      </c>
      <c r="KD67" s="576">
        <f t="shared" ca="1" si="175"/>
        <v>0</v>
      </c>
      <c r="KE67" s="576">
        <f t="shared" ca="1" si="175"/>
        <v>0</v>
      </c>
      <c r="KF67" s="567" cm="1">
        <f t="array" aca="1" ref="KF67" ca="1">INDEX(KF$13:KF66,$B67+1,1)</f>
        <v>0</v>
      </c>
      <c r="KG67" s="441">
        <f t="shared" ca="1" si="176"/>
        <v>19</v>
      </c>
      <c r="KH67" s="8"/>
      <c r="KI67" s="567" cm="1">
        <f t="array" aca="1" ref="KI67" ca="1">INDEX(KI$13:KI66,$B67+1,1)</f>
        <v>0</v>
      </c>
      <c r="KJ67" s="441">
        <f t="shared" si="177"/>
        <v>0</v>
      </c>
      <c r="KK67" s="567" cm="1">
        <f t="array" aca="1" ref="KK67" ca="1">INDEX(KK$13:KK66,$B67+1,1)</f>
        <v>0</v>
      </c>
      <c r="KL67" s="567" t="str" cm="1">
        <f t="array" aca="1" ref="KL67" ca="1">INDEX(KL$13:KL66,$B67+1,1)</f>
        <v>-</v>
      </c>
      <c r="KM67" s="567" t="str" cm="1">
        <f t="array" aca="1" ref="KM67" ca="1">INDEX(KM$13:KM66,$B67+1,1)</f>
        <v>-</v>
      </c>
      <c r="KN67" s="567" t="str" cm="1">
        <f t="array" aca="1" ref="KN67" ca="1">INDEX(KN$13:KN66,$B67+1,1)</f>
        <v>-</v>
      </c>
      <c r="KO67" s="567" t="str" cm="1">
        <f t="array" aca="1" ref="KO67" ca="1">INDEX(KO$13:KO66,$B67+1,1)</f>
        <v>-</v>
      </c>
      <c r="KP67" s="567" t="str" cm="1">
        <f t="array" aca="1" ref="KP67" ca="1">INDEX(KP$13:KP66,$B67+1,1)</f>
        <v>-</v>
      </c>
      <c r="KQ67" s="567" t="str" cm="1">
        <f t="array" aca="1" ref="KQ67" ca="1">INDEX(KQ$13:KQ66,$B67+1,1)</f>
        <v>-</v>
      </c>
      <c r="KR67" s="567" t="str" cm="1">
        <f t="array" aca="1" ref="KR67" ca="1">INDEX(KR$13:KR66,$B67+1,1)</f>
        <v>-</v>
      </c>
      <c r="KS67" s="567" t="str" cm="1">
        <f t="array" aca="1" ref="KS67" ca="1">INDEX(KS$13:KS66,$B67+1,1)</f>
        <v>-</v>
      </c>
      <c r="KT67" s="567" t="str" cm="1">
        <f t="array" aca="1" ref="KT67" ca="1">INDEX(KT$13:KT66,$B67+1,1)</f>
        <v>-</v>
      </c>
      <c r="KU67" s="567" t="str" cm="1">
        <f t="array" aca="1" ref="KU67" ca="1">INDEX(KU$13:KU66,$B67+1,1)</f>
        <v>-</v>
      </c>
      <c r="KV67" s="567" t="str" cm="1">
        <f t="array" aca="1" ref="KV67" ca="1">INDEX(KV$13:KV66,$B67+1,1)</f>
        <v>-</v>
      </c>
      <c r="KW67" s="567" t="str" cm="1">
        <f t="array" aca="1" ref="KW67" ca="1">INDEX(KW$13:KW66,$B67+1,1)</f>
        <v>-</v>
      </c>
      <c r="KX67" s="567" t="str" cm="1">
        <f t="array" aca="1" ref="KX67" ca="1">INDEX(KX$13:KX66,$B67+1,1)</f>
        <v>-</v>
      </c>
      <c r="KY67" s="567" t="str" cm="1">
        <f t="array" aca="1" ref="KY67" ca="1">INDEX(KY$13:KY66,$B67+1,1)</f>
        <v>-</v>
      </c>
      <c r="KZ67" s="567" t="str" cm="1">
        <f t="array" aca="1" ref="KZ67" ca="1">INDEX(KZ$13:KZ66,$B67+1,1)</f>
        <v>-</v>
      </c>
      <c r="LA67" s="567" t="str" cm="1">
        <f t="array" aca="1" ref="LA67" ca="1">INDEX(LA$13:LA66,$B67+1,1)</f>
        <v>-</v>
      </c>
      <c r="LB67" s="8"/>
      <c r="LC67" s="441" t="b">
        <f t="shared" ca="1" si="178"/>
        <v>0</v>
      </c>
      <c r="LD67" s="567" t="str" cm="1">
        <f t="array" aca="1" ref="LD67" ca="1">INDEX(LD$13:LD66,$B67+1,1)</f>
        <v>-</v>
      </c>
      <c r="LE67" s="567" t="str" cm="1">
        <f t="array" aca="1" ref="LE67" ca="1">INDEX(LE$13:LE66,$B67+1,1)</f>
        <v>-</v>
      </c>
      <c r="LF67" s="567" t="str" cm="1">
        <f t="array" aca="1" ref="LF67" ca="1">INDEX(LF$13:LF66,$B67+1,1)</f>
        <v>-</v>
      </c>
      <c r="LG67" s="567" t="str" cm="1">
        <f t="array" aca="1" ref="LG67" ca="1">INDEX(LG$13:LG66,$B67+1,1)</f>
        <v>-</v>
      </c>
      <c r="LH67" s="441" t="str">
        <f t="shared" ca="1" si="179"/>
        <v>-</v>
      </c>
      <c r="LI67" s="441" t="str">
        <f t="shared" ca="1" si="179"/>
        <v>-</v>
      </c>
      <c r="LJ67" s="567" t="str" cm="1">
        <f t="array" aca="1" ref="LJ67" ca="1">INDEX(LJ$13:LJ66,$B67+1,1)</f>
        <v>-</v>
      </c>
      <c r="LK67" s="441" t="str" cm="1">
        <f t="array" aca="1" ref="LK67" ca="1">IF(OR(LL67:LL67&lt;&gt;"-"),TRUE,"-")</f>
        <v>-</v>
      </c>
      <c r="LL67" s="567" t="str" cm="1">
        <f t="array" aca="1" ref="LL67" ca="1">INDEX(LL$13:LL66,$B67+1,1)</f>
        <v>-</v>
      </c>
      <c r="LM67" s="567" cm="1">
        <f t="array" aca="1" ref="LM67" ca="1">INDEX(LM$13:LM66,$B67+1,1)</f>
        <v>0</v>
      </c>
      <c r="LN67" s="567" cm="1">
        <f t="array" aca="1" ref="LN67" ca="1">INDEX(LN$13:LN66,$B67+1,1)</f>
        <v>999999</v>
      </c>
      <c r="LO67" s="567" cm="1">
        <f t="array" aca="1" ref="LO67" ca="1">INDEX(LO$13:LO66,$B67+1,1)</f>
        <v>999999</v>
      </c>
      <c r="LP67" s="567" cm="1">
        <f t="array" aca="1" ref="LP67" ca="1">INDEX(LP$13:LP66,$B67+1,1)</f>
        <v>999999</v>
      </c>
      <c r="LQ67" s="567" cm="1">
        <f t="array" aca="1" ref="LQ67" ca="1">INDEX(LQ$13:LQ66,$B67+1,1)</f>
        <v>999999</v>
      </c>
      <c r="LR67" s="567" cm="1">
        <f t="array" aca="1" ref="LR67" ca="1">INDEX(LR$13:LR66,$B67+1,1)</f>
        <v>999999</v>
      </c>
      <c r="LS67" s="567" cm="1">
        <f t="array" aca="1" ref="LS67" ca="1">INDEX(LS$13:LS66,$B67+1,1)</f>
        <v>999999</v>
      </c>
      <c r="LT67" s="567" t="str" cm="1">
        <f t="array" aca="1" ref="LT67" ca="1">INDEX(LT$13:LT66,$B67+1,1)</f>
        <v>-</v>
      </c>
      <c r="LU67" s="567" t="str" cm="1">
        <f t="array" aca="1" ref="LU67" ca="1">INDEX(LU$13:LU66,$B67+1,1)</f>
        <v>-</v>
      </c>
      <c r="LV67" s="567" t="str" cm="1">
        <f t="array" aca="1" ref="LV67" ca="1">INDEX(LV$13:LV66,$B67+1,1)</f>
        <v>-</v>
      </c>
      <c r="LW67" s="567" t="b" cm="1">
        <f t="array" aca="1" ref="LW67" ca="1">INDEX(LW$13:LW66,$B67+1,1)</f>
        <v>1</v>
      </c>
      <c r="LX67" s="567" t="str" cm="1">
        <f t="array" aca="1" ref="LX67" ca="1">INDEX(LX$13:LX66,$B67+1,1)</f>
        <v>-</v>
      </c>
      <c r="LY67" s="567" cm="1">
        <f t="array" aca="1" ref="LY67" ca="1">INDEX(LY$13:LY66,$B67+1,1)</f>
        <v>0</v>
      </c>
      <c r="LZ67" s="567" cm="1">
        <f t="array" aca="1" ref="LZ67" ca="1">INDEX(LZ$13:LZ66,$B67+1,1)</f>
        <v>0</v>
      </c>
      <c r="MA67" s="567" cm="1">
        <f t="array" aca="1" ref="MA67" ca="1">INDEX(MA$13:MA66,$B67+1,1)</f>
        <v>0</v>
      </c>
      <c r="MB67" s="567" t="str" cm="1">
        <f t="array" aca="1" ref="MB67" ca="1">INDEX(MB$13:MB66,$B67+1,1)</f>
        <v>-</v>
      </c>
      <c r="MC67" s="567" t="str" cm="1">
        <f t="array" aca="1" ref="MC67" ca="1">INDEX(MC$13:MC66,$B67+1,1)</f>
        <v>-</v>
      </c>
      <c r="MD67" s="441">
        <f t="shared" ca="1" si="180"/>
        <v>0</v>
      </c>
      <c r="ME67" s="567" t="str" cm="1">
        <f t="array" aca="1" ref="ME67" ca="1">INDEX(ME$13:ME66,$B67+1,1)</f>
        <v>-</v>
      </c>
      <c r="MF67" s="441">
        <f t="shared" ca="1" si="181"/>
        <v>0.5</v>
      </c>
      <c r="MG67" s="8"/>
      <c r="MH67" s="441">
        <f t="shared" si="182"/>
        <v>50</v>
      </c>
      <c r="MI67" s="441">
        <f t="shared" si="182"/>
        <v>50</v>
      </c>
      <c r="MJ67" s="441">
        <f t="shared" si="182"/>
        <v>50</v>
      </c>
      <c r="MK67" s="441">
        <f t="shared" si="182"/>
        <v>50</v>
      </c>
      <c r="ML67" s="567" cm="1">
        <f t="array" aca="1" ref="ML67" ca="1">INDEX(ML$13:ML66,$B67+1,1)</f>
        <v>1</v>
      </c>
      <c r="MM67" s="567" cm="1">
        <f t="array" aca="1" ref="MM67" ca="1">INDEX(MM$13:MM66,$B67+1,1)</f>
        <v>1</v>
      </c>
      <c r="MN67" s="567" cm="1">
        <f t="array" aca="1" ref="MN67" ca="1">INDEX(MN$13:MN66,$B67+1,1)</f>
        <v>1</v>
      </c>
      <c r="MO67" s="567" cm="1">
        <f t="array" aca="1" ref="MO67" ca="1">INDEX(MO$13:MO66,$B67+1,1)</f>
        <v>1</v>
      </c>
      <c r="MP67" s="8"/>
      <c r="MQ67" s="441">
        <f t="shared" ca="1" si="183"/>
        <v>1.5</v>
      </c>
      <c r="MR67" s="8"/>
      <c r="MS67" s="577" t="str">
        <f t="shared" ca="1" si="184"/>
        <v>-</v>
      </c>
      <c r="MT67" s="577" t="str">
        <f t="shared" ca="1" si="184"/>
        <v>-</v>
      </c>
      <c r="MU67" s="577" t="str">
        <f t="shared" ca="1" si="184"/>
        <v>-</v>
      </c>
      <c r="MV67" s="577" t="str">
        <f t="shared" ca="1" si="184"/>
        <v>-</v>
      </c>
      <c r="MW67" s="567" cm="1">
        <f t="array" aca="1" ref="MW67" ca="1">INDEX(MW$13:MW66,$B67+1,1)</f>
        <v>0</v>
      </c>
      <c r="MX67" s="514">
        <v>0</v>
      </c>
    </row>
    <row r="68" spans="1:362" outlineLevel="2">
      <c r="A68" s="18">
        <f t="shared" si="120"/>
        <v>55</v>
      </c>
      <c r="B68" s="200">
        <f t="shared" ca="1" si="186"/>
        <v>46</v>
      </c>
      <c r="C68" s="489">
        <f t="shared" ca="1" si="121"/>
        <v>1200</v>
      </c>
      <c r="D68" s="124" t="str">
        <f t="shared" ca="1" si="122"/>
        <v>GSW</v>
      </c>
      <c r="E68" t="b">
        <v>1</v>
      </c>
      <c r="F68" t="b">
        <v>0</v>
      </c>
      <c r="G68" t="b">
        <f t="shared" si="123"/>
        <v>1</v>
      </c>
      <c r="H68" s="200">
        <f t="shared" ca="1" si="185"/>
        <v>9</v>
      </c>
      <c r="I68" s="567" cm="1">
        <f t="array" aca="1" ref="I68" ca="1">INDEX(I$13:I67,$B68+1,1)</f>
        <v>1</v>
      </c>
      <c r="J68" s="567" cm="1">
        <f t="array" aca="1" ref="J68" ca="1">INDEX(J$13:J67,$B68+1,1)</f>
        <v>0</v>
      </c>
      <c r="K68" s="567" cm="1">
        <f t="array" aca="1" ref="K68" ca="1">INDEX(K$13:K67,$B68+1,1)</f>
        <v>0</v>
      </c>
      <c r="L68" s="567" cm="1">
        <f t="array" aca="1" ref="L68" ca="1">INDEX(L$13:L67,$B68+1,1)</f>
        <v>2</v>
      </c>
      <c r="M68" s="240">
        <f t="shared" ca="1" si="124"/>
        <v>2</v>
      </c>
      <c r="N68" s="240">
        <f t="shared" ca="1" si="124"/>
        <v>2</v>
      </c>
      <c r="O68" s="240">
        <f t="shared" ca="1" si="124"/>
        <v>1</v>
      </c>
      <c r="P68" s="441">
        <f t="shared" ca="1" si="125"/>
        <v>2</v>
      </c>
      <c r="Q68" s="441">
        <f t="shared" ca="1" si="125"/>
        <v>0</v>
      </c>
      <c r="R68" s="441">
        <f t="shared" ca="1" si="126"/>
        <v>6</v>
      </c>
      <c r="S68" s="91">
        <f t="shared" ca="1" si="127"/>
        <v>2</v>
      </c>
      <c r="T68" s="91">
        <f ca="1">INDEX(CHOOSE($O68,DataAutumn!i.AdultDrys,DataWinter!i.AdultDrys,DataSpring!i.AdultDrys),1,$M68)</f>
        <v>4</v>
      </c>
      <c r="U68" s="240">
        <f t="shared" ca="1" si="128"/>
        <v>2</v>
      </c>
      <c r="V68" s="240">
        <f t="shared" ca="1" si="128"/>
        <v>1</v>
      </c>
      <c r="W68" s="567" cm="1">
        <f t="array" aca="1" ref="W68" ca="1">INDEX(W$13:W67,$B68+1,1)</f>
        <v>0</v>
      </c>
      <c r="X68" s="567" cm="1">
        <f t="array" aca="1" ref="X68" ca="1">INDEX(X$13:X67,$B68+1,1)</f>
        <v>2</v>
      </c>
      <c r="Y68" s="240">
        <f t="shared" ca="1" si="129"/>
        <v>1</v>
      </c>
      <c r="Z68" s="240">
        <f t="shared" ca="1" si="129"/>
        <v>1</v>
      </c>
      <c r="AA68" s="240">
        <f t="shared" ca="1" si="129"/>
        <v>2</v>
      </c>
      <c r="AB68" s="441" cm="1">
        <f t="array" aca="1" ref="AB68" ca="1">INDEX(i.MLP_PvP,$AD68,2)</f>
        <v>1</v>
      </c>
      <c r="AC68" s="441"/>
      <c r="AD68" s="240">
        <f t="shared" ca="1" si="130"/>
        <v>1</v>
      </c>
      <c r="AE68" s="567" cm="1">
        <f t="array" aca="1" ref="AE68" ca="1">INDEX(AE$13:AE67,$B68+1,1)</f>
        <v>0</v>
      </c>
      <c r="AF68" s="567" cm="1">
        <f t="array" aca="1" ref="AF68" ca="1">INDEX(AF$13:AF67,$B68+1,1)</f>
        <v>0</v>
      </c>
      <c r="AG68" s="567" cm="1">
        <f t="array" aca="1" ref="AG68" ca="1">INDEX(AG$13:AG67,$B68+1,1)</f>
        <v>0</v>
      </c>
      <c r="AH68" s="567" cm="1">
        <f t="array" aca="1" ref="AH68" ca="1">INDEX(AH$13:AH67,$B68+1,1)</f>
        <v>0</v>
      </c>
      <c r="AI68" s="116"/>
      <c r="AJ68" s="116"/>
      <c r="AK68" s="116"/>
      <c r="AL68" s="116"/>
      <c r="AM68" s="116"/>
      <c r="AN68" s="116"/>
      <c r="AO68" s="116"/>
      <c r="AP68" s="116"/>
      <c r="AQ68" s="116"/>
      <c r="AR68" s="116"/>
      <c r="AS68" s="116"/>
      <c r="AT68" s="116"/>
      <c r="AU68" s="116"/>
      <c r="AV68" s="116"/>
      <c r="AW68" s="116"/>
      <c r="AX68" s="116"/>
      <c r="AY68" s="116"/>
      <c r="AZ68" s="116"/>
      <c r="BA68" s="327" t="str">
        <f t="shared" ca="1" si="131"/>
        <v>TemplateEx 00009 SE GSW MWM     TOLAut Scan2 CFS_ RR+01% GP100% WP100% MP 75% (PT_F33N11L11)</v>
      </c>
      <c r="BB68" s="8" t="str">
        <f ca="1">IF(COUNTIF(BA$13:BA68,BA68)=1,"-","Dup")</f>
        <v>-</v>
      </c>
      <c r="BC68" s="8"/>
      <c r="BD68" s="567" t="str" cm="1">
        <f t="array" aca="1" ref="BD68" ca="1">INDEX(BD$13:BD67,$B68+1,1)</f>
        <v>-</v>
      </c>
      <c r="BE68" s="567" t="str" cm="1">
        <f t="array" aca="1" ref="BE68" ca="1">INDEX(BE$13:BE67,$B68+1,1)</f>
        <v>-</v>
      </c>
      <c r="BF68" s="567" t="str" cm="1">
        <f t="array" aca="1" ref="BF68" ca="1">INDEX(BF$13:BF67,$B68+1,1)</f>
        <v>-</v>
      </c>
      <c r="BG68" s="567" t="str" cm="1">
        <f t="array" aca="1" ref="BG68" ca="1">INDEX(BG$13:BG67,$B68+1,1)</f>
        <v>-</v>
      </c>
      <c r="BH68" s="567" t="str" cm="1">
        <f t="array" aca="1" ref="BH68" ca="1">INDEX(BH$13:BH67,$B68+1,1)</f>
        <v>-</v>
      </c>
      <c r="BI68" s="567" t="str" cm="1">
        <f t="array" aca="1" ref="BI68" ca="1">INDEX(BI$13:BI67,$B68+1,1)</f>
        <v>-</v>
      </c>
      <c r="BJ68" s="567" t="str" cm="1">
        <f t="array" aca="1" ref="BJ68" ca="1">INDEX(BJ$13:BJ67,$B68+1,1)</f>
        <v>-</v>
      </c>
      <c r="BK68" s="567" t="str" cm="1">
        <f t="array" aca="1" ref="BK68" ca="1">INDEX(BK$13:BK67,$B68+1,1)</f>
        <v>-</v>
      </c>
      <c r="BL68" s="567" t="str" cm="1">
        <f t="array" aca="1" ref="BL68" ca="1">INDEX(BL$13:BL67,$B68+1,1)</f>
        <v>-</v>
      </c>
      <c r="BM68" s="8"/>
      <c r="BN68" s="441" t="b">
        <f t="shared" ca="1" si="132"/>
        <v>1</v>
      </c>
      <c r="BO68" s="441" t="str">
        <f t="shared" ca="1" si="132"/>
        <v>-</v>
      </c>
      <c r="BP68" s="441" t="b">
        <f t="shared" ca="1" si="132"/>
        <v>0</v>
      </c>
      <c r="BQ68" s="441" t="str">
        <f t="shared" ca="1" si="132"/>
        <v>-</v>
      </c>
      <c r="BR68" s="441" t="str">
        <f t="shared" ca="1" si="132"/>
        <v>-</v>
      </c>
      <c r="BS68" s="441" t="str">
        <f t="shared" ca="1" si="132"/>
        <v>-</v>
      </c>
      <c r="BT68" s="441" t="str">
        <f t="shared" ca="1" si="132"/>
        <v>-</v>
      </c>
      <c r="BU68" s="441" t="str">
        <f t="shared" ca="1" si="132"/>
        <v>-</v>
      </c>
      <c r="BV68" s="441" t="str">
        <f t="shared" ca="1" si="132"/>
        <v>-</v>
      </c>
      <c r="BW68" s="441" t="str">
        <f t="shared" ca="1" si="132"/>
        <v>-</v>
      </c>
      <c r="BX68" s="441" t="str">
        <f t="shared" ca="1" si="132"/>
        <v>-</v>
      </c>
      <c r="BY68" s="441" t="str">
        <f t="shared" ca="1" si="132"/>
        <v>-</v>
      </c>
      <c r="BZ68" s="441" t="b">
        <f t="shared" ca="1" si="132"/>
        <v>0</v>
      </c>
      <c r="CA68" s="91">
        <f t="shared" ca="1" si="132"/>
        <v>0</v>
      </c>
      <c r="CB68" s="567" t="str" cm="1">
        <f t="array" aca="1" ref="CB68" ca="1">INDEX(CB$13:CB67,$B68+1,1)</f>
        <v>-</v>
      </c>
      <c r="CC68" s="567" t="str" cm="1">
        <f t="array" aca="1" ref="CC68" ca="1">INDEX(CC$13:CC67,$B68+1,1)</f>
        <v>-</v>
      </c>
      <c r="CD68" s="567" t="b" cm="1">
        <f t="array" aca="1" ref="CD68" ca="1">INDEX(CD$13:CD67,$B68+1,1)</f>
        <v>1</v>
      </c>
      <c r="CE68" s="8"/>
      <c r="CF68" s="567" t="str" cm="1">
        <f t="array" aca="1" ref="CF68" ca="1">INDEX(CF$13:CF67,$B68+1,1)</f>
        <v>-</v>
      </c>
      <c r="CG68" s="441" t="str">
        <f t="shared" ca="1" si="133"/>
        <v>-</v>
      </c>
      <c r="CH68" s="441">
        <f t="shared" ca="1" si="134"/>
        <v>0</v>
      </c>
      <c r="CI68" s="441">
        <f t="shared" ca="1" si="134"/>
        <v>0</v>
      </c>
      <c r="CJ68" s="567" t="str" cm="1">
        <f t="array" aca="1" ref="CJ68" ca="1">INDEX(CJ$13:CJ67,$B68+1,1)</f>
        <v>-</v>
      </c>
      <c r="CK68" s="567" t="str" cm="1">
        <f t="array" aca="1" ref="CK68" ca="1">INDEX(CK$13:CK67,$B68+1,1)</f>
        <v>-</v>
      </c>
      <c r="CL68" s="567" t="str" cm="1">
        <f t="array" aca="1" ref="CL68" ca="1">INDEX(CL$13:CL67,$B68+1,1)</f>
        <v>-</v>
      </c>
      <c r="CM68" s="441" t="str">
        <f t="shared" ca="1" si="135"/>
        <v>-</v>
      </c>
      <c r="CN68" s="441">
        <f t="shared" ca="1" si="136"/>
        <v>0</v>
      </c>
      <c r="CO68" s="441">
        <f t="shared" ca="1" si="136"/>
        <v>0</v>
      </c>
      <c r="CP68" s="567" t="str" cm="1">
        <f t="array" aca="1" ref="CP68" ca="1">INDEX(CP$13:CP67,$B68+1,1)</f>
        <v>-</v>
      </c>
      <c r="CQ68" s="441" t="str">
        <f t="shared" ca="1" si="137"/>
        <v>-</v>
      </c>
      <c r="CR68" s="441">
        <f t="shared" ca="1" si="138"/>
        <v>0</v>
      </c>
      <c r="CS68" s="567" t="str" cm="1">
        <f t="array" aca="1" ref="CS68" ca="1">INDEX(CS$13:CS67,$B68+1,1)</f>
        <v>-</v>
      </c>
      <c r="CT68" s="567" t="str" cm="1">
        <f t="array" aca="1" ref="CT68" ca="1">INDEX(CT$13:CT67,$B68+1,1)</f>
        <v>-</v>
      </c>
      <c r="CU68" s="441">
        <f t="shared" ca="1" si="139"/>
        <v>0</v>
      </c>
      <c r="CV68" s="567" t="str" cm="1">
        <f t="array" aca="1" ref="CV68" ca="1">INDEX(CV$13:CV67,$B68+1,1)</f>
        <v>-</v>
      </c>
      <c r="CW68" s="441" t="str">
        <f t="shared" ca="1" si="140"/>
        <v>-</v>
      </c>
      <c r="CX68" s="441">
        <f t="shared" ca="1" si="141"/>
        <v>0</v>
      </c>
      <c r="CY68" s="441">
        <f t="shared" ca="1" si="141"/>
        <v>0</v>
      </c>
      <c r="CZ68" s="8"/>
      <c r="DA68" s="567" t="b" cm="1">
        <f t="array" aca="1" ref="DA68" ca="1">INDEX(DA$13:DA67,$B68+1,1)</f>
        <v>1</v>
      </c>
      <c r="DB68" s="567" t="b" cm="1">
        <f t="array" aca="1" ref="DB68" ca="1">INDEX(DB$13:DB67,$B68+1,1)</f>
        <v>1</v>
      </c>
      <c r="DC68" s="579">
        <f t="shared" ca="1" si="142"/>
        <v>2212021</v>
      </c>
      <c r="DD68" s="567" t="b" cm="1">
        <f t="array" aca="1" ref="DD68" ca="1">INDEX(DD$13:DD67,$B68+1,1)</f>
        <v>1</v>
      </c>
      <c r="DE68" s="567" cm="1">
        <f t="array" aca="1" ref="DE68" ca="1">INDEX(DE$13:DE67,$B68+1,1)</f>
        <v>0</v>
      </c>
      <c r="DF68" s="567" cm="1">
        <f t="array" aca="1" ref="DF68" ca="1">INDEX(DF$13:DF67,$B68+1,1)</f>
        <v>1</v>
      </c>
      <c r="DG68" s="567" cm="1">
        <f t="array" aca="1" ref="DG68" ca="1">INDEX(DG$13:DG67,$B68+1,1)</f>
        <v>1</v>
      </c>
      <c r="DH68" s="575">
        <f t="shared" ca="1" si="143"/>
        <v>652</v>
      </c>
      <c r="DI68" s="575">
        <f t="shared" ca="1" si="143"/>
        <v>686</v>
      </c>
      <c r="DJ68" s="575">
        <f t="shared" ca="1" si="143"/>
        <v>721</v>
      </c>
      <c r="DK68" s="490">
        <f t="shared" ca="1" si="144"/>
        <v>378</v>
      </c>
      <c r="DL68" s="490">
        <f t="shared" ca="1" si="144"/>
        <v>413</v>
      </c>
      <c r="DM68" s="490">
        <f t="shared" ca="1" si="144"/>
        <v>448</v>
      </c>
      <c r="DN68" s="441">
        <f t="shared" ca="1" si="145"/>
        <v>1</v>
      </c>
      <c r="DO68" s="441">
        <f t="shared" ca="1" si="145"/>
        <v>60</v>
      </c>
      <c r="DP68" s="441" t="str">
        <f t="shared" ca="1" si="145"/>
        <v>-</v>
      </c>
      <c r="DQ68" s="441" t="str">
        <f t="shared" ca="1" si="145"/>
        <v>-</v>
      </c>
      <c r="DR68" s="441" t="str">
        <f t="shared" ca="1" si="145"/>
        <v>-</v>
      </c>
      <c r="DS68" s="441" t="str">
        <f t="shared" ca="1" si="145"/>
        <v>-</v>
      </c>
      <c r="DT68" s="441" t="b">
        <f t="shared" ca="1" si="146"/>
        <v>0</v>
      </c>
      <c r="DU68" s="441" t="str">
        <f t="shared" ca="1" si="146"/>
        <v>-</v>
      </c>
      <c r="DV68" s="441" t="str">
        <f t="shared" ca="1" si="146"/>
        <v>-</v>
      </c>
      <c r="DW68" s="441" t="str">
        <f t="shared" ca="1" si="146"/>
        <v>-</v>
      </c>
      <c r="DX68" s="441" t="str">
        <f t="shared" ca="1" si="147"/>
        <v>-</v>
      </c>
      <c r="DY68" s="441" t="str">
        <f t="shared" ca="1" si="147"/>
        <v>-</v>
      </c>
      <c r="DZ68" s="441">
        <f t="shared" ca="1" si="147"/>
        <v>500</v>
      </c>
      <c r="EA68" s="441">
        <f t="shared" ca="1" si="147"/>
        <v>500</v>
      </c>
      <c r="EB68" s="441" t="str">
        <f t="shared" ca="1" si="147"/>
        <v>-</v>
      </c>
      <c r="EC68" s="441" t="str">
        <f t="shared" ca="1" si="147"/>
        <v>-</v>
      </c>
      <c r="ED68" s="441" t="str">
        <f t="shared" ca="1" si="147"/>
        <v>-</v>
      </c>
      <c r="EE68" s="441">
        <f t="shared" ca="1" si="148"/>
        <v>0</v>
      </c>
      <c r="EF68" s="441">
        <f t="shared" ca="1" si="149"/>
        <v>0.01</v>
      </c>
      <c r="EG68" s="441">
        <f t="shared" ca="1" si="150"/>
        <v>3.125E-2</v>
      </c>
      <c r="EH68" s="441">
        <f t="shared" ca="1" si="150"/>
        <v>3.125E-2</v>
      </c>
      <c r="EI68" s="441">
        <f t="shared" ca="1" si="150"/>
        <v>0.05</v>
      </c>
      <c r="EJ68" s="441">
        <f t="shared" ca="1" si="150"/>
        <v>0.05</v>
      </c>
      <c r="EK68" s="441" t="b">
        <f t="shared" ca="1" si="151"/>
        <v>0</v>
      </c>
      <c r="EL68" s="441" t="b">
        <f t="shared" ca="1" si="151"/>
        <v>0</v>
      </c>
      <c r="EM68" s="441" t="b">
        <f t="shared" ca="1" si="151"/>
        <v>1</v>
      </c>
      <c r="EN68" s="441" t="b">
        <f t="shared" ca="1" si="151"/>
        <v>0</v>
      </c>
      <c r="EO68" s="441">
        <f t="shared" ca="1" si="152"/>
        <v>1</v>
      </c>
      <c r="EP68" s="441">
        <f t="shared" ca="1" si="153"/>
        <v>0.66</v>
      </c>
      <c r="EQ68" s="441" t="b">
        <f t="shared" ca="1" si="154"/>
        <v>1</v>
      </c>
      <c r="ER68" s="441" t="b">
        <f t="shared" ca="1" si="155"/>
        <v>1</v>
      </c>
      <c r="ES68" s="441" t="b">
        <f t="shared" ca="1" si="155"/>
        <v>0</v>
      </c>
      <c r="ET68" s="441" t="b">
        <f t="shared" ca="1" si="155"/>
        <v>0</v>
      </c>
      <c r="EU68" s="91">
        <f t="shared" ca="1" si="156"/>
        <v>2</v>
      </c>
      <c r="EV68" s="91">
        <f t="shared" ca="1" si="156"/>
        <v>2</v>
      </c>
      <c r="EW68" s="441">
        <f t="shared" ca="1" si="157"/>
        <v>1</v>
      </c>
      <c r="EX68" s="441">
        <f t="shared" ca="1" si="158"/>
        <v>0.75</v>
      </c>
      <c r="EY68" s="441">
        <f t="shared" ca="1" si="158"/>
        <v>1</v>
      </c>
      <c r="EZ68" s="441">
        <f t="shared" ca="1" si="159"/>
        <v>1</v>
      </c>
      <c r="FA68" s="441">
        <f t="shared" ca="1" si="160"/>
        <v>0.5</v>
      </c>
      <c r="FB68" s="441" t="b">
        <f t="shared" ca="1" si="160"/>
        <v>1</v>
      </c>
      <c r="FC68" s="441" t="b">
        <f t="shared" ca="1" si="160"/>
        <v>0</v>
      </c>
      <c r="FD68" s="441" t="b">
        <f t="shared" ca="1" si="160"/>
        <v>0</v>
      </c>
      <c r="FE68" s="441" t="b">
        <f t="shared" ca="1" si="160"/>
        <v>0</v>
      </c>
      <c r="FF68" s="91">
        <f t="shared" ca="1" si="161"/>
        <v>1</v>
      </c>
      <c r="FG68" s="91">
        <f t="shared" ca="1" si="161"/>
        <v>1</v>
      </c>
      <c r="FH68" s="91">
        <f t="shared" ca="1" si="161"/>
        <v>1</v>
      </c>
      <c r="FI68" s="91">
        <f t="shared" ca="1" si="161"/>
        <v>1</v>
      </c>
      <c r="FJ68" s="91">
        <f t="shared" ca="1" si="161"/>
        <v>1</v>
      </c>
      <c r="FK68" s="91">
        <f t="shared" ca="1" si="161"/>
        <v>1</v>
      </c>
      <c r="FL68" s="91">
        <f t="shared" ca="1" si="161"/>
        <v>1</v>
      </c>
      <c r="FM68" s="91">
        <f t="shared" ca="1" si="161"/>
        <v>1</v>
      </c>
      <c r="FN68" s="8"/>
      <c r="FO68" s="567" t="str" cm="1">
        <f t="array" aca="1" ref="FO68" ca="1">INDEX(FO$13:FO67,$B68+1,1)</f>
        <v>-</v>
      </c>
      <c r="FP68" s="567" t="str" cm="1">
        <f t="array" aca="1" ref="FP68" ca="1">INDEX(FP$13:FP67,$B68+1,1)</f>
        <v>-</v>
      </c>
      <c r="FQ68" s="567" t="str" cm="1">
        <f t="array" aca="1" ref="FQ68" ca="1">INDEX(FQ$13:FQ67,$B68+1,1)</f>
        <v>-</v>
      </c>
      <c r="FR68" s="441">
        <f t="shared" ca="1" si="162"/>
        <v>11</v>
      </c>
      <c r="FS68" s="567" t="str" cm="1">
        <f t="array" aca="1" ref="FS68" ca="1">INDEX(FS$13:FS67,$B68+1,1)</f>
        <v>-</v>
      </c>
      <c r="FT68" s="567" cm="1">
        <f t="array" aca="1" ref="FT68" ca="1">INDEX(FT$13:FT67,$B68+1,1)</f>
        <v>1</v>
      </c>
      <c r="FU68" s="567" cm="1">
        <f t="array" aca="1" ref="FU68" ca="1">INDEX(FU$13:FU67,$B68+1,1)</f>
        <v>1</v>
      </c>
      <c r="FV68" s="567" t="str" cm="1">
        <f t="array" aca="1" ref="FV68" ca="1">INDEX(FV$13:FV67,$B68+1,1)</f>
        <v>-</v>
      </c>
      <c r="FW68" s="567" t="str" cm="1">
        <f t="array" aca="1" ref="FW68" ca="1">INDEX(FW$13:FW67,$B68+1,1)</f>
        <v>-</v>
      </c>
      <c r="FX68" s="567" t="str" cm="1">
        <f t="array" aca="1" ref="FX68" ca="1">INDEX(FX$13:FX67,$B68+1,1)</f>
        <v>-</v>
      </c>
      <c r="FY68" s="567" t="str" cm="1">
        <f t="array" aca="1" ref="FY68" ca="1">INDEX(FY$13:FY67,$B68+1,1)</f>
        <v>-</v>
      </c>
      <c r="FZ68" s="567" t="str" cm="1">
        <f t="array" aca="1" ref="FZ68" ca="1">INDEX(FZ$13:FZ67,$B68+1,1)</f>
        <v>-</v>
      </c>
      <c r="GA68" s="567" t="str" cm="1">
        <f t="array" aca="1" ref="GA68" ca="1">INDEX(GA$13:GA67,$B68+1,1)</f>
        <v>-</v>
      </c>
      <c r="GB68" s="567" t="str" cm="1">
        <f t="array" aca="1" ref="GB68" ca="1">INDEX(GB$13:GB67,$B68+1,1)</f>
        <v>-</v>
      </c>
      <c r="GC68" s="567" t="str" cm="1">
        <f t="array" aca="1" ref="GC68" ca="1">INDEX(GC$13:GC67,$B68+1,1)</f>
        <v>-</v>
      </c>
      <c r="GD68" s="567" t="str" cm="1">
        <f t="array" aca="1" ref="GD68" ca="1">INDEX(GD$13:GD67,$B68+1,1)</f>
        <v>-</v>
      </c>
      <c r="GE68" s="567" t="str" cm="1">
        <f t="array" aca="1" ref="GE68" ca="1">INDEX(GE$13:GE67,$B68+1,1)</f>
        <v>-</v>
      </c>
      <c r="GF68" s="567" t="str" cm="1">
        <f t="array" aca="1" ref="GF68" ca="1">INDEX(GF$13:GF67,$B68+1,1)</f>
        <v>-</v>
      </c>
      <c r="GG68" s="567" t="str" cm="1">
        <f t="array" aca="1" ref="GG68" ca="1">INDEX(GG$13:GG67,$B68+1,1)</f>
        <v>-</v>
      </c>
      <c r="GH68" s="567" t="str" cm="1">
        <f t="array" aca="1" ref="GH68" ca="1">INDEX(GH$13:GH67,$B68+1,1)</f>
        <v>-</v>
      </c>
      <c r="GI68" s="567" t="str" cm="1">
        <f t="array" aca="1" ref="GI68" ca="1">INDEX(GI$13:GI67,$B68+1,1)</f>
        <v>-</v>
      </c>
      <c r="GJ68" s="567" t="str" cm="1">
        <f t="array" aca="1" ref="GJ68" ca="1">INDEX(GJ$13:GJ67,$B68+1,1)</f>
        <v>-</v>
      </c>
      <c r="GK68" s="567" t="str" cm="1">
        <f t="array" aca="1" ref="GK68" ca="1">INDEX(GK$13:GK67,$B68+1,1)</f>
        <v>-</v>
      </c>
      <c r="GL68" s="567" t="str" cm="1">
        <f t="array" aca="1" ref="GL68" ca="1">INDEX(GL$13:GL67,$B68+1,1)</f>
        <v>-</v>
      </c>
      <c r="GM68" s="567" t="str" cm="1">
        <f t="array" aca="1" ref="GM68" ca="1">INDEX(GM$13:GM67,$B68+1,1)</f>
        <v>-</v>
      </c>
      <c r="GN68" s="441">
        <f t="shared" ca="1" si="163"/>
        <v>0.77746633065143</v>
      </c>
      <c r="GO68" s="567" t="str" cm="1">
        <f t="array" aca="1" ref="GO68" ca="1">INDEX(GO$13:GO67,$B68+1,1)</f>
        <v>-</v>
      </c>
      <c r="GP68" s="567" cm="1">
        <f t="array" aca="1" ref="GP68" ca="1">INDEX(GP$13:GP67,$B68+1,1)</f>
        <v>1</v>
      </c>
      <c r="GQ68" s="441">
        <f t="shared" ca="1" si="164"/>
        <v>-1.6553912775740486E-3</v>
      </c>
      <c r="GR68" s="567" cm="1">
        <f t="array" aca="1" ref="GR68" ca="1">INDEX(GR$13:GR67,$B68+1,1)</f>
        <v>0</v>
      </c>
      <c r="GS68" s="441">
        <f t="shared" ca="1" si="165"/>
        <v>-7.7585088790097685E-3</v>
      </c>
      <c r="GT68" s="441">
        <f t="shared" ca="1" si="165"/>
        <v>-1.939627219752442E-2</v>
      </c>
      <c r="GU68" s="441">
        <f t="shared" ca="1" si="165"/>
        <v>-1.939627219752442E-2</v>
      </c>
      <c r="GV68" s="441">
        <f t="shared" ca="1" si="165"/>
        <v>1</v>
      </c>
      <c r="GW68" s="441">
        <f t="shared" ca="1" si="165"/>
        <v>1.0189371900128976</v>
      </c>
      <c r="GX68" s="441">
        <f t="shared" ca="1" si="165"/>
        <v>-6.4495508428962081E-2</v>
      </c>
      <c r="GY68" s="567" cm="1">
        <f t="array" aca="1" ref="GY68" ca="1">INDEX(GY$13:GY67,$B68+1,1)</f>
        <v>0</v>
      </c>
      <c r="GZ68" s="567" cm="1">
        <f t="array" aca="1" ref="GZ68" ca="1">INDEX(GZ$13:GZ67,$B68+1,1)</f>
        <v>0</v>
      </c>
      <c r="HA68" s="567" cm="1">
        <f t="array" aca="1" ref="HA68" ca="1">INDEX(HA$13:HA67,$B68+1,1)</f>
        <v>0</v>
      </c>
      <c r="HB68" s="8"/>
      <c r="HC68" s="567" t="str" cm="1">
        <f t="array" aca="1" ref="HC68" ca="1">INDEX(HC$13:HC67,$B68+1,1)</f>
        <v>-</v>
      </c>
      <c r="HD68" s="567" t="str" cm="1">
        <f t="array" aca="1" ref="HD68" ca="1">INDEX(HD$13:HD67,$B68+1,1)</f>
        <v>-</v>
      </c>
      <c r="HE68" s="567" t="str" cm="1">
        <f t="array" aca="1" ref="HE68" ca="1">INDEX(HE$13:HE67,$B68+1,1)</f>
        <v>-</v>
      </c>
      <c r="HF68" s="567" t="str" cm="1">
        <f t="array" aca="1" ref="HF68" ca="1">INDEX(HF$13:HF67,$B68+1,1)</f>
        <v>-</v>
      </c>
      <c r="HG68" s="567" cm="1">
        <f t="array" aca="1" ref="HG68" ca="1">INDEX(HG$13:HG67,$B68+1,1)</f>
        <v>0</v>
      </c>
      <c r="HH68" s="567" t="str" cm="1">
        <f t="array" aca="1" ref="HH68" ca="1">INDEX(HH$13:HH67,$B68+1,1)</f>
        <v>-</v>
      </c>
      <c r="HI68" s="567" t="str" cm="1">
        <f t="array" aca="1" ref="HI68" ca="1">INDEX(HI$13:HI67,$B68+1,1)</f>
        <v>-</v>
      </c>
      <c r="HJ68" s="568" t="str">
        <f t="shared" ca="1" si="166"/>
        <v>-</v>
      </c>
      <c r="HK68" s="567" t="str" cm="1">
        <f t="array" aca="1" ref="HK68" ca="1">INDEX(HK$13:HK67,$B68+1,1)</f>
        <v>-</v>
      </c>
      <c r="HL68" s="567" t="str" cm="1">
        <f t="array" aca="1" ref="HL68" ca="1">INDEX(HL$13:HL67,$B68+1,1)</f>
        <v>-</v>
      </c>
      <c r="HM68" s="567" t="str" cm="1">
        <f t="array" aca="1" ref="HM68" ca="1">INDEX(HM$13:HM67,$B68+1,1)</f>
        <v>-</v>
      </c>
      <c r="HN68" s="567" t="str" cm="1">
        <f t="array" aca="1" ref="HN68" ca="1">INDEX(HN$13:HN67,$B68+1,1)</f>
        <v>-</v>
      </c>
      <c r="HO68" s="567" t="str" cm="1">
        <f t="array" aca="1" ref="HO68" ca="1">INDEX(HO$13:HO67,$B68+1,1)</f>
        <v>-</v>
      </c>
      <c r="HP68" s="567" t="str" cm="1">
        <f t="array" aca="1" ref="HP68" ca="1">INDEX(HP$13:HP67,$B68+1,1)</f>
        <v>-</v>
      </c>
      <c r="HQ68" s="567" t="str" cm="1">
        <f t="array" aca="1" ref="HQ68" ca="1">INDEX(HQ$13:HQ67,$B68+1,1)</f>
        <v>-</v>
      </c>
      <c r="HR68" s="567" t="str" cm="1">
        <f t="array" aca="1" ref="HR68" ca="1">INDEX(HR$13:HR67,$B68+1,1)</f>
        <v>-</v>
      </c>
      <c r="HS68" s="567" t="str" cm="1">
        <f t="array" aca="1" ref="HS68" ca="1">INDEX(HS$13:HS67,$B68+1,1)</f>
        <v>-</v>
      </c>
      <c r="HT68" s="567" t="str" cm="1">
        <f t="array" aca="1" ref="HT68" ca="1">INDEX(HT$13:HT67,$B68+1,1)</f>
        <v>-</v>
      </c>
      <c r="HU68" s="567" t="str" cm="1">
        <f t="array" aca="1" ref="HU68" ca="1">INDEX(HU$13:HU67,$B68+1,1)</f>
        <v>-</v>
      </c>
      <c r="HV68" s="567" t="str" cm="1">
        <f t="array" aca="1" ref="HV68" ca="1">INDEX(HV$13:HV67,$B68+1,1)</f>
        <v>-</v>
      </c>
      <c r="HW68" s="567" t="str" cm="1">
        <f t="array" aca="1" ref="HW68" ca="1">INDEX(HW$13:HW67,$B68+1,1)</f>
        <v>-</v>
      </c>
      <c r="HX68" s="567" cm="1">
        <f t="array" aca="1" ref="HX68" ca="1">INDEX(HX$13:HX67,$B68+1,1)</f>
        <v>0</v>
      </c>
      <c r="HY68" s="567" t="str" cm="1">
        <f t="array" aca="1" ref="HY68" ca="1">INDEX(HY$13:HY67,$B68+1,1)</f>
        <v>-</v>
      </c>
      <c r="HZ68" s="567" t="str" cm="1">
        <f t="array" aca="1" ref="HZ68" ca="1">INDEX(HZ$13:HZ67,$B68+1,1)</f>
        <v>-</v>
      </c>
      <c r="IA68" s="567" t="str" cm="1">
        <f t="array" aca="1" ref="IA68" ca="1">INDEX(IA$13:IA67,$B68+1,1)</f>
        <v>-</v>
      </c>
      <c r="IB68" s="567" t="str" cm="1">
        <f t="array" aca="1" ref="IB68" ca="1">INDEX(IB$13:IB67,$B68+1,1)</f>
        <v>-</v>
      </c>
      <c r="IC68" s="567" t="str" cm="1">
        <f t="array" aca="1" ref="IC68" ca="1">INDEX(IC$13:IC67,$B68+1,1)</f>
        <v>-</v>
      </c>
      <c r="ID68" s="567" cm="1">
        <f t="array" aca="1" ref="ID68" ca="1">INDEX(ID$13:ID67,$B68+1,1)</f>
        <v>0</v>
      </c>
      <c r="IE68" s="567" t="str" cm="1">
        <f t="array" aca="1" ref="IE68" ca="1">INDEX(IE$13:IE67,$B68+1,1)</f>
        <v>-</v>
      </c>
      <c r="IF68" s="567" t="str" cm="1">
        <f t="array" aca="1" ref="IF68" ca="1">INDEX(IF$13:IF67,$B68+1,1)</f>
        <v>-</v>
      </c>
      <c r="IG68" s="567" t="str" cm="1">
        <f t="array" aca="1" ref="IG68" ca="1">INDEX(IG$13:IG67,$B68+1,1)</f>
        <v>-</v>
      </c>
      <c r="IH68" s="567" cm="1">
        <f t="array" aca="1" ref="IH68" ca="1">INDEX(IH$13:IH67,$B68+1,1)</f>
        <v>1</v>
      </c>
      <c r="II68" s="567" cm="1">
        <f t="array" aca="1" ref="II68" ca="1">INDEX(II$13:II67,$B68+1,1)</f>
        <v>1</v>
      </c>
      <c r="IJ68" s="8"/>
      <c r="IK68" s="567" t="str" cm="1">
        <f t="array" aca="1" ref="IK68" ca="1">INDEX(IK$13:IK67,$B68+1,1)</f>
        <v>-</v>
      </c>
      <c r="IL68" s="567" t="str" cm="1">
        <f t="array" aca="1" ref="IL68" ca="1">INDEX(IL$13:IL67,$B68+1,1)</f>
        <v>-</v>
      </c>
      <c r="IM68" s="567" t="str" cm="1">
        <f t="array" aca="1" ref="IM68" ca="1">INDEX(IM$13:IM67,$B68+1,1)</f>
        <v>-</v>
      </c>
      <c r="IN68" s="567" t="str" cm="1">
        <f t="array" aca="1" ref="IN68" ca="1">INDEX(IN$13:IN67,$B68+1,1)</f>
        <v>-</v>
      </c>
      <c r="IO68" s="567" t="str" cm="1">
        <f t="array" aca="1" ref="IO68" ca="1">INDEX(IO$13:IO67,$B68+1,1)</f>
        <v>-</v>
      </c>
      <c r="IP68" s="567" t="str" cm="1">
        <f t="array" aca="1" ref="IP68" ca="1">INDEX(IP$13:IP67,$B68+1,1)</f>
        <v>-</v>
      </c>
      <c r="IQ68" s="567" t="str" cm="1">
        <f t="array" aca="1" ref="IQ68" ca="1">INDEX(IQ$13:IQ67,$B68+1,1)</f>
        <v>-</v>
      </c>
      <c r="IR68" s="567" t="str" cm="1">
        <f t="array" aca="1" ref="IR68" ca="1">INDEX(IR$13:IR67,$B68+1,1)</f>
        <v>-</v>
      </c>
      <c r="IS68" s="567" t="str" cm="1">
        <f t="array" aca="1" ref="IS68" ca="1">INDEX(IS$13:IS67,$B68+1,1)</f>
        <v>-</v>
      </c>
      <c r="IT68" s="567" t="str" cm="1">
        <f t="array" aca="1" ref="IT68" ca="1">INDEX(IT$13:IT67,$B68+1,1)</f>
        <v>-</v>
      </c>
      <c r="IU68" s="567" t="str" cm="1">
        <f t="array" aca="1" ref="IU68" ca="1">INDEX(IU$13:IU67,$B68+1,1)</f>
        <v>-</v>
      </c>
      <c r="IV68" s="567" t="str" cm="1">
        <f t="array" aca="1" ref="IV68" ca="1">INDEX(IV$13:IV67,$B68+1,1)</f>
        <v>-</v>
      </c>
      <c r="IW68" s="567" t="str" cm="1">
        <f t="array" aca="1" ref="IW68" ca="1">INDEX(IW$13:IW67,$B68+1,1)</f>
        <v>-</v>
      </c>
      <c r="IX68" s="567" t="str" cm="1">
        <f t="array" aca="1" ref="IX68" ca="1">INDEX(IX$13:IX67,$B68+1,1)</f>
        <v>-</v>
      </c>
      <c r="IY68" s="567" t="str" cm="1">
        <f t="array" aca="1" ref="IY68" ca="1">INDEX(IY$13:IY67,$B68+1,1)</f>
        <v>-</v>
      </c>
      <c r="IZ68" s="567" t="str" cm="1">
        <f t="array" aca="1" ref="IZ68" ca="1">INDEX(IZ$13:IZ67,$B68+1,1)</f>
        <v>-</v>
      </c>
      <c r="JA68" s="567" cm="1">
        <f t="array" aca="1" ref="JA68" ca="1">INDEX(JA$13:JA67,$B68+1,1)</f>
        <v>0</v>
      </c>
      <c r="JB68" s="575">
        <f t="shared" ca="1" si="167"/>
        <v>0</v>
      </c>
      <c r="JC68" s="575">
        <f t="shared" ca="1" si="167"/>
        <v>0</v>
      </c>
      <c r="JD68" s="197">
        <f t="shared" ca="1" si="168"/>
        <v>0</v>
      </c>
      <c r="JE68" s="197">
        <f t="shared" ca="1" si="168"/>
        <v>0</v>
      </c>
      <c r="JF68" s="197">
        <f t="shared" ca="1" si="168"/>
        <v>0</v>
      </c>
      <c r="JG68" s="197">
        <f t="shared" ca="1" si="168"/>
        <v>0</v>
      </c>
      <c r="JH68" s="197">
        <f t="shared" ca="1" si="168"/>
        <v>0</v>
      </c>
      <c r="JI68" s="240">
        <f t="shared" ca="1" si="169"/>
        <v>0</v>
      </c>
      <c r="JJ68" s="197">
        <f t="shared" ca="1" si="170"/>
        <v>0</v>
      </c>
      <c r="JK68" s="197">
        <f t="shared" ca="1" si="170"/>
        <v>0</v>
      </c>
      <c r="JL68" s="197">
        <f t="shared" ca="1" si="170"/>
        <v>0</v>
      </c>
      <c r="JM68" s="197">
        <f t="shared" ca="1" si="170"/>
        <v>0</v>
      </c>
      <c r="JN68" s="197">
        <f t="shared" ca="1" si="170"/>
        <v>0</v>
      </c>
      <c r="JO68" s="240">
        <f t="shared" ca="1" si="171"/>
        <v>0</v>
      </c>
      <c r="JP68" s="241">
        <f t="shared" ca="1" si="172"/>
        <v>0</v>
      </c>
      <c r="JQ68" s="241">
        <f t="shared" ca="1" si="172"/>
        <v>0</v>
      </c>
      <c r="JR68" s="241">
        <f t="shared" ca="1" si="172"/>
        <v>0</v>
      </c>
      <c r="JS68" s="241">
        <f t="shared" ca="1" si="172"/>
        <v>0</v>
      </c>
      <c r="JT68" s="576">
        <f t="shared" ca="1" si="173"/>
        <v>0</v>
      </c>
      <c r="JU68" s="241">
        <f t="shared" ca="1" si="174"/>
        <v>0</v>
      </c>
      <c r="JV68" s="241">
        <f t="shared" ca="1" si="174"/>
        <v>0</v>
      </c>
      <c r="JW68" s="241">
        <f t="shared" ca="1" si="174"/>
        <v>0</v>
      </c>
      <c r="JX68" s="241">
        <f t="shared" ca="1" si="174"/>
        <v>0</v>
      </c>
      <c r="JY68" s="576">
        <f t="shared" ca="1" si="175"/>
        <v>0</v>
      </c>
      <c r="JZ68" s="576">
        <f t="shared" ca="1" si="175"/>
        <v>0</v>
      </c>
      <c r="KA68" s="576">
        <f t="shared" ca="1" si="175"/>
        <v>0</v>
      </c>
      <c r="KB68" s="576">
        <f t="shared" ca="1" si="175"/>
        <v>0</v>
      </c>
      <c r="KC68" s="576">
        <f t="shared" ca="1" si="175"/>
        <v>0</v>
      </c>
      <c r="KD68" s="576">
        <f t="shared" ca="1" si="175"/>
        <v>0</v>
      </c>
      <c r="KE68" s="576">
        <f t="shared" ca="1" si="175"/>
        <v>0</v>
      </c>
      <c r="KF68" s="567" cm="1">
        <f t="array" aca="1" ref="KF68" ca="1">INDEX(KF$13:KF67,$B68+1,1)</f>
        <v>0</v>
      </c>
      <c r="KG68" s="441">
        <f t="shared" ca="1" si="176"/>
        <v>19</v>
      </c>
      <c r="KH68" s="8"/>
      <c r="KI68" s="567" cm="1">
        <f t="array" aca="1" ref="KI68" ca="1">INDEX(KI$13:KI67,$B68+1,1)</f>
        <v>0</v>
      </c>
      <c r="KJ68" s="441">
        <f t="shared" si="177"/>
        <v>0</v>
      </c>
      <c r="KK68" s="567" cm="1">
        <f t="array" aca="1" ref="KK68" ca="1">INDEX(KK$13:KK67,$B68+1,1)</f>
        <v>0</v>
      </c>
      <c r="KL68" s="567" t="str" cm="1">
        <f t="array" aca="1" ref="KL68" ca="1">INDEX(KL$13:KL67,$B68+1,1)</f>
        <v>-</v>
      </c>
      <c r="KM68" s="567" t="str" cm="1">
        <f t="array" aca="1" ref="KM68" ca="1">INDEX(KM$13:KM67,$B68+1,1)</f>
        <v>-</v>
      </c>
      <c r="KN68" s="567" t="str" cm="1">
        <f t="array" aca="1" ref="KN68" ca="1">INDEX(KN$13:KN67,$B68+1,1)</f>
        <v>-</v>
      </c>
      <c r="KO68" s="567" t="str" cm="1">
        <f t="array" aca="1" ref="KO68" ca="1">INDEX(KO$13:KO67,$B68+1,1)</f>
        <v>-</v>
      </c>
      <c r="KP68" s="567" t="str" cm="1">
        <f t="array" aca="1" ref="KP68" ca="1">INDEX(KP$13:KP67,$B68+1,1)</f>
        <v>-</v>
      </c>
      <c r="KQ68" s="567" t="str" cm="1">
        <f t="array" aca="1" ref="KQ68" ca="1">INDEX(KQ$13:KQ67,$B68+1,1)</f>
        <v>-</v>
      </c>
      <c r="KR68" s="567" t="str" cm="1">
        <f t="array" aca="1" ref="KR68" ca="1">INDEX(KR$13:KR67,$B68+1,1)</f>
        <v>-</v>
      </c>
      <c r="KS68" s="567" t="str" cm="1">
        <f t="array" aca="1" ref="KS68" ca="1">INDEX(KS$13:KS67,$B68+1,1)</f>
        <v>-</v>
      </c>
      <c r="KT68" s="567" t="str" cm="1">
        <f t="array" aca="1" ref="KT68" ca="1">INDEX(KT$13:KT67,$B68+1,1)</f>
        <v>-</v>
      </c>
      <c r="KU68" s="567" t="str" cm="1">
        <f t="array" aca="1" ref="KU68" ca="1">INDEX(KU$13:KU67,$B68+1,1)</f>
        <v>-</v>
      </c>
      <c r="KV68" s="567" t="str" cm="1">
        <f t="array" aca="1" ref="KV68" ca="1">INDEX(KV$13:KV67,$B68+1,1)</f>
        <v>-</v>
      </c>
      <c r="KW68" s="567" t="str" cm="1">
        <f t="array" aca="1" ref="KW68" ca="1">INDEX(KW$13:KW67,$B68+1,1)</f>
        <v>-</v>
      </c>
      <c r="KX68" s="567" t="str" cm="1">
        <f t="array" aca="1" ref="KX68" ca="1">INDEX(KX$13:KX67,$B68+1,1)</f>
        <v>-</v>
      </c>
      <c r="KY68" s="567" t="str" cm="1">
        <f t="array" aca="1" ref="KY68" ca="1">INDEX(KY$13:KY67,$B68+1,1)</f>
        <v>-</v>
      </c>
      <c r="KZ68" s="567" t="str" cm="1">
        <f t="array" aca="1" ref="KZ68" ca="1">INDEX(KZ$13:KZ67,$B68+1,1)</f>
        <v>-</v>
      </c>
      <c r="LA68" s="567" t="str" cm="1">
        <f t="array" aca="1" ref="LA68" ca="1">INDEX(LA$13:LA67,$B68+1,1)</f>
        <v>-</v>
      </c>
      <c r="LB68" s="8"/>
      <c r="LC68" s="441" t="b">
        <f t="shared" ca="1" si="178"/>
        <v>0</v>
      </c>
      <c r="LD68" s="567" t="str" cm="1">
        <f t="array" aca="1" ref="LD68" ca="1">INDEX(LD$13:LD67,$B68+1,1)</f>
        <v>-</v>
      </c>
      <c r="LE68" s="567" t="str" cm="1">
        <f t="array" aca="1" ref="LE68" ca="1">INDEX(LE$13:LE67,$B68+1,1)</f>
        <v>-</v>
      </c>
      <c r="LF68" s="567" t="str" cm="1">
        <f t="array" aca="1" ref="LF68" ca="1">INDEX(LF$13:LF67,$B68+1,1)</f>
        <v>-</v>
      </c>
      <c r="LG68" s="567" t="str" cm="1">
        <f t="array" aca="1" ref="LG68" ca="1">INDEX(LG$13:LG67,$B68+1,1)</f>
        <v>-</v>
      </c>
      <c r="LH68" s="441" t="str">
        <f t="shared" ca="1" si="179"/>
        <v>-</v>
      </c>
      <c r="LI68" s="441" t="str">
        <f t="shared" ca="1" si="179"/>
        <v>-</v>
      </c>
      <c r="LJ68" s="567" t="str" cm="1">
        <f t="array" aca="1" ref="LJ68" ca="1">INDEX(LJ$13:LJ67,$B68+1,1)</f>
        <v>-</v>
      </c>
      <c r="LK68" s="441" t="str" cm="1">
        <f t="array" aca="1" ref="LK68" ca="1">IF(OR(LL68:LL68&lt;&gt;"-"),TRUE,"-")</f>
        <v>-</v>
      </c>
      <c r="LL68" s="567" t="str" cm="1">
        <f t="array" aca="1" ref="LL68" ca="1">INDEX(LL$13:LL67,$B68+1,1)</f>
        <v>-</v>
      </c>
      <c r="LM68" s="567" cm="1">
        <f t="array" aca="1" ref="LM68" ca="1">INDEX(LM$13:LM67,$B68+1,1)</f>
        <v>0</v>
      </c>
      <c r="LN68" s="567" cm="1">
        <f t="array" aca="1" ref="LN68" ca="1">INDEX(LN$13:LN67,$B68+1,1)</f>
        <v>999999</v>
      </c>
      <c r="LO68" s="567" cm="1">
        <f t="array" aca="1" ref="LO68" ca="1">INDEX(LO$13:LO67,$B68+1,1)</f>
        <v>999999</v>
      </c>
      <c r="LP68" s="567" cm="1">
        <f t="array" aca="1" ref="LP68" ca="1">INDEX(LP$13:LP67,$B68+1,1)</f>
        <v>999999</v>
      </c>
      <c r="LQ68" s="567" cm="1">
        <f t="array" aca="1" ref="LQ68" ca="1">INDEX(LQ$13:LQ67,$B68+1,1)</f>
        <v>999999</v>
      </c>
      <c r="LR68" s="567" cm="1">
        <f t="array" aca="1" ref="LR68" ca="1">INDEX(LR$13:LR67,$B68+1,1)</f>
        <v>999999</v>
      </c>
      <c r="LS68" s="567" cm="1">
        <f t="array" aca="1" ref="LS68" ca="1">INDEX(LS$13:LS67,$B68+1,1)</f>
        <v>999999</v>
      </c>
      <c r="LT68" s="567" t="str" cm="1">
        <f t="array" aca="1" ref="LT68" ca="1">INDEX(LT$13:LT67,$B68+1,1)</f>
        <v>-</v>
      </c>
      <c r="LU68" s="567" t="str" cm="1">
        <f t="array" aca="1" ref="LU68" ca="1">INDEX(LU$13:LU67,$B68+1,1)</f>
        <v>-</v>
      </c>
      <c r="LV68" s="567" t="str" cm="1">
        <f t="array" aca="1" ref="LV68" ca="1">INDEX(LV$13:LV67,$B68+1,1)</f>
        <v>-</v>
      </c>
      <c r="LW68" s="567" t="b" cm="1">
        <f t="array" aca="1" ref="LW68" ca="1">INDEX(LW$13:LW67,$B68+1,1)</f>
        <v>1</v>
      </c>
      <c r="LX68" s="567" t="str" cm="1">
        <f t="array" aca="1" ref="LX68" ca="1">INDEX(LX$13:LX67,$B68+1,1)</f>
        <v>-</v>
      </c>
      <c r="LY68" s="567" cm="1">
        <f t="array" aca="1" ref="LY68" ca="1">INDEX(LY$13:LY67,$B68+1,1)</f>
        <v>0</v>
      </c>
      <c r="LZ68" s="567" cm="1">
        <f t="array" aca="1" ref="LZ68" ca="1">INDEX(LZ$13:LZ67,$B68+1,1)</f>
        <v>0</v>
      </c>
      <c r="MA68" s="567" cm="1">
        <f t="array" aca="1" ref="MA68" ca="1">INDEX(MA$13:MA67,$B68+1,1)</f>
        <v>0</v>
      </c>
      <c r="MB68" s="567" t="str" cm="1">
        <f t="array" aca="1" ref="MB68" ca="1">INDEX(MB$13:MB67,$B68+1,1)</f>
        <v>-</v>
      </c>
      <c r="MC68" s="567" t="str" cm="1">
        <f t="array" aca="1" ref="MC68" ca="1">INDEX(MC$13:MC67,$B68+1,1)</f>
        <v>-</v>
      </c>
      <c r="MD68" s="441">
        <f t="shared" ca="1" si="180"/>
        <v>0</v>
      </c>
      <c r="ME68" s="567" t="str" cm="1">
        <f t="array" aca="1" ref="ME68" ca="1">INDEX(ME$13:ME67,$B68+1,1)</f>
        <v>-</v>
      </c>
      <c r="MF68" s="441" t="str">
        <f t="shared" ca="1" si="181"/>
        <v>-</v>
      </c>
      <c r="MG68" s="8"/>
      <c r="MH68" s="441">
        <f t="shared" si="182"/>
        <v>50</v>
      </c>
      <c r="MI68" s="441">
        <f t="shared" si="182"/>
        <v>50</v>
      </c>
      <c r="MJ68" s="441">
        <f t="shared" si="182"/>
        <v>50</v>
      </c>
      <c r="MK68" s="441">
        <f t="shared" si="182"/>
        <v>50</v>
      </c>
      <c r="ML68" s="567" cm="1">
        <f t="array" aca="1" ref="ML68" ca="1">INDEX(ML$13:ML67,$B68+1,1)</f>
        <v>1</v>
      </c>
      <c r="MM68" s="567" cm="1">
        <f t="array" aca="1" ref="MM68" ca="1">INDEX(MM$13:MM67,$B68+1,1)</f>
        <v>1</v>
      </c>
      <c r="MN68" s="567" cm="1">
        <f t="array" aca="1" ref="MN68" ca="1">INDEX(MN$13:MN67,$B68+1,1)</f>
        <v>1</v>
      </c>
      <c r="MO68" s="567" cm="1">
        <f t="array" aca="1" ref="MO68" ca="1">INDEX(MO$13:MO67,$B68+1,1)</f>
        <v>1</v>
      </c>
      <c r="MP68" s="8"/>
      <c r="MQ68" s="441">
        <f t="shared" ca="1" si="183"/>
        <v>1.5</v>
      </c>
      <c r="MR68" s="8"/>
      <c r="MS68" s="577" t="str">
        <f t="shared" ca="1" si="184"/>
        <v>-</v>
      </c>
      <c r="MT68" s="577" t="str">
        <f t="shared" ca="1" si="184"/>
        <v>-</v>
      </c>
      <c r="MU68" s="577" t="str">
        <f t="shared" ca="1" si="184"/>
        <v>-</v>
      </c>
      <c r="MV68" s="577" t="str">
        <f t="shared" ca="1" si="184"/>
        <v>-</v>
      </c>
      <c r="MW68" s="567" cm="1">
        <f t="array" aca="1" ref="MW68" ca="1">INDEX(MW$13:MW67,$B68+1,1)</f>
        <v>0</v>
      </c>
      <c r="MX68" s="514">
        <v>0</v>
      </c>
    </row>
    <row r="69" spans="1:362" outlineLevel="2">
      <c r="A69" s="18">
        <f t="shared" si="120"/>
        <v>56</v>
      </c>
      <c r="B69" s="200">
        <f t="shared" ca="1" si="186"/>
        <v>46</v>
      </c>
      <c r="C69" s="489">
        <f t="shared" ca="1" si="121"/>
        <v>1200</v>
      </c>
      <c r="D69" s="124" t="str">
        <f t="shared" ca="1" si="122"/>
        <v>GSW</v>
      </c>
      <c r="E69" t="b">
        <v>1</v>
      </c>
      <c r="F69" t="b">
        <v>0</v>
      </c>
      <c r="G69" t="b">
        <f t="shared" si="123"/>
        <v>1</v>
      </c>
      <c r="H69" s="200">
        <f t="shared" ca="1" si="185"/>
        <v>10</v>
      </c>
      <c r="I69" s="567" cm="1">
        <f t="array" aca="1" ref="I69" ca="1">INDEX(I$13:I68,$B69+1,1)</f>
        <v>1</v>
      </c>
      <c r="J69" s="567" cm="1">
        <f t="array" aca="1" ref="J69" ca="1">INDEX(J$13:J68,$B69+1,1)</f>
        <v>0</v>
      </c>
      <c r="K69" s="567" cm="1">
        <f t="array" aca="1" ref="K69" ca="1">INDEX(K$13:K68,$B69+1,1)</f>
        <v>0</v>
      </c>
      <c r="L69" s="567" cm="1">
        <f t="array" aca="1" ref="L69" ca="1">INDEX(L$13:L68,$B69+1,1)</f>
        <v>2</v>
      </c>
      <c r="M69" s="240">
        <f t="shared" ca="1" si="124"/>
        <v>2</v>
      </c>
      <c r="N69" s="240">
        <f t="shared" ca="1" si="124"/>
        <v>2</v>
      </c>
      <c r="O69" s="240">
        <f t="shared" ca="1" si="124"/>
        <v>1</v>
      </c>
      <c r="P69" s="441">
        <f t="shared" ca="1" si="125"/>
        <v>2</v>
      </c>
      <c r="Q69" s="441">
        <f t="shared" ca="1" si="125"/>
        <v>0</v>
      </c>
      <c r="R69" s="441">
        <f t="shared" ca="1" si="126"/>
        <v>6</v>
      </c>
      <c r="S69" s="91">
        <f t="shared" ca="1" si="127"/>
        <v>2</v>
      </c>
      <c r="T69" s="91">
        <f ca="1">INDEX(CHOOSE($O69,DataAutumn!i.AdultDrys,DataWinter!i.AdultDrys,DataSpring!i.AdultDrys),1,$M69)</f>
        <v>4</v>
      </c>
      <c r="U69" s="240">
        <f t="shared" ca="1" si="128"/>
        <v>2</v>
      </c>
      <c r="V69" s="240">
        <f t="shared" ca="1" si="128"/>
        <v>1</v>
      </c>
      <c r="W69" s="567" cm="1">
        <f t="array" aca="1" ref="W69" ca="1">INDEX(W$13:W68,$B69+1,1)</f>
        <v>0</v>
      </c>
      <c r="X69" s="567" cm="1">
        <f t="array" aca="1" ref="X69" ca="1">INDEX(X$13:X68,$B69+1,1)</f>
        <v>2</v>
      </c>
      <c r="Y69" s="240">
        <f t="shared" ca="1" si="129"/>
        <v>1</v>
      </c>
      <c r="Z69" s="240">
        <f t="shared" ca="1" si="129"/>
        <v>1</v>
      </c>
      <c r="AA69" s="240">
        <f t="shared" ca="1" si="129"/>
        <v>2</v>
      </c>
      <c r="AB69" s="441" cm="1">
        <f t="array" aca="1" ref="AB69" ca="1">INDEX(i.MLP_PvP,$AD69,2)</f>
        <v>1</v>
      </c>
      <c r="AC69" s="441"/>
      <c r="AD69" s="240">
        <f t="shared" ca="1" si="130"/>
        <v>2</v>
      </c>
      <c r="AE69" s="567" cm="1">
        <f t="array" aca="1" ref="AE69" ca="1">INDEX(AE$13:AE68,$B69+1,1)</f>
        <v>0</v>
      </c>
      <c r="AF69" s="567" cm="1">
        <f t="array" aca="1" ref="AF69" ca="1">INDEX(AF$13:AF68,$B69+1,1)</f>
        <v>0</v>
      </c>
      <c r="AG69" s="567" cm="1">
        <f t="array" aca="1" ref="AG69" ca="1">INDEX(AG$13:AG68,$B69+1,1)</f>
        <v>0</v>
      </c>
      <c r="AH69" s="567" cm="1">
        <f t="array" aca="1" ref="AH69" ca="1">INDEX(AH$13:AH68,$B69+1,1)</f>
        <v>0</v>
      </c>
      <c r="AI69" s="116"/>
      <c r="AJ69" s="116"/>
      <c r="AK69" s="116"/>
      <c r="AL69" s="116"/>
      <c r="AM69" s="116"/>
      <c r="AN69" s="116"/>
      <c r="AO69" s="116"/>
      <c r="AP69" s="116"/>
      <c r="AQ69" s="116"/>
      <c r="AR69" s="116"/>
      <c r="AS69" s="116"/>
      <c r="AT69" s="116"/>
      <c r="AU69" s="116"/>
      <c r="AV69" s="116"/>
      <c r="AW69" s="116"/>
      <c r="AX69" s="116"/>
      <c r="AY69" s="116"/>
      <c r="AZ69" s="116"/>
      <c r="BA69" s="327" t="str">
        <f t="shared" ca="1" si="131"/>
        <v>TemplateEx 00010 SE GSW MWM     TOLAut Scan2 CFS_ RR+01% GP100% WP100% MP 75% (PT_F33N11L11)</v>
      </c>
      <c r="BB69" s="8" t="str">
        <f ca="1">IF(COUNTIF(BA$13:BA69,BA69)=1,"-","Dup")</f>
        <v>-</v>
      </c>
      <c r="BC69" s="8"/>
      <c r="BD69" s="567" t="str" cm="1">
        <f t="array" aca="1" ref="BD69" ca="1">INDEX(BD$13:BD68,$B69+1,1)</f>
        <v>-</v>
      </c>
      <c r="BE69" s="567" t="str" cm="1">
        <f t="array" aca="1" ref="BE69" ca="1">INDEX(BE$13:BE68,$B69+1,1)</f>
        <v>-</v>
      </c>
      <c r="BF69" s="567" t="str" cm="1">
        <f t="array" aca="1" ref="BF69" ca="1">INDEX(BF$13:BF68,$B69+1,1)</f>
        <v>-</v>
      </c>
      <c r="BG69" s="567" t="str" cm="1">
        <f t="array" aca="1" ref="BG69" ca="1">INDEX(BG$13:BG68,$B69+1,1)</f>
        <v>-</v>
      </c>
      <c r="BH69" s="567" t="str" cm="1">
        <f t="array" aca="1" ref="BH69" ca="1">INDEX(BH$13:BH68,$B69+1,1)</f>
        <v>-</v>
      </c>
      <c r="BI69" s="567" t="str" cm="1">
        <f t="array" aca="1" ref="BI69" ca="1">INDEX(BI$13:BI68,$B69+1,1)</f>
        <v>-</v>
      </c>
      <c r="BJ69" s="567" t="str" cm="1">
        <f t="array" aca="1" ref="BJ69" ca="1">INDEX(BJ$13:BJ68,$B69+1,1)</f>
        <v>-</v>
      </c>
      <c r="BK69" s="567" t="str" cm="1">
        <f t="array" aca="1" ref="BK69" ca="1">INDEX(BK$13:BK68,$B69+1,1)</f>
        <v>-</v>
      </c>
      <c r="BL69" s="567" t="str" cm="1">
        <f t="array" aca="1" ref="BL69" ca="1">INDEX(BL$13:BL68,$B69+1,1)</f>
        <v>-</v>
      </c>
      <c r="BM69" s="8"/>
      <c r="BN69" s="441" t="b">
        <f t="shared" ca="1" si="132"/>
        <v>1</v>
      </c>
      <c r="BO69" s="441" t="str">
        <f t="shared" ca="1" si="132"/>
        <v>-</v>
      </c>
      <c r="BP69" s="441" t="b">
        <f t="shared" ca="1" si="132"/>
        <v>0</v>
      </c>
      <c r="BQ69" s="441" t="str">
        <f t="shared" ca="1" si="132"/>
        <v>-</v>
      </c>
      <c r="BR69" s="441" t="str">
        <f t="shared" ca="1" si="132"/>
        <v>-</v>
      </c>
      <c r="BS69" s="441" t="str">
        <f t="shared" ca="1" si="132"/>
        <v>-</v>
      </c>
      <c r="BT69" s="441" t="str">
        <f t="shared" ca="1" si="132"/>
        <v>-</v>
      </c>
      <c r="BU69" s="441" t="str">
        <f t="shared" ca="1" si="132"/>
        <v>-</v>
      </c>
      <c r="BV69" s="441" t="str">
        <f t="shared" ca="1" si="132"/>
        <v>-</v>
      </c>
      <c r="BW69" s="441" t="str">
        <f t="shared" ca="1" si="132"/>
        <v>-</v>
      </c>
      <c r="BX69" s="441" t="str">
        <f t="shared" ca="1" si="132"/>
        <v>-</v>
      </c>
      <c r="BY69" s="441" t="str">
        <f t="shared" ca="1" si="132"/>
        <v>-</v>
      </c>
      <c r="BZ69" s="441" t="b">
        <f t="shared" ca="1" si="132"/>
        <v>0</v>
      </c>
      <c r="CA69" s="91">
        <f t="shared" ca="1" si="132"/>
        <v>0</v>
      </c>
      <c r="CB69" s="567" t="str" cm="1">
        <f t="array" aca="1" ref="CB69" ca="1">INDEX(CB$13:CB68,$B69+1,1)</f>
        <v>-</v>
      </c>
      <c r="CC69" s="567" t="str" cm="1">
        <f t="array" aca="1" ref="CC69" ca="1">INDEX(CC$13:CC68,$B69+1,1)</f>
        <v>-</v>
      </c>
      <c r="CD69" s="567" t="b" cm="1">
        <f t="array" aca="1" ref="CD69" ca="1">INDEX(CD$13:CD68,$B69+1,1)</f>
        <v>1</v>
      </c>
      <c r="CE69" s="8"/>
      <c r="CF69" s="567" t="str" cm="1">
        <f t="array" aca="1" ref="CF69" ca="1">INDEX(CF$13:CF68,$B69+1,1)</f>
        <v>-</v>
      </c>
      <c r="CG69" s="441" t="str">
        <f t="shared" ca="1" si="133"/>
        <v>-</v>
      </c>
      <c r="CH69" s="441">
        <f t="shared" ca="1" si="134"/>
        <v>0</v>
      </c>
      <c r="CI69" s="441">
        <f t="shared" ca="1" si="134"/>
        <v>0</v>
      </c>
      <c r="CJ69" s="567" t="str" cm="1">
        <f t="array" aca="1" ref="CJ69" ca="1">INDEX(CJ$13:CJ68,$B69+1,1)</f>
        <v>-</v>
      </c>
      <c r="CK69" s="567" t="str" cm="1">
        <f t="array" aca="1" ref="CK69" ca="1">INDEX(CK$13:CK68,$B69+1,1)</f>
        <v>-</v>
      </c>
      <c r="CL69" s="567" t="str" cm="1">
        <f t="array" aca="1" ref="CL69" ca="1">INDEX(CL$13:CL68,$B69+1,1)</f>
        <v>-</v>
      </c>
      <c r="CM69" s="441" t="str">
        <f t="shared" ca="1" si="135"/>
        <v>-</v>
      </c>
      <c r="CN69" s="441">
        <f t="shared" ca="1" si="136"/>
        <v>0</v>
      </c>
      <c r="CO69" s="441">
        <f t="shared" ca="1" si="136"/>
        <v>0</v>
      </c>
      <c r="CP69" s="567" t="str" cm="1">
        <f t="array" aca="1" ref="CP69" ca="1">INDEX(CP$13:CP68,$B69+1,1)</f>
        <v>-</v>
      </c>
      <c r="CQ69" s="441" t="str">
        <f t="shared" ca="1" si="137"/>
        <v>-</v>
      </c>
      <c r="CR69" s="441">
        <f t="shared" ca="1" si="138"/>
        <v>0</v>
      </c>
      <c r="CS69" s="567" t="str" cm="1">
        <f t="array" aca="1" ref="CS69" ca="1">INDEX(CS$13:CS68,$B69+1,1)</f>
        <v>-</v>
      </c>
      <c r="CT69" s="567" t="str" cm="1">
        <f t="array" aca="1" ref="CT69" ca="1">INDEX(CT$13:CT68,$B69+1,1)</f>
        <v>-</v>
      </c>
      <c r="CU69" s="441">
        <f t="shared" ca="1" si="139"/>
        <v>0</v>
      </c>
      <c r="CV69" s="567" t="str" cm="1">
        <f t="array" aca="1" ref="CV69" ca="1">INDEX(CV$13:CV68,$B69+1,1)</f>
        <v>-</v>
      </c>
      <c r="CW69" s="441" t="str">
        <f t="shared" ca="1" si="140"/>
        <v>-</v>
      </c>
      <c r="CX69" s="441">
        <f t="shared" ca="1" si="141"/>
        <v>0</v>
      </c>
      <c r="CY69" s="441">
        <f t="shared" ca="1" si="141"/>
        <v>0</v>
      </c>
      <c r="CZ69" s="8"/>
      <c r="DA69" s="567" t="b" cm="1">
        <f t="array" aca="1" ref="DA69" ca="1">INDEX(DA$13:DA68,$B69+1,1)</f>
        <v>1</v>
      </c>
      <c r="DB69" s="567" t="b" cm="1">
        <f t="array" aca="1" ref="DB69" ca="1">INDEX(DB$13:DB68,$B69+1,1)</f>
        <v>1</v>
      </c>
      <c r="DC69" s="579">
        <f t="shared" ca="1" si="142"/>
        <v>2212021</v>
      </c>
      <c r="DD69" s="567" t="b" cm="1">
        <f t="array" aca="1" ref="DD69" ca="1">INDEX(DD$13:DD68,$B69+1,1)</f>
        <v>1</v>
      </c>
      <c r="DE69" s="567" cm="1">
        <f t="array" aca="1" ref="DE69" ca="1">INDEX(DE$13:DE68,$B69+1,1)</f>
        <v>0</v>
      </c>
      <c r="DF69" s="567" cm="1">
        <f t="array" aca="1" ref="DF69" ca="1">INDEX(DF$13:DF68,$B69+1,1)</f>
        <v>1</v>
      </c>
      <c r="DG69" s="567" cm="1">
        <f t="array" aca="1" ref="DG69" ca="1">INDEX(DG$13:DG68,$B69+1,1)</f>
        <v>1</v>
      </c>
      <c r="DH69" s="575">
        <f t="shared" ca="1" si="143"/>
        <v>652</v>
      </c>
      <c r="DI69" s="575">
        <f t="shared" ca="1" si="143"/>
        <v>686</v>
      </c>
      <c r="DJ69" s="575">
        <f t="shared" ca="1" si="143"/>
        <v>721</v>
      </c>
      <c r="DK69" s="490">
        <f t="shared" ca="1" si="144"/>
        <v>378</v>
      </c>
      <c r="DL69" s="490">
        <f t="shared" ca="1" si="144"/>
        <v>413</v>
      </c>
      <c r="DM69" s="490">
        <f t="shared" ca="1" si="144"/>
        <v>448</v>
      </c>
      <c r="DN69" s="441">
        <f t="shared" ca="1" si="145"/>
        <v>1</v>
      </c>
      <c r="DO69" s="441">
        <f t="shared" ca="1" si="145"/>
        <v>60</v>
      </c>
      <c r="DP69" s="441" t="str">
        <f t="shared" ca="1" si="145"/>
        <v>-</v>
      </c>
      <c r="DQ69" s="441" t="str">
        <f t="shared" ca="1" si="145"/>
        <v>-</v>
      </c>
      <c r="DR69" s="441" t="str">
        <f t="shared" ca="1" si="145"/>
        <v>-</v>
      </c>
      <c r="DS69" s="441" t="str">
        <f t="shared" ca="1" si="145"/>
        <v>-</v>
      </c>
      <c r="DT69" s="441" t="b">
        <f t="shared" ca="1" si="146"/>
        <v>0</v>
      </c>
      <c r="DU69" s="441" t="str">
        <f t="shared" ca="1" si="146"/>
        <v>-</v>
      </c>
      <c r="DV69" s="441" t="str">
        <f t="shared" ca="1" si="146"/>
        <v>-</v>
      </c>
      <c r="DW69" s="441" t="str">
        <f t="shared" ca="1" si="146"/>
        <v>-</v>
      </c>
      <c r="DX69" s="441" t="str">
        <f t="shared" ca="1" si="147"/>
        <v>-</v>
      </c>
      <c r="DY69" s="441" t="str">
        <f t="shared" ca="1" si="147"/>
        <v>-</v>
      </c>
      <c r="DZ69" s="441">
        <f t="shared" ca="1" si="147"/>
        <v>500</v>
      </c>
      <c r="EA69" s="441">
        <f t="shared" ca="1" si="147"/>
        <v>500</v>
      </c>
      <c r="EB69" s="441" t="str">
        <f t="shared" ca="1" si="147"/>
        <v>-</v>
      </c>
      <c r="EC69" s="441" t="str">
        <f t="shared" ca="1" si="147"/>
        <v>-</v>
      </c>
      <c r="ED69" s="441" t="str">
        <f t="shared" ca="1" si="147"/>
        <v>-</v>
      </c>
      <c r="EE69" s="441">
        <f t="shared" ca="1" si="148"/>
        <v>0</v>
      </c>
      <c r="EF69" s="441">
        <f t="shared" ca="1" si="149"/>
        <v>0.01</v>
      </c>
      <c r="EG69" s="441">
        <f t="shared" ca="1" si="150"/>
        <v>3.125E-2</v>
      </c>
      <c r="EH69" s="441">
        <f t="shared" ca="1" si="150"/>
        <v>3.125E-2</v>
      </c>
      <c r="EI69" s="441">
        <f t="shared" ca="1" si="150"/>
        <v>0.05</v>
      </c>
      <c r="EJ69" s="441">
        <f t="shared" ca="1" si="150"/>
        <v>0.05</v>
      </c>
      <c r="EK69" s="441" t="b">
        <f t="shared" ca="1" si="151"/>
        <v>0</v>
      </c>
      <c r="EL69" s="441" t="b">
        <f t="shared" ca="1" si="151"/>
        <v>0</v>
      </c>
      <c r="EM69" s="441" t="b">
        <f t="shared" ca="1" si="151"/>
        <v>1</v>
      </c>
      <c r="EN69" s="441" t="b">
        <f t="shared" ca="1" si="151"/>
        <v>0</v>
      </c>
      <c r="EO69" s="441">
        <f t="shared" ca="1" si="152"/>
        <v>1</v>
      </c>
      <c r="EP69" s="441">
        <f t="shared" ca="1" si="153"/>
        <v>0.66</v>
      </c>
      <c r="EQ69" s="441" t="b">
        <f t="shared" ca="1" si="154"/>
        <v>1</v>
      </c>
      <c r="ER69" s="441" t="b">
        <f t="shared" ca="1" si="155"/>
        <v>1</v>
      </c>
      <c r="ES69" s="441" t="b">
        <f t="shared" ca="1" si="155"/>
        <v>0</v>
      </c>
      <c r="ET69" s="441" t="b">
        <f t="shared" ca="1" si="155"/>
        <v>0</v>
      </c>
      <c r="EU69" s="91">
        <f t="shared" ca="1" si="156"/>
        <v>2</v>
      </c>
      <c r="EV69" s="91">
        <f t="shared" ca="1" si="156"/>
        <v>2</v>
      </c>
      <c r="EW69" s="441">
        <f t="shared" ca="1" si="157"/>
        <v>1</v>
      </c>
      <c r="EX69" s="441">
        <f t="shared" ca="1" si="158"/>
        <v>0.75</v>
      </c>
      <c r="EY69" s="441">
        <f t="shared" ca="1" si="158"/>
        <v>1</v>
      </c>
      <c r="EZ69" s="441">
        <f t="shared" ca="1" si="159"/>
        <v>1</v>
      </c>
      <c r="FA69" s="441">
        <f t="shared" ca="1" si="160"/>
        <v>0.5</v>
      </c>
      <c r="FB69" s="441" t="b">
        <f t="shared" ca="1" si="160"/>
        <v>1</v>
      </c>
      <c r="FC69" s="441" t="b">
        <f t="shared" ca="1" si="160"/>
        <v>0</v>
      </c>
      <c r="FD69" s="441" t="b">
        <f t="shared" ca="1" si="160"/>
        <v>0</v>
      </c>
      <c r="FE69" s="441" t="b">
        <f t="shared" ca="1" si="160"/>
        <v>0</v>
      </c>
      <c r="FF69" s="91">
        <f t="shared" ca="1" si="161"/>
        <v>1</v>
      </c>
      <c r="FG69" s="91">
        <f t="shared" ca="1" si="161"/>
        <v>1</v>
      </c>
      <c r="FH69" s="91">
        <f t="shared" ca="1" si="161"/>
        <v>1</v>
      </c>
      <c r="FI69" s="91">
        <f t="shared" ca="1" si="161"/>
        <v>1</v>
      </c>
      <c r="FJ69" s="91">
        <f t="shared" ca="1" si="161"/>
        <v>1</v>
      </c>
      <c r="FK69" s="91">
        <f t="shared" ca="1" si="161"/>
        <v>1</v>
      </c>
      <c r="FL69" s="91">
        <f t="shared" ca="1" si="161"/>
        <v>1</v>
      </c>
      <c r="FM69" s="91">
        <f t="shared" ca="1" si="161"/>
        <v>1</v>
      </c>
      <c r="FN69" s="8"/>
      <c r="FO69" s="567" t="str" cm="1">
        <f t="array" aca="1" ref="FO69" ca="1">INDEX(FO$13:FO68,$B69+1,1)</f>
        <v>-</v>
      </c>
      <c r="FP69" s="567" t="str" cm="1">
        <f t="array" aca="1" ref="FP69" ca="1">INDEX(FP$13:FP68,$B69+1,1)</f>
        <v>-</v>
      </c>
      <c r="FQ69" s="567" t="str" cm="1">
        <f t="array" aca="1" ref="FQ69" ca="1">INDEX(FQ$13:FQ68,$B69+1,1)</f>
        <v>-</v>
      </c>
      <c r="FR69" s="441">
        <f t="shared" ca="1" si="162"/>
        <v>11</v>
      </c>
      <c r="FS69" s="567" t="str" cm="1">
        <f t="array" aca="1" ref="FS69" ca="1">INDEX(FS$13:FS68,$B69+1,1)</f>
        <v>-</v>
      </c>
      <c r="FT69" s="567" cm="1">
        <f t="array" aca="1" ref="FT69" ca="1">INDEX(FT$13:FT68,$B69+1,1)</f>
        <v>1</v>
      </c>
      <c r="FU69" s="567" cm="1">
        <f t="array" aca="1" ref="FU69" ca="1">INDEX(FU$13:FU68,$B69+1,1)</f>
        <v>1</v>
      </c>
      <c r="FV69" s="567" t="str" cm="1">
        <f t="array" aca="1" ref="FV69" ca="1">INDEX(FV$13:FV68,$B69+1,1)</f>
        <v>-</v>
      </c>
      <c r="FW69" s="567" t="str" cm="1">
        <f t="array" aca="1" ref="FW69" ca="1">INDEX(FW$13:FW68,$B69+1,1)</f>
        <v>-</v>
      </c>
      <c r="FX69" s="567" t="str" cm="1">
        <f t="array" aca="1" ref="FX69" ca="1">INDEX(FX$13:FX68,$B69+1,1)</f>
        <v>-</v>
      </c>
      <c r="FY69" s="567" t="str" cm="1">
        <f t="array" aca="1" ref="FY69" ca="1">INDEX(FY$13:FY68,$B69+1,1)</f>
        <v>-</v>
      </c>
      <c r="FZ69" s="567" t="str" cm="1">
        <f t="array" aca="1" ref="FZ69" ca="1">INDEX(FZ$13:FZ68,$B69+1,1)</f>
        <v>-</v>
      </c>
      <c r="GA69" s="567" t="str" cm="1">
        <f t="array" aca="1" ref="GA69" ca="1">INDEX(GA$13:GA68,$B69+1,1)</f>
        <v>-</v>
      </c>
      <c r="GB69" s="567" t="str" cm="1">
        <f t="array" aca="1" ref="GB69" ca="1">INDEX(GB$13:GB68,$B69+1,1)</f>
        <v>-</v>
      </c>
      <c r="GC69" s="567" t="str" cm="1">
        <f t="array" aca="1" ref="GC69" ca="1">INDEX(GC$13:GC68,$B69+1,1)</f>
        <v>-</v>
      </c>
      <c r="GD69" s="567" t="str" cm="1">
        <f t="array" aca="1" ref="GD69" ca="1">INDEX(GD$13:GD68,$B69+1,1)</f>
        <v>-</v>
      </c>
      <c r="GE69" s="567" t="str" cm="1">
        <f t="array" aca="1" ref="GE69" ca="1">INDEX(GE$13:GE68,$B69+1,1)</f>
        <v>-</v>
      </c>
      <c r="GF69" s="567" t="str" cm="1">
        <f t="array" aca="1" ref="GF69" ca="1">INDEX(GF$13:GF68,$B69+1,1)</f>
        <v>-</v>
      </c>
      <c r="GG69" s="567" t="str" cm="1">
        <f t="array" aca="1" ref="GG69" ca="1">INDEX(GG$13:GG68,$B69+1,1)</f>
        <v>-</v>
      </c>
      <c r="GH69" s="567" t="str" cm="1">
        <f t="array" aca="1" ref="GH69" ca="1">INDEX(GH$13:GH68,$B69+1,1)</f>
        <v>-</v>
      </c>
      <c r="GI69" s="567" t="str" cm="1">
        <f t="array" aca="1" ref="GI69" ca="1">INDEX(GI$13:GI68,$B69+1,1)</f>
        <v>-</v>
      </c>
      <c r="GJ69" s="567" t="str" cm="1">
        <f t="array" aca="1" ref="GJ69" ca="1">INDEX(GJ$13:GJ68,$B69+1,1)</f>
        <v>-</v>
      </c>
      <c r="GK69" s="567" t="str" cm="1">
        <f t="array" aca="1" ref="GK69" ca="1">INDEX(GK$13:GK68,$B69+1,1)</f>
        <v>-</v>
      </c>
      <c r="GL69" s="567" t="str" cm="1">
        <f t="array" aca="1" ref="GL69" ca="1">INDEX(GL$13:GL68,$B69+1,1)</f>
        <v>-</v>
      </c>
      <c r="GM69" s="567" t="str" cm="1">
        <f t="array" aca="1" ref="GM69" ca="1">INDEX(GM$13:GM68,$B69+1,1)</f>
        <v>-</v>
      </c>
      <c r="GN69" s="441">
        <f t="shared" ca="1" si="163"/>
        <v>-0.48218917011923734</v>
      </c>
      <c r="GO69" s="567" t="str" cm="1">
        <f t="array" aca="1" ref="GO69" ca="1">INDEX(GO$13:GO68,$B69+1,1)</f>
        <v>-</v>
      </c>
      <c r="GP69" s="567" cm="1">
        <f t="array" aca="1" ref="GP69" ca="1">INDEX(GP$13:GP68,$B69+1,1)</f>
        <v>1</v>
      </c>
      <c r="GQ69" s="441">
        <f t="shared" ca="1" si="164"/>
        <v>2.4865119068953685E-2</v>
      </c>
      <c r="GR69" s="567" cm="1">
        <f t="array" aca="1" ref="GR69" ca="1">INDEX(GR$13:GR68,$B69+1,1)</f>
        <v>0</v>
      </c>
      <c r="GS69" s="441">
        <f t="shared" ca="1" si="165"/>
        <v>-5.807883932212256E-3</v>
      </c>
      <c r="GT69" s="441">
        <f t="shared" ca="1" si="165"/>
        <v>-1.4519709830530639E-2</v>
      </c>
      <c r="GU69" s="441">
        <f t="shared" ca="1" si="165"/>
        <v>-1.4519709830530639E-2</v>
      </c>
      <c r="GV69" s="441">
        <f t="shared" ca="1" si="165"/>
        <v>1</v>
      </c>
      <c r="GW69" s="441">
        <f t="shared" ca="1" si="165"/>
        <v>0.98940309604683652</v>
      </c>
      <c r="GX69" s="441">
        <f t="shared" ca="1" si="165"/>
        <v>2.1359585229668576E-2</v>
      </c>
      <c r="GY69" s="567" cm="1">
        <f t="array" aca="1" ref="GY69" ca="1">INDEX(GY$13:GY68,$B69+1,1)</f>
        <v>0</v>
      </c>
      <c r="GZ69" s="567" cm="1">
        <f t="array" aca="1" ref="GZ69" ca="1">INDEX(GZ$13:GZ68,$B69+1,1)</f>
        <v>0</v>
      </c>
      <c r="HA69" s="567" cm="1">
        <f t="array" aca="1" ref="HA69" ca="1">INDEX(HA$13:HA68,$B69+1,1)</f>
        <v>0</v>
      </c>
      <c r="HB69" s="8"/>
      <c r="HC69" s="567" t="str" cm="1">
        <f t="array" aca="1" ref="HC69" ca="1">INDEX(HC$13:HC68,$B69+1,1)</f>
        <v>-</v>
      </c>
      <c r="HD69" s="567" t="str" cm="1">
        <f t="array" aca="1" ref="HD69" ca="1">INDEX(HD$13:HD68,$B69+1,1)</f>
        <v>-</v>
      </c>
      <c r="HE69" s="567" t="str" cm="1">
        <f t="array" aca="1" ref="HE69" ca="1">INDEX(HE$13:HE68,$B69+1,1)</f>
        <v>-</v>
      </c>
      <c r="HF69" s="567" t="str" cm="1">
        <f t="array" aca="1" ref="HF69" ca="1">INDEX(HF$13:HF68,$B69+1,1)</f>
        <v>-</v>
      </c>
      <c r="HG69" s="567" cm="1">
        <f t="array" aca="1" ref="HG69" ca="1">INDEX(HG$13:HG68,$B69+1,1)</f>
        <v>0</v>
      </c>
      <c r="HH69" s="567" t="str" cm="1">
        <f t="array" aca="1" ref="HH69" ca="1">INDEX(HH$13:HH68,$B69+1,1)</f>
        <v>-</v>
      </c>
      <c r="HI69" s="567" t="str" cm="1">
        <f t="array" aca="1" ref="HI69" ca="1">INDEX(HI$13:HI68,$B69+1,1)</f>
        <v>-</v>
      </c>
      <c r="HJ69" s="568" t="str">
        <f t="shared" ca="1" si="166"/>
        <v>-</v>
      </c>
      <c r="HK69" s="567" t="str" cm="1">
        <f t="array" aca="1" ref="HK69" ca="1">INDEX(HK$13:HK68,$B69+1,1)</f>
        <v>-</v>
      </c>
      <c r="HL69" s="567" t="str" cm="1">
        <f t="array" aca="1" ref="HL69" ca="1">INDEX(HL$13:HL68,$B69+1,1)</f>
        <v>-</v>
      </c>
      <c r="HM69" s="567" t="str" cm="1">
        <f t="array" aca="1" ref="HM69" ca="1">INDEX(HM$13:HM68,$B69+1,1)</f>
        <v>-</v>
      </c>
      <c r="HN69" s="567" t="str" cm="1">
        <f t="array" aca="1" ref="HN69" ca="1">INDEX(HN$13:HN68,$B69+1,1)</f>
        <v>-</v>
      </c>
      <c r="HO69" s="567" t="str" cm="1">
        <f t="array" aca="1" ref="HO69" ca="1">INDEX(HO$13:HO68,$B69+1,1)</f>
        <v>-</v>
      </c>
      <c r="HP69" s="567" t="str" cm="1">
        <f t="array" aca="1" ref="HP69" ca="1">INDEX(HP$13:HP68,$B69+1,1)</f>
        <v>-</v>
      </c>
      <c r="HQ69" s="567" t="str" cm="1">
        <f t="array" aca="1" ref="HQ69" ca="1">INDEX(HQ$13:HQ68,$B69+1,1)</f>
        <v>-</v>
      </c>
      <c r="HR69" s="567" t="str" cm="1">
        <f t="array" aca="1" ref="HR69" ca="1">INDEX(HR$13:HR68,$B69+1,1)</f>
        <v>-</v>
      </c>
      <c r="HS69" s="567" t="str" cm="1">
        <f t="array" aca="1" ref="HS69" ca="1">INDEX(HS$13:HS68,$B69+1,1)</f>
        <v>-</v>
      </c>
      <c r="HT69" s="567" t="str" cm="1">
        <f t="array" aca="1" ref="HT69" ca="1">INDEX(HT$13:HT68,$B69+1,1)</f>
        <v>-</v>
      </c>
      <c r="HU69" s="567" t="str" cm="1">
        <f t="array" aca="1" ref="HU69" ca="1">INDEX(HU$13:HU68,$B69+1,1)</f>
        <v>-</v>
      </c>
      <c r="HV69" s="567" t="str" cm="1">
        <f t="array" aca="1" ref="HV69" ca="1">INDEX(HV$13:HV68,$B69+1,1)</f>
        <v>-</v>
      </c>
      <c r="HW69" s="567" t="str" cm="1">
        <f t="array" aca="1" ref="HW69" ca="1">INDEX(HW$13:HW68,$B69+1,1)</f>
        <v>-</v>
      </c>
      <c r="HX69" s="567" cm="1">
        <f t="array" aca="1" ref="HX69" ca="1">INDEX(HX$13:HX68,$B69+1,1)</f>
        <v>0</v>
      </c>
      <c r="HY69" s="567" t="str" cm="1">
        <f t="array" aca="1" ref="HY69" ca="1">INDEX(HY$13:HY68,$B69+1,1)</f>
        <v>-</v>
      </c>
      <c r="HZ69" s="567" t="str" cm="1">
        <f t="array" aca="1" ref="HZ69" ca="1">INDEX(HZ$13:HZ68,$B69+1,1)</f>
        <v>-</v>
      </c>
      <c r="IA69" s="567" t="str" cm="1">
        <f t="array" aca="1" ref="IA69" ca="1">INDEX(IA$13:IA68,$B69+1,1)</f>
        <v>-</v>
      </c>
      <c r="IB69" s="567" t="str" cm="1">
        <f t="array" aca="1" ref="IB69" ca="1">INDEX(IB$13:IB68,$B69+1,1)</f>
        <v>-</v>
      </c>
      <c r="IC69" s="567" t="str" cm="1">
        <f t="array" aca="1" ref="IC69" ca="1">INDEX(IC$13:IC68,$B69+1,1)</f>
        <v>-</v>
      </c>
      <c r="ID69" s="567" cm="1">
        <f t="array" aca="1" ref="ID69" ca="1">INDEX(ID$13:ID68,$B69+1,1)</f>
        <v>0</v>
      </c>
      <c r="IE69" s="567" t="str" cm="1">
        <f t="array" aca="1" ref="IE69" ca="1">INDEX(IE$13:IE68,$B69+1,1)</f>
        <v>-</v>
      </c>
      <c r="IF69" s="567" t="str" cm="1">
        <f t="array" aca="1" ref="IF69" ca="1">INDEX(IF$13:IF68,$B69+1,1)</f>
        <v>-</v>
      </c>
      <c r="IG69" s="567" t="str" cm="1">
        <f t="array" aca="1" ref="IG69" ca="1">INDEX(IG$13:IG68,$B69+1,1)</f>
        <v>-</v>
      </c>
      <c r="IH69" s="567" cm="1">
        <f t="array" aca="1" ref="IH69" ca="1">INDEX(IH$13:IH68,$B69+1,1)</f>
        <v>1</v>
      </c>
      <c r="II69" s="567" cm="1">
        <f t="array" aca="1" ref="II69" ca="1">INDEX(II$13:II68,$B69+1,1)</f>
        <v>1</v>
      </c>
      <c r="IJ69" s="8"/>
      <c r="IK69" s="567" t="str" cm="1">
        <f t="array" aca="1" ref="IK69" ca="1">INDEX(IK$13:IK68,$B69+1,1)</f>
        <v>-</v>
      </c>
      <c r="IL69" s="567" t="str" cm="1">
        <f t="array" aca="1" ref="IL69" ca="1">INDEX(IL$13:IL68,$B69+1,1)</f>
        <v>-</v>
      </c>
      <c r="IM69" s="567" t="str" cm="1">
        <f t="array" aca="1" ref="IM69" ca="1">INDEX(IM$13:IM68,$B69+1,1)</f>
        <v>-</v>
      </c>
      <c r="IN69" s="567" t="str" cm="1">
        <f t="array" aca="1" ref="IN69" ca="1">INDEX(IN$13:IN68,$B69+1,1)</f>
        <v>-</v>
      </c>
      <c r="IO69" s="567" t="str" cm="1">
        <f t="array" aca="1" ref="IO69" ca="1">INDEX(IO$13:IO68,$B69+1,1)</f>
        <v>-</v>
      </c>
      <c r="IP69" s="567" t="str" cm="1">
        <f t="array" aca="1" ref="IP69" ca="1">INDEX(IP$13:IP68,$B69+1,1)</f>
        <v>-</v>
      </c>
      <c r="IQ69" s="567" t="str" cm="1">
        <f t="array" aca="1" ref="IQ69" ca="1">INDEX(IQ$13:IQ68,$B69+1,1)</f>
        <v>-</v>
      </c>
      <c r="IR69" s="567" t="str" cm="1">
        <f t="array" aca="1" ref="IR69" ca="1">INDEX(IR$13:IR68,$B69+1,1)</f>
        <v>-</v>
      </c>
      <c r="IS69" s="567" t="str" cm="1">
        <f t="array" aca="1" ref="IS69" ca="1">INDEX(IS$13:IS68,$B69+1,1)</f>
        <v>-</v>
      </c>
      <c r="IT69" s="567" t="str" cm="1">
        <f t="array" aca="1" ref="IT69" ca="1">INDEX(IT$13:IT68,$B69+1,1)</f>
        <v>-</v>
      </c>
      <c r="IU69" s="567" t="str" cm="1">
        <f t="array" aca="1" ref="IU69" ca="1">INDEX(IU$13:IU68,$B69+1,1)</f>
        <v>-</v>
      </c>
      <c r="IV69" s="567" t="str" cm="1">
        <f t="array" aca="1" ref="IV69" ca="1">INDEX(IV$13:IV68,$B69+1,1)</f>
        <v>-</v>
      </c>
      <c r="IW69" s="567" t="str" cm="1">
        <f t="array" aca="1" ref="IW69" ca="1">INDEX(IW$13:IW68,$B69+1,1)</f>
        <v>-</v>
      </c>
      <c r="IX69" s="567" t="str" cm="1">
        <f t="array" aca="1" ref="IX69" ca="1">INDEX(IX$13:IX68,$B69+1,1)</f>
        <v>-</v>
      </c>
      <c r="IY69" s="567" t="str" cm="1">
        <f t="array" aca="1" ref="IY69" ca="1">INDEX(IY$13:IY68,$B69+1,1)</f>
        <v>-</v>
      </c>
      <c r="IZ69" s="567" t="str" cm="1">
        <f t="array" aca="1" ref="IZ69" ca="1">INDEX(IZ$13:IZ68,$B69+1,1)</f>
        <v>-</v>
      </c>
      <c r="JA69" s="567" cm="1">
        <f t="array" aca="1" ref="JA69" ca="1">INDEX(JA$13:JA68,$B69+1,1)</f>
        <v>0</v>
      </c>
      <c r="JB69" s="575">
        <f t="shared" ca="1" si="167"/>
        <v>0</v>
      </c>
      <c r="JC69" s="575">
        <f t="shared" ca="1" si="167"/>
        <v>0</v>
      </c>
      <c r="JD69" s="197">
        <f t="shared" ca="1" si="168"/>
        <v>0</v>
      </c>
      <c r="JE69" s="197">
        <f t="shared" ca="1" si="168"/>
        <v>0</v>
      </c>
      <c r="JF69" s="197">
        <f t="shared" ca="1" si="168"/>
        <v>0</v>
      </c>
      <c r="JG69" s="197">
        <f t="shared" ca="1" si="168"/>
        <v>0</v>
      </c>
      <c r="JH69" s="197">
        <f t="shared" ca="1" si="168"/>
        <v>0</v>
      </c>
      <c r="JI69" s="240">
        <f t="shared" ca="1" si="169"/>
        <v>0</v>
      </c>
      <c r="JJ69" s="197">
        <f t="shared" ca="1" si="170"/>
        <v>0</v>
      </c>
      <c r="JK69" s="197">
        <f t="shared" ca="1" si="170"/>
        <v>0</v>
      </c>
      <c r="JL69" s="197">
        <f t="shared" ca="1" si="170"/>
        <v>0</v>
      </c>
      <c r="JM69" s="197">
        <f t="shared" ca="1" si="170"/>
        <v>0</v>
      </c>
      <c r="JN69" s="197">
        <f t="shared" ca="1" si="170"/>
        <v>0</v>
      </c>
      <c r="JO69" s="240">
        <f t="shared" ca="1" si="171"/>
        <v>0</v>
      </c>
      <c r="JP69" s="241">
        <f t="shared" ca="1" si="172"/>
        <v>0</v>
      </c>
      <c r="JQ69" s="241">
        <f t="shared" ca="1" si="172"/>
        <v>0</v>
      </c>
      <c r="JR69" s="241">
        <f t="shared" ca="1" si="172"/>
        <v>0</v>
      </c>
      <c r="JS69" s="241">
        <f t="shared" ca="1" si="172"/>
        <v>0</v>
      </c>
      <c r="JT69" s="576">
        <f t="shared" ca="1" si="173"/>
        <v>0</v>
      </c>
      <c r="JU69" s="241">
        <f t="shared" ca="1" si="174"/>
        <v>0</v>
      </c>
      <c r="JV69" s="241">
        <f t="shared" ca="1" si="174"/>
        <v>0</v>
      </c>
      <c r="JW69" s="241">
        <f t="shared" ca="1" si="174"/>
        <v>0</v>
      </c>
      <c r="JX69" s="241">
        <f t="shared" ca="1" si="174"/>
        <v>0</v>
      </c>
      <c r="JY69" s="576">
        <f t="shared" ca="1" si="175"/>
        <v>0</v>
      </c>
      <c r="JZ69" s="576">
        <f t="shared" ca="1" si="175"/>
        <v>0</v>
      </c>
      <c r="KA69" s="576">
        <f t="shared" ca="1" si="175"/>
        <v>0</v>
      </c>
      <c r="KB69" s="576">
        <f t="shared" ca="1" si="175"/>
        <v>0</v>
      </c>
      <c r="KC69" s="576">
        <f t="shared" ca="1" si="175"/>
        <v>0</v>
      </c>
      <c r="KD69" s="576">
        <f t="shared" ca="1" si="175"/>
        <v>0</v>
      </c>
      <c r="KE69" s="576">
        <f t="shared" ca="1" si="175"/>
        <v>0</v>
      </c>
      <c r="KF69" s="567" cm="1">
        <f t="array" aca="1" ref="KF69" ca="1">INDEX(KF$13:KF68,$B69+1,1)</f>
        <v>0</v>
      </c>
      <c r="KG69" s="441">
        <f t="shared" ca="1" si="176"/>
        <v>19</v>
      </c>
      <c r="KH69" s="8"/>
      <c r="KI69" s="567" cm="1">
        <f t="array" aca="1" ref="KI69" ca="1">INDEX(KI$13:KI68,$B69+1,1)</f>
        <v>0</v>
      </c>
      <c r="KJ69" s="441">
        <f t="shared" si="177"/>
        <v>0</v>
      </c>
      <c r="KK69" s="567" cm="1">
        <f t="array" aca="1" ref="KK69" ca="1">INDEX(KK$13:KK68,$B69+1,1)</f>
        <v>0</v>
      </c>
      <c r="KL69" s="567" t="str" cm="1">
        <f t="array" aca="1" ref="KL69" ca="1">INDEX(KL$13:KL68,$B69+1,1)</f>
        <v>-</v>
      </c>
      <c r="KM69" s="567" t="str" cm="1">
        <f t="array" aca="1" ref="KM69" ca="1">INDEX(KM$13:KM68,$B69+1,1)</f>
        <v>-</v>
      </c>
      <c r="KN69" s="567" t="str" cm="1">
        <f t="array" aca="1" ref="KN69" ca="1">INDEX(KN$13:KN68,$B69+1,1)</f>
        <v>-</v>
      </c>
      <c r="KO69" s="567" t="str" cm="1">
        <f t="array" aca="1" ref="KO69" ca="1">INDEX(KO$13:KO68,$B69+1,1)</f>
        <v>-</v>
      </c>
      <c r="KP69" s="567" t="str" cm="1">
        <f t="array" aca="1" ref="KP69" ca="1">INDEX(KP$13:KP68,$B69+1,1)</f>
        <v>-</v>
      </c>
      <c r="KQ69" s="567" t="str" cm="1">
        <f t="array" aca="1" ref="KQ69" ca="1">INDEX(KQ$13:KQ68,$B69+1,1)</f>
        <v>-</v>
      </c>
      <c r="KR69" s="567" t="str" cm="1">
        <f t="array" aca="1" ref="KR69" ca="1">INDEX(KR$13:KR68,$B69+1,1)</f>
        <v>-</v>
      </c>
      <c r="KS69" s="567" t="str" cm="1">
        <f t="array" aca="1" ref="KS69" ca="1">INDEX(KS$13:KS68,$B69+1,1)</f>
        <v>-</v>
      </c>
      <c r="KT69" s="567" t="str" cm="1">
        <f t="array" aca="1" ref="KT69" ca="1">INDEX(KT$13:KT68,$B69+1,1)</f>
        <v>-</v>
      </c>
      <c r="KU69" s="567" t="str" cm="1">
        <f t="array" aca="1" ref="KU69" ca="1">INDEX(KU$13:KU68,$B69+1,1)</f>
        <v>-</v>
      </c>
      <c r="KV69" s="567" t="str" cm="1">
        <f t="array" aca="1" ref="KV69" ca="1">INDEX(KV$13:KV68,$B69+1,1)</f>
        <v>-</v>
      </c>
      <c r="KW69" s="567" t="str" cm="1">
        <f t="array" aca="1" ref="KW69" ca="1">INDEX(KW$13:KW68,$B69+1,1)</f>
        <v>-</v>
      </c>
      <c r="KX69" s="567" t="str" cm="1">
        <f t="array" aca="1" ref="KX69" ca="1">INDEX(KX$13:KX68,$B69+1,1)</f>
        <v>-</v>
      </c>
      <c r="KY69" s="567" t="str" cm="1">
        <f t="array" aca="1" ref="KY69" ca="1">INDEX(KY$13:KY68,$B69+1,1)</f>
        <v>-</v>
      </c>
      <c r="KZ69" s="567" t="str" cm="1">
        <f t="array" aca="1" ref="KZ69" ca="1">INDEX(KZ$13:KZ68,$B69+1,1)</f>
        <v>-</v>
      </c>
      <c r="LA69" s="567" t="str" cm="1">
        <f t="array" aca="1" ref="LA69" ca="1">INDEX(LA$13:LA68,$B69+1,1)</f>
        <v>-</v>
      </c>
      <c r="LB69" s="8"/>
      <c r="LC69" s="441" t="b">
        <f t="shared" ca="1" si="178"/>
        <v>0</v>
      </c>
      <c r="LD69" s="567" t="str" cm="1">
        <f t="array" aca="1" ref="LD69" ca="1">INDEX(LD$13:LD68,$B69+1,1)</f>
        <v>-</v>
      </c>
      <c r="LE69" s="567" t="str" cm="1">
        <f t="array" aca="1" ref="LE69" ca="1">INDEX(LE$13:LE68,$B69+1,1)</f>
        <v>-</v>
      </c>
      <c r="LF69" s="567" t="str" cm="1">
        <f t="array" aca="1" ref="LF69" ca="1">INDEX(LF$13:LF68,$B69+1,1)</f>
        <v>-</v>
      </c>
      <c r="LG69" s="567" t="str" cm="1">
        <f t="array" aca="1" ref="LG69" ca="1">INDEX(LG$13:LG68,$B69+1,1)</f>
        <v>-</v>
      </c>
      <c r="LH69" s="441" t="str">
        <f t="shared" ca="1" si="179"/>
        <v>-</v>
      </c>
      <c r="LI69" s="441" t="str">
        <f t="shared" ca="1" si="179"/>
        <v>-</v>
      </c>
      <c r="LJ69" s="567" t="str" cm="1">
        <f t="array" aca="1" ref="LJ69" ca="1">INDEX(LJ$13:LJ68,$B69+1,1)</f>
        <v>-</v>
      </c>
      <c r="LK69" s="441" t="str" cm="1">
        <f t="array" aca="1" ref="LK69" ca="1">IF(OR(LL69:LL69&lt;&gt;"-"),TRUE,"-")</f>
        <v>-</v>
      </c>
      <c r="LL69" s="567" t="str" cm="1">
        <f t="array" aca="1" ref="LL69" ca="1">INDEX(LL$13:LL68,$B69+1,1)</f>
        <v>-</v>
      </c>
      <c r="LM69" s="567" cm="1">
        <f t="array" aca="1" ref="LM69" ca="1">INDEX(LM$13:LM68,$B69+1,1)</f>
        <v>0</v>
      </c>
      <c r="LN69" s="567" cm="1">
        <f t="array" aca="1" ref="LN69" ca="1">INDEX(LN$13:LN68,$B69+1,1)</f>
        <v>999999</v>
      </c>
      <c r="LO69" s="567" cm="1">
        <f t="array" aca="1" ref="LO69" ca="1">INDEX(LO$13:LO68,$B69+1,1)</f>
        <v>999999</v>
      </c>
      <c r="LP69" s="567" cm="1">
        <f t="array" aca="1" ref="LP69" ca="1">INDEX(LP$13:LP68,$B69+1,1)</f>
        <v>999999</v>
      </c>
      <c r="LQ69" s="567" cm="1">
        <f t="array" aca="1" ref="LQ69" ca="1">INDEX(LQ$13:LQ68,$B69+1,1)</f>
        <v>999999</v>
      </c>
      <c r="LR69" s="567" cm="1">
        <f t="array" aca="1" ref="LR69" ca="1">INDEX(LR$13:LR68,$B69+1,1)</f>
        <v>999999</v>
      </c>
      <c r="LS69" s="567" cm="1">
        <f t="array" aca="1" ref="LS69" ca="1">INDEX(LS$13:LS68,$B69+1,1)</f>
        <v>999999</v>
      </c>
      <c r="LT69" s="567" t="str" cm="1">
        <f t="array" aca="1" ref="LT69" ca="1">INDEX(LT$13:LT68,$B69+1,1)</f>
        <v>-</v>
      </c>
      <c r="LU69" s="567" t="str" cm="1">
        <f t="array" aca="1" ref="LU69" ca="1">INDEX(LU$13:LU68,$B69+1,1)</f>
        <v>-</v>
      </c>
      <c r="LV69" s="567" t="str" cm="1">
        <f t="array" aca="1" ref="LV69" ca="1">INDEX(LV$13:LV68,$B69+1,1)</f>
        <v>-</v>
      </c>
      <c r="LW69" s="567" t="b" cm="1">
        <f t="array" aca="1" ref="LW69" ca="1">INDEX(LW$13:LW68,$B69+1,1)</f>
        <v>1</v>
      </c>
      <c r="LX69" s="567" t="str" cm="1">
        <f t="array" aca="1" ref="LX69" ca="1">INDEX(LX$13:LX68,$B69+1,1)</f>
        <v>-</v>
      </c>
      <c r="LY69" s="567" cm="1">
        <f t="array" aca="1" ref="LY69" ca="1">INDEX(LY$13:LY68,$B69+1,1)</f>
        <v>0</v>
      </c>
      <c r="LZ69" s="567" cm="1">
        <f t="array" aca="1" ref="LZ69" ca="1">INDEX(LZ$13:LZ68,$B69+1,1)</f>
        <v>0</v>
      </c>
      <c r="MA69" s="567" cm="1">
        <f t="array" aca="1" ref="MA69" ca="1">INDEX(MA$13:MA68,$B69+1,1)</f>
        <v>0</v>
      </c>
      <c r="MB69" s="567" t="str" cm="1">
        <f t="array" aca="1" ref="MB69" ca="1">INDEX(MB$13:MB68,$B69+1,1)</f>
        <v>-</v>
      </c>
      <c r="MC69" s="567" t="str" cm="1">
        <f t="array" aca="1" ref="MC69" ca="1">INDEX(MC$13:MC68,$B69+1,1)</f>
        <v>-</v>
      </c>
      <c r="MD69" s="441">
        <f t="shared" ca="1" si="180"/>
        <v>0</v>
      </c>
      <c r="ME69" s="567" t="str" cm="1">
        <f t="array" aca="1" ref="ME69" ca="1">INDEX(ME$13:ME68,$B69+1,1)</f>
        <v>-</v>
      </c>
      <c r="MF69" s="441" t="str">
        <f t="shared" ca="1" si="181"/>
        <v>-</v>
      </c>
      <c r="MG69" s="8"/>
      <c r="MH69" s="441">
        <f t="shared" si="182"/>
        <v>50</v>
      </c>
      <c r="MI69" s="441">
        <f t="shared" si="182"/>
        <v>50</v>
      </c>
      <c r="MJ69" s="441">
        <f t="shared" si="182"/>
        <v>50</v>
      </c>
      <c r="MK69" s="441">
        <f t="shared" si="182"/>
        <v>50</v>
      </c>
      <c r="ML69" s="567" cm="1">
        <f t="array" aca="1" ref="ML69" ca="1">INDEX(ML$13:ML68,$B69+1,1)</f>
        <v>1</v>
      </c>
      <c r="MM69" s="567" cm="1">
        <f t="array" aca="1" ref="MM69" ca="1">INDEX(MM$13:MM68,$B69+1,1)</f>
        <v>1</v>
      </c>
      <c r="MN69" s="567" cm="1">
        <f t="array" aca="1" ref="MN69" ca="1">INDEX(MN$13:MN68,$B69+1,1)</f>
        <v>1</v>
      </c>
      <c r="MO69" s="567" cm="1">
        <f t="array" aca="1" ref="MO69" ca="1">INDEX(MO$13:MO68,$B69+1,1)</f>
        <v>1</v>
      </c>
      <c r="MP69" s="8"/>
      <c r="MQ69" s="441">
        <f t="shared" ca="1" si="183"/>
        <v>1.5</v>
      </c>
      <c r="MR69" s="8"/>
      <c r="MS69" s="577" t="str">
        <f t="shared" ca="1" si="184"/>
        <v>-</v>
      </c>
      <c r="MT69" s="577" t="str">
        <f t="shared" ca="1" si="184"/>
        <v>-</v>
      </c>
      <c r="MU69" s="577" t="str">
        <f t="shared" ca="1" si="184"/>
        <v>-</v>
      </c>
      <c r="MV69" s="577" t="str">
        <f t="shared" ca="1" si="184"/>
        <v>-</v>
      </c>
      <c r="MW69" s="567" cm="1">
        <f t="array" aca="1" ref="MW69" ca="1">INDEX(MW$13:MW68,$B69+1,1)</f>
        <v>0</v>
      </c>
      <c r="MX69" s="514">
        <v>0</v>
      </c>
    </row>
    <row r="70" spans="1:362" outlineLevel="2">
      <c r="A70" s="18">
        <f t="shared" si="120"/>
        <v>57</v>
      </c>
      <c r="B70" s="200">
        <f t="shared" ca="1" si="186"/>
        <v>46</v>
      </c>
      <c r="C70" s="489">
        <f t="shared" ca="1" si="121"/>
        <v>1200</v>
      </c>
      <c r="D70" s="124" t="str">
        <f t="shared" ca="1" si="122"/>
        <v>GSW</v>
      </c>
      <c r="E70" t="b">
        <v>1</v>
      </c>
      <c r="F70" t="b">
        <v>0</v>
      </c>
      <c r="G70" t="b">
        <f t="shared" si="123"/>
        <v>1</v>
      </c>
      <c r="H70" s="200">
        <f t="shared" ca="1" si="185"/>
        <v>11</v>
      </c>
      <c r="I70" s="567" cm="1">
        <f t="array" aca="1" ref="I70" ca="1">INDEX(I$13:I69,$B70+1,1)</f>
        <v>1</v>
      </c>
      <c r="J70" s="567" cm="1">
        <f t="array" aca="1" ref="J70" ca="1">INDEX(J$13:J69,$B70+1,1)</f>
        <v>0</v>
      </c>
      <c r="K70" s="567" cm="1">
        <f t="array" aca="1" ref="K70" ca="1">INDEX(K$13:K69,$B70+1,1)</f>
        <v>0</v>
      </c>
      <c r="L70" s="567" cm="1">
        <f t="array" aca="1" ref="L70" ca="1">INDEX(L$13:L69,$B70+1,1)</f>
        <v>2</v>
      </c>
      <c r="M70" s="240">
        <f t="shared" ca="1" si="124"/>
        <v>2</v>
      </c>
      <c r="N70" s="240">
        <f t="shared" ca="1" si="124"/>
        <v>2</v>
      </c>
      <c r="O70" s="240">
        <f t="shared" ca="1" si="124"/>
        <v>1</v>
      </c>
      <c r="P70" s="441">
        <f t="shared" ca="1" si="125"/>
        <v>2</v>
      </c>
      <c r="Q70" s="441">
        <f t="shared" ca="1" si="125"/>
        <v>0</v>
      </c>
      <c r="R70" s="441">
        <f t="shared" ca="1" si="126"/>
        <v>6</v>
      </c>
      <c r="S70" s="91">
        <f t="shared" ca="1" si="127"/>
        <v>2</v>
      </c>
      <c r="T70" s="91">
        <f ca="1">INDEX(CHOOSE($O70,DataAutumn!i.AdultDrys,DataWinter!i.AdultDrys,DataSpring!i.AdultDrys),1,$M70)</f>
        <v>4</v>
      </c>
      <c r="U70" s="240">
        <f t="shared" ca="1" si="128"/>
        <v>2</v>
      </c>
      <c r="V70" s="240">
        <f t="shared" ca="1" si="128"/>
        <v>1</v>
      </c>
      <c r="W70" s="567" cm="1">
        <f t="array" aca="1" ref="W70" ca="1">INDEX(W$13:W69,$B70+1,1)</f>
        <v>0</v>
      </c>
      <c r="X70" s="567" cm="1">
        <f t="array" aca="1" ref="X70" ca="1">INDEX(X$13:X69,$B70+1,1)</f>
        <v>2</v>
      </c>
      <c r="Y70" s="240">
        <f t="shared" ca="1" si="129"/>
        <v>1</v>
      </c>
      <c r="Z70" s="240">
        <f t="shared" ca="1" si="129"/>
        <v>1</v>
      </c>
      <c r="AA70" s="240">
        <f t="shared" ca="1" si="129"/>
        <v>2</v>
      </c>
      <c r="AB70" s="441" cm="1">
        <f t="array" aca="1" ref="AB70" ca="1">INDEX(i.MLP_PvP,$AD70,2)</f>
        <v>1</v>
      </c>
      <c r="AC70" s="441"/>
      <c r="AD70" s="240">
        <f t="shared" ca="1" si="130"/>
        <v>3</v>
      </c>
      <c r="AE70" s="567" cm="1">
        <f t="array" aca="1" ref="AE70" ca="1">INDEX(AE$13:AE69,$B70+1,1)</f>
        <v>0</v>
      </c>
      <c r="AF70" s="567" cm="1">
        <f t="array" aca="1" ref="AF70" ca="1">INDEX(AF$13:AF69,$B70+1,1)</f>
        <v>0</v>
      </c>
      <c r="AG70" s="567" cm="1">
        <f t="array" aca="1" ref="AG70" ca="1">INDEX(AG$13:AG69,$B70+1,1)</f>
        <v>0</v>
      </c>
      <c r="AH70" s="567" cm="1">
        <f t="array" aca="1" ref="AH70" ca="1">INDEX(AH$13:AH69,$B70+1,1)</f>
        <v>0</v>
      </c>
      <c r="AI70" s="116"/>
      <c r="AJ70" s="116"/>
      <c r="AK70" s="116"/>
      <c r="AL70" s="116"/>
      <c r="AM70" s="116"/>
      <c r="AN70" s="116"/>
      <c r="AO70" s="116"/>
      <c r="AP70" s="116"/>
      <c r="AQ70" s="116"/>
      <c r="AR70" s="116"/>
      <c r="AS70" s="116"/>
      <c r="AT70" s="116"/>
      <c r="AU70" s="116"/>
      <c r="AV70" s="116"/>
      <c r="AW70" s="116"/>
      <c r="AX70" s="116"/>
      <c r="AY70" s="116"/>
      <c r="AZ70" s="116"/>
      <c r="BA70" s="327" t="str">
        <f t="shared" ca="1" si="131"/>
        <v>TemplateEx 00011 SE GSW MWM     TOLAut Scan2 CFS_ RR+01% GP100% WP100% MP 75% (PT_F33N11L11)</v>
      </c>
      <c r="BB70" s="8" t="str">
        <f ca="1">IF(COUNTIF(BA$13:BA70,BA70)=1,"-","Dup")</f>
        <v>-</v>
      </c>
      <c r="BC70" s="8"/>
      <c r="BD70" s="567" t="str" cm="1">
        <f t="array" aca="1" ref="BD70" ca="1">INDEX(BD$13:BD69,$B70+1,1)</f>
        <v>-</v>
      </c>
      <c r="BE70" s="567" t="str" cm="1">
        <f t="array" aca="1" ref="BE70" ca="1">INDEX(BE$13:BE69,$B70+1,1)</f>
        <v>-</v>
      </c>
      <c r="BF70" s="567" t="str" cm="1">
        <f t="array" aca="1" ref="BF70" ca="1">INDEX(BF$13:BF69,$B70+1,1)</f>
        <v>-</v>
      </c>
      <c r="BG70" s="567" t="str" cm="1">
        <f t="array" aca="1" ref="BG70" ca="1">INDEX(BG$13:BG69,$B70+1,1)</f>
        <v>-</v>
      </c>
      <c r="BH70" s="567" t="str" cm="1">
        <f t="array" aca="1" ref="BH70" ca="1">INDEX(BH$13:BH69,$B70+1,1)</f>
        <v>-</v>
      </c>
      <c r="BI70" s="567" t="str" cm="1">
        <f t="array" aca="1" ref="BI70" ca="1">INDEX(BI$13:BI69,$B70+1,1)</f>
        <v>-</v>
      </c>
      <c r="BJ70" s="567" t="str" cm="1">
        <f t="array" aca="1" ref="BJ70" ca="1">INDEX(BJ$13:BJ69,$B70+1,1)</f>
        <v>-</v>
      </c>
      <c r="BK70" s="567" t="str" cm="1">
        <f t="array" aca="1" ref="BK70" ca="1">INDEX(BK$13:BK69,$B70+1,1)</f>
        <v>-</v>
      </c>
      <c r="BL70" s="567" t="str" cm="1">
        <f t="array" aca="1" ref="BL70" ca="1">INDEX(BL$13:BL69,$B70+1,1)</f>
        <v>-</v>
      </c>
      <c r="BM70" s="8"/>
      <c r="BN70" s="441" t="b">
        <f t="shared" ca="1" si="132"/>
        <v>1</v>
      </c>
      <c r="BO70" s="441" t="str">
        <f t="shared" ca="1" si="132"/>
        <v>-</v>
      </c>
      <c r="BP70" s="441" t="b">
        <f t="shared" ca="1" si="132"/>
        <v>0</v>
      </c>
      <c r="BQ70" s="441" t="str">
        <f t="shared" ca="1" si="132"/>
        <v>-</v>
      </c>
      <c r="BR70" s="441" t="str">
        <f t="shared" ca="1" si="132"/>
        <v>-</v>
      </c>
      <c r="BS70" s="441" t="str">
        <f t="shared" ca="1" si="132"/>
        <v>-</v>
      </c>
      <c r="BT70" s="441" t="str">
        <f t="shared" ca="1" si="132"/>
        <v>-</v>
      </c>
      <c r="BU70" s="441" t="str">
        <f t="shared" ca="1" si="132"/>
        <v>-</v>
      </c>
      <c r="BV70" s="441" t="str">
        <f t="shared" ca="1" si="132"/>
        <v>-</v>
      </c>
      <c r="BW70" s="441" t="str">
        <f t="shared" ca="1" si="132"/>
        <v>-</v>
      </c>
      <c r="BX70" s="441" t="str">
        <f t="shared" ca="1" si="132"/>
        <v>-</v>
      </c>
      <c r="BY70" s="441" t="str">
        <f t="shared" ca="1" si="132"/>
        <v>-</v>
      </c>
      <c r="BZ70" s="441" t="b">
        <f t="shared" ca="1" si="132"/>
        <v>0</v>
      </c>
      <c r="CA70" s="91">
        <f t="shared" ca="1" si="132"/>
        <v>0</v>
      </c>
      <c r="CB70" s="567" t="str" cm="1">
        <f t="array" aca="1" ref="CB70" ca="1">INDEX(CB$13:CB69,$B70+1,1)</f>
        <v>-</v>
      </c>
      <c r="CC70" s="567" t="str" cm="1">
        <f t="array" aca="1" ref="CC70" ca="1">INDEX(CC$13:CC69,$B70+1,1)</f>
        <v>-</v>
      </c>
      <c r="CD70" s="567" t="b" cm="1">
        <f t="array" aca="1" ref="CD70" ca="1">INDEX(CD$13:CD69,$B70+1,1)</f>
        <v>1</v>
      </c>
      <c r="CE70" s="8"/>
      <c r="CF70" s="567" t="str" cm="1">
        <f t="array" aca="1" ref="CF70" ca="1">INDEX(CF$13:CF69,$B70+1,1)</f>
        <v>-</v>
      </c>
      <c r="CG70" s="441" t="str">
        <f t="shared" ca="1" si="133"/>
        <v>-</v>
      </c>
      <c r="CH70" s="441">
        <f t="shared" ca="1" si="134"/>
        <v>0</v>
      </c>
      <c r="CI70" s="441">
        <f t="shared" ca="1" si="134"/>
        <v>0</v>
      </c>
      <c r="CJ70" s="567" t="str" cm="1">
        <f t="array" aca="1" ref="CJ70" ca="1">INDEX(CJ$13:CJ69,$B70+1,1)</f>
        <v>-</v>
      </c>
      <c r="CK70" s="567" t="str" cm="1">
        <f t="array" aca="1" ref="CK70" ca="1">INDEX(CK$13:CK69,$B70+1,1)</f>
        <v>-</v>
      </c>
      <c r="CL70" s="567" t="str" cm="1">
        <f t="array" aca="1" ref="CL70" ca="1">INDEX(CL$13:CL69,$B70+1,1)</f>
        <v>-</v>
      </c>
      <c r="CM70" s="441" t="str">
        <f t="shared" ca="1" si="135"/>
        <v>-</v>
      </c>
      <c r="CN70" s="441">
        <f t="shared" ca="1" si="136"/>
        <v>0</v>
      </c>
      <c r="CO70" s="441">
        <f t="shared" ca="1" si="136"/>
        <v>0</v>
      </c>
      <c r="CP70" s="567" t="str" cm="1">
        <f t="array" aca="1" ref="CP70" ca="1">INDEX(CP$13:CP69,$B70+1,1)</f>
        <v>-</v>
      </c>
      <c r="CQ70" s="441" t="str">
        <f t="shared" ca="1" si="137"/>
        <v>-</v>
      </c>
      <c r="CR70" s="441">
        <f t="shared" ca="1" si="138"/>
        <v>0</v>
      </c>
      <c r="CS70" s="567" t="str" cm="1">
        <f t="array" aca="1" ref="CS70" ca="1">INDEX(CS$13:CS69,$B70+1,1)</f>
        <v>-</v>
      </c>
      <c r="CT70" s="567" t="str" cm="1">
        <f t="array" aca="1" ref="CT70" ca="1">INDEX(CT$13:CT69,$B70+1,1)</f>
        <v>-</v>
      </c>
      <c r="CU70" s="441">
        <f t="shared" ca="1" si="139"/>
        <v>0</v>
      </c>
      <c r="CV70" s="567" t="str" cm="1">
        <f t="array" aca="1" ref="CV70" ca="1">INDEX(CV$13:CV69,$B70+1,1)</f>
        <v>-</v>
      </c>
      <c r="CW70" s="441" t="str">
        <f t="shared" ca="1" si="140"/>
        <v>-</v>
      </c>
      <c r="CX70" s="441">
        <f t="shared" ca="1" si="141"/>
        <v>0</v>
      </c>
      <c r="CY70" s="441">
        <f t="shared" ca="1" si="141"/>
        <v>0</v>
      </c>
      <c r="CZ70" s="8"/>
      <c r="DA70" s="567" t="b" cm="1">
        <f t="array" aca="1" ref="DA70" ca="1">INDEX(DA$13:DA69,$B70+1,1)</f>
        <v>1</v>
      </c>
      <c r="DB70" s="567" t="b" cm="1">
        <f t="array" aca="1" ref="DB70" ca="1">INDEX(DB$13:DB69,$B70+1,1)</f>
        <v>1</v>
      </c>
      <c r="DC70" s="579">
        <f t="shared" ca="1" si="142"/>
        <v>2212021</v>
      </c>
      <c r="DD70" s="567" t="b" cm="1">
        <f t="array" aca="1" ref="DD70" ca="1">INDEX(DD$13:DD69,$B70+1,1)</f>
        <v>1</v>
      </c>
      <c r="DE70" s="567" cm="1">
        <f t="array" aca="1" ref="DE70" ca="1">INDEX(DE$13:DE69,$B70+1,1)</f>
        <v>0</v>
      </c>
      <c r="DF70" s="567" cm="1">
        <f t="array" aca="1" ref="DF70" ca="1">INDEX(DF$13:DF69,$B70+1,1)</f>
        <v>1</v>
      </c>
      <c r="DG70" s="567" cm="1">
        <f t="array" aca="1" ref="DG70" ca="1">INDEX(DG$13:DG69,$B70+1,1)</f>
        <v>1</v>
      </c>
      <c r="DH70" s="575">
        <f t="shared" ca="1" si="143"/>
        <v>652</v>
      </c>
      <c r="DI70" s="575">
        <f t="shared" ca="1" si="143"/>
        <v>686</v>
      </c>
      <c r="DJ70" s="575">
        <f t="shared" ca="1" si="143"/>
        <v>721</v>
      </c>
      <c r="DK70" s="490">
        <f t="shared" ca="1" si="144"/>
        <v>378</v>
      </c>
      <c r="DL70" s="490">
        <f t="shared" ca="1" si="144"/>
        <v>413</v>
      </c>
      <c r="DM70" s="490">
        <f t="shared" ca="1" si="144"/>
        <v>448</v>
      </c>
      <c r="DN70" s="441">
        <f t="shared" ca="1" si="145"/>
        <v>1</v>
      </c>
      <c r="DO70" s="441">
        <f t="shared" ca="1" si="145"/>
        <v>60</v>
      </c>
      <c r="DP70" s="441" t="str">
        <f t="shared" ca="1" si="145"/>
        <v>-</v>
      </c>
      <c r="DQ70" s="441" t="str">
        <f t="shared" ca="1" si="145"/>
        <v>-</v>
      </c>
      <c r="DR70" s="441" t="str">
        <f t="shared" ca="1" si="145"/>
        <v>-</v>
      </c>
      <c r="DS70" s="441" t="str">
        <f t="shared" ca="1" si="145"/>
        <v>-</v>
      </c>
      <c r="DT70" s="441" t="b">
        <f t="shared" ca="1" si="146"/>
        <v>0</v>
      </c>
      <c r="DU70" s="441" t="str">
        <f t="shared" ca="1" si="146"/>
        <v>-</v>
      </c>
      <c r="DV70" s="441" t="str">
        <f t="shared" ca="1" si="146"/>
        <v>-</v>
      </c>
      <c r="DW70" s="441" t="str">
        <f t="shared" ca="1" si="146"/>
        <v>-</v>
      </c>
      <c r="DX70" s="441" t="str">
        <f t="shared" ca="1" si="147"/>
        <v>-</v>
      </c>
      <c r="DY70" s="441" t="str">
        <f t="shared" ca="1" si="147"/>
        <v>-</v>
      </c>
      <c r="DZ70" s="441">
        <f t="shared" ca="1" si="147"/>
        <v>500</v>
      </c>
      <c r="EA70" s="441">
        <f t="shared" ca="1" si="147"/>
        <v>500</v>
      </c>
      <c r="EB70" s="441" t="str">
        <f t="shared" ca="1" si="147"/>
        <v>-</v>
      </c>
      <c r="EC70" s="441" t="str">
        <f t="shared" ca="1" si="147"/>
        <v>-</v>
      </c>
      <c r="ED70" s="441" t="str">
        <f t="shared" ca="1" si="147"/>
        <v>-</v>
      </c>
      <c r="EE70" s="441">
        <f t="shared" ca="1" si="148"/>
        <v>0</v>
      </c>
      <c r="EF70" s="441">
        <f t="shared" ca="1" si="149"/>
        <v>0.01</v>
      </c>
      <c r="EG70" s="441">
        <f t="shared" ca="1" si="150"/>
        <v>3.125E-2</v>
      </c>
      <c r="EH70" s="441">
        <f t="shared" ca="1" si="150"/>
        <v>3.125E-2</v>
      </c>
      <c r="EI70" s="441">
        <f t="shared" ca="1" si="150"/>
        <v>0.05</v>
      </c>
      <c r="EJ70" s="441">
        <f t="shared" ca="1" si="150"/>
        <v>0.05</v>
      </c>
      <c r="EK70" s="441" t="b">
        <f t="shared" ca="1" si="151"/>
        <v>0</v>
      </c>
      <c r="EL70" s="441" t="b">
        <f t="shared" ca="1" si="151"/>
        <v>0</v>
      </c>
      <c r="EM70" s="441" t="b">
        <f t="shared" ca="1" si="151"/>
        <v>1</v>
      </c>
      <c r="EN70" s="441" t="b">
        <f t="shared" ca="1" si="151"/>
        <v>0</v>
      </c>
      <c r="EO70" s="441">
        <f t="shared" ca="1" si="152"/>
        <v>1</v>
      </c>
      <c r="EP70" s="441">
        <f t="shared" ca="1" si="153"/>
        <v>0.66</v>
      </c>
      <c r="EQ70" s="441" t="b">
        <f t="shared" ca="1" si="154"/>
        <v>1</v>
      </c>
      <c r="ER70" s="441" t="b">
        <f t="shared" ca="1" si="155"/>
        <v>1</v>
      </c>
      <c r="ES70" s="441" t="b">
        <f t="shared" ca="1" si="155"/>
        <v>0</v>
      </c>
      <c r="ET70" s="441" t="b">
        <f t="shared" ca="1" si="155"/>
        <v>0</v>
      </c>
      <c r="EU70" s="91">
        <f t="shared" ca="1" si="156"/>
        <v>2</v>
      </c>
      <c r="EV70" s="91">
        <f t="shared" ca="1" si="156"/>
        <v>2</v>
      </c>
      <c r="EW70" s="441">
        <f t="shared" ca="1" si="157"/>
        <v>1</v>
      </c>
      <c r="EX70" s="441">
        <f t="shared" ca="1" si="158"/>
        <v>0.75</v>
      </c>
      <c r="EY70" s="441">
        <f t="shared" ca="1" si="158"/>
        <v>1</v>
      </c>
      <c r="EZ70" s="441">
        <f t="shared" ca="1" si="159"/>
        <v>1</v>
      </c>
      <c r="FA70" s="441">
        <f t="shared" ca="1" si="160"/>
        <v>0.5</v>
      </c>
      <c r="FB70" s="441" t="b">
        <f t="shared" ca="1" si="160"/>
        <v>1</v>
      </c>
      <c r="FC70" s="441" t="b">
        <f t="shared" ca="1" si="160"/>
        <v>0</v>
      </c>
      <c r="FD70" s="441" t="b">
        <f t="shared" ca="1" si="160"/>
        <v>0</v>
      </c>
      <c r="FE70" s="441" t="b">
        <f t="shared" ca="1" si="160"/>
        <v>0</v>
      </c>
      <c r="FF70" s="91">
        <f t="shared" ca="1" si="161"/>
        <v>1</v>
      </c>
      <c r="FG70" s="91">
        <f t="shared" ca="1" si="161"/>
        <v>1</v>
      </c>
      <c r="FH70" s="91">
        <f t="shared" ca="1" si="161"/>
        <v>1</v>
      </c>
      <c r="FI70" s="91">
        <f t="shared" ca="1" si="161"/>
        <v>1</v>
      </c>
      <c r="FJ70" s="91">
        <f t="shared" ca="1" si="161"/>
        <v>1</v>
      </c>
      <c r="FK70" s="91">
        <f t="shared" ca="1" si="161"/>
        <v>1</v>
      </c>
      <c r="FL70" s="91">
        <f t="shared" ca="1" si="161"/>
        <v>1</v>
      </c>
      <c r="FM70" s="91">
        <f t="shared" ca="1" si="161"/>
        <v>1</v>
      </c>
      <c r="FN70" s="8"/>
      <c r="FO70" s="567" t="str" cm="1">
        <f t="array" aca="1" ref="FO70" ca="1">INDEX(FO$13:FO69,$B70+1,1)</f>
        <v>-</v>
      </c>
      <c r="FP70" s="567" t="str" cm="1">
        <f t="array" aca="1" ref="FP70" ca="1">INDEX(FP$13:FP69,$B70+1,1)</f>
        <v>-</v>
      </c>
      <c r="FQ70" s="567" t="str" cm="1">
        <f t="array" aca="1" ref="FQ70" ca="1">INDEX(FQ$13:FQ69,$B70+1,1)</f>
        <v>-</v>
      </c>
      <c r="FR70" s="441">
        <f t="shared" ca="1" si="162"/>
        <v>11</v>
      </c>
      <c r="FS70" s="567" t="str" cm="1">
        <f t="array" aca="1" ref="FS70" ca="1">INDEX(FS$13:FS69,$B70+1,1)</f>
        <v>-</v>
      </c>
      <c r="FT70" s="567" cm="1">
        <f t="array" aca="1" ref="FT70" ca="1">INDEX(FT$13:FT69,$B70+1,1)</f>
        <v>1</v>
      </c>
      <c r="FU70" s="567" cm="1">
        <f t="array" aca="1" ref="FU70" ca="1">INDEX(FU$13:FU69,$B70+1,1)</f>
        <v>1</v>
      </c>
      <c r="FV70" s="567" t="str" cm="1">
        <f t="array" aca="1" ref="FV70" ca="1">INDEX(FV$13:FV69,$B70+1,1)</f>
        <v>-</v>
      </c>
      <c r="FW70" s="567" t="str" cm="1">
        <f t="array" aca="1" ref="FW70" ca="1">INDEX(FW$13:FW69,$B70+1,1)</f>
        <v>-</v>
      </c>
      <c r="FX70" s="567" t="str" cm="1">
        <f t="array" aca="1" ref="FX70" ca="1">INDEX(FX$13:FX69,$B70+1,1)</f>
        <v>-</v>
      </c>
      <c r="FY70" s="567" t="str" cm="1">
        <f t="array" aca="1" ref="FY70" ca="1">INDEX(FY$13:FY69,$B70+1,1)</f>
        <v>-</v>
      </c>
      <c r="FZ70" s="567" t="str" cm="1">
        <f t="array" aca="1" ref="FZ70" ca="1">INDEX(FZ$13:FZ69,$B70+1,1)</f>
        <v>-</v>
      </c>
      <c r="GA70" s="567" t="str" cm="1">
        <f t="array" aca="1" ref="GA70" ca="1">INDEX(GA$13:GA69,$B70+1,1)</f>
        <v>-</v>
      </c>
      <c r="GB70" s="567" t="str" cm="1">
        <f t="array" aca="1" ref="GB70" ca="1">INDEX(GB$13:GB69,$B70+1,1)</f>
        <v>-</v>
      </c>
      <c r="GC70" s="567" t="str" cm="1">
        <f t="array" aca="1" ref="GC70" ca="1">INDEX(GC$13:GC69,$B70+1,1)</f>
        <v>-</v>
      </c>
      <c r="GD70" s="567" t="str" cm="1">
        <f t="array" aca="1" ref="GD70" ca="1">INDEX(GD$13:GD69,$B70+1,1)</f>
        <v>-</v>
      </c>
      <c r="GE70" s="567" t="str" cm="1">
        <f t="array" aca="1" ref="GE70" ca="1">INDEX(GE$13:GE69,$B70+1,1)</f>
        <v>-</v>
      </c>
      <c r="GF70" s="567" t="str" cm="1">
        <f t="array" aca="1" ref="GF70" ca="1">INDEX(GF$13:GF69,$B70+1,1)</f>
        <v>-</v>
      </c>
      <c r="GG70" s="567" t="str" cm="1">
        <f t="array" aca="1" ref="GG70" ca="1">INDEX(GG$13:GG69,$B70+1,1)</f>
        <v>-</v>
      </c>
      <c r="GH70" s="567" t="str" cm="1">
        <f t="array" aca="1" ref="GH70" ca="1">INDEX(GH$13:GH69,$B70+1,1)</f>
        <v>-</v>
      </c>
      <c r="GI70" s="567" t="str" cm="1">
        <f t="array" aca="1" ref="GI70" ca="1">INDEX(GI$13:GI69,$B70+1,1)</f>
        <v>-</v>
      </c>
      <c r="GJ70" s="567" t="str" cm="1">
        <f t="array" aca="1" ref="GJ70" ca="1">INDEX(GJ$13:GJ69,$B70+1,1)</f>
        <v>-</v>
      </c>
      <c r="GK70" s="567" t="str" cm="1">
        <f t="array" aca="1" ref="GK70" ca="1">INDEX(GK$13:GK69,$B70+1,1)</f>
        <v>-</v>
      </c>
      <c r="GL70" s="567" t="str" cm="1">
        <f t="array" aca="1" ref="GL70" ca="1">INDEX(GL$13:GL69,$B70+1,1)</f>
        <v>-</v>
      </c>
      <c r="GM70" s="567" t="str" cm="1">
        <f t="array" aca="1" ref="GM70" ca="1">INDEX(GM$13:GM69,$B70+1,1)</f>
        <v>-</v>
      </c>
      <c r="GN70" s="441">
        <f t="shared" ca="1" si="163"/>
        <v>0.22345095352192684</v>
      </c>
      <c r="GO70" s="567" t="str" cm="1">
        <f t="array" aca="1" ref="GO70" ca="1">INDEX(GO$13:GO69,$B70+1,1)</f>
        <v>-</v>
      </c>
      <c r="GP70" s="567" cm="1">
        <f t="array" aca="1" ref="GP70" ca="1">INDEX(GP$13:GP69,$B70+1,1)</f>
        <v>1</v>
      </c>
      <c r="GQ70" s="441">
        <f t="shared" ca="1" si="164"/>
        <v>1.3881124664096823E-2</v>
      </c>
      <c r="GR70" s="567" cm="1">
        <f t="array" aca="1" ref="GR70" ca="1">INDEX(GR$13:GR69,$B70+1,1)</f>
        <v>0</v>
      </c>
      <c r="GS70" s="441">
        <f t="shared" ca="1" si="165"/>
        <v>-7.6474776596797663E-3</v>
      </c>
      <c r="GT70" s="441">
        <f t="shared" ca="1" si="165"/>
        <v>-1.9118694149199415E-2</v>
      </c>
      <c r="GU70" s="441">
        <f t="shared" ca="1" si="165"/>
        <v>-1.9118694149199415E-2</v>
      </c>
      <c r="GV70" s="441">
        <f t="shared" ca="1" si="165"/>
        <v>1</v>
      </c>
      <c r="GW70" s="441">
        <f t="shared" ca="1" si="165"/>
        <v>1.0068901989895775</v>
      </c>
      <c r="GX70" s="441">
        <f t="shared" ca="1" si="165"/>
        <v>-1.7686942010475382E-2</v>
      </c>
      <c r="GY70" s="567" cm="1">
        <f t="array" aca="1" ref="GY70" ca="1">INDEX(GY$13:GY69,$B70+1,1)</f>
        <v>0</v>
      </c>
      <c r="GZ70" s="567" cm="1">
        <f t="array" aca="1" ref="GZ70" ca="1">INDEX(GZ$13:GZ69,$B70+1,1)</f>
        <v>0</v>
      </c>
      <c r="HA70" s="567" cm="1">
        <f t="array" aca="1" ref="HA70" ca="1">INDEX(HA$13:HA69,$B70+1,1)</f>
        <v>0</v>
      </c>
      <c r="HB70" s="8"/>
      <c r="HC70" s="567" t="str" cm="1">
        <f t="array" aca="1" ref="HC70" ca="1">INDEX(HC$13:HC69,$B70+1,1)</f>
        <v>-</v>
      </c>
      <c r="HD70" s="567" t="str" cm="1">
        <f t="array" aca="1" ref="HD70" ca="1">INDEX(HD$13:HD69,$B70+1,1)</f>
        <v>-</v>
      </c>
      <c r="HE70" s="567" t="str" cm="1">
        <f t="array" aca="1" ref="HE70" ca="1">INDEX(HE$13:HE69,$B70+1,1)</f>
        <v>-</v>
      </c>
      <c r="HF70" s="567" t="str" cm="1">
        <f t="array" aca="1" ref="HF70" ca="1">INDEX(HF$13:HF69,$B70+1,1)</f>
        <v>-</v>
      </c>
      <c r="HG70" s="567" cm="1">
        <f t="array" aca="1" ref="HG70" ca="1">INDEX(HG$13:HG69,$B70+1,1)</f>
        <v>0</v>
      </c>
      <c r="HH70" s="567" t="str" cm="1">
        <f t="array" aca="1" ref="HH70" ca="1">INDEX(HH$13:HH69,$B70+1,1)</f>
        <v>-</v>
      </c>
      <c r="HI70" s="567" t="str" cm="1">
        <f t="array" aca="1" ref="HI70" ca="1">INDEX(HI$13:HI69,$B70+1,1)</f>
        <v>-</v>
      </c>
      <c r="HJ70" s="568" t="str">
        <f t="shared" ca="1" si="166"/>
        <v>-</v>
      </c>
      <c r="HK70" s="567" t="str" cm="1">
        <f t="array" aca="1" ref="HK70" ca="1">INDEX(HK$13:HK69,$B70+1,1)</f>
        <v>-</v>
      </c>
      <c r="HL70" s="567" t="str" cm="1">
        <f t="array" aca="1" ref="HL70" ca="1">INDEX(HL$13:HL69,$B70+1,1)</f>
        <v>-</v>
      </c>
      <c r="HM70" s="567" t="str" cm="1">
        <f t="array" aca="1" ref="HM70" ca="1">INDEX(HM$13:HM69,$B70+1,1)</f>
        <v>-</v>
      </c>
      <c r="HN70" s="567" t="str" cm="1">
        <f t="array" aca="1" ref="HN70" ca="1">INDEX(HN$13:HN69,$B70+1,1)</f>
        <v>-</v>
      </c>
      <c r="HO70" s="567" t="str" cm="1">
        <f t="array" aca="1" ref="HO70" ca="1">INDEX(HO$13:HO69,$B70+1,1)</f>
        <v>-</v>
      </c>
      <c r="HP70" s="567" t="str" cm="1">
        <f t="array" aca="1" ref="HP70" ca="1">INDEX(HP$13:HP69,$B70+1,1)</f>
        <v>-</v>
      </c>
      <c r="HQ70" s="567" t="str" cm="1">
        <f t="array" aca="1" ref="HQ70" ca="1">INDEX(HQ$13:HQ69,$B70+1,1)</f>
        <v>-</v>
      </c>
      <c r="HR70" s="567" t="str" cm="1">
        <f t="array" aca="1" ref="HR70" ca="1">INDEX(HR$13:HR69,$B70+1,1)</f>
        <v>-</v>
      </c>
      <c r="HS70" s="567" t="str" cm="1">
        <f t="array" aca="1" ref="HS70" ca="1">INDEX(HS$13:HS69,$B70+1,1)</f>
        <v>-</v>
      </c>
      <c r="HT70" s="567" t="str" cm="1">
        <f t="array" aca="1" ref="HT70" ca="1">INDEX(HT$13:HT69,$B70+1,1)</f>
        <v>-</v>
      </c>
      <c r="HU70" s="567" t="str" cm="1">
        <f t="array" aca="1" ref="HU70" ca="1">INDEX(HU$13:HU69,$B70+1,1)</f>
        <v>-</v>
      </c>
      <c r="HV70" s="567" t="str" cm="1">
        <f t="array" aca="1" ref="HV70" ca="1">INDEX(HV$13:HV69,$B70+1,1)</f>
        <v>-</v>
      </c>
      <c r="HW70" s="567" t="str" cm="1">
        <f t="array" aca="1" ref="HW70" ca="1">INDEX(HW$13:HW69,$B70+1,1)</f>
        <v>-</v>
      </c>
      <c r="HX70" s="567" cm="1">
        <f t="array" aca="1" ref="HX70" ca="1">INDEX(HX$13:HX69,$B70+1,1)</f>
        <v>0</v>
      </c>
      <c r="HY70" s="567" t="str" cm="1">
        <f t="array" aca="1" ref="HY70" ca="1">INDEX(HY$13:HY69,$B70+1,1)</f>
        <v>-</v>
      </c>
      <c r="HZ70" s="567" t="str" cm="1">
        <f t="array" aca="1" ref="HZ70" ca="1">INDEX(HZ$13:HZ69,$B70+1,1)</f>
        <v>-</v>
      </c>
      <c r="IA70" s="567" t="str" cm="1">
        <f t="array" aca="1" ref="IA70" ca="1">INDEX(IA$13:IA69,$B70+1,1)</f>
        <v>-</v>
      </c>
      <c r="IB70" s="567" t="str" cm="1">
        <f t="array" aca="1" ref="IB70" ca="1">INDEX(IB$13:IB69,$B70+1,1)</f>
        <v>-</v>
      </c>
      <c r="IC70" s="567" t="str" cm="1">
        <f t="array" aca="1" ref="IC70" ca="1">INDEX(IC$13:IC69,$B70+1,1)</f>
        <v>-</v>
      </c>
      <c r="ID70" s="567" cm="1">
        <f t="array" aca="1" ref="ID70" ca="1">INDEX(ID$13:ID69,$B70+1,1)</f>
        <v>0</v>
      </c>
      <c r="IE70" s="567" t="str" cm="1">
        <f t="array" aca="1" ref="IE70" ca="1">INDEX(IE$13:IE69,$B70+1,1)</f>
        <v>-</v>
      </c>
      <c r="IF70" s="567" t="str" cm="1">
        <f t="array" aca="1" ref="IF70" ca="1">INDEX(IF$13:IF69,$B70+1,1)</f>
        <v>-</v>
      </c>
      <c r="IG70" s="567" t="str" cm="1">
        <f t="array" aca="1" ref="IG70" ca="1">INDEX(IG$13:IG69,$B70+1,1)</f>
        <v>-</v>
      </c>
      <c r="IH70" s="567" cm="1">
        <f t="array" aca="1" ref="IH70" ca="1">INDEX(IH$13:IH69,$B70+1,1)</f>
        <v>1</v>
      </c>
      <c r="II70" s="567" cm="1">
        <f t="array" aca="1" ref="II70" ca="1">INDEX(II$13:II69,$B70+1,1)</f>
        <v>1</v>
      </c>
      <c r="IJ70" s="8"/>
      <c r="IK70" s="567" t="str" cm="1">
        <f t="array" aca="1" ref="IK70" ca="1">INDEX(IK$13:IK69,$B70+1,1)</f>
        <v>-</v>
      </c>
      <c r="IL70" s="567" t="str" cm="1">
        <f t="array" aca="1" ref="IL70" ca="1">INDEX(IL$13:IL69,$B70+1,1)</f>
        <v>-</v>
      </c>
      <c r="IM70" s="567" t="str" cm="1">
        <f t="array" aca="1" ref="IM70" ca="1">INDEX(IM$13:IM69,$B70+1,1)</f>
        <v>-</v>
      </c>
      <c r="IN70" s="567" t="str" cm="1">
        <f t="array" aca="1" ref="IN70" ca="1">INDEX(IN$13:IN69,$B70+1,1)</f>
        <v>-</v>
      </c>
      <c r="IO70" s="567" t="str" cm="1">
        <f t="array" aca="1" ref="IO70" ca="1">INDEX(IO$13:IO69,$B70+1,1)</f>
        <v>-</v>
      </c>
      <c r="IP70" s="567" t="str" cm="1">
        <f t="array" aca="1" ref="IP70" ca="1">INDEX(IP$13:IP69,$B70+1,1)</f>
        <v>-</v>
      </c>
      <c r="IQ70" s="567" t="str" cm="1">
        <f t="array" aca="1" ref="IQ70" ca="1">INDEX(IQ$13:IQ69,$B70+1,1)</f>
        <v>-</v>
      </c>
      <c r="IR70" s="567" t="str" cm="1">
        <f t="array" aca="1" ref="IR70" ca="1">INDEX(IR$13:IR69,$B70+1,1)</f>
        <v>-</v>
      </c>
      <c r="IS70" s="567" t="str" cm="1">
        <f t="array" aca="1" ref="IS70" ca="1">INDEX(IS$13:IS69,$B70+1,1)</f>
        <v>-</v>
      </c>
      <c r="IT70" s="567" t="str" cm="1">
        <f t="array" aca="1" ref="IT70" ca="1">INDEX(IT$13:IT69,$B70+1,1)</f>
        <v>-</v>
      </c>
      <c r="IU70" s="567" t="str" cm="1">
        <f t="array" aca="1" ref="IU70" ca="1">INDEX(IU$13:IU69,$B70+1,1)</f>
        <v>-</v>
      </c>
      <c r="IV70" s="567" t="str" cm="1">
        <f t="array" aca="1" ref="IV70" ca="1">INDEX(IV$13:IV69,$B70+1,1)</f>
        <v>-</v>
      </c>
      <c r="IW70" s="567" t="str" cm="1">
        <f t="array" aca="1" ref="IW70" ca="1">INDEX(IW$13:IW69,$B70+1,1)</f>
        <v>-</v>
      </c>
      <c r="IX70" s="567" t="str" cm="1">
        <f t="array" aca="1" ref="IX70" ca="1">INDEX(IX$13:IX69,$B70+1,1)</f>
        <v>-</v>
      </c>
      <c r="IY70" s="567" t="str" cm="1">
        <f t="array" aca="1" ref="IY70" ca="1">INDEX(IY$13:IY69,$B70+1,1)</f>
        <v>-</v>
      </c>
      <c r="IZ70" s="567" t="str" cm="1">
        <f t="array" aca="1" ref="IZ70" ca="1">INDEX(IZ$13:IZ69,$B70+1,1)</f>
        <v>-</v>
      </c>
      <c r="JA70" s="567" cm="1">
        <f t="array" aca="1" ref="JA70" ca="1">INDEX(JA$13:JA69,$B70+1,1)</f>
        <v>0</v>
      </c>
      <c r="JB70" s="575">
        <f t="shared" ca="1" si="167"/>
        <v>0</v>
      </c>
      <c r="JC70" s="575">
        <f t="shared" ca="1" si="167"/>
        <v>0</v>
      </c>
      <c r="JD70" s="197">
        <f t="shared" ca="1" si="168"/>
        <v>0</v>
      </c>
      <c r="JE70" s="197">
        <f t="shared" ca="1" si="168"/>
        <v>0</v>
      </c>
      <c r="JF70" s="197">
        <f t="shared" ca="1" si="168"/>
        <v>0</v>
      </c>
      <c r="JG70" s="197">
        <f t="shared" ca="1" si="168"/>
        <v>0</v>
      </c>
      <c r="JH70" s="197">
        <f t="shared" ca="1" si="168"/>
        <v>0</v>
      </c>
      <c r="JI70" s="240">
        <f t="shared" ca="1" si="169"/>
        <v>0</v>
      </c>
      <c r="JJ70" s="197">
        <f t="shared" ca="1" si="170"/>
        <v>0</v>
      </c>
      <c r="JK70" s="197">
        <f t="shared" ca="1" si="170"/>
        <v>0</v>
      </c>
      <c r="JL70" s="197">
        <f t="shared" ca="1" si="170"/>
        <v>0</v>
      </c>
      <c r="JM70" s="197">
        <f t="shared" ca="1" si="170"/>
        <v>0</v>
      </c>
      <c r="JN70" s="197">
        <f t="shared" ca="1" si="170"/>
        <v>0</v>
      </c>
      <c r="JO70" s="240">
        <f t="shared" ca="1" si="171"/>
        <v>0</v>
      </c>
      <c r="JP70" s="241">
        <f t="shared" ca="1" si="172"/>
        <v>0</v>
      </c>
      <c r="JQ70" s="241">
        <f t="shared" ca="1" si="172"/>
        <v>0</v>
      </c>
      <c r="JR70" s="241">
        <f t="shared" ca="1" si="172"/>
        <v>0</v>
      </c>
      <c r="JS70" s="241">
        <f t="shared" ca="1" si="172"/>
        <v>0</v>
      </c>
      <c r="JT70" s="576">
        <f t="shared" ca="1" si="173"/>
        <v>0</v>
      </c>
      <c r="JU70" s="241">
        <f t="shared" ca="1" si="174"/>
        <v>0</v>
      </c>
      <c r="JV70" s="241">
        <f t="shared" ca="1" si="174"/>
        <v>0</v>
      </c>
      <c r="JW70" s="241">
        <f t="shared" ca="1" si="174"/>
        <v>0</v>
      </c>
      <c r="JX70" s="241">
        <f t="shared" ca="1" si="174"/>
        <v>0</v>
      </c>
      <c r="JY70" s="576">
        <f t="shared" ca="1" si="175"/>
        <v>0</v>
      </c>
      <c r="JZ70" s="576">
        <f t="shared" ca="1" si="175"/>
        <v>0</v>
      </c>
      <c r="KA70" s="576">
        <f t="shared" ca="1" si="175"/>
        <v>0</v>
      </c>
      <c r="KB70" s="576">
        <f t="shared" ca="1" si="175"/>
        <v>0</v>
      </c>
      <c r="KC70" s="576">
        <f t="shared" ca="1" si="175"/>
        <v>0</v>
      </c>
      <c r="KD70" s="576">
        <f t="shared" ca="1" si="175"/>
        <v>0</v>
      </c>
      <c r="KE70" s="576">
        <f t="shared" ca="1" si="175"/>
        <v>0</v>
      </c>
      <c r="KF70" s="567" cm="1">
        <f t="array" aca="1" ref="KF70" ca="1">INDEX(KF$13:KF69,$B70+1,1)</f>
        <v>0</v>
      </c>
      <c r="KG70" s="441">
        <f t="shared" ca="1" si="176"/>
        <v>19</v>
      </c>
      <c r="KH70" s="8"/>
      <c r="KI70" s="567" cm="1">
        <f t="array" aca="1" ref="KI70" ca="1">INDEX(KI$13:KI69,$B70+1,1)</f>
        <v>0</v>
      </c>
      <c r="KJ70" s="441">
        <f t="shared" si="177"/>
        <v>0</v>
      </c>
      <c r="KK70" s="567" cm="1">
        <f t="array" aca="1" ref="KK70" ca="1">INDEX(KK$13:KK69,$B70+1,1)</f>
        <v>0</v>
      </c>
      <c r="KL70" s="567" t="str" cm="1">
        <f t="array" aca="1" ref="KL70" ca="1">INDEX(KL$13:KL69,$B70+1,1)</f>
        <v>-</v>
      </c>
      <c r="KM70" s="567" t="str" cm="1">
        <f t="array" aca="1" ref="KM70" ca="1">INDEX(KM$13:KM69,$B70+1,1)</f>
        <v>-</v>
      </c>
      <c r="KN70" s="567" t="str" cm="1">
        <f t="array" aca="1" ref="KN70" ca="1">INDEX(KN$13:KN69,$B70+1,1)</f>
        <v>-</v>
      </c>
      <c r="KO70" s="567" t="str" cm="1">
        <f t="array" aca="1" ref="KO70" ca="1">INDEX(KO$13:KO69,$B70+1,1)</f>
        <v>-</v>
      </c>
      <c r="KP70" s="567" t="str" cm="1">
        <f t="array" aca="1" ref="KP70" ca="1">INDEX(KP$13:KP69,$B70+1,1)</f>
        <v>-</v>
      </c>
      <c r="KQ70" s="567" t="str" cm="1">
        <f t="array" aca="1" ref="KQ70" ca="1">INDEX(KQ$13:KQ69,$B70+1,1)</f>
        <v>-</v>
      </c>
      <c r="KR70" s="567" t="str" cm="1">
        <f t="array" aca="1" ref="KR70" ca="1">INDEX(KR$13:KR69,$B70+1,1)</f>
        <v>-</v>
      </c>
      <c r="KS70" s="567" t="str" cm="1">
        <f t="array" aca="1" ref="KS70" ca="1">INDEX(KS$13:KS69,$B70+1,1)</f>
        <v>-</v>
      </c>
      <c r="KT70" s="567" t="str" cm="1">
        <f t="array" aca="1" ref="KT70" ca="1">INDEX(KT$13:KT69,$B70+1,1)</f>
        <v>-</v>
      </c>
      <c r="KU70" s="567" t="str" cm="1">
        <f t="array" aca="1" ref="KU70" ca="1">INDEX(KU$13:KU69,$B70+1,1)</f>
        <v>-</v>
      </c>
      <c r="KV70" s="567" t="str" cm="1">
        <f t="array" aca="1" ref="KV70" ca="1">INDEX(KV$13:KV69,$B70+1,1)</f>
        <v>-</v>
      </c>
      <c r="KW70" s="567" t="str" cm="1">
        <f t="array" aca="1" ref="KW70" ca="1">INDEX(KW$13:KW69,$B70+1,1)</f>
        <v>-</v>
      </c>
      <c r="KX70" s="567" t="str" cm="1">
        <f t="array" aca="1" ref="KX70" ca="1">INDEX(KX$13:KX69,$B70+1,1)</f>
        <v>-</v>
      </c>
      <c r="KY70" s="567" t="str" cm="1">
        <f t="array" aca="1" ref="KY70" ca="1">INDEX(KY$13:KY69,$B70+1,1)</f>
        <v>-</v>
      </c>
      <c r="KZ70" s="567" t="str" cm="1">
        <f t="array" aca="1" ref="KZ70" ca="1">INDEX(KZ$13:KZ69,$B70+1,1)</f>
        <v>-</v>
      </c>
      <c r="LA70" s="567" t="str" cm="1">
        <f t="array" aca="1" ref="LA70" ca="1">INDEX(LA$13:LA69,$B70+1,1)</f>
        <v>-</v>
      </c>
      <c r="LB70" s="8"/>
      <c r="LC70" s="441" t="b">
        <f t="shared" ca="1" si="178"/>
        <v>0</v>
      </c>
      <c r="LD70" s="567" t="str" cm="1">
        <f t="array" aca="1" ref="LD70" ca="1">INDEX(LD$13:LD69,$B70+1,1)</f>
        <v>-</v>
      </c>
      <c r="LE70" s="567" t="str" cm="1">
        <f t="array" aca="1" ref="LE70" ca="1">INDEX(LE$13:LE69,$B70+1,1)</f>
        <v>-</v>
      </c>
      <c r="LF70" s="567" t="str" cm="1">
        <f t="array" aca="1" ref="LF70" ca="1">INDEX(LF$13:LF69,$B70+1,1)</f>
        <v>-</v>
      </c>
      <c r="LG70" s="567" t="str" cm="1">
        <f t="array" aca="1" ref="LG70" ca="1">INDEX(LG$13:LG69,$B70+1,1)</f>
        <v>-</v>
      </c>
      <c r="LH70" s="441" t="str">
        <f t="shared" ca="1" si="179"/>
        <v>-</v>
      </c>
      <c r="LI70" s="441" t="str">
        <f t="shared" ca="1" si="179"/>
        <v>-</v>
      </c>
      <c r="LJ70" s="567" t="str" cm="1">
        <f t="array" aca="1" ref="LJ70" ca="1">INDEX(LJ$13:LJ69,$B70+1,1)</f>
        <v>-</v>
      </c>
      <c r="LK70" s="441" t="str" cm="1">
        <f t="array" aca="1" ref="LK70" ca="1">IF(OR(LL70:LL70&lt;&gt;"-"),TRUE,"-")</f>
        <v>-</v>
      </c>
      <c r="LL70" s="567" t="str" cm="1">
        <f t="array" aca="1" ref="LL70" ca="1">INDEX(LL$13:LL69,$B70+1,1)</f>
        <v>-</v>
      </c>
      <c r="LM70" s="567" cm="1">
        <f t="array" aca="1" ref="LM70" ca="1">INDEX(LM$13:LM69,$B70+1,1)</f>
        <v>0</v>
      </c>
      <c r="LN70" s="567" cm="1">
        <f t="array" aca="1" ref="LN70" ca="1">INDEX(LN$13:LN69,$B70+1,1)</f>
        <v>999999</v>
      </c>
      <c r="LO70" s="567" cm="1">
        <f t="array" aca="1" ref="LO70" ca="1">INDEX(LO$13:LO69,$B70+1,1)</f>
        <v>999999</v>
      </c>
      <c r="LP70" s="567" cm="1">
        <f t="array" aca="1" ref="LP70" ca="1">INDEX(LP$13:LP69,$B70+1,1)</f>
        <v>999999</v>
      </c>
      <c r="LQ70" s="567" cm="1">
        <f t="array" aca="1" ref="LQ70" ca="1">INDEX(LQ$13:LQ69,$B70+1,1)</f>
        <v>999999</v>
      </c>
      <c r="LR70" s="567" cm="1">
        <f t="array" aca="1" ref="LR70" ca="1">INDEX(LR$13:LR69,$B70+1,1)</f>
        <v>999999</v>
      </c>
      <c r="LS70" s="567" cm="1">
        <f t="array" aca="1" ref="LS70" ca="1">INDEX(LS$13:LS69,$B70+1,1)</f>
        <v>999999</v>
      </c>
      <c r="LT70" s="567" t="str" cm="1">
        <f t="array" aca="1" ref="LT70" ca="1">INDEX(LT$13:LT69,$B70+1,1)</f>
        <v>-</v>
      </c>
      <c r="LU70" s="567" t="str" cm="1">
        <f t="array" aca="1" ref="LU70" ca="1">INDEX(LU$13:LU69,$B70+1,1)</f>
        <v>-</v>
      </c>
      <c r="LV70" s="567" t="str" cm="1">
        <f t="array" aca="1" ref="LV70" ca="1">INDEX(LV$13:LV69,$B70+1,1)</f>
        <v>-</v>
      </c>
      <c r="LW70" s="567" t="b" cm="1">
        <f t="array" aca="1" ref="LW70" ca="1">INDEX(LW$13:LW69,$B70+1,1)</f>
        <v>1</v>
      </c>
      <c r="LX70" s="567" t="str" cm="1">
        <f t="array" aca="1" ref="LX70" ca="1">INDEX(LX$13:LX69,$B70+1,1)</f>
        <v>-</v>
      </c>
      <c r="LY70" s="567" cm="1">
        <f t="array" aca="1" ref="LY70" ca="1">INDEX(LY$13:LY69,$B70+1,1)</f>
        <v>0</v>
      </c>
      <c r="LZ70" s="567" cm="1">
        <f t="array" aca="1" ref="LZ70" ca="1">INDEX(LZ$13:LZ69,$B70+1,1)</f>
        <v>0</v>
      </c>
      <c r="MA70" s="567" cm="1">
        <f t="array" aca="1" ref="MA70" ca="1">INDEX(MA$13:MA69,$B70+1,1)</f>
        <v>0</v>
      </c>
      <c r="MB70" s="567" t="str" cm="1">
        <f t="array" aca="1" ref="MB70" ca="1">INDEX(MB$13:MB69,$B70+1,1)</f>
        <v>-</v>
      </c>
      <c r="MC70" s="567" t="str" cm="1">
        <f t="array" aca="1" ref="MC70" ca="1">INDEX(MC$13:MC69,$B70+1,1)</f>
        <v>-</v>
      </c>
      <c r="MD70" s="441">
        <f t="shared" ca="1" si="180"/>
        <v>0</v>
      </c>
      <c r="ME70" s="567" t="str" cm="1">
        <f t="array" aca="1" ref="ME70" ca="1">INDEX(ME$13:ME69,$B70+1,1)</f>
        <v>-</v>
      </c>
      <c r="MF70" s="441" t="str">
        <f t="shared" ca="1" si="181"/>
        <v>-</v>
      </c>
      <c r="MG70" s="8"/>
      <c r="MH70" s="441">
        <f t="shared" si="182"/>
        <v>50</v>
      </c>
      <c r="MI70" s="441">
        <f t="shared" si="182"/>
        <v>50</v>
      </c>
      <c r="MJ70" s="441">
        <f t="shared" si="182"/>
        <v>50</v>
      </c>
      <c r="MK70" s="441">
        <f t="shared" si="182"/>
        <v>50</v>
      </c>
      <c r="ML70" s="567" cm="1">
        <f t="array" aca="1" ref="ML70" ca="1">INDEX(ML$13:ML69,$B70+1,1)</f>
        <v>1</v>
      </c>
      <c r="MM70" s="567" cm="1">
        <f t="array" aca="1" ref="MM70" ca="1">INDEX(MM$13:MM69,$B70+1,1)</f>
        <v>1</v>
      </c>
      <c r="MN70" s="567" cm="1">
        <f t="array" aca="1" ref="MN70" ca="1">INDEX(MN$13:MN69,$B70+1,1)</f>
        <v>1</v>
      </c>
      <c r="MO70" s="567" cm="1">
        <f t="array" aca="1" ref="MO70" ca="1">INDEX(MO$13:MO69,$B70+1,1)</f>
        <v>1</v>
      </c>
      <c r="MP70" s="8"/>
      <c r="MQ70" s="441">
        <f t="shared" ca="1" si="183"/>
        <v>1.5</v>
      </c>
      <c r="MR70" s="8"/>
      <c r="MS70" s="577" t="str">
        <f t="shared" ca="1" si="184"/>
        <v>-</v>
      </c>
      <c r="MT70" s="577" t="str">
        <f t="shared" ca="1" si="184"/>
        <v>-</v>
      </c>
      <c r="MU70" s="577" t="str">
        <f t="shared" ca="1" si="184"/>
        <v>-</v>
      </c>
      <c r="MV70" s="577" t="str">
        <f t="shared" ca="1" si="184"/>
        <v>-</v>
      </c>
      <c r="MW70" s="567" cm="1">
        <f t="array" aca="1" ref="MW70" ca="1">INDEX(MW$13:MW69,$B70+1,1)</f>
        <v>0</v>
      </c>
      <c r="MX70" s="514">
        <v>0</v>
      </c>
    </row>
    <row r="71" spans="1:362" outlineLevel="2">
      <c r="A71" s="18">
        <f t="shared" si="120"/>
        <v>58</v>
      </c>
      <c r="B71" s="18"/>
      <c r="D71" s="12"/>
      <c r="E71" t="b">
        <v>0</v>
      </c>
      <c r="H71" s="116"/>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16"/>
      <c r="AJ71" s="116"/>
      <c r="AK71" s="116"/>
      <c r="AL71" s="116"/>
      <c r="AM71" s="116"/>
      <c r="AN71" s="116"/>
      <c r="AO71" s="116"/>
      <c r="AP71" s="116"/>
      <c r="AQ71" s="116"/>
      <c r="AR71" s="116"/>
      <c r="AS71" s="116"/>
      <c r="AT71" s="116"/>
      <c r="AU71" s="116"/>
      <c r="AV71" s="116"/>
      <c r="AW71" s="116"/>
      <c r="AX71" s="116"/>
      <c r="AY71" s="116"/>
      <c r="AZ71" s="116"/>
      <c r="BA71" s="212" t="str">
        <f>"blank "&amp;TEXT(ROW($A71),"0")</f>
        <v>blank 71</v>
      </c>
      <c r="BB71" s="8" t="str">
        <f ca="1">IF(COUNTIF(BA$13:BA71,BA71)=1,"-","Dup")</f>
        <v>-</v>
      </c>
      <c r="BC71" s="8"/>
      <c r="BD71" s="549"/>
      <c r="BE71" s="549"/>
      <c r="BF71" s="549"/>
      <c r="BG71" s="549"/>
      <c r="BH71" s="549"/>
      <c r="BI71" s="549"/>
      <c r="BJ71" s="549"/>
      <c r="BK71" s="549"/>
      <c r="BL71" s="549"/>
      <c r="BM71" s="8"/>
      <c r="BN71" s="549"/>
      <c r="BO71" s="549"/>
      <c r="BP71" s="549"/>
      <c r="BQ71" s="549"/>
      <c r="BR71" s="549"/>
      <c r="BS71" s="549"/>
      <c r="BT71" s="549"/>
      <c r="BU71" s="549"/>
      <c r="BV71" s="549"/>
      <c r="BW71" s="549"/>
      <c r="BX71" s="549"/>
      <c r="BY71" s="549"/>
      <c r="BZ71" s="549"/>
      <c r="CA71" s="549"/>
      <c r="CB71" s="549"/>
      <c r="CC71" s="549"/>
      <c r="CD71" s="549"/>
      <c r="CE71" s="8"/>
      <c r="CF71" s="549"/>
      <c r="CG71" s="549"/>
      <c r="CH71" s="549"/>
      <c r="CI71" s="549"/>
      <c r="CJ71" s="549"/>
      <c r="CK71" s="549"/>
      <c r="CL71" s="549"/>
      <c r="CM71" s="549"/>
      <c r="CN71" s="549"/>
      <c r="CO71" s="549"/>
      <c r="CP71" s="549"/>
      <c r="CQ71" s="549"/>
      <c r="CR71" s="549"/>
      <c r="CS71" s="549"/>
      <c r="CT71" s="549"/>
      <c r="CU71" s="549"/>
      <c r="CV71" s="549"/>
      <c r="CW71" s="549"/>
      <c r="CX71" s="549"/>
      <c r="CY71" s="549"/>
      <c r="CZ71" s="8"/>
      <c r="DA71" s="549"/>
      <c r="DB71" s="549"/>
      <c r="DC71" s="550"/>
      <c r="DD71" s="549"/>
      <c r="DE71" s="549"/>
      <c r="DF71" s="549"/>
      <c r="DG71" s="549"/>
      <c r="DH71" s="549"/>
      <c r="DI71" s="549"/>
      <c r="DJ71" s="549"/>
      <c r="DK71" s="549"/>
      <c r="DL71" s="549"/>
      <c r="DM71" s="549"/>
      <c r="DN71" s="549"/>
      <c r="DO71" s="549"/>
      <c r="DP71" s="549"/>
      <c r="DQ71" s="549"/>
      <c r="DR71" s="549"/>
      <c r="DS71" s="549"/>
      <c r="DT71" s="549"/>
      <c r="DU71" s="549"/>
      <c r="DV71" s="549"/>
      <c r="DW71" s="549"/>
      <c r="DX71" s="549"/>
      <c r="DY71" s="549"/>
      <c r="DZ71" s="549"/>
      <c r="EA71" s="549"/>
      <c r="EB71" s="549"/>
      <c r="EC71" s="549"/>
      <c r="ED71" s="549"/>
      <c r="EE71" s="549"/>
      <c r="EF71" s="549"/>
      <c r="EG71" s="549"/>
      <c r="EH71" s="549"/>
      <c r="EI71" s="549"/>
      <c r="EJ71" s="549"/>
      <c r="EK71" s="549"/>
      <c r="EL71" s="549"/>
      <c r="EM71" s="549"/>
      <c r="EN71" s="549"/>
      <c r="EO71" s="549"/>
      <c r="EP71" s="549"/>
      <c r="EQ71" s="549"/>
      <c r="ER71" s="549"/>
      <c r="ES71" s="549"/>
      <c r="ET71" s="549"/>
      <c r="EU71" s="549"/>
      <c r="EV71" s="549"/>
      <c r="EW71" s="549"/>
      <c r="EX71" s="549"/>
      <c r="EY71" s="549"/>
      <c r="EZ71" s="549"/>
      <c r="FA71" s="549"/>
      <c r="FB71" s="549"/>
      <c r="FC71" s="549"/>
      <c r="FD71" s="549"/>
      <c r="FE71" s="549"/>
      <c r="FF71" s="549"/>
      <c r="FG71" s="549"/>
      <c r="FH71" s="549"/>
      <c r="FI71" s="549"/>
      <c r="FJ71" s="549"/>
      <c r="FK71" s="549"/>
      <c r="FL71" s="549"/>
      <c r="FM71" s="549"/>
      <c r="FN71" s="8"/>
      <c r="FO71" s="549"/>
      <c r="FP71" s="549"/>
      <c r="FQ71" s="549"/>
      <c r="FR71" s="549"/>
      <c r="FS71" s="549"/>
      <c r="FT71" s="549"/>
      <c r="FU71" s="549"/>
      <c r="FV71" s="549"/>
      <c r="FW71" s="549"/>
      <c r="FX71" s="549"/>
      <c r="FY71" s="549"/>
      <c r="FZ71" s="549"/>
      <c r="GA71" s="549"/>
      <c r="GB71" s="549"/>
      <c r="GC71" s="549"/>
      <c r="GD71" s="549"/>
      <c r="GE71" s="549"/>
      <c r="GF71" s="549"/>
      <c r="GG71" s="549"/>
      <c r="GH71" s="549"/>
      <c r="GI71" s="549"/>
      <c r="GJ71" s="549"/>
      <c r="GK71" s="549"/>
      <c r="GL71" s="549"/>
      <c r="GM71" s="549"/>
      <c r="GN71" s="549"/>
      <c r="GO71" s="549"/>
      <c r="GP71" s="549"/>
      <c r="GQ71" s="549"/>
      <c r="GR71" s="549"/>
      <c r="GS71" s="549"/>
      <c r="GT71" s="549"/>
      <c r="GU71" s="549"/>
      <c r="GV71" s="549"/>
      <c r="GW71" s="549"/>
      <c r="GX71" s="549"/>
      <c r="GY71" s="549"/>
      <c r="GZ71" s="549"/>
      <c r="HA71" s="549"/>
      <c r="HB71" s="8"/>
      <c r="HC71" s="549"/>
      <c r="HD71" s="549"/>
      <c r="HE71" s="550"/>
      <c r="HF71" s="549"/>
      <c r="HG71" s="549"/>
      <c r="HH71" s="549"/>
      <c r="HI71" s="549"/>
      <c r="HJ71" s="550"/>
      <c r="HK71" s="549"/>
      <c r="HL71" s="549"/>
      <c r="HM71" s="549"/>
      <c r="HN71" s="549"/>
      <c r="HO71" s="549"/>
      <c r="HP71" s="549"/>
      <c r="HQ71" s="549"/>
      <c r="HR71" s="549"/>
      <c r="HS71" s="549"/>
      <c r="HT71" s="549"/>
      <c r="HU71" s="549"/>
      <c r="HV71" s="549"/>
      <c r="HW71" s="549"/>
      <c r="HX71" s="549"/>
      <c r="HY71" s="549"/>
      <c r="HZ71" s="549"/>
      <c r="IA71" s="549"/>
      <c r="IB71" s="549"/>
      <c r="IC71" s="549"/>
      <c r="ID71" s="549"/>
      <c r="IE71" s="549"/>
      <c r="IF71" s="549"/>
      <c r="IG71" s="549"/>
      <c r="IH71" s="549"/>
      <c r="II71" s="549"/>
      <c r="IJ71" s="8"/>
      <c r="IK71" s="549"/>
      <c r="IL71" s="549"/>
      <c r="IM71" s="549"/>
      <c r="IN71" s="549"/>
      <c r="IO71" s="549"/>
      <c r="IP71" s="549"/>
      <c r="IQ71" s="549"/>
      <c r="IR71" s="549"/>
      <c r="IS71" s="549"/>
      <c r="IT71" s="549"/>
      <c r="IU71" s="549"/>
      <c r="IV71" s="549"/>
      <c r="IW71" s="549"/>
      <c r="IX71" s="549"/>
      <c r="IY71" s="549"/>
      <c r="IZ71" s="549"/>
      <c r="JA71" s="549"/>
      <c r="JB71" s="549"/>
      <c r="JC71" s="549"/>
      <c r="JD71" s="549"/>
      <c r="JE71" s="549"/>
      <c r="JF71" s="549"/>
      <c r="JG71" s="549"/>
      <c r="JH71" s="549"/>
      <c r="JI71" s="549"/>
      <c r="JJ71" s="549"/>
      <c r="JK71" s="549"/>
      <c r="JL71" s="549"/>
      <c r="JM71" s="549"/>
      <c r="JN71" s="549"/>
      <c r="JO71" s="549"/>
      <c r="JP71" s="549"/>
      <c r="JQ71" s="549"/>
      <c r="JR71" s="549"/>
      <c r="JS71" s="549"/>
      <c r="JT71" s="549"/>
      <c r="JU71" s="549"/>
      <c r="JV71" s="549"/>
      <c r="JW71" s="549"/>
      <c r="JX71" s="549"/>
      <c r="JY71" s="549"/>
      <c r="JZ71" s="549"/>
      <c r="KA71" s="549"/>
      <c r="KB71" s="549"/>
      <c r="KC71" s="549"/>
      <c r="KD71" s="549"/>
      <c r="KE71" s="549"/>
      <c r="KF71" s="549"/>
      <c r="KG71" s="549"/>
      <c r="KH71" s="8"/>
      <c r="KI71" s="549"/>
      <c r="KJ71" s="549"/>
      <c r="KK71" s="549"/>
      <c r="KL71" s="549"/>
      <c r="KM71" s="549"/>
      <c r="KN71" s="549"/>
      <c r="KO71" s="549"/>
      <c r="KP71" s="549"/>
      <c r="KQ71" s="549"/>
      <c r="KR71" s="549"/>
      <c r="KS71" s="549"/>
      <c r="KT71" s="549"/>
      <c r="KU71" s="549"/>
      <c r="KV71" s="549"/>
      <c r="KW71" s="549"/>
      <c r="KX71" s="549"/>
      <c r="KY71" s="549"/>
      <c r="KZ71" s="549"/>
      <c r="LA71" s="549"/>
      <c r="LB71" s="8"/>
      <c r="LC71" s="549"/>
      <c r="LD71" s="549"/>
      <c r="LE71" s="549"/>
      <c r="LF71" s="549"/>
      <c r="LG71" s="549"/>
      <c r="LH71" s="549"/>
      <c r="LI71" s="549"/>
      <c r="LJ71" s="549"/>
      <c r="LK71" s="549"/>
      <c r="LL71" s="549"/>
      <c r="LM71" s="549"/>
      <c r="LN71" s="549"/>
      <c r="LO71" s="549"/>
      <c r="LP71" s="549"/>
      <c r="LQ71" s="549"/>
      <c r="LR71" s="549"/>
      <c r="LS71" s="549"/>
      <c r="LT71" s="549"/>
      <c r="LU71" s="549"/>
      <c r="LV71" s="549"/>
      <c r="LW71" s="549"/>
      <c r="LX71" s="549"/>
      <c r="LY71" s="549"/>
      <c r="LZ71" s="549"/>
      <c r="MA71" s="549"/>
      <c r="MB71" s="549"/>
      <c r="MC71" s="549"/>
      <c r="MD71" s="549"/>
      <c r="ME71" s="549"/>
      <c r="MF71" s="549"/>
      <c r="MG71" s="8"/>
      <c r="MH71" s="549"/>
      <c r="MI71" s="549"/>
      <c r="MJ71" s="549"/>
      <c r="MK71" s="549"/>
      <c r="ML71" s="549"/>
      <c r="MM71" s="549"/>
      <c r="MN71" s="549"/>
      <c r="MO71" s="549"/>
      <c r="MP71" s="8"/>
      <c r="MQ71" s="549"/>
      <c r="MR71" s="8"/>
      <c r="MS71" s="549"/>
      <c r="MT71" s="549"/>
      <c r="MU71" s="549"/>
      <c r="MV71" s="549"/>
      <c r="MW71" s="549"/>
      <c r="MX71" s="514">
        <v>0</v>
      </c>
    </row>
    <row r="72" spans="1:362" ht="18.5" customHeight="1" outlineLevel="1">
      <c r="A72" s="18">
        <f t="shared" si="120"/>
        <v>59</v>
      </c>
      <c r="B72" s="18"/>
      <c r="C72" s="12"/>
      <c r="D72" s="12"/>
      <c r="E72" t="b">
        <v>0</v>
      </c>
      <c r="G72" s="25"/>
      <c r="H72" s="115"/>
      <c r="I72" s="115"/>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c r="AY72" s="115"/>
      <c r="AZ72" s="115"/>
      <c r="BA72" s="393" t="s">
        <v>2700</v>
      </c>
      <c r="BB72" s="8"/>
      <c r="BC72" s="542"/>
      <c r="BD72" s="542"/>
      <c r="BE72" s="542"/>
      <c r="BF72" s="542"/>
      <c r="BG72" s="542"/>
      <c r="BH72" s="542"/>
      <c r="BI72" s="542"/>
      <c r="BJ72" s="542"/>
      <c r="BK72" s="542"/>
      <c r="BL72" s="542"/>
      <c r="BM72" s="542"/>
      <c r="BN72" s="542"/>
      <c r="BO72" s="542"/>
      <c r="BP72" s="542"/>
      <c r="BQ72" s="542"/>
      <c r="BR72" s="542"/>
      <c r="BS72" s="542"/>
      <c r="BT72" s="542"/>
      <c r="BU72" s="542"/>
      <c r="BV72" s="542"/>
      <c r="BW72" s="542"/>
      <c r="BX72" s="542"/>
      <c r="BY72" s="542"/>
      <c r="BZ72" s="542"/>
      <c r="CA72" s="542"/>
      <c r="CB72" s="542"/>
      <c r="CC72" s="542"/>
      <c r="CD72" s="542"/>
      <c r="CE72" s="542"/>
      <c r="CF72" s="542"/>
      <c r="CG72" s="542"/>
      <c r="CH72" s="542"/>
      <c r="CI72" s="542"/>
      <c r="CJ72" s="542"/>
      <c r="CK72" s="542"/>
      <c r="CL72" s="542"/>
      <c r="CM72" s="542"/>
      <c r="CN72" s="542"/>
      <c r="CO72" s="542"/>
      <c r="CP72" s="542"/>
      <c r="CQ72" s="542"/>
      <c r="CR72" s="542"/>
      <c r="CS72" s="542"/>
      <c r="CT72" s="542"/>
      <c r="CU72" s="542"/>
      <c r="CV72" s="542"/>
      <c r="CW72" s="542"/>
      <c r="CX72" s="542"/>
      <c r="CY72" s="542"/>
      <c r="CZ72" s="542"/>
      <c r="DA72" s="542"/>
      <c r="DB72" s="542"/>
      <c r="DC72" s="542"/>
      <c r="DD72" s="542"/>
      <c r="DE72" s="542"/>
      <c r="DF72" s="542"/>
      <c r="DG72" s="542"/>
      <c r="DH72" s="542"/>
      <c r="DI72" s="542"/>
      <c r="DJ72" s="542"/>
      <c r="DK72" s="542"/>
      <c r="DL72" s="542"/>
      <c r="DM72" s="542"/>
      <c r="DN72" s="542"/>
      <c r="DO72" s="542"/>
      <c r="DP72" s="542"/>
      <c r="DQ72" s="542"/>
      <c r="DR72" s="542"/>
      <c r="DS72" s="542"/>
      <c r="DT72" s="542"/>
      <c r="DU72" s="542"/>
      <c r="DV72" s="542"/>
      <c r="DW72" s="542"/>
      <c r="DX72" s="542"/>
      <c r="DY72" s="542"/>
      <c r="DZ72" s="542"/>
      <c r="EA72" s="542"/>
      <c r="EB72" s="542"/>
      <c r="EC72" s="542"/>
      <c r="ED72" s="542"/>
      <c r="EE72" s="542"/>
      <c r="EF72" s="542"/>
      <c r="EG72" s="542"/>
      <c r="EH72" s="542"/>
      <c r="EI72" s="542"/>
      <c r="EJ72" s="542"/>
      <c r="EK72" s="542"/>
      <c r="EL72" s="542"/>
      <c r="EM72" s="542"/>
      <c r="EN72" s="542"/>
      <c r="EO72" s="542"/>
      <c r="EP72" s="542"/>
      <c r="EQ72" s="542"/>
      <c r="ER72" s="542"/>
      <c r="ES72" s="542"/>
      <c r="ET72" s="542"/>
      <c r="EU72" s="542"/>
      <c r="EV72" s="542"/>
      <c r="EW72" s="542"/>
      <c r="EX72" s="542"/>
      <c r="EY72" s="542"/>
      <c r="EZ72" s="542"/>
      <c r="FA72" s="542"/>
      <c r="FB72" s="542"/>
      <c r="FC72" s="542"/>
      <c r="FD72" s="542"/>
      <c r="FE72" s="542"/>
      <c r="FF72" s="542"/>
      <c r="FG72" s="542"/>
      <c r="FH72" s="542"/>
      <c r="FI72" s="542"/>
      <c r="FJ72" s="542"/>
      <c r="FK72" s="542"/>
      <c r="FL72" s="542"/>
      <c r="FM72" s="542"/>
      <c r="FN72" s="542"/>
      <c r="FO72" s="542"/>
      <c r="FP72" s="542"/>
      <c r="FQ72" s="542"/>
      <c r="FR72" s="542"/>
      <c r="FS72" s="542"/>
      <c r="FT72" s="542"/>
      <c r="FU72" s="542"/>
      <c r="FV72" s="542"/>
      <c r="FW72" s="542"/>
      <c r="FX72" s="542"/>
      <c r="FY72" s="542"/>
      <c r="FZ72" s="542"/>
      <c r="GA72" s="542"/>
      <c r="GB72" s="542"/>
      <c r="GC72" s="542"/>
      <c r="GD72" s="542"/>
      <c r="GE72" s="542"/>
      <c r="GF72" s="542"/>
      <c r="GG72" s="542"/>
      <c r="GH72" s="542"/>
      <c r="GI72" s="542"/>
      <c r="GJ72" s="542"/>
      <c r="GK72" s="542"/>
      <c r="GL72" s="542"/>
      <c r="GM72" s="542"/>
      <c r="GN72" s="542"/>
      <c r="GO72" s="542"/>
      <c r="GP72" s="542"/>
      <c r="GQ72" s="542"/>
      <c r="GR72" s="542"/>
      <c r="GS72" s="542"/>
      <c r="GT72" s="542"/>
      <c r="GU72" s="542"/>
      <c r="GV72" s="542"/>
      <c r="GW72" s="542"/>
      <c r="GX72" s="542"/>
      <c r="GY72" s="542"/>
      <c r="GZ72" s="542"/>
      <c r="HA72" s="542"/>
      <c r="HB72" s="542"/>
      <c r="HC72" s="542"/>
      <c r="HD72" s="542"/>
      <c r="HE72" s="542"/>
      <c r="HF72" s="542"/>
      <c r="HG72" s="542"/>
      <c r="HH72" s="542"/>
      <c r="HI72" s="542"/>
      <c r="HJ72" s="542"/>
      <c r="HK72" s="542"/>
      <c r="HL72" s="542"/>
      <c r="HM72" s="542"/>
      <c r="HN72" s="542"/>
      <c r="HO72" s="542"/>
      <c r="HP72" s="542"/>
      <c r="HQ72" s="542"/>
      <c r="HR72" s="542"/>
      <c r="HS72" s="542"/>
      <c r="HT72" s="542"/>
      <c r="HU72" s="542"/>
      <c r="HV72" s="542"/>
      <c r="HW72" s="542"/>
      <c r="HX72" s="542"/>
      <c r="HY72" s="542"/>
      <c r="HZ72" s="542"/>
      <c r="IA72" s="542"/>
      <c r="IB72" s="542"/>
      <c r="IC72" s="542"/>
      <c r="ID72" s="542"/>
      <c r="IE72" s="542"/>
      <c r="IF72" s="542"/>
      <c r="IG72" s="542"/>
      <c r="IH72" s="542"/>
      <c r="II72" s="542"/>
      <c r="IJ72" s="542"/>
      <c r="IK72" s="542"/>
      <c r="IL72" s="542"/>
      <c r="IM72" s="542"/>
      <c r="IN72" s="542"/>
      <c r="IO72" s="542"/>
      <c r="IP72" s="542"/>
      <c r="IQ72" s="542"/>
      <c r="IR72" s="542"/>
      <c r="IS72" s="542"/>
      <c r="IT72" s="542"/>
      <c r="IU72" s="542"/>
      <c r="IV72" s="542"/>
      <c r="IW72" s="542"/>
      <c r="IX72" s="542"/>
      <c r="IY72" s="542"/>
      <c r="IZ72" s="542"/>
      <c r="JA72" s="542"/>
      <c r="JB72" s="542"/>
      <c r="JC72" s="542"/>
      <c r="JD72" s="542"/>
      <c r="JE72" s="542"/>
      <c r="JF72" s="542"/>
      <c r="JG72" s="542"/>
      <c r="JH72" s="542"/>
      <c r="JI72" s="542"/>
      <c r="JJ72" s="542"/>
      <c r="JK72" s="542"/>
      <c r="JL72" s="542"/>
      <c r="JM72" s="542"/>
      <c r="JN72" s="542"/>
      <c r="JO72" s="542"/>
      <c r="JP72" s="542"/>
      <c r="JQ72" s="542"/>
      <c r="JR72" s="542"/>
      <c r="JS72" s="542"/>
      <c r="JT72" s="542"/>
      <c r="JU72" s="542"/>
      <c r="JV72" s="542"/>
      <c r="JW72" s="542"/>
      <c r="JX72" s="542"/>
      <c r="JY72" s="542"/>
      <c r="JZ72" s="542"/>
      <c r="KA72" s="542"/>
      <c r="KB72" s="542"/>
      <c r="KC72" s="542"/>
      <c r="KD72" s="542"/>
      <c r="KE72" s="542"/>
      <c r="KF72" s="542"/>
      <c r="KG72" s="542"/>
      <c r="KH72" s="542"/>
      <c r="KI72" s="542"/>
      <c r="KJ72" s="542"/>
      <c r="KK72" s="542"/>
      <c r="KL72" s="542"/>
      <c r="KM72" s="542"/>
      <c r="KN72" s="542"/>
      <c r="KO72" s="542"/>
      <c r="KP72" s="542"/>
      <c r="KQ72" s="542"/>
      <c r="KR72" s="542"/>
      <c r="KS72" s="542"/>
      <c r="KT72" s="542"/>
      <c r="KU72" s="542"/>
      <c r="KV72" s="542"/>
      <c r="KW72" s="542"/>
      <c r="KX72" s="542"/>
      <c r="KY72" s="542"/>
      <c r="KZ72" s="542"/>
      <c r="LA72" s="542"/>
      <c r="LB72" s="542"/>
      <c r="LC72" s="542"/>
      <c r="LD72" s="542"/>
      <c r="LE72" s="542"/>
      <c r="LF72" s="542"/>
      <c r="LG72" s="542"/>
      <c r="LH72" s="542"/>
      <c r="LI72" s="542"/>
      <c r="LJ72" s="542"/>
      <c r="LK72" s="542"/>
      <c r="LL72" s="542"/>
      <c r="LM72" s="542"/>
      <c r="LN72" s="542"/>
      <c r="LO72" s="542"/>
      <c r="LP72" s="542"/>
      <c r="LQ72" s="542"/>
      <c r="LR72" s="542"/>
      <c r="LS72" s="542"/>
      <c r="LT72" s="542"/>
      <c r="LU72" s="542"/>
      <c r="LV72" s="542"/>
      <c r="LW72" s="542"/>
      <c r="LX72" s="542"/>
      <c r="LY72" s="542"/>
      <c r="LZ72" s="542"/>
      <c r="MA72" s="542"/>
      <c r="MB72" s="542"/>
      <c r="MC72" s="542"/>
      <c r="MD72" s="542"/>
      <c r="ME72" s="542"/>
      <c r="MF72" s="542"/>
      <c r="MG72" s="542"/>
      <c r="MH72" s="542"/>
      <c r="MI72" s="542"/>
      <c r="MJ72" s="542"/>
      <c r="MK72" s="542"/>
      <c r="ML72" s="542"/>
      <c r="MM72" s="542"/>
      <c r="MN72" s="542"/>
      <c r="MO72" s="542"/>
      <c r="MP72" s="542"/>
      <c r="MQ72" s="542"/>
      <c r="MR72" s="542"/>
      <c r="MS72" s="542"/>
      <c r="MT72" s="542"/>
      <c r="MU72" s="542"/>
      <c r="MV72" s="542"/>
      <c r="MW72" s="542"/>
      <c r="MX72" s="514">
        <v>0</v>
      </c>
    </row>
    <row r="73" spans="1:362" outlineLevel="1">
      <c r="A73" s="18">
        <f t="shared" si="120"/>
        <v>60</v>
      </c>
      <c r="B73" s="22">
        <f>$A$15</f>
        <v>2</v>
      </c>
      <c r="C73" s="489">
        <v>202</v>
      </c>
      <c r="D73" s="124" t="str">
        <f t="shared" ref="D73:D93" si="187">INDEX(i.Region_Desc,1,$L73)</f>
        <v>GSW</v>
      </c>
      <c r="E73" t="b">
        <v>1</v>
      </c>
      <c r="F73" t="b">
        <v>0</v>
      </c>
      <c r="G73" t="b">
        <f t="shared" ref="G73:G84" si="188">E73</f>
        <v>1</v>
      </c>
      <c r="H73" s="22">
        <v>0</v>
      </c>
      <c r="I73" s="567" cm="1">
        <f t="array" ref="I73">INDEX(I$13:I72,$B73+1,1)</f>
        <v>1</v>
      </c>
      <c r="J73" s="567" cm="1">
        <f t="array" ref="J73">INDEX(J$13:J72,$B73+1,1)</f>
        <v>0</v>
      </c>
      <c r="K73" s="567" cm="1">
        <f t="array" ref="K73">INDEX(K$13:K72,$B73+1,1)</f>
        <v>0</v>
      </c>
      <c r="L73" s="567" cm="1">
        <f t="array" ref="L73">INDEX(L$13:L72,$B73+1,1)</f>
        <v>2</v>
      </c>
      <c r="M73" s="567" cm="1">
        <f t="array" ref="M73">INDEX(M$13:M72,$B73+1,1)</f>
        <v>2</v>
      </c>
      <c r="N73" s="567" cm="1">
        <f t="array" ref="N73">INDEX(N$13:N72,$B73+1,1)</f>
        <v>2</v>
      </c>
      <c r="O73" s="567" cm="1">
        <f t="array" ref="O73">INDEX(O$13:O72,$B73+1,1)</f>
        <v>3</v>
      </c>
      <c r="P73" s="441">
        <f t="shared" ref="P73:Q93" si="189">INDEX(i.Breed,$M73,P$6)</f>
        <v>2</v>
      </c>
      <c r="Q73" s="441">
        <f t="shared" si="189"/>
        <v>0</v>
      </c>
      <c r="R73" s="441">
        <f t="shared" ref="R73:R93" si="190">INDEX(i.StdELMan,($L73-1)*12+($M73-1)*3+$O73,R$6)</f>
        <v>6</v>
      </c>
      <c r="S73" s="91">
        <f t="shared" ref="S73:S93" si="191">INDEX(i.StdELMan,($L73-1)*12+($M73-1)*3+$O73,S$7)</f>
        <v>2</v>
      </c>
      <c r="T73" s="91">
        <f>INDEX(CHOOSE($O73,DataAutumn!i.AdultDrys,DataWinter!i.AdultDrys,DataSpring!i.AdultDrys),1,$M73)</f>
        <v>3</v>
      </c>
      <c r="U73" s="567" cm="1">
        <f t="array" ref="U73">INDEX(U$13:U72,$B73+1,1)</f>
        <v>2</v>
      </c>
      <c r="V73" s="567" cm="1">
        <f t="array" ref="V73">INDEX(V$13:V72,$B73+1,1)</f>
        <v>0</v>
      </c>
      <c r="W73" s="567" cm="1">
        <f t="array" ref="W73">INDEX(W$13:W72,$B73+1,1)</f>
        <v>0</v>
      </c>
      <c r="X73" s="567" cm="1">
        <f t="array" ref="X73">INDEX(X$13:X72,$B73+1,1)</f>
        <v>2</v>
      </c>
      <c r="Y73" s="567" cm="1">
        <f t="array" ref="Y73">INDEX(Y$13:Y72,$B73+1,1)</f>
        <v>1</v>
      </c>
      <c r="Z73" s="567" cm="1">
        <f t="array" ref="Z73">INDEX(Z$13:Z72,$B73+1,1)</f>
        <v>1</v>
      </c>
      <c r="AA73" s="567" cm="1">
        <f t="array" ref="AA73">INDEX(AA$13:AA72,$B73+1,1)</f>
        <v>1</v>
      </c>
      <c r="AB73" s="441" cm="1">
        <f t="array" ref="AB73">INDEX(i.MLP_PvP,$AD73,2)</f>
        <v>1</v>
      </c>
      <c r="AC73" s="441"/>
      <c r="AD73" s="567" cm="1">
        <f t="array" ref="AD73">INDEX(AD$13:AD72,$B73+1,1)</f>
        <v>1</v>
      </c>
      <c r="AE73" s="567" cm="1">
        <f t="array" ref="AE73">INDEX(AE$13:AE72,$B73+1,1)</f>
        <v>0</v>
      </c>
      <c r="AF73" s="567" cm="1">
        <f t="array" ref="AF73">INDEX(AF$13:AF72,$B73+1,1)</f>
        <v>0</v>
      </c>
      <c r="AG73" s="567" cm="1">
        <f t="array" ref="AG73">INDEX(AG$13:AG72,$B73+1,1)</f>
        <v>0</v>
      </c>
      <c r="AH73" s="567" cm="1">
        <f t="array" ref="AH73">INDEX(AH$13:AH72,$B73+1,1)</f>
        <v>0</v>
      </c>
      <c r="AI73" s="116"/>
      <c r="AJ73" s="116"/>
      <c r="AK73" s="116"/>
      <c r="AL73" s="116"/>
      <c r="AM73" s="116"/>
      <c r="AN73" s="116"/>
      <c r="AO73" s="116"/>
      <c r="AP73" s="116"/>
      <c r="AQ73" s="116"/>
      <c r="AR73" s="116"/>
      <c r="AS73" s="116"/>
      <c r="AT73" s="116"/>
      <c r="AU73" s="116"/>
      <c r="AV73" s="116"/>
      <c r="AW73" s="116"/>
      <c r="AX73" s="116"/>
      <c r="AY73" s="116"/>
      <c r="AZ73" s="116"/>
      <c r="BA73" s="327" t="str">
        <f ca="1">LEFT(BA72,10)        &amp; TEXT($H73," 00000 ")        &amp; INDEX(i.ModelStructure,$I73,1)    &amp;" "
&amp; $D73        &amp;       IF($DN73=0," FWM","")&amp;IF($DN73=1," MWM","")&amp;IF($DN73=7," Mat","")&amp;IF($DT73=TRUE,"&amp;BBT","    ")        &amp;      " TOL"&amp;INDEX(i.TOL_Desc,1,$O73)
&amp; " Scan"&amp;$U73       &amp;       CHOOSE($K73+1," CFS"," GFS"," NFS")&amp;"_"&amp;MID($HE73,7,1)
&amp; " RR"&amp;TEXT(SUM($EE73:$EF73),"+00%;-00%;    ;@")
&amp; " GP"&amp;TEXT($EZ73,"?00%")        &amp;    " WP"&amp;TEXT($EW73*$MM73*$MO73,"?00%")        &amp;     " MP"&amp;TEXT($EX73*$ML73*$MN73,"?00%")
&amp; " ("&amp;IF($DB73,"P","E")   &amp;IF($DA73,"T","t")        &amp;     "_F"&amp;IF($HS73&lt;&gt;FALSE,3,0)+COUNTIF($HL73:$HP73,TRUE)+COUNTIF($BV73:$BW73,"&gt;0")&amp;IF($HQ73&lt;&gt;FALSE,3,0)+COUNTIF($BV73:$BW73,"&gt;0")&amp;"N"&amp;IF($HV73&lt;&gt;"-",$HV73,$DF73)&amp;IF($HW73&lt;&gt;"-",$HW73,$DG73)&amp;"L"&amp;$IH73&amp;$II73&amp;")"</f>
        <v>Feedsupply 00000 SE GSW MWM     TOLSpr Scan2 CFS_ RR+01% GP100% WP100% MP100% (PT_F33N11L00)</v>
      </c>
      <c r="BB73" s="8" t="str">
        <f ca="1">IF(COUNTIF(BA$13:BA73,BA73)=1,"-","Dup")</f>
        <v>-</v>
      </c>
      <c r="BC73" s="8"/>
      <c r="BD73" s="567" t="str" cm="1">
        <f t="array" ref="BD73">INDEX(BD$13:BD72,$B73+1,1)</f>
        <v>-</v>
      </c>
      <c r="BE73" s="567" t="str" cm="1">
        <f t="array" ref="BE73">INDEX(BE$13:BE72,$B73+1,1)</f>
        <v>-</v>
      </c>
      <c r="BF73" s="567" t="str" cm="1">
        <f t="array" ref="BF73">INDEX(BF$13:BF72,$B73+1,1)</f>
        <v>-</v>
      </c>
      <c r="BG73" s="567" t="str" cm="1">
        <f t="array" ref="BG73">INDEX(BG$13:BG72,$B73+1,1)</f>
        <v>-</v>
      </c>
      <c r="BH73" s="567" t="str" cm="1">
        <f t="array" ref="BH73">INDEX(BH$13:BH72,$B73+1,1)</f>
        <v>-</v>
      </c>
      <c r="BI73" s="567" t="str" cm="1">
        <f t="array" ref="BI73">INDEX(BI$13:BI72,$B73+1,1)</f>
        <v>-</v>
      </c>
      <c r="BJ73" s="567" t="str" cm="1">
        <f t="array" ref="BJ73">INDEX(BJ$13:BJ72,$B73+1,1)</f>
        <v>-</v>
      </c>
      <c r="BK73" s="567" t="str" cm="1">
        <f t="array" ref="BK73">INDEX(BK$13:BK72,$B73+1,1)</f>
        <v>-</v>
      </c>
      <c r="BL73" s="567" t="str" cm="1">
        <f t="array" ref="BL73">INDEX(BL$13:BL72,$B73+1,1)</f>
        <v>-</v>
      </c>
      <c r="BM73" s="8"/>
      <c r="BN73" s="441" t="b">
        <f t="shared" ref="BN73:CA91" si="192">INDEX(i.model_structure,$I73,BN$6)</f>
        <v>1</v>
      </c>
      <c r="BO73" s="441" t="str">
        <f t="shared" si="192"/>
        <v>-</v>
      </c>
      <c r="BP73" s="441" t="b">
        <f t="shared" si="192"/>
        <v>0</v>
      </c>
      <c r="BQ73" s="441" t="str">
        <f t="shared" si="192"/>
        <v>-</v>
      </c>
      <c r="BR73" s="441" t="str">
        <f t="shared" si="192"/>
        <v>-</v>
      </c>
      <c r="BS73" s="441" t="str">
        <f t="shared" si="192"/>
        <v>-</v>
      </c>
      <c r="BT73" s="441" t="str">
        <f t="shared" si="192"/>
        <v>-</v>
      </c>
      <c r="BU73" s="441" t="str">
        <f t="shared" si="192"/>
        <v>-</v>
      </c>
      <c r="BV73" s="441" t="str">
        <f t="shared" si="192"/>
        <v>-</v>
      </c>
      <c r="BW73" s="441" t="str">
        <f t="shared" si="192"/>
        <v>-</v>
      </c>
      <c r="BX73" s="441" t="str">
        <f t="shared" si="192"/>
        <v>-</v>
      </c>
      <c r="BY73" s="441" t="str">
        <f t="shared" si="192"/>
        <v>-</v>
      </c>
      <c r="BZ73" s="441" t="b">
        <f t="shared" si="192"/>
        <v>0</v>
      </c>
      <c r="CA73" s="91">
        <f t="shared" si="192"/>
        <v>0</v>
      </c>
      <c r="CB73" s="567" t="str" cm="1">
        <f t="array" ref="CB73">INDEX(CB$13:CB72,$B73+1,1)</f>
        <v>-</v>
      </c>
      <c r="CC73" s="567" t="str" cm="1">
        <f t="array" ref="CC73">INDEX(CC$13:CC72,$B73+1,1)</f>
        <v>-</v>
      </c>
      <c r="CD73" s="567" t="b" cm="1">
        <f t="array" ref="CD73">INDEX(CD$13:CD72,$B73+1,1)</f>
        <v>1</v>
      </c>
      <c r="CE73" s="8"/>
      <c r="CF73" s="567" t="str" cm="1">
        <f t="array" ref="CF73">INDEX(CF$13:CF72,$B73+1,1)</f>
        <v>-</v>
      </c>
      <c r="CG73" s="441" t="str">
        <f t="shared" ref="CG73:CG93" ca="1" si="193">IF($M73&lt;&gt;4,OFFSET(CG$13,$B73,0),1)</f>
        <v>-</v>
      </c>
      <c r="CH73" s="441">
        <f t="shared" ref="CH73:CI93" si="194">$K73</f>
        <v>0</v>
      </c>
      <c r="CI73" s="441">
        <f t="shared" si="194"/>
        <v>0</v>
      </c>
      <c r="CJ73" s="567" t="str" cm="1">
        <f t="array" ref="CJ73">INDEX(CJ$13:CJ72,$B73+1,1)</f>
        <v>-</v>
      </c>
      <c r="CK73" s="567" t="str" cm="1">
        <f t="array" ref="CK73">INDEX(CK$13:CK72,$B73+1,1)</f>
        <v>-</v>
      </c>
      <c r="CL73" s="567" t="str" cm="1">
        <f t="array" ref="CL73">INDEX(CL$13:CL72,$B73+1,1)</f>
        <v>-</v>
      </c>
      <c r="CM73" s="441" t="str">
        <f t="shared" ref="CM73:CM93" ca="1" si="195">IF($M73&lt;&gt;4,OFFSET(CM$13,$B73,0),1)</f>
        <v>-</v>
      </c>
      <c r="CN73" s="441">
        <f t="shared" ref="CN73:CO93" si="196">$K73</f>
        <v>0</v>
      </c>
      <c r="CO73" s="441">
        <f t="shared" si="196"/>
        <v>0</v>
      </c>
      <c r="CP73" s="567" t="str" cm="1">
        <f t="array" ref="CP73">INDEX(CP$13:CP72,$B73+1,1)</f>
        <v>-</v>
      </c>
      <c r="CQ73" s="441" t="str">
        <f t="shared" ref="CQ73:CQ93" ca="1" si="197">IF($M73&lt;&gt;4,OFFSET(CQ$13,$B73,0),1)</f>
        <v>-</v>
      </c>
      <c r="CR73" s="441">
        <f t="shared" ref="CR73:CR93" si="198">$K73</f>
        <v>0</v>
      </c>
      <c r="CS73" s="567" t="str" cm="1">
        <f t="array" ref="CS73">INDEX(CS$13:CS72,$B73+1,1)</f>
        <v>-</v>
      </c>
      <c r="CT73" s="567" t="str" cm="1">
        <f t="array" ref="CT73">INDEX(CT$13:CT72,$B73+1,1)</f>
        <v>-</v>
      </c>
      <c r="CU73" s="441">
        <f t="shared" ref="CU73:CU93" si="199">$K73</f>
        <v>0</v>
      </c>
      <c r="CV73" s="567" t="str" cm="1">
        <f t="array" ref="CV73">INDEX(CV$13:CV72,$B73+1,1)</f>
        <v>-</v>
      </c>
      <c r="CW73" s="441" t="str">
        <f t="shared" ref="CW73:CW93" ca="1" si="200">IF($M73&lt;&gt;4,OFFSET(CW$13,$B73,0),1)</f>
        <v>-</v>
      </c>
      <c r="CX73" s="441">
        <f t="shared" ref="CX73:CY93" si="201">$K73</f>
        <v>0</v>
      </c>
      <c r="CY73" s="441">
        <f t="shared" si="201"/>
        <v>0</v>
      </c>
      <c r="CZ73" s="8"/>
      <c r="DA73" s="567" t="b" cm="1">
        <f t="array" ref="DA73">INDEX(DA$13:DA72,$B73+1,1)</f>
        <v>1</v>
      </c>
      <c r="DB73" s="567" t="b" cm="1">
        <f t="array" ref="DB73">INDEX(DB$13:DB72,$B73+1,1)</f>
        <v>1</v>
      </c>
      <c r="DC73" s="579">
        <f t="shared" ref="DC73:DC93" si="202">VALUE($L73&amp;$M73&amp;$O73&amp;$U73&amp;IFERROR(VALUE($K73),0)&amp;$AA73&amp;1)</f>
        <v>2232011</v>
      </c>
      <c r="DD73" s="567" t="b" cm="1">
        <f t="array" ref="DD73">INDEX(DD$13:DD72,$B73+1,1)</f>
        <v>1</v>
      </c>
      <c r="DE73" s="567" cm="1">
        <f t="array" ref="DE73">INDEX(DE$13:DE72,$B73+1,1)</f>
        <v>0</v>
      </c>
      <c r="DF73" s="567" cm="1">
        <f t="array" ref="DF73">INDEX(DF$13:DF72,$B73+1,1)</f>
        <v>1</v>
      </c>
      <c r="DG73" s="567" cm="1">
        <f t="array" ref="DG73">INDEX(DG$13:DG72,$B73+1,1)</f>
        <v>1</v>
      </c>
      <c r="DH73" s="575">
        <f t="shared" ref="DH73:DJ93" si="203">INDEX(i.UserPeriod0,$R73,DH$6)</f>
        <v>652</v>
      </c>
      <c r="DI73" s="575">
        <f t="shared" si="203"/>
        <v>686</v>
      </c>
      <c r="DJ73" s="575">
        <f t="shared" si="203"/>
        <v>721</v>
      </c>
      <c r="DK73" s="490">
        <f t="shared" ref="DK73:DM93" si="204">7*INDEX(i.end_joining,1,DK$6+($R73-1)*3)</f>
        <v>378</v>
      </c>
      <c r="DL73" s="490">
        <f t="shared" si="204"/>
        <v>413</v>
      </c>
      <c r="DM73" s="490">
        <f t="shared" si="204"/>
        <v>448</v>
      </c>
      <c r="DN73" s="441">
        <f t="shared" ref="DN73:DS93" si="205">INDEX(i.Genotype,$N73,DN$6)</f>
        <v>1</v>
      </c>
      <c r="DO73" s="441">
        <f t="shared" si="205"/>
        <v>60</v>
      </c>
      <c r="DP73" s="441" t="str">
        <f t="shared" si="205"/>
        <v>-</v>
      </c>
      <c r="DQ73" s="441" t="str">
        <f t="shared" si="205"/>
        <v>-</v>
      </c>
      <c r="DR73" s="441" t="str">
        <f t="shared" si="205"/>
        <v>-</v>
      </c>
      <c r="DS73" s="441" t="str">
        <f t="shared" si="205"/>
        <v>-</v>
      </c>
      <c r="DT73" s="441" t="b">
        <f t="shared" ref="DT73:ED93" si="206">INDEX(i.Breed,$M73,DT$6)</f>
        <v>0</v>
      </c>
      <c r="DU73" s="441" t="str">
        <f t="shared" si="206"/>
        <v>-</v>
      </c>
      <c r="DV73" s="441" t="str">
        <f t="shared" si="206"/>
        <v>-</v>
      </c>
      <c r="DW73" s="441" t="str">
        <f t="shared" si="206"/>
        <v>-</v>
      </c>
      <c r="DX73" s="441" t="str">
        <f t="shared" si="206"/>
        <v>-</v>
      </c>
      <c r="DY73" s="441" t="str">
        <f t="shared" si="206"/>
        <v>-</v>
      </c>
      <c r="DZ73" s="441">
        <f t="shared" si="206"/>
        <v>500</v>
      </c>
      <c r="EA73" s="441">
        <f t="shared" si="206"/>
        <v>500</v>
      </c>
      <c r="EB73" s="441" t="str">
        <f t="shared" si="206"/>
        <v>-</v>
      </c>
      <c r="EC73" s="441" t="str">
        <f t="shared" si="206"/>
        <v>-</v>
      </c>
      <c r="ED73" s="441" t="str">
        <f t="shared" si="206"/>
        <v>-</v>
      </c>
      <c r="EE73" s="441">
        <f t="shared" ref="EE73:EE93" si="207">IF($V73=0,EE$13,INDEX(i.RR_scenario,$V73,$M73))</f>
        <v>0</v>
      </c>
      <c r="EF73" s="441">
        <f t="shared" ref="EF73:EF93" si="208">INDEX(i.dryman,($T73-1)*4+$S73,EF$6)</f>
        <v>1.2500000000000001E-2</v>
      </c>
      <c r="EG73" s="441">
        <f t="shared" ref="EG73:EJ93" si="209">INDEX(i.dryman,($T73-1)*4+$S73,EG$7)</f>
        <v>0</v>
      </c>
      <c r="EH73" s="441">
        <f t="shared" si="209"/>
        <v>6.25E-2</v>
      </c>
      <c r="EI73" s="441">
        <f t="shared" si="209"/>
        <v>6.25E-2</v>
      </c>
      <c r="EJ73" s="441">
        <f t="shared" si="209"/>
        <v>6.25E-2</v>
      </c>
      <c r="EK73" s="441" t="b">
        <f t="shared" ref="EK73:EN93" si="210">INDEX(i.dryman,($T73-1)*4+$S73,EK$6)</f>
        <v>0</v>
      </c>
      <c r="EL73" s="441" t="b">
        <f t="shared" si="210"/>
        <v>1</v>
      </c>
      <c r="EM73" s="441" t="b">
        <f t="shared" si="210"/>
        <v>1</v>
      </c>
      <c r="EN73" s="441" t="b">
        <f t="shared" si="210"/>
        <v>0</v>
      </c>
      <c r="EO73" s="441">
        <f t="shared" ref="EO73:EO93" si="211">INDEX(i.dryman,($T73-1)*4+$S73,EO$6+$M73-1)</f>
        <v>1</v>
      </c>
      <c r="EP73" s="441">
        <f t="shared" ref="EP73:EP93" si="212">INDEX(i.dryman,($T73-1)*4+$S73,EP$6+IF($M73=5,2,$M73)-1)</f>
        <v>0</v>
      </c>
      <c r="EQ73" s="441" t="b">
        <f t="shared" ref="EQ73:EQ93" si="213">AND(INDEX(i.dryman,($T73-1)*4+$S73,EQ$6),($EV73&gt;0))</f>
        <v>0</v>
      </c>
      <c r="ER73" s="441" t="b">
        <f t="shared" ref="ER73:ET93" si="214">($O73=ER$10)</f>
        <v>0</v>
      </c>
      <c r="ES73" s="441" t="b">
        <f t="shared" si="214"/>
        <v>0</v>
      </c>
      <c r="ET73" s="441" t="b">
        <f t="shared" si="214"/>
        <v>1</v>
      </c>
      <c r="EU73" s="91">
        <f t="shared" ref="EU73:EV93" si="215">$U73</f>
        <v>2</v>
      </c>
      <c r="EV73" s="91">
        <f t="shared" si="215"/>
        <v>2</v>
      </c>
      <c r="EW73" s="441">
        <f t="shared" ref="EW73:EW93" si="216">INDEX(i.WoolPrices,$Z73,EW$6)</f>
        <v>1</v>
      </c>
      <c r="EX73" s="441">
        <f t="shared" ref="EX73:EY93" si="217">INDEX(i.MeatPrices,$AA73,EX$6)</f>
        <v>1</v>
      </c>
      <c r="EY73" s="441">
        <f t="shared" si="217"/>
        <v>1</v>
      </c>
      <c r="EZ73" s="441">
        <f t="shared" ref="EZ73:EZ93" si="218">INDEX(i.GrainPrices,$Y73,EZ$6)</f>
        <v>1</v>
      </c>
      <c r="FA73" s="441">
        <f t="shared" ref="FA73:FE93" si="219">INDEX(IF($M73&lt;4,i.ProdnCal_Mer,i.ProdnCal_Mat),$O73,($L73-1)*10+FA$6)</f>
        <v>0.5</v>
      </c>
      <c r="FB73" s="441" t="b">
        <f t="shared" si="219"/>
        <v>1</v>
      </c>
      <c r="FC73" s="441" t="b">
        <f t="shared" si="219"/>
        <v>0</v>
      </c>
      <c r="FD73" s="441" t="b">
        <f t="shared" si="219"/>
        <v>0</v>
      </c>
      <c r="FE73" s="441" t="b">
        <f t="shared" si="219"/>
        <v>0</v>
      </c>
      <c r="FF73" s="91">
        <f t="shared" ref="FF73:FM93" si="220">INDEX(i.PGRscalar,1,($L73-1)*10+FF$6)</f>
        <v>1</v>
      </c>
      <c r="FG73" s="91">
        <f t="shared" si="220"/>
        <v>1</v>
      </c>
      <c r="FH73" s="91">
        <f t="shared" si="220"/>
        <v>1</v>
      </c>
      <c r="FI73" s="91">
        <f t="shared" si="220"/>
        <v>1</v>
      </c>
      <c r="FJ73" s="91">
        <f t="shared" si="220"/>
        <v>1</v>
      </c>
      <c r="FK73" s="91">
        <f t="shared" si="220"/>
        <v>1</v>
      </c>
      <c r="FL73" s="91">
        <f t="shared" si="220"/>
        <v>1</v>
      </c>
      <c r="FM73" s="91">
        <f t="shared" si="220"/>
        <v>1</v>
      </c>
      <c r="FN73" s="8"/>
      <c r="FO73" s="567" t="str" cm="1">
        <f t="array" ref="FO73">INDEX(FO$13:FO72,$B73+1,1)</f>
        <v>-</v>
      </c>
      <c r="FP73" s="567" t="str" cm="1">
        <f t="array" ref="FP73">INDEX(FP$13:FP72,$B73+1,1)</f>
        <v>-</v>
      </c>
      <c r="FQ73" s="567" t="str" cm="1">
        <f t="array" ref="FQ73">INDEX(FQ$13:FQ72,$B73+1,1)</f>
        <v>-</v>
      </c>
      <c r="FR73" s="441">
        <f t="shared" ref="FR73:FR93" si="221">IF(OR(OR($AB73="",$AB73="-"),$AB73&lt;&gt;FR$6),FR$13,INDEX(i.MLP_PvP,$AD73+IF($M73&lt;&gt;4,0,9),FR$7))</f>
        <v>11</v>
      </c>
      <c r="FS73" s="567" t="str" cm="1">
        <f t="array" ref="FS73">INDEX(FS$13:FS72,$B73+1,1)</f>
        <v>-</v>
      </c>
      <c r="FT73" s="567" cm="1">
        <f t="array" ref="FT73">INDEX(FT$13:FT72,$B73+1,1)</f>
        <v>1</v>
      </c>
      <c r="FU73" s="567" cm="1">
        <f t="array" ref="FU73">INDEX(FU$13:FU72,$B73+1,1)</f>
        <v>1</v>
      </c>
      <c r="FV73" s="567" t="str" cm="1">
        <f t="array" ref="FV73">INDEX(FV$13:FV72,$B73+1,1)</f>
        <v>-</v>
      </c>
      <c r="FW73" s="567" t="str" cm="1">
        <f t="array" ref="FW73">INDEX(FW$13:FW72,$B73+1,1)</f>
        <v>-</v>
      </c>
      <c r="FX73" s="567" t="str" cm="1">
        <f t="array" ref="FX73">INDEX(FX$13:FX72,$B73+1,1)</f>
        <v>-</v>
      </c>
      <c r="FY73" s="567" t="str" cm="1">
        <f t="array" ref="FY73">INDEX(FY$13:FY72,$B73+1,1)</f>
        <v>-</v>
      </c>
      <c r="FZ73" s="567" t="str" cm="1">
        <f t="array" ref="FZ73">INDEX(FZ$13:FZ72,$B73+1,1)</f>
        <v>-</v>
      </c>
      <c r="GA73" s="567" t="str" cm="1">
        <f t="array" ref="GA73">INDEX(GA$13:GA72,$B73+1,1)</f>
        <v>-</v>
      </c>
      <c r="GB73" s="567" t="str" cm="1">
        <f t="array" ref="GB73">INDEX(GB$13:GB72,$B73+1,1)</f>
        <v>-</v>
      </c>
      <c r="GC73" s="567" t="str" cm="1">
        <f t="array" ref="GC73">INDEX(GC$13:GC72,$B73+1,1)</f>
        <v>-</v>
      </c>
      <c r="GD73" s="567" t="str" cm="1">
        <f t="array" ref="GD73">INDEX(GD$13:GD72,$B73+1,1)</f>
        <v>-</v>
      </c>
      <c r="GE73" s="567" t="str" cm="1">
        <f t="array" ref="GE73">INDEX(GE$13:GE72,$B73+1,1)</f>
        <v>-</v>
      </c>
      <c r="GF73" s="567" t="str" cm="1">
        <f t="array" ref="GF73">INDEX(GF$13:GF72,$B73+1,1)</f>
        <v>-</v>
      </c>
      <c r="GG73" s="567" t="str" cm="1">
        <f t="array" ref="GG73">INDEX(GG$13:GG72,$B73+1,1)</f>
        <v>-</v>
      </c>
      <c r="GH73" s="567" t="str" cm="1">
        <f t="array" ref="GH73">INDEX(GH$13:GH72,$B73+1,1)</f>
        <v>-</v>
      </c>
      <c r="GI73" s="567" t="str" cm="1">
        <f t="array" ref="GI73">INDEX(GI$13:GI72,$B73+1,1)</f>
        <v>-</v>
      </c>
      <c r="GJ73" s="567" t="str" cm="1">
        <f t="array" ref="GJ73">INDEX(GJ$13:GJ72,$B73+1,1)</f>
        <v>-</v>
      </c>
      <c r="GK73" s="567" t="str" cm="1">
        <f t="array" ref="GK73">INDEX(GK$13:GK72,$B73+1,1)</f>
        <v>-</v>
      </c>
      <c r="GL73" s="567" t="str" cm="1">
        <f t="array" ref="GL73">INDEX(GL$13:GL72,$B73+1,1)</f>
        <v>-</v>
      </c>
      <c r="GM73" s="567" t="str" cm="1">
        <f t="array" ref="GM73">INDEX(GM$13:GM72,$B73+1,1)</f>
        <v>-</v>
      </c>
      <c r="GN73" s="441">
        <f t="shared" ref="GN73:GN93" si="222">IF(OR(OR($AB73="",$AB73="-"),$AB73&lt;&gt;GN$6),GN$13,INDEX(i.MLP_PvP,$AD73+IF($M73&lt;&gt;4,0,9),GN$7))</f>
        <v>0.77746633065143</v>
      </c>
      <c r="GO73" s="567" t="str" cm="1">
        <f t="array" ref="GO73">INDEX(GO$13:GO72,$B73+1,1)</f>
        <v>-</v>
      </c>
      <c r="GP73" s="567" cm="1">
        <f t="array" ref="GP73">INDEX(GP$13:GP72,$B73+1,1)</f>
        <v>1</v>
      </c>
      <c r="GQ73" s="441">
        <f t="shared" ref="GQ73:GQ93" si="223">IF(OR(OR($AB73="",$AB73="-"),$AB73&lt;&gt;GQ$6),GQ$13,INDEX(i.MLP_PvP,$AD73+IF($M73&lt;&gt;4,0,9),GQ$7))</f>
        <v>-1.6553912775740486E-3</v>
      </c>
      <c r="GR73" s="567" cm="1">
        <f t="array" ref="GR73">INDEX(GR$13:GR72,$B73+1,1)</f>
        <v>0</v>
      </c>
      <c r="GS73" s="441">
        <f t="shared" ref="GS73:GX93" si="224">IF(OR(OR($AB73="",$AB73="-"),$AB73&lt;&gt;GS$6),GS$13,INDEX(i.MLP_PvP,$AD73+IF($M73&lt;&gt;4,0,9),GS$7))</f>
        <v>-7.7585088790097685E-3</v>
      </c>
      <c r="GT73" s="441">
        <f t="shared" si="224"/>
        <v>-1.939627219752442E-2</v>
      </c>
      <c r="GU73" s="441">
        <f t="shared" si="224"/>
        <v>-1.939627219752442E-2</v>
      </c>
      <c r="GV73" s="441">
        <f t="shared" si="224"/>
        <v>1</v>
      </c>
      <c r="GW73" s="441">
        <f t="shared" si="224"/>
        <v>1.0189371900128976</v>
      </c>
      <c r="GX73" s="441">
        <f t="shared" si="224"/>
        <v>-6.4495508428962081E-2</v>
      </c>
      <c r="GY73" s="567" cm="1">
        <f t="array" ref="GY73">INDEX(GY$13:GY72,$B73+1,1)</f>
        <v>0</v>
      </c>
      <c r="GZ73" s="567" cm="1">
        <f t="array" ref="GZ73">INDEX(GZ$13:GZ72,$B73+1,1)</f>
        <v>0</v>
      </c>
      <c r="HA73" s="567" cm="1">
        <f t="array" ref="HA73">INDEX(HA$13:HA72,$B73+1,1)</f>
        <v>0</v>
      </c>
      <c r="HB73" s="8"/>
      <c r="HC73" s="91" t="b">
        <f>HD73</f>
        <v>0</v>
      </c>
      <c r="HD73" s="22" t="b">
        <v>0</v>
      </c>
      <c r="HE73" s="567" t="str" cm="1">
        <f t="array" aca="1" ref="HE73" ca="1">INDEX(HE$13:HE72,$B73+1,1)</f>
        <v>-</v>
      </c>
      <c r="HF73" s="91" t="b">
        <f>NOT(HD73)</f>
        <v>1</v>
      </c>
      <c r="HG73" s="567" cm="1">
        <f t="array" aca="1" ref="HG73" ca="1">INDEX(HG$13:HG72,$B73+1,1)</f>
        <v>0</v>
      </c>
      <c r="HH73" s="22" t="s">
        <v>30</v>
      </c>
      <c r="HI73" s="567" t="str" cm="1">
        <f t="array" ref="HI73">INDEX(HI$13:HI72,$B73+1,1)</f>
        <v>-</v>
      </c>
      <c r="HJ73" s="567" t="str" cm="1">
        <f t="array" aca="1" ref="HJ73" ca="1">INDEX(HJ$13:HJ72,$B73+1,1)</f>
        <v>-</v>
      </c>
      <c r="HK73" s="567" t="str" cm="1">
        <f t="array" ref="HK73">INDEX(HK$13:HK72,$B73+1,1)</f>
        <v>-</v>
      </c>
      <c r="HL73" s="567" t="str" cm="1">
        <f t="array" ref="HL73">INDEX(HL$13:HL72,$B73+1,1)</f>
        <v>-</v>
      </c>
      <c r="HM73" s="567" t="str" cm="1">
        <f t="array" ref="HM73">INDEX(HM$13:HM72,$B73+1,1)</f>
        <v>-</v>
      </c>
      <c r="HN73" s="567" t="str" cm="1">
        <f t="array" ref="HN73">INDEX(HN$13:HN72,$B73+1,1)</f>
        <v>-</v>
      </c>
      <c r="HO73" s="567" t="str" cm="1">
        <f t="array" ref="HO73">INDEX(HO$13:HO72,$B73+1,1)</f>
        <v>-</v>
      </c>
      <c r="HP73" s="567" t="str" cm="1">
        <f t="array" ref="HP73">INDEX(HP$13:HP72,$B73+1,1)</f>
        <v>-</v>
      </c>
      <c r="HQ73" s="567" t="str" cm="1">
        <f t="array" ref="HQ73">INDEX(HQ$13:HQ72,$B73+1,1)</f>
        <v>-</v>
      </c>
      <c r="HR73" s="567" t="str" cm="1">
        <f t="array" ref="HR73">INDEX(HR$13:HR72,$B73+1,1)</f>
        <v>-</v>
      </c>
      <c r="HS73" s="567" t="str" cm="1">
        <f t="array" ref="HS73">INDEX(HS$13:HS72,$B73+1,1)</f>
        <v>-</v>
      </c>
      <c r="HT73" s="567" t="str" cm="1">
        <f t="array" ref="HT73">INDEX(HT$13:HT72,$B73+1,1)</f>
        <v>-</v>
      </c>
      <c r="HU73" s="567" t="str" cm="1">
        <f t="array" ref="HU73">INDEX(HU$13:HU72,$B73+1,1)</f>
        <v>-</v>
      </c>
      <c r="HV73" s="22">
        <v>1</v>
      </c>
      <c r="HW73" s="22">
        <v>1</v>
      </c>
      <c r="HX73" s="567" cm="1">
        <f t="array" ref="HX73">INDEX(HX$13:HX72,$B73+1,1)</f>
        <v>0</v>
      </c>
      <c r="HY73" s="567" t="str" cm="1">
        <f t="array" ref="HY73">INDEX(HY$13:HY72,$B73+1,1)</f>
        <v>-</v>
      </c>
      <c r="HZ73" s="567" t="str" cm="1">
        <f t="array" ref="HZ73">INDEX(HZ$13:HZ72,$B73+1,1)</f>
        <v>-</v>
      </c>
      <c r="IA73" s="567" t="str" cm="1">
        <f t="array" ref="IA73">INDEX(IA$13:IA72,$B73+1,1)</f>
        <v>-</v>
      </c>
      <c r="IB73" s="567" t="str" cm="1">
        <f t="array" ref="IB73">INDEX(IB$13:IB72,$B73+1,1)</f>
        <v>-</v>
      </c>
      <c r="IC73" s="567" t="str" cm="1">
        <f t="array" ref="IC73">INDEX(IC$13:IC72,$B73+1,1)</f>
        <v>-</v>
      </c>
      <c r="ID73" s="567" cm="1">
        <f t="array" ref="ID73">INDEX(ID$13:ID72,$B73+1,1)</f>
        <v>0</v>
      </c>
      <c r="IE73" s="567" t="str" cm="1">
        <f t="array" ref="IE73">INDEX(IE$13:IE72,$B73+1,1)</f>
        <v>-</v>
      </c>
      <c r="IF73" s="567" t="str" cm="1">
        <f t="array" ref="IF73">INDEX(IF$13:IF72,$B73+1,1)</f>
        <v>-</v>
      </c>
      <c r="IG73" s="567" t="str" cm="1">
        <f t="array" ref="IG73">INDEX(IG$13:IG72,$B73+1,1)</f>
        <v>-</v>
      </c>
      <c r="IH73" s="22">
        <v>0</v>
      </c>
      <c r="II73" s="22">
        <v>0</v>
      </c>
      <c r="IJ73" s="8"/>
      <c r="IK73" s="567" t="str" cm="1">
        <f t="array" ref="IK73">INDEX(IK$13:IK72,$B73+1,1)</f>
        <v>-</v>
      </c>
      <c r="IL73" s="567" t="str" cm="1">
        <f t="array" ref="IL73">INDEX(IL$13:IL72,$B73+1,1)</f>
        <v>-</v>
      </c>
      <c r="IM73" s="567" t="str" cm="1">
        <f t="array" ref="IM73">INDEX(IM$13:IM72,$B73+1,1)</f>
        <v>-</v>
      </c>
      <c r="IN73" s="567" t="str" cm="1">
        <f t="array" ref="IN73">INDEX(IN$13:IN72,$B73+1,1)</f>
        <v>-</v>
      </c>
      <c r="IO73" s="567" t="str" cm="1">
        <f t="array" ref="IO73">INDEX(IO$13:IO72,$B73+1,1)</f>
        <v>-</v>
      </c>
      <c r="IP73" s="567" t="str" cm="1">
        <f t="array" ref="IP73">INDEX(IP$13:IP72,$B73+1,1)</f>
        <v>-</v>
      </c>
      <c r="IQ73" s="567" t="str" cm="1">
        <f t="array" ref="IQ73">INDEX(IQ$13:IQ72,$B73+1,1)</f>
        <v>-</v>
      </c>
      <c r="IR73" s="567" t="str" cm="1">
        <f t="array" ref="IR73">INDEX(IR$13:IR72,$B73+1,1)</f>
        <v>-</v>
      </c>
      <c r="IS73" s="567" t="str" cm="1">
        <f t="array" ref="IS73">INDEX(IS$13:IS72,$B73+1,1)</f>
        <v>-</v>
      </c>
      <c r="IT73" s="567" t="str" cm="1">
        <f t="array" ref="IT73">INDEX(IT$13:IT72,$B73+1,1)</f>
        <v>-</v>
      </c>
      <c r="IU73" s="567" t="str" cm="1">
        <f t="array" ref="IU73">INDEX(IU$13:IU72,$B73+1,1)</f>
        <v>-</v>
      </c>
      <c r="IV73" s="567" t="str" cm="1">
        <f t="array" ref="IV73">INDEX(IV$13:IV72,$B73+1,1)</f>
        <v>-</v>
      </c>
      <c r="IW73" s="567" t="str" cm="1">
        <f t="array" ref="IW73">INDEX(IW$13:IW72,$B73+1,1)</f>
        <v>-</v>
      </c>
      <c r="IX73" s="567" t="str" cm="1">
        <f t="array" ref="IX73">INDEX(IX$13:IX72,$B73+1,1)</f>
        <v>-</v>
      </c>
      <c r="IY73" s="567" t="str" cm="1">
        <f t="array" ref="IY73">INDEX(IY$13:IY72,$B73+1,1)</f>
        <v>-</v>
      </c>
      <c r="IZ73" s="567" t="str" cm="1">
        <f t="array" ref="IZ73">INDEX(IZ$13:IZ72,$B73+1,1)</f>
        <v>-</v>
      </c>
      <c r="JA73" s="567" cm="1">
        <f t="array" ref="JA73">INDEX(JA$13:JA72,$B73+1,1)</f>
        <v>0</v>
      </c>
      <c r="JB73" s="575">
        <f t="shared" ref="JB73:JC93" si="225">IF(AND($O73=JB$10,$AO73&lt;&gt;0,$R73=JB$12),INDEX(i.LTWFeedLevels,$AO73,MOD(JB$6-1,7)+1),0)</f>
        <v>0</v>
      </c>
      <c r="JC73" s="575">
        <f t="shared" si="225"/>
        <v>0</v>
      </c>
      <c r="JD73" s="197">
        <f t="shared" ref="JD73:JH93" si="226">IF(AND($L73=JD$8,$O73=JD$10,$AR73=JD$7,OR($U73=JD$11,JD$11=1),$R73=JD$12),INDEX(i.FS_Strategy,$AS73+1,$AR73),0)</f>
        <v>0</v>
      </c>
      <c r="JE73" s="197">
        <f t="shared" ca="1" si="226"/>
        <v>0</v>
      </c>
      <c r="JF73" s="197">
        <f t="shared" ca="1" si="226"/>
        <v>0</v>
      </c>
      <c r="JG73" s="197">
        <f t="shared" ca="1" si="226"/>
        <v>0</v>
      </c>
      <c r="JH73" s="197">
        <f t="shared" ca="1" si="226"/>
        <v>0</v>
      </c>
      <c r="JI73" s="240">
        <f t="shared" ref="JI73:JI93" ca="1" si="227">IF(AND($L73=JI$8,$O73=JI$10,$AR73=JI$7,OR($U73=JI$11,JI$11=1),$R73=JI$12),INDEX(i.FS_Strategy,$AT73+1,$AR73),0)</f>
        <v>0</v>
      </c>
      <c r="JJ73" s="197">
        <f t="shared" ref="JJ73:JN93" ca="1" si="228">IF(AND($L73=JJ$8,$O73=JJ$10,$AR73=JJ$7,OR($U73=JJ$11,JJ$11=1),$R73=JJ$12),INDEX(i.FS_Strategy,$AS73+1,$AR73),0)</f>
        <v>0</v>
      </c>
      <c r="JK73" s="197">
        <f t="shared" ca="1" si="228"/>
        <v>0</v>
      </c>
      <c r="JL73" s="197">
        <f t="shared" ca="1" si="228"/>
        <v>0</v>
      </c>
      <c r="JM73" s="197">
        <f t="shared" ca="1" si="228"/>
        <v>0</v>
      </c>
      <c r="JN73" s="197">
        <f t="shared" ca="1" si="228"/>
        <v>0</v>
      </c>
      <c r="JO73" s="240">
        <f t="shared" ref="JO73:JO93" ca="1" si="229">IF(AND($L73=JO$8,$O73=JO$10,$AR73=JO$7,OR($U73=JO$11,JO$11=1),$R73=JO$12),INDEX(i.FS_Strategy,$AT73+1,$AR73),0)</f>
        <v>0</v>
      </c>
      <c r="JP73" s="241">
        <f t="shared" ref="JP73:JS93" ca="1" si="230">IF(AND($L73=JP$8,$O73=JP$10,$AR73=JP$7,OR($U73=JP$11,JP$11=1)),INDEX(i.FS_Strategy,$AT73+1,$AR73),0)</f>
        <v>0</v>
      </c>
      <c r="JQ73" s="241">
        <f t="shared" ca="1" si="230"/>
        <v>0</v>
      </c>
      <c r="JR73" s="241">
        <f t="shared" ca="1" si="230"/>
        <v>0</v>
      </c>
      <c r="JS73" s="241">
        <f t="shared" ca="1" si="230"/>
        <v>0</v>
      </c>
      <c r="JT73" s="576">
        <f t="shared" ref="JT73:JT93" ca="1" si="231">IF(AND($L73=JT$8,$O73=JT$10,$AR73=JT$7,OR($U73=JT$11,JT$11=1)),INDEX(i.FS_Strategy,$AU73+1,$AR73),0)</f>
        <v>0</v>
      </c>
      <c r="JU73" s="241">
        <f t="shared" ref="JU73:JX93" ca="1" si="232">IF(AND($L73=JU$8,$O73=JU$10,$AR73=JU$7,OR($U73=JU$11,JU$11=1)),INDEX(i.FS_Strategy,$AT73+1,$AR73),0)</f>
        <v>0</v>
      </c>
      <c r="JV73" s="241">
        <f t="shared" ca="1" si="232"/>
        <v>0</v>
      </c>
      <c r="JW73" s="241">
        <f t="shared" ca="1" si="232"/>
        <v>0</v>
      </c>
      <c r="JX73" s="241">
        <f t="shared" ca="1" si="232"/>
        <v>0</v>
      </c>
      <c r="JY73" s="576">
        <f t="shared" ref="JY73:KE93" ca="1" si="233">IF(AND($L73=JY$8,$O73=JY$10,$AR73=JY$7,OR($U73=JY$11,JY$11=1)),INDEX(i.FS_Strategy,$AU73+1,$AR73),0)</f>
        <v>0</v>
      </c>
      <c r="JZ73" s="576">
        <f t="shared" ca="1" si="233"/>
        <v>0</v>
      </c>
      <c r="KA73" s="576">
        <f t="shared" ca="1" si="233"/>
        <v>0</v>
      </c>
      <c r="KB73" s="576">
        <f t="shared" ca="1" si="233"/>
        <v>0</v>
      </c>
      <c r="KC73" s="576">
        <f t="shared" ca="1" si="233"/>
        <v>0</v>
      </c>
      <c r="KD73" s="576">
        <f t="shared" ca="1" si="233"/>
        <v>0</v>
      </c>
      <c r="KE73" s="576">
        <f t="shared" ca="1" si="233"/>
        <v>0</v>
      </c>
      <c r="KF73" s="567" cm="1">
        <f t="array" ref="KF73">INDEX(KF$13:KF72,$B73+1,1)</f>
        <v>0</v>
      </c>
      <c r="KG73" s="441">
        <f t="shared" ref="KG73:KG93" si="234">INDEX(i.TOL,$O73,KG$6)</f>
        <v>67</v>
      </c>
      <c r="KH73" s="8"/>
      <c r="KI73" s="567" cm="1">
        <f t="array" ref="KI73">INDEX(KI$13:KI72,$B73+1,1)</f>
        <v>0</v>
      </c>
      <c r="KJ73" s="441">
        <f t="shared" ref="KJ73:KJ93" si="235">INDEX(i.Triplets_mortality,$AM73+1,KJ$6)</f>
        <v>0</v>
      </c>
      <c r="KK73" s="567" cm="1">
        <f t="array" ref="KK73">INDEX(KK$13:KK72,$B73+1,1)</f>
        <v>0</v>
      </c>
      <c r="KL73" s="567" t="str" cm="1">
        <f t="array" ref="KL73">INDEX(KL$13:KL72,$B73+1,1)</f>
        <v>-</v>
      </c>
      <c r="KM73" s="567" t="str" cm="1">
        <f t="array" ref="KM73">INDEX(KM$13:KM72,$B73+1,1)</f>
        <v>-</v>
      </c>
      <c r="KN73" s="567" t="str" cm="1">
        <f t="array" ref="KN73">INDEX(KN$13:KN72,$B73+1,1)</f>
        <v>-</v>
      </c>
      <c r="KO73" s="567" t="str" cm="1">
        <f t="array" ref="KO73">INDEX(KO$13:KO72,$B73+1,1)</f>
        <v>-</v>
      </c>
      <c r="KP73" s="567" t="str" cm="1">
        <f t="array" ref="KP73">INDEX(KP$13:KP72,$B73+1,1)</f>
        <v>-</v>
      </c>
      <c r="KQ73" s="567" t="str" cm="1">
        <f t="array" ref="KQ73">INDEX(KQ$13:KQ72,$B73+1,1)</f>
        <v>-</v>
      </c>
      <c r="KR73" s="567" t="str" cm="1">
        <f t="array" ref="KR73">INDEX(KR$13:KR72,$B73+1,1)</f>
        <v>-</v>
      </c>
      <c r="KS73" s="567" t="str" cm="1">
        <f t="array" ref="KS73">INDEX(KS$13:KS72,$B73+1,1)</f>
        <v>-</v>
      </c>
      <c r="KT73" s="567" t="str" cm="1">
        <f t="array" ref="KT73">INDEX(KT$13:KT72,$B73+1,1)</f>
        <v>-</v>
      </c>
      <c r="KU73" s="567" t="str" cm="1">
        <f t="array" ref="KU73">INDEX(KU$13:KU72,$B73+1,1)</f>
        <v>-</v>
      </c>
      <c r="KV73" s="567" t="str" cm="1">
        <f t="array" ref="KV73">INDEX(KV$13:KV72,$B73+1,1)</f>
        <v>-</v>
      </c>
      <c r="KW73" s="567" t="str" cm="1">
        <f t="array" ref="KW73">INDEX(KW$13:KW72,$B73+1,1)</f>
        <v>-</v>
      </c>
      <c r="KX73" s="567" t="str" cm="1">
        <f t="array" ref="KX73">INDEX(KX$13:KX72,$B73+1,1)</f>
        <v>-</v>
      </c>
      <c r="KY73" s="567" t="str" cm="1">
        <f t="array" ref="KY73">INDEX(KY$13:KY72,$B73+1,1)</f>
        <v>-</v>
      </c>
      <c r="KZ73" s="567" t="str" cm="1">
        <f t="array" ref="KZ73">INDEX(KZ$13:KZ72,$B73+1,1)</f>
        <v>-</v>
      </c>
      <c r="LA73" s="567" t="str" cm="1">
        <f t="array" ref="LA73">INDEX(LA$13:LA72,$B73+1,1)</f>
        <v>-</v>
      </c>
      <c r="LB73" s="8"/>
      <c r="LC73" s="441" t="b">
        <f t="shared" ref="LC73:LC93" ca="1" si="236">IF($X73&lt;&gt;0,INDEX(i.cropgraze_inc,$X73,LC$6),OFFSET(LC$13,$B73,0))</f>
        <v>0</v>
      </c>
      <c r="LD73" s="567" t="str" cm="1">
        <f t="array" ref="LD73">INDEX(LD$13:LD72,$B73+1,1)</f>
        <v>-</v>
      </c>
      <c r="LE73" s="567" t="str" cm="1">
        <f t="array" ref="LE73">INDEX(LE$13:LE72,$B73+1,1)</f>
        <v>-</v>
      </c>
      <c r="LF73" s="567" t="str" cm="1">
        <f t="array" ref="LF73">INDEX(LF$13:LF72,$B73+1,1)</f>
        <v>-</v>
      </c>
      <c r="LG73" s="567" t="str" cm="1">
        <f t="array" ref="LG73">INDEX(LG$13:LG72,$B73+1,1)</f>
        <v>-</v>
      </c>
      <c r="LH73" s="441" t="str">
        <f t="shared" ref="LH73:LI93" si="237">IF(OR(OR($AB73="",$AB73="-"),$AB73&lt;&gt;LH$6),LH$13,INDEX(i.MLP_PvP,$AD73,LH$7))</f>
        <v>-</v>
      </c>
      <c r="LI73" s="441" t="str">
        <f t="shared" si="237"/>
        <v>-</v>
      </c>
      <c r="LJ73" s="567" t="str" cm="1">
        <f t="array" ref="LJ73">INDEX(LJ$13:LJ72,$B73+1,1)</f>
        <v>-</v>
      </c>
      <c r="LK73" s="441" t="str" cm="1">
        <f t="array" ref="LK73">IF(OR(LL73:LL73&lt;&gt;"-"),TRUE,"-")</f>
        <v>-</v>
      </c>
      <c r="LL73" s="567" t="str" cm="1">
        <f t="array" ref="LL73">INDEX(LL$13:LL72,$B73+1,1)</f>
        <v>-</v>
      </c>
      <c r="LM73" s="567" cm="1">
        <f t="array" ref="LM73">INDEX(LM$13:LM72,$B73+1,1)</f>
        <v>0</v>
      </c>
      <c r="LN73" s="567" cm="1">
        <f t="array" ref="LN73">INDEX(LN$13:LN72,$B73+1,1)</f>
        <v>999999</v>
      </c>
      <c r="LO73" s="567" cm="1">
        <f t="array" ref="LO73">INDEX(LO$13:LO72,$B73+1,1)</f>
        <v>999999</v>
      </c>
      <c r="LP73" s="567" cm="1">
        <f t="array" ref="LP73">INDEX(LP$13:LP72,$B73+1,1)</f>
        <v>999999</v>
      </c>
      <c r="LQ73" s="567" cm="1">
        <f t="array" ref="LQ73">INDEX(LQ$13:LQ72,$B73+1,1)</f>
        <v>999999</v>
      </c>
      <c r="LR73" s="567" cm="1">
        <f t="array" ref="LR73">INDEX(LR$13:LR72,$B73+1,1)</f>
        <v>999999</v>
      </c>
      <c r="LS73" s="567" cm="1">
        <f t="array" ref="LS73">INDEX(LS$13:LS72,$B73+1,1)</f>
        <v>999999</v>
      </c>
      <c r="LT73" s="567" t="str" cm="1">
        <f t="array" ref="LT73">INDEX(LT$13:LT72,$B73+1,1)</f>
        <v>-</v>
      </c>
      <c r="LU73" s="567" t="str" cm="1">
        <f t="array" ref="LU73">INDEX(LU$13:LU72,$B73+1,1)</f>
        <v>-</v>
      </c>
      <c r="LV73" s="567" t="str" cm="1">
        <f t="array" ref="LV73">INDEX(LV$13:LV72,$B73+1,1)</f>
        <v>-</v>
      </c>
      <c r="LW73" s="567" t="b" cm="1">
        <f t="array" ref="LW73">INDEX(LW$13:LW72,$B73+1,1)</f>
        <v>1</v>
      </c>
      <c r="LX73" s="567" t="str" cm="1">
        <f t="array" ref="LX73">INDEX(LX$13:LX72,$B73+1,1)</f>
        <v>-</v>
      </c>
      <c r="LY73" s="567" cm="1">
        <f t="array" ref="LY73">INDEX(LY$13:LY72,$B73+1,1)</f>
        <v>0</v>
      </c>
      <c r="LZ73" s="567" cm="1">
        <f t="array" ref="LZ73">INDEX(LZ$13:LZ72,$B73+1,1)</f>
        <v>0</v>
      </c>
      <c r="MA73" s="567" cm="1">
        <f t="array" ref="MA73">INDEX(MA$13:MA72,$B73+1,1)</f>
        <v>0</v>
      </c>
      <c r="MB73" s="567" t="str" cm="1">
        <f t="array" ref="MB73">INDEX(MB$13:MB72,$B73+1,1)</f>
        <v>-</v>
      </c>
      <c r="MC73" s="567" t="str" cm="1">
        <f t="array" ref="MC73">INDEX(MC$13:MC72,$B73+1,1)</f>
        <v>-</v>
      </c>
      <c r="MD73" s="441">
        <f t="shared" ref="MD73:MD93" si="238">IF($M73&gt;=4,0.75,0)</f>
        <v>0</v>
      </c>
      <c r="ME73" s="567" t="str" cm="1">
        <f t="array" ref="ME73">INDEX(ME$13:ME72,$B73+1,1)</f>
        <v>-</v>
      </c>
      <c r="MF73" s="441" t="str">
        <f t="shared" ref="MF73:MF93" si="239">IF(OR(OR($AB73="",$AB73="-"),$AB73&lt;&gt;MF$6),MF$13,INDEX(i.MLP_PvP,$AD73,MF$7))</f>
        <v>-</v>
      </c>
      <c r="MG73" s="8"/>
      <c r="MH73" s="441">
        <f t="shared" ref="MH73:MK93" si="240">INDEX(i.std_prices,1,MH$6)</f>
        <v>50</v>
      </c>
      <c r="MI73" s="441">
        <f t="shared" si="240"/>
        <v>50</v>
      </c>
      <c r="MJ73" s="441">
        <f t="shared" si="240"/>
        <v>50</v>
      </c>
      <c r="MK73" s="441">
        <f t="shared" si="240"/>
        <v>50</v>
      </c>
      <c r="ML73" s="567" cm="1">
        <f t="array" ref="ML73">INDEX(ML$13:ML72,$B73+1,1)</f>
        <v>1</v>
      </c>
      <c r="MM73" s="567" cm="1">
        <f t="array" ref="MM73">INDEX(MM$13:MM72,$B73+1,1)</f>
        <v>1</v>
      </c>
      <c r="MN73" s="567" cm="1">
        <f t="array" ref="MN73">INDEX(MN$13:MN72,$B73+1,1)</f>
        <v>1</v>
      </c>
      <c r="MO73" s="567" cm="1">
        <f t="array" ref="MO73">INDEX(MO$13:MO72,$B73+1,1)</f>
        <v>1</v>
      </c>
      <c r="MP73" s="8"/>
      <c r="MQ73" s="441">
        <f t="shared" ref="MQ73:MQ93" si="241">INDEX(i.conservation,$W73+1,$O73)</f>
        <v>1.5</v>
      </c>
      <c r="MR73" s="8"/>
      <c r="MS73" s="577" t="str">
        <f t="shared" ref="MS73:MV93" si="242">IF(AND($O73=MS$10, $R73=MS$12),TRUE,"-")</f>
        <v>-</v>
      </c>
      <c r="MT73" s="577" t="str">
        <f t="shared" si="242"/>
        <v>-</v>
      </c>
      <c r="MU73" s="577" t="str">
        <f t="shared" si="242"/>
        <v>-</v>
      </c>
      <c r="MV73" s="577" t="str">
        <f t="shared" si="242"/>
        <v>-</v>
      </c>
      <c r="MW73" s="567" cm="1">
        <f t="array" ref="MW73">INDEX(MW$13:MW72,$B73+1,1)</f>
        <v>0</v>
      </c>
      <c r="MX73" s="514">
        <v>0</v>
      </c>
    </row>
    <row r="74" spans="1:362" outlineLevel="2">
      <c r="A74" s="18">
        <f t="shared" si="120"/>
        <v>61</v>
      </c>
      <c r="B74" s="593">
        <v>2</v>
      </c>
      <c r="C74" s="489">
        <v>202</v>
      </c>
      <c r="D74" s="124" t="str">
        <f t="shared" si="187"/>
        <v>GSW</v>
      </c>
      <c r="E74" t="b">
        <v>1</v>
      </c>
      <c r="F74" t="b">
        <v>0</v>
      </c>
      <c r="G74" t="b">
        <f t="shared" si="188"/>
        <v>1</v>
      </c>
      <c r="H74" s="200">
        <f ca="1">OFFSET(H74,-1,0)+1</f>
        <v>1</v>
      </c>
      <c r="I74" s="567" cm="1">
        <f t="array" ref="I74">INDEX(I$13:I73,$B74+1,1)</f>
        <v>1</v>
      </c>
      <c r="J74" s="567" cm="1">
        <f t="array" ref="J74">INDEX(J$13:J73,$B74+1,1)</f>
        <v>0</v>
      </c>
      <c r="K74" s="567" cm="1">
        <f t="array" ref="K74">INDEX(K$13:K73,$B74+1,1)</f>
        <v>0</v>
      </c>
      <c r="L74" s="567" cm="1">
        <f t="array" ref="L74">INDEX(L$13:L73,$B74+1,1)</f>
        <v>2</v>
      </c>
      <c r="M74" s="567" cm="1">
        <f t="array" ref="M74">INDEX(M$13:M73,$B74+1,1)</f>
        <v>2</v>
      </c>
      <c r="N74" s="567" cm="1">
        <f t="array" ref="N74">INDEX(N$13:N73,$B74+1,1)</f>
        <v>2</v>
      </c>
      <c r="O74" s="567" cm="1">
        <f t="array" ref="O74">INDEX(O$13:O73,$B74+1,1)</f>
        <v>3</v>
      </c>
      <c r="P74" s="441">
        <f t="shared" si="189"/>
        <v>2</v>
      </c>
      <c r="Q74" s="441">
        <f t="shared" si="189"/>
        <v>0</v>
      </c>
      <c r="R74" s="441">
        <f t="shared" si="190"/>
        <v>6</v>
      </c>
      <c r="S74" s="91">
        <f t="shared" si="191"/>
        <v>2</v>
      </c>
      <c r="T74" s="91">
        <f>INDEX(CHOOSE($O74,DataAutumn!i.AdultDrys,DataWinter!i.AdultDrys,DataSpring!i.AdultDrys),1,$M74)</f>
        <v>3</v>
      </c>
      <c r="U74" s="567" cm="1">
        <f t="array" ref="U74">INDEX(U$13:U73,$B74+1,1)</f>
        <v>2</v>
      </c>
      <c r="V74" s="567" cm="1">
        <f t="array" ref="V74">INDEX(V$13:V73,$B74+1,1)</f>
        <v>0</v>
      </c>
      <c r="W74" s="567" cm="1">
        <f t="array" ref="W74">INDEX(W$13:W73,$B74+1,1)</f>
        <v>0</v>
      </c>
      <c r="X74" s="567" cm="1">
        <f t="array" ref="X74">INDEX(X$13:X73,$B74+1,1)</f>
        <v>2</v>
      </c>
      <c r="Y74" s="567" cm="1">
        <f t="array" ref="Y74">INDEX(Y$13:Y73,$B74+1,1)</f>
        <v>1</v>
      </c>
      <c r="Z74" s="567" cm="1">
        <f t="array" ref="Z74">INDEX(Z$13:Z73,$B74+1,1)</f>
        <v>1</v>
      </c>
      <c r="AA74" s="567" cm="1">
        <f t="array" ref="AA74">INDEX(AA$13:AA73,$B74+1,1)</f>
        <v>1</v>
      </c>
      <c r="AB74" s="441" cm="1">
        <f t="array" ref="AB74">INDEX(i.MLP_PvP,$AD74,2)</f>
        <v>1</v>
      </c>
      <c r="AC74" s="441"/>
      <c r="AD74" s="567" cm="1">
        <f t="array" ref="AD74">INDEX(AD$13:AD73,$B74+1,1)</f>
        <v>1</v>
      </c>
      <c r="AE74" s="567" cm="1">
        <f t="array" ref="AE74">INDEX(AE$13:AE73,$B74+1,1)</f>
        <v>0</v>
      </c>
      <c r="AF74" s="567" cm="1">
        <f t="array" ref="AF74">INDEX(AF$13:AF73,$B74+1,1)</f>
        <v>0</v>
      </c>
      <c r="AG74" s="567" cm="1">
        <f t="array" ref="AG74">INDEX(AG$13:AG73,$B74+1,1)</f>
        <v>0</v>
      </c>
      <c r="AH74" s="567" cm="1">
        <f t="array" ref="AH74">INDEX(AH$13:AH73,$B74+1,1)</f>
        <v>0</v>
      </c>
      <c r="AI74" s="116"/>
      <c r="AJ74" s="116"/>
      <c r="AK74" s="116"/>
      <c r="AL74" s="116"/>
      <c r="AM74" s="116"/>
      <c r="AN74" s="116"/>
      <c r="AO74" s="116"/>
      <c r="AP74" s="116"/>
      <c r="AQ74" s="116"/>
      <c r="AR74" s="116"/>
      <c r="AS74" s="116"/>
      <c r="AT74" s="116"/>
      <c r="AU74" s="116"/>
      <c r="AV74" s="116"/>
      <c r="AW74" s="116"/>
      <c r="AX74" s="116"/>
      <c r="AY74" s="116"/>
      <c r="AZ74" s="116"/>
      <c r="BA74" s="327" t="str">
        <f t="shared" ref="BA74:BA93" ca="1" si="243">LEFT(BA73,10)        &amp; TEXT($H74," 00000 ")        &amp; INDEX(i.ModelStructure,$I74,1)    &amp;" "
&amp; $D74        &amp;       IF($DN74=0," FWM","")&amp;IF($DN74=1," MWM","")&amp;IF($DN74=7," Mat","")&amp;IF($DT74=TRUE,"&amp;BBT","    ")        &amp;      " TOL"&amp;INDEX(i.TOL_Desc,1,$O74)
&amp; " Scan"&amp;$U74       &amp;       CHOOSE($K74+1," CFS"," GFS"," NFS")&amp;"_"&amp;MID($HE74,7,1)
&amp; " RR"&amp;TEXT(SUM($EE74:$EF74),"+00%;-00%;    ;@")
&amp; " GP"&amp;TEXT($EZ74,"?00%")        &amp;    " WP"&amp;TEXT($EW74*$MM74*$MO74,"?00%")        &amp;     " MP"&amp;TEXT($EX74*$ML74*$MN74,"?00%")
&amp; " ("&amp;IF($DB74,"P","E")   &amp;IF($DA74,"T","t")        &amp;     "_F"&amp;IF($HS74&lt;&gt;FALSE,3,0)+COUNTIF($HL74:$HP74,TRUE)+COUNTIF($BV74:$BW74,"&gt;0")&amp;IF($HQ74&lt;&gt;FALSE,3,0)+COUNTIF($BV74:$BW74,"&gt;0")&amp;"N"&amp;IF($HV74&lt;&gt;"-",$HV74,$DF74)&amp;IF($HW74&lt;&gt;"-",$HW74,$DG74)&amp;"L"&amp;$IH74&amp;$II74&amp;")"</f>
        <v>Feedsupply 00001 SE GSW MWM     TOLSpr Scan2 CFS_0 RR+01% GP100% WP100% MP100% (PT_F33N33L00)</v>
      </c>
      <c r="BB74" s="8" t="str">
        <f ca="1">IF(COUNTIF(BA$13:BA74,BA74)=1,"-","Dup")</f>
        <v>-</v>
      </c>
      <c r="BC74" s="8"/>
      <c r="BD74" s="567" t="str" cm="1">
        <f t="array" ref="BD74">INDEX(BD$13:BD73,$B74+1,1)</f>
        <v>-</v>
      </c>
      <c r="BE74" s="567" t="str" cm="1">
        <f t="array" ref="BE74">INDEX(BE$13:BE73,$B74+1,1)</f>
        <v>-</v>
      </c>
      <c r="BF74" s="567" t="str" cm="1">
        <f t="array" ref="BF74">INDEX(BF$13:BF73,$B74+1,1)</f>
        <v>-</v>
      </c>
      <c r="BG74" s="567" t="str" cm="1">
        <f t="array" ref="BG74">INDEX(BG$13:BG73,$B74+1,1)</f>
        <v>-</v>
      </c>
      <c r="BH74" s="567" t="str" cm="1">
        <f t="array" ref="BH74">INDEX(BH$13:BH73,$B74+1,1)</f>
        <v>-</v>
      </c>
      <c r="BI74" s="567" t="str" cm="1">
        <f t="array" ref="BI74">INDEX(BI$13:BI73,$B74+1,1)</f>
        <v>-</v>
      </c>
      <c r="BJ74" s="567" t="str" cm="1">
        <f t="array" ref="BJ74">INDEX(BJ$13:BJ73,$B74+1,1)</f>
        <v>-</v>
      </c>
      <c r="BK74" s="567" t="str" cm="1">
        <f t="array" ref="BK74">INDEX(BK$13:BK73,$B74+1,1)</f>
        <v>-</v>
      </c>
      <c r="BL74" s="567" t="str" cm="1">
        <f t="array" ref="BL74">INDEX(BL$13:BL73,$B74+1,1)</f>
        <v>-</v>
      </c>
      <c r="BM74" s="8"/>
      <c r="BN74" s="441" t="b">
        <f t="shared" si="192"/>
        <v>1</v>
      </c>
      <c r="BO74" s="441" t="str">
        <f t="shared" si="192"/>
        <v>-</v>
      </c>
      <c r="BP74" s="441" t="b">
        <f t="shared" si="192"/>
        <v>0</v>
      </c>
      <c r="BQ74" s="441" t="str">
        <f t="shared" si="192"/>
        <v>-</v>
      </c>
      <c r="BR74" s="441" t="str">
        <f t="shared" si="192"/>
        <v>-</v>
      </c>
      <c r="BS74" s="441" t="str">
        <f t="shared" si="192"/>
        <v>-</v>
      </c>
      <c r="BT74" s="441" t="str">
        <f t="shared" si="192"/>
        <v>-</v>
      </c>
      <c r="BU74" s="441" t="str">
        <f t="shared" si="192"/>
        <v>-</v>
      </c>
      <c r="BV74" s="441" t="str">
        <f t="shared" si="192"/>
        <v>-</v>
      </c>
      <c r="BW74" s="441" t="str">
        <f t="shared" si="192"/>
        <v>-</v>
      </c>
      <c r="BX74" s="441" t="str">
        <f t="shared" si="192"/>
        <v>-</v>
      </c>
      <c r="BY74" s="441" t="str">
        <f t="shared" si="192"/>
        <v>-</v>
      </c>
      <c r="BZ74" s="441" t="b">
        <f t="shared" si="192"/>
        <v>0</v>
      </c>
      <c r="CA74" s="91">
        <f t="shared" si="192"/>
        <v>0</v>
      </c>
      <c r="CB74" s="567" t="str" cm="1">
        <f t="array" ref="CB74">INDEX(CB$13:CB73,$B74+1,1)</f>
        <v>-</v>
      </c>
      <c r="CC74" s="567" t="str" cm="1">
        <f t="array" ref="CC74">INDEX(CC$13:CC73,$B74+1,1)</f>
        <v>-</v>
      </c>
      <c r="CD74" s="567" t="b" cm="1">
        <f t="array" ref="CD74">INDEX(CD$13:CD73,$B74+1,1)</f>
        <v>1</v>
      </c>
      <c r="CE74" s="8"/>
      <c r="CF74" s="567" t="str" cm="1">
        <f t="array" ref="CF74">INDEX(CF$13:CF73,$B74+1,1)</f>
        <v>-</v>
      </c>
      <c r="CG74" s="441" t="str">
        <f t="shared" ca="1" si="193"/>
        <v>-</v>
      </c>
      <c r="CH74" s="441">
        <f t="shared" si="194"/>
        <v>0</v>
      </c>
      <c r="CI74" s="441">
        <f t="shared" si="194"/>
        <v>0</v>
      </c>
      <c r="CJ74" s="567" t="str" cm="1">
        <f t="array" ref="CJ74">INDEX(CJ$13:CJ73,$B74+1,1)</f>
        <v>-</v>
      </c>
      <c r="CK74" s="567" t="str" cm="1">
        <f t="array" ref="CK74">INDEX(CK$13:CK73,$B74+1,1)</f>
        <v>-</v>
      </c>
      <c r="CL74" s="567" t="str" cm="1">
        <f t="array" ref="CL74">INDEX(CL$13:CL73,$B74+1,1)</f>
        <v>-</v>
      </c>
      <c r="CM74" s="441" t="str">
        <f t="shared" ca="1" si="195"/>
        <v>-</v>
      </c>
      <c r="CN74" s="441">
        <f t="shared" si="196"/>
        <v>0</v>
      </c>
      <c r="CO74" s="441">
        <f t="shared" si="196"/>
        <v>0</v>
      </c>
      <c r="CP74" s="567" t="str" cm="1">
        <f t="array" ref="CP74">INDEX(CP$13:CP73,$B74+1,1)</f>
        <v>-</v>
      </c>
      <c r="CQ74" s="441" t="str">
        <f t="shared" ca="1" si="197"/>
        <v>-</v>
      </c>
      <c r="CR74" s="441">
        <f t="shared" si="198"/>
        <v>0</v>
      </c>
      <c r="CS74" s="567" t="str" cm="1">
        <f t="array" ref="CS74">INDEX(CS$13:CS73,$B74+1,1)</f>
        <v>-</v>
      </c>
      <c r="CT74" s="567" t="str" cm="1">
        <f t="array" ref="CT74">INDEX(CT$13:CT73,$B74+1,1)</f>
        <v>-</v>
      </c>
      <c r="CU74" s="441">
        <f t="shared" si="199"/>
        <v>0</v>
      </c>
      <c r="CV74" s="567" t="str" cm="1">
        <f t="array" ref="CV74">INDEX(CV$13:CV73,$B74+1,1)</f>
        <v>-</v>
      </c>
      <c r="CW74" s="441" t="str">
        <f t="shared" ca="1" si="200"/>
        <v>-</v>
      </c>
      <c r="CX74" s="441">
        <f t="shared" si="201"/>
        <v>0</v>
      </c>
      <c r="CY74" s="441">
        <f t="shared" si="201"/>
        <v>0</v>
      </c>
      <c r="CZ74" s="8"/>
      <c r="DA74" s="567" t="b" cm="1">
        <f t="array" ref="DA74">INDEX(DA$13:DA73,$B74+1,1)</f>
        <v>1</v>
      </c>
      <c r="DB74" s="567" t="b" cm="1">
        <f t="array" ref="DB74">INDEX(DB$13:DB73,$B74+1,1)</f>
        <v>1</v>
      </c>
      <c r="DC74" s="579">
        <f t="shared" si="202"/>
        <v>2232011</v>
      </c>
      <c r="DD74" s="567" t="b" cm="1">
        <f t="array" ref="DD74">INDEX(DD$13:DD73,$B74+1,1)</f>
        <v>1</v>
      </c>
      <c r="DE74" s="567" cm="1">
        <f t="array" ref="DE74">INDEX(DE$13:DE73,$B74+1,1)</f>
        <v>0</v>
      </c>
      <c r="DF74" s="567" cm="1">
        <f t="array" ref="DF74">INDEX(DF$13:DF73,$B74+1,1)</f>
        <v>1</v>
      </c>
      <c r="DG74" s="567" cm="1">
        <f t="array" ref="DG74">INDEX(DG$13:DG73,$B74+1,1)</f>
        <v>1</v>
      </c>
      <c r="DH74" s="575">
        <f t="shared" si="203"/>
        <v>652</v>
      </c>
      <c r="DI74" s="575">
        <f t="shared" si="203"/>
        <v>686</v>
      </c>
      <c r="DJ74" s="575">
        <f t="shared" si="203"/>
        <v>721</v>
      </c>
      <c r="DK74" s="490">
        <f t="shared" si="204"/>
        <v>378</v>
      </c>
      <c r="DL74" s="490">
        <f t="shared" si="204"/>
        <v>413</v>
      </c>
      <c r="DM74" s="490">
        <f t="shared" si="204"/>
        <v>448</v>
      </c>
      <c r="DN74" s="441">
        <f t="shared" si="205"/>
        <v>1</v>
      </c>
      <c r="DO74" s="441">
        <f t="shared" si="205"/>
        <v>60</v>
      </c>
      <c r="DP74" s="441" t="str">
        <f t="shared" si="205"/>
        <v>-</v>
      </c>
      <c r="DQ74" s="441" t="str">
        <f t="shared" si="205"/>
        <v>-</v>
      </c>
      <c r="DR74" s="441" t="str">
        <f t="shared" si="205"/>
        <v>-</v>
      </c>
      <c r="DS74" s="441" t="str">
        <f t="shared" si="205"/>
        <v>-</v>
      </c>
      <c r="DT74" s="441" t="b">
        <f t="shared" si="206"/>
        <v>0</v>
      </c>
      <c r="DU74" s="441" t="str">
        <f t="shared" si="206"/>
        <v>-</v>
      </c>
      <c r="DV74" s="441" t="str">
        <f t="shared" si="206"/>
        <v>-</v>
      </c>
      <c r="DW74" s="441" t="str">
        <f t="shared" si="206"/>
        <v>-</v>
      </c>
      <c r="DX74" s="441" t="str">
        <f t="shared" si="206"/>
        <v>-</v>
      </c>
      <c r="DY74" s="441" t="str">
        <f t="shared" si="206"/>
        <v>-</v>
      </c>
      <c r="DZ74" s="441">
        <f t="shared" si="206"/>
        <v>500</v>
      </c>
      <c r="EA74" s="441">
        <f t="shared" si="206"/>
        <v>500</v>
      </c>
      <c r="EB74" s="441" t="str">
        <f t="shared" si="206"/>
        <v>-</v>
      </c>
      <c r="EC74" s="441" t="str">
        <f t="shared" si="206"/>
        <v>-</v>
      </c>
      <c r="ED74" s="441" t="str">
        <f t="shared" si="206"/>
        <v>-</v>
      </c>
      <c r="EE74" s="441">
        <f t="shared" si="207"/>
        <v>0</v>
      </c>
      <c r="EF74" s="441">
        <f t="shared" si="208"/>
        <v>1.2500000000000001E-2</v>
      </c>
      <c r="EG74" s="441">
        <f t="shared" si="209"/>
        <v>0</v>
      </c>
      <c r="EH74" s="441">
        <f t="shared" si="209"/>
        <v>6.25E-2</v>
      </c>
      <c r="EI74" s="441">
        <f t="shared" si="209"/>
        <v>6.25E-2</v>
      </c>
      <c r="EJ74" s="441">
        <f t="shared" si="209"/>
        <v>6.25E-2</v>
      </c>
      <c r="EK74" s="441" t="b">
        <f t="shared" si="210"/>
        <v>0</v>
      </c>
      <c r="EL74" s="441" t="b">
        <f t="shared" si="210"/>
        <v>1</v>
      </c>
      <c r="EM74" s="441" t="b">
        <f t="shared" si="210"/>
        <v>1</v>
      </c>
      <c r="EN74" s="441" t="b">
        <f t="shared" si="210"/>
        <v>0</v>
      </c>
      <c r="EO74" s="441">
        <f t="shared" si="211"/>
        <v>1</v>
      </c>
      <c r="EP74" s="441">
        <f t="shared" si="212"/>
        <v>0</v>
      </c>
      <c r="EQ74" s="441" t="b">
        <f t="shared" si="213"/>
        <v>0</v>
      </c>
      <c r="ER74" s="441" t="b">
        <f t="shared" si="214"/>
        <v>0</v>
      </c>
      <c r="ES74" s="441" t="b">
        <f t="shared" si="214"/>
        <v>0</v>
      </c>
      <c r="ET74" s="441" t="b">
        <f t="shared" si="214"/>
        <v>1</v>
      </c>
      <c r="EU74" s="91">
        <f t="shared" si="215"/>
        <v>2</v>
      </c>
      <c r="EV74" s="91">
        <f t="shared" si="215"/>
        <v>2</v>
      </c>
      <c r="EW74" s="441">
        <f t="shared" si="216"/>
        <v>1</v>
      </c>
      <c r="EX74" s="441">
        <f t="shared" si="217"/>
        <v>1</v>
      </c>
      <c r="EY74" s="441">
        <f t="shared" si="217"/>
        <v>1</v>
      </c>
      <c r="EZ74" s="441">
        <f t="shared" si="218"/>
        <v>1</v>
      </c>
      <c r="FA74" s="441">
        <f t="shared" si="219"/>
        <v>0.5</v>
      </c>
      <c r="FB74" s="441" t="b">
        <f t="shared" si="219"/>
        <v>1</v>
      </c>
      <c r="FC74" s="441" t="b">
        <f t="shared" si="219"/>
        <v>0</v>
      </c>
      <c r="FD74" s="441" t="b">
        <f t="shared" si="219"/>
        <v>0</v>
      </c>
      <c r="FE74" s="441" t="b">
        <f t="shared" si="219"/>
        <v>0</v>
      </c>
      <c r="FF74" s="91">
        <f t="shared" si="220"/>
        <v>1</v>
      </c>
      <c r="FG74" s="91">
        <f t="shared" si="220"/>
        <v>1</v>
      </c>
      <c r="FH74" s="91">
        <f t="shared" si="220"/>
        <v>1</v>
      </c>
      <c r="FI74" s="91">
        <f t="shared" si="220"/>
        <v>1</v>
      </c>
      <c r="FJ74" s="91">
        <f t="shared" si="220"/>
        <v>1</v>
      </c>
      <c r="FK74" s="91">
        <f t="shared" si="220"/>
        <v>1</v>
      </c>
      <c r="FL74" s="91">
        <f t="shared" si="220"/>
        <v>1</v>
      </c>
      <c r="FM74" s="91">
        <f t="shared" si="220"/>
        <v>1</v>
      </c>
      <c r="FN74" s="8"/>
      <c r="FO74" s="567" t="str" cm="1">
        <f t="array" ref="FO74">INDEX(FO$13:FO73,$B74+1,1)</f>
        <v>-</v>
      </c>
      <c r="FP74" s="567" t="str" cm="1">
        <f t="array" ref="FP74">INDEX(FP$13:FP73,$B74+1,1)</f>
        <v>-</v>
      </c>
      <c r="FQ74" s="567" t="str" cm="1">
        <f t="array" ref="FQ74">INDEX(FQ$13:FQ73,$B74+1,1)</f>
        <v>-</v>
      </c>
      <c r="FR74" s="441">
        <f t="shared" si="221"/>
        <v>11</v>
      </c>
      <c r="FS74" s="567" t="str" cm="1">
        <f t="array" ref="FS74">INDEX(FS$13:FS73,$B74+1,1)</f>
        <v>-</v>
      </c>
      <c r="FT74" s="567" cm="1">
        <f t="array" ref="FT74">INDEX(FT$13:FT73,$B74+1,1)</f>
        <v>1</v>
      </c>
      <c r="FU74" s="567" cm="1">
        <f t="array" ref="FU74">INDEX(FU$13:FU73,$B74+1,1)</f>
        <v>1</v>
      </c>
      <c r="FV74" s="567" t="str" cm="1">
        <f t="array" ref="FV74">INDEX(FV$13:FV73,$B74+1,1)</f>
        <v>-</v>
      </c>
      <c r="FW74" s="567" t="str" cm="1">
        <f t="array" ref="FW74">INDEX(FW$13:FW73,$B74+1,1)</f>
        <v>-</v>
      </c>
      <c r="FX74" s="567" t="str" cm="1">
        <f t="array" ref="FX74">INDEX(FX$13:FX73,$B74+1,1)</f>
        <v>-</v>
      </c>
      <c r="FY74" s="567" t="str" cm="1">
        <f t="array" ref="FY74">INDEX(FY$13:FY73,$B74+1,1)</f>
        <v>-</v>
      </c>
      <c r="FZ74" s="567" t="str" cm="1">
        <f t="array" ref="FZ74">INDEX(FZ$13:FZ73,$B74+1,1)</f>
        <v>-</v>
      </c>
      <c r="GA74" s="567" t="str" cm="1">
        <f t="array" ref="GA74">INDEX(GA$13:GA73,$B74+1,1)</f>
        <v>-</v>
      </c>
      <c r="GB74" s="567" t="str" cm="1">
        <f t="array" ref="GB74">INDEX(GB$13:GB73,$B74+1,1)</f>
        <v>-</v>
      </c>
      <c r="GC74" s="567" t="str" cm="1">
        <f t="array" ref="GC74">INDEX(GC$13:GC73,$B74+1,1)</f>
        <v>-</v>
      </c>
      <c r="GD74" s="567" t="str" cm="1">
        <f t="array" ref="GD74">INDEX(GD$13:GD73,$B74+1,1)</f>
        <v>-</v>
      </c>
      <c r="GE74" s="567" t="str" cm="1">
        <f t="array" ref="GE74">INDEX(GE$13:GE73,$B74+1,1)</f>
        <v>-</v>
      </c>
      <c r="GF74" s="567" t="str" cm="1">
        <f t="array" ref="GF74">INDEX(GF$13:GF73,$B74+1,1)</f>
        <v>-</v>
      </c>
      <c r="GG74" s="567" t="str" cm="1">
        <f t="array" ref="GG74">INDEX(GG$13:GG73,$B74+1,1)</f>
        <v>-</v>
      </c>
      <c r="GH74" s="567" t="str" cm="1">
        <f t="array" ref="GH74">INDEX(GH$13:GH73,$B74+1,1)</f>
        <v>-</v>
      </c>
      <c r="GI74" s="567" t="str" cm="1">
        <f t="array" ref="GI74">INDEX(GI$13:GI73,$B74+1,1)</f>
        <v>-</v>
      </c>
      <c r="GJ74" s="567" t="str" cm="1">
        <f t="array" ref="GJ74">INDEX(GJ$13:GJ73,$B74+1,1)</f>
        <v>-</v>
      </c>
      <c r="GK74" s="567" t="str" cm="1">
        <f t="array" ref="GK74">INDEX(GK$13:GK73,$B74+1,1)</f>
        <v>-</v>
      </c>
      <c r="GL74" s="567" t="str" cm="1">
        <f t="array" ref="GL74">INDEX(GL$13:GL73,$B74+1,1)</f>
        <v>-</v>
      </c>
      <c r="GM74" s="567" t="str" cm="1">
        <f t="array" ref="GM74">INDEX(GM$13:GM73,$B74+1,1)</f>
        <v>-</v>
      </c>
      <c r="GN74" s="441">
        <f t="shared" si="222"/>
        <v>0.77746633065143</v>
      </c>
      <c r="GO74" s="567" t="str" cm="1">
        <f t="array" ref="GO74">INDEX(GO$13:GO73,$B74+1,1)</f>
        <v>-</v>
      </c>
      <c r="GP74" s="567" cm="1">
        <f t="array" ref="GP74">INDEX(GP$13:GP73,$B74+1,1)</f>
        <v>1</v>
      </c>
      <c r="GQ74" s="441">
        <f t="shared" si="223"/>
        <v>-1.6553912775740486E-3</v>
      </c>
      <c r="GR74" s="567" cm="1">
        <f t="array" ref="GR74">INDEX(GR$13:GR73,$B74+1,1)</f>
        <v>0</v>
      </c>
      <c r="GS74" s="441">
        <f t="shared" si="224"/>
        <v>-7.7585088790097685E-3</v>
      </c>
      <c r="GT74" s="441">
        <f t="shared" si="224"/>
        <v>-1.939627219752442E-2</v>
      </c>
      <c r="GU74" s="441">
        <f t="shared" si="224"/>
        <v>-1.939627219752442E-2</v>
      </c>
      <c r="GV74" s="441">
        <f t="shared" si="224"/>
        <v>1</v>
      </c>
      <c r="GW74" s="441">
        <f t="shared" si="224"/>
        <v>1.0189371900128976</v>
      </c>
      <c r="GX74" s="441">
        <f t="shared" si="224"/>
        <v>-6.4495508428962081E-2</v>
      </c>
      <c r="GY74" s="567" cm="1">
        <f t="array" ref="GY74">INDEX(GY$13:GY73,$B74+1,1)</f>
        <v>0</v>
      </c>
      <c r="GZ74" s="567" cm="1">
        <f t="array" ref="GZ74">INDEX(GZ$13:GZ73,$B74+1,1)</f>
        <v>0</v>
      </c>
      <c r="HA74" s="567" cm="1">
        <f t="array" ref="HA74">INDEX(HA$13:HA73,$B74+1,1)</f>
        <v>0</v>
      </c>
      <c r="HB74" s="8"/>
      <c r="HC74" s="91" t="b">
        <f>HD74</f>
        <v>0</v>
      </c>
      <c r="HD74" s="22" t="b">
        <v>0</v>
      </c>
      <c r="HE74" s="571">
        <f>VALUE($L74&amp;$M74&amp;$N74&amp;$O74&amp;IFERROR(VALUE($K74),0)&amp;$AA74&amp;$AE74&amp;$AF74&amp;$AG74&amp;$AH74)</f>
        <v>2223010000</v>
      </c>
      <c r="HF74" s="91" t="b">
        <f>NOT(HD74)</f>
        <v>1</v>
      </c>
      <c r="HG74" s="567" cm="1">
        <f t="array" aca="1" ref="HG74" ca="1">INDEX(HG$13:HG73,$B74+1,1)</f>
        <v>0</v>
      </c>
      <c r="HH74" s="22" t="s">
        <v>30</v>
      </c>
      <c r="HI74" s="22" t="b">
        <v>1</v>
      </c>
      <c r="HJ74" s="672">
        <f>VALUE($L74&amp;$M74&amp;$N74&amp;$O74&amp;IFERROR(VALUE($K74),0)&amp;$AA74&amp;$AE74&amp;$AF74&amp;$AG74&amp;$AH74&amp;"01")</f>
        <v>222301000001</v>
      </c>
      <c r="HK74" s="567" t="str" cm="1">
        <f t="array" ref="HK74">INDEX(HK$13:HK73,$B74+1,1)</f>
        <v>-</v>
      </c>
      <c r="HL74" s="567" t="str" cm="1">
        <f t="array" ref="HL74">INDEX(HL$13:HL73,$B74+1,1)</f>
        <v>-</v>
      </c>
      <c r="HM74" s="567" t="str" cm="1">
        <f t="array" ref="HM74">INDEX(HM$13:HM73,$B74+1,1)</f>
        <v>-</v>
      </c>
      <c r="HN74" s="567" t="str" cm="1">
        <f t="array" ref="HN74">INDEX(HN$13:HN73,$B74+1,1)</f>
        <v>-</v>
      </c>
      <c r="HO74" s="567" t="str" cm="1">
        <f t="array" ref="HO74">INDEX(HO$13:HO73,$B74+1,1)</f>
        <v>-</v>
      </c>
      <c r="HP74" s="567" t="str" cm="1">
        <f t="array" ref="HP74">INDEX(HP$13:HP73,$B74+1,1)</f>
        <v>-</v>
      </c>
      <c r="HQ74" s="567" t="str" cm="1">
        <f t="array" ref="HQ74">INDEX(HQ$13:HQ73,$B74+1,1)</f>
        <v>-</v>
      </c>
      <c r="HR74" s="567" t="str" cm="1">
        <f t="array" ref="HR74">INDEX(HR$13:HR73,$B74+1,1)</f>
        <v>-</v>
      </c>
      <c r="HS74" s="567" t="str" cm="1">
        <f t="array" ref="HS74">INDEX(HS$13:HS73,$B74+1,1)</f>
        <v>-</v>
      </c>
      <c r="HT74" s="567" t="str" cm="1">
        <f t="array" ref="HT74">INDEX(HT$13:HT73,$B74+1,1)</f>
        <v>-</v>
      </c>
      <c r="HU74" s="567" t="str" cm="1">
        <f t="array" ref="HU74">INDEX(HU$13:HU73,$B74+1,1)</f>
        <v>-</v>
      </c>
      <c r="HV74" s="22">
        <v>3</v>
      </c>
      <c r="HW74" s="22">
        <v>3</v>
      </c>
      <c r="HX74" s="22">
        <v>0</v>
      </c>
      <c r="HY74" s="22">
        <v>2</v>
      </c>
      <c r="HZ74" s="22">
        <v>-2</v>
      </c>
      <c r="IA74" s="567" t="str" cm="1">
        <f t="array" ref="IA74">INDEX(IA$13:IA73,$B74+1,1)</f>
        <v>-</v>
      </c>
      <c r="IB74" s="567" t="str" cm="1">
        <f t="array" ref="IB74">INDEX(IB$13:IB73,$B74+1,1)</f>
        <v>-</v>
      </c>
      <c r="IC74" s="567" t="str" cm="1">
        <f t="array" ref="IC74">INDEX(IC$13:IC73,$B74+1,1)</f>
        <v>-</v>
      </c>
      <c r="ID74" s="552">
        <f t="shared" ref="ID74" si="244">HX74</f>
        <v>0</v>
      </c>
      <c r="IE74" s="552">
        <f>HY74</f>
        <v>2</v>
      </c>
      <c r="IF74" s="552">
        <f t="shared" ref="IF74" si="245">HZ74</f>
        <v>-2</v>
      </c>
      <c r="IG74" s="567" t="str" cm="1">
        <f t="array" ref="IG74">INDEX(IG$13:IG73,$B74+1,1)</f>
        <v>-</v>
      </c>
      <c r="IH74" s="200">
        <f ca="1">OFFSET(IH74,-1,0)</f>
        <v>0</v>
      </c>
      <c r="II74" s="200">
        <f t="shared" ref="II74:II93" ca="1" si="246">OFFSET(II74,-1,0)</f>
        <v>0</v>
      </c>
      <c r="IJ74" s="8"/>
      <c r="IK74" s="567" t="str" cm="1">
        <f t="array" ref="IK74">INDEX(IK$13:IK73,$B74+1,1)</f>
        <v>-</v>
      </c>
      <c r="IL74" s="567" t="str" cm="1">
        <f t="array" ref="IL74">INDEX(IL$13:IL73,$B74+1,1)</f>
        <v>-</v>
      </c>
      <c r="IM74" s="567" t="str" cm="1">
        <f t="array" ref="IM74">INDEX(IM$13:IM73,$B74+1,1)</f>
        <v>-</v>
      </c>
      <c r="IN74" s="567" t="str" cm="1">
        <f t="array" ref="IN74">INDEX(IN$13:IN73,$B74+1,1)</f>
        <v>-</v>
      </c>
      <c r="IO74" s="567" t="str" cm="1">
        <f t="array" ref="IO74">INDEX(IO$13:IO73,$B74+1,1)</f>
        <v>-</v>
      </c>
      <c r="IP74" s="567" t="str" cm="1">
        <f t="array" ref="IP74">INDEX(IP$13:IP73,$B74+1,1)</f>
        <v>-</v>
      </c>
      <c r="IQ74" s="567" t="str" cm="1">
        <f t="array" ref="IQ74">INDEX(IQ$13:IQ73,$B74+1,1)</f>
        <v>-</v>
      </c>
      <c r="IR74" s="567" t="str" cm="1">
        <f t="array" ref="IR74">INDEX(IR$13:IR73,$B74+1,1)</f>
        <v>-</v>
      </c>
      <c r="IS74" s="567" t="str" cm="1">
        <f t="array" ref="IS74">INDEX(IS$13:IS73,$B74+1,1)</f>
        <v>-</v>
      </c>
      <c r="IT74" s="567" t="str" cm="1">
        <f t="array" ref="IT74">INDEX(IT$13:IT73,$B74+1,1)</f>
        <v>-</v>
      </c>
      <c r="IU74" s="567" t="str" cm="1">
        <f t="array" ref="IU74">INDEX(IU$13:IU73,$B74+1,1)</f>
        <v>-</v>
      </c>
      <c r="IV74" s="567" t="str" cm="1">
        <f t="array" ref="IV74">INDEX(IV$13:IV73,$B74+1,1)</f>
        <v>-</v>
      </c>
      <c r="IW74" s="567" t="str" cm="1">
        <f t="array" ref="IW74">INDEX(IW$13:IW73,$B74+1,1)</f>
        <v>-</v>
      </c>
      <c r="IX74" s="567" t="str" cm="1">
        <f t="array" ref="IX74">INDEX(IX$13:IX73,$B74+1,1)</f>
        <v>-</v>
      </c>
      <c r="IY74" s="567" t="str" cm="1">
        <f t="array" ref="IY74">INDEX(IY$13:IY73,$B74+1,1)</f>
        <v>-</v>
      </c>
      <c r="IZ74" s="567" t="str" cm="1">
        <f t="array" ref="IZ74">INDEX(IZ$13:IZ73,$B74+1,1)</f>
        <v>-</v>
      </c>
      <c r="JA74" s="567" cm="1">
        <f t="array" ref="JA74">INDEX(JA$13:JA73,$B74+1,1)</f>
        <v>0</v>
      </c>
      <c r="JB74" s="575">
        <f t="shared" si="225"/>
        <v>0</v>
      </c>
      <c r="JC74" s="575">
        <f t="shared" si="225"/>
        <v>0</v>
      </c>
      <c r="JD74" s="197">
        <f t="shared" si="226"/>
        <v>0</v>
      </c>
      <c r="JE74" s="197">
        <f t="shared" ca="1" si="226"/>
        <v>0</v>
      </c>
      <c r="JF74" s="197">
        <f t="shared" ca="1" si="226"/>
        <v>0</v>
      </c>
      <c r="JG74" s="197">
        <f t="shared" ca="1" si="226"/>
        <v>0</v>
      </c>
      <c r="JH74" s="197">
        <f t="shared" ca="1" si="226"/>
        <v>0</v>
      </c>
      <c r="JI74" s="240">
        <f t="shared" ca="1" si="227"/>
        <v>0</v>
      </c>
      <c r="JJ74" s="197">
        <f t="shared" ca="1" si="228"/>
        <v>0</v>
      </c>
      <c r="JK74" s="197">
        <f t="shared" ca="1" si="228"/>
        <v>0</v>
      </c>
      <c r="JL74" s="197">
        <f t="shared" ca="1" si="228"/>
        <v>0</v>
      </c>
      <c r="JM74" s="197">
        <f t="shared" ca="1" si="228"/>
        <v>0</v>
      </c>
      <c r="JN74" s="197">
        <f t="shared" ca="1" si="228"/>
        <v>0</v>
      </c>
      <c r="JO74" s="240">
        <f t="shared" ca="1" si="229"/>
        <v>0</v>
      </c>
      <c r="JP74" s="241">
        <f t="shared" ca="1" si="230"/>
        <v>0</v>
      </c>
      <c r="JQ74" s="241">
        <f t="shared" ca="1" si="230"/>
        <v>0</v>
      </c>
      <c r="JR74" s="241">
        <f t="shared" ca="1" si="230"/>
        <v>0</v>
      </c>
      <c r="JS74" s="241">
        <f t="shared" ca="1" si="230"/>
        <v>0</v>
      </c>
      <c r="JT74" s="576">
        <f t="shared" ca="1" si="231"/>
        <v>0</v>
      </c>
      <c r="JU74" s="241">
        <f t="shared" ca="1" si="232"/>
        <v>0</v>
      </c>
      <c r="JV74" s="241">
        <f t="shared" ca="1" si="232"/>
        <v>0</v>
      </c>
      <c r="JW74" s="241">
        <f t="shared" ca="1" si="232"/>
        <v>0</v>
      </c>
      <c r="JX74" s="241">
        <f t="shared" ca="1" si="232"/>
        <v>0</v>
      </c>
      <c r="JY74" s="576">
        <f t="shared" ca="1" si="233"/>
        <v>0</v>
      </c>
      <c r="JZ74" s="576">
        <f t="shared" ca="1" si="233"/>
        <v>0</v>
      </c>
      <c r="KA74" s="576">
        <f t="shared" ca="1" si="233"/>
        <v>0</v>
      </c>
      <c r="KB74" s="576">
        <f t="shared" ca="1" si="233"/>
        <v>0</v>
      </c>
      <c r="KC74" s="576">
        <f t="shared" ca="1" si="233"/>
        <v>0</v>
      </c>
      <c r="KD74" s="576">
        <f t="shared" ca="1" si="233"/>
        <v>0</v>
      </c>
      <c r="KE74" s="576">
        <f t="shared" ca="1" si="233"/>
        <v>0</v>
      </c>
      <c r="KF74" s="567" cm="1">
        <f t="array" ref="KF74">INDEX(KF$13:KF73,$B74+1,1)</f>
        <v>0</v>
      </c>
      <c r="KG74" s="441">
        <f t="shared" si="234"/>
        <v>67</v>
      </c>
      <c r="KH74" s="8"/>
      <c r="KI74" s="567" cm="1">
        <f t="array" ref="KI74">INDEX(KI$13:KI73,$B74+1,1)</f>
        <v>0</v>
      </c>
      <c r="KJ74" s="441">
        <f t="shared" si="235"/>
        <v>0</v>
      </c>
      <c r="KK74" s="567" cm="1">
        <f t="array" ref="KK74">INDEX(KK$13:KK73,$B74+1,1)</f>
        <v>0</v>
      </c>
      <c r="KL74" s="567" t="str" cm="1">
        <f t="array" ref="KL74">INDEX(KL$13:KL73,$B74+1,1)</f>
        <v>-</v>
      </c>
      <c r="KM74" s="567" t="str" cm="1">
        <f t="array" ref="KM74">INDEX(KM$13:KM73,$B74+1,1)</f>
        <v>-</v>
      </c>
      <c r="KN74" s="567" t="str" cm="1">
        <f t="array" ref="KN74">INDEX(KN$13:KN73,$B74+1,1)</f>
        <v>-</v>
      </c>
      <c r="KO74" s="567" t="str" cm="1">
        <f t="array" ref="KO74">INDEX(KO$13:KO73,$B74+1,1)</f>
        <v>-</v>
      </c>
      <c r="KP74" s="567" t="str" cm="1">
        <f t="array" ref="KP74">INDEX(KP$13:KP73,$B74+1,1)</f>
        <v>-</v>
      </c>
      <c r="KQ74" s="567" t="str" cm="1">
        <f t="array" ref="KQ74">INDEX(KQ$13:KQ73,$B74+1,1)</f>
        <v>-</v>
      </c>
      <c r="KR74" s="567" t="str" cm="1">
        <f t="array" ref="KR74">INDEX(KR$13:KR73,$B74+1,1)</f>
        <v>-</v>
      </c>
      <c r="KS74" s="567" t="str" cm="1">
        <f t="array" ref="KS74">INDEX(KS$13:KS73,$B74+1,1)</f>
        <v>-</v>
      </c>
      <c r="KT74" s="567" t="str" cm="1">
        <f t="array" ref="KT74">INDEX(KT$13:KT73,$B74+1,1)</f>
        <v>-</v>
      </c>
      <c r="KU74" s="567" t="str" cm="1">
        <f t="array" ref="KU74">INDEX(KU$13:KU73,$B74+1,1)</f>
        <v>-</v>
      </c>
      <c r="KV74" s="567" t="str" cm="1">
        <f t="array" ref="KV74">INDEX(KV$13:KV73,$B74+1,1)</f>
        <v>-</v>
      </c>
      <c r="KW74" s="567" t="str" cm="1">
        <f t="array" ref="KW74">INDEX(KW$13:KW73,$B74+1,1)</f>
        <v>-</v>
      </c>
      <c r="KX74" s="567" t="str" cm="1">
        <f t="array" ref="KX74">INDEX(KX$13:KX73,$B74+1,1)</f>
        <v>-</v>
      </c>
      <c r="KY74" s="567" t="str" cm="1">
        <f t="array" ref="KY74">INDEX(KY$13:KY73,$B74+1,1)</f>
        <v>-</v>
      </c>
      <c r="KZ74" s="567" t="str" cm="1">
        <f t="array" ref="KZ74">INDEX(KZ$13:KZ73,$B74+1,1)</f>
        <v>-</v>
      </c>
      <c r="LA74" s="567" t="str" cm="1">
        <f t="array" ref="LA74">INDEX(LA$13:LA73,$B74+1,1)</f>
        <v>-</v>
      </c>
      <c r="LB74" s="8"/>
      <c r="LC74" s="441" t="b">
        <f t="shared" ca="1" si="236"/>
        <v>0</v>
      </c>
      <c r="LD74" s="567" t="str" cm="1">
        <f t="array" ref="LD74">INDEX(LD$13:LD73,$B74+1,1)</f>
        <v>-</v>
      </c>
      <c r="LE74" s="567" t="str" cm="1">
        <f t="array" ref="LE74">INDEX(LE$13:LE73,$B74+1,1)</f>
        <v>-</v>
      </c>
      <c r="LF74" s="567" t="str" cm="1">
        <f t="array" ref="LF74">INDEX(LF$13:LF73,$B74+1,1)</f>
        <v>-</v>
      </c>
      <c r="LG74" s="567" t="str" cm="1">
        <f t="array" ref="LG74">INDEX(LG$13:LG73,$B74+1,1)</f>
        <v>-</v>
      </c>
      <c r="LH74" s="441" t="str">
        <f t="shared" si="237"/>
        <v>-</v>
      </c>
      <c r="LI74" s="441" t="str">
        <f t="shared" si="237"/>
        <v>-</v>
      </c>
      <c r="LJ74" s="567" t="str" cm="1">
        <f t="array" ref="LJ74">INDEX(LJ$13:LJ73,$B74+1,1)</f>
        <v>-</v>
      </c>
      <c r="LK74" s="441" t="str" cm="1">
        <f t="array" ref="LK74">IF(OR(LL74:LL74&lt;&gt;"-"),TRUE,"-")</f>
        <v>-</v>
      </c>
      <c r="LL74" s="567" t="str" cm="1">
        <f t="array" ref="LL74">INDEX(LL$13:LL73,$B74+1,1)</f>
        <v>-</v>
      </c>
      <c r="LM74" s="567" cm="1">
        <f t="array" ref="LM74">INDEX(LM$13:LM73,$B74+1,1)</f>
        <v>0</v>
      </c>
      <c r="LN74" s="567" cm="1">
        <f t="array" ref="LN74">INDEX(LN$13:LN73,$B74+1,1)</f>
        <v>999999</v>
      </c>
      <c r="LO74" s="567" cm="1">
        <f t="array" ref="LO74">INDEX(LO$13:LO73,$B74+1,1)</f>
        <v>999999</v>
      </c>
      <c r="LP74" s="567" cm="1">
        <f t="array" ref="LP74">INDEX(LP$13:LP73,$B74+1,1)</f>
        <v>999999</v>
      </c>
      <c r="LQ74" s="567" cm="1">
        <f t="array" ref="LQ74">INDEX(LQ$13:LQ73,$B74+1,1)</f>
        <v>999999</v>
      </c>
      <c r="LR74" s="567" cm="1">
        <f t="array" ref="LR74">INDEX(LR$13:LR73,$B74+1,1)</f>
        <v>999999</v>
      </c>
      <c r="LS74" s="567" cm="1">
        <f t="array" ref="LS74">INDEX(LS$13:LS73,$B74+1,1)</f>
        <v>999999</v>
      </c>
      <c r="LT74" s="567" t="str" cm="1">
        <f t="array" ref="LT74">INDEX(LT$13:LT73,$B74+1,1)</f>
        <v>-</v>
      </c>
      <c r="LU74" s="567" t="str" cm="1">
        <f t="array" ref="LU74">INDEX(LU$13:LU73,$B74+1,1)</f>
        <v>-</v>
      </c>
      <c r="LV74" s="567" t="str" cm="1">
        <f t="array" ref="LV74">INDEX(LV$13:LV73,$B74+1,1)</f>
        <v>-</v>
      </c>
      <c r="LW74" s="567" t="b" cm="1">
        <f t="array" ref="LW74">INDEX(LW$13:LW73,$B74+1,1)</f>
        <v>1</v>
      </c>
      <c r="LX74" s="567" t="str" cm="1">
        <f t="array" ref="LX74">INDEX(LX$13:LX73,$B74+1,1)</f>
        <v>-</v>
      </c>
      <c r="LY74" s="567" cm="1">
        <f t="array" ref="LY74">INDEX(LY$13:LY73,$B74+1,1)</f>
        <v>0</v>
      </c>
      <c r="LZ74" s="567" cm="1">
        <f t="array" ref="LZ74">INDEX(LZ$13:LZ73,$B74+1,1)</f>
        <v>0</v>
      </c>
      <c r="MA74" s="567" cm="1">
        <f t="array" ref="MA74">INDEX(MA$13:MA73,$B74+1,1)</f>
        <v>0</v>
      </c>
      <c r="MB74" s="567" t="str" cm="1">
        <f t="array" ref="MB74">INDEX(MB$13:MB73,$B74+1,1)</f>
        <v>-</v>
      </c>
      <c r="MC74" s="567" t="str" cm="1">
        <f t="array" ref="MC74">INDEX(MC$13:MC73,$B74+1,1)</f>
        <v>-</v>
      </c>
      <c r="MD74" s="441">
        <f t="shared" si="238"/>
        <v>0</v>
      </c>
      <c r="ME74" s="567" t="str" cm="1">
        <f t="array" ref="ME74">INDEX(ME$13:ME73,$B74+1,1)</f>
        <v>-</v>
      </c>
      <c r="MF74" s="441" t="str">
        <f t="shared" si="239"/>
        <v>-</v>
      </c>
      <c r="MG74" s="8"/>
      <c r="MH74" s="441">
        <f t="shared" si="240"/>
        <v>50</v>
      </c>
      <c r="MI74" s="441">
        <f t="shared" si="240"/>
        <v>50</v>
      </c>
      <c r="MJ74" s="441">
        <f t="shared" si="240"/>
        <v>50</v>
      </c>
      <c r="MK74" s="441">
        <f t="shared" si="240"/>
        <v>50</v>
      </c>
      <c r="ML74" s="567" cm="1">
        <f t="array" ref="ML74">INDEX(ML$13:ML73,$B74+1,1)</f>
        <v>1</v>
      </c>
      <c r="MM74" s="567" cm="1">
        <f t="array" ref="MM74">INDEX(MM$13:MM73,$B74+1,1)</f>
        <v>1</v>
      </c>
      <c r="MN74" s="567" cm="1">
        <f t="array" ref="MN74">INDEX(MN$13:MN73,$B74+1,1)</f>
        <v>1</v>
      </c>
      <c r="MO74" s="567" cm="1">
        <f t="array" ref="MO74">INDEX(MO$13:MO73,$B74+1,1)</f>
        <v>1</v>
      </c>
      <c r="MP74" s="8"/>
      <c r="MQ74" s="441">
        <f t="shared" si="241"/>
        <v>1.5</v>
      </c>
      <c r="MR74" s="8"/>
      <c r="MS74" s="577" t="str">
        <f t="shared" si="242"/>
        <v>-</v>
      </c>
      <c r="MT74" s="577" t="str">
        <f t="shared" si="242"/>
        <v>-</v>
      </c>
      <c r="MU74" s="577" t="str">
        <f t="shared" si="242"/>
        <v>-</v>
      </c>
      <c r="MV74" s="577" t="str">
        <f t="shared" si="242"/>
        <v>-</v>
      </c>
      <c r="MW74" s="567" cm="1">
        <f t="array" ref="MW74">INDEX(MW$13:MW73,$B74+1,1)</f>
        <v>0</v>
      </c>
      <c r="MX74" s="514">
        <v>0</v>
      </c>
    </row>
    <row r="75" spans="1:362" outlineLevel="2">
      <c r="A75" s="18">
        <f t="shared" si="120"/>
        <v>62</v>
      </c>
      <c r="B75" s="200">
        <f ca="1">OFFSET(B75,-2,-1)</f>
        <v>60</v>
      </c>
      <c r="C75" s="489">
        <v>202</v>
      </c>
      <c r="D75" s="124" t="str">
        <f t="shared" ca="1" si="187"/>
        <v>GSW</v>
      </c>
      <c r="E75" t="b">
        <v>1</v>
      </c>
      <c r="F75" t="b">
        <v>0</v>
      </c>
      <c r="G75" t="b">
        <f t="shared" si="188"/>
        <v>1</v>
      </c>
      <c r="H75" s="200">
        <f t="shared" ref="H75:H93" ca="1" si="247">OFFSET(H75,-1,0)+1</f>
        <v>2</v>
      </c>
      <c r="I75" s="567" cm="1">
        <f t="array" aca="1" ref="I75" ca="1">INDEX(I$13:I74,$B75+1,1)</f>
        <v>1</v>
      </c>
      <c r="J75" s="567" cm="1">
        <f t="array" aca="1" ref="J75" ca="1">INDEX(J$13:J74,$B75+1,1)</f>
        <v>0</v>
      </c>
      <c r="K75" s="567" cm="1">
        <f t="array" aca="1" ref="K75" ca="1">INDEX(K$13:K74,$B75+1,1)</f>
        <v>0</v>
      </c>
      <c r="L75" s="567" cm="1">
        <f t="array" aca="1" ref="L75" ca="1">INDEX(L$13:L74,$B75+1,1)</f>
        <v>2</v>
      </c>
      <c r="M75" s="567" cm="1">
        <f t="array" aca="1" ref="M75" ca="1">INDEX(M$13:M74,$B75+1,1)</f>
        <v>2</v>
      </c>
      <c r="N75" s="567" cm="1">
        <f t="array" aca="1" ref="N75" ca="1">INDEX(N$13:N74,$B75+1,1)</f>
        <v>2</v>
      </c>
      <c r="O75" s="567" cm="1">
        <f t="array" aca="1" ref="O75" ca="1">INDEX(O$13:O74,$B75+1,1)</f>
        <v>3</v>
      </c>
      <c r="P75" s="441">
        <f t="shared" ca="1" si="189"/>
        <v>2</v>
      </c>
      <c r="Q75" s="441">
        <f t="shared" ca="1" si="189"/>
        <v>0</v>
      </c>
      <c r="R75" s="441">
        <f t="shared" ca="1" si="190"/>
        <v>6</v>
      </c>
      <c r="S75" s="91">
        <f t="shared" ca="1" si="191"/>
        <v>2</v>
      </c>
      <c r="T75" s="91">
        <f ca="1">INDEX(CHOOSE($O75,DataAutumn!i.AdultDrys,DataWinter!i.AdultDrys,DataSpring!i.AdultDrys),1,$M75)</f>
        <v>3</v>
      </c>
      <c r="U75" s="567" cm="1">
        <f t="array" aca="1" ref="U75" ca="1">INDEX(U$13:U74,$B75+1,1)</f>
        <v>2</v>
      </c>
      <c r="V75" s="567" cm="1">
        <f t="array" aca="1" ref="V75" ca="1">INDEX(V$13:V74,$B75+1,1)</f>
        <v>0</v>
      </c>
      <c r="W75" s="567" cm="1">
        <f t="array" aca="1" ref="W75" ca="1">INDEX(W$13:W74,$B75+1,1)</f>
        <v>0</v>
      </c>
      <c r="X75" s="567" cm="1">
        <f t="array" aca="1" ref="X75" ca="1">INDEX(X$13:X74,$B75+1,1)</f>
        <v>2</v>
      </c>
      <c r="Y75" s="567" cm="1">
        <f t="array" aca="1" ref="Y75" ca="1">INDEX(Y$13:Y74,$B75+1,1)</f>
        <v>1</v>
      </c>
      <c r="Z75" s="567" cm="1">
        <f t="array" aca="1" ref="Z75" ca="1">INDEX(Z$13:Z74,$B75+1,1)</f>
        <v>1</v>
      </c>
      <c r="AA75" s="567" cm="1">
        <f t="array" aca="1" ref="AA75" ca="1">INDEX(AA$13:AA74,$B75+1,1)</f>
        <v>1</v>
      </c>
      <c r="AB75" s="441" cm="1">
        <f t="array" aca="1" ref="AB75" ca="1">INDEX(i.MLP_PvP,$AD75,2)</f>
        <v>1</v>
      </c>
      <c r="AC75" s="441"/>
      <c r="AD75" s="567" cm="1">
        <f t="array" aca="1" ref="AD75" ca="1">INDEX(AD$13:AD74,$B75+1,1)</f>
        <v>1</v>
      </c>
      <c r="AE75" s="567" cm="1">
        <f t="array" aca="1" ref="AE75" ca="1">INDEX(AE$13:AE74,$B75+1,1)</f>
        <v>0</v>
      </c>
      <c r="AF75" s="567" cm="1">
        <f t="array" aca="1" ref="AF75" ca="1">INDEX(AF$13:AF74,$B75+1,1)</f>
        <v>0</v>
      </c>
      <c r="AG75" s="567" cm="1">
        <f t="array" aca="1" ref="AG75" ca="1">INDEX(AG$13:AG74,$B75+1,1)</f>
        <v>0</v>
      </c>
      <c r="AH75" s="567" cm="1">
        <f t="array" aca="1" ref="AH75" ca="1">INDEX(AH$13:AH74,$B75+1,1)</f>
        <v>0</v>
      </c>
      <c r="AI75" s="116"/>
      <c r="AJ75" s="116"/>
      <c r="AK75" s="116"/>
      <c r="AL75" s="116"/>
      <c r="AM75" s="116"/>
      <c r="AN75" s="116"/>
      <c r="AO75" s="116"/>
      <c r="AP75" s="116"/>
      <c r="AQ75" s="116"/>
      <c r="AR75" s="116"/>
      <c r="AS75" s="116"/>
      <c r="AT75" s="116"/>
      <c r="AU75" s="116"/>
      <c r="AV75" s="116"/>
      <c r="AW75" s="116"/>
      <c r="AX75" s="116"/>
      <c r="AY75" s="116"/>
      <c r="AZ75" s="116"/>
      <c r="BA75" s="327" t="str">
        <f t="shared" ca="1" si="243"/>
        <v>Feedsupply 00002 SE GSW MWM     TOLSpr Scan2 CFS_0 RR+01% GP100% WP100% MP100% (PT_F33N11L00)</v>
      </c>
      <c r="BB75" s="8" t="str">
        <f ca="1">IF(COUNTIF(BA$13:BA75,BA75)=1,"-","Dup")</f>
        <v>-</v>
      </c>
      <c r="BC75" s="8"/>
      <c r="BD75" s="567" t="str" cm="1">
        <f t="array" aca="1" ref="BD75" ca="1">INDEX(BD$13:BD74,$B75+1,1)</f>
        <v>-</v>
      </c>
      <c r="BE75" s="567" t="str" cm="1">
        <f t="array" aca="1" ref="BE75" ca="1">INDEX(BE$13:BE74,$B75+1,1)</f>
        <v>-</v>
      </c>
      <c r="BF75" s="567" t="str" cm="1">
        <f t="array" aca="1" ref="BF75" ca="1">INDEX(BF$13:BF74,$B75+1,1)</f>
        <v>-</v>
      </c>
      <c r="BG75" s="567" t="str" cm="1">
        <f t="array" aca="1" ref="BG75" ca="1">INDEX(BG$13:BG74,$B75+1,1)</f>
        <v>-</v>
      </c>
      <c r="BH75" s="567" t="str" cm="1">
        <f t="array" aca="1" ref="BH75" ca="1">INDEX(BH$13:BH74,$B75+1,1)</f>
        <v>-</v>
      </c>
      <c r="BI75" s="567" t="str" cm="1">
        <f t="array" aca="1" ref="BI75" ca="1">INDEX(BI$13:BI74,$B75+1,1)</f>
        <v>-</v>
      </c>
      <c r="BJ75" s="567" t="str" cm="1">
        <f t="array" aca="1" ref="BJ75" ca="1">INDEX(BJ$13:BJ74,$B75+1,1)</f>
        <v>-</v>
      </c>
      <c r="BK75" s="567" t="str" cm="1">
        <f t="array" aca="1" ref="BK75" ca="1">INDEX(BK$13:BK74,$B75+1,1)</f>
        <v>-</v>
      </c>
      <c r="BL75" s="567" t="str" cm="1">
        <f t="array" aca="1" ref="BL75" ca="1">INDEX(BL$13:BL74,$B75+1,1)</f>
        <v>-</v>
      </c>
      <c r="BM75" s="8"/>
      <c r="BN75" s="441" t="b">
        <f t="shared" ca="1" si="192"/>
        <v>1</v>
      </c>
      <c r="BO75" s="441" t="str">
        <f t="shared" ca="1" si="192"/>
        <v>-</v>
      </c>
      <c r="BP75" s="441" t="b">
        <f t="shared" ca="1" si="192"/>
        <v>0</v>
      </c>
      <c r="BQ75" s="441" t="str">
        <f t="shared" ca="1" si="192"/>
        <v>-</v>
      </c>
      <c r="BR75" s="441" t="str">
        <f t="shared" ca="1" si="192"/>
        <v>-</v>
      </c>
      <c r="BS75" s="441" t="str">
        <f t="shared" ca="1" si="192"/>
        <v>-</v>
      </c>
      <c r="BT75" s="441" t="str">
        <f t="shared" ca="1" si="192"/>
        <v>-</v>
      </c>
      <c r="BU75" s="441" t="str">
        <f t="shared" ca="1" si="192"/>
        <v>-</v>
      </c>
      <c r="BV75" s="441" t="str">
        <f t="shared" ca="1" si="192"/>
        <v>-</v>
      </c>
      <c r="BW75" s="441" t="str">
        <f t="shared" ca="1" si="192"/>
        <v>-</v>
      </c>
      <c r="BX75" s="441" t="str">
        <f t="shared" ca="1" si="192"/>
        <v>-</v>
      </c>
      <c r="BY75" s="441" t="str">
        <f t="shared" ca="1" si="192"/>
        <v>-</v>
      </c>
      <c r="BZ75" s="441" t="b">
        <f t="shared" ca="1" si="192"/>
        <v>0</v>
      </c>
      <c r="CA75" s="91">
        <f t="shared" ca="1" si="192"/>
        <v>0</v>
      </c>
      <c r="CB75" s="567" t="str" cm="1">
        <f t="array" aca="1" ref="CB75" ca="1">INDEX(CB$13:CB74,$B75+1,1)</f>
        <v>-</v>
      </c>
      <c r="CC75" s="567" t="str" cm="1">
        <f t="array" aca="1" ref="CC75" ca="1">INDEX(CC$13:CC74,$B75+1,1)</f>
        <v>-</v>
      </c>
      <c r="CD75" s="567" t="b" cm="1">
        <f t="array" aca="1" ref="CD75" ca="1">INDEX(CD$13:CD74,$B75+1,1)</f>
        <v>1</v>
      </c>
      <c r="CE75" s="8"/>
      <c r="CF75" s="567" t="str" cm="1">
        <f t="array" aca="1" ref="CF75" ca="1">INDEX(CF$13:CF74,$B75+1,1)</f>
        <v>-</v>
      </c>
      <c r="CG75" s="441" t="str">
        <f t="shared" ca="1" si="193"/>
        <v>-</v>
      </c>
      <c r="CH75" s="441">
        <f t="shared" ca="1" si="194"/>
        <v>0</v>
      </c>
      <c r="CI75" s="441">
        <f t="shared" ca="1" si="194"/>
        <v>0</v>
      </c>
      <c r="CJ75" s="567" t="str" cm="1">
        <f t="array" aca="1" ref="CJ75" ca="1">INDEX(CJ$13:CJ74,$B75+1,1)</f>
        <v>-</v>
      </c>
      <c r="CK75" s="567" t="str" cm="1">
        <f t="array" aca="1" ref="CK75" ca="1">INDEX(CK$13:CK74,$B75+1,1)</f>
        <v>-</v>
      </c>
      <c r="CL75" s="567" t="str" cm="1">
        <f t="array" aca="1" ref="CL75" ca="1">INDEX(CL$13:CL74,$B75+1,1)</f>
        <v>-</v>
      </c>
      <c r="CM75" s="441" t="str">
        <f t="shared" ca="1" si="195"/>
        <v>-</v>
      </c>
      <c r="CN75" s="441">
        <f t="shared" ca="1" si="196"/>
        <v>0</v>
      </c>
      <c r="CO75" s="441">
        <f t="shared" ca="1" si="196"/>
        <v>0</v>
      </c>
      <c r="CP75" s="567" t="str" cm="1">
        <f t="array" aca="1" ref="CP75" ca="1">INDEX(CP$13:CP74,$B75+1,1)</f>
        <v>-</v>
      </c>
      <c r="CQ75" s="441" t="str">
        <f t="shared" ca="1" si="197"/>
        <v>-</v>
      </c>
      <c r="CR75" s="441">
        <f t="shared" ca="1" si="198"/>
        <v>0</v>
      </c>
      <c r="CS75" s="567" t="str" cm="1">
        <f t="array" aca="1" ref="CS75" ca="1">INDEX(CS$13:CS74,$B75+1,1)</f>
        <v>-</v>
      </c>
      <c r="CT75" s="567" t="str" cm="1">
        <f t="array" aca="1" ref="CT75" ca="1">INDEX(CT$13:CT74,$B75+1,1)</f>
        <v>-</v>
      </c>
      <c r="CU75" s="441">
        <f t="shared" ca="1" si="199"/>
        <v>0</v>
      </c>
      <c r="CV75" s="567" t="str" cm="1">
        <f t="array" aca="1" ref="CV75" ca="1">INDEX(CV$13:CV74,$B75+1,1)</f>
        <v>-</v>
      </c>
      <c r="CW75" s="441" t="str">
        <f t="shared" ca="1" si="200"/>
        <v>-</v>
      </c>
      <c r="CX75" s="441">
        <f t="shared" ca="1" si="201"/>
        <v>0</v>
      </c>
      <c r="CY75" s="441">
        <f t="shared" ca="1" si="201"/>
        <v>0</v>
      </c>
      <c r="CZ75" s="8"/>
      <c r="DA75" s="567" t="b" cm="1">
        <f t="array" aca="1" ref="DA75" ca="1">INDEX(DA$13:DA74,$B75+1,1)</f>
        <v>1</v>
      </c>
      <c r="DB75" s="567" t="b" cm="1">
        <f t="array" aca="1" ref="DB75" ca="1">INDEX(DB$13:DB74,$B75+1,1)</f>
        <v>1</v>
      </c>
      <c r="DC75" s="579">
        <f t="shared" ca="1" si="202"/>
        <v>2232011</v>
      </c>
      <c r="DD75" s="567" t="b" cm="1">
        <f t="array" aca="1" ref="DD75" ca="1">INDEX(DD$13:DD74,$B75+1,1)</f>
        <v>1</v>
      </c>
      <c r="DE75" s="567" cm="1">
        <f t="array" aca="1" ref="DE75" ca="1">INDEX(DE$13:DE74,$B75+1,1)</f>
        <v>0</v>
      </c>
      <c r="DF75" s="567" cm="1">
        <f t="array" aca="1" ref="DF75" ca="1">INDEX(DF$13:DF74,$B75+1,1)</f>
        <v>1</v>
      </c>
      <c r="DG75" s="567" cm="1">
        <f t="array" aca="1" ref="DG75" ca="1">INDEX(DG$13:DG74,$B75+1,1)</f>
        <v>1</v>
      </c>
      <c r="DH75" s="575">
        <f t="shared" ca="1" si="203"/>
        <v>652</v>
      </c>
      <c r="DI75" s="575">
        <f t="shared" ca="1" si="203"/>
        <v>686</v>
      </c>
      <c r="DJ75" s="575">
        <f t="shared" ca="1" si="203"/>
        <v>721</v>
      </c>
      <c r="DK75" s="490">
        <f t="shared" ca="1" si="204"/>
        <v>378</v>
      </c>
      <c r="DL75" s="490">
        <f t="shared" ca="1" si="204"/>
        <v>413</v>
      </c>
      <c r="DM75" s="490">
        <f t="shared" ca="1" si="204"/>
        <v>448</v>
      </c>
      <c r="DN75" s="441">
        <f t="shared" ca="1" si="205"/>
        <v>1</v>
      </c>
      <c r="DO75" s="441">
        <f t="shared" ca="1" si="205"/>
        <v>60</v>
      </c>
      <c r="DP75" s="441" t="str">
        <f t="shared" ca="1" si="205"/>
        <v>-</v>
      </c>
      <c r="DQ75" s="441" t="str">
        <f t="shared" ca="1" si="205"/>
        <v>-</v>
      </c>
      <c r="DR75" s="441" t="str">
        <f t="shared" ca="1" si="205"/>
        <v>-</v>
      </c>
      <c r="DS75" s="441" t="str">
        <f t="shared" ca="1" si="205"/>
        <v>-</v>
      </c>
      <c r="DT75" s="441" t="b">
        <f t="shared" ca="1" si="206"/>
        <v>0</v>
      </c>
      <c r="DU75" s="441" t="str">
        <f t="shared" ca="1" si="206"/>
        <v>-</v>
      </c>
      <c r="DV75" s="441" t="str">
        <f t="shared" ca="1" si="206"/>
        <v>-</v>
      </c>
      <c r="DW75" s="441" t="str">
        <f t="shared" ca="1" si="206"/>
        <v>-</v>
      </c>
      <c r="DX75" s="441" t="str">
        <f t="shared" ca="1" si="206"/>
        <v>-</v>
      </c>
      <c r="DY75" s="441" t="str">
        <f t="shared" ca="1" si="206"/>
        <v>-</v>
      </c>
      <c r="DZ75" s="441">
        <f t="shared" ca="1" si="206"/>
        <v>500</v>
      </c>
      <c r="EA75" s="441">
        <f t="shared" ca="1" si="206"/>
        <v>500</v>
      </c>
      <c r="EB75" s="441" t="str">
        <f t="shared" ca="1" si="206"/>
        <v>-</v>
      </c>
      <c r="EC75" s="441" t="str">
        <f t="shared" ca="1" si="206"/>
        <v>-</v>
      </c>
      <c r="ED75" s="441" t="str">
        <f t="shared" ca="1" si="206"/>
        <v>-</v>
      </c>
      <c r="EE75" s="441">
        <f t="shared" ca="1" si="207"/>
        <v>0</v>
      </c>
      <c r="EF75" s="441">
        <f t="shared" ca="1" si="208"/>
        <v>1.2500000000000001E-2</v>
      </c>
      <c r="EG75" s="441">
        <f t="shared" ca="1" si="209"/>
        <v>0</v>
      </c>
      <c r="EH75" s="441">
        <f t="shared" ca="1" si="209"/>
        <v>6.25E-2</v>
      </c>
      <c r="EI75" s="441">
        <f t="shared" ca="1" si="209"/>
        <v>6.25E-2</v>
      </c>
      <c r="EJ75" s="441">
        <f t="shared" ca="1" si="209"/>
        <v>6.25E-2</v>
      </c>
      <c r="EK75" s="441" t="b">
        <f t="shared" ca="1" si="210"/>
        <v>0</v>
      </c>
      <c r="EL75" s="441" t="b">
        <f t="shared" ca="1" si="210"/>
        <v>1</v>
      </c>
      <c r="EM75" s="441" t="b">
        <f t="shared" ca="1" si="210"/>
        <v>1</v>
      </c>
      <c r="EN75" s="441" t="b">
        <f t="shared" ca="1" si="210"/>
        <v>0</v>
      </c>
      <c r="EO75" s="441">
        <f t="shared" ca="1" si="211"/>
        <v>1</v>
      </c>
      <c r="EP75" s="441">
        <f t="shared" ca="1" si="212"/>
        <v>0</v>
      </c>
      <c r="EQ75" s="441" t="b">
        <f t="shared" ca="1" si="213"/>
        <v>0</v>
      </c>
      <c r="ER75" s="441" t="b">
        <f t="shared" ca="1" si="214"/>
        <v>0</v>
      </c>
      <c r="ES75" s="441" t="b">
        <f t="shared" ca="1" si="214"/>
        <v>0</v>
      </c>
      <c r="ET75" s="441" t="b">
        <f t="shared" ca="1" si="214"/>
        <v>1</v>
      </c>
      <c r="EU75" s="91">
        <f t="shared" ca="1" si="215"/>
        <v>2</v>
      </c>
      <c r="EV75" s="91">
        <f t="shared" ca="1" si="215"/>
        <v>2</v>
      </c>
      <c r="EW75" s="441">
        <f t="shared" ca="1" si="216"/>
        <v>1</v>
      </c>
      <c r="EX75" s="441">
        <f t="shared" ca="1" si="217"/>
        <v>1</v>
      </c>
      <c r="EY75" s="441">
        <f t="shared" ca="1" si="217"/>
        <v>1</v>
      </c>
      <c r="EZ75" s="441">
        <f t="shared" ca="1" si="218"/>
        <v>1</v>
      </c>
      <c r="FA75" s="441">
        <f t="shared" ca="1" si="219"/>
        <v>0.5</v>
      </c>
      <c r="FB75" s="441" t="b">
        <f t="shared" ca="1" si="219"/>
        <v>1</v>
      </c>
      <c r="FC75" s="441" t="b">
        <f t="shared" ca="1" si="219"/>
        <v>0</v>
      </c>
      <c r="FD75" s="441" t="b">
        <f t="shared" ca="1" si="219"/>
        <v>0</v>
      </c>
      <c r="FE75" s="441" t="b">
        <f t="shared" ca="1" si="219"/>
        <v>0</v>
      </c>
      <c r="FF75" s="91">
        <f t="shared" ca="1" si="220"/>
        <v>1</v>
      </c>
      <c r="FG75" s="91">
        <f t="shared" ca="1" si="220"/>
        <v>1</v>
      </c>
      <c r="FH75" s="91">
        <f t="shared" ca="1" si="220"/>
        <v>1</v>
      </c>
      <c r="FI75" s="91">
        <f t="shared" ca="1" si="220"/>
        <v>1</v>
      </c>
      <c r="FJ75" s="91">
        <f t="shared" ca="1" si="220"/>
        <v>1</v>
      </c>
      <c r="FK75" s="91">
        <f t="shared" ca="1" si="220"/>
        <v>1</v>
      </c>
      <c r="FL75" s="91">
        <f t="shared" ca="1" si="220"/>
        <v>1</v>
      </c>
      <c r="FM75" s="91">
        <f t="shared" ca="1" si="220"/>
        <v>1</v>
      </c>
      <c r="FN75" s="8"/>
      <c r="FO75" s="567" t="str" cm="1">
        <f t="array" aca="1" ref="FO75" ca="1">INDEX(FO$13:FO74,$B75+1,1)</f>
        <v>-</v>
      </c>
      <c r="FP75" s="567" t="str" cm="1">
        <f t="array" aca="1" ref="FP75" ca="1">INDEX(FP$13:FP74,$B75+1,1)</f>
        <v>-</v>
      </c>
      <c r="FQ75" s="567" t="str" cm="1">
        <f t="array" aca="1" ref="FQ75" ca="1">INDEX(FQ$13:FQ74,$B75+1,1)</f>
        <v>-</v>
      </c>
      <c r="FR75" s="441">
        <f t="shared" ca="1" si="221"/>
        <v>11</v>
      </c>
      <c r="FS75" s="567" t="str" cm="1">
        <f t="array" aca="1" ref="FS75" ca="1">INDEX(FS$13:FS74,$B75+1,1)</f>
        <v>-</v>
      </c>
      <c r="FT75" s="567" cm="1">
        <f t="array" aca="1" ref="FT75" ca="1">INDEX(FT$13:FT74,$B75+1,1)</f>
        <v>1</v>
      </c>
      <c r="FU75" s="567" cm="1">
        <f t="array" aca="1" ref="FU75" ca="1">INDEX(FU$13:FU74,$B75+1,1)</f>
        <v>1</v>
      </c>
      <c r="FV75" s="567" t="str" cm="1">
        <f t="array" aca="1" ref="FV75" ca="1">INDEX(FV$13:FV74,$B75+1,1)</f>
        <v>-</v>
      </c>
      <c r="FW75" s="567" t="str" cm="1">
        <f t="array" aca="1" ref="FW75" ca="1">INDEX(FW$13:FW74,$B75+1,1)</f>
        <v>-</v>
      </c>
      <c r="FX75" s="567" t="str" cm="1">
        <f t="array" aca="1" ref="FX75" ca="1">INDEX(FX$13:FX74,$B75+1,1)</f>
        <v>-</v>
      </c>
      <c r="FY75" s="567" t="str" cm="1">
        <f t="array" aca="1" ref="FY75" ca="1">INDEX(FY$13:FY74,$B75+1,1)</f>
        <v>-</v>
      </c>
      <c r="FZ75" s="567" t="str" cm="1">
        <f t="array" aca="1" ref="FZ75" ca="1">INDEX(FZ$13:FZ74,$B75+1,1)</f>
        <v>-</v>
      </c>
      <c r="GA75" s="567" t="str" cm="1">
        <f t="array" aca="1" ref="GA75" ca="1">INDEX(GA$13:GA74,$B75+1,1)</f>
        <v>-</v>
      </c>
      <c r="GB75" s="567" t="str" cm="1">
        <f t="array" aca="1" ref="GB75" ca="1">INDEX(GB$13:GB74,$B75+1,1)</f>
        <v>-</v>
      </c>
      <c r="GC75" s="567" t="str" cm="1">
        <f t="array" aca="1" ref="GC75" ca="1">INDEX(GC$13:GC74,$B75+1,1)</f>
        <v>-</v>
      </c>
      <c r="GD75" s="567" t="str" cm="1">
        <f t="array" aca="1" ref="GD75" ca="1">INDEX(GD$13:GD74,$B75+1,1)</f>
        <v>-</v>
      </c>
      <c r="GE75" s="567" t="str" cm="1">
        <f t="array" aca="1" ref="GE75" ca="1">INDEX(GE$13:GE74,$B75+1,1)</f>
        <v>-</v>
      </c>
      <c r="GF75" s="567" t="str" cm="1">
        <f t="array" aca="1" ref="GF75" ca="1">INDEX(GF$13:GF74,$B75+1,1)</f>
        <v>-</v>
      </c>
      <c r="GG75" s="567" t="str" cm="1">
        <f t="array" aca="1" ref="GG75" ca="1">INDEX(GG$13:GG74,$B75+1,1)</f>
        <v>-</v>
      </c>
      <c r="GH75" s="567" t="str" cm="1">
        <f t="array" aca="1" ref="GH75" ca="1">INDEX(GH$13:GH74,$B75+1,1)</f>
        <v>-</v>
      </c>
      <c r="GI75" s="567" t="str" cm="1">
        <f t="array" aca="1" ref="GI75" ca="1">INDEX(GI$13:GI74,$B75+1,1)</f>
        <v>-</v>
      </c>
      <c r="GJ75" s="567" t="str" cm="1">
        <f t="array" aca="1" ref="GJ75" ca="1">INDEX(GJ$13:GJ74,$B75+1,1)</f>
        <v>-</v>
      </c>
      <c r="GK75" s="567" t="str" cm="1">
        <f t="array" aca="1" ref="GK75" ca="1">INDEX(GK$13:GK74,$B75+1,1)</f>
        <v>-</v>
      </c>
      <c r="GL75" s="567" t="str" cm="1">
        <f t="array" aca="1" ref="GL75" ca="1">INDEX(GL$13:GL74,$B75+1,1)</f>
        <v>-</v>
      </c>
      <c r="GM75" s="567" t="str" cm="1">
        <f t="array" aca="1" ref="GM75" ca="1">INDEX(GM$13:GM74,$B75+1,1)</f>
        <v>-</v>
      </c>
      <c r="GN75" s="441">
        <f t="shared" ca="1" si="222"/>
        <v>0.77746633065143</v>
      </c>
      <c r="GO75" s="567" t="str" cm="1">
        <f t="array" aca="1" ref="GO75" ca="1">INDEX(GO$13:GO74,$B75+1,1)</f>
        <v>-</v>
      </c>
      <c r="GP75" s="567" cm="1">
        <f t="array" aca="1" ref="GP75" ca="1">INDEX(GP$13:GP74,$B75+1,1)</f>
        <v>1</v>
      </c>
      <c r="GQ75" s="441">
        <f t="shared" ca="1" si="223"/>
        <v>-1.6553912775740486E-3</v>
      </c>
      <c r="GR75" s="567" cm="1">
        <f t="array" aca="1" ref="GR75" ca="1">INDEX(GR$13:GR74,$B75+1,1)</f>
        <v>0</v>
      </c>
      <c r="GS75" s="441">
        <f t="shared" ca="1" si="224"/>
        <v>-7.7585088790097685E-3</v>
      </c>
      <c r="GT75" s="441">
        <f t="shared" ca="1" si="224"/>
        <v>-1.939627219752442E-2</v>
      </c>
      <c r="GU75" s="441">
        <f t="shared" ca="1" si="224"/>
        <v>-1.939627219752442E-2</v>
      </c>
      <c r="GV75" s="441">
        <f t="shared" ca="1" si="224"/>
        <v>1</v>
      </c>
      <c r="GW75" s="441">
        <f t="shared" ca="1" si="224"/>
        <v>1.0189371900128976</v>
      </c>
      <c r="GX75" s="441">
        <f t="shared" ca="1" si="224"/>
        <v>-6.4495508428962081E-2</v>
      </c>
      <c r="GY75" s="567" cm="1">
        <f t="array" aca="1" ref="GY75" ca="1">INDEX(GY$13:GY74,$B75+1,1)</f>
        <v>0</v>
      </c>
      <c r="GZ75" s="567" cm="1">
        <f t="array" aca="1" ref="GZ75" ca="1">INDEX(GZ$13:GZ74,$B75+1,1)</f>
        <v>0</v>
      </c>
      <c r="HA75" s="567" cm="1">
        <f t="array" aca="1" ref="HA75" ca="1">INDEX(HA$13:HA74,$B75+1,1)</f>
        <v>0</v>
      </c>
      <c r="HB75" s="8"/>
      <c r="HC75" s="91" t="b">
        <f t="shared" ref="HC75:HC93" si="248">HD75</f>
        <v>1</v>
      </c>
      <c r="HD75" s="22" t="b">
        <v>1</v>
      </c>
      <c r="HE75" s="673">
        <f ca="1">OFFSET($HJ75,-1,0)</f>
        <v>222301000001</v>
      </c>
      <c r="HF75" s="22" t="b">
        <v>0</v>
      </c>
      <c r="HG75" s="567" cm="1">
        <f t="array" aca="1" ref="HG75" ca="1">INDEX(HG$13:HG74,$B75+1,1)</f>
        <v>0</v>
      </c>
      <c r="HH75" s="22" t="s">
        <v>30</v>
      </c>
      <c r="HI75" s="567" t="str" cm="1">
        <f t="array" aca="1" ref="HI75" ca="1">INDEX(HI$13:HI74,$B75+1,1)</f>
        <v>-</v>
      </c>
      <c r="HJ75" s="578">
        <f ca="1">OFFSET(HJ75,-1,0)+IF($HI75=TRUE,1,0)</f>
        <v>222301000001</v>
      </c>
      <c r="HK75" s="567" t="str" cm="1">
        <f t="array" aca="1" ref="HK75" ca="1">INDEX(HK$13:HK74,$B75+1,1)</f>
        <v>-</v>
      </c>
      <c r="HL75" s="567" t="str" cm="1">
        <f t="array" aca="1" ref="HL75" ca="1">INDEX(HL$13:HL74,$B75+1,1)</f>
        <v>-</v>
      </c>
      <c r="HM75" s="567" t="str" cm="1">
        <f t="array" aca="1" ref="HM75" ca="1">INDEX(HM$13:HM74,$B75+1,1)</f>
        <v>-</v>
      </c>
      <c r="HN75" s="567" t="str" cm="1">
        <f t="array" aca="1" ref="HN75" ca="1">INDEX(HN$13:HN74,$B75+1,1)</f>
        <v>-</v>
      </c>
      <c r="HO75" s="567" t="str" cm="1">
        <f t="array" aca="1" ref="HO75" ca="1">INDEX(HO$13:HO74,$B75+1,1)</f>
        <v>-</v>
      </c>
      <c r="HP75" s="567" t="str" cm="1">
        <f t="array" aca="1" ref="HP75" ca="1">INDEX(HP$13:HP74,$B75+1,1)</f>
        <v>-</v>
      </c>
      <c r="HQ75" s="567" t="str" cm="1">
        <f t="array" aca="1" ref="HQ75" ca="1">INDEX(HQ$13:HQ74,$B75+1,1)</f>
        <v>-</v>
      </c>
      <c r="HR75" s="567" t="str" cm="1">
        <f t="array" aca="1" ref="HR75" ca="1">INDEX(HR$13:HR74,$B75+1,1)</f>
        <v>-</v>
      </c>
      <c r="HS75" s="567" t="str" cm="1">
        <f t="array" aca="1" ref="HS75" ca="1">INDEX(HS$13:HS74,$B75+1,1)</f>
        <v>-</v>
      </c>
      <c r="HT75" s="567" t="str" cm="1">
        <f t="array" aca="1" ref="HT75" ca="1">INDEX(HT$13:HT74,$B75+1,1)</f>
        <v>-</v>
      </c>
      <c r="HU75" s="567" t="str" cm="1">
        <f t="array" aca="1" ref="HU75" ca="1">INDEX(HU$13:HU74,$B75+1,1)</f>
        <v>-</v>
      </c>
      <c r="HV75" s="22">
        <v>1</v>
      </c>
      <c r="HW75" s="22">
        <v>1</v>
      </c>
      <c r="HX75" s="567" cm="1">
        <f t="array" aca="1" ref="HX75" ca="1">INDEX(HX$13:HX74,$B75+1,1)</f>
        <v>0</v>
      </c>
      <c r="HY75" s="567" t="str" cm="1">
        <f t="array" aca="1" ref="HY75" ca="1">INDEX(HY$13:HY74,$B75+1,1)</f>
        <v>-</v>
      </c>
      <c r="HZ75" s="567" t="str" cm="1">
        <f t="array" aca="1" ref="HZ75" ca="1">INDEX(HZ$13:HZ74,$B75+1,1)</f>
        <v>-</v>
      </c>
      <c r="IA75" s="567" t="str" cm="1">
        <f t="array" aca="1" ref="IA75" ca="1">INDEX(IA$13:IA74,$B75+1,1)</f>
        <v>-</v>
      </c>
      <c r="IB75" s="567" t="str" cm="1">
        <f t="array" aca="1" ref="IB75" ca="1">INDEX(IB$13:IB74,$B75+1,1)</f>
        <v>-</v>
      </c>
      <c r="IC75" s="567" t="str" cm="1">
        <f t="array" aca="1" ref="IC75" ca="1">INDEX(IC$13:IC74,$B75+1,1)</f>
        <v>-</v>
      </c>
      <c r="ID75" s="567" cm="1">
        <f t="array" aca="1" ref="ID75" ca="1">INDEX(ID$13:ID74,$B75+1,1)</f>
        <v>0</v>
      </c>
      <c r="IE75" s="567" t="str" cm="1">
        <f t="array" aca="1" ref="IE75" ca="1">INDEX(IE$13:IE74,$B75+1,1)</f>
        <v>-</v>
      </c>
      <c r="IF75" s="567" t="str" cm="1">
        <f t="array" aca="1" ref="IF75" ca="1">INDEX(IF$13:IF74,$B75+1,1)</f>
        <v>-</v>
      </c>
      <c r="IG75" s="567" t="str" cm="1">
        <f t="array" aca="1" ref="IG75" ca="1">INDEX(IG$13:IG74,$B75+1,1)</f>
        <v>-</v>
      </c>
      <c r="IH75" s="200">
        <f t="shared" ref="IH75:IH93" ca="1" si="249">OFFSET(IH75,-1,0)</f>
        <v>0</v>
      </c>
      <c r="II75" s="200">
        <f t="shared" ca="1" si="246"/>
        <v>0</v>
      </c>
      <c r="IJ75" s="8"/>
      <c r="IK75" s="567" t="str" cm="1">
        <f t="array" aca="1" ref="IK75" ca="1">INDEX(IK$13:IK74,$B75+1,1)</f>
        <v>-</v>
      </c>
      <c r="IL75" s="567" t="str" cm="1">
        <f t="array" aca="1" ref="IL75" ca="1">INDEX(IL$13:IL74,$B75+1,1)</f>
        <v>-</v>
      </c>
      <c r="IM75" s="567" t="str" cm="1">
        <f t="array" aca="1" ref="IM75" ca="1">INDEX(IM$13:IM74,$B75+1,1)</f>
        <v>-</v>
      </c>
      <c r="IN75" s="567" t="str" cm="1">
        <f t="array" aca="1" ref="IN75" ca="1">INDEX(IN$13:IN74,$B75+1,1)</f>
        <v>-</v>
      </c>
      <c r="IO75" s="567" t="str" cm="1">
        <f t="array" aca="1" ref="IO75" ca="1">INDEX(IO$13:IO74,$B75+1,1)</f>
        <v>-</v>
      </c>
      <c r="IP75" s="567" t="str" cm="1">
        <f t="array" aca="1" ref="IP75" ca="1">INDEX(IP$13:IP74,$B75+1,1)</f>
        <v>-</v>
      </c>
      <c r="IQ75" s="567" t="str" cm="1">
        <f t="array" aca="1" ref="IQ75" ca="1">INDEX(IQ$13:IQ74,$B75+1,1)</f>
        <v>-</v>
      </c>
      <c r="IR75" s="567" t="str" cm="1">
        <f t="array" aca="1" ref="IR75" ca="1">INDEX(IR$13:IR74,$B75+1,1)</f>
        <v>-</v>
      </c>
      <c r="IS75" s="567" t="str" cm="1">
        <f t="array" aca="1" ref="IS75" ca="1">INDEX(IS$13:IS74,$B75+1,1)</f>
        <v>-</v>
      </c>
      <c r="IT75" s="567" t="str" cm="1">
        <f t="array" aca="1" ref="IT75" ca="1">INDEX(IT$13:IT74,$B75+1,1)</f>
        <v>-</v>
      </c>
      <c r="IU75" s="567" t="str" cm="1">
        <f t="array" aca="1" ref="IU75" ca="1">INDEX(IU$13:IU74,$B75+1,1)</f>
        <v>-</v>
      </c>
      <c r="IV75" s="567" t="str" cm="1">
        <f t="array" aca="1" ref="IV75" ca="1">INDEX(IV$13:IV74,$B75+1,1)</f>
        <v>-</v>
      </c>
      <c r="IW75" s="567" t="str" cm="1">
        <f t="array" aca="1" ref="IW75" ca="1">INDEX(IW$13:IW74,$B75+1,1)</f>
        <v>-</v>
      </c>
      <c r="IX75" s="567" t="str" cm="1">
        <f t="array" aca="1" ref="IX75" ca="1">INDEX(IX$13:IX74,$B75+1,1)</f>
        <v>-</v>
      </c>
      <c r="IY75" s="567" t="str" cm="1">
        <f t="array" aca="1" ref="IY75" ca="1">INDEX(IY$13:IY74,$B75+1,1)</f>
        <v>-</v>
      </c>
      <c r="IZ75" s="567" t="str" cm="1">
        <f t="array" aca="1" ref="IZ75" ca="1">INDEX(IZ$13:IZ74,$B75+1,1)</f>
        <v>-</v>
      </c>
      <c r="JA75" s="567" cm="1">
        <f t="array" aca="1" ref="JA75" ca="1">INDEX(JA$13:JA74,$B75+1,1)</f>
        <v>0</v>
      </c>
      <c r="JB75" s="575">
        <f t="shared" ca="1" si="225"/>
        <v>0</v>
      </c>
      <c r="JC75" s="575">
        <f t="shared" ca="1" si="225"/>
        <v>0</v>
      </c>
      <c r="JD75" s="197">
        <f t="shared" ca="1" si="226"/>
        <v>0</v>
      </c>
      <c r="JE75" s="197">
        <f t="shared" ca="1" si="226"/>
        <v>0</v>
      </c>
      <c r="JF75" s="197">
        <f t="shared" ca="1" si="226"/>
        <v>0</v>
      </c>
      <c r="JG75" s="197">
        <f t="shared" ca="1" si="226"/>
        <v>0</v>
      </c>
      <c r="JH75" s="197">
        <f t="shared" ca="1" si="226"/>
        <v>0</v>
      </c>
      <c r="JI75" s="240">
        <f t="shared" ca="1" si="227"/>
        <v>0</v>
      </c>
      <c r="JJ75" s="197">
        <f t="shared" ca="1" si="228"/>
        <v>0</v>
      </c>
      <c r="JK75" s="197">
        <f t="shared" ca="1" si="228"/>
        <v>0</v>
      </c>
      <c r="JL75" s="197">
        <f t="shared" ca="1" si="228"/>
        <v>0</v>
      </c>
      <c r="JM75" s="197">
        <f t="shared" ca="1" si="228"/>
        <v>0</v>
      </c>
      <c r="JN75" s="197">
        <f t="shared" ca="1" si="228"/>
        <v>0</v>
      </c>
      <c r="JO75" s="240">
        <f t="shared" ca="1" si="229"/>
        <v>0</v>
      </c>
      <c r="JP75" s="241">
        <f t="shared" ca="1" si="230"/>
        <v>0</v>
      </c>
      <c r="JQ75" s="241">
        <f t="shared" ca="1" si="230"/>
        <v>0</v>
      </c>
      <c r="JR75" s="241">
        <f t="shared" ca="1" si="230"/>
        <v>0</v>
      </c>
      <c r="JS75" s="241">
        <f t="shared" ca="1" si="230"/>
        <v>0</v>
      </c>
      <c r="JT75" s="576">
        <f t="shared" ca="1" si="231"/>
        <v>0</v>
      </c>
      <c r="JU75" s="241">
        <f t="shared" ca="1" si="232"/>
        <v>0</v>
      </c>
      <c r="JV75" s="241">
        <f t="shared" ca="1" si="232"/>
        <v>0</v>
      </c>
      <c r="JW75" s="241">
        <f t="shared" ca="1" si="232"/>
        <v>0</v>
      </c>
      <c r="JX75" s="241">
        <f t="shared" ca="1" si="232"/>
        <v>0</v>
      </c>
      <c r="JY75" s="576">
        <f t="shared" ca="1" si="233"/>
        <v>0</v>
      </c>
      <c r="JZ75" s="576">
        <f t="shared" ca="1" si="233"/>
        <v>0</v>
      </c>
      <c r="KA75" s="576">
        <f t="shared" ca="1" si="233"/>
        <v>0</v>
      </c>
      <c r="KB75" s="576">
        <f t="shared" ca="1" si="233"/>
        <v>0</v>
      </c>
      <c r="KC75" s="576">
        <f t="shared" ca="1" si="233"/>
        <v>0</v>
      </c>
      <c r="KD75" s="576">
        <f t="shared" ca="1" si="233"/>
        <v>0</v>
      </c>
      <c r="KE75" s="576">
        <f t="shared" ca="1" si="233"/>
        <v>0</v>
      </c>
      <c r="KF75" s="567" cm="1">
        <f t="array" aca="1" ref="KF75" ca="1">INDEX(KF$13:KF74,$B75+1,1)</f>
        <v>0</v>
      </c>
      <c r="KG75" s="441">
        <f t="shared" ca="1" si="234"/>
        <v>67</v>
      </c>
      <c r="KH75" s="8"/>
      <c r="KI75" s="567" cm="1">
        <f t="array" aca="1" ref="KI75" ca="1">INDEX(KI$13:KI74,$B75+1,1)</f>
        <v>0</v>
      </c>
      <c r="KJ75" s="441">
        <f t="shared" si="235"/>
        <v>0</v>
      </c>
      <c r="KK75" s="567" cm="1">
        <f t="array" aca="1" ref="KK75" ca="1">INDEX(KK$13:KK74,$B75+1,1)</f>
        <v>0</v>
      </c>
      <c r="KL75" s="567" t="str" cm="1">
        <f t="array" aca="1" ref="KL75" ca="1">INDEX(KL$13:KL74,$B75+1,1)</f>
        <v>-</v>
      </c>
      <c r="KM75" s="567" t="str" cm="1">
        <f t="array" aca="1" ref="KM75" ca="1">INDEX(KM$13:KM74,$B75+1,1)</f>
        <v>-</v>
      </c>
      <c r="KN75" s="567" t="str" cm="1">
        <f t="array" aca="1" ref="KN75" ca="1">INDEX(KN$13:KN74,$B75+1,1)</f>
        <v>-</v>
      </c>
      <c r="KO75" s="567" t="str" cm="1">
        <f t="array" aca="1" ref="KO75" ca="1">INDEX(KO$13:KO74,$B75+1,1)</f>
        <v>-</v>
      </c>
      <c r="KP75" s="567" t="str" cm="1">
        <f t="array" aca="1" ref="KP75" ca="1">INDEX(KP$13:KP74,$B75+1,1)</f>
        <v>-</v>
      </c>
      <c r="KQ75" s="567" t="str" cm="1">
        <f t="array" aca="1" ref="KQ75" ca="1">INDEX(KQ$13:KQ74,$B75+1,1)</f>
        <v>-</v>
      </c>
      <c r="KR75" s="567" t="str" cm="1">
        <f t="array" aca="1" ref="KR75" ca="1">INDEX(KR$13:KR74,$B75+1,1)</f>
        <v>-</v>
      </c>
      <c r="KS75" s="567" t="str" cm="1">
        <f t="array" aca="1" ref="KS75" ca="1">INDEX(KS$13:KS74,$B75+1,1)</f>
        <v>-</v>
      </c>
      <c r="KT75" s="567" t="str" cm="1">
        <f t="array" aca="1" ref="KT75" ca="1">INDEX(KT$13:KT74,$B75+1,1)</f>
        <v>-</v>
      </c>
      <c r="KU75" s="567" t="str" cm="1">
        <f t="array" aca="1" ref="KU75" ca="1">INDEX(KU$13:KU74,$B75+1,1)</f>
        <v>-</v>
      </c>
      <c r="KV75" s="567" t="str" cm="1">
        <f t="array" aca="1" ref="KV75" ca="1">INDEX(KV$13:KV74,$B75+1,1)</f>
        <v>-</v>
      </c>
      <c r="KW75" s="567" t="str" cm="1">
        <f t="array" aca="1" ref="KW75" ca="1">INDEX(KW$13:KW74,$B75+1,1)</f>
        <v>-</v>
      </c>
      <c r="KX75" s="567" t="str" cm="1">
        <f t="array" aca="1" ref="KX75" ca="1">INDEX(KX$13:KX74,$B75+1,1)</f>
        <v>-</v>
      </c>
      <c r="KY75" s="567" t="str" cm="1">
        <f t="array" aca="1" ref="KY75" ca="1">INDEX(KY$13:KY74,$B75+1,1)</f>
        <v>-</v>
      </c>
      <c r="KZ75" s="567" t="str" cm="1">
        <f t="array" aca="1" ref="KZ75" ca="1">INDEX(KZ$13:KZ74,$B75+1,1)</f>
        <v>-</v>
      </c>
      <c r="LA75" s="567" t="str" cm="1">
        <f t="array" aca="1" ref="LA75" ca="1">INDEX(LA$13:LA74,$B75+1,1)</f>
        <v>-</v>
      </c>
      <c r="LB75" s="8"/>
      <c r="LC75" s="441" t="b">
        <f t="shared" ca="1" si="236"/>
        <v>0</v>
      </c>
      <c r="LD75" s="567" t="str" cm="1">
        <f t="array" aca="1" ref="LD75" ca="1">INDEX(LD$13:LD74,$B75+1,1)</f>
        <v>-</v>
      </c>
      <c r="LE75" s="567" t="str" cm="1">
        <f t="array" aca="1" ref="LE75" ca="1">INDEX(LE$13:LE74,$B75+1,1)</f>
        <v>-</v>
      </c>
      <c r="LF75" s="567" t="str" cm="1">
        <f t="array" aca="1" ref="LF75" ca="1">INDEX(LF$13:LF74,$B75+1,1)</f>
        <v>-</v>
      </c>
      <c r="LG75" s="567" t="str" cm="1">
        <f t="array" aca="1" ref="LG75" ca="1">INDEX(LG$13:LG74,$B75+1,1)</f>
        <v>-</v>
      </c>
      <c r="LH75" s="441" t="str">
        <f t="shared" ca="1" si="237"/>
        <v>-</v>
      </c>
      <c r="LI75" s="441" t="str">
        <f t="shared" ca="1" si="237"/>
        <v>-</v>
      </c>
      <c r="LJ75" s="567" t="str" cm="1">
        <f t="array" aca="1" ref="LJ75" ca="1">INDEX(LJ$13:LJ74,$B75+1,1)</f>
        <v>-</v>
      </c>
      <c r="LK75" s="441" t="str" cm="1">
        <f t="array" aca="1" ref="LK75" ca="1">IF(OR(LL75:LL75&lt;&gt;"-"),TRUE,"-")</f>
        <v>-</v>
      </c>
      <c r="LL75" s="567" t="str" cm="1">
        <f t="array" aca="1" ref="LL75" ca="1">INDEX(LL$13:LL74,$B75+1,1)</f>
        <v>-</v>
      </c>
      <c r="LM75" s="567" cm="1">
        <f t="array" aca="1" ref="LM75" ca="1">INDEX(LM$13:LM74,$B75+1,1)</f>
        <v>0</v>
      </c>
      <c r="LN75" s="567" cm="1">
        <f t="array" aca="1" ref="LN75" ca="1">INDEX(LN$13:LN74,$B75+1,1)</f>
        <v>999999</v>
      </c>
      <c r="LO75" s="567" cm="1">
        <f t="array" aca="1" ref="LO75" ca="1">INDEX(LO$13:LO74,$B75+1,1)</f>
        <v>999999</v>
      </c>
      <c r="LP75" s="567" cm="1">
        <f t="array" aca="1" ref="LP75" ca="1">INDEX(LP$13:LP74,$B75+1,1)</f>
        <v>999999</v>
      </c>
      <c r="LQ75" s="567" cm="1">
        <f t="array" aca="1" ref="LQ75" ca="1">INDEX(LQ$13:LQ74,$B75+1,1)</f>
        <v>999999</v>
      </c>
      <c r="LR75" s="567" cm="1">
        <f t="array" aca="1" ref="LR75" ca="1">INDEX(LR$13:LR74,$B75+1,1)</f>
        <v>999999</v>
      </c>
      <c r="LS75" s="567" cm="1">
        <f t="array" aca="1" ref="LS75" ca="1">INDEX(LS$13:LS74,$B75+1,1)</f>
        <v>999999</v>
      </c>
      <c r="LT75" s="567" t="str" cm="1">
        <f t="array" aca="1" ref="LT75" ca="1">INDEX(LT$13:LT74,$B75+1,1)</f>
        <v>-</v>
      </c>
      <c r="LU75" s="567" t="str" cm="1">
        <f t="array" aca="1" ref="LU75" ca="1">INDEX(LU$13:LU74,$B75+1,1)</f>
        <v>-</v>
      </c>
      <c r="LV75" s="567" t="str" cm="1">
        <f t="array" aca="1" ref="LV75" ca="1">INDEX(LV$13:LV74,$B75+1,1)</f>
        <v>-</v>
      </c>
      <c r="LW75" s="567" t="b" cm="1">
        <f t="array" aca="1" ref="LW75" ca="1">INDEX(LW$13:LW74,$B75+1,1)</f>
        <v>1</v>
      </c>
      <c r="LX75" s="567" t="str" cm="1">
        <f t="array" aca="1" ref="LX75" ca="1">INDEX(LX$13:LX74,$B75+1,1)</f>
        <v>-</v>
      </c>
      <c r="LY75" s="567" cm="1">
        <f t="array" aca="1" ref="LY75" ca="1">INDEX(LY$13:LY74,$B75+1,1)</f>
        <v>0</v>
      </c>
      <c r="LZ75" s="567" cm="1">
        <f t="array" aca="1" ref="LZ75" ca="1">INDEX(LZ$13:LZ74,$B75+1,1)</f>
        <v>0</v>
      </c>
      <c r="MA75" s="567" cm="1">
        <f t="array" aca="1" ref="MA75" ca="1">INDEX(MA$13:MA74,$B75+1,1)</f>
        <v>0</v>
      </c>
      <c r="MB75" s="567" t="str" cm="1">
        <f t="array" aca="1" ref="MB75" ca="1">INDEX(MB$13:MB74,$B75+1,1)</f>
        <v>-</v>
      </c>
      <c r="MC75" s="567" t="str" cm="1">
        <f t="array" aca="1" ref="MC75" ca="1">INDEX(MC$13:MC74,$B75+1,1)</f>
        <v>-</v>
      </c>
      <c r="MD75" s="441">
        <f t="shared" ca="1" si="238"/>
        <v>0</v>
      </c>
      <c r="ME75" s="567" t="str" cm="1">
        <f t="array" aca="1" ref="ME75" ca="1">INDEX(ME$13:ME74,$B75+1,1)</f>
        <v>-</v>
      </c>
      <c r="MF75" s="441" t="str">
        <f t="shared" ca="1" si="239"/>
        <v>-</v>
      </c>
      <c r="MG75" s="8"/>
      <c r="MH75" s="441">
        <f t="shared" si="240"/>
        <v>50</v>
      </c>
      <c r="MI75" s="441">
        <f t="shared" si="240"/>
        <v>50</v>
      </c>
      <c r="MJ75" s="441">
        <f t="shared" si="240"/>
        <v>50</v>
      </c>
      <c r="MK75" s="441">
        <f t="shared" si="240"/>
        <v>50</v>
      </c>
      <c r="ML75" s="567" cm="1">
        <f t="array" aca="1" ref="ML75" ca="1">INDEX(ML$13:ML74,$B75+1,1)</f>
        <v>1</v>
      </c>
      <c r="MM75" s="567" cm="1">
        <f t="array" aca="1" ref="MM75" ca="1">INDEX(MM$13:MM74,$B75+1,1)</f>
        <v>1</v>
      </c>
      <c r="MN75" s="567" cm="1">
        <f t="array" aca="1" ref="MN75" ca="1">INDEX(MN$13:MN74,$B75+1,1)</f>
        <v>1</v>
      </c>
      <c r="MO75" s="567" cm="1">
        <f t="array" aca="1" ref="MO75" ca="1">INDEX(MO$13:MO74,$B75+1,1)</f>
        <v>1</v>
      </c>
      <c r="MP75" s="8"/>
      <c r="MQ75" s="441">
        <f t="shared" ca="1" si="241"/>
        <v>1.5</v>
      </c>
      <c r="MR75" s="8"/>
      <c r="MS75" s="577" t="str">
        <f t="shared" ca="1" si="242"/>
        <v>-</v>
      </c>
      <c r="MT75" s="577" t="str">
        <f t="shared" ca="1" si="242"/>
        <v>-</v>
      </c>
      <c r="MU75" s="577" t="str">
        <f t="shared" ca="1" si="242"/>
        <v>-</v>
      </c>
      <c r="MV75" s="577" t="str">
        <f t="shared" ca="1" si="242"/>
        <v>-</v>
      </c>
      <c r="MW75" s="567" cm="1">
        <f t="array" aca="1" ref="MW75" ca="1">INDEX(MW$13:MW74,$B75+1,1)</f>
        <v>0</v>
      </c>
      <c r="MX75" s="514">
        <v>0</v>
      </c>
    </row>
    <row r="76" spans="1:362" outlineLevel="2">
      <c r="A76" s="18">
        <f t="shared" si="120"/>
        <v>63</v>
      </c>
      <c r="B76" s="200">
        <f t="shared" ref="B76:B93" ca="1" si="250">OFFSET(B76,-2,-1)</f>
        <v>61</v>
      </c>
      <c r="C76" s="489">
        <v>202</v>
      </c>
      <c r="D76" s="124" t="str">
        <f t="shared" ca="1" si="187"/>
        <v>GSW</v>
      </c>
      <c r="E76" t="b">
        <v>1</v>
      </c>
      <c r="F76" t="b">
        <v>0</v>
      </c>
      <c r="G76" t="b">
        <f t="shared" si="188"/>
        <v>1</v>
      </c>
      <c r="H76" s="200">
        <f t="shared" ca="1" si="247"/>
        <v>3</v>
      </c>
      <c r="I76" s="567" cm="1">
        <f t="array" aca="1" ref="I76" ca="1">INDEX(I$13:I75,$B76+1,1)</f>
        <v>1</v>
      </c>
      <c r="J76" s="567" cm="1">
        <f t="array" aca="1" ref="J76" ca="1">INDEX(J$13:J75,$B76+1,1)</f>
        <v>0</v>
      </c>
      <c r="K76" s="567" cm="1">
        <f t="array" aca="1" ref="K76" ca="1">INDEX(K$13:K75,$B76+1,1)</f>
        <v>0</v>
      </c>
      <c r="L76" s="567" cm="1">
        <f t="array" aca="1" ref="L76" ca="1">INDEX(L$13:L75,$B76+1,1)</f>
        <v>2</v>
      </c>
      <c r="M76" s="567" cm="1">
        <f t="array" aca="1" ref="M76" ca="1">INDEX(M$13:M75,$B76+1,1)</f>
        <v>2</v>
      </c>
      <c r="N76" s="567" cm="1">
        <f t="array" aca="1" ref="N76" ca="1">INDEX(N$13:N75,$B76+1,1)</f>
        <v>2</v>
      </c>
      <c r="O76" s="567" cm="1">
        <f t="array" aca="1" ref="O76" ca="1">INDEX(O$13:O75,$B76+1,1)</f>
        <v>3</v>
      </c>
      <c r="P76" s="441">
        <f t="shared" ca="1" si="189"/>
        <v>2</v>
      </c>
      <c r="Q76" s="441">
        <f t="shared" ca="1" si="189"/>
        <v>0</v>
      </c>
      <c r="R76" s="441">
        <f t="shared" ca="1" si="190"/>
        <v>6</v>
      </c>
      <c r="S76" s="91">
        <f t="shared" ca="1" si="191"/>
        <v>2</v>
      </c>
      <c r="T76" s="91">
        <f ca="1">INDEX(CHOOSE($O76,DataAutumn!i.AdultDrys,DataWinter!i.AdultDrys,DataSpring!i.AdultDrys),1,$M76)</f>
        <v>3</v>
      </c>
      <c r="U76" s="567" cm="1">
        <f t="array" aca="1" ref="U76" ca="1">INDEX(U$13:U75,$B76+1,1)</f>
        <v>2</v>
      </c>
      <c r="V76" s="567" cm="1">
        <f t="array" aca="1" ref="V76" ca="1">INDEX(V$13:V75,$B76+1,1)</f>
        <v>0</v>
      </c>
      <c r="W76" s="567" cm="1">
        <f t="array" aca="1" ref="W76" ca="1">INDEX(W$13:W75,$B76+1,1)</f>
        <v>0</v>
      </c>
      <c r="X76" s="567" cm="1">
        <f t="array" aca="1" ref="X76" ca="1">INDEX(X$13:X75,$B76+1,1)</f>
        <v>2</v>
      </c>
      <c r="Y76" s="567" cm="1">
        <f t="array" aca="1" ref="Y76" ca="1">INDEX(Y$13:Y75,$B76+1,1)</f>
        <v>1</v>
      </c>
      <c r="Z76" s="567" cm="1">
        <f t="array" aca="1" ref="Z76" ca="1">INDEX(Z$13:Z75,$B76+1,1)</f>
        <v>1</v>
      </c>
      <c r="AA76" s="567" cm="1">
        <f t="array" aca="1" ref="AA76" ca="1">INDEX(AA$13:AA75,$B76+1,1)</f>
        <v>1</v>
      </c>
      <c r="AB76" s="441" cm="1">
        <f t="array" aca="1" ref="AB76" ca="1">INDEX(i.MLP_PvP,$AD76,2)</f>
        <v>1</v>
      </c>
      <c r="AC76" s="441"/>
      <c r="AD76" s="567" cm="1">
        <f t="array" aca="1" ref="AD76" ca="1">INDEX(AD$13:AD75,$B76+1,1)</f>
        <v>1</v>
      </c>
      <c r="AE76" s="567" cm="1">
        <f t="array" aca="1" ref="AE76" ca="1">INDEX(AE$13:AE75,$B76+1,1)</f>
        <v>0</v>
      </c>
      <c r="AF76" s="567" cm="1">
        <f t="array" aca="1" ref="AF76" ca="1">INDEX(AF$13:AF75,$B76+1,1)</f>
        <v>0</v>
      </c>
      <c r="AG76" s="567" cm="1">
        <f t="array" aca="1" ref="AG76" ca="1">INDEX(AG$13:AG75,$B76+1,1)</f>
        <v>0</v>
      </c>
      <c r="AH76" s="567" cm="1">
        <f t="array" aca="1" ref="AH76" ca="1">INDEX(AH$13:AH75,$B76+1,1)</f>
        <v>0</v>
      </c>
      <c r="AI76" s="116"/>
      <c r="AJ76" s="116"/>
      <c r="AK76" s="116"/>
      <c r="AL76" s="116"/>
      <c r="AM76" s="116"/>
      <c r="AN76" s="116"/>
      <c r="AO76" s="116"/>
      <c r="AP76" s="116"/>
      <c r="AQ76" s="116"/>
      <c r="AR76" s="116"/>
      <c r="AS76" s="116"/>
      <c r="AT76" s="116"/>
      <c r="AU76" s="116"/>
      <c r="AV76" s="116"/>
      <c r="AW76" s="116"/>
      <c r="AX76" s="116"/>
      <c r="AY76" s="116"/>
      <c r="AZ76" s="116"/>
      <c r="BA76" s="327" t="str">
        <f t="shared" ca="1" si="243"/>
        <v>Feedsupply 00003 SE GSW MWM     TOLSpr Scan2 CFS_0 RR+01% GP100% WP100% MP100% (PT_F33N33L00)</v>
      </c>
      <c r="BB76" s="8" t="str">
        <f ca="1">IF(COUNTIF(BA$13:BA76,BA76)=1,"-","Dup")</f>
        <v>-</v>
      </c>
      <c r="BC76" s="8"/>
      <c r="BD76" s="567" t="str" cm="1">
        <f t="array" aca="1" ref="BD76" ca="1">INDEX(BD$13:BD75,$B76+1,1)</f>
        <v>-</v>
      </c>
      <c r="BE76" s="567" t="str" cm="1">
        <f t="array" aca="1" ref="BE76" ca="1">INDEX(BE$13:BE75,$B76+1,1)</f>
        <v>-</v>
      </c>
      <c r="BF76" s="567" t="str" cm="1">
        <f t="array" aca="1" ref="BF76" ca="1">INDEX(BF$13:BF75,$B76+1,1)</f>
        <v>-</v>
      </c>
      <c r="BG76" s="567" t="str" cm="1">
        <f t="array" aca="1" ref="BG76" ca="1">INDEX(BG$13:BG75,$B76+1,1)</f>
        <v>-</v>
      </c>
      <c r="BH76" s="567" t="str" cm="1">
        <f t="array" aca="1" ref="BH76" ca="1">INDEX(BH$13:BH75,$B76+1,1)</f>
        <v>-</v>
      </c>
      <c r="BI76" s="567" t="str" cm="1">
        <f t="array" aca="1" ref="BI76" ca="1">INDEX(BI$13:BI75,$B76+1,1)</f>
        <v>-</v>
      </c>
      <c r="BJ76" s="567" t="str" cm="1">
        <f t="array" aca="1" ref="BJ76" ca="1">INDEX(BJ$13:BJ75,$B76+1,1)</f>
        <v>-</v>
      </c>
      <c r="BK76" s="567" t="str" cm="1">
        <f t="array" aca="1" ref="BK76" ca="1">INDEX(BK$13:BK75,$B76+1,1)</f>
        <v>-</v>
      </c>
      <c r="BL76" s="567" t="str" cm="1">
        <f t="array" aca="1" ref="BL76" ca="1">INDEX(BL$13:BL75,$B76+1,1)</f>
        <v>-</v>
      </c>
      <c r="BM76" s="8"/>
      <c r="BN76" s="441" t="b">
        <f t="shared" ca="1" si="192"/>
        <v>1</v>
      </c>
      <c r="BO76" s="441" t="str">
        <f t="shared" ca="1" si="192"/>
        <v>-</v>
      </c>
      <c r="BP76" s="441" t="b">
        <f t="shared" ca="1" si="192"/>
        <v>0</v>
      </c>
      <c r="BQ76" s="441" t="str">
        <f t="shared" ca="1" si="192"/>
        <v>-</v>
      </c>
      <c r="BR76" s="441" t="str">
        <f t="shared" ca="1" si="192"/>
        <v>-</v>
      </c>
      <c r="BS76" s="441" t="str">
        <f t="shared" ca="1" si="192"/>
        <v>-</v>
      </c>
      <c r="BT76" s="441" t="str">
        <f t="shared" ca="1" si="192"/>
        <v>-</v>
      </c>
      <c r="BU76" s="441" t="str">
        <f t="shared" ca="1" si="192"/>
        <v>-</v>
      </c>
      <c r="BV76" s="441" t="str">
        <f t="shared" ca="1" si="192"/>
        <v>-</v>
      </c>
      <c r="BW76" s="441" t="str">
        <f t="shared" ca="1" si="192"/>
        <v>-</v>
      </c>
      <c r="BX76" s="441" t="str">
        <f t="shared" ca="1" si="192"/>
        <v>-</v>
      </c>
      <c r="BY76" s="441" t="str">
        <f t="shared" ca="1" si="192"/>
        <v>-</v>
      </c>
      <c r="BZ76" s="441" t="b">
        <f t="shared" ca="1" si="192"/>
        <v>0</v>
      </c>
      <c r="CA76" s="91">
        <f t="shared" ca="1" si="192"/>
        <v>0</v>
      </c>
      <c r="CB76" s="567" t="str" cm="1">
        <f t="array" aca="1" ref="CB76" ca="1">INDEX(CB$13:CB75,$B76+1,1)</f>
        <v>-</v>
      </c>
      <c r="CC76" s="567" t="str" cm="1">
        <f t="array" aca="1" ref="CC76" ca="1">INDEX(CC$13:CC75,$B76+1,1)</f>
        <v>-</v>
      </c>
      <c r="CD76" s="567" t="b" cm="1">
        <f t="array" aca="1" ref="CD76" ca="1">INDEX(CD$13:CD75,$B76+1,1)</f>
        <v>1</v>
      </c>
      <c r="CE76" s="8"/>
      <c r="CF76" s="567" t="str" cm="1">
        <f t="array" aca="1" ref="CF76" ca="1">INDEX(CF$13:CF75,$B76+1,1)</f>
        <v>-</v>
      </c>
      <c r="CG76" s="441" t="str">
        <f t="shared" ca="1" si="193"/>
        <v>-</v>
      </c>
      <c r="CH76" s="441">
        <f t="shared" ca="1" si="194"/>
        <v>0</v>
      </c>
      <c r="CI76" s="441">
        <f t="shared" ca="1" si="194"/>
        <v>0</v>
      </c>
      <c r="CJ76" s="567" t="str" cm="1">
        <f t="array" aca="1" ref="CJ76" ca="1">INDEX(CJ$13:CJ75,$B76+1,1)</f>
        <v>-</v>
      </c>
      <c r="CK76" s="567" t="str" cm="1">
        <f t="array" aca="1" ref="CK76" ca="1">INDEX(CK$13:CK75,$B76+1,1)</f>
        <v>-</v>
      </c>
      <c r="CL76" s="567" t="str" cm="1">
        <f t="array" aca="1" ref="CL76" ca="1">INDEX(CL$13:CL75,$B76+1,1)</f>
        <v>-</v>
      </c>
      <c r="CM76" s="441" t="str">
        <f t="shared" ca="1" si="195"/>
        <v>-</v>
      </c>
      <c r="CN76" s="441">
        <f t="shared" ca="1" si="196"/>
        <v>0</v>
      </c>
      <c r="CO76" s="441">
        <f t="shared" ca="1" si="196"/>
        <v>0</v>
      </c>
      <c r="CP76" s="567" t="str" cm="1">
        <f t="array" aca="1" ref="CP76" ca="1">INDEX(CP$13:CP75,$B76+1,1)</f>
        <v>-</v>
      </c>
      <c r="CQ76" s="441" t="str">
        <f t="shared" ca="1" si="197"/>
        <v>-</v>
      </c>
      <c r="CR76" s="441">
        <f t="shared" ca="1" si="198"/>
        <v>0</v>
      </c>
      <c r="CS76" s="567" t="str" cm="1">
        <f t="array" aca="1" ref="CS76" ca="1">INDEX(CS$13:CS75,$B76+1,1)</f>
        <v>-</v>
      </c>
      <c r="CT76" s="567" t="str" cm="1">
        <f t="array" aca="1" ref="CT76" ca="1">INDEX(CT$13:CT75,$B76+1,1)</f>
        <v>-</v>
      </c>
      <c r="CU76" s="441">
        <f t="shared" ca="1" si="199"/>
        <v>0</v>
      </c>
      <c r="CV76" s="567" t="str" cm="1">
        <f t="array" aca="1" ref="CV76" ca="1">INDEX(CV$13:CV75,$B76+1,1)</f>
        <v>-</v>
      </c>
      <c r="CW76" s="441" t="str">
        <f t="shared" ca="1" si="200"/>
        <v>-</v>
      </c>
      <c r="CX76" s="441">
        <f t="shared" ca="1" si="201"/>
        <v>0</v>
      </c>
      <c r="CY76" s="441">
        <f t="shared" ca="1" si="201"/>
        <v>0</v>
      </c>
      <c r="CZ76" s="8"/>
      <c r="DA76" s="567" t="b" cm="1">
        <f t="array" aca="1" ref="DA76" ca="1">INDEX(DA$13:DA75,$B76+1,1)</f>
        <v>1</v>
      </c>
      <c r="DB76" s="567" t="b" cm="1">
        <f t="array" aca="1" ref="DB76" ca="1">INDEX(DB$13:DB75,$B76+1,1)</f>
        <v>1</v>
      </c>
      <c r="DC76" s="579">
        <f t="shared" ca="1" si="202"/>
        <v>2232011</v>
      </c>
      <c r="DD76" s="567" t="b" cm="1">
        <f t="array" aca="1" ref="DD76" ca="1">INDEX(DD$13:DD75,$B76+1,1)</f>
        <v>1</v>
      </c>
      <c r="DE76" s="567" cm="1">
        <f t="array" aca="1" ref="DE76" ca="1">INDEX(DE$13:DE75,$B76+1,1)</f>
        <v>0</v>
      </c>
      <c r="DF76" s="567" cm="1">
        <f t="array" aca="1" ref="DF76" ca="1">INDEX(DF$13:DF75,$B76+1,1)</f>
        <v>1</v>
      </c>
      <c r="DG76" s="567" cm="1">
        <f t="array" aca="1" ref="DG76" ca="1">INDEX(DG$13:DG75,$B76+1,1)</f>
        <v>1</v>
      </c>
      <c r="DH76" s="575">
        <f t="shared" ca="1" si="203"/>
        <v>652</v>
      </c>
      <c r="DI76" s="575">
        <f t="shared" ca="1" si="203"/>
        <v>686</v>
      </c>
      <c r="DJ76" s="575">
        <f t="shared" ca="1" si="203"/>
        <v>721</v>
      </c>
      <c r="DK76" s="490">
        <f t="shared" ca="1" si="204"/>
        <v>378</v>
      </c>
      <c r="DL76" s="490">
        <f t="shared" ca="1" si="204"/>
        <v>413</v>
      </c>
      <c r="DM76" s="490">
        <f t="shared" ca="1" si="204"/>
        <v>448</v>
      </c>
      <c r="DN76" s="441">
        <f t="shared" ca="1" si="205"/>
        <v>1</v>
      </c>
      <c r="DO76" s="441">
        <f t="shared" ca="1" si="205"/>
        <v>60</v>
      </c>
      <c r="DP76" s="441" t="str">
        <f t="shared" ca="1" si="205"/>
        <v>-</v>
      </c>
      <c r="DQ76" s="441" t="str">
        <f t="shared" ca="1" si="205"/>
        <v>-</v>
      </c>
      <c r="DR76" s="441" t="str">
        <f t="shared" ca="1" si="205"/>
        <v>-</v>
      </c>
      <c r="DS76" s="441" t="str">
        <f t="shared" ca="1" si="205"/>
        <v>-</v>
      </c>
      <c r="DT76" s="441" t="b">
        <f t="shared" ca="1" si="206"/>
        <v>0</v>
      </c>
      <c r="DU76" s="441" t="str">
        <f t="shared" ca="1" si="206"/>
        <v>-</v>
      </c>
      <c r="DV76" s="441" t="str">
        <f t="shared" ca="1" si="206"/>
        <v>-</v>
      </c>
      <c r="DW76" s="441" t="str">
        <f t="shared" ca="1" si="206"/>
        <v>-</v>
      </c>
      <c r="DX76" s="441" t="str">
        <f t="shared" ca="1" si="206"/>
        <v>-</v>
      </c>
      <c r="DY76" s="441" t="str">
        <f t="shared" ca="1" si="206"/>
        <v>-</v>
      </c>
      <c r="DZ76" s="441">
        <f t="shared" ca="1" si="206"/>
        <v>500</v>
      </c>
      <c r="EA76" s="441">
        <f t="shared" ca="1" si="206"/>
        <v>500</v>
      </c>
      <c r="EB76" s="441" t="str">
        <f t="shared" ca="1" si="206"/>
        <v>-</v>
      </c>
      <c r="EC76" s="441" t="str">
        <f t="shared" ca="1" si="206"/>
        <v>-</v>
      </c>
      <c r="ED76" s="441" t="str">
        <f t="shared" ca="1" si="206"/>
        <v>-</v>
      </c>
      <c r="EE76" s="441">
        <f t="shared" ca="1" si="207"/>
        <v>0</v>
      </c>
      <c r="EF76" s="441">
        <f t="shared" ca="1" si="208"/>
        <v>1.2500000000000001E-2</v>
      </c>
      <c r="EG76" s="441">
        <f t="shared" ca="1" si="209"/>
        <v>0</v>
      </c>
      <c r="EH76" s="441">
        <f t="shared" ca="1" si="209"/>
        <v>6.25E-2</v>
      </c>
      <c r="EI76" s="441">
        <f t="shared" ca="1" si="209"/>
        <v>6.25E-2</v>
      </c>
      <c r="EJ76" s="441">
        <f t="shared" ca="1" si="209"/>
        <v>6.25E-2</v>
      </c>
      <c r="EK76" s="441" t="b">
        <f t="shared" ca="1" si="210"/>
        <v>0</v>
      </c>
      <c r="EL76" s="441" t="b">
        <f t="shared" ca="1" si="210"/>
        <v>1</v>
      </c>
      <c r="EM76" s="441" t="b">
        <f t="shared" ca="1" si="210"/>
        <v>1</v>
      </c>
      <c r="EN76" s="441" t="b">
        <f t="shared" ca="1" si="210"/>
        <v>0</v>
      </c>
      <c r="EO76" s="441">
        <f t="shared" ca="1" si="211"/>
        <v>1</v>
      </c>
      <c r="EP76" s="441">
        <f t="shared" ca="1" si="212"/>
        <v>0</v>
      </c>
      <c r="EQ76" s="441" t="b">
        <f t="shared" ca="1" si="213"/>
        <v>0</v>
      </c>
      <c r="ER76" s="441" t="b">
        <f t="shared" ca="1" si="214"/>
        <v>0</v>
      </c>
      <c r="ES76" s="441" t="b">
        <f t="shared" ca="1" si="214"/>
        <v>0</v>
      </c>
      <c r="ET76" s="441" t="b">
        <f t="shared" ca="1" si="214"/>
        <v>1</v>
      </c>
      <c r="EU76" s="91">
        <f t="shared" ca="1" si="215"/>
        <v>2</v>
      </c>
      <c r="EV76" s="91">
        <f t="shared" ca="1" si="215"/>
        <v>2</v>
      </c>
      <c r="EW76" s="441">
        <f t="shared" ca="1" si="216"/>
        <v>1</v>
      </c>
      <c r="EX76" s="441">
        <f t="shared" ca="1" si="217"/>
        <v>1</v>
      </c>
      <c r="EY76" s="441">
        <f t="shared" ca="1" si="217"/>
        <v>1</v>
      </c>
      <c r="EZ76" s="441">
        <f t="shared" ca="1" si="218"/>
        <v>1</v>
      </c>
      <c r="FA76" s="441">
        <f t="shared" ca="1" si="219"/>
        <v>0.5</v>
      </c>
      <c r="FB76" s="441" t="b">
        <f t="shared" ca="1" si="219"/>
        <v>1</v>
      </c>
      <c r="FC76" s="441" t="b">
        <f t="shared" ca="1" si="219"/>
        <v>0</v>
      </c>
      <c r="FD76" s="441" t="b">
        <f t="shared" ca="1" si="219"/>
        <v>0</v>
      </c>
      <c r="FE76" s="441" t="b">
        <f t="shared" ca="1" si="219"/>
        <v>0</v>
      </c>
      <c r="FF76" s="91">
        <f t="shared" ca="1" si="220"/>
        <v>1</v>
      </c>
      <c r="FG76" s="91">
        <f t="shared" ca="1" si="220"/>
        <v>1</v>
      </c>
      <c r="FH76" s="91">
        <f t="shared" ca="1" si="220"/>
        <v>1</v>
      </c>
      <c r="FI76" s="91">
        <f t="shared" ca="1" si="220"/>
        <v>1</v>
      </c>
      <c r="FJ76" s="91">
        <f t="shared" ca="1" si="220"/>
        <v>1</v>
      </c>
      <c r="FK76" s="91">
        <f t="shared" ca="1" si="220"/>
        <v>1</v>
      </c>
      <c r="FL76" s="91">
        <f t="shared" ca="1" si="220"/>
        <v>1</v>
      </c>
      <c r="FM76" s="91">
        <f t="shared" ca="1" si="220"/>
        <v>1</v>
      </c>
      <c r="FN76" s="8"/>
      <c r="FO76" s="567" t="str" cm="1">
        <f t="array" aca="1" ref="FO76" ca="1">INDEX(FO$13:FO75,$B76+1,1)</f>
        <v>-</v>
      </c>
      <c r="FP76" s="567" t="str" cm="1">
        <f t="array" aca="1" ref="FP76" ca="1">INDEX(FP$13:FP75,$B76+1,1)</f>
        <v>-</v>
      </c>
      <c r="FQ76" s="567" t="str" cm="1">
        <f t="array" aca="1" ref="FQ76" ca="1">INDEX(FQ$13:FQ75,$B76+1,1)</f>
        <v>-</v>
      </c>
      <c r="FR76" s="441">
        <f t="shared" ca="1" si="221"/>
        <v>11</v>
      </c>
      <c r="FS76" s="567" t="str" cm="1">
        <f t="array" aca="1" ref="FS76" ca="1">INDEX(FS$13:FS75,$B76+1,1)</f>
        <v>-</v>
      </c>
      <c r="FT76" s="567" cm="1">
        <f t="array" aca="1" ref="FT76" ca="1">INDEX(FT$13:FT75,$B76+1,1)</f>
        <v>1</v>
      </c>
      <c r="FU76" s="567" cm="1">
        <f t="array" aca="1" ref="FU76" ca="1">INDEX(FU$13:FU75,$B76+1,1)</f>
        <v>1</v>
      </c>
      <c r="FV76" s="567" t="str" cm="1">
        <f t="array" aca="1" ref="FV76" ca="1">INDEX(FV$13:FV75,$B76+1,1)</f>
        <v>-</v>
      </c>
      <c r="FW76" s="567" t="str" cm="1">
        <f t="array" aca="1" ref="FW76" ca="1">INDEX(FW$13:FW75,$B76+1,1)</f>
        <v>-</v>
      </c>
      <c r="FX76" s="567" t="str" cm="1">
        <f t="array" aca="1" ref="FX76" ca="1">INDEX(FX$13:FX75,$B76+1,1)</f>
        <v>-</v>
      </c>
      <c r="FY76" s="567" t="str" cm="1">
        <f t="array" aca="1" ref="FY76" ca="1">INDEX(FY$13:FY75,$B76+1,1)</f>
        <v>-</v>
      </c>
      <c r="FZ76" s="567" t="str" cm="1">
        <f t="array" aca="1" ref="FZ76" ca="1">INDEX(FZ$13:FZ75,$B76+1,1)</f>
        <v>-</v>
      </c>
      <c r="GA76" s="567" t="str" cm="1">
        <f t="array" aca="1" ref="GA76" ca="1">INDEX(GA$13:GA75,$B76+1,1)</f>
        <v>-</v>
      </c>
      <c r="GB76" s="567" t="str" cm="1">
        <f t="array" aca="1" ref="GB76" ca="1">INDEX(GB$13:GB75,$B76+1,1)</f>
        <v>-</v>
      </c>
      <c r="GC76" s="567" t="str" cm="1">
        <f t="array" aca="1" ref="GC76" ca="1">INDEX(GC$13:GC75,$B76+1,1)</f>
        <v>-</v>
      </c>
      <c r="GD76" s="567" t="str" cm="1">
        <f t="array" aca="1" ref="GD76" ca="1">INDEX(GD$13:GD75,$B76+1,1)</f>
        <v>-</v>
      </c>
      <c r="GE76" s="567" t="str" cm="1">
        <f t="array" aca="1" ref="GE76" ca="1">INDEX(GE$13:GE75,$B76+1,1)</f>
        <v>-</v>
      </c>
      <c r="GF76" s="567" t="str" cm="1">
        <f t="array" aca="1" ref="GF76" ca="1">INDEX(GF$13:GF75,$B76+1,1)</f>
        <v>-</v>
      </c>
      <c r="GG76" s="567" t="str" cm="1">
        <f t="array" aca="1" ref="GG76" ca="1">INDEX(GG$13:GG75,$B76+1,1)</f>
        <v>-</v>
      </c>
      <c r="GH76" s="567" t="str" cm="1">
        <f t="array" aca="1" ref="GH76" ca="1">INDEX(GH$13:GH75,$B76+1,1)</f>
        <v>-</v>
      </c>
      <c r="GI76" s="567" t="str" cm="1">
        <f t="array" aca="1" ref="GI76" ca="1">INDEX(GI$13:GI75,$B76+1,1)</f>
        <v>-</v>
      </c>
      <c r="GJ76" s="567" t="str" cm="1">
        <f t="array" aca="1" ref="GJ76" ca="1">INDEX(GJ$13:GJ75,$B76+1,1)</f>
        <v>-</v>
      </c>
      <c r="GK76" s="567" t="str" cm="1">
        <f t="array" aca="1" ref="GK76" ca="1">INDEX(GK$13:GK75,$B76+1,1)</f>
        <v>-</v>
      </c>
      <c r="GL76" s="567" t="str" cm="1">
        <f t="array" aca="1" ref="GL76" ca="1">INDEX(GL$13:GL75,$B76+1,1)</f>
        <v>-</v>
      </c>
      <c r="GM76" s="567" t="str" cm="1">
        <f t="array" aca="1" ref="GM76" ca="1">INDEX(GM$13:GM75,$B76+1,1)</f>
        <v>-</v>
      </c>
      <c r="GN76" s="441">
        <f t="shared" ca="1" si="222"/>
        <v>0.77746633065143</v>
      </c>
      <c r="GO76" s="567" t="str" cm="1">
        <f t="array" aca="1" ref="GO76" ca="1">INDEX(GO$13:GO75,$B76+1,1)</f>
        <v>-</v>
      </c>
      <c r="GP76" s="567" cm="1">
        <f t="array" aca="1" ref="GP76" ca="1">INDEX(GP$13:GP75,$B76+1,1)</f>
        <v>1</v>
      </c>
      <c r="GQ76" s="441">
        <f t="shared" ca="1" si="223"/>
        <v>-1.6553912775740486E-3</v>
      </c>
      <c r="GR76" s="567" cm="1">
        <f t="array" aca="1" ref="GR76" ca="1">INDEX(GR$13:GR75,$B76+1,1)</f>
        <v>0</v>
      </c>
      <c r="GS76" s="441">
        <f t="shared" ca="1" si="224"/>
        <v>-7.7585088790097685E-3</v>
      </c>
      <c r="GT76" s="441">
        <f t="shared" ca="1" si="224"/>
        <v>-1.939627219752442E-2</v>
      </c>
      <c r="GU76" s="441">
        <f t="shared" ca="1" si="224"/>
        <v>-1.939627219752442E-2</v>
      </c>
      <c r="GV76" s="441">
        <f t="shared" ca="1" si="224"/>
        <v>1</v>
      </c>
      <c r="GW76" s="441">
        <f t="shared" ca="1" si="224"/>
        <v>1.0189371900128976</v>
      </c>
      <c r="GX76" s="441">
        <f t="shared" ca="1" si="224"/>
        <v>-6.4495508428962081E-2</v>
      </c>
      <c r="GY76" s="567" cm="1">
        <f t="array" aca="1" ref="GY76" ca="1">INDEX(GY$13:GY75,$B76+1,1)</f>
        <v>0</v>
      </c>
      <c r="GZ76" s="567" cm="1">
        <f t="array" aca="1" ref="GZ76" ca="1">INDEX(GZ$13:GZ75,$B76+1,1)</f>
        <v>0</v>
      </c>
      <c r="HA76" s="567" cm="1">
        <f t="array" aca="1" ref="HA76" ca="1">INDEX(HA$13:HA75,$B76+1,1)</f>
        <v>0</v>
      </c>
      <c r="HB76" s="8"/>
      <c r="HC76" s="91" t="b">
        <f t="shared" si="248"/>
        <v>1</v>
      </c>
      <c r="HD76" s="22" t="b">
        <v>1</v>
      </c>
      <c r="HE76" s="673">
        <f ca="1">OFFSET($HJ76,-1,0)</f>
        <v>222301000001</v>
      </c>
      <c r="HF76" s="22" t="b">
        <v>0</v>
      </c>
      <c r="HG76" s="567" cm="1">
        <f t="array" aca="1" ref="HG76" ca="1">INDEX(HG$13:HG75,$B76+1,1)</f>
        <v>0</v>
      </c>
      <c r="HH76" s="22" t="s">
        <v>30</v>
      </c>
      <c r="HI76" s="567" t="b" cm="1">
        <f t="array" aca="1" ref="HI76" ca="1">INDEX(HI$13:HI75,$B76+1,1)</f>
        <v>1</v>
      </c>
      <c r="HJ76" s="578">
        <f t="shared" ref="HJ76:HJ93" ca="1" si="251">OFFSET(HJ76,-1,0)+IF($HI76=TRUE,1,0)</f>
        <v>222301000002</v>
      </c>
      <c r="HK76" s="567" t="str" cm="1">
        <f t="array" aca="1" ref="HK76" ca="1">INDEX(HK$13:HK75,$B76+1,1)</f>
        <v>-</v>
      </c>
      <c r="HL76" s="567" t="str" cm="1">
        <f t="array" aca="1" ref="HL76" ca="1">INDEX(HL$13:HL75,$B76+1,1)</f>
        <v>-</v>
      </c>
      <c r="HM76" s="567" t="str" cm="1">
        <f t="array" aca="1" ref="HM76" ca="1">INDEX(HM$13:HM75,$B76+1,1)</f>
        <v>-</v>
      </c>
      <c r="HN76" s="567" t="str" cm="1">
        <f t="array" aca="1" ref="HN76" ca="1">INDEX(HN$13:HN75,$B76+1,1)</f>
        <v>-</v>
      </c>
      <c r="HO76" s="567" t="str" cm="1">
        <f t="array" aca="1" ref="HO76" ca="1">INDEX(HO$13:HO75,$B76+1,1)</f>
        <v>-</v>
      </c>
      <c r="HP76" s="567" t="str" cm="1">
        <f t="array" aca="1" ref="HP76" ca="1">INDEX(HP$13:HP75,$B76+1,1)</f>
        <v>-</v>
      </c>
      <c r="HQ76" s="567" t="str" cm="1">
        <f t="array" aca="1" ref="HQ76" ca="1">INDEX(HQ$13:HQ75,$B76+1,1)</f>
        <v>-</v>
      </c>
      <c r="HR76" s="567" t="str" cm="1">
        <f t="array" aca="1" ref="HR76" ca="1">INDEX(HR$13:HR75,$B76+1,1)</f>
        <v>-</v>
      </c>
      <c r="HS76" s="567" t="str" cm="1">
        <f t="array" aca="1" ref="HS76" ca="1">INDEX(HS$13:HS75,$B76+1,1)</f>
        <v>-</v>
      </c>
      <c r="HT76" s="567" t="str" cm="1">
        <f t="array" aca="1" ref="HT76" ca="1">INDEX(HT$13:HT75,$B76+1,1)</f>
        <v>-</v>
      </c>
      <c r="HU76" s="567" t="str" cm="1">
        <f t="array" aca="1" ref="HU76" ca="1">INDEX(HU$13:HU75,$B76+1,1)</f>
        <v>-</v>
      </c>
      <c r="HV76" s="22">
        <v>3</v>
      </c>
      <c r="HW76" s="22">
        <v>3</v>
      </c>
      <c r="HX76" s="567" cm="1">
        <f t="array" aca="1" ref="HX76" ca="1">INDEX(HX$13:HX75,$B76+1,1)</f>
        <v>0</v>
      </c>
      <c r="HY76" s="22">
        <v>1</v>
      </c>
      <c r="HZ76" s="22">
        <v>-1</v>
      </c>
      <c r="IA76" s="567" t="str" cm="1">
        <f t="array" aca="1" ref="IA76" ca="1">INDEX(IA$13:IA75,$B76+1,1)</f>
        <v>-</v>
      </c>
      <c r="IB76" s="567" t="str" cm="1">
        <f t="array" aca="1" ref="IB76" ca="1">INDEX(IB$13:IB75,$B76+1,1)</f>
        <v>-</v>
      </c>
      <c r="IC76" s="567" t="str" cm="1">
        <f t="array" aca="1" ref="IC76" ca="1">INDEX(IC$13:IC75,$B76+1,1)</f>
        <v>-</v>
      </c>
      <c r="ID76" s="552">
        <f t="shared" ref="ID76:IF90" ca="1" si="252">HX76</f>
        <v>0</v>
      </c>
      <c r="IE76" s="552">
        <f>HY76</f>
        <v>1</v>
      </c>
      <c r="IF76" s="552">
        <f t="shared" si="252"/>
        <v>-1</v>
      </c>
      <c r="IG76" s="567" t="str" cm="1">
        <f t="array" aca="1" ref="IG76" ca="1">INDEX(IG$13:IG75,$B76+1,1)</f>
        <v>-</v>
      </c>
      <c r="IH76" s="200">
        <f t="shared" ca="1" si="249"/>
        <v>0</v>
      </c>
      <c r="II76" s="200">
        <f t="shared" ca="1" si="246"/>
        <v>0</v>
      </c>
      <c r="IJ76" s="8"/>
      <c r="IK76" s="567" t="str" cm="1">
        <f t="array" aca="1" ref="IK76" ca="1">INDEX(IK$13:IK75,$B76+1,1)</f>
        <v>-</v>
      </c>
      <c r="IL76" s="567" t="str" cm="1">
        <f t="array" aca="1" ref="IL76" ca="1">INDEX(IL$13:IL75,$B76+1,1)</f>
        <v>-</v>
      </c>
      <c r="IM76" s="567" t="str" cm="1">
        <f t="array" aca="1" ref="IM76" ca="1">INDEX(IM$13:IM75,$B76+1,1)</f>
        <v>-</v>
      </c>
      <c r="IN76" s="567" t="str" cm="1">
        <f t="array" aca="1" ref="IN76" ca="1">INDEX(IN$13:IN75,$B76+1,1)</f>
        <v>-</v>
      </c>
      <c r="IO76" s="567" t="str" cm="1">
        <f t="array" aca="1" ref="IO76" ca="1">INDEX(IO$13:IO75,$B76+1,1)</f>
        <v>-</v>
      </c>
      <c r="IP76" s="567" t="str" cm="1">
        <f t="array" aca="1" ref="IP76" ca="1">INDEX(IP$13:IP75,$B76+1,1)</f>
        <v>-</v>
      </c>
      <c r="IQ76" s="567" t="str" cm="1">
        <f t="array" aca="1" ref="IQ76" ca="1">INDEX(IQ$13:IQ75,$B76+1,1)</f>
        <v>-</v>
      </c>
      <c r="IR76" s="567" t="str" cm="1">
        <f t="array" aca="1" ref="IR76" ca="1">INDEX(IR$13:IR75,$B76+1,1)</f>
        <v>-</v>
      </c>
      <c r="IS76" s="567" t="str" cm="1">
        <f t="array" aca="1" ref="IS76" ca="1">INDEX(IS$13:IS75,$B76+1,1)</f>
        <v>-</v>
      </c>
      <c r="IT76" s="567" t="str" cm="1">
        <f t="array" aca="1" ref="IT76" ca="1">INDEX(IT$13:IT75,$B76+1,1)</f>
        <v>-</v>
      </c>
      <c r="IU76" s="567" t="str" cm="1">
        <f t="array" aca="1" ref="IU76" ca="1">INDEX(IU$13:IU75,$B76+1,1)</f>
        <v>-</v>
      </c>
      <c r="IV76" s="567" t="str" cm="1">
        <f t="array" aca="1" ref="IV76" ca="1">INDEX(IV$13:IV75,$B76+1,1)</f>
        <v>-</v>
      </c>
      <c r="IW76" s="567" t="str" cm="1">
        <f t="array" aca="1" ref="IW76" ca="1">INDEX(IW$13:IW75,$B76+1,1)</f>
        <v>-</v>
      </c>
      <c r="IX76" s="567" t="str" cm="1">
        <f t="array" aca="1" ref="IX76" ca="1">INDEX(IX$13:IX75,$B76+1,1)</f>
        <v>-</v>
      </c>
      <c r="IY76" s="567" t="str" cm="1">
        <f t="array" aca="1" ref="IY76" ca="1">INDEX(IY$13:IY75,$B76+1,1)</f>
        <v>-</v>
      </c>
      <c r="IZ76" s="567" t="str" cm="1">
        <f t="array" aca="1" ref="IZ76" ca="1">INDEX(IZ$13:IZ75,$B76+1,1)</f>
        <v>-</v>
      </c>
      <c r="JA76" s="567" cm="1">
        <f t="array" aca="1" ref="JA76" ca="1">INDEX(JA$13:JA75,$B76+1,1)</f>
        <v>0</v>
      </c>
      <c r="JB76" s="575">
        <f t="shared" ca="1" si="225"/>
        <v>0</v>
      </c>
      <c r="JC76" s="575">
        <f t="shared" ca="1" si="225"/>
        <v>0</v>
      </c>
      <c r="JD76" s="197">
        <f t="shared" ca="1" si="226"/>
        <v>0</v>
      </c>
      <c r="JE76" s="197">
        <f t="shared" ca="1" si="226"/>
        <v>0</v>
      </c>
      <c r="JF76" s="197">
        <f t="shared" ca="1" si="226"/>
        <v>0</v>
      </c>
      <c r="JG76" s="197">
        <f t="shared" ca="1" si="226"/>
        <v>0</v>
      </c>
      <c r="JH76" s="197">
        <f t="shared" ca="1" si="226"/>
        <v>0</v>
      </c>
      <c r="JI76" s="240">
        <f t="shared" ca="1" si="227"/>
        <v>0</v>
      </c>
      <c r="JJ76" s="197">
        <f t="shared" ca="1" si="228"/>
        <v>0</v>
      </c>
      <c r="JK76" s="197">
        <f t="shared" ca="1" si="228"/>
        <v>0</v>
      </c>
      <c r="JL76" s="197">
        <f t="shared" ca="1" si="228"/>
        <v>0</v>
      </c>
      <c r="JM76" s="197">
        <f t="shared" ca="1" si="228"/>
        <v>0</v>
      </c>
      <c r="JN76" s="197">
        <f t="shared" ca="1" si="228"/>
        <v>0</v>
      </c>
      <c r="JO76" s="240">
        <f t="shared" ca="1" si="229"/>
        <v>0</v>
      </c>
      <c r="JP76" s="241">
        <f t="shared" ca="1" si="230"/>
        <v>0</v>
      </c>
      <c r="JQ76" s="241">
        <f t="shared" ca="1" si="230"/>
        <v>0</v>
      </c>
      <c r="JR76" s="241">
        <f t="shared" ca="1" si="230"/>
        <v>0</v>
      </c>
      <c r="JS76" s="241">
        <f t="shared" ca="1" si="230"/>
        <v>0</v>
      </c>
      <c r="JT76" s="576">
        <f t="shared" ca="1" si="231"/>
        <v>0</v>
      </c>
      <c r="JU76" s="241">
        <f t="shared" ca="1" si="232"/>
        <v>0</v>
      </c>
      <c r="JV76" s="241">
        <f t="shared" ca="1" si="232"/>
        <v>0</v>
      </c>
      <c r="JW76" s="241">
        <f t="shared" ca="1" si="232"/>
        <v>0</v>
      </c>
      <c r="JX76" s="241">
        <f t="shared" ca="1" si="232"/>
        <v>0</v>
      </c>
      <c r="JY76" s="576">
        <f t="shared" ca="1" si="233"/>
        <v>0</v>
      </c>
      <c r="JZ76" s="576">
        <f t="shared" ca="1" si="233"/>
        <v>0</v>
      </c>
      <c r="KA76" s="576">
        <f t="shared" ca="1" si="233"/>
        <v>0</v>
      </c>
      <c r="KB76" s="576">
        <f t="shared" ca="1" si="233"/>
        <v>0</v>
      </c>
      <c r="KC76" s="576">
        <f t="shared" ca="1" si="233"/>
        <v>0</v>
      </c>
      <c r="KD76" s="576">
        <f t="shared" ca="1" si="233"/>
        <v>0</v>
      </c>
      <c r="KE76" s="576">
        <f t="shared" ca="1" si="233"/>
        <v>0</v>
      </c>
      <c r="KF76" s="567" cm="1">
        <f t="array" aca="1" ref="KF76" ca="1">INDEX(KF$13:KF75,$B76+1,1)</f>
        <v>0</v>
      </c>
      <c r="KG76" s="441">
        <f t="shared" ca="1" si="234"/>
        <v>67</v>
      </c>
      <c r="KH76" s="8"/>
      <c r="KI76" s="567" cm="1">
        <f t="array" aca="1" ref="KI76" ca="1">INDEX(KI$13:KI75,$B76+1,1)</f>
        <v>0</v>
      </c>
      <c r="KJ76" s="441">
        <f t="shared" si="235"/>
        <v>0</v>
      </c>
      <c r="KK76" s="567" cm="1">
        <f t="array" aca="1" ref="KK76" ca="1">INDEX(KK$13:KK75,$B76+1,1)</f>
        <v>0</v>
      </c>
      <c r="KL76" s="567" t="str" cm="1">
        <f t="array" aca="1" ref="KL76" ca="1">INDEX(KL$13:KL75,$B76+1,1)</f>
        <v>-</v>
      </c>
      <c r="KM76" s="567" t="str" cm="1">
        <f t="array" aca="1" ref="KM76" ca="1">INDEX(KM$13:KM75,$B76+1,1)</f>
        <v>-</v>
      </c>
      <c r="KN76" s="567" t="str" cm="1">
        <f t="array" aca="1" ref="KN76" ca="1">INDEX(KN$13:KN75,$B76+1,1)</f>
        <v>-</v>
      </c>
      <c r="KO76" s="567" t="str" cm="1">
        <f t="array" aca="1" ref="KO76" ca="1">INDEX(KO$13:KO75,$B76+1,1)</f>
        <v>-</v>
      </c>
      <c r="KP76" s="567" t="str" cm="1">
        <f t="array" aca="1" ref="KP76" ca="1">INDEX(KP$13:KP75,$B76+1,1)</f>
        <v>-</v>
      </c>
      <c r="KQ76" s="567" t="str" cm="1">
        <f t="array" aca="1" ref="KQ76" ca="1">INDEX(KQ$13:KQ75,$B76+1,1)</f>
        <v>-</v>
      </c>
      <c r="KR76" s="567" t="str" cm="1">
        <f t="array" aca="1" ref="KR76" ca="1">INDEX(KR$13:KR75,$B76+1,1)</f>
        <v>-</v>
      </c>
      <c r="KS76" s="567" t="str" cm="1">
        <f t="array" aca="1" ref="KS76" ca="1">INDEX(KS$13:KS75,$B76+1,1)</f>
        <v>-</v>
      </c>
      <c r="KT76" s="567" t="str" cm="1">
        <f t="array" aca="1" ref="KT76" ca="1">INDEX(KT$13:KT75,$B76+1,1)</f>
        <v>-</v>
      </c>
      <c r="KU76" s="567" t="str" cm="1">
        <f t="array" aca="1" ref="KU76" ca="1">INDEX(KU$13:KU75,$B76+1,1)</f>
        <v>-</v>
      </c>
      <c r="KV76" s="567" t="str" cm="1">
        <f t="array" aca="1" ref="KV76" ca="1">INDEX(KV$13:KV75,$B76+1,1)</f>
        <v>-</v>
      </c>
      <c r="KW76" s="567" t="str" cm="1">
        <f t="array" aca="1" ref="KW76" ca="1">INDEX(KW$13:KW75,$B76+1,1)</f>
        <v>-</v>
      </c>
      <c r="KX76" s="567" t="str" cm="1">
        <f t="array" aca="1" ref="KX76" ca="1">INDEX(KX$13:KX75,$B76+1,1)</f>
        <v>-</v>
      </c>
      <c r="KY76" s="567" t="str" cm="1">
        <f t="array" aca="1" ref="KY76" ca="1">INDEX(KY$13:KY75,$B76+1,1)</f>
        <v>-</v>
      </c>
      <c r="KZ76" s="567" t="str" cm="1">
        <f t="array" aca="1" ref="KZ76" ca="1">INDEX(KZ$13:KZ75,$B76+1,1)</f>
        <v>-</v>
      </c>
      <c r="LA76" s="567" t="str" cm="1">
        <f t="array" aca="1" ref="LA76" ca="1">INDEX(LA$13:LA75,$B76+1,1)</f>
        <v>-</v>
      </c>
      <c r="LB76" s="8"/>
      <c r="LC76" s="441" t="b">
        <f t="shared" ca="1" si="236"/>
        <v>0</v>
      </c>
      <c r="LD76" s="567" t="str" cm="1">
        <f t="array" aca="1" ref="LD76" ca="1">INDEX(LD$13:LD75,$B76+1,1)</f>
        <v>-</v>
      </c>
      <c r="LE76" s="567" t="str" cm="1">
        <f t="array" aca="1" ref="LE76" ca="1">INDEX(LE$13:LE75,$B76+1,1)</f>
        <v>-</v>
      </c>
      <c r="LF76" s="567" t="str" cm="1">
        <f t="array" aca="1" ref="LF76" ca="1">INDEX(LF$13:LF75,$B76+1,1)</f>
        <v>-</v>
      </c>
      <c r="LG76" s="567" t="str" cm="1">
        <f t="array" aca="1" ref="LG76" ca="1">INDEX(LG$13:LG75,$B76+1,1)</f>
        <v>-</v>
      </c>
      <c r="LH76" s="441" t="str">
        <f t="shared" ca="1" si="237"/>
        <v>-</v>
      </c>
      <c r="LI76" s="441" t="str">
        <f t="shared" ca="1" si="237"/>
        <v>-</v>
      </c>
      <c r="LJ76" s="567" t="str" cm="1">
        <f t="array" aca="1" ref="LJ76" ca="1">INDEX(LJ$13:LJ75,$B76+1,1)</f>
        <v>-</v>
      </c>
      <c r="LK76" s="441" t="str" cm="1">
        <f t="array" aca="1" ref="LK76" ca="1">IF(OR(LL76:LL76&lt;&gt;"-"),TRUE,"-")</f>
        <v>-</v>
      </c>
      <c r="LL76" s="567" t="str" cm="1">
        <f t="array" aca="1" ref="LL76" ca="1">INDEX(LL$13:LL75,$B76+1,1)</f>
        <v>-</v>
      </c>
      <c r="LM76" s="567" cm="1">
        <f t="array" aca="1" ref="LM76" ca="1">INDEX(LM$13:LM75,$B76+1,1)</f>
        <v>0</v>
      </c>
      <c r="LN76" s="567" cm="1">
        <f t="array" aca="1" ref="LN76" ca="1">INDEX(LN$13:LN75,$B76+1,1)</f>
        <v>999999</v>
      </c>
      <c r="LO76" s="567" cm="1">
        <f t="array" aca="1" ref="LO76" ca="1">INDEX(LO$13:LO75,$B76+1,1)</f>
        <v>999999</v>
      </c>
      <c r="LP76" s="567" cm="1">
        <f t="array" aca="1" ref="LP76" ca="1">INDEX(LP$13:LP75,$B76+1,1)</f>
        <v>999999</v>
      </c>
      <c r="LQ76" s="567" cm="1">
        <f t="array" aca="1" ref="LQ76" ca="1">INDEX(LQ$13:LQ75,$B76+1,1)</f>
        <v>999999</v>
      </c>
      <c r="LR76" s="567" cm="1">
        <f t="array" aca="1" ref="LR76" ca="1">INDEX(LR$13:LR75,$B76+1,1)</f>
        <v>999999</v>
      </c>
      <c r="LS76" s="567" cm="1">
        <f t="array" aca="1" ref="LS76" ca="1">INDEX(LS$13:LS75,$B76+1,1)</f>
        <v>999999</v>
      </c>
      <c r="LT76" s="567" t="str" cm="1">
        <f t="array" aca="1" ref="LT76" ca="1">INDEX(LT$13:LT75,$B76+1,1)</f>
        <v>-</v>
      </c>
      <c r="LU76" s="567" t="str" cm="1">
        <f t="array" aca="1" ref="LU76" ca="1">INDEX(LU$13:LU75,$B76+1,1)</f>
        <v>-</v>
      </c>
      <c r="LV76" s="567" t="str" cm="1">
        <f t="array" aca="1" ref="LV76" ca="1">INDEX(LV$13:LV75,$B76+1,1)</f>
        <v>-</v>
      </c>
      <c r="LW76" s="567" t="b" cm="1">
        <f t="array" aca="1" ref="LW76" ca="1">INDEX(LW$13:LW75,$B76+1,1)</f>
        <v>1</v>
      </c>
      <c r="LX76" s="567" t="str" cm="1">
        <f t="array" aca="1" ref="LX76" ca="1">INDEX(LX$13:LX75,$B76+1,1)</f>
        <v>-</v>
      </c>
      <c r="LY76" s="567" cm="1">
        <f t="array" aca="1" ref="LY76" ca="1">INDEX(LY$13:LY75,$B76+1,1)</f>
        <v>0</v>
      </c>
      <c r="LZ76" s="567" cm="1">
        <f t="array" aca="1" ref="LZ76" ca="1">INDEX(LZ$13:LZ75,$B76+1,1)</f>
        <v>0</v>
      </c>
      <c r="MA76" s="567" cm="1">
        <f t="array" aca="1" ref="MA76" ca="1">INDEX(MA$13:MA75,$B76+1,1)</f>
        <v>0</v>
      </c>
      <c r="MB76" s="567" t="str" cm="1">
        <f t="array" aca="1" ref="MB76" ca="1">INDEX(MB$13:MB75,$B76+1,1)</f>
        <v>-</v>
      </c>
      <c r="MC76" s="567" t="str" cm="1">
        <f t="array" aca="1" ref="MC76" ca="1">INDEX(MC$13:MC75,$B76+1,1)</f>
        <v>-</v>
      </c>
      <c r="MD76" s="441">
        <f t="shared" ca="1" si="238"/>
        <v>0</v>
      </c>
      <c r="ME76" s="567" t="str" cm="1">
        <f t="array" aca="1" ref="ME76" ca="1">INDEX(ME$13:ME75,$B76+1,1)</f>
        <v>-</v>
      </c>
      <c r="MF76" s="441" t="str">
        <f t="shared" ca="1" si="239"/>
        <v>-</v>
      </c>
      <c r="MG76" s="8"/>
      <c r="MH76" s="441">
        <f t="shared" si="240"/>
        <v>50</v>
      </c>
      <c r="MI76" s="441">
        <f t="shared" si="240"/>
        <v>50</v>
      </c>
      <c r="MJ76" s="441">
        <f t="shared" si="240"/>
        <v>50</v>
      </c>
      <c r="MK76" s="441">
        <f t="shared" si="240"/>
        <v>50</v>
      </c>
      <c r="ML76" s="567" cm="1">
        <f t="array" aca="1" ref="ML76" ca="1">INDEX(ML$13:ML75,$B76+1,1)</f>
        <v>1</v>
      </c>
      <c r="MM76" s="567" cm="1">
        <f t="array" aca="1" ref="MM76" ca="1">INDEX(MM$13:MM75,$B76+1,1)</f>
        <v>1</v>
      </c>
      <c r="MN76" s="567" cm="1">
        <f t="array" aca="1" ref="MN76" ca="1">INDEX(MN$13:MN75,$B76+1,1)</f>
        <v>1</v>
      </c>
      <c r="MO76" s="567" cm="1">
        <f t="array" aca="1" ref="MO76" ca="1">INDEX(MO$13:MO75,$B76+1,1)</f>
        <v>1</v>
      </c>
      <c r="MP76" s="8"/>
      <c r="MQ76" s="441">
        <f t="shared" ca="1" si="241"/>
        <v>1.5</v>
      </c>
      <c r="MR76" s="8"/>
      <c r="MS76" s="577" t="str">
        <f t="shared" ca="1" si="242"/>
        <v>-</v>
      </c>
      <c r="MT76" s="577" t="str">
        <f t="shared" ca="1" si="242"/>
        <v>-</v>
      </c>
      <c r="MU76" s="577" t="str">
        <f t="shared" ca="1" si="242"/>
        <v>-</v>
      </c>
      <c r="MV76" s="577" t="str">
        <f t="shared" ca="1" si="242"/>
        <v>-</v>
      </c>
      <c r="MW76" s="567" cm="1">
        <f t="array" aca="1" ref="MW76" ca="1">INDEX(MW$13:MW75,$B76+1,1)</f>
        <v>0</v>
      </c>
      <c r="MX76" s="514">
        <v>0</v>
      </c>
    </row>
    <row r="77" spans="1:362" outlineLevel="2">
      <c r="A77" s="18">
        <f t="shared" si="120"/>
        <v>64</v>
      </c>
      <c r="B77" s="200">
        <f t="shared" ca="1" si="250"/>
        <v>62</v>
      </c>
      <c r="C77" s="489">
        <v>202</v>
      </c>
      <c r="D77" s="124" t="str">
        <f t="shared" ca="1" si="187"/>
        <v>GSW</v>
      </c>
      <c r="E77" t="b">
        <v>1</v>
      </c>
      <c r="F77" t="b">
        <v>0</v>
      </c>
      <c r="G77" t="b">
        <f t="shared" si="188"/>
        <v>1</v>
      </c>
      <c r="H77" s="200">
        <f t="shared" ca="1" si="247"/>
        <v>4</v>
      </c>
      <c r="I77" s="567" cm="1">
        <f t="array" aca="1" ref="I77" ca="1">INDEX(I$13:I76,$B77+1,1)</f>
        <v>1</v>
      </c>
      <c r="J77" s="567" cm="1">
        <f t="array" aca="1" ref="J77" ca="1">INDEX(J$13:J76,$B77+1,1)</f>
        <v>0</v>
      </c>
      <c r="K77" s="567" cm="1">
        <f t="array" aca="1" ref="K77" ca="1">INDEX(K$13:K76,$B77+1,1)</f>
        <v>0</v>
      </c>
      <c r="L77" s="567" cm="1">
        <f t="array" aca="1" ref="L77" ca="1">INDEX(L$13:L76,$B77+1,1)</f>
        <v>2</v>
      </c>
      <c r="M77" s="567" cm="1">
        <f t="array" aca="1" ref="M77" ca="1">INDEX(M$13:M76,$B77+1,1)</f>
        <v>2</v>
      </c>
      <c r="N77" s="567" cm="1">
        <f t="array" aca="1" ref="N77" ca="1">INDEX(N$13:N76,$B77+1,1)</f>
        <v>2</v>
      </c>
      <c r="O77" s="567" cm="1">
        <f t="array" aca="1" ref="O77" ca="1">INDEX(O$13:O76,$B77+1,1)</f>
        <v>3</v>
      </c>
      <c r="P77" s="441">
        <f t="shared" ca="1" si="189"/>
        <v>2</v>
      </c>
      <c r="Q77" s="441">
        <f t="shared" ca="1" si="189"/>
        <v>0</v>
      </c>
      <c r="R77" s="441">
        <f t="shared" ca="1" si="190"/>
        <v>6</v>
      </c>
      <c r="S77" s="91">
        <f t="shared" ca="1" si="191"/>
        <v>2</v>
      </c>
      <c r="T77" s="91">
        <f ca="1">INDEX(CHOOSE($O77,DataAutumn!i.AdultDrys,DataWinter!i.AdultDrys,DataSpring!i.AdultDrys),1,$M77)</f>
        <v>3</v>
      </c>
      <c r="U77" s="567" cm="1">
        <f t="array" aca="1" ref="U77" ca="1">INDEX(U$13:U76,$B77+1,1)</f>
        <v>2</v>
      </c>
      <c r="V77" s="567" cm="1">
        <f t="array" aca="1" ref="V77" ca="1">INDEX(V$13:V76,$B77+1,1)</f>
        <v>0</v>
      </c>
      <c r="W77" s="567" cm="1">
        <f t="array" aca="1" ref="W77" ca="1">INDEX(W$13:W76,$B77+1,1)</f>
        <v>0</v>
      </c>
      <c r="X77" s="567" cm="1">
        <f t="array" aca="1" ref="X77" ca="1">INDEX(X$13:X76,$B77+1,1)</f>
        <v>2</v>
      </c>
      <c r="Y77" s="567" cm="1">
        <f t="array" aca="1" ref="Y77" ca="1">INDEX(Y$13:Y76,$B77+1,1)</f>
        <v>1</v>
      </c>
      <c r="Z77" s="567" cm="1">
        <f t="array" aca="1" ref="Z77" ca="1">INDEX(Z$13:Z76,$B77+1,1)</f>
        <v>1</v>
      </c>
      <c r="AA77" s="567" cm="1">
        <f t="array" aca="1" ref="AA77" ca="1">INDEX(AA$13:AA76,$B77+1,1)</f>
        <v>1</v>
      </c>
      <c r="AB77" s="441" cm="1">
        <f t="array" aca="1" ref="AB77" ca="1">INDEX(i.MLP_PvP,$AD77,2)</f>
        <v>1</v>
      </c>
      <c r="AC77" s="441"/>
      <c r="AD77" s="567" cm="1">
        <f t="array" aca="1" ref="AD77" ca="1">INDEX(AD$13:AD76,$B77+1,1)</f>
        <v>1</v>
      </c>
      <c r="AE77" s="567" cm="1">
        <f t="array" aca="1" ref="AE77" ca="1">INDEX(AE$13:AE76,$B77+1,1)</f>
        <v>0</v>
      </c>
      <c r="AF77" s="567" cm="1">
        <f t="array" aca="1" ref="AF77" ca="1">INDEX(AF$13:AF76,$B77+1,1)</f>
        <v>0</v>
      </c>
      <c r="AG77" s="567" cm="1">
        <f t="array" aca="1" ref="AG77" ca="1">INDEX(AG$13:AG76,$B77+1,1)</f>
        <v>0</v>
      </c>
      <c r="AH77" s="567" cm="1">
        <f t="array" aca="1" ref="AH77" ca="1">INDEX(AH$13:AH76,$B77+1,1)</f>
        <v>0</v>
      </c>
      <c r="AI77" s="116"/>
      <c r="AJ77" s="116"/>
      <c r="AK77" s="116"/>
      <c r="AL77" s="116"/>
      <c r="AM77" s="116"/>
      <c r="AN77" s="116"/>
      <c r="AO77" s="116"/>
      <c r="AP77" s="116"/>
      <c r="AQ77" s="116"/>
      <c r="AR77" s="116"/>
      <c r="AS77" s="116"/>
      <c r="AT77" s="116"/>
      <c r="AU77" s="116"/>
      <c r="AV77" s="116"/>
      <c r="AW77" s="116"/>
      <c r="AX77" s="116"/>
      <c r="AY77" s="116"/>
      <c r="AZ77" s="116"/>
      <c r="BA77" s="327" t="str">
        <f t="shared" ca="1" si="243"/>
        <v>Feedsupply 00004 SE GSW MWM     TOLSpr Scan2 CFS_0 RR+01% GP100% WP100% MP100% (PT_F33N11L00)</v>
      </c>
      <c r="BB77" s="8" t="str">
        <f ca="1">IF(COUNTIF(BA$13:BA77,BA77)=1,"-","Dup")</f>
        <v>-</v>
      </c>
      <c r="BC77" s="8"/>
      <c r="BD77" s="567" t="str" cm="1">
        <f t="array" aca="1" ref="BD77" ca="1">INDEX(BD$13:BD76,$B77+1,1)</f>
        <v>-</v>
      </c>
      <c r="BE77" s="567" t="str" cm="1">
        <f t="array" aca="1" ref="BE77" ca="1">INDEX(BE$13:BE76,$B77+1,1)</f>
        <v>-</v>
      </c>
      <c r="BF77" s="567" t="str" cm="1">
        <f t="array" aca="1" ref="BF77" ca="1">INDEX(BF$13:BF76,$B77+1,1)</f>
        <v>-</v>
      </c>
      <c r="BG77" s="567" t="str" cm="1">
        <f t="array" aca="1" ref="BG77" ca="1">INDEX(BG$13:BG76,$B77+1,1)</f>
        <v>-</v>
      </c>
      <c r="BH77" s="567" t="str" cm="1">
        <f t="array" aca="1" ref="BH77" ca="1">INDEX(BH$13:BH76,$B77+1,1)</f>
        <v>-</v>
      </c>
      <c r="BI77" s="567" t="str" cm="1">
        <f t="array" aca="1" ref="BI77" ca="1">INDEX(BI$13:BI76,$B77+1,1)</f>
        <v>-</v>
      </c>
      <c r="BJ77" s="567" t="str" cm="1">
        <f t="array" aca="1" ref="BJ77" ca="1">INDEX(BJ$13:BJ76,$B77+1,1)</f>
        <v>-</v>
      </c>
      <c r="BK77" s="567" t="str" cm="1">
        <f t="array" aca="1" ref="BK77" ca="1">INDEX(BK$13:BK76,$B77+1,1)</f>
        <v>-</v>
      </c>
      <c r="BL77" s="567" t="str" cm="1">
        <f t="array" aca="1" ref="BL77" ca="1">INDEX(BL$13:BL76,$B77+1,1)</f>
        <v>-</v>
      </c>
      <c r="BM77" s="8"/>
      <c r="BN77" s="441" t="b">
        <f t="shared" ca="1" si="192"/>
        <v>1</v>
      </c>
      <c r="BO77" s="441" t="str">
        <f t="shared" ca="1" si="192"/>
        <v>-</v>
      </c>
      <c r="BP77" s="441" t="b">
        <f t="shared" ca="1" si="192"/>
        <v>0</v>
      </c>
      <c r="BQ77" s="441" t="str">
        <f t="shared" ca="1" si="192"/>
        <v>-</v>
      </c>
      <c r="BR77" s="441" t="str">
        <f t="shared" ca="1" si="192"/>
        <v>-</v>
      </c>
      <c r="BS77" s="441" t="str">
        <f t="shared" ca="1" si="192"/>
        <v>-</v>
      </c>
      <c r="BT77" s="441" t="str">
        <f t="shared" ca="1" si="192"/>
        <v>-</v>
      </c>
      <c r="BU77" s="441" t="str">
        <f t="shared" ca="1" si="192"/>
        <v>-</v>
      </c>
      <c r="BV77" s="441" t="str">
        <f t="shared" ca="1" si="192"/>
        <v>-</v>
      </c>
      <c r="BW77" s="441" t="str">
        <f t="shared" ca="1" si="192"/>
        <v>-</v>
      </c>
      <c r="BX77" s="441" t="str">
        <f t="shared" ca="1" si="192"/>
        <v>-</v>
      </c>
      <c r="BY77" s="441" t="str">
        <f t="shared" ca="1" si="192"/>
        <v>-</v>
      </c>
      <c r="BZ77" s="441" t="b">
        <f t="shared" ca="1" si="192"/>
        <v>0</v>
      </c>
      <c r="CA77" s="91">
        <f t="shared" ca="1" si="192"/>
        <v>0</v>
      </c>
      <c r="CB77" s="567" t="str" cm="1">
        <f t="array" aca="1" ref="CB77" ca="1">INDEX(CB$13:CB76,$B77+1,1)</f>
        <v>-</v>
      </c>
      <c r="CC77" s="567" t="str" cm="1">
        <f t="array" aca="1" ref="CC77" ca="1">INDEX(CC$13:CC76,$B77+1,1)</f>
        <v>-</v>
      </c>
      <c r="CD77" s="567" t="b" cm="1">
        <f t="array" aca="1" ref="CD77" ca="1">INDEX(CD$13:CD76,$B77+1,1)</f>
        <v>1</v>
      </c>
      <c r="CE77" s="8"/>
      <c r="CF77" s="567" t="str" cm="1">
        <f t="array" aca="1" ref="CF77" ca="1">INDEX(CF$13:CF76,$B77+1,1)</f>
        <v>-</v>
      </c>
      <c r="CG77" s="441" t="str">
        <f t="shared" ca="1" si="193"/>
        <v>-</v>
      </c>
      <c r="CH77" s="441">
        <f t="shared" ca="1" si="194"/>
        <v>0</v>
      </c>
      <c r="CI77" s="441">
        <f t="shared" ca="1" si="194"/>
        <v>0</v>
      </c>
      <c r="CJ77" s="567" t="str" cm="1">
        <f t="array" aca="1" ref="CJ77" ca="1">INDEX(CJ$13:CJ76,$B77+1,1)</f>
        <v>-</v>
      </c>
      <c r="CK77" s="567" t="str" cm="1">
        <f t="array" aca="1" ref="CK77" ca="1">INDEX(CK$13:CK76,$B77+1,1)</f>
        <v>-</v>
      </c>
      <c r="CL77" s="567" t="str" cm="1">
        <f t="array" aca="1" ref="CL77" ca="1">INDEX(CL$13:CL76,$B77+1,1)</f>
        <v>-</v>
      </c>
      <c r="CM77" s="441" t="str">
        <f t="shared" ca="1" si="195"/>
        <v>-</v>
      </c>
      <c r="CN77" s="441">
        <f t="shared" ca="1" si="196"/>
        <v>0</v>
      </c>
      <c r="CO77" s="441">
        <f t="shared" ca="1" si="196"/>
        <v>0</v>
      </c>
      <c r="CP77" s="567" t="str" cm="1">
        <f t="array" aca="1" ref="CP77" ca="1">INDEX(CP$13:CP76,$B77+1,1)</f>
        <v>-</v>
      </c>
      <c r="CQ77" s="441" t="str">
        <f t="shared" ca="1" si="197"/>
        <v>-</v>
      </c>
      <c r="CR77" s="441">
        <f t="shared" ca="1" si="198"/>
        <v>0</v>
      </c>
      <c r="CS77" s="567" t="str" cm="1">
        <f t="array" aca="1" ref="CS77" ca="1">INDEX(CS$13:CS76,$B77+1,1)</f>
        <v>-</v>
      </c>
      <c r="CT77" s="567" t="str" cm="1">
        <f t="array" aca="1" ref="CT77" ca="1">INDEX(CT$13:CT76,$B77+1,1)</f>
        <v>-</v>
      </c>
      <c r="CU77" s="441">
        <f t="shared" ca="1" si="199"/>
        <v>0</v>
      </c>
      <c r="CV77" s="567" t="str" cm="1">
        <f t="array" aca="1" ref="CV77" ca="1">INDEX(CV$13:CV76,$B77+1,1)</f>
        <v>-</v>
      </c>
      <c r="CW77" s="441" t="str">
        <f t="shared" ca="1" si="200"/>
        <v>-</v>
      </c>
      <c r="CX77" s="441">
        <f t="shared" ca="1" si="201"/>
        <v>0</v>
      </c>
      <c r="CY77" s="441">
        <f t="shared" ca="1" si="201"/>
        <v>0</v>
      </c>
      <c r="CZ77" s="8"/>
      <c r="DA77" s="567" t="b" cm="1">
        <f t="array" aca="1" ref="DA77" ca="1">INDEX(DA$13:DA76,$B77+1,1)</f>
        <v>1</v>
      </c>
      <c r="DB77" s="567" t="b" cm="1">
        <f t="array" aca="1" ref="DB77" ca="1">INDEX(DB$13:DB76,$B77+1,1)</f>
        <v>1</v>
      </c>
      <c r="DC77" s="579">
        <f t="shared" ca="1" si="202"/>
        <v>2232011</v>
      </c>
      <c r="DD77" s="567" t="b" cm="1">
        <f t="array" aca="1" ref="DD77" ca="1">INDEX(DD$13:DD76,$B77+1,1)</f>
        <v>1</v>
      </c>
      <c r="DE77" s="567" cm="1">
        <f t="array" aca="1" ref="DE77" ca="1">INDEX(DE$13:DE76,$B77+1,1)</f>
        <v>0</v>
      </c>
      <c r="DF77" s="567" cm="1">
        <f t="array" aca="1" ref="DF77" ca="1">INDEX(DF$13:DF76,$B77+1,1)</f>
        <v>1</v>
      </c>
      <c r="DG77" s="567" cm="1">
        <f t="array" aca="1" ref="DG77" ca="1">INDEX(DG$13:DG76,$B77+1,1)</f>
        <v>1</v>
      </c>
      <c r="DH77" s="575">
        <f t="shared" ca="1" si="203"/>
        <v>652</v>
      </c>
      <c r="DI77" s="575">
        <f t="shared" ca="1" si="203"/>
        <v>686</v>
      </c>
      <c r="DJ77" s="575">
        <f t="shared" ca="1" si="203"/>
        <v>721</v>
      </c>
      <c r="DK77" s="490">
        <f t="shared" ca="1" si="204"/>
        <v>378</v>
      </c>
      <c r="DL77" s="490">
        <f t="shared" ca="1" si="204"/>
        <v>413</v>
      </c>
      <c r="DM77" s="490">
        <f t="shared" ca="1" si="204"/>
        <v>448</v>
      </c>
      <c r="DN77" s="441">
        <f t="shared" ca="1" si="205"/>
        <v>1</v>
      </c>
      <c r="DO77" s="441">
        <f t="shared" ca="1" si="205"/>
        <v>60</v>
      </c>
      <c r="DP77" s="441" t="str">
        <f t="shared" ca="1" si="205"/>
        <v>-</v>
      </c>
      <c r="DQ77" s="441" t="str">
        <f t="shared" ca="1" si="205"/>
        <v>-</v>
      </c>
      <c r="DR77" s="441" t="str">
        <f t="shared" ca="1" si="205"/>
        <v>-</v>
      </c>
      <c r="DS77" s="441" t="str">
        <f t="shared" ca="1" si="205"/>
        <v>-</v>
      </c>
      <c r="DT77" s="441" t="b">
        <f t="shared" ca="1" si="206"/>
        <v>0</v>
      </c>
      <c r="DU77" s="441" t="str">
        <f t="shared" ca="1" si="206"/>
        <v>-</v>
      </c>
      <c r="DV77" s="441" t="str">
        <f t="shared" ca="1" si="206"/>
        <v>-</v>
      </c>
      <c r="DW77" s="441" t="str">
        <f t="shared" ca="1" si="206"/>
        <v>-</v>
      </c>
      <c r="DX77" s="441" t="str">
        <f t="shared" ca="1" si="206"/>
        <v>-</v>
      </c>
      <c r="DY77" s="441" t="str">
        <f t="shared" ca="1" si="206"/>
        <v>-</v>
      </c>
      <c r="DZ77" s="441">
        <f t="shared" ca="1" si="206"/>
        <v>500</v>
      </c>
      <c r="EA77" s="441">
        <f t="shared" ca="1" si="206"/>
        <v>500</v>
      </c>
      <c r="EB77" s="441" t="str">
        <f t="shared" ca="1" si="206"/>
        <v>-</v>
      </c>
      <c r="EC77" s="441" t="str">
        <f t="shared" ca="1" si="206"/>
        <v>-</v>
      </c>
      <c r="ED77" s="441" t="str">
        <f t="shared" ca="1" si="206"/>
        <v>-</v>
      </c>
      <c r="EE77" s="441">
        <f t="shared" ca="1" si="207"/>
        <v>0</v>
      </c>
      <c r="EF77" s="441">
        <f t="shared" ca="1" si="208"/>
        <v>1.2500000000000001E-2</v>
      </c>
      <c r="EG77" s="441">
        <f t="shared" ca="1" si="209"/>
        <v>0</v>
      </c>
      <c r="EH77" s="441">
        <f t="shared" ca="1" si="209"/>
        <v>6.25E-2</v>
      </c>
      <c r="EI77" s="441">
        <f t="shared" ca="1" si="209"/>
        <v>6.25E-2</v>
      </c>
      <c r="EJ77" s="441">
        <f t="shared" ca="1" si="209"/>
        <v>6.25E-2</v>
      </c>
      <c r="EK77" s="441" t="b">
        <f t="shared" ca="1" si="210"/>
        <v>0</v>
      </c>
      <c r="EL77" s="441" t="b">
        <f t="shared" ca="1" si="210"/>
        <v>1</v>
      </c>
      <c r="EM77" s="441" t="b">
        <f t="shared" ca="1" si="210"/>
        <v>1</v>
      </c>
      <c r="EN77" s="441" t="b">
        <f t="shared" ca="1" si="210"/>
        <v>0</v>
      </c>
      <c r="EO77" s="441">
        <f t="shared" ca="1" si="211"/>
        <v>1</v>
      </c>
      <c r="EP77" s="441">
        <f t="shared" ca="1" si="212"/>
        <v>0</v>
      </c>
      <c r="EQ77" s="441" t="b">
        <f t="shared" ca="1" si="213"/>
        <v>0</v>
      </c>
      <c r="ER77" s="441" t="b">
        <f t="shared" ca="1" si="214"/>
        <v>0</v>
      </c>
      <c r="ES77" s="441" t="b">
        <f t="shared" ca="1" si="214"/>
        <v>0</v>
      </c>
      <c r="ET77" s="441" t="b">
        <f t="shared" ca="1" si="214"/>
        <v>1</v>
      </c>
      <c r="EU77" s="91">
        <f t="shared" ca="1" si="215"/>
        <v>2</v>
      </c>
      <c r="EV77" s="91">
        <f t="shared" ca="1" si="215"/>
        <v>2</v>
      </c>
      <c r="EW77" s="441">
        <f t="shared" ca="1" si="216"/>
        <v>1</v>
      </c>
      <c r="EX77" s="441">
        <f t="shared" ca="1" si="217"/>
        <v>1</v>
      </c>
      <c r="EY77" s="441">
        <f t="shared" ca="1" si="217"/>
        <v>1</v>
      </c>
      <c r="EZ77" s="441">
        <f t="shared" ca="1" si="218"/>
        <v>1</v>
      </c>
      <c r="FA77" s="441">
        <f t="shared" ca="1" si="219"/>
        <v>0.5</v>
      </c>
      <c r="FB77" s="441" t="b">
        <f t="shared" ca="1" si="219"/>
        <v>1</v>
      </c>
      <c r="FC77" s="441" t="b">
        <f t="shared" ca="1" si="219"/>
        <v>0</v>
      </c>
      <c r="FD77" s="441" t="b">
        <f t="shared" ca="1" si="219"/>
        <v>0</v>
      </c>
      <c r="FE77" s="441" t="b">
        <f t="shared" ca="1" si="219"/>
        <v>0</v>
      </c>
      <c r="FF77" s="91">
        <f t="shared" ca="1" si="220"/>
        <v>1</v>
      </c>
      <c r="FG77" s="91">
        <f t="shared" ca="1" si="220"/>
        <v>1</v>
      </c>
      <c r="FH77" s="91">
        <f t="shared" ca="1" si="220"/>
        <v>1</v>
      </c>
      <c r="FI77" s="91">
        <f t="shared" ca="1" si="220"/>
        <v>1</v>
      </c>
      <c r="FJ77" s="91">
        <f t="shared" ca="1" si="220"/>
        <v>1</v>
      </c>
      <c r="FK77" s="91">
        <f t="shared" ca="1" si="220"/>
        <v>1</v>
      </c>
      <c r="FL77" s="91">
        <f t="shared" ca="1" si="220"/>
        <v>1</v>
      </c>
      <c r="FM77" s="91">
        <f t="shared" ca="1" si="220"/>
        <v>1</v>
      </c>
      <c r="FN77" s="8"/>
      <c r="FO77" s="567" t="str" cm="1">
        <f t="array" aca="1" ref="FO77" ca="1">INDEX(FO$13:FO76,$B77+1,1)</f>
        <v>-</v>
      </c>
      <c r="FP77" s="567" t="str" cm="1">
        <f t="array" aca="1" ref="FP77" ca="1">INDEX(FP$13:FP76,$B77+1,1)</f>
        <v>-</v>
      </c>
      <c r="FQ77" s="567" t="str" cm="1">
        <f t="array" aca="1" ref="FQ77" ca="1">INDEX(FQ$13:FQ76,$B77+1,1)</f>
        <v>-</v>
      </c>
      <c r="FR77" s="441">
        <f t="shared" ca="1" si="221"/>
        <v>11</v>
      </c>
      <c r="FS77" s="567" t="str" cm="1">
        <f t="array" aca="1" ref="FS77" ca="1">INDEX(FS$13:FS76,$B77+1,1)</f>
        <v>-</v>
      </c>
      <c r="FT77" s="567" cm="1">
        <f t="array" aca="1" ref="FT77" ca="1">INDEX(FT$13:FT76,$B77+1,1)</f>
        <v>1</v>
      </c>
      <c r="FU77" s="567" cm="1">
        <f t="array" aca="1" ref="FU77" ca="1">INDEX(FU$13:FU76,$B77+1,1)</f>
        <v>1</v>
      </c>
      <c r="FV77" s="567" t="str" cm="1">
        <f t="array" aca="1" ref="FV77" ca="1">INDEX(FV$13:FV76,$B77+1,1)</f>
        <v>-</v>
      </c>
      <c r="FW77" s="567" t="str" cm="1">
        <f t="array" aca="1" ref="FW77" ca="1">INDEX(FW$13:FW76,$B77+1,1)</f>
        <v>-</v>
      </c>
      <c r="FX77" s="567" t="str" cm="1">
        <f t="array" aca="1" ref="FX77" ca="1">INDEX(FX$13:FX76,$B77+1,1)</f>
        <v>-</v>
      </c>
      <c r="FY77" s="567" t="str" cm="1">
        <f t="array" aca="1" ref="FY77" ca="1">INDEX(FY$13:FY76,$B77+1,1)</f>
        <v>-</v>
      </c>
      <c r="FZ77" s="567" t="str" cm="1">
        <f t="array" aca="1" ref="FZ77" ca="1">INDEX(FZ$13:FZ76,$B77+1,1)</f>
        <v>-</v>
      </c>
      <c r="GA77" s="567" t="str" cm="1">
        <f t="array" aca="1" ref="GA77" ca="1">INDEX(GA$13:GA76,$B77+1,1)</f>
        <v>-</v>
      </c>
      <c r="GB77" s="567" t="str" cm="1">
        <f t="array" aca="1" ref="GB77" ca="1">INDEX(GB$13:GB76,$B77+1,1)</f>
        <v>-</v>
      </c>
      <c r="GC77" s="567" t="str" cm="1">
        <f t="array" aca="1" ref="GC77" ca="1">INDEX(GC$13:GC76,$B77+1,1)</f>
        <v>-</v>
      </c>
      <c r="GD77" s="567" t="str" cm="1">
        <f t="array" aca="1" ref="GD77" ca="1">INDEX(GD$13:GD76,$B77+1,1)</f>
        <v>-</v>
      </c>
      <c r="GE77" s="567" t="str" cm="1">
        <f t="array" aca="1" ref="GE77" ca="1">INDEX(GE$13:GE76,$B77+1,1)</f>
        <v>-</v>
      </c>
      <c r="GF77" s="567" t="str" cm="1">
        <f t="array" aca="1" ref="GF77" ca="1">INDEX(GF$13:GF76,$B77+1,1)</f>
        <v>-</v>
      </c>
      <c r="GG77" s="567" t="str" cm="1">
        <f t="array" aca="1" ref="GG77" ca="1">INDEX(GG$13:GG76,$B77+1,1)</f>
        <v>-</v>
      </c>
      <c r="GH77" s="567" t="str" cm="1">
        <f t="array" aca="1" ref="GH77" ca="1">INDEX(GH$13:GH76,$B77+1,1)</f>
        <v>-</v>
      </c>
      <c r="GI77" s="567" t="str" cm="1">
        <f t="array" aca="1" ref="GI77" ca="1">INDEX(GI$13:GI76,$B77+1,1)</f>
        <v>-</v>
      </c>
      <c r="GJ77" s="567" t="str" cm="1">
        <f t="array" aca="1" ref="GJ77" ca="1">INDEX(GJ$13:GJ76,$B77+1,1)</f>
        <v>-</v>
      </c>
      <c r="GK77" s="567" t="str" cm="1">
        <f t="array" aca="1" ref="GK77" ca="1">INDEX(GK$13:GK76,$B77+1,1)</f>
        <v>-</v>
      </c>
      <c r="GL77" s="567" t="str" cm="1">
        <f t="array" aca="1" ref="GL77" ca="1">INDEX(GL$13:GL76,$B77+1,1)</f>
        <v>-</v>
      </c>
      <c r="GM77" s="567" t="str" cm="1">
        <f t="array" aca="1" ref="GM77" ca="1">INDEX(GM$13:GM76,$B77+1,1)</f>
        <v>-</v>
      </c>
      <c r="GN77" s="441">
        <f t="shared" ca="1" si="222"/>
        <v>0.77746633065143</v>
      </c>
      <c r="GO77" s="567" t="str" cm="1">
        <f t="array" aca="1" ref="GO77" ca="1">INDEX(GO$13:GO76,$B77+1,1)</f>
        <v>-</v>
      </c>
      <c r="GP77" s="567" cm="1">
        <f t="array" aca="1" ref="GP77" ca="1">INDEX(GP$13:GP76,$B77+1,1)</f>
        <v>1</v>
      </c>
      <c r="GQ77" s="441">
        <f t="shared" ca="1" si="223"/>
        <v>-1.6553912775740486E-3</v>
      </c>
      <c r="GR77" s="567" cm="1">
        <f t="array" aca="1" ref="GR77" ca="1">INDEX(GR$13:GR76,$B77+1,1)</f>
        <v>0</v>
      </c>
      <c r="GS77" s="441">
        <f t="shared" ca="1" si="224"/>
        <v>-7.7585088790097685E-3</v>
      </c>
      <c r="GT77" s="441">
        <f t="shared" ca="1" si="224"/>
        <v>-1.939627219752442E-2</v>
      </c>
      <c r="GU77" s="441">
        <f t="shared" ca="1" si="224"/>
        <v>-1.939627219752442E-2</v>
      </c>
      <c r="GV77" s="441">
        <f t="shared" ca="1" si="224"/>
        <v>1</v>
      </c>
      <c r="GW77" s="441">
        <f t="shared" ca="1" si="224"/>
        <v>1.0189371900128976</v>
      </c>
      <c r="GX77" s="441">
        <f t="shared" ca="1" si="224"/>
        <v>-6.4495508428962081E-2</v>
      </c>
      <c r="GY77" s="567" cm="1">
        <f t="array" aca="1" ref="GY77" ca="1">INDEX(GY$13:GY76,$B77+1,1)</f>
        <v>0</v>
      </c>
      <c r="GZ77" s="567" cm="1">
        <f t="array" aca="1" ref="GZ77" ca="1">INDEX(GZ$13:GZ76,$B77+1,1)</f>
        <v>0</v>
      </c>
      <c r="HA77" s="567" cm="1">
        <f t="array" aca="1" ref="HA77" ca="1">INDEX(HA$13:HA76,$B77+1,1)</f>
        <v>0</v>
      </c>
      <c r="HB77" s="8"/>
      <c r="HC77" s="91" t="b">
        <f t="shared" ca="1" si="248"/>
        <v>1</v>
      </c>
      <c r="HD77" s="567" t="b" cm="1">
        <f t="array" aca="1" ref="HD77" ca="1">INDEX(HD$13:HD76,$B77+1,1)</f>
        <v>1</v>
      </c>
      <c r="HE77" s="674">
        <f ca="1">IF(OFFSET($E77,-1,0),OFFSET($HJ77,-1,0),OFFSET(HE77,-1,0))</f>
        <v>222301000002</v>
      </c>
      <c r="HF77" s="567" t="str">
        <f t="shared" ref="HF77" ca="1" si="253">OFFSET(HF$5,$B77,0)</f>
        <v>-</v>
      </c>
      <c r="HG77" s="567" cm="1">
        <f t="array" aca="1" ref="HG77" ca="1">INDEX(HG$13:HG76,$B77+1,1)</f>
        <v>0</v>
      </c>
      <c r="HH77" s="22" t="s">
        <v>30</v>
      </c>
      <c r="HI77" s="567" t="str" cm="1">
        <f t="array" aca="1" ref="HI77" ca="1">INDEX(HI$13:HI76,$B77+1,1)</f>
        <v>-</v>
      </c>
      <c r="HJ77" s="578">
        <f t="shared" ca="1" si="251"/>
        <v>222301000002</v>
      </c>
      <c r="HK77" s="567" t="str" cm="1">
        <f t="array" aca="1" ref="HK77" ca="1">INDEX(HK$13:HK76,$B77+1,1)</f>
        <v>-</v>
      </c>
      <c r="HL77" s="567" t="str" cm="1">
        <f t="array" aca="1" ref="HL77" ca="1">INDEX(HL$13:HL76,$B77+1,1)</f>
        <v>-</v>
      </c>
      <c r="HM77" s="567" t="str" cm="1">
        <f t="array" aca="1" ref="HM77" ca="1">INDEX(HM$13:HM76,$B77+1,1)</f>
        <v>-</v>
      </c>
      <c r="HN77" s="567" t="str" cm="1">
        <f t="array" aca="1" ref="HN77" ca="1">INDEX(HN$13:HN76,$B77+1,1)</f>
        <v>-</v>
      </c>
      <c r="HO77" s="567" t="str" cm="1">
        <f t="array" aca="1" ref="HO77" ca="1">INDEX(HO$13:HO76,$B77+1,1)</f>
        <v>-</v>
      </c>
      <c r="HP77" s="567" t="str" cm="1">
        <f t="array" aca="1" ref="HP77" ca="1">INDEX(HP$13:HP76,$B77+1,1)</f>
        <v>-</v>
      </c>
      <c r="HQ77" s="567" t="str" cm="1">
        <f t="array" aca="1" ref="HQ77" ca="1">INDEX(HQ$13:HQ76,$B77+1,1)</f>
        <v>-</v>
      </c>
      <c r="HR77" s="567" t="str" cm="1">
        <f t="array" aca="1" ref="HR77" ca="1">INDEX(HR$13:HR76,$B77+1,1)</f>
        <v>-</v>
      </c>
      <c r="HS77" s="567" t="str" cm="1">
        <f t="array" aca="1" ref="HS77" ca="1">INDEX(HS$13:HS76,$B77+1,1)</f>
        <v>-</v>
      </c>
      <c r="HT77" s="567" t="str" cm="1">
        <f t="array" aca="1" ref="HT77" ca="1">INDEX(HT$13:HT76,$B77+1,1)</f>
        <v>-</v>
      </c>
      <c r="HU77" s="567" t="str" cm="1">
        <f t="array" aca="1" ref="HU77" ca="1">INDEX(HU$13:HU76,$B77+1,1)</f>
        <v>-</v>
      </c>
      <c r="HV77" s="22">
        <v>1</v>
      </c>
      <c r="HW77" s="22">
        <v>1</v>
      </c>
      <c r="HX77" s="567" cm="1">
        <f t="array" aca="1" ref="HX77" ca="1">INDEX(HX$13:HX76,$B77+1,1)</f>
        <v>0</v>
      </c>
      <c r="HY77" s="567" t="str" cm="1">
        <f t="array" aca="1" ref="HY77" ca="1">INDEX(HY$13:HY76,$B77+1,1)</f>
        <v>-</v>
      </c>
      <c r="HZ77" s="567" t="str" cm="1">
        <f t="array" aca="1" ref="HZ77" ca="1">INDEX(HZ$13:HZ76,$B77+1,1)</f>
        <v>-</v>
      </c>
      <c r="IA77" s="567" t="str" cm="1">
        <f t="array" aca="1" ref="IA77" ca="1">INDEX(IA$13:IA76,$B77+1,1)</f>
        <v>-</v>
      </c>
      <c r="IB77" s="567" t="str" cm="1">
        <f t="array" aca="1" ref="IB77" ca="1">INDEX(IB$13:IB76,$B77+1,1)</f>
        <v>-</v>
      </c>
      <c r="IC77" s="567" t="str" cm="1">
        <f t="array" aca="1" ref="IC77" ca="1">INDEX(IC$13:IC76,$B77+1,1)</f>
        <v>-</v>
      </c>
      <c r="ID77" s="567" cm="1">
        <f t="array" aca="1" ref="ID77" ca="1">INDEX(ID$13:ID76,$B77+1,1)</f>
        <v>0</v>
      </c>
      <c r="IE77" s="567" t="str" cm="1">
        <f t="array" aca="1" ref="IE77" ca="1">INDEX(IE$13:IE76,$B77+1,1)</f>
        <v>-</v>
      </c>
      <c r="IF77" s="567" t="str" cm="1">
        <f t="array" aca="1" ref="IF77" ca="1">INDEX(IF$13:IF76,$B77+1,1)</f>
        <v>-</v>
      </c>
      <c r="IG77" s="567" t="str" cm="1">
        <f t="array" aca="1" ref="IG77" ca="1">INDEX(IG$13:IG76,$B77+1,1)</f>
        <v>-</v>
      </c>
      <c r="IH77" s="200">
        <f t="shared" ca="1" si="249"/>
        <v>0</v>
      </c>
      <c r="II77" s="200">
        <f t="shared" ca="1" si="246"/>
        <v>0</v>
      </c>
      <c r="IJ77" s="8"/>
      <c r="IK77" s="567" t="str" cm="1">
        <f t="array" aca="1" ref="IK77" ca="1">INDEX(IK$13:IK76,$B77+1,1)</f>
        <v>-</v>
      </c>
      <c r="IL77" s="567" t="str" cm="1">
        <f t="array" aca="1" ref="IL77" ca="1">INDEX(IL$13:IL76,$B77+1,1)</f>
        <v>-</v>
      </c>
      <c r="IM77" s="567" t="str" cm="1">
        <f t="array" aca="1" ref="IM77" ca="1">INDEX(IM$13:IM76,$B77+1,1)</f>
        <v>-</v>
      </c>
      <c r="IN77" s="567" t="str" cm="1">
        <f t="array" aca="1" ref="IN77" ca="1">INDEX(IN$13:IN76,$B77+1,1)</f>
        <v>-</v>
      </c>
      <c r="IO77" s="567" t="str" cm="1">
        <f t="array" aca="1" ref="IO77" ca="1">INDEX(IO$13:IO76,$B77+1,1)</f>
        <v>-</v>
      </c>
      <c r="IP77" s="567" t="str" cm="1">
        <f t="array" aca="1" ref="IP77" ca="1">INDEX(IP$13:IP76,$B77+1,1)</f>
        <v>-</v>
      </c>
      <c r="IQ77" s="567" t="str" cm="1">
        <f t="array" aca="1" ref="IQ77" ca="1">INDEX(IQ$13:IQ76,$B77+1,1)</f>
        <v>-</v>
      </c>
      <c r="IR77" s="567" t="str" cm="1">
        <f t="array" aca="1" ref="IR77" ca="1">INDEX(IR$13:IR76,$B77+1,1)</f>
        <v>-</v>
      </c>
      <c r="IS77" s="567" t="str" cm="1">
        <f t="array" aca="1" ref="IS77" ca="1">INDEX(IS$13:IS76,$B77+1,1)</f>
        <v>-</v>
      </c>
      <c r="IT77" s="567" t="str" cm="1">
        <f t="array" aca="1" ref="IT77" ca="1">INDEX(IT$13:IT76,$B77+1,1)</f>
        <v>-</v>
      </c>
      <c r="IU77" s="567" t="str" cm="1">
        <f t="array" aca="1" ref="IU77" ca="1">INDEX(IU$13:IU76,$B77+1,1)</f>
        <v>-</v>
      </c>
      <c r="IV77" s="567" t="str" cm="1">
        <f t="array" aca="1" ref="IV77" ca="1">INDEX(IV$13:IV76,$B77+1,1)</f>
        <v>-</v>
      </c>
      <c r="IW77" s="567" t="str" cm="1">
        <f t="array" aca="1" ref="IW77" ca="1">INDEX(IW$13:IW76,$B77+1,1)</f>
        <v>-</v>
      </c>
      <c r="IX77" s="567" t="str" cm="1">
        <f t="array" aca="1" ref="IX77" ca="1">INDEX(IX$13:IX76,$B77+1,1)</f>
        <v>-</v>
      </c>
      <c r="IY77" s="567" t="str" cm="1">
        <f t="array" aca="1" ref="IY77" ca="1">INDEX(IY$13:IY76,$B77+1,1)</f>
        <v>-</v>
      </c>
      <c r="IZ77" s="567" t="str" cm="1">
        <f t="array" aca="1" ref="IZ77" ca="1">INDEX(IZ$13:IZ76,$B77+1,1)</f>
        <v>-</v>
      </c>
      <c r="JA77" s="567" cm="1">
        <f t="array" aca="1" ref="JA77" ca="1">INDEX(JA$13:JA76,$B77+1,1)</f>
        <v>0</v>
      </c>
      <c r="JB77" s="575">
        <f t="shared" ca="1" si="225"/>
        <v>0</v>
      </c>
      <c r="JC77" s="575">
        <f t="shared" ca="1" si="225"/>
        <v>0</v>
      </c>
      <c r="JD77" s="197">
        <f t="shared" ca="1" si="226"/>
        <v>0</v>
      </c>
      <c r="JE77" s="197">
        <f t="shared" ca="1" si="226"/>
        <v>0</v>
      </c>
      <c r="JF77" s="197">
        <f t="shared" ca="1" si="226"/>
        <v>0</v>
      </c>
      <c r="JG77" s="197">
        <f t="shared" ca="1" si="226"/>
        <v>0</v>
      </c>
      <c r="JH77" s="197">
        <f t="shared" ca="1" si="226"/>
        <v>0</v>
      </c>
      <c r="JI77" s="240">
        <f t="shared" ca="1" si="227"/>
        <v>0</v>
      </c>
      <c r="JJ77" s="197">
        <f t="shared" ca="1" si="228"/>
        <v>0</v>
      </c>
      <c r="JK77" s="197">
        <f t="shared" ca="1" si="228"/>
        <v>0</v>
      </c>
      <c r="JL77" s="197">
        <f t="shared" ca="1" si="228"/>
        <v>0</v>
      </c>
      <c r="JM77" s="197">
        <f t="shared" ca="1" si="228"/>
        <v>0</v>
      </c>
      <c r="JN77" s="197">
        <f t="shared" ca="1" si="228"/>
        <v>0</v>
      </c>
      <c r="JO77" s="240">
        <f t="shared" ca="1" si="229"/>
        <v>0</v>
      </c>
      <c r="JP77" s="241">
        <f t="shared" ca="1" si="230"/>
        <v>0</v>
      </c>
      <c r="JQ77" s="241">
        <f t="shared" ca="1" si="230"/>
        <v>0</v>
      </c>
      <c r="JR77" s="241">
        <f t="shared" ca="1" si="230"/>
        <v>0</v>
      </c>
      <c r="JS77" s="241">
        <f t="shared" ca="1" si="230"/>
        <v>0</v>
      </c>
      <c r="JT77" s="576">
        <f t="shared" ca="1" si="231"/>
        <v>0</v>
      </c>
      <c r="JU77" s="241">
        <f t="shared" ca="1" si="232"/>
        <v>0</v>
      </c>
      <c r="JV77" s="241">
        <f t="shared" ca="1" si="232"/>
        <v>0</v>
      </c>
      <c r="JW77" s="241">
        <f t="shared" ca="1" si="232"/>
        <v>0</v>
      </c>
      <c r="JX77" s="241">
        <f t="shared" ca="1" si="232"/>
        <v>0</v>
      </c>
      <c r="JY77" s="576">
        <f t="shared" ca="1" si="233"/>
        <v>0</v>
      </c>
      <c r="JZ77" s="576">
        <f t="shared" ca="1" si="233"/>
        <v>0</v>
      </c>
      <c r="KA77" s="576">
        <f t="shared" ca="1" si="233"/>
        <v>0</v>
      </c>
      <c r="KB77" s="576">
        <f t="shared" ca="1" si="233"/>
        <v>0</v>
      </c>
      <c r="KC77" s="576">
        <f t="shared" ca="1" si="233"/>
        <v>0</v>
      </c>
      <c r="KD77" s="576">
        <f t="shared" ca="1" si="233"/>
        <v>0</v>
      </c>
      <c r="KE77" s="576">
        <f t="shared" ca="1" si="233"/>
        <v>0</v>
      </c>
      <c r="KF77" s="567" cm="1">
        <f t="array" aca="1" ref="KF77" ca="1">INDEX(KF$13:KF76,$B77+1,1)</f>
        <v>0</v>
      </c>
      <c r="KG77" s="441">
        <f t="shared" ca="1" si="234"/>
        <v>67</v>
      </c>
      <c r="KH77" s="8"/>
      <c r="KI77" s="567" cm="1">
        <f t="array" aca="1" ref="KI77" ca="1">INDEX(KI$13:KI76,$B77+1,1)</f>
        <v>0</v>
      </c>
      <c r="KJ77" s="441">
        <f t="shared" si="235"/>
        <v>0</v>
      </c>
      <c r="KK77" s="567" cm="1">
        <f t="array" aca="1" ref="KK77" ca="1">INDEX(KK$13:KK76,$B77+1,1)</f>
        <v>0</v>
      </c>
      <c r="KL77" s="567" t="str" cm="1">
        <f t="array" aca="1" ref="KL77" ca="1">INDEX(KL$13:KL76,$B77+1,1)</f>
        <v>-</v>
      </c>
      <c r="KM77" s="567" t="str" cm="1">
        <f t="array" aca="1" ref="KM77" ca="1">INDEX(KM$13:KM76,$B77+1,1)</f>
        <v>-</v>
      </c>
      <c r="KN77" s="567" t="str" cm="1">
        <f t="array" aca="1" ref="KN77" ca="1">INDEX(KN$13:KN76,$B77+1,1)</f>
        <v>-</v>
      </c>
      <c r="KO77" s="567" t="str" cm="1">
        <f t="array" aca="1" ref="KO77" ca="1">INDEX(KO$13:KO76,$B77+1,1)</f>
        <v>-</v>
      </c>
      <c r="KP77" s="567" t="str" cm="1">
        <f t="array" aca="1" ref="KP77" ca="1">INDEX(KP$13:KP76,$B77+1,1)</f>
        <v>-</v>
      </c>
      <c r="KQ77" s="567" t="str" cm="1">
        <f t="array" aca="1" ref="KQ77" ca="1">INDEX(KQ$13:KQ76,$B77+1,1)</f>
        <v>-</v>
      </c>
      <c r="KR77" s="567" t="str" cm="1">
        <f t="array" aca="1" ref="KR77" ca="1">INDEX(KR$13:KR76,$B77+1,1)</f>
        <v>-</v>
      </c>
      <c r="KS77" s="567" t="str" cm="1">
        <f t="array" aca="1" ref="KS77" ca="1">INDEX(KS$13:KS76,$B77+1,1)</f>
        <v>-</v>
      </c>
      <c r="KT77" s="567" t="str" cm="1">
        <f t="array" aca="1" ref="KT77" ca="1">INDEX(KT$13:KT76,$B77+1,1)</f>
        <v>-</v>
      </c>
      <c r="KU77" s="567" t="str" cm="1">
        <f t="array" aca="1" ref="KU77" ca="1">INDEX(KU$13:KU76,$B77+1,1)</f>
        <v>-</v>
      </c>
      <c r="KV77" s="567" t="str" cm="1">
        <f t="array" aca="1" ref="KV77" ca="1">INDEX(KV$13:KV76,$B77+1,1)</f>
        <v>-</v>
      </c>
      <c r="KW77" s="567" t="str" cm="1">
        <f t="array" aca="1" ref="KW77" ca="1">INDEX(KW$13:KW76,$B77+1,1)</f>
        <v>-</v>
      </c>
      <c r="KX77" s="567" t="str" cm="1">
        <f t="array" aca="1" ref="KX77" ca="1">INDEX(KX$13:KX76,$B77+1,1)</f>
        <v>-</v>
      </c>
      <c r="KY77" s="567" t="str" cm="1">
        <f t="array" aca="1" ref="KY77" ca="1">INDEX(KY$13:KY76,$B77+1,1)</f>
        <v>-</v>
      </c>
      <c r="KZ77" s="567" t="str" cm="1">
        <f t="array" aca="1" ref="KZ77" ca="1">INDEX(KZ$13:KZ76,$B77+1,1)</f>
        <v>-</v>
      </c>
      <c r="LA77" s="567" t="str" cm="1">
        <f t="array" aca="1" ref="LA77" ca="1">INDEX(LA$13:LA76,$B77+1,1)</f>
        <v>-</v>
      </c>
      <c r="LB77" s="8"/>
      <c r="LC77" s="441" t="b">
        <f t="shared" ca="1" si="236"/>
        <v>0</v>
      </c>
      <c r="LD77" s="567" t="str" cm="1">
        <f t="array" aca="1" ref="LD77" ca="1">INDEX(LD$13:LD76,$B77+1,1)</f>
        <v>-</v>
      </c>
      <c r="LE77" s="567" t="str" cm="1">
        <f t="array" aca="1" ref="LE77" ca="1">INDEX(LE$13:LE76,$B77+1,1)</f>
        <v>-</v>
      </c>
      <c r="LF77" s="567" t="str" cm="1">
        <f t="array" aca="1" ref="LF77" ca="1">INDEX(LF$13:LF76,$B77+1,1)</f>
        <v>-</v>
      </c>
      <c r="LG77" s="567" t="str" cm="1">
        <f t="array" aca="1" ref="LG77" ca="1">INDEX(LG$13:LG76,$B77+1,1)</f>
        <v>-</v>
      </c>
      <c r="LH77" s="441" t="str">
        <f t="shared" ca="1" si="237"/>
        <v>-</v>
      </c>
      <c r="LI77" s="441" t="str">
        <f t="shared" ca="1" si="237"/>
        <v>-</v>
      </c>
      <c r="LJ77" s="567" t="str" cm="1">
        <f t="array" aca="1" ref="LJ77" ca="1">INDEX(LJ$13:LJ76,$B77+1,1)</f>
        <v>-</v>
      </c>
      <c r="LK77" s="441" t="str" cm="1">
        <f t="array" aca="1" ref="LK77" ca="1">IF(OR(LL77:LL77&lt;&gt;"-"),TRUE,"-")</f>
        <v>-</v>
      </c>
      <c r="LL77" s="567" t="str" cm="1">
        <f t="array" aca="1" ref="LL77" ca="1">INDEX(LL$13:LL76,$B77+1,1)</f>
        <v>-</v>
      </c>
      <c r="LM77" s="567" cm="1">
        <f t="array" aca="1" ref="LM77" ca="1">INDEX(LM$13:LM76,$B77+1,1)</f>
        <v>0</v>
      </c>
      <c r="LN77" s="567" cm="1">
        <f t="array" aca="1" ref="LN77" ca="1">INDEX(LN$13:LN76,$B77+1,1)</f>
        <v>999999</v>
      </c>
      <c r="LO77" s="567" cm="1">
        <f t="array" aca="1" ref="LO77" ca="1">INDEX(LO$13:LO76,$B77+1,1)</f>
        <v>999999</v>
      </c>
      <c r="LP77" s="567" cm="1">
        <f t="array" aca="1" ref="LP77" ca="1">INDEX(LP$13:LP76,$B77+1,1)</f>
        <v>999999</v>
      </c>
      <c r="LQ77" s="567" cm="1">
        <f t="array" aca="1" ref="LQ77" ca="1">INDEX(LQ$13:LQ76,$B77+1,1)</f>
        <v>999999</v>
      </c>
      <c r="LR77" s="567" cm="1">
        <f t="array" aca="1" ref="LR77" ca="1">INDEX(LR$13:LR76,$B77+1,1)</f>
        <v>999999</v>
      </c>
      <c r="LS77" s="567" cm="1">
        <f t="array" aca="1" ref="LS77" ca="1">INDEX(LS$13:LS76,$B77+1,1)</f>
        <v>999999</v>
      </c>
      <c r="LT77" s="567" t="str" cm="1">
        <f t="array" aca="1" ref="LT77" ca="1">INDEX(LT$13:LT76,$B77+1,1)</f>
        <v>-</v>
      </c>
      <c r="LU77" s="567" t="str" cm="1">
        <f t="array" aca="1" ref="LU77" ca="1">INDEX(LU$13:LU76,$B77+1,1)</f>
        <v>-</v>
      </c>
      <c r="LV77" s="567" t="str" cm="1">
        <f t="array" aca="1" ref="LV77" ca="1">INDEX(LV$13:LV76,$B77+1,1)</f>
        <v>-</v>
      </c>
      <c r="LW77" s="567" t="b" cm="1">
        <f t="array" aca="1" ref="LW77" ca="1">INDEX(LW$13:LW76,$B77+1,1)</f>
        <v>1</v>
      </c>
      <c r="LX77" s="567" t="str" cm="1">
        <f t="array" aca="1" ref="LX77" ca="1">INDEX(LX$13:LX76,$B77+1,1)</f>
        <v>-</v>
      </c>
      <c r="LY77" s="567" cm="1">
        <f t="array" aca="1" ref="LY77" ca="1">INDEX(LY$13:LY76,$B77+1,1)</f>
        <v>0</v>
      </c>
      <c r="LZ77" s="567" cm="1">
        <f t="array" aca="1" ref="LZ77" ca="1">INDEX(LZ$13:LZ76,$B77+1,1)</f>
        <v>0</v>
      </c>
      <c r="MA77" s="567" cm="1">
        <f t="array" aca="1" ref="MA77" ca="1">INDEX(MA$13:MA76,$B77+1,1)</f>
        <v>0</v>
      </c>
      <c r="MB77" s="567" t="str" cm="1">
        <f t="array" aca="1" ref="MB77" ca="1">INDEX(MB$13:MB76,$B77+1,1)</f>
        <v>-</v>
      </c>
      <c r="MC77" s="567" t="str" cm="1">
        <f t="array" aca="1" ref="MC77" ca="1">INDEX(MC$13:MC76,$B77+1,1)</f>
        <v>-</v>
      </c>
      <c r="MD77" s="441">
        <f t="shared" ca="1" si="238"/>
        <v>0</v>
      </c>
      <c r="ME77" s="567" t="str" cm="1">
        <f t="array" aca="1" ref="ME77" ca="1">INDEX(ME$13:ME76,$B77+1,1)</f>
        <v>-</v>
      </c>
      <c r="MF77" s="441" t="str">
        <f t="shared" ca="1" si="239"/>
        <v>-</v>
      </c>
      <c r="MG77" s="8"/>
      <c r="MH77" s="441">
        <f t="shared" si="240"/>
        <v>50</v>
      </c>
      <c r="MI77" s="441">
        <f t="shared" si="240"/>
        <v>50</v>
      </c>
      <c r="MJ77" s="441">
        <f t="shared" si="240"/>
        <v>50</v>
      </c>
      <c r="MK77" s="441">
        <f t="shared" si="240"/>
        <v>50</v>
      </c>
      <c r="ML77" s="567" cm="1">
        <f t="array" aca="1" ref="ML77" ca="1">INDEX(ML$13:ML76,$B77+1,1)</f>
        <v>1</v>
      </c>
      <c r="MM77" s="567" cm="1">
        <f t="array" aca="1" ref="MM77" ca="1">INDEX(MM$13:MM76,$B77+1,1)</f>
        <v>1</v>
      </c>
      <c r="MN77" s="567" cm="1">
        <f t="array" aca="1" ref="MN77" ca="1">INDEX(MN$13:MN76,$B77+1,1)</f>
        <v>1</v>
      </c>
      <c r="MO77" s="567" cm="1">
        <f t="array" aca="1" ref="MO77" ca="1">INDEX(MO$13:MO76,$B77+1,1)</f>
        <v>1</v>
      </c>
      <c r="MP77" s="8"/>
      <c r="MQ77" s="441">
        <f t="shared" ca="1" si="241"/>
        <v>1.5</v>
      </c>
      <c r="MR77" s="8"/>
      <c r="MS77" s="577" t="str">
        <f t="shared" ca="1" si="242"/>
        <v>-</v>
      </c>
      <c r="MT77" s="577" t="str">
        <f t="shared" ca="1" si="242"/>
        <v>-</v>
      </c>
      <c r="MU77" s="577" t="str">
        <f t="shared" ca="1" si="242"/>
        <v>-</v>
      </c>
      <c r="MV77" s="577" t="str">
        <f t="shared" ca="1" si="242"/>
        <v>-</v>
      </c>
      <c r="MW77" s="567" cm="1">
        <f t="array" aca="1" ref="MW77" ca="1">INDEX(MW$13:MW76,$B77+1,1)</f>
        <v>0</v>
      </c>
      <c r="MX77" s="514">
        <v>0</v>
      </c>
    </row>
    <row r="78" spans="1:362" outlineLevel="2">
      <c r="A78" s="18">
        <f t="shared" si="120"/>
        <v>65</v>
      </c>
      <c r="B78" s="200">
        <f t="shared" ca="1" si="250"/>
        <v>63</v>
      </c>
      <c r="C78" s="489">
        <v>202</v>
      </c>
      <c r="D78" s="124" t="str">
        <f t="shared" ca="1" si="187"/>
        <v>GSW</v>
      </c>
      <c r="E78" t="b">
        <v>1</v>
      </c>
      <c r="F78" t="b">
        <v>0</v>
      </c>
      <c r="G78" t="b">
        <f t="shared" si="188"/>
        <v>1</v>
      </c>
      <c r="H78" s="200">
        <f t="shared" ca="1" si="247"/>
        <v>5</v>
      </c>
      <c r="I78" s="567" cm="1">
        <f t="array" aca="1" ref="I78" ca="1">INDEX(I$13:I77,$B78+1,1)</f>
        <v>1</v>
      </c>
      <c r="J78" s="567" cm="1">
        <f t="array" aca="1" ref="J78" ca="1">INDEX(J$13:J77,$B78+1,1)</f>
        <v>0</v>
      </c>
      <c r="K78" s="567" cm="1">
        <f t="array" aca="1" ref="K78" ca="1">INDEX(K$13:K77,$B78+1,1)</f>
        <v>0</v>
      </c>
      <c r="L78" s="567" cm="1">
        <f t="array" aca="1" ref="L78" ca="1">INDEX(L$13:L77,$B78+1,1)</f>
        <v>2</v>
      </c>
      <c r="M78" s="567" cm="1">
        <f t="array" aca="1" ref="M78" ca="1">INDEX(M$13:M77,$B78+1,1)</f>
        <v>2</v>
      </c>
      <c r="N78" s="567" cm="1">
        <f t="array" aca="1" ref="N78" ca="1">INDEX(N$13:N77,$B78+1,1)</f>
        <v>2</v>
      </c>
      <c r="O78" s="567" cm="1">
        <f t="array" aca="1" ref="O78" ca="1">INDEX(O$13:O77,$B78+1,1)</f>
        <v>3</v>
      </c>
      <c r="P78" s="441">
        <f t="shared" ca="1" si="189"/>
        <v>2</v>
      </c>
      <c r="Q78" s="441">
        <f t="shared" ca="1" si="189"/>
        <v>0</v>
      </c>
      <c r="R78" s="441">
        <f t="shared" ca="1" si="190"/>
        <v>6</v>
      </c>
      <c r="S78" s="91">
        <f t="shared" ca="1" si="191"/>
        <v>2</v>
      </c>
      <c r="T78" s="91">
        <f ca="1">INDEX(CHOOSE($O78,DataAutumn!i.AdultDrys,DataWinter!i.AdultDrys,DataSpring!i.AdultDrys),1,$M78)</f>
        <v>3</v>
      </c>
      <c r="U78" s="567" cm="1">
        <f t="array" aca="1" ref="U78" ca="1">INDEX(U$13:U77,$B78+1,1)</f>
        <v>2</v>
      </c>
      <c r="V78" s="567" cm="1">
        <f t="array" aca="1" ref="V78" ca="1">INDEX(V$13:V77,$B78+1,1)</f>
        <v>0</v>
      </c>
      <c r="W78" s="567" cm="1">
        <f t="array" aca="1" ref="W78" ca="1">INDEX(W$13:W77,$B78+1,1)</f>
        <v>0</v>
      </c>
      <c r="X78" s="567" cm="1">
        <f t="array" aca="1" ref="X78" ca="1">INDEX(X$13:X77,$B78+1,1)</f>
        <v>2</v>
      </c>
      <c r="Y78" s="567" cm="1">
        <f t="array" aca="1" ref="Y78" ca="1">INDEX(Y$13:Y77,$B78+1,1)</f>
        <v>1</v>
      </c>
      <c r="Z78" s="567" cm="1">
        <f t="array" aca="1" ref="Z78" ca="1">INDEX(Z$13:Z77,$B78+1,1)</f>
        <v>1</v>
      </c>
      <c r="AA78" s="567" cm="1">
        <f t="array" aca="1" ref="AA78" ca="1">INDEX(AA$13:AA77,$B78+1,1)</f>
        <v>1</v>
      </c>
      <c r="AB78" s="441" cm="1">
        <f t="array" aca="1" ref="AB78" ca="1">INDEX(i.MLP_PvP,$AD78,2)</f>
        <v>1</v>
      </c>
      <c r="AC78" s="441"/>
      <c r="AD78" s="567" cm="1">
        <f t="array" aca="1" ref="AD78" ca="1">INDEX(AD$13:AD77,$B78+1,1)</f>
        <v>1</v>
      </c>
      <c r="AE78" s="567" cm="1">
        <f t="array" aca="1" ref="AE78" ca="1">INDEX(AE$13:AE77,$B78+1,1)</f>
        <v>0</v>
      </c>
      <c r="AF78" s="567" cm="1">
        <f t="array" aca="1" ref="AF78" ca="1">INDEX(AF$13:AF77,$B78+1,1)</f>
        <v>0</v>
      </c>
      <c r="AG78" s="567" cm="1">
        <f t="array" aca="1" ref="AG78" ca="1">INDEX(AG$13:AG77,$B78+1,1)</f>
        <v>0</v>
      </c>
      <c r="AH78" s="567" cm="1">
        <f t="array" aca="1" ref="AH78" ca="1">INDEX(AH$13:AH77,$B78+1,1)</f>
        <v>0</v>
      </c>
      <c r="AI78" s="116"/>
      <c r="AJ78" s="116"/>
      <c r="AK78" s="116"/>
      <c r="AL78" s="116"/>
      <c r="AM78" s="116"/>
      <c r="AN78" s="116"/>
      <c r="AO78" s="116"/>
      <c r="AP78" s="116"/>
      <c r="AQ78" s="116"/>
      <c r="AR78" s="116"/>
      <c r="AS78" s="116"/>
      <c r="AT78" s="116"/>
      <c r="AU78" s="116"/>
      <c r="AV78" s="116"/>
      <c r="AW78" s="116"/>
      <c r="AX78" s="116"/>
      <c r="AY78" s="116"/>
      <c r="AZ78" s="116"/>
      <c r="BA78" s="327" t="str">
        <f t="shared" ca="1" si="243"/>
        <v>Feedsupply 00005 SE GSW MWM     TOLSpr Scan2 CFS_0 RR+01% GP100% WP100% MP100% (PT_F33N33L00)</v>
      </c>
      <c r="BB78" s="8" t="str">
        <f ca="1">IF(COUNTIF(BA$13:BA78,BA78)=1,"-","Dup")</f>
        <v>-</v>
      </c>
      <c r="BC78" s="8"/>
      <c r="BD78" s="567" t="str" cm="1">
        <f t="array" aca="1" ref="BD78" ca="1">INDEX(BD$13:BD77,$B78+1,1)</f>
        <v>-</v>
      </c>
      <c r="BE78" s="567" t="str" cm="1">
        <f t="array" aca="1" ref="BE78" ca="1">INDEX(BE$13:BE77,$B78+1,1)</f>
        <v>-</v>
      </c>
      <c r="BF78" s="567" t="str" cm="1">
        <f t="array" aca="1" ref="BF78" ca="1">INDEX(BF$13:BF77,$B78+1,1)</f>
        <v>-</v>
      </c>
      <c r="BG78" s="567" t="str" cm="1">
        <f t="array" aca="1" ref="BG78" ca="1">INDEX(BG$13:BG77,$B78+1,1)</f>
        <v>-</v>
      </c>
      <c r="BH78" s="567" t="str" cm="1">
        <f t="array" aca="1" ref="BH78" ca="1">INDEX(BH$13:BH77,$B78+1,1)</f>
        <v>-</v>
      </c>
      <c r="BI78" s="567" t="str" cm="1">
        <f t="array" aca="1" ref="BI78" ca="1">INDEX(BI$13:BI77,$B78+1,1)</f>
        <v>-</v>
      </c>
      <c r="BJ78" s="567" t="str" cm="1">
        <f t="array" aca="1" ref="BJ78" ca="1">INDEX(BJ$13:BJ77,$B78+1,1)</f>
        <v>-</v>
      </c>
      <c r="BK78" s="567" t="str" cm="1">
        <f t="array" aca="1" ref="BK78" ca="1">INDEX(BK$13:BK77,$B78+1,1)</f>
        <v>-</v>
      </c>
      <c r="BL78" s="567" t="str" cm="1">
        <f t="array" aca="1" ref="BL78" ca="1">INDEX(BL$13:BL77,$B78+1,1)</f>
        <v>-</v>
      </c>
      <c r="BM78" s="8"/>
      <c r="BN78" s="441" t="b">
        <f t="shared" ca="1" si="192"/>
        <v>1</v>
      </c>
      <c r="BO78" s="441" t="str">
        <f t="shared" ca="1" si="192"/>
        <v>-</v>
      </c>
      <c r="BP78" s="441" t="b">
        <f t="shared" ca="1" si="192"/>
        <v>0</v>
      </c>
      <c r="BQ78" s="441" t="str">
        <f t="shared" ca="1" si="192"/>
        <v>-</v>
      </c>
      <c r="BR78" s="441" t="str">
        <f t="shared" ca="1" si="192"/>
        <v>-</v>
      </c>
      <c r="BS78" s="441" t="str">
        <f t="shared" ca="1" si="192"/>
        <v>-</v>
      </c>
      <c r="BT78" s="441" t="str">
        <f t="shared" ca="1" si="192"/>
        <v>-</v>
      </c>
      <c r="BU78" s="441" t="str">
        <f t="shared" ca="1" si="192"/>
        <v>-</v>
      </c>
      <c r="BV78" s="441" t="str">
        <f t="shared" ca="1" si="192"/>
        <v>-</v>
      </c>
      <c r="BW78" s="441" t="str">
        <f t="shared" ca="1" si="192"/>
        <v>-</v>
      </c>
      <c r="BX78" s="441" t="str">
        <f t="shared" ca="1" si="192"/>
        <v>-</v>
      </c>
      <c r="BY78" s="441" t="str">
        <f t="shared" ca="1" si="192"/>
        <v>-</v>
      </c>
      <c r="BZ78" s="441" t="b">
        <f t="shared" ca="1" si="192"/>
        <v>0</v>
      </c>
      <c r="CA78" s="91">
        <f t="shared" ca="1" si="192"/>
        <v>0</v>
      </c>
      <c r="CB78" s="567" t="str" cm="1">
        <f t="array" aca="1" ref="CB78" ca="1">INDEX(CB$13:CB77,$B78+1,1)</f>
        <v>-</v>
      </c>
      <c r="CC78" s="567" t="str" cm="1">
        <f t="array" aca="1" ref="CC78" ca="1">INDEX(CC$13:CC77,$B78+1,1)</f>
        <v>-</v>
      </c>
      <c r="CD78" s="567" t="b" cm="1">
        <f t="array" aca="1" ref="CD78" ca="1">INDEX(CD$13:CD77,$B78+1,1)</f>
        <v>1</v>
      </c>
      <c r="CE78" s="8"/>
      <c r="CF78" s="567" t="str" cm="1">
        <f t="array" aca="1" ref="CF78" ca="1">INDEX(CF$13:CF77,$B78+1,1)</f>
        <v>-</v>
      </c>
      <c r="CG78" s="441" t="str">
        <f t="shared" ca="1" si="193"/>
        <v>-</v>
      </c>
      <c r="CH78" s="441">
        <f t="shared" ca="1" si="194"/>
        <v>0</v>
      </c>
      <c r="CI78" s="441">
        <f t="shared" ca="1" si="194"/>
        <v>0</v>
      </c>
      <c r="CJ78" s="567" t="str" cm="1">
        <f t="array" aca="1" ref="CJ78" ca="1">INDEX(CJ$13:CJ77,$B78+1,1)</f>
        <v>-</v>
      </c>
      <c r="CK78" s="567" t="str" cm="1">
        <f t="array" aca="1" ref="CK78" ca="1">INDEX(CK$13:CK77,$B78+1,1)</f>
        <v>-</v>
      </c>
      <c r="CL78" s="567" t="str" cm="1">
        <f t="array" aca="1" ref="CL78" ca="1">INDEX(CL$13:CL77,$B78+1,1)</f>
        <v>-</v>
      </c>
      <c r="CM78" s="441" t="str">
        <f t="shared" ca="1" si="195"/>
        <v>-</v>
      </c>
      <c r="CN78" s="441">
        <f t="shared" ca="1" si="196"/>
        <v>0</v>
      </c>
      <c r="CO78" s="441">
        <f t="shared" ca="1" si="196"/>
        <v>0</v>
      </c>
      <c r="CP78" s="567" t="str" cm="1">
        <f t="array" aca="1" ref="CP78" ca="1">INDEX(CP$13:CP77,$B78+1,1)</f>
        <v>-</v>
      </c>
      <c r="CQ78" s="441" t="str">
        <f t="shared" ca="1" si="197"/>
        <v>-</v>
      </c>
      <c r="CR78" s="441">
        <f t="shared" ca="1" si="198"/>
        <v>0</v>
      </c>
      <c r="CS78" s="567" t="str" cm="1">
        <f t="array" aca="1" ref="CS78" ca="1">INDEX(CS$13:CS77,$B78+1,1)</f>
        <v>-</v>
      </c>
      <c r="CT78" s="567" t="str" cm="1">
        <f t="array" aca="1" ref="CT78" ca="1">INDEX(CT$13:CT77,$B78+1,1)</f>
        <v>-</v>
      </c>
      <c r="CU78" s="441">
        <f t="shared" ca="1" si="199"/>
        <v>0</v>
      </c>
      <c r="CV78" s="567" t="str" cm="1">
        <f t="array" aca="1" ref="CV78" ca="1">INDEX(CV$13:CV77,$B78+1,1)</f>
        <v>-</v>
      </c>
      <c r="CW78" s="441" t="str">
        <f t="shared" ca="1" si="200"/>
        <v>-</v>
      </c>
      <c r="CX78" s="441">
        <f t="shared" ca="1" si="201"/>
        <v>0</v>
      </c>
      <c r="CY78" s="441">
        <f t="shared" ca="1" si="201"/>
        <v>0</v>
      </c>
      <c r="CZ78" s="8"/>
      <c r="DA78" s="567" t="b" cm="1">
        <f t="array" aca="1" ref="DA78" ca="1">INDEX(DA$13:DA77,$B78+1,1)</f>
        <v>1</v>
      </c>
      <c r="DB78" s="567" t="b" cm="1">
        <f t="array" aca="1" ref="DB78" ca="1">INDEX(DB$13:DB77,$B78+1,1)</f>
        <v>1</v>
      </c>
      <c r="DC78" s="579">
        <f t="shared" ca="1" si="202"/>
        <v>2232011</v>
      </c>
      <c r="DD78" s="567" t="b" cm="1">
        <f t="array" aca="1" ref="DD78" ca="1">INDEX(DD$13:DD77,$B78+1,1)</f>
        <v>1</v>
      </c>
      <c r="DE78" s="567" cm="1">
        <f t="array" aca="1" ref="DE78" ca="1">INDEX(DE$13:DE77,$B78+1,1)</f>
        <v>0</v>
      </c>
      <c r="DF78" s="567" cm="1">
        <f t="array" aca="1" ref="DF78" ca="1">INDEX(DF$13:DF77,$B78+1,1)</f>
        <v>1</v>
      </c>
      <c r="DG78" s="567" cm="1">
        <f t="array" aca="1" ref="DG78" ca="1">INDEX(DG$13:DG77,$B78+1,1)</f>
        <v>1</v>
      </c>
      <c r="DH78" s="575">
        <f t="shared" ca="1" si="203"/>
        <v>652</v>
      </c>
      <c r="DI78" s="575">
        <f t="shared" ca="1" si="203"/>
        <v>686</v>
      </c>
      <c r="DJ78" s="575">
        <f t="shared" ca="1" si="203"/>
        <v>721</v>
      </c>
      <c r="DK78" s="490">
        <f t="shared" ca="1" si="204"/>
        <v>378</v>
      </c>
      <c r="DL78" s="490">
        <f t="shared" ca="1" si="204"/>
        <v>413</v>
      </c>
      <c r="DM78" s="490">
        <f t="shared" ca="1" si="204"/>
        <v>448</v>
      </c>
      <c r="DN78" s="441">
        <f t="shared" ca="1" si="205"/>
        <v>1</v>
      </c>
      <c r="DO78" s="441">
        <f t="shared" ca="1" si="205"/>
        <v>60</v>
      </c>
      <c r="DP78" s="441" t="str">
        <f t="shared" ca="1" si="205"/>
        <v>-</v>
      </c>
      <c r="DQ78" s="441" t="str">
        <f t="shared" ca="1" si="205"/>
        <v>-</v>
      </c>
      <c r="DR78" s="441" t="str">
        <f t="shared" ca="1" si="205"/>
        <v>-</v>
      </c>
      <c r="DS78" s="441" t="str">
        <f t="shared" ca="1" si="205"/>
        <v>-</v>
      </c>
      <c r="DT78" s="441" t="b">
        <f t="shared" ca="1" si="206"/>
        <v>0</v>
      </c>
      <c r="DU78" s="441" t="str">
        <f t="shared" ca="1" si="206"/>
        <v>-</v>
      </c>
      <c r="DV78" s="441" t="str">
        <f t="shared" ca="1" si="206"/>
        <v>-</v>
      </c>
      <c r="DW78" s="441" t="str">
        <f t="shared" ca="1" si="206"/>
        <v>-</v>
      </c>
      <c r="DX78" s="441" t="str">
        <f t="shared" ca="1" si="206"/>
        <v>-</v>
      </c>
      <c r="DY78" s="441" t="str">
        <f t="shared" ca="1" si="206"/>
        <v>-</v>
      </c>
      <c r="DZ78" s="441">
        <f t="shared" ca="1" si="206"/>
        <v>500</v>
      </c>
      <c r="EA78" s="441">
        <f t="shared" ca="1" si="206"/>
        <v>500</v>
      </c>
      <c r="EB78" s="441" t="str">
        <f t="shared" ca="1" si="206"/>
        <v>-</v>
      </c>
      <c r="EC78" s="441" t="str">
        <f t="shared" ca="1" si="206"/>
        <v>-</v>
      </c>
      <c r="ED78" s="441" t="str">
        <f t="shared" ca="1" si="206"/>
        <v>-</v>
      </c>
      <c r="EE78" s="441">
        <f t="shared" ca="1" si="207"/>
        <v>0</v>
      </c>
      <c r="EF78" s="441">
        <f t="shared" ca="1" si="208"/>
        <v>1.2500000000000001E-2</v>
      </c>
      <c r="EG78" s="441">
        <f t="shared" ca="1" si="209"/>
        <v>0</v>
      </c>
      <c r="EH78" s="441">
        <f t="shared" ca="1" si="209"/>
        <v>6.25E-2</v>
      </c>
      <c r="EI78" s="441">
        <f t="shared" ca="1" si="209"/>
        <v>6.25E-2</v>
      </c>
      <c r="EJ78" s="441">
        <f t="shared" ca="1" si="209"/>
        <v>6.25E-2</v>
      </c>
      <c r="EK78" s="441" t="b">
        <f t="shared" ca="1" si="210"/>
        <v>0</v>
      </c>
      <c r="EL78" s="441" t="b">
        <f t="shared" ca="1" si="210"/>
        <v>1</v>
      </c>
      <c r="EM78" s="441" t="b">
        <f t="shared" ca="1" si="210"/>
        <v>1</v>
      </c>
      <c r="EN78" s="441" t="b">
        <f t="shared" ca="1" si="210"/>
        <v>0</v>
      </c>
      <c r="EO78" s="441">
        <f t="shared" ca="1" si="211"/>
        <v>1</v>
      </c>
      <c r="EP78" s="441">
        <f t="shared" ca="1" si="212"/>
        <v>0</v>
      </c>
      <c r="EQ78" s="441" t="b">
        <f t="shared" ca="1" si="213"/>
        <v>0</v>
      </c>
      <c r="ER78" s="441" t="b">
        <f t="shared" ca="1" si="214"/>
        <v>0</v>
      </c>
      <c r="ES78" s="441" t="b">
        <f t="shared" ca="1" si="214"/>
        <v>0</v>
      </c>
      <c r="ET78" s="441" t="b">
        <f t="shared" ca="1" si="214"/>
        <v>1</v>
      </c>
      <c r="EU78" s="91">
        <f t="shared" ca="1" si="215"/>
        <v>2</v>
      </c>
      <c r="EV78" s="91">
        <f t="shared" ca="1" si="215"/>
        <v>2</v>
      </c>
      <c r="EW78" s="441">
        <f t="shared" ca="1" si="216"/>
        <v>1</v>
      </c>
      <c r="EX78" s="441">
        <f t="shared" ca="1" si="217"/>
        <v>1</v>
      </c>
      <c r="EY78" s="441">
        <f t="shared" ca="1" si="217"/>
        <v>1</v>
      </c>
      <c r="EZ78" s="441">
        <f t="shared" ca="1" si="218"/>
        <v>1</v>
      </c>
      <c r="FA78" s="441">
        <f t="shared" ca="1" si="219"/>
        <v>0.5</v>
      </c>
      <c r="FB78" s="441" t="b">
        <f t="shared" ca="1" si="219"/>
        <v>1</v>
      </c>
      <c r="FC78" s="441" t="b">
        <f t="shared" ca="1" si="219"/>
        <v>0</v>
      </c>
      <c r="FD78" s="441" t="b">
        <f t="shared" ca="1" si="219"/>
        <v>0</v>
      </c>
      <c r="FE78" s="441" t="b">
        <f t="shared" ca="1" si="219"/>
        <v>0</v>
      </c>
      <c r="FF78" s="91">
        <f t="shared" ca="1" si="220"/>
        <v>1</v>
      </c>
      <c r="FG78" s="91">
        <f t="shared" ca="1" si="220"/>
        <v>1</v>
      </c>
      <c r="FH78" s="91">
        <f t="shared" ca="1" si="220"/>
        <v>1</v>
      </c>
      <c r="FI78" s="91">
        <f t="shared" ca="1" si="220"/>
        <v>1</v>
      </c>
      <c r="FJ78" s="91">
        <f t="shared" ca="1" si="220"/>
        <v>1</v>
      </c>
      <c r="FK78" s="91">
        <f t="shared" ca="1" si="220"/>
        <v>1</v>
      </c>
      <c r="FL78" s="91">
        <f t="shared" ca="1" si="220"/>
        <v>1</v>
      </c>
      <c r="FM78" s="91">
        <f t="shared" ca="1" si="220"/>
        <v>1</v>
      </c>
      <c r="FN78" s="8"/>
      <c r="FO78" s="567" t="str" cm="1">
        <f t="array" aca="1" ref="FO78" ca="1">INDEX(FO$13:FO77,$B78+1,1)</f>
        <v>-</v>
      </c>
      <c r="FP78" s="567" t="str" cm="1">
        <f t="array" aca="1" ref="FP78" ca="1">INDEX(FP$13:FP77,$B78+1,1)</f>
        <v>-</v>
      </c>
      <c r="FQ78" s="567" t="str" cm="1">
        <f t="array" aca="1" ref="FQ78" ca="1">INDEX(FQ$13:FQ77,$B78+1,1)</f>
        <v>-</v>
      </c>
      <c r="FR78" s="441">
        <f t="shared" ca="1" si="221"/>
        <v>11</v>
      </c>
      <c r="FS78" s="567" t="str" cm="1">
        <f t="array" aca="1" ref="FS78" ca="1">INDEX(FS$13:FS77,$B78+1,1)</f>
        <v>-</v>
      </c>
      <c r="FT78" s="567" cm="1">
        <f t="array" aca="1" ref="FT78" ca="1">INDEX(FT$13:FT77,$B78+1,1)</f>
        <v>1</v>
      </c>
      <c r="FU78" s="567" cm="1">
        <f t="array" aca="1" ref="FU78" ca="1">INDEX(FU$13:FU77,$B78+1,1)</f>
        <v>1</v>
      </c>
      <c r="FV78" s="567" t="str" cm="1">
        <f t="array" aca="1" ref="FV78" ca="1">INDEX(FV$13:FV77,$B78+1,1)</f>
        <v>-</v>
      </c>
      <c r="FW78" s="567" t="str" cm="1">
        <f t="array" aca="1" ref="FW78" ca="1">INDEX(FW$13:FW77,$B78+1,1)</f>
        <v>-</v>
      </c>
      <c r="FX78" s="567" t="str" cm="1">
        <f t="array" aca="1" ref="FX78" ca="1">INDEX(FX$13:FX77,$B78+1,1)</f>
        <v>-</v>
      </c>
      <c r="FY78" s="567" t="str" cm="1">
        <f t="array" aca="1" ref="FY78" ca="1">INDEX(FY$13:FY77,$B78+1,1)</f>
        <v>-</v>
      </c>
      <c r="FZ78" s="567" t="str" cm="1">
        <f t="array" aca="1" ref="FZ78" ca="1">INDEX(FZ$13:FZ77,$B78+1,1)</f>
        <v>-</v>
      </c>
      <c r="GA78" s="567" t="str" cm="1">
        <f t="array" aca="1" ref="GA78" ca="1">INDEX(GA$13:GA77,$B78+1,1)</f>
        <v>-</v>
      </c>
      <c r="GB78" s="567" t="str" cm="1">
        <f t="array" aca="1" ref="GB78" ca="1">INDEX(GB$13:GB77,$B78+1,1)</f>
        <v>-</v>
      </c>
      <c r="GC78" s="567" t="str" cm="1">
        <f t="array" aca="1" ref="GC78" ca="1">INDEX(GC$13:GC77,$B78+1,1)</f>
        <v>-</v>
      </c>
      <c r="GD78" s="567" t="str" cm="1">
        <f t="array" aca="1" ref="GD78" ca="1">INDEX(GD$13:GD77,$B78+1,1)</f>
        <v>-</v>
      </c>
      <c r="GE78" s="567" t="str" cm="1">
        <f t="array" aca="1" ref="GE78" ca="1">INDEX(GE$13:GE77,$B78+1,1)</f>
        <v>-</v>
      </c>
      <c r="GF78" s="567" t="str" cm="1">
        <f t="array" aca="1" ref="GF78" ca="1">INDEX(GF$13:GF77,$B78+1,1)</f>
        <v>-</v>
      </c>
      <c r="GG78" s="567" t="str" cm="1">
        <f t="array" aca="1" ref="GG78" ca="1">INDEX(GG$13:GG77,$B78+1,1)</f>
        <v>-</v>
      </c>
      <c r="GH78" s="567" t="str" cm="1">
        <f t="array" aca="1" ref="GH78" ca="1">INDEX(GH$13:GH77,$B78+1,1)</f>
        <v>-</v>
      </c>
      <c r="GI78" s="567" t="str" cm="1">
        <f t="array" aca="1" ref="GI78" ca="1">INDEX(GI$13:GI77,$B78+1,1)</f>
        <v>-</v>
      </c>
      <c r="GJ78" s="567" t="str" cm="1">
        <f t="array" aca="1" ref="GJ78" ca="1">INDEX(GJ$13:GJ77,$B78+1,1)</f>
        <v>-</v>
      </c>
      <c r="GK78" s="567" t="str" cm="1">
        <f t="array" aca="1" ref="GK78" ca="1">INDEX(GK$13:GK77,$B78+1,1)</f>
        <v>-</v>
      </c>
      <c r="GL78" s="567" t="str" cm="1">
        <f t="array" aca="1" ref="GL78" ca="1">INDEX(GL$13:GL77,$B78+1,1)</f>
        <v>-</v>
      </c>
      <c r="GM78" s="567" t="str" cm="1">
        <f t="array" aca="1" ref="GM78" ca="1">INDEX(GM$13:GM77,$B78+1,1)</f>
        <v>-</v>
      </c>
      <c r="GN78" s="441">
        <f t="shared" ca="1" si="222"/>
        <v>0.77746633065143</v>
      </c>
      <c r="GO78" s="567" t="str" cm="1">
        <f t="array" aca="1" ref="GO78" ca="1">INDEX(GO$13:GO77,$B78+1,1)</f>
        <v>-</v>
      </c>
      <c r="GP78" s="567" cm="1">
        <f t="array" aca="1" ref="GP78" ca="1">INDEX(GP$13:GP77,$B78+1,1)</f>
        <v>1</v>
      </c>
      <c r="GQ78" s="441">
        <f t="shared" ca="1" si="223"/>
        <v>-1.6553912775740486E-3</v>
      </c>
      <c r="GR78" s="567" cm="1">
        <f t="array" aca="1" ref="GR78" ca="1">INDEX(GR$13:GR77,$B78+1,1)</f>
        <v>0</v>
      </c>
      <c r="GS78" s="441">
        <f t="shared" ca="1" si="224"/>
        <v>-7.7585088790097685E-3</v>
      </c>
      <c r="GT78" s="441">
        <f t="shared" ca="1" si="224"/>
        <v>-1.939627219752442E-2</v>
      </c>
      <c r="GU78" s="441">
        <f t="shared" ca="1" si="224"/>
        <v>-1.939627219752442E-2</v>
      </c>
      <c r="GV78" s="441">
        <f t="shared" ca="1" si="224"/>
        <v>1</v>
      </c>
      <c r="GW78" s="441">
        <f t="shared" ca="1" si="224"/>
        <v>1.0189371900128976</v>
      </c>
      <c r="GX78" s="441">
        <f t="shared" ca="1" si="224"/>
        <v>-6.4495508428962081E-2</v>
      </c>
      <c r="GY78" s="567" cm="1">
        <f t="array" aca="1" ref="GY78" ca="1">INDEX(GY$13:GY77,$B78+1,1)</f>
        <v>0</v>
      </c>
      <c r="GZ78" s="567" cm="1">
        <f t="array" aca="1" ref="GZ78" ca="1">INDEX(GZ$13:GZ77,$B78+1,1)</f>
        <v>0</v>
      </c>
      <c r="HA78" s="567" cm="1">
        <f t="array" aca="1" ref="HA78" ca="1">INDEX(HA$13:HA77,$B78+1,1)</f>
        <v>0</v>
      </c>
      <c r="HB78" s="8"/>
      <c r="HC78" s="91" t="b">
        <f t="shared" ca="1" si="248"/>
        <v>1</v>
      </c>
      <c r="HD78" s="567" t="b" cm="1">
        <f t="array" aca="1" ref="HD78" ca="1">INDEX(HD$13:HD77,$B78+1,1)</f>
        <v>1</v>
      </c>
      <c r="HE78" s="674">
        <f t="shared" ref="HE78:HE93" ca="1" si="254">IF(OFFSET($E78,-1,0),OFFSET($HJ78,-1,0),OFFSET(HE78,-1,0))</f>
        <v>222301000002</v>
      </c>
      <c r="HF78" s="567" t="b" cm="1">
        <f t="array" aca="1" ref="HF78" ca="1">INDEX(HF$13:HF77,$B78+1,1)</f>
        <v>0</v>
      </c>
      <c r="HG78" s="567" cm="1">
        <f t="array" aca="1" ref="HG78" ca="1">INDEX(HG$13:HG77,$B78+1,1)</f>
        <v>0</v>
      </c>
      <c r="HH78" s="22" t="s">
        <v>30</v>
      </c>
      <c r="HI78" s="567" t="b" cm="1">
        <f t="array" aca="1" ref="HI78" ca="1">INDEX(HI$13:HI77,$B78+1,1)</f>
        <v>1</v>
      </c>
      <c r="HJ78" s="578">
        <f t="shared" ca="1" si="251"/>
        <v>222301000003</v>
      </c>
      <c r="HK78" s="567" t="str" cm="1">
        <f t="array" aca="1" ref="HK78" ca="1">INDEX(HK$13:HK77,$B78+1,1)</f>
        <v>-</v>
      </c>
      <c r="HL78" s="567" t="str" cm="1">
        <f t="array" aca="1" ref="HL78" ca="1">INDEX(HL$13:HL77,$B78+1,1)</f>
        <v>-</v>
      </c>
      <c r="HM78" s="567" t="str" cm="1">
        <f t="array" aca="1" ref="HM78" ca="1">INDEX(HM$13:HM77,$B78+1,1)</f>
        <v>-</v>
      </c>
      <c r="HN78" s="567" t="str" cm="1">
        <f t="array" aca="1" ref="HN78" ca="1">INDEX(HN$13:HN77,$B78+1,1)</f>
        <v>-</v>
      </c>
      <c r="HO78" s="567" t="str" cm="1">
        <f t="array" aca="1" ref="HO78" ca="1">INDEX(HO$13:HO77,$B78+1,1)</f>
        <v>-</v>
      </c>
      <c r="HP78" s="567" t="str" cm="1">
        <f t="array" aca="1" ref="HP78" ca="1">INDEX(HP$13:HP77,$B78+1,1)</f>
        <v>-</v>
      </c>
      <c r="HQ78" s="567" t="str" cm="1">
        <f t="array" aca="1" ref="HQ78" ca="1">INDEX(HQ$13:HQ77,$B78+1,1)</f>
        <v>-</v>
      </c>
      <c r="HR78" s="567" t="str" cm="1">
        <f t="array" aca="1" ref="HR78" ca="1">INDEX(HR$13:HR77,$B78+1,1)</f>
        <v>-</v>
      </c>
      <c r="HS78" s="567" t="str" cm="1">
        <f t="array" aca="1" ref="HS78" ca="1">INDEX(HS$13:HS77,$B78+1,1)</f>
        <v>-</v>
      </c>
      <c r="HT78" s="567" t="str" cm="1">
        <f t="array" aca="1" ref="HT78" ca="1">INDEX(HT$13:HT77,$B78+1,1)</f>
        <v>-</v>
      </c>
      <c r="HU78" s="567" t="str" cm="1">
        <f t="array" aca="1" ref="HU78" ca="1">INDEX(HU$13:HU77,$B78+1,1)</f>
        <v>-</v>
      </c>
      <c r="HV78" s="22">
        <v>3</v>
      </c>
      <c r="HW78" s="22">
        <v>3</v>
      </c>
      <c r="HX78" s="567" cm="1">
        <f t="array" aca="1" ref="HX78" ca="1">INDEX(HX$13:HX77,$B78+1,1)</f>
        <v>0</v>
      </c>
      <c r="HY78" s="22">
        <v>2</v>
      </c>
      <c r="HZ78" s="22">
        <v>-2</v>
      </c>
      <c r="IA78" s="567" t="str" cm="1">
        <f t="array" aca="1" ref="IA78" ca="1">INDEX(IA$13:IA77,$B78+1,1)</f>
        <v>-</v>
      </c>
      <c r="IB78" s="567" t="str" cm="1">
        <f t="array" aca="1" ref="IB78" ca="1">INDEX(IB$13:IB77,$B78+1,1)</f>
        <v>-</v>
      </c>
      <c r="IC78" s="567" t="str" cm="1">
        <f t="array" aca="1" ref="IC78" ca="1">INDEX(IC$13:IC77,$B78+1,1)</f>
        <v>-</v>
      </c>
      <c r="ID78" s="552">
        <f t="shared" ca="1" si="252"/>
        <v>0</v>
      </c>
      <c r="IE78" s="552">
        <f t="shared" si="252"/>
        <v>2</v>
      </c>
      <c r="IF78" s="552">
        <f t="shared" si="252"/>
        <v>-2</v>
      </c>
      <c r="IG78" s="567" t="str" cm="1">
        <f t="array" aca="1" ref="IG78" ca="1">INDEX(IG$13:IG77,$B78+1,1)</f>
        <v>-</v>
      </c>
      <c r="IH78" s="200">
        <f t="shared" ca="1" si="249"/>
        <v>0</v>
      </c>
      <c r="II78" s="200">
        <f t="shared" ca="1" si="246"/>
        <v>0</v>
      </c>
      <c r="IJ78" s="8"/>
      <c r="IK78" s="567" t="str" cm="1">
        <f t="array" aca="1" ref="IK78" ca="1">INDEX(IK$13:IK77,$B78+1,1)</f>
        <v>-</v>
      </c>
      <c r="IL78" s="567" t="str" cm="1">
        <f t="array" aca="1" ref="IL78" ca="1">INDEX(IL$13:IL77,$B78+1,1)</f>
        <v>-</v>
      </c>
      <c r="IM78" s="567" t="str" cm="1">
        <f t="array" aca="1" ref="IM78" ca="1">INDEX(IM$13:IM77,$B78+1,1)</f>
        <v>-</v>
      </c>
      <c r="IN78" s="567" t="str" cm="1">
        <f t="array" aca="1" ref="IN78" ca="1">INDEX(IN$13:IN77,$B78+1,1)</f>
        <v>-</v>
      </c>
      <c r="IO78" s="567" t="str" cm="1">
        <f t="array" aca="1" ref="IO78" ca="1">INDEX(IO$13:IO77,$B78+1,1)</f>
        <v>-</v>
      </c>
      <c r="IP78" s="567" t="str" cm="1">
        <f t="array" aca="1" ref="IP78" ca="1">INDEX(IP$13:IP77,$B78+1,1)</f>
        <v>-</v>
      </c>
      <c r="IQ78" s="567" t="str" cm="1">
        <f t="array" aca="1" ref="IQ78" ca="1">INDEX(IQ$13:IQ77,$B78+1,1)</f>
        <v>-</v>
      </c>
      <c r="IR78" s="567" t="str" cm="1">
        <f t="array" aca="1" ref="IR78" ca="1">INDEX(IR$13:IR77,$B78+1,1)</f>
        <v>-</v>
      </c>
      <c r="IS78" s="567" t="str" cm="1">
        <f t="array" aca="1" ref="IS78" ca="1">INDEX(IS$13:IS77,$B78+1,1)</f>
        <v>-</v>
      </c>
      <c r="IT78" s="567" t="str" cm="1">
        <f t="array" aca="1" ref="IT78" ca="1">INDEX(IT$13:IT77,$B78+1,1)</f>
        <v>-</v>
      </c>
      <c r="IU78" s="567" t="str" cm="1">
        <f t="array" aca="1" ref="IU78" ca="1">INDEX(IU$13:IU77,$B78+1,1)</f>
        <v>-</v>
      </c>
      <c r="IV78" s="567" t="str" cm="1">
        <f t="array" aca="1" ref="IV78" ca="1">INDEX(IV$13:IV77,$B78+1,1)</f>
        <v>-</v>
      </c>
      <c r="IW78" s="567" t="str" cm="1">
        <f t="array" aca="1" ref="IW78" ca="1">INDEX(IW$13:IW77,$B78+1,1)</f>
        <v>-</v>
      </c>
      <c r="IX78" s="567" t="str" cm="1">
        <f t="array" aca="1" ref="IX78" ca="1">INDEX(IX$13:IX77,$B78+1,1)</f>
        <v>-</v>
      </c>
      <c r="IY78" s="567" t="str" cm="1">
        <f t="array" aca="1" ref="IY78" ca="1">INDEX(IY$13:IY77,$B78+1,1)</f>
        <v>-</v>
      </c>
      <c r="IZ78" s="567" t="str" cm="1">
        <f t="array" aca="1" ref="IZ78" ca="1">INDEX(IZ$13:IZ77,$B78+1,1)</f>
        <v>-</v>
      </c>
      <c r="JA78" s="567" cm="1">
        <f t="array" aca="1" ref="JA78" ca="1">INDEX(JA$13:JA77,$B78+1,1)</f>
        <v>0</v>
      </c>
      <c r="JB78" s="575">
        <f t="shared" ca="1" si="225"/>
        <v>0</v>
      </c>
      <c r="JC78" s="575">
        <f t="shared" ca="1" si="225"/>
        <v>0</v>
      </c>
      <c r="JD78" s="197">
        <f t="shared" ca="1" si="226"/>
        <v>0</v>
      </c>
      <c r="JE78" s="197">
        <f t="shared" ca="1" si="226"/>
        <v>0</v>
      </c>
      <c r="JF78" s="197">
        <f t="shared" ca="1" si="226"/>
        <v>0</v>
      </c>
      <c r="JG78" s="197">
        <f t="shared" ca="1" si="226"/>
        <v>0</v>
      </c>
      <c r="JH78" s="197">
        <f t="shared" ca="1" si="226"/>
        <v>0</v>
      </c>
      <c r="JI78" s="240">
        <f t="shared" ca="1" si="227"/>
        <v>0</v>
      </c>
      <c r="JJ78" s="197">
        <f t="shared" ca="1" si="228"/>
        <v>0</v>
      </c>
      <c r="JK78" s="197">
        <f t="shared" ca="1" si="228"/>
        <v>0</v>
      </c>
      <c r="JL78" s="197">
        <f t="shared" ca="1" si="228"/>
        <v>0</v>
      </c>
      <c r="JM78" s="197">
        <f t="shared" ca="1" si="228"/>
        <v>0</v>
      </c>
      <c r="JN78" s="197">
        <f t="shared" ca="1" si="228"/>
        <v>0</v>
      </c>
      <c r="JO78" s="240">
        <f t="shared" ca="1" si="229"/>
        <v>0</v>
      </c>
      <c r="JP78" s="241">
        <f t="shared" ca="1" si="230"/>
        <v>0</v>
      </c>
      <c r="JQ78" s="241">
        <f t="shared" ca="1" si="230"/>
        <v>0</v>
      </c>
      <c r="JR78" s="241">
        <f t="shared" ca="1" si="230"/>
        <v>0</v>
      </c>
      <c r="JS78" s="241">
        <f t="shared" ca="1" si="230"/>
        <v>0</v>
      </c>
      <c r="JT78" s="576">
        <f t="shared" ca="1" si="231"/>
        <v>0</v>
      </c>
      <c r="JU78" s="241">
        <f t="shared" ca="1" si="232"/>
        <v>0</v>
      </c>
      <c r="JV78" s="241">
        <f t="shared" ca="1" si="232"/>
        <v>0</v>
      </c>
      <c r="JW78" s="241">
        <f t="shared" ca="1" si="232"/>
        <v>0</v>
      </c>
      <c r="JX78" s="241">
        <f t="shared" ca="1" si="232"/>
        <v>0</v>
      </c>
      <c r="JY78" s="576">
        <f t="shared" ca="1" si="233"/>
        <v>0</v>
      </c>
      <c r="JZ78" s="576">
        <f t="shared" ca="1" si="233"/>
        <v>0</v>
      </c>
      <c r="KA78" s="576">
        <f t="shared" ca="1" si="233"/>
        <v>0</v>
      </c>
      <c r="KB78" s="576">
        <f t="shared" ca="1" si="233"/>
        <v>0</v>
      </c>
      <c r="KC78" s="576">
        <f t="shared" ca="1" si="233"/>
        <v>0</v>
      </c>
      <c r="KD78" s="576">
        <f t="shared" ca="1" si="233"/>
        <v>0</v>
      </c>
      <c r="KE78" s="576">
        <f t="shared" ca="1" si="233"/>
        <v>0</v>
      </c>
      <c r="KF78" s="567" cm="1">
        <f t="array" aca="1" ref="KF78" ca="1">INDEX(KF$13:KF77,$B78+1,1)</f>
        <v>0</v>
      </c>
      <c r="KG78" s="441">
        <f t="shared" ca="1" si="234"/>
        <v>67</v>
      </c>
      <c r="KH78" s="8"/>
      <c r="KI78" s="567" cm="1">
        <f t="array" aca="1" ref="KI78" ca="1">INDEX(KI$13:KI77,$B78+1,1)</f>
        <v>0</v>
      </c>
      <c r="KJ78" s="441">
        <f t="shared" si="235"/>
        <v>0</v>
      </c>
      <c r="KK78" s="567" cm="1">
        <f t="array" aca="1" ref="KK78" ca="1">INDEX(KK$13:KK77,$B78+1,1)</f>
        <v>0</v>
      </c>
      <c r="KL78" s="567" t="str" cm="1">
        <f t="array" aca="1" ref="KL78" ca="1">INDEX(KL$13:KL77,$B78+1,1)</f>
        <v>-</v>
      </c>
      <c r="KM78" s="567" t="str" cm="1">
        <f t="array" aca="1" ref="KM78" ca="1">INDEX(KM$13:KM77,$B78+1,1)</f>
        <v>-</v>
      </c>
      <c r="KN78" s="567" t="str" cm="1">
        <f t="array" aca="1" ref="KN78" ca="1">INDEX(KN$13:KN77,$B78+1,1)</f>
        <v>-</v>
      </c>
      <c r="KO78" s="567" t="str" cm="1">
        <f t="array" aca="1" ref="KO78" ca="1">INDEX(KO$13:KO77,$B78+1,1)</f>
        <v>-</v>
      </c>
      <c r="KP78" s="567" t="str" cm="1">
        <f t="array" aca="1" ref="KP78" ca="1">INDEX(KP$13:KP77,$B78+1,1)</f>
        <v>-</v>
      </c>
      <c r="KQ78" s="567" t="str" cm="1">
        <f t="array" aca="1" ref="KQ78" ca="1">INDEX(KQ$13:KQ77,$B78+1,1)</f>
        <v>-</v>
      </c>
      <c r="KR78" s="567" t="str" cm="1">
        <f t="array" aca="1" ref="KR78" ca="1">INDEX(KR$13:KR77,$B78+1,1)</f>
        <v>-</v>
      </c>
      <c r="KS78" s="567" t="str" cm="1">
        <f t="array" aca="1" ref="KS78" ca="1">INDEX(KS$13:KS77,$B78+1,1)</f>
        <v>-</v>
      </c>
      <c r="KT78" s="567" t="str" cm="1">
        <f t="array" aca="1" ref="KT78" ca="1">INDEX(KT$13:KT77,$B78+1,1)</f>
        <v>-</v>
      </c>
      <c r="KU78" s="567" t="str" cm="1">
        <f t="array" aca="1" ref="KU78" ca="1">INDEX(KU$13:KU77,$B78+1,1)</f>
        <v>-</v>
      </c>
      <c r="KV78" s="567" t="str" cm="1">
        <f t="array" aca="1" ref="KV78" ca="1">INDEX(KV$13:KV77,$B78+1,1)</f>
        <v>-</v>
      </c>
      <c r="KW78" s="567" t="str" cm="1">
        <f t="array" aca="1" ref="KW78" ca="1">INDEX(KW$13:KW77,$B78+1,1)</f>
        <v>-</v>
      </c>
      <c r="KX78" s="567" t="str" cm="1">
        <f t="array" aca="1" ref="KX78" ca="1">INDEX(KX$13:KX77,$B78+1,1)</f>
        <v>-</v>
      </c>
      <c r="KY78" s="567" t="str" cm="1">
        <f t="array" aca="1" ref="KY78" ca="1">INDEX(KY$13:KY77,$B78+1,1)</f>
        <v>-</v>
      </c>
      <c r="KZ78" s="567" t="str" cm="1">
        <f t="array" aca="1" ref="KZ78" ca="1">INDEX(KZ$13:KZ77,$B78+1,1)</f>
        <v>-</v>
      </c>
      <c r="LA78" s="567" t="str" cm="1">
        <f t="array" aca="1" ref="LA78" ca="1">INDEX(LA$13:LA77,$B78+1,1)</f>
        <v>-</v>
      </c>
      <c r="LB78" s="8"/>
      <c r="LC78" s="441" t="b">
        <f t="shared" ca="1" si="236"/>
        <v>0</v>
      </c>
      <c r="LD78" s="567" t="str" cm="1">
        <f t="array" aca="1" ref="LD78" ca="1">INDEX(LD$13:LD77,$B78+1,1)</f>
        <v>-</v>
      </c>
      <c r="LE78" s="567" t="str" cm="1">
        <f t="array" aca="1" ref="LE78" ca="1">INDEX(LE$13:LE77,$B78+1,1)</f>
        <v>-</v>
      </c>
      <c r="LF78" s="567" t="str" cm="1">
        <f t="array" aca="1" ref="LF78" ca="1">INDEX(LF$13:LF77,$B78+1,1)</f>
        <v>-</v>
      </c>
      <c r="LG78" s="567" t="str" cm="1">
        <f t="array" aca="1" ref="LG78" ca="1">INDEX(LG$13:LG77,$B78+1,1)</f>
        <v>-</v>
      </c>
      <c r="LH78" s="441" t="str">
        <f t="shared" ca="1" si="237"/>
        <v>-</v>
      </c>
      <c r="LI78" s="441" t="str">
        <f t="shared" ca="1" si="237"/>
        <v>-</v>
      </c>
      <c r="LJ78" s="567" t="str" cm="1">
        <f t="array" aca="1" ref="LJ78" ca="1">INDEX(LJ$13:LJ77,$B78+1,1)</f>
        <v>-</v>
      </c>
      <c r="LK78" s="441" t="str" cm="1">
        <f t="array" aca="1" ref="LK78" ca="1">IF(OR(LL78:LL78&lt;&gt;"-"),TRUE,"-")</f>
        <v>-</v>
      </c>
      <c r="LL78" s="567" t="str" cm="1">
        <f t="array" aca="1" ref="LL78" ca="1">INDEX(LL$13:LL77,$B78+1,1)</f>
        <v>-</v>
      </c>
      <c r="LM78" s="567" cm="1">
        <f t="array" aca="1" ref="LM78" ca="1">INDEX(LM$13:LM77,$B78+1,1)</f>
        <v>0</v>
      </c>
      <c r="LN78" s="567" cm="1">
        <f t="array" aca="1" ref="LN78" ca="1">INDEX(LN$13:LN77,$B78+1,1)</f>
        <v>999999</v>
      </c>
      <c r="LO78" s="567" cm="1">
        <f t="array" aca="1" ref="LO78" ca="1">INDEX(LO$13:LO77,$B78+1,1)</f>
        <v>999999</v>
      </c>
      <c r="LP78" s="567" cm="1">
        <f t="array" aca="1" ref="LP78" ca="1">INDEX(LP$13:LP77,$B78+1,1)</f>
        <v>999999</v>
      </c>
      <c r="LQ78" s="567" cm="1">
        <f t="array" aca="1" ref="LQ78" ca="1">INDEX(LQ$13:LQ77,$B78+1,1)</f>
        <v>999999</v>
      </c>
      <c r="LR78" s="567" cm="1">
        <f t="array" aca="1" ref="LR78" ca="1">INDEX(LR$13:LR77,$B78+1,1)</f>
        <v>999999</v>
      </c>
      <c r="LS78" s="567" cm="1">
        <f t="array" aca="1" ref="LS78" ca="1">INDEX(LS$13:LS77,$B78+1,1)</f>
        <v>999999</v>
      </c>
      <c r="LT78" s="567" t="str" cm="1">
        <f t="array" aca="1" ref="LT78" ca="1">INDEX(LT$13:LT77,$B78+1,1)</f>
        <v>-</v>
      </c>
      <c r="LU78" s="567" t="str" cm="1">
        <f t="array" aca="1" ref="LU78" ca="1">INDEX(LU$13:LU77,$B78+1,1)</f>
        <v>-</v>
      </c>
      <c r="LV78" s="567" t="str" cm="1">
        <f t="array" aca="1" ref="LV78" ca="1">INDEX(LV$13:LV77,$B78+1,1)</f>
        <v>-</v>
      </c>
      <c r="LW78" s="567" t="b" cm="1">
        <f t="array" aca="1" ref="LW78" ca="1">INDEX(LW$13:LW77,$B78+1,1)</f>
        <v>1</v>
      </c>
      <c r="LX78" s="567" t="str" cm="1">
        <f t="array" aca="1" ref="LX78" ca="1">INDEX(LX$13:LX77,$B78+1,1)</f>
        <v>-</v>
      </c>
      <c r="LY78" s="567" cm="1">
        <f t="array" aca="1" ref="LY78" ca="1">INDEX(LY$13:LY77,$B78+1,1)</f>
        <v>0</v>
      </c>
      <c r="LZ78" s="567" cm="1">
        <f t="array" aca="1" ref="LZ78" ca="1">INDEX(LZ$13:LZ77,$B78+1,1)</f>
        <v>0</v>
      </c>
      <c r="MA78" s="567" cm="1">
        <f t="array" aca="1" ref="MA78" ca="1">INDEX(MA$13:MA77,$B78+1,1)</f>
        <v>0</v>
      </c>
      <c r="MB78" s="567" t="str" cm="1">
        <f t="array" aca="1" ref="MB78" ca="1">INDEX(MB$13:MB77,$B78+1,1)</f>
        <v>-</v>
      </c>
      <c r="MC78" s="567" t="str" cm="1">
        <f t="array" aca="1" ref="MC78" ca="1">INDEX(MC$13:MC77,$B78+1,1)</f>
        <v>-</v>
      </c>
      <c r="MD78" s="441">
        <f t="shared" ca="1" si="238"/>
        <v>0</v>
      </c>
      <c r="ME78" s="567" t="str" cm="1">
        <f t="array" aca="1" ref="ME78" ca="1">INDEX(ME$13:ME77,$B78+1,1)</f>
        <v>-</v>
      </c>
      <c r="MF78" s="441" t="str">
        <f t="shared" ca="1" si="239"/>
        <v>-</v>
      </c>
      <c r="MG78" s="8"/>
      <c r="MH78" s="441">
        <f t="shared" si="240"/>
        <v>50</v>
      </c>
      <c r="MI78" s="441">
        <f t="shared" si="240"/>
        <v>50</v>
      </c>
      <c r="MJ78" s="441">
        <f t="shared" si="240"/>
        <v>50</v>
      </c>
      <c r="MK78" s="441">
        <f t="shared" si="240"/>
        <v>50</v>
      </c>
      <c r="ML78" s="567" cm="1">
        <f t="array" aca="1" ref="ML78" ca="1">INDEX(ML$13:ML77,$B78+1,1)</f>
        <v>1</v>
      </c>
      <c r="MM78" s="567" cm="1">
        <f t="array" aca="1" ref="MM78" ca="1">INDEX(MM$13:MM77,$B78+1,1)</f>
        <v>1</v>
      </c>
      <c r="MN78" s="567" cm="1">
        <f t="array" aca="1" ref="MN78" ca="1">INDEX(MN$13:MN77,$B78+1,1)</f>
        <v>1</v>
      </c>
      <c r="MO78" s="567" cm="1">
        <f t="array" aca="1" ref="MO78" ca="1">INDEX(MO$13:MO77,$B78+1,1)</f>
        <v>1</v>
      </c>
      <c r="MP78" s="8"/>
      <c r="MQ78" s="441">
        <f t="shared" ca="1" si="241"/>
        <v>1.5</v>
      </c>
      <c r="MR78" s="8"/>
      <c r="MS78" s="577" t="str">
        <f t="shared" ca="1" si="242"/>
        <v>-</v>
      </c>
      <c r="MT78" s="577" t="str">
        <f t="shared" ca="1" si="242"/>
        <v>-</v>
      </c>
      <c r="MU78" s="577" t="str">
        <f t="shared" ca="1" si="242"/>
        <v>-</v>
      </c>
      <c r="MV78" s="577" t="str">
        <f t="shared" ca="1" si="242"/>
        <v>-</v>
      </c>
      <c r="MW78" s="567" cm="1">
        <f t="array" aca="1" ref="MW78" ca="1">INDEX(MW$13:MW77,$B78+1,1)</f>
        <v>0</v>
      </c>
      <c r="MX78" s="514">
        <v>0</v>
      </c>
    </row>
    <row r="79" spans="1:362" outlineLevel="2">
      <c r="A79" s="18">
        <f t="shared" si="120"/>
        <v>66</v>
      </c>
      <c r="B79" s="200">
        <f t="shared" ca="1" si="250"/>
        <v>64</v>
      </c>
      <c r="C79" s="489">
        <v>202</v>
      </c>
      <c r="D79" s="124" t="str">
        <f t="shared" ca="1" si="187"/>
        <v>GSW</v>
      </c>
      <c r="E79" t="b">
        <v>1</v>
      </c>
      <c r="F79" t="b">
        <v>0</v>
      </c>
      <c r="G79" t="b">
        <f t="shared" si="188"/>
        <v>1</v>
      </c>
      <c r="H79" s="200">
        <f t="shared" ca="1" si="247"/>
        <v>6</v>
      </c>
      <c r="I79" s="567" cm="1">
        <f t="array" aca="1" ref="I79" ca="1">INDEX(I$13:I78,$B79+1,1)</f>
        <v>1</v>
      </c>
      <c r="J79" s="567" cm="1">
        <f t="array" aca="1" ref="J79" ca="1">INDEX(J$13:J78,$B79+1,1)</f>
        <v>0</v>
      </c>
      <c r="K79" s="567" cm="1">
        <f t="array" aca="1" ref="K79" ca="1">INDEX(K$13:K78,$B79+1,1)</f>
        <v>0</v>
      </c>
      <c r="L79" s="567" cm="1">
        <f t="array" aca="1" ref="L79" ca="1">INDEX(L$13:L78,$B79+1,1)</f>
        <v>2</v>
      </c>
      <c r="M79" s="567" cm="1">
        <f t="array" aca="1" ref="M79" ca="1">INDEX(M$13:M78,$B79+1,1)</f>
        <v>2</v>
      </c>
      <c r="N79" s="567" cm="1">
        <f t="array" aca="1" ref="N79" ca="1">INDEX(N$13:N78,$B79+1,1)</f>
        <v>2</v>
      </c>
      <c r="O79" s="567" cm="1">
        <f t="array" aca="1" ref="O79" ca="1">INDEX(O$13:O78,$B79+1,1)</f>
        <v>3</v>
      </c>
      <c r="P79" s="441">
        <f t="shared" ca="1" si="189"/>
        <v>2</v>
      </c>
      <c r="Q79" s="441">
        <f t="shared" ca="1" si="189"/>
        <v>0</v>
      </c>
      <c r="R79" s="441">
        <f t="shared" ca="1" si="190"/>
        <v>6</v>
      </c>
      <c r="S79" s="91">
        <f t="shared" ca="1" si="191"/>
        <v>2</v>
      </c>
      <c r="T79" s="91">
        <f ca="1">INDEX(CHOOSE($O79,DataAutumn!i.AdultDrys,DataWinter!i.AdultDrys,DataSpring!i.AdultDrys),1,$M79)</f>
        <v>3</v>
      </c>
      <c r="U79" s="567" cm="1">
        <f t="array" aca="1" ref="U79" ca="1">INDEX(U$13:U78,$B79+1,1)</f>
        <v>2</v>
      </c>
      <c r="V79" s="567" cm="1">
        <f t="array" aca="1" ref="V79" ca="1">INDEX(V$13:V78,$B79+1,1)</f>
        <v>0</v>
      </c>
      <c r="W79" s="567" cm="1">
        <f t="array" aca="1" ref="W79" ca="1">INDEX(W$13:W78,$B79+1,1)</f>
        <v>0</v>
      </c>
      <c r="X79" s="567" cm="1">
        <f t="array" aca="1" ref="X79" ca="1">INDEX(X$13:X78,$B79+1,1)</f>
        <v>2</v>
      </c>
      <c r="Y79" s="567" cm="1">
        <f t="array" aca="1" ref="Y79" ca="1">INDEX(Y$13:Y78,$B79+1,1)</f>
        <v>1</v>
      </c>
      <c r="Z79" s="567" cm="1">
        <f t="array" aca="1" ref="Z79" ca="1">INDEX(Z$13:Z78,$B79+1,1)</f>
        <v>1</v>
      </c>
      <c r="AA79" s="567" cm="1">
        <f t="array" aca="1" ref="AA79" ca="1">INDEX(AA$13:AA78,$B79+1,1)</f>
        <v>1</v>
      </c>
      <c r="AB79" s="441" cm="1">
        <f t="array" aca="1" ref="AB79" ca="1">INDEX(i.MLP_PvP,$AD79,2)</f>
        <v>1</v>
      </c>
      <c r="AC79" s="441"/>
      <c r="AD79" s="567" cm="1">
        <f t="array" aca="1" ref="AD79" ca="1">INDEX(AD$13:AD78,$B79+1,1)</f>
        <v>1</v>
      </c>
      <c r="AE79" s="567" cm="1">
        <f t="array" aca="1" ref="AE79" ca="1">INDEX(AE$13:AE78,$B79+1,1)</f>
        <v>0</v>
      </c>
      <c r="AF79" s="567" cm="1">
        <f t="array" aca="1" ref="AF79" ca="1">INDEX(AF$13:AF78,$B79+1,1)</f>
        <v>0</v>
      </c>
      <c r="AG79" s="567" cm="1">
        <f t="array" aca="1" ref="AG79" ca="1">INDEX(AG$13:AG78,$B79+1,1)</f>
        <v>0</v>
      </c>
      <c r="AH79" s="567" cm="1">
        <f t="array" aca="1" ref="AH79" ca="1">INDEX(AH$13:AH78,$B79+1,1)</f>
        <v>0</v>
      </c>
      <c r="AI79" s="116"/>
      <c r="AJ79" s="116"/>
      <c r="AK79" s="116"/>
      <c r="AL79" s="116"/>
      <c r="AM79" s="116"/>
      <c r="AN79" s="116"/>
      <c r="AO79" s="116"/>
      <c r="AP79" s="116"/>
      <c r="AQ79" s="116"/>
      <c r="AR79" s="116"/>
      <c r="AS79" s="116"/>
      <c r="AT79" s="116"/>
      <c r="AU79" s="116"/>
      <c r="AV79" s="116"/>
      <c r="AW79" s="116"/>
      <c r="AX79" s="116"/>
      <c r="AY79" s="116"/>
      <c r="AZ79" s="116"/>
      <c r="BA79" s="327" t="str">
        <f t="shared" ca="1" si="243"/>
        <v>Feedsupply 00006 SE GSW MWM     TOLSpr Scan2 CFS_0 RR+01% GP100% WP100% MP100% (PT_F33N11L00)</v>
      </c>
      <c r="BB79" s="8" t="str">
        <f ca="1">IF(COUNTIF(BA$13:BA79,BA79)=1,"-","Dup")</f>
        <v>-</v>
      </c>
      <c r="BC79" s="8"/>
      <c r="BD79" s="567" t="str" cm="1">
        <f t="array" aca="1" ref="BD79" ca="1">INDEX(BD$13:BD78,$B79+1,1)</f>
        <v>-</v>
      </c>
      <c r="BE79" s="567" t="str" cm="1">
        <f t="array" aca="1" ref="BE79" ca="1">INDEX(BE$13:BE78,$B79+1,1)</f>
        <v>-</v>
      </c>
      <c r="BF79" s="567" t="str" cm="1">
        <f t="array" aca="1" ref="BF79" ca="1">INDEX(BF$13:BF78,$B79+1,1)</f>
        <v>-</v>
      </c>
      <c r="BG79" s="567" t="str" cm="1">
        <f t="array" aca="1" ref="BG79" ca="1">INDEX(BG$13:BG78,$B79+1,1)</f>
        <v>-</v>
      </c>
      <c r="BH79" s="567" t="str" cm="1">
        <f t="array" aca="1" ref="BH79" ca="1">INDEX(BH$13:BH78,$B79+1,1)</f>
        <v>-</v>
      </c>
      <c r="BI79" s="567" t="str" cm="1">
        <f t="array" aca="1" ref="BI79" ca="1">INDEX(BI$13:BI78,$B79+1,1)</f>
        <v>-</v>
      </c>
      <c r="BJ79" s="567" t="str" cm="1">
        <f t="array" aca="1" ref="BJ79" ca="1">INDEX(BJ$13:BJ78,$B79+1,1)</f>
        <v>-</v>
      </c>
      <c r="BK79" s="567" t="str" cm="1">
        <f t="array" aca="1" ref="BK79" ca="1">INDEX(BK$13:BK78,$B79+1,1)</f>
        <v>-</v>
      </c>
      <c r="BL79" s="567" t="str" cm="1">
        <f t="array" aca="1" ref="BL79" ca="1">INDEX(BL$13:BL78,$B79+1,1)</f>
        <v>-</v>
      </c>
      <c r="BM79" s="8"/>
      <c r="BN79" s="441" t="b">
        <f t="shared" ca="1" si="192"/>
        <v>1</v>
      </c>
      <c r="BO79" s="441" t="str">
        <f t="shared" ca="1" si="192"/>
        <v>-</v>
      </c>
      <c r="BP79" s="441" t="b">
        <f t="shared" ca="1" si="192"/>
        <v>0</v>
      </c>
      <c r="BQ79" s="441" t="str">
        <f t="shared" ca="1" si="192"/>
        <v>-</v>
      </c>
      <c r="BR79" s="441" t="str">
        <f t="shared" ca="1" si="192"/>
        <v>-</v>
      </c>
      <c r="BS79" s="441" t="str">
        <f t="shared" ca="1" si="192"/>
        <v>-</v>
      </c>
      <c r="BT79" s="441" t="str">
        <f t="shared" ca="1" si="192"/>
        <v>-</v>
      </c>
      <c r="BU79" s="441" t="str">
        <f t="shared" ca="1" si="192"/>
        <v>-</v>
      </c>
      <c r="BV79" s="441" t="str">
        <f t="shared" ca="1" si="192"/>
        <v>-</v>
      </c>
      <c r="BW79" s="441" t="str">
        <f t="shared" ca="1" si="192"/>
        <v>-</v>
      </c>
      <c r="BX79" s="441" t="str">
        <f t="shared" ca="1" si="192"/>
        <v>-</v>
      </c>
      <c r="BY79" s="441" t="str">
        <f t="shared" ca="1" si="192"/>
        <v>-</v>
      </c>
      <c r="BZ79" s="441" t="b">
        <f t="shared" ca="1" si="192"/>
        <v>0</v>
      </c>
      <c r="CA79" s="91">
        <f t="shared" ca="1" si="192"/>
        <v>0</v>
      </c>
      <c r="CB79" s="567" t="str" cm="1">
        <f t="array" aca="1" ref="CB79" ca="1">INDEX(CB$13:CB78,$B79+1,1)</f>
        <v>-</v>
      </c>
      <c r="CC79" s="567" t="str" cm="1">
        <f t="array" aca="1" ref="CC79" ca="1">INDEX(CC$13:CC78,$B79+1,1)</f>
        <v>-</v>
      </c>
      <c r="CD79" s="567" t="b" cm="1">
        <f t="array" aca="1" ref="CD79" ca="1">INDEX(CD$13:CD78,$B79+1,1)</f>
        <v>1</v>
      </c>
      <c r="CE79" s="8"/>
      <c r="CF79" s="567" t="str" cm="1">
        <f t="array" aca="1" ref="CF79" ca="1">INDEX(CF$13:CF78,$B79+1,1)</f>
        <v>-</v>
      </c>
      <c r="CG79" s="441" t="str">
        <f t="shared" ca="1" si="193"/>
        <v>-</v>
      </c>
      <c r="CH79" s="441">
        <f t="shared" ca="1" si="194"/>
        <v>0</v>
      </c>
      <c r="CI79" s="441">
        <f t="shared" ca="1" si="194"/>
        <v>0</v>
      </c>
      <c r="CJ79" s="567" t="str" cm="1">
        <f t="array" aca="1" ref="CJ79" ca="1">INDEX(CJ$13:CJ78,$B79+1,1)</f>
        <v>-</v>
      </c>
      <c r="CK79" s="567" t="str" cm="1">
        <f t="array" aca="1" ref="CK79" ca="1">INDEX(CK$13:CK78,$B79+1,1)</f>
        <v>-</v>
      </c>
      <c r="CL79" s="567" t="str" cm="1">
        <f t="array" aca="1" ref="CL79" ca="1">INDEX(CL$13:CL78,$B79+1,1)</f>
        <v>-</v>
      </c>
      <c r="CM79" s="441" t="str">
        <f t="shared" ca="1" si="195"/>
        <v>-</v>
      </c>
      <c r="CN79" s="441">
        <f t="shared" ca="1" si="196"/>
        <v>0</v>
      </c>
      <c r="CO79" s="441">
        <f t="shared" ca="1" si="196"/>
        <v>0</v>
      </c>
      <c r="CP79" s="567" t="str" cm="1">
        <f t="array" aca="1" ref="CP79" ca="1">INDEX(CP$13:CP78,$B79+1,1)</f>
        <v>-</v>
      </c>
      <c r="CQ79" s="441" t="str">
        <f t="shared" ca="1" si="197"/>
        <v>-</v>
      </c>
      <c r="CR79" s="441">
        <f t="shared" ca="1" si="198"/>
        <v>0</v>
      </c>
      <c r="CS79" s="567" t="str" cm="1">
        <f t="array" aca="1" ref="CS79" ca="1">INDEX(CS$13:CS78,$B79+1,1)</f>
        <v>-</v>
      </c>
      <c r="CT79" s="567" t="str" cm="1">
        <f t="array" aca="1" ref="CT79" ca="1">INDEX(CT$13:CT78,$B79+1,1)</f>
        <v>-</v>
      </c>
      <c r="CU79" s="441">
        <f t="shared" ca="1" si="199"/>
        <v>0</v>
      </c>
      <c r="CV79" s="567" t="str" cm="1">
        <f t="array" aca="1" ref="CV79" ca="1">INDEX(CV$13:CV78,$B79+1,1)</f>
        <v>-</v>
      </c>
      <c r="CW79" s="441" t="str">
        <f t="shared" ca="1" si="200"/>
        <v>-</v>
      </c>
      <c r="CX79" s="441">
        <f t="shared" ca="1" si="201"/>
        <v>0</v>
      </c>
      <c r="CY79" s="441">
        <f t="shared" ca="1" si="201"/>
        <v>0</v>
      </c>
      <c r="CZ79" s="8"/>
      <c r="DA79" s="567" t="b" cm="1">
        <f t="array" aca="1" ref="DA79" ca="1">INDEX(DA$13:DA78,$B79+1,1)</f>
        <v>1</v>
      </c>
      <c r="DB79" s="567" t="b" cm="1">
        <f t="array" aca="1" ref="DB79" ca="1">INDEX(DB$13:DB78,$B79+1,1)</f>
        <v>1</v>
      </c>
      <c r="DC79" s="579">
        <f t="shared" ca="1" si="202"/>
        <v>2232011</v>
      </c>
      <c r="DD79" s="567" t="b" cm="1">
        <f t="array" aca="1" ref="DD79" ca="1">INDEX(DD$13:DD78,$B79+1,1)</f>
        <v>1</v>
      </c>
      <c r="DE79" s="567" cm="1">
        <f t="array" aca="1" ref="DE79" ca="1">INDEX(DE$13:DE78,$B79+1,1)</f>
        <v>0</v>
      </c>
      <c r="DF79" s="567" cm="1">
        <f t="array" aca="1" ref="DF79" ca="1">INDEX(DF$13:DF78,$B79+1,1)</f>
        <v>1</v>
      </c>
      <c r="DG79" s="567" cm="1">
        <f t="array" aca="1" ref="DG79" ca="1">INDEX(DG$13:DG78,$B79+1,1)</f>
        <v>1</v>
      </c>
      <c r="DH79" s="575">
        <f t="shared" ca="1" si="203"/>
        <v>652</v>
      </c>
      <c r="DI79" s="575">
        <f t="shared" ca="1" si="203"/>
        <v>686</v>
      </c>
      <c r="DJ79" s="575">
        <f t="shared" ca="1" si="203"/>
        <v>721</v>
      </c>
      <c r="DK79" s="490">
        <f t="shared" ca="1" si="204"/>
        <v>378</v>
      </c>
      <c r="DL79" s="490">
        <f t="shared" ca="1" si="204"/>
        <v>413</v>
      </c>
      <c r="DM79" s="490">
        <f t="shared" ca="1" si="204"/>
        <v>448</v>
      </c>
      <c r="DN79" s="441">
        <f t="shared" ca="1" si="205"/>
        <v>1</v>
      </c>
      <c r="DO79" s="441">
        <f t="shared" ca="1" si="205"/>
        <v>60</v>
      </c>
      <c r="DP79" s="441" t="str">
        <f t="shared" ca="1" si="205"/>
        <v>-</v>
      </c>
      <c r="DQ79" s="441" t="str">
        <f t="shared" ca="1" si="205"/>
        <v>-</v>
      </c>
      <c r="DR79" s="441" t="str">
        <f t="shared" ca="1" si="205"/>
        <v>-</v>
      </c>
      <c r="DS79" s="441" t="str">
        <f t="shared" ca="1" si="205"/>
        <v>-</v>
      </c>
      <c r="DT79" s="441" t="b">
        <f t="shared" ca="1" si="206"/>
        <v>0</v>
      </c>
      <c r="DU79" s="441" t="str">
        <f t="shared" ca="1" si="206"/>
        <v>-</v>
      </c>
      <c r="DV79" s="441" t="str">
        <f t="shared" ca="1" si="206"/>
        <v>-</v>
      </c>
      <c r="DW79" s="441" t="str">
        <f t="shared" ca="1" si="206"/>
        <v>-</v>
      </c>
      <c r="DX79" s="441" t="str">
        <f t="shared" ca="1" si="206"/>
        <v>-</v>
      </c>
      <c r="DY79" s="441" t="str">
        <f t="shared" ca="1" si="206"/>
        <v>-</v>
      </c>
      <c r="DZ79" s="441">
        <f t="shared" ca="1" si="206"/>
        <v>500</v>
      </c>
      <c r="EA79" s="441">
        <f t="shared" ca="1" si="206"/>
        <v>500</v>
      </c>
      <c r="EB79" s="441" t="str">
        <f t="shared" ca="1" si="206"/>
        <v>-</v>
      </c>
      <c r="EC79" s="441" t="str">
        <f t="shared" ca="1" si="206"/>
        <v>-</v>
      </c>
      <c r="ED79" s="441" t="str">
        <f t="shared" ca="1" si="206"/>
        <v>-</v>
      </c>
      <c r="EE79" s="441">
        <f t="shared" ca="1" si="207"/>
        <v>0</v>
      </c>
      <c r="EF79" s="441">
        <f t="shared" ca="1" si="208"/>
        <v>1.2500000000000001E-2</v>
      </c>
      <c r="EG79" s="441">
        <f t="shared" ca="1" si="209"/>
        <v>0</v>
      </c>
      <c r="EH79" s="441">
        <f t="shared" ca="1" si="209"/>
        <v>6.25E-2</v>
      </c>
      <c r="EI79" s="441">
        <f t="shared" ca="1" si="209"/>
        <v>6.25E-2</v>
      </c>
      <c r="EJ79" s="441">
        <f t="shared" ca="1" si="209"/>
        <v>6.25E-2</v>
      </c>
      <c r="EK79" s="441" t="b">
        <f t="shared" ca="1" si="210"/>
        <v>0</v>
      </c>
      <c r="EL79" s="441" t="b">
        <f t="shared" ca="1" si="210"/>
        <v>1</v>
      </c>
      <c r="EM79" s="441" t="b">
        <f t="shared" ca="1" si="210"/>
        <v>1</v>
      </c>
      <c r="EN79" s="441" t="b">
        <f t="shared" ca="1" si="210"/>
        <v>0</v>
      </c>
      <c r="EO79" s="441">
        <f t="shared" ca="1" si="211"/>
        <v>1</v>
      </c>
      <c r="EP79" s="441">
        <f t="shared" ca="1" si="212"/>
        <v>0</v>
      </c>
      <c r="EQ79" s="441" t="b">
        <f t="shared" ca="1" si="213"/>
        <v>0</v>
      </c>
      <c r="ER79" s="441" t="b">
        <f t="shared" ca="1" si="214"/>
        <v>0</v>
      </c>
      <c r="ES79" s="441" t="b">
        <f t="shared" ca="1" si="214"/>
        <v>0</v>
      </c>
      <c r="ET79" s="441" t="b">
        <f t="shared" ca="1" si="214"/>
        <v>1</v>
      </c>
      <c r="EU79" s="91">
        <f t="shared" ca="1" si="215"/>
        <v>2</v>
      </c>
      <c r="EV79" s="91">
        <f t="shared" ca="1" si="215"/>
        <v>2</v>
      </c>
      <c r="EW79" s="441">
        <f t="shared" ca="1" si="216"/>
        <v>1</v>
      </c>
      <c r="EX79" s="441">
        <f t="shared" ca="1" si="217"/>
        <v>1</v>
      </c>
      <c r="EY79" s="441">
        <f t="shared" ca="1" si="217"/>
        <v>1</v>
      </c>
      <c r="EZ79" s="441">
        <f t="shared" ca="1" si="218"/>
        <v>1</v>
      </c>
      <c r="FA79" s="441">
        <f t="shared" ca="1" si="219"/>
        <v>0.5</v>
      </c>
      <c r="FB79" s="441" t="b">
        <f t="shared" ca="1" si="219"/>
        <v>1</v>
      </c>
      <c r="FC79" s="441" t="b">
        <f t="shared" ca="1" si="219"/>
        <v>0</v>
      </c>
      <c r="FD79" s="441" t="b">
        <f t="shared" ca="1" si="219"/>
        <v>0</v>
      </c>
      <c r="FE79" s="441" t="b">
        <f t="shared" ca="1" si="219"/>
        <v>0</v>
      </c>
      <c r="FF79" s="91">
        <f t="shared" ca="1" si="220"/>
        <v>1</v>
      </c>
      <c r="FG79" s="91">
        <f t="shared" ca="1" si="220"/>
        <v>1</v>
      </c>
      <c r="FH79" s="91">
        <f t="shared" ca="1" si="220"/>
        <v>1</v>
      </c>
      <c r="FI79" s="91">
        <f t="shared" ca="1" si="220"/>
        <v>1</v>
      </c>
      <c r="FJ79" s="91">
        <f t="shared" ca="1" si="220"/>
        <v>1</v>
      </c>
      <c r="FK79" s="91">
        <f t="shared" ca="1" si="220"/>
        <v>1</v>
      </c>
      <c r="FL79" s="91">
        <f t="shared" ca="1" si="220"/>
        <v>1</v>
      </c>
      <c r="FM79" s="91">
        <f t="shared" ca="1" si="220"/>
        <v>1</v>
      </c>
      <c r="FN79" s="8"/>
      <c r="FO79" s="567" t="str" cm="1">
        <f t="array" aca="1" ref="FO79" ca="1">INDEX(FO$13:FO78,$B79+1,1)</f>
        <v>-</v>
      </c>
      <c r="FP79" s="567" t="str" cm="1">
        <f t="array" aca="1" ref="FP79" ca="1">INDEX(FP$13:FP78,$B79+1,1)</f>
        <v>-</v>
      </c>
      <c r="FQ79" s="567" t="str" cm="1">
        <f t="array" aca="1" ref="FQ79" ca="1">INDEX(FQ$13:FQ78,$B79+1,1)</f>
        <v>-</v>
      </c>
      <c r="FR79" s="441">
        <f t="shared" ca="1" si="221"/>
        <v>11</v>
      </c>
      <c r="FS79" s="567" t="str" cm="1">
        <f t="array" aca="1" ref="FS79" ca="1">INDEX(FS$13:FS78,$B79+1,1)</f>
        <v>-</v>
      </c>
      <c r="FT79" s="567" cm="1">
        <f t="array" aca="1" ref="FT79" ca="1">INDEX(FT$13:FT78,$B79+1,1)</f>
        <v>1</v>
      </c>
      <c r="FU79" s="567" cm="1">
        <f t="array" aca="1" ref="FU79" ca="1">INDEX(FU$13:FU78,$B79+1,1)</f>
        <v>1</v>
      </c>
      <c r="FV79" s="567" t="str" cm="1">
        <f t="array" aca="1" ref="FV79" ca="1">INDEX(FV$13:FV78,$B79+1,1)</f>
        <v>-</v>
      </c>
      <c r="FW79" s="567" t="str" cm="1">
        <f t="array" aca="1" ref="FW79" ca="1">INDEX(FW$13:FW78,$B79+1,1)</f>
        <v>-</v>
      </c>
      <c r="FX79" s="567" t="str" cm="1">
        <f t="array" aca="1" ref="FX79" ca="1">INDEX(FX$13:FX78,$B79+1,1)</f>
        <v>-</v>
      </c>
      <c r="FY79" s="567" t="str" cm="1">
        <f t="array" aca="1" ref="FY79" ca="1">INDEX(FY$13:FY78,$B79+1,1)</f>
        <v>-</v>
      </c>
      <c r="FZ79" s="567" t="str" cm="1">
        <f t="array" aca="1" ref="FZ79" ca="1">INDEX(FZ$13:FZ78,$B79+1,1)</f>
        <v>-</v>
      </c>
      <c r="GA79" s="567" t="str" cm="1">
        <f t="array" aca="1" ref="GA79" ca="1">INDEX(GA$13:GA78,$B79+1,1)</f>
        <v>-</v>
      </c>
      <c r="GB79" s="567" t="str" cm="1">
        <f t="array" aca="1" ref="GB79" ca="1">INDEX(GB$13:GB78,$B79+1,1)</f>
        <v>-</v>
      </c>
      <c r="GC79" s="567" t="str" cm="1">
        <f t="array" aca="1" ref="GC79" ca="1">INDEX(GC$13:GC78,$B79+1,1)</f>
        <v>-</v>
      </c>
      <c r="GD79" s="567" t="str" cm="1">
        <f t="array" aca="1" ref="GD79" ca="1">INDEX(GD$13:GD78,$B79+1,1)</f>
        <v>-</v>
      </c>
      <c r="GE79" s="567" t="str" cm="1">
        <f t="array" aca="1" ref="GE79" ca="1">INDEX(GE$13:GE78,$B79+1,1)</f>
        <v>-</v>
      </c>
      <c r="GF79" s="567" t="str" cm="1">
        <f t="array" aca="1" ref="GF79" ca="1">INDEX(GF$13:GF78,$B79+1,1)</f>
        <v>-</v>
      </c>
      <c r="GG79" s="567" t="str" cm="1">
        <f t="array" aca="1" ref="GG79" ca="1">INDEX(GG$13:GG78,$B79+1,1)</f>
        <v>-</v>
      </c>
      <c r="GH79" s="567" t="str" cm="1">
        <f t="array" aca="1" ref="GH79" ca="1">INDEX(GH$13:GH78,$B79+1,1)</f>
        <v>-</v>
      </c>
      <c r="GI79" s="567" t="str" cm="1">
        <f t="array" aca="1" ref="GI79" ca="1">INDEX(GI$13:GI78,$B79+1,1)</f>
        <v>-</v>
      </c>
      <c r="GJ79" s="567" t="str" cm="1">
        <f t="array" aca="1" ref="GJ79" ca="1">INDEX(GJ$13:GJ78,$B79+1,1)</f>
        <v>-</v>
      </c>
      <c r="GK79" s="567" t="str" cm="1">
        <f t="array" aca="1" ref="GK79" ca="1">INDEX(GK$13:GK78,$B79+1,1)</f>
        <v>-</v>
      </c>
      <c r="GL79" s="567" t="str" cm="1">
        <f t="array" aca="1" ref="GL79" ca="1">INDEX(GL$13:GL78,$B79+1,1)</f>
        <v>-</v>
      </c>
      <c r="GM79" s="567" t="str" cm="1">
        <f t="array" aca="1" ref="GM79" ca="1">INDEX(GM$13:GM78,$B79+1,1)</f>
        <v>-</v>
      </c>
      <c r="GN79" s="441">
        <f t="shared" ca="1" si="222"/>
        <v>0.77746633065143</v>
      </c>
      <c r="GO79" s="567" t="str" cm="1">
        <f t="array" aca="1" ref="GO79" ca="1">INDEX(GO$13:GO78,$B79+1,1)</f>
        <v>-</v>
      </c>
      <c r="GP79" s="567" cm="1">
        <f t="array" aca="1" ref="GP79" ca="1">INDEX(GP$13:GP78,$B79+1,1)</f>
        <v>1</v>
      </c>
      <c r="GQ79" s="441">
        <f t="shared" ca="1" si="223"/>
        <v>-1.6553912775740486E-3</v>
      </c>
      <c r="GR79" s="567" cm="1">
        <f t="array" aca="1" ref="GR79" ca="1">INDEX(GR$13:GR78,$B79+1,1)</f>
        <v>0</v>
      </c>
      <c r="GS79" s="441">
        <f t="shared" ca="1" si="224"/>
        <v>-7.7585088790097685E-3</v>
      </c>
      <c r="GT79" s="441">
        <f t="shared" ca="1" si="224"/>
        <v>-1.939627219752442E-2</v>
      </c>
      <c r="GU79" s="441">
        <f t="shared" ca="1" si="224"/>
        <v>-1.939627219752442E-2</v>
      </c>
      <c r="GV79" s="441">
        <f t="shared" ca="1" si="224"/>
        <v>1</v>
      </c>
      <c r="GW79" s="441">
        <f t="shared" ca="1" si="224"/>
        <v>1.0189371900128976</v>
      </c>
      <c r="GX79" s="441">
        <f t="shared" ca="1" si="224"/>
        <v>-6.4495508428962081E-2</v>
      </c>
      <c r="GY79" s="567" cm="1">
        <f t="array" aca="1" ref="GY79" ca="1">INDEX(GY$13:GY78,$B79+1,1)</f>
        <v>0</v>
      </c>
      <c r="GZ79" s="567" cm="1">
        <f t="array" aca="1" ref="GZ79" ca="1">INDEX(GZ$13:GZ78,$B79+1,1)</f>
        <v>0</v>
      </c>
      <c r="HA79" s="567" cm="1">
        <f t="array" aca="1" ref="HA79" ca="1">INDEX(HA$13:HA78,$B79+1,1)</f>
        <v>0</v>
      </c>
      <c r="HB79" s="8"/>
      <c r="HC79" s="91" t="b">
        <f t="shared" ca="1" si="248"/>
        <v>1</v>
      </c>
      <c r="HD79" s="567" t="b" cm="1">
        <f t="array" aca="1" ref="HD79" ca="1">INDEX(HD$13:HD78,$B79+1,1)</f>
        <v>1</v>
      </c>
      <c r="HE79" s="674">
        <f t="shared" ca="1" si="254"/>
        <v>222301000003</v>
      </c>
      <c r="HF79" s="567" t="str" cm="1">
        <f t="array" aca="1" ref="HF79" ca="1">INDEX(HF$13:HF78,$B79+1,1)</f>
        <v>-</v>
      </c>
      <c r="HG79" s="567" cm="1">
        <f t="array" aca="1" ref="HG79" ca="1">INDEX(HG$13:HG78,$B79+1,1)</f>
        <v>0</v>
      </c>
      <c r="HH79" s="22" t="s">
        <v>30</v>
      </c>
      <c r="HI79" s="567" t="str" cm="1">
        <f t="array" aca="1" ref="HI79" ca="1">INDEX(HI$13:HI78,$B79+1,1)</f>
        <v>-</v>
      </c>
      <c r="HJ79" s="578">
        <f t="shared" ca="1" si="251"/>
        <v>222301000003</v>
      </c>
      <c r="HK79" s="567" t="str" cm="1">
        <f t="array" aca="1" ref="HK79" ca="1">INDEX(HK$13:HK78,$B79+1,1)</f>
        <v>-</v>
      </c>
      <c r="HL79" s="567" t="str" cm="1">
        <f t="array" aca="1" ref="HL79" ca="1">INDEX(HL$13:HL78,$B79+1,1)</f>
        <v>-</v>
      </c>
      <c r="HM79" s="567" t="str" cm="1">
        <f t="array" aca="1" ref="HM79" ca="1">INDEX(HM$13:HM78,$B79+1,1)</f>
        <v>-</v>
      </c>
      <c r="HN79" s="567" t="str" cm="1">
        <f t="array" aca="1" ref="HN79" ca="1">INDEX(HN$13:HN78,$B79+1,1)</f>
        <v>-</v>
      </c>
      <c r="HO79" s="567" t="str" cm="1">
        <f t="array" aca="1" ref="HO79" ca="1">INDEX(HO$13:HO78,$B79+1,1)</f>
        <v>-</v>
      </c>
      <c r="HP79" s="567" t="str" cm="1">
        <f t="array" aca="1" ref="HP79" ca="1">INDEX(HP$13:HP78,$B79+1,1)</f>
        <v>-</v>
      </c>
      <c r="HQ79" s="567" t="str" cm="1">
        <f t="array" aca="1" ref="HQ79" ca="1">INDEX(HQ$13:HQ78,$B79+1,1)</f>
        <v>-</v>
      </c>
      <c r="HR79" s="567" t="str" cm="1">
        <f t="array" aca="1" ref="HR79" ca="1">INDEX(HR$13:HR78,$B79+1,1)</f>
        <v>-</v>
      </c>
      <c r="HS79" s="567" t="str" cm="1">
        <f t="array" aca="1" ref="HS79" ca="1">INDEX(HS$13:HS78,$B79+1,1)</f>
        <v>-</v>
      </c>
      <c r="HT79" s="567" t="str" cm="1">
        <f t="array" aca="1" ref="HT79" ca="1">INDEX(HT$13:HT78,$B79+1,1)</f>
        <v>-</v>
      </c>
      <c r="HU79" s="567" t="str" cm="1">
        <f t="array" aca="1" ref="HU79" ca="1">INDEX(HU$13:HU78,$B79+1,1)</f>
        <v>-</v>
      </c>
      <c r="HV79" s="22">
        <v>1</v>
      </c>
      <c r="HW79" s="22">
        <v>1</v>
      </c>
      <c r="HX79" s="567" cm="1">
        <f t="array" aca="1" ref="HX79" ca="1">INDEX(HX$13:HX78,$B79+1,1)</f>
        <v>0</v>
      </c>
      <c r="HY79" s="567" t="str" cm="1">
        <f t="array" aca="1" ref="HY79" ca="1">INDEX(HY$13:HY78,$B79+1,1)</f>
        <v>-</v>
      </c>
      <c r="HZ79" s="567" t="str" cm="1">
        <f t="array" aca="1" ref="HZ79" ca="1">INDEX(HZ$13:HZ78,$B79+1,1)</f>
        <v>-</v>
      </c>
      <c r="IA79" s="567" t="str" cm="1">
        <f t="array" aca="1" ref="IA79" ca="1">INDEX(IA$13:IA78,$B79+1,1)</f>
        <v>-</v>
      </c>
      <c r="IB79" s="567" t="str" cm="1">
        <f t="array" aca="1" ref="IB79" ca="1">INDEX(IB$13:IB78,$B79+1,1)</f>
        <v>-</v>
      </c>
      <c r="IC79" s="567" t="str" cm="1">
        <f t="array" aca="1" ref="IC79" ca="1">INDEX(IC$13:IC78,$B79+1,1)</f>
        <v>-</v>
      </c>
      <c r="ID79" s="567" cm="1">
        <f t="array" aca="1" ref="ID79" ca="1">INDEX(ID$13:ID78,$B79+1,1)</f>
        <v>0</v>
      </c>
      <c r="IE79" s="567" t="str" cm="1">
        <f t="array" aca="1" ref="IE79" ca="1">INDEX(IE$13:IE78,$B79+1,1)</f>
        <v>-</v>
      </c>
      <c r="IF79" s="567" t="str" cm="1">
        <f t="array" aca="1" ref="IF79" ca="1">INDEX(IF$13:IF78,$B79+1,1)</f>
        <v>-</v>
      </c>
      <c r="IG79" s="567" t="str" cm="1">
        <f t="array" aca="1" ref="IG79" ca="1">INDEX(IG$13:IG78,$B79+1,1)</f>
        <v>-</v>
      </c>
      <c r="IH79" s="200">
        <f t="shared" ca="1" si="249"/>
        <v>0</v>
      </c>
      <c r="II79" s="200">
        <f t="shared" ca="1" si="246"/>
        <v>0</v>
      </c>
      <c r="IJ79" s="8"/>
      <c r="IK79" s="567" t="str" cm="1">
        <f t="array" aca="1" ref="IK79" ca="1">INDEX(IK$13:IK78,$B79+1,1)</f>
        <v>-</v>
      </c>
      <c r="IL79" s="567" t="str" cm="1">
        <f t="array" aca="1" ref="IL79" ca="1">INDEX(IL$13:IL78,$B79+1,1)</f>
        <v>-</v>
      </c>
      <c r="IM79" s="567" t="str" cm="1">
        <f t="array" aca="1" ref="IM79" ca="1">INDEX(IM$13:IM78,$B79+1,1)</f>
        <v>-</v>
      </c>
      <c r="IN79" s="567" t="str" cm="1">
        <f t="array" aca="1" ref="IN79" ca="1">INDEX(IN$13:IN78,$B79+1,1)</f>
        <v>-</v>
      </c>
      <c r="IO79" s="567" t="str" cm="1">
        <f t="array" aca="1" ref="IO79" ca="1">INDEX(IO$13:IO78,$B79+1,1)</f>
        <v>-</v>
      </c>
      <c r="IP79" s="567" t="str" cm="1">
        <f t="array" aca="1" ref="IP79" ca="1">INDEX(IP$13:IP78,$B79+1,1)</f>
        <v>-</v>
      </c>
      <c r="IQ79" s="567" t="str" cm="1">
        <f t="array" aca="1" ref="IQ79" ca="1">INDEX(IQ$13:IQ78,$B79+1,1)</f>
        <v>-</v>
      </c>
      <c r="IR79" s="567" t="str" cm="1">
        <f t="array" aca="1" ref="IR79" ca="1">INDEX(IR$13:IR78,$B79+1,1)</f>
        <v>-</v>
      </c>
      <c r="IS79" s="567" t="str" cm="1">
        <f t="array" aca="1" ref="IS79" ca="1">INDEX(IS$13:IS78,$B79+1,1)</f>
        <v>-</v>
      </c>
      <c r="IT79" s="567" t="str" cm="1">
        <f t="array" aca="1" ref="IT79" ca="1">INDEX(IT$13:IT78,$B79+1,1)</f>
        <v>-</v>
      </c>
      <c r="IU79" s="567" t="str" cm="1">
        <f t="array" aca="1" ref="IU79" ca="1">INDEX(IU$13:IU78,$B79+1,1)</f>
        <v>-</v>
      </c>
      <c r="IV79" s="567" t="str" cm="1">
        <f t="array" aca="1" ref="IV79" ca="1">INDEX(IV$13:IV78,$B79+1,1)</f>
        <v>-</v>
      </c>
      <c r="IW79" s="567" t="str" cm="1">
        <f t="array" aca="1" ref="IW79" ca="1">INDEX(IW$13:IW78,$B79+1,1)</f>
        <v>-</v>
      </c>
      <c r="IX79" s="567" t="str" cm="1">
        <f t="array" aca="1" ref="IX79" ca="1">INDEX(IX$13:IX78,$B79+1,1)</f>
        <v>-</v>
      </c>
      <c r="IY79" s="567" t="str" cm="1">
        <f t="array" aca="1" ref="IY79" ca="1">INDEX(IY$13:IY78,$B79+1,1)</f>
        <v>-</v>
      </c>
      <c r="IZ79" s="567" t="str" cm="1">
        <f t="array" aca="1" ref="IZ79" ca="1">INDEX(IZ$13:IZ78,$B79+1,1)</f>
        <v>-</v>
      </c>
      <c r="JA79" s="567" cm="1">
        <f t="array" aca="1" ref="JA79" ca="1">INDEX(JA$13:JA78,$B79+1,1)</f>
        <v>0</v>
      </c>
      <c r="JB79" s="575">
        <f t="shared" ca="1" si="225"/>
        <v>0</v>
      </c>
      <c r="JC79" s="575">
        <f t="shared" ca="1" si="225"/>
        <v>0</v>
      </c>
      <c r="JD79" s="197">
        <f t="shared" ca="1" si="226"/>
        <v>0</v>
      </c>
      <c r="JE79" s="197">
        <f t="shared" ca="1" si="226"/>
        <v>0</v>
      </c>
      <c r="JF79" s="197">
        <f t="shared" ca="1" si="226"/>
        <v>0</v>
      </c>
      <c r="JG79" s="197">
        <f t="shared" ca="1" si="226"/>
        <v>0</v>
      </c>
      <c r="JH79" s="197">
        <f t="shared" ca="1" si="226"/>
        <v>0</v>
      </c>
      <c r="JI79" s="240">
        <f t="shared" ca="1" si="227"/>
        <v>0</v>
      </c>
      <c r="JJ79" s="197">
        <f t="shared" ca="1" si="228"/>
        <v>0</v>
      </c>
      <c r="JK79" s="197">
        <f t="shared" ca="1" si="228"/>
        <v>0</v>
      </c>
      <c r="JL79" s="197">
        <f t="shared" ca="1" si="228"/>
        <v>0</v>
      </c>
      <c r="JM79" s="197">
        <f t="shared" ca="1" si="228"/>
        <v>0</v>
      </c>
      <c r="JN79" s="197">
        <f t="shared" ca="1" si="228"/>
        <v>0</v>
      </c>
      <c r="JO79" s="240">
        <f t="shared" ca="1" si="229"/>
        <v>0</v>
      </c>
      <c r="JP79" s="241">
        <f t="shared" ca="1" si="230"/>
        <v>0</v>
      </c>
      <c r="JQ79" s="241">
        <f t="shared" ca="1" si="230"/>
        <v>0</v>
      </c>
      <c r="JR79" s="241">
        <f t="shared" ca="1" si="230"/>
        <v>0</v>
      </c>
      <c r="JS79" s="241">
        <f t="shared" ca="1" si="230"/>
        <v>0</v>
      </c>
      <c r="JT79" s="576">
        <f t="shared" ca="1" si="231"/>
        <v>0</v>
      </c>
      <c r="JU79" s="241">
        <f t="shared" ca="1" si="232"/>
        <v>0</v>
      </c>
      <c r="JV79" s="241">
        <f t="shared" ca="1" si="232"/>
        <v>0</v>
      </c>
      <c r="JW79" s="241">
        <f t="shared" ca="1" si="232"/>
        <v>0</v>
      </c>
      <c r="JX79" s="241">
        <f t="shared" ca="1" si="232"/>
        <v>0</v>
      </c>
      <c r="JY79" s="576">
        <f t="shared" ca="1" si="233"/>
        <v>0</v>
      </c>
      <c r="JZ79" s="576">
        <f t="shared" ca="1" si="233"/>
        <v>0</v>
      </c>
      <c r="KA79" s="576">
        <f t="shared" ca="1" si="233"/>
        <v>0</v>
      </c>
      <c r="KB79" s="576">
        <f t="shared" ca="1" si="233"/>
        <v>0</v>
      </c>
      <c r="KC79" s="576">
        <f t="shared" ca="1" si="233"/>
        <v>0</v>
      </c>
      <c r="KD79" s="576">
        <f t="shared" ca="1" si="233"/>
        <v>0</v>
      </c>
      <c r="KE79" s="576">
        <f t="shared" ca="1" si="233"/>
        <v>0</v>
      </c>
      <c r="KF79" s="567" cm="1">
        <f t="array" aca="1" ref="KF79" ca="1">INDEX(KF$13:KF78,$B79+1,1)</f>
        <v>0</v>
      </c>
      <c r="KG79" s="441">
        <f t="shared" ca="1" si="234"/>
        <v>67</v>
      </c>
      <c r="KH79" s="8"/>
      <c r="KI79" s="567" cm="1">
        <f t="array" aca="1" ref="KI79" ca="1">INDEX(KI$13:KI78,$B79+1,1)</f>
        <v>0</v>
      </c>
      <c r="KJ79" s="441">
        <f t="shared" si="235"/>
        <v>0</v>
      </c>
      <c r="KK79" s="567" cm="1">
        <f t="array" aca="1" ref="KK79" ca="1">INDEX(KK$13:KK78,$B79+1,1)</f>
        <v>0</v>
      </c>
      <c r="KL79" s="567" t="str" cm="1">
        <f t="array" aca="1" ref="KL79" ca="1">INDEX(KL$13:KL78,$B79+1,1)</f>
        <v>-</v>
      </c>
      <c r="KM79" s="567" t="str" cm="1">
        <f t="array" aca="1" ref="KM79" ca="1">INDEX(KM$13:KM78,$B79+1,1)</f>
        <v>-</v>
      </c>
      <c r="KN79" s="567" t="str" cm="1">
        <f t="array" aca="1" ref="KN79" ca="1">INDEX(KN$13:KN78,$B79+1,1)</f>
        <v>-</v>
      </c>
      <c r="KO79" s="567" t="str" cm="1">
        <f t="array" aca="1" ref="KO79" ca="1">INDEX(KO$13:KO78,$B79+1,1)</f>
        <v>-</v>
      </c>
      <c r="KP79" s="567" t="str" cm="1">
        <f t="array" aca="1" ref="KP79" ca="1">INDEX(KP$13:KP78,$B79+1,1)</f>
        <v>-</v>
      </c>
      <c r="KQ79" s="567" t="str" cm="1">
        <f t="array" aca="1" ref="KQ79" ca="1">INDEX(KQ$13:KQ78,$B79+1,1)</f>
        <v>-</v>
      </c>
      <c r="KR79" s="567" t="str" cm="1">
        <f t="array" aca="1" ref="KR79" ca="1">INDEX(KR$13:KR78,$B79+1,1)</f>
        <v>-</v>
      </c>
      <c r="KS79" s="567" t="str" cm="1">
        <f t="array" aca="1" ref="KS79" ca="1">INDEX(KS$13:KS78,$B79+1,1)</f>
        <v>-</v>
      </c>
      <c r="KT79" s="567" t="str" cm="1">
        <f t="array" aca="1" ref="KT79" ca="1">INDEX(KT$13:KT78,$B79+1,1)</f>
        <v>-</v>
      </c>
      <c r="KU79" s="567" t="str" cm="1">
        <f t="array" aca="1" ref="KU79" ca="1">INDEX(KU$13:KU78,$B79+1,1)</f>
        <v>-</v>
      </c>
      <c r="KV79" s="567" t="str" cm="1">
        <f t="array" aca="1" ref="KV79" ca="1">INDEX(KV$13:KV78,$B79+1,1)</f>
        <v>-</v>
      </c>
      <c r="KW79" s="567" t="str" cm="1">
        <f t="array" aca="1" ref="KW79" ca="1">INDEX(KW$13:KW78,$B79+1,1)</f>
        <v>-</v>
      </c>
      <c r="KX79" s="567" t="str" cm="1">
        <f t="array" aca="1" ref="KX79" ca="1">INDEX(KX$13:KX78,$B79+1,1)</f>
        <v>-</v>
      </c>
      <c r="KY79" s="567" t="str" cm="1">
        <f t="array" aca="1" ref="KY79" ca="1">INDEX(KY$13:KY78,$B79+1,1)</f>
        <v>-</v>
      </c>
      <c r="KZ79" s="567" t="str" cm="1">
        <f t="array" aca="1" ref="KZ79" ca="1">INDEX(KZ$13:KZ78,$B79+1,1)</f>
        <v>-</v>
      </c>
      <c r="LA79" s="567" t="str" cm="1">
        <f t="array" aca="1" ref="LA79" ca="1">INDEX(LA$13:LA78,$B79+1,1)</f>
        <v>-</v>
      </c>
      <c r="LB79" s="8"/>
      <c r="LC79" s="441" t="b">
        <f t="shared" ca="1" si="236"/>
        <v>0</v>
      </c>
      <c r="LD79" s="567" t="str" cm="1">
        <f t="array" aca="1" ref="LD79" ca="1">INDEX(LD$13:LD78,$B79+1,1)</f>
        <v>-</v>
      </c>
      <c r="LE79" s="567" t="str" cm="1">
        <f t="array" aca="1" ref="LE79" ca="1">INDEX(LE$13:LE78,$B79+1,1)</f>
        <v>-</v>
      </c>
      <c r="LF79" s="567" t="str" cm="1">
        <f t="array" aca="1" ref="LF79" ca="1">INDEX(LF$13:LF78,$B79+1,1)</f>
        <v>-</v>
      </c>
      <c r="LG79" s="567" t="str" cm="1">
        <f t="array" aca="1" ref="LG79" ca="1">INDEX(LG$13:LG78,$B79+1,1)</f>
        <v>-</v>
      </c>
      <c r="LH79" s="441" t="str">
        <f t="shared" ca="1" si="237"/>
        <v>-</v>
      </c>
      <c r="LI79" s="441" t="str">
        <f t="shared" ca="1" si="237"/>
        <v>-</v>
      </c>
      <c r="LJ79" s="567" t="str" cm="1">
        <f t="array" aca="1" ref="LJ79" ca="1">INDEX(LJ$13:LJ78,$B79+1,1)</f>
        <v>-</v>
      </c>
      <c r="LK79" s="441" t="str" cm="1">
        <f t="array" aca="1" ref="LK79" ca="1">IF(OR(LL79:LL79&lt;&gt;"-"),TRUE,"-")</f>
        <v>-</v>
      </c>
      <c r="LL79" s="567" t="str" cm="1">
        <f t="array" aca="1" ref="LL79" ca="1">INDEX(LL$13:LL78,$B79+1,1)</f>
        <v>-</v>
      </c>
      <c r="LM79" s="567" cm="1">
        <f t="array" aca="1" ref="LM79" ca="1">INDEX(LM$13:LM78,$B79+1,1)</f>
        <v>0</v>
      </c>
      <c r="LN79" s="567" cm="1">
        <f t="array" aca="1" ref="LN79" ca="1">INDEX(LN$13:LN78,$B79+1,1)</f>
        <v>999999</v>
      </c>
      <c r="LO79" s="567" cm="1">
        <f t="array" aca="1" ref="LO79" ca="1">INDEX(LO$13:LO78,$B79+1,1)</f>
        <v>999999</v>
      </c>
      <c r="LP79" s="567" cm="1">
        <f t="array" aca="1" ref="LP79" ca="1">INDEX(LP$13:LP78,$B79+1,1)</f>
        <v>999999</v>
      </c>
      <c r="LQ79" s="567" cm="1">
        <f t="array" aca="1" ref="LQ79" ca="1">INDEX(LQ$13:LQ78,$B79+1,1)</f>
        <v>999999</v>
      </c>
      <c r="LR79" s="567" cm="1">
        <f t="array" aca="1" ref="LR79" ca="1">INDEX(LR$13:LR78,$B79+1,1)</f>
        <v>999999</v>
      </c>
      <c r="LS79" s="567" cm="1">
        <f t="array" aca="1" ref="LS79" ca="1">INDEX(LS$13:LS78,$B79+1,1)</f>
        <v>999999</v>
      </c>
      <c r="LT79" s="567" t="str" cm="1">
        <f t="array" aca="1" ref="LT79" ca="1">INDEX(LT$13:LT78,$B79+1,1)</f>
        <v>-</v>
      </c>
      <c r="LU79" s="567" t="str" cm="1">
        <f t="array" aca="1" ref="LU79" ca="1">INDEX(LU$13:LU78,$B79+1,1)</f>
        <v>-</v>
      </c>
      <c r="LV79" s="567" t="str" cm="1">
        <f t="array" aca="1" ref="LV79" ca="1">INDEX(LV$13:LV78,$B79+1,1)</f>
        <v>-</v>
      </c>
      <c r="LW79" s="567" t="b" cm="1">
        <f t="array" aca="1" ref="LW79" ca="1">INDEX(LW$13:LW78,$B79+1,1)</f>
        <v>1</v>
      </c>
      <c r="LX79" s="567" t="str" cm="1">
        <f t="array" aca="1" ref="LX79" ca="1">INDEX(LX$13:LX78,$B79+1,1)</f>
        <v>-</v>
      </c>
      <c r="LY79" s="567" cm="1">
        <f t="array" aca="1" ref="LY79" ca="1">INDEX(LY$13:LY78,$B79+1,1)</f>
        <v>0</v>
      </c>
      <c r="LZ79" s="567" cm="1">
        <f t="array" aca="1" ref="LZ79" ca="1">INDEX(LZ$13:LZ78,$B79+1,1)</f>
        <v>0</v>
      </c>
      <c r="MA79" s="567" cm="1">
        <f t="array" aca="1" ref="MA79" ca="1">INDEX(MA$13:MA78,$B79+1,1)</f>
        <v>0</v>
      </c>
      <c r="MB79" s="567" t="str" cm="1">
        <f t="array" aca="1" ref="MB79" ca="1">INDEX(MB$13:MB78,$B79+1,1)</f>
        <v>-</v>
      </c>
      <c r="MC79" s="567" t="str" cm="1">
        <f t="array" aca="1" ref="MC79" ca="1">INDEX(MC$13:MC78,$B79+1,1)</f>
        <v>-</v>
      </c>
      <c r="MD79" s="441">
        <f t="shared" ca="1" si="238"/>
        <v>0</v>
      </c>
      <c r="ME79" s="567" t="str" cm="1">
        <f t="array" aca="1" ref="ME79" ca="1">INDEX(ME$13:ME78,$B79+1,1)</f>
        <v>-</v>
      </c>
      <c r="MF79" s="441" t="str">
        <f t="shared" ca="1" si="239"/>
        <v>-</v>
      </c>
      <c r="MG79" s="8"/>
      <c r="MH79" s="441">
        <f t="shared" si="240"/>
        <v>50</v>
      </c>
      <c r="MI79" s="441">
        <f t="shared" si="240"/>
        <v>50</v>
      </c>
      <c r="MJ79" s="441">
        <f t="shared" si="240"/>
        <v>50</v>
      </c>
      <c r="MK79" s="441">
        <f t="shared" si="240"/>
        <v>50</v>
      </c>
      <c r="ML79" s="567" cm="1">
        <f t="array" aca="1" ref="ML79" ca="1">INDEX(ML$13:ML78,$B79+1,1)</f>
        <v>1</v>
      </c>
      <c r="MM79" s="567" cm="1">
        <f t="array" aca="1" ref="MM79" ca="1">INDEX(MM$13:MM78,$B79+1,1)</f>
        <v>1</v>
      </c>
      <c r="MN79" s="567" cm="1">
        <f t="array" aca="1" ref="MN79" ca="1">INDEX(MN$13:MN78,$B79+1,1)</f>
        <v>1</v>
      </c>
      <c r="MO79" s="567" cm="1">
        <f t="array" aca="1" ref="MO79" ca="1">INDEX(MO$13:MO78,$B79+1,1)</f>
        <v>1</v>
      </c>
      <c r="MP79" s="8"/>
      <c r="MQ79" s="441">
        <f t="shared" ca="1" si="241"/>
        <v>1.5</v>
      </c>
      <c r="MR79" s="8"/>
      <c r="MS79" s="577" t="str">
        <f t="shared" ca="1" si="242"/>
        <v>-</v>
      </c>
      <c r="MT79" s="577" t="str">
        <f t="shared" ca="1" si="242"/>
        <v>-</v>
      </c>
      <c r="MU79" s="577" t="str">
        <f t="shared" ca="1" si="242"/>
        <v>-</v>
      </c>
      <c r="MV79" s="577" t="str">
        <f t="shared" ca="1" si="242"/>
        <v>-</v>
      </c>
      <c r="MW79" s="567" cm="1">
        <f t="array" aca="1" ref="MW79" ca="1">INDEX(MW$13:MW78,$B79+1,1)</f>
        <v>0</v>
      </c>
      <c r="MX79" s="514">
        <v>0</v>
      </c>
    </row>
    <row r="80" spans="1:362" outlineLevel="2">
      <c r="A80" s="18">
        <f t="shared" si="120"/>
        <v>67</v>
      </c>
      <c r="B80" s="200">
        <f t="shared" ca="1" si="250"/>
        <v>65</v>
      </c>
      <c r="C80" s="489">
        <v>202</v>
      </c>
      <c r="D80" s="124" t="str">
        <f t="shared" ca="1" si="187"/>
        <v>GSW</v>
      </c>
      <c r="E80" t="b">
        <v>1</v>
      </c>
      <c r="F80" t="b">
        <v>0</v>
      </c>
      <c r="G80" t="b">
        <f t="shared" si="188"/>
        <v>1</v>
      </c>
      <c r="H80" s="200">
        <f t="shared" ca="1" si="247"/>
        <v>7</v>
      </c>
      <c r="I80" s="567" cm="1">
        <f t="array" aca="1" ref="I80" ca="1">INDEX(I$13:I79,$B80+1,1)</f>
        <v>1</v>
      </c>
      <c r="J80" s="567" cm="1">
        <f t="array" aca="1" ref="J80" ca="1">INDEX(J$13:J79,$B80+1,1)</f>
        <v>0</v>
      </c>
      <c r="K80" s="567" cm="1">
        <f t="array" aca="1" ref="K80" ca="1">INDEX(K$13:K79,$B80+1,1)</f>
        <v>0</v>
      </c>
      <c r="L80" s="567" cm="1">
        <f t="array" aca="1" ref="L80" ca="1">INDEX(L$13:L79,$B80+1,1)</f>
        <v>2</v>
      </c>
      <c r="M80" s="567" cm="1">
        <f t="array" aca="1" ref="M80" ca="1">INDEX(M$13:M79,$B80+1,1)</f>
        <v>2</v>
      </c>
      <c r="N80" s="567" cm="1">
        <f t="array" aca="1" ref="N80" ca="1">INDEX(N$13:N79,$B80+1,1)</f>
        <v>2</v>
      </c>
      <c r="O80" s="567" cm="1">
        <f t="array" aca="1" ref="O80" ca="1">INDEX(O$13:O79,$B80+1,1)</f>
        <v>3</v>
      </c>
      <c r="P80" s="441">
        <f t="shared" ca="1" si="189"/>
        <v>2</v>
      </c>
      <c r="Q80" s="441">
        <f t="shared" ca="1" si="189"/>
        <v>0</v>
      </c>
      <c r="R80" s="441">
        <f t="shared" ca="1" si="190"/>
        <v>6</v>
      </c>
      <c r="S80" s="91">
        <f t="shared" ca="1" si="191"/>
        <v>2</v>
      </c>
      <c r="T80" s="91">
        <f ca="1">INDEX(CHOOSE($O80,DataAutumn!i.AdultDrys,DataWinter!i.AdultDrys,DataSpring!i.AdultDrys),1,$M80)</f>
        <v>3</v>
      </c>
      <c r="U80" s="567" cm="1">
        <f t="array" aca="1" ref="U80" ca="1">INDEX(U$13:U79,$B80+1,1)</f>
        <v>2</v>
      </c>
      <c r="V80" s="567" cm="1">
        <f t="array" aca="1" ref="V80" ca="1">INDEX(V$13:V79,$B80+1,1)</f>
        <v>0</v>
      </c>
      <c r="W80" s="567" cm="1">
        <f t="array" aca="1" ref="W80" ca="1">INDEX(W$13:W79,$B80+1,1)</f>
        <v>0</v>
      </c>
      <c r="X80" s="567" cm="1">
        <f t="array" aca="1" ref="X80" ca="1">INDEX(X$13:X79,$B80+1,1)</f>
        <v>2</v>
      </c>
      <c r="Y80" s="567" cm="1">
        <f t="array" aca="1" ref="Y80" ca="1">INDEX(Y$13:Y79,$B80+1,1)</f>
        <v>1</v>
      </c>
      <c r="Z80" s="567" cm="1">
        <f t="array" aca="1" ref="Z80" ca="1">INDEX(Z$13:Z79,$B80+1,1)</f>
        <v>1</v>
      </c>
      <c r="AA80" s="567" cm="1">
        <f t="array" aca="1" ref="AA80" ca="1">INDEX(AA$13:AA79,$B80+1,1)</f>
        <v>1</v>
      </c>
      <c r="AB80" s="441" cm="1">
        <f t="array" aca="1" ref="AB80" ca="1">INDEX(i.MLP_PvP,$AD80,2)</f>
        <v>1</v>
      </c>
      <c r="AC80" s="441"/>
      <c r="AD80" s="567" cm="1">
        <f t="array" aca="1" ref="AD80" ca="1">INDEX(AD$13:AD79,$B80+1,1)</f>
        <v>1</v>
      </c>
      <c r="AE80" s="567" cm="1">
        <f t="array" aca="1" ref="AE80" ca="1">INDEX(AE$13:AE79,$B80+1,1)</f>
        <v>0</v>
      </c>
      <c r="AF80" s="567" cm="1">
        <f t="array" aca="1" ref="AF80" ca="1">INDEX(AF$13:AF79,$B80+1,1)</f>
        <v>0</v>
      </c>
      <c r="AG80" s="567" cm="1">
        <f t="array" aca="1" ref="AG80" ca="1">INDEX(AG$13:AG79,$B80+1,1)</f>
        <v>0</v>
      </c>
      <c r="AH80" s="567" cm="1">
        <f t="array" aca="1" ref="AH80" ca="1">INDEX(AH$13:AH79,$B80+1,1)</f>
        <v>0</v>
      </c>
      <c r="AI80" s="116"/>
      <c r="AJ80" s="116"/>
      <c r="AK80" s="116"/>
      <c r="AL80" s="116"/>
      <c r="AM80" s="116"/>
      <c r="AN80" s="116"/>
      <c r="AO80" s="116"/>
      <c r="AP80" s="116"/>
      <c r="AQ80" s="116"/>
      <c r="AR80" s="116"/>
      <c r="AS80" s="116"/>
      <c r="AT80" s="116"/>
      <c r="AU80" s="116"/>
      <c r="AV80" s="116"/>
      <c r="AW80" s="116"/>
      <c r="AX80" s="116"/>
      <c r="AY80" s="116"/>
      <c r="AZ80" s="116"/>
      <c r="BA80" s="327" t="str">
        <f t="shared" ca="1" si="243"/>
        <v>Feedsupply 00007 SE GSW MWM     TOLSpr Scan2 CFS_0 RR+01% GP100% WP100% MP100% (PT_F33N33L00)</v>
      </c>
      <c r="BB80" s="8" t="str">
        <f ca="1">IF(COUNTIF(BA$13:BA80,BA80)=1,"-","Dup")</f>
        <v>-</v>
      </c>
      <c r="BC80" s="8"/>
      <c r="BD80" s="567" t="str" cm="1">
        <f t="array" aca="1" ref="BD80" ca="1">INDEX(BD$13:BD79,$B80+1,1)</f>
        <v>-</v>
      </c>
      <c r="BE80" s="567" t="str" cm="1">
        <f t="array" aca="1" ref="BE80" ca="1">INDEX(BE$13:BE79,$B80+1,1)</f>
        <v>-</v>
      </c>
      <c r="BF80" s="567" t="str" cm="1">
        <f t="array" aca="1" ref="BF80" ca="1">INDEX(BF$13:BF79,$B80+1,1)</f>
        <v>-</v>
      </c>
      <c r="BG80" s="567" t="str" cm="1">
        <f t="array" aca="1" ref="BG80" ca="1">INDEX(BG$13:BG79,$B80+1,1)</f>
        <v>-</v>
      </c>
      <c r="BH80" s="567" t="str" cm="1">
        <f t="array" aca="1" ref="BH80" ca="1">INDEX(BH$13:BH79,$B80+1,1)</f>
        <v>-</v>
      </c>
      <c r="BI80" s="567" t="str" cm="1">
        <f t="array" aca="1" ref="BI80" ca="1">INDEX(BI$13:BI79,$B80+1,1)</f>
        <v>-</v>
      </c>
      <c r="BJ80" s="567" t="str" cm="1">
        <f t="array" aca="1" ref="BJ80" ca="1">INDEX(BJ$13:BJ79,$B80+1,1)</f>
        <v>-</v>
      </c>
      <c r="BK80" s="567" t="str" cm="1">
        <f t="array" aca="1" ref="BK80" ca="1">INDEX(BK$13:BK79,$B80+1,1)</f>
        <v>-</v>
      </c>
      <c r="BL80" s="567" t="str" cm="1">
        <f t="array" aca="1" ref="BL80" ca="1">INDEX(BL$13:BL79,$B80+1,1)</f>
        <v>-</v>
      </c>
      <c r="BM80" s="8"/>
      <c r="BN80" s="441" t="b">
        <f t="shared" ca="1" si="192"/>
        <v>1</v>
      </c>
      <c r="BO80" s="441" t="str">
        <f t="shared" ca="1" si="192"/>
        <v>-</v>
      </c>
      <c r="BP80" s="441" t="b">
        <f t="shared" ca="1" si="192"/>
        <v>0</v>
      </c>
      <c r="BQ80" s="441" t="str">
        <f t="shared" ca="1" si="192"/>
        <v>-</v>
      </c>
      <c r="BR80" s="441" t="str">
        <f t="shared" ca="1" si="192"/>
        <v>-</v>
      </c>
      <c r="BS80" s="441" t="str">
        <f t="shared" ca="1" si="192"/>
        <v>-</v>
      </c>
      <c r="BT80" s="441" t="str">
        <f t="shared" ca="1" si="192"/>
        <v>-</v>
      </c>
      <c r="BU80" s="441" t="str">
        <f t="shared" ca="1" si="192"/>
        <v>-</v>
      </c>
      <c r="BV80" s="441" t="str">
        <f t="shared" ca="1" si="192"/>
        <v>-</v>
      </c>
      <c r="BW80" s="441" t="str">
        <f t="shared" ca="1" si="192"/>
        <v>-</v>
      </c>
      <c r="BX80" s="441" t="str">
        <f t="shared" ca="1" si="192"/>
        <v>-</v>
      </c>
      <c r="BY80" s="441" t="str">
        <f t="shared" ca="1" si="192"/>
        <v>-</v>
      </c>
      <c r="BZ80" s="441" t="b">
        <f t="shared" ca="1" si="192"/>
        <v>0</v>
      </c>
      <c r="CA80" s="91">
        <f t="shared" ca="1" si="192"/>
        <v>0</v>
      </c>
      <c r="CB80" s="567" t="str" cm="1">
        <f t="array" aca="1" ref="CB80" ca="1">INDEX(CB$13:CB79,$B80+1,1)</f>
        <v>-</v>
      </c>
      <c r="CC80" s="567" t="str" cm="1">
        <f t="array" aca="1" ref="CC80" ca="1">INDEX(CC$13:CC79,$B80+1,1)</f>
        <v>-</v>
      </c>
      <c r="CD80" s="567" t="b" cm="1">
        <f t="array" aca="1" ref="CD80" ca="1">INDEX(CD$13:CD79,$B80+1,1)</f>
        <v>1</v>
      </c>
      <c r="CE80" s="8"/>
      <c r="CF80" s="567" t="str" cm="1">
        <f t="array" aca="1" ref="CF80" ca="1">INDEX(CF$13:CF79,$B80+1,1)</f>
        <v>-</v>
      </c>
      <c r="CG80" s="441" t="str">
        <f t="shared" ca="1" si="193"/>
        <v>-</v>
      </c>
      <c r="CH80" s="441">
        <f t="shared" ca="1" si="194"/>
        <v>0</v>
      </c>
      <c r="CI80" s="441">
        <f t="shared" ca="1" si="194"/>
        <v>0</v>
      </c>
      <c r="CJ80" s="567" t="str" cm="1">
        <f t="array" aca="1" ref="CJ80" ca="1">INDEX(CJ$13:CJ79,$B80+1,1)</f>
        <v>-</v>
      </c>
      <c r="CK80" s="567" t="str" cm="1">
        <f t="array" aca="1" ref="CK80" ca="1">INDEX(CK$13:CK79,$B80+1,1)</f>
        <v>-</v>
      </c>
      <c r="CL80" s="567" t="str" cm="1">
        <f t="array" aca="1" ref="CL80" ca="1">INDEX(CL$13:CL79,$B80+1,1)</f>
        <v>-</v>
      </c>
      <c r="CM80" s="441" t="str">
        <f t="shared" ca="1" si="195"/>
        <v>-</v>
      </c>
      <c r="CN80" s="441">
        <f t="shared" ca="1" si="196"/>
        <v>0</v>
      </c>
      <c r="CO80" s="441">
        <f t="shared" ca="1" si="196"/>
        <v>0</v>
      </c>
      <c r="CP80" s="567" t="str" cm="1">
        <f t="array" aca="1" ref="CP80" ca="1">INDEX(CP$13:CP79,$B80+1,1)</f>
        <v>-</v>
      </c>
      <c r="CQ80" s="441" t="str">
        <f t="shared" ca="1" si="197"/>
        <v>-</v>
      </c>
      <c r="CR80" s="441">
        <f t="shared" ca="1" si="198"/>
        <v>0</v>
      </c>
      <c r="CS80" s="567" t="str" cm="1">
        <f t="array" aca="1" ref="CS80" ca="1">INDEX(CS$13:CS79,$B80+1,1)</f>
        <v>-</v>
      </c>
      <c r="CT80" s="567" t="str" cm="1">
        <f t="array" aca="1" ref="CT80" ca="1">INDEX(CT$13:CT79,$B80+1,1)</f>
        <v>-</v>
      </c>
      <c r="CU80" s="441">
        <f t="shared" ca="1" si="199"/>
        <v>0</v>
      </c>
      <c r="CV80" s="567" t="str" cm="1">
        <f t="array" aca="1" ref="CV80" ca="1">INDEX(CV$13:CV79,$B80+1,1)</f>
        <v>-</v>
      </c>
      <c r="CW80" s="441" t="str">
        <f t="shared" ca="1" si="200"/>
        <v>-</v>
      </c>
      <c r="CX80" s="441">
        <f t="shared" ca="1" si="201"/>
        <v>0</v>
      </c>
      <c r="CY80" s="441">
        <f t="shared" ca="1" si="201"/>
        <v>0</v>
      </c>
      <c r="CZ80" s="8"/>
      <c r="DA80" s="567" t="b" cm="1">
        <f t="array" aca="1" ref="DA80" ca="1">INDEX(DA$13:DA79,$B80+1,1)</f>
        <v>1</v>
      </c>
      <c r="DB80" s="567" t="b" cm="1">
        <f t="array" aca="1" ref="DB80" ca="1">INDEX(DB$13:DB79,$B80+1,1)</f>
        <v>1</v>
      </c>
      <c r="DC80" s="579">
        <f t="shared" ca="1" si="202"/>
        <v>2232011</v>
      </c>
      <c r="DD80" s="567" t="b" cm="1">
        <f t="array" aca="1" ref="DD80" ca="1">INDEX(DD$13:DD79,$B80+1,1)</f>
        <v>1</v>
      </c>
      <c r="DE80" s="567" cm="1">
        <f t="array" aca="1" ref="DE80" ca="1">INDEX(DE$13:DE79,$B80+1,1)</f>
        <v>0</v>
      </c>
      <c r="DF80" s="567" cm="1">
        <f t="array" aca="1" ref="DF80" ca="1">INDEX(DF$13:DF79,$B80+1,1)</f>
        <v>1</v>
      </c>
      <c r="DG80" s="567" cm="1">
        <f t="array" aca="1" ref="DG80" ca="1">INDEX(DG$13:DG79,$B80+1,1)</f>
        <v>1</v>
      </c>
      <c r="DH80" s="575">
        <f t="shared" ca="1" si="203"/>
        <v>652</v>
      </c>
      <c r="DI80" s="575">
        <f t="shared" ca="1" si="203"/>
        <v>686</v>
      </c>
      <c r="DJ80" s="575">
        <f t="shared" ca="1" si="203"/>
        <v>721</v>
      </c>
      <c r="DK80" s="490">
        <f t="shared" ca="1" si="204"/>
        <v>378</v>
      </c>
      <c r="DL80" s="490">
        <f t="shared" ca="1" si="204"/>
        <v>413</v>
      </c>
      <c r="DM80" s="490">
        <f t="shared" ca="1" si="204"/>
        <v>448</v>
      </c>
      <c r="DN80" s="441">
        <f t="shared" ca="1" si="205"/>
        <v>1</v>
      </c>
      <c r="DO80" s="441">
        <f t="shared" ca="1" si="205"/>
        <v>60</v>
      </c>
      <c r="DP80" s="441" t="str">
        <f t="shared" ca="1" si="205"/>
        <v>-</v>
      </c>
      <c r="DQ80" s="441" t="str">
        <f t="shared" ca="1" si="205"/>
        <v>-</v>
      </c>
      <c r="DR80" s="441" t="str">
        <f t="shared" ca="1" si="205"/>
        <v>-</v>
      </c>
      <c r="DS80" s="441" t="str">
        <f t="shared" ca="1" si="205"/>
        <v>-</v>
      </c>
      <c r="DT80" s="441" t="b">
        <f t="shared" ca="1" si="206"/>
        <v>0</v>
      </c>
      <c r="DU80" s="441" t="str">
        <f t="shared" ca="1" si="206"/>
        <v>-</v>
      </c>
      <c r="DV80" s="441" t="str">
        <f t="shared" ca="1" si="206"/>
        <v>-</v>
      </c>
      <c r="DW80" s="441" t="str">
        <f t="shared" ca="1" si="206"/>
        <v>-</v>
      </c>
      <c r="DX80" s="441" t="str">
        <f t="shared" ca="1" si="206"/>
        <v>-</v>
      </c>
      <c r="DY80" s="441" t="str">
        <f t="shared" ca="1" si="206"/>
        <v>-</v>
      </c>
      <c r="DZ80" s="441">
        <f t="shared" ca="1" si="206"/>
        <v>500</v>
      </c>
      <c r="EA80" s="441">
        <f t="shared" ca="1" si="206"/>
        <v>500</v>
      </c>
      <c r="EB80" s="441" t="str">
        <f t="shared" ca="1" si="206"/>
        <v>-</v>
      </c>
      <c r="EC80" s="441" t="str">
        <f t="shared" ca="1" si="206"/>
        <v>-</v>
      </c>
      <c r="ED80" s="441" t="str">
        <f t="shared" ca="1" si="206"/>
        <v>-</v>
      </c>
      <c r="EE80" s="441">
        <f t="shared" ca="1" si="207"/>
        <v>0</v>
      </c>
      <c r="EF80" s="441">
        <f t="shared" ca="1" si="208"/>
        <v>1.2500000000000001E-2</v>
      </c>
      <c r="EG80" s="441">
        <f t="shared" ca="1" si="209"/>
        <v>0</v>
      </c>
      <c r="EH80" s="441">
        <f t="shared" ca="1" si="209"/>
        <v>6.25E-2</v>
      </c>
      <c r="EI80" s="441">
        <f t="shared" ca="1" si="209"/>
        <v>6.25E-2</v>
      </c>
      <c r="EJ80" s="441">
        <f t="shared" ca="1" si="209"/>
        <v>6.25E-2</v>
      </c>
      <c r="EK80" s="441" t="b">
        <f t="shared" ca="1" si="210"/>
        <v>0</v>
      </c>
      <c r="EL80" s="441" t="b">
        <f t="shared" ca="1" si="210"/>
        <v>1</v>
      </c>
      <c r="EM80" s="441" t="b">
        <f t="shared" ca="1" si="210"/>
        <v>1</v>
      </c>
      <c r="EN80" s="441" t="b">
        <f t="shared" ca="1" si="210"/>
        <v>0</v>
      </c>
      <c r="EO80" s="441">
        <f t="shared" ca="1" si="211"/>
        <v>1</v>
      </c>
      <c r="EP80" s="441">
        <f t="shared" ca="1" si="212"/>
        <v>0</v>
      </c>
      <c r="EQ80" s="441" t="b">
        <f t="shared" ca="1" si="213"/>
        <v>0</v>
      </c>
      <c r="ER80" s="441" t="b">
        <f t="shared" ca="1" si="214"/>
        <v>0</v>
      </c>
      <c r="ES80" s="441" t="b">
        <f t="shared" ca="1" si="214"/>
        <v>0</v>
      </c>
      <c r="ET80" s="441" t="b">
        <f t="shared" ca="1" si="214"/>
        <v>1</v>
      </c>
      <c r="EU80" s="91">
        <f t="shared" ca="1" si="215"/>
        <v>2</v>
      </c>
      <c r="EV80" s="91">
        <f t="shared" ca="1" si="215"/>
        <v>2</v>
      </c>
      <c r="EW80" s="441">
        <f t="shared" ca="1" si="216"/>
        <v>1</v>
      </c>
      <c r="EX80" s="441">
        <f t="shared" ca="1" si="217"/>
        <v>1</v>
      </c>
      <c r="EY80" s="441">
        <f t="shared" ca="1" si="217"/>
        <v>1</v>
      </c>
      <c r="EZ80" s="441">
        <f t="shared" ca="1" si="218"/>
        <v>1</v>
      </c>
      <c r="FA80" s="441">
        <f t="shared" ca="1" si="219"/>
        <v>0.5</v>
      </c>
      <c r="FB80" s="441" t="b">
        <f t="shared" ca="1" si="219"/>
        <v>1</v>
      </c>
      <c r="FC80" s="441" t="b">
        <f t="shared" ca="1" si="219"/>
        <v>0</v>
      </c>
      <c r="FD80" s="441" t="b">
        <f t="shared" ca="1" si="219"/>
        <v>0</v>
      </c>
      <c r="FE80" s="441" t="b">
        <f t="shared" ca="1" si="219"/>
        <v>0</v>
      </c>
      <c r="FF80" s="91">
        <f t="shared" ca="1" si="220"/>
        <v>1</v>
      </c>
      <c r="FG80" s="91">
        <f t="shared" ca="1" si="220"/>
        <v>1</v>
      </c>
      <c r="FH80" s="91">
        <f t="shared" ca="1" si="220"/>
        <v>1</v>
      </c>
      <c r="FI80" s="91">
        <f t="shared" ca="1" si="220"/>
        <v>1</v>
      </c>
      <c r="FJ80" s="91">
        <f t="shared" ca="1" si="220"/>
        <v>1</v>
      </c>
      <c r="FK80" s="91">
        <f t="shared" ca="1" si="220"/>
        <v>1</v>
      </c>
      <c r="FL80" s="91">
        <f t="shared" ca="1" si="220"/>
        <v>1</v>
      </c>
      <c r="FM80" s="91">
        <f t="shared" ca="1" si="220"/>
        <v>1</v>
      </c>
      <c r="FN80" s="8"/>
      <c r="FO80" s="567" t="str" cm="1">
        <f t="array" aca="1" ref="FO80" ca="1">INDEX(FO$13:FO79,$B80+1,1)</f>
        <v>-</v>
      </c>
      <c r="FP80" s="567" t="str" cm="1">
        <f t="array" aca="1" ref="FP80" ca="1">INDEX(FP$13:FP79,$B80+1,1)</f>
        <v>-</v>
      </c>
      <c r="FQ80" s="567" t="str" cm="1">
        <f t="array" aca="1" ref="FQ80" ca="1">INDEX(FQ$13:FQ79,$B80+1,1)</f>
        <v>-</v>
      </c>
      <c r="FR80" s="441">
        <f t="shared" ca="1" si="221"/>
        <v>11</v>
      </c>
      <c r="FS80" s="567" t="str" cm="1">
        <f t="array" aca="1" ref="FS80" ca="1">INDEX(FS$13:FS79,$B80+1,1)</f>
        <v>-</v>
      </c>
      <c r="FT80" s="567" cm="1">
        <f t="array" aca="1" ref="FT80" ca="1">INDEX(FT$13:FT79,$B80+1,1)</f>
        <v>1</v>
      </c>
      <c r="FU80" s="567" cm="1">
        <f t="array" aca="1" ref="FU80" ca="1">INDEX(FU$13:FU79,$B80+1,1)</f>
        <v>1</v>
      </c>
      <c r="FV80" s="567" t="str" cm="1">
        <f t="array" aca="1" ref="FV80" ca="1">INDEX(FV$13:FV79,$B80+1,1)</f>
        <v>-</v>
      </c>
      <c r="FW80" s="567" t="str" cm="1">
        <f t="array" aca="1" ref="FW80" ca="1">INDEX(FW$13:FW79,$B80+1,1)</f>
        <v>-</v>
      </c>
      <c r="FX80" s="567" t="str" cm="1">
        <f t="array" aca="1" ref="FX80" ca="1">INDEX(FX$13:FX79,$B80+1,1)</f>
        <v>-</v>
      </c>
      <c r="FY80" s="567" t="str" cm="1">
        <f t="array" aca="1" ref="FY80" ca="1">INDEX(FY$13:FY79,$B80+1,1)</f>
        <v>-</v>
      </c>
      <c r="FZ80" s="567" t="str" cm="1">
        <f t="array" aca="1" ref="FZ80" ca="1">INDEX(FZ$13:FZ79,$B80+1,1)</f>
        <v>-</v>
      </c>
      <c r="GA80" s="567" t="str" cm="1">
        <f t="array" aca="1" ref="GA80" ca="1">INDEX(GA$13:GA79,$B80+1,1)</f>
        <v>-</v>
      </c>
      <c r="GB80" s="567" t="str" cm="1">
        <f t="array" aca="1" ref="GB80" ca="1">INDEX(GB$13:GB79,$B80+1,1)</f>
        <v>-</v>
      </c>
      <c r="GC80" s="567" t="str" cm="1">
        <f t="array" aca="1" ref="GC80" ca="1">INDEX(GC$13:GC79,$B80+1,1)</f>
        <v>-</v>
      </c>
      <c r="GD80" s="567" t="str" cm="1">
        <f t="array" aca="1" ref="GD80" ca="1">INDEX(GD$13:GD79,$B80+1,1)</f>
        <v>-</v>
      </c>
      <c r="GE80" s="567" t="str" cm="1">
        <f t="array" aca="1" ref="GE80" ca="1">INDEX(GE$13:GE79,$B80+1,1)</f>
        <v>-</v>
      </c>
      <c r="GF80" s="567" t="str" cm="1">
        <f t="array" aca="1" ref="GF80" ca="1">INDEX(GF$13:GF79,$B80+1,1)</f>
        <v>-</v>
      </c>
      <c r="GG80" s="567" t="str" cm="1">
        <f t="array" aca="1" ref="GG80" ca="1">INDEX(GG$13:GG79,$B80+1,1)</f>
        <v>-</v>
      </c>
      <c r="GH80" s="567" t="str" cm="1">
        <f t="array" aca="1" ref="GH80" ca="1">INDEX(GH$13:GH79,$B80+1,1)</f>
        <v>-</v>
      </c>
      <c r="GI80" s="567" t="str" cm="1">
        <f t="array" aca="1" ref="GI80" ca="1">INDEX(GI$13:GI79,$B80+1,1)</f>
        <v>-</v>
      </c>
      <c r="GJ80" s="567" t="str" cm="1">
        <f t="array" aca="1" ref="GJ80" ca="1">INDEX(GJ$13:GJ79,$B80+1,1)</f>
        <v>-</v>
      </c>
      <c r="GK80" s="567" t="str" cm="1">
        <f t="array" aca="1" ref="GK80" ca="1">INDEX(GK$13:GK79,$B80+1,1)</f>
        <v>-</v>
      </c>
      <c r="GL80" s="567" t="str" cm="1">
        <f t="array" aca="1" ref="GL80" ca="1">INDEX(GL$13:GL79,$B80+1,1)</f>
        <v>-</v>
      </c>
      <c r="GM80" s="567" t="str" cm="1">
        <f t="array" aca="1" ref="GM80" ca="1">INDEX(GM$13:GM79,$B80+1,1)</f>
        <v>-</v>
      </c>
      <c r="GN80" s="441">
        <f t="shared" ca="1" si="222"/>
        <v>0.77746633065143</v>
      </c>
      <c r="GO80" s="567" t="str" cm="1">
        <f t="array" aca="1" ref="GO80" ca="1">INDEX(GO$13:GO79,$B80+1,1)</f>
        <v>-</v>
      </c>
      <c r="GP80" s="567" cm="1">
        <f t="array" aca="1" ref="GP80" ca="1">INDEX(GP$13:GP79,$B80+1,1)</f>
        <v>1</v>
      </c>
      <c r="GQ80" s="441">
        <f t="shared" ca="1" si="223"/>
        <v>-1.6553912775740486E-3</v>
      </c>
      <c r="GR80" s="567" cm="1">
        <f t="array" aca="1" ref="GR80" ca="1">INDEX(GR$13:GR79,$B80+1,1)</f>
        <v>0</v>
      </c>
      <c r="GS80" s="441">
        <f t="shared" ca="1" si="224"/>
        <v>-7.7585088790097685E-3</v>
      </c>
      <c r="GT80" s="441">
        <f t="shared" ca="1" si="224"/>
        <v>-1.939627219752442E-2</v>
      </c>
      <c r="GU80" s="441">
        <f t="shared" ca="1" si="224"/>
        <v>-1.939627219752442E-2</v>
      </c>
      <c r="GV80" s="441">
        <f t="shared" ca="1" si="224"/>
        <v>1</v>
      </c>
      <c r="GW80" s="441">
        <f t="shared" ca="1" si="224"/>
        <v>1.0189371900128976</v>
      </c>
      <c r="GX80" s="441">
        <f t="shared" ca="1" si="224"/>
        <v>-6.4495508428962081E-2</v>
      </c>
      <c r="GY80" s="567" cm="1">
        <f t="array" aca="1" ref="GY80" ca="1">INDEX(GY$13:GY79,$B80+1,1)</f>
        <v>0</v>
      </c>
      <c r="GZ80" s="567" cm="1">
        <f t="array" aca="1" ref="GZ80" ca="1">INDEX(GZ$13:GZ79,$B80+1,1)</f>
        <v>0</v>
      </c>
      <c r="HA80" s="567" cm="1">
        <f t="array" aca="1" ref="HA80" ca="1">INDEX(HA$13:HA79,$B80+1,1)</f>
        <v>0</v>
      </c>
      <c r="HB80" s="8"/>
      <c r="HC80" s="91" t="b">
        <f t="shared" ca="1" si="248"/>
        <v>1</v>
      </c>
      <c r="HD80" s="567" t="b" cm="1">
        <f t="array" aca="1" ref="HD80" ca="1">INDEX(HD$13:HD79,$B80+1,1)</f>
        <v>1</v>
      </c>
      <c r="HE80" s="674">
        <f t="shared" ca="1" si="254"/>
        <v>222301000003</v>
      </c>
      <c r="HF80" s="567" t="b" cm="1">
        <f t="array" aca="1" ref="HF80" ca="1">INDEX(HF$13:HF79,$B80+1,1)</f>
        <v>0</v>
      </c>
      <c r="HG80" s="567" cm="1">
        <f t="array" aca="1" ref="HG80" ca="1">INDEX(HG$13:HG79,$B80+1,1)</f>
        <v>0</v>
      </c>
      <c r="HH80" s="22" t="s">
        <v>30</v>
      </c>
      <c r="HI80" s="567" t="b" cm="1">
        <f t="array" aca="1" ref="HI80" ca="1">INDEX(HI$13:HI79,$B80+1,1)</f>
        <v>1</v>
      </c>
      <c r="HJ80" s="578">
        <f t="shared" ca="1" si="251"/>
        <v>222301000004</v>
      </c>
      <c r="HK80" s="567" t="str" cm="1">
        <f t="array" aca="1" ref="HK80" ca="1">INDEX(HK$13:HK79,$B80+1,1)</f>
        <v>-</v>
      </c>
      <c r="HL80" s="567" t="str" cm="1">
        <f t="array" aca="1" ref="HL80" ca="1">INDEX(HL$13:HL79,$B80+1,1)</f>
        <v>-</v>
      </c>
      <c r="HM80" s="567" t="str" cm="1">
        <f t="array" aca="1" ref="HM80" ca="1">INDEX(HM$13:HM79,$B80+1,1)</f>
        <v>-</v>
      </c>
      <c r="HN80" s="567" t="str" cm="1">
        <f t="array" aca="1" ref="HN80" ca="1">INDEX(HN$13:HN79,$B80+1,1)</f>
        <v>-</v>
      </c>
      <c r="HO80" s="567" t="str" cm="1">
        <f t="array" aca="1" ref="HO80" ca="1">INDEX(HO$13:HO79,$B80+1,1)</f>
        <v>-</v>
      </c>
      <c r="HP80" s="567" t="str" cm="1">
        <f t="array" aca="1" ref="HP80" ca="1">INDEX(HP$13:HP79,$B80+1,1)</f>
        <v>-</v>
      </c>
      <c r="HQ80" s="567" t="str" cm="1">
        <f t="array" aca="1" ref="HQ80" ca="1">INDEX(HQ$13:HQ79,$B80+1,1)</f>
        <v>-</v>
      </c>
      <c r="HR80" s="567" t="str" cm="1">
        <f t="array" aca="1" ref="HR80" ca="1">INDEX(HR$13:HR79,$B80+1,1)</f>
        <v>-</v>
      </c>
      <c r="HS80" s="567" t="str" cm="1">
        <f t="array" aca="1" ref="HS80" ca="1">INDEX(HS$13:HS79,$B80+1,1)</f>
        <v>-</v>
      </c>
      <c r="HT80" s="567" t="str" cm="1">
        <f t="array" aca="1" ref="HT80" ca="1">INDEX(HT$13:HT79,$B80+1,1)</f>
        <v>-</v>
      </c>
      <c r="HU80" s="567" t="str" cm="1">
        <f t="array" aca="1" ref="HU80" ca="1">INDEX(HU$13:HU79,$B80+1,1)</f>
        <v>-</v>
      </c>
      <c r="HV80" s="22">
        <v>3</v>
      </c>
      <c r="HW80" s="22">
        <v>3</v>
      </c>
      <c r="HX80" s="567" cm="1">
        <f t="array" aca="1" ref="HX80" ca="1">INDEX(HX$13:HX79,$B80+1,1)</f>
        <v>0</v>
      </c>
      <c r="HY80" s="22">
        <v>1</v>
      </c>
      <c r="HZ80" s="22">
        <v>-1</v>
      </c>
      <c r="IA80" s="567" t="str" cm="1">
        <f t="array" aca="1" ref="IA80" ca="1">INDEX(IA$13:IA79,$B80+1,1)</f>
        <v>-</v>
      </c>
      <c r="IB80" s="567" t="str" cm="1">
        <f t="array" aca="1" ref="IB80" ca="1">INDEX(IB$13:IB79,$B80+1,1)</f>
        <v>-</v>
      </c>
      <c r="IC80" s="567" t="str" cm="1">
        <f t="array" aca="1" ref="IC80" ca="1">INDEX(IC$13:IC79,$B80+1,1)</f>
        <v>-</v>
      </c>
      <c r="ID80" s="552">
        <f t="shared" ca="1" si="252"/>
        <v>0</v>
      </c>
      <c r="IE80" s="552">
        <f t="shared" si="252"/>
        <v>1</v>
      </c>
      <c r="IF80" s="552">
        <f t="shared" si="252"/>
        <v>-1</v>
      </c>
      <c r="IG80" s="567" t="str" cm="1">
        <f t="array" aca="1" ref="IG80" ca="1">INDEX(IG$13:IG79,$B80+1,1)</f>
        <v>-</v>
      </c>
      <c r="IH80" s="200">
        <f ca="1">OFFSET(IH80,-1,0)</f>
        <v>0</v>
      </c>
      <c r="II80" s="200">
        <f t="shared" ca="1" si="246"/>
        <v>0</v>
      </c>
      <c r="IJ80" s="8"/>
      <c r="IK80" s="567" t="str" cm="1">
        <f t="array" aca="1" ref="IK80" ca="1">INDEX(IK$13:IK79,$B80+1,1)</f>
        <v>-</v>
      </c>
      <c r="IL80" s="567" t="str" cm="1">
        <f t="array" aca="1" ref="IL80" ca="1">INDEX(IL$13:IL79,$B80+1,1)</f>
        <v>-</v>
      </c>
      <c r="IM80" s="567" t="str" cm="1">
        <f t="array" aca="1" ref="IM80" ca="1">INDEX(IM$13:IM79,$B80+1,1)</f>
        <v>-</v>
      </c>
      <c r="IN80" s="567" t="str" cm="1">
        <f t="array" aca="1" ref="IN80" ca="1">INDEX(IN$13:IN79,$B80+1,1)</f>
        <v>-</v>
      </c>
      <c r="IO80" s="567" t="str" cm="1">
        <f t="array" aca="1" ref="IO80" ca="1">INDEX(IO$13:IO79,$B80+1,1)</f>
        <v>-</v>
      </c>
      <c r="IP80" s="567" t="str" cm="1">
        <f t="array" aca="1" ref="IP80" ca="1">INDEX(IP$13:IP79,$B80+1,1)</f>
        <v>-</v>
      </c>
      <c r="IQ80" s="567" t="str" cm="1">
        <f t="array" aca="1" ref="IQ80" ca="1">INDEX(IQ$13:IQ79,$B80+1,1)</f>
        <v>-</v>
      </c>
      <c r="IR80" s="567" t="str" cm="1">
        <f t="array" aca="1" ref="IR80" ca="1">INDEX(IR$13:IR79,$B80+1,1)</f>
        <v>-</v>
      </c>
      <c r="IS80" s="567" t="str" cm="1">
        <f t="array" aca="1" ref="IS80" ca="1">INDEX(IS$13:IS79,$B80+1,1)</f>
        <v>-</v>
      </c>
      <c r="IT80" s="567" t="str" cm="1">
        <f t="array" aca="1" ref="IT80" ca="1">INDEX(IT$13:IT79,$B80+1,1)</f>
        <v>-</v>
      </c>
      <c r="IU80" s="567" t="str" cm="1">
        <f t="array" aca="1" ref="IU80" ca="1">INDEX(IU$13:IU79,$B80+1,1)</f>
        <v>-</v>
      </c>
      <c r="IV80" s="567" t="str" cm="1">
        <f t="array" aca="1" ref="IV80" ca="1">INDEX(IV$13:IV79,$B80+1,1)</f>
        <v>-</v>
      </c>
      <c r="IW80" s="567" t="str" cm="1">
        <f t="array" aca="1" ref="IW80" ca="1">INDEX(IW$13:IW79,$B80+1,1)</f>
        <v>-</v>
      </c>
      <c r="IX80" s="567" t="str" cm="1">
        <f t="array" aca="1" ref="IX80" ca="1">INDEX(IX$13:IX79,$B80+1,1)</f>
        <v>-</v>
      </c>
      <c r="IY80" s="567" t="str" cm="1">
        <f t="array" aca="1" ref="IY80" ca="1">INDEX(IY$13:IY79,$B80+1,1)</f>
        <v>-</v>
      </c>
      <c r="IZ80" s="567" t="str" cm="1">
        <f t="array" aca="1" ref="IZ80" ca="1">INDEX(IZ$13:IZ79,$B80+1,1)</f>
        <v>-</v>
      </c>
      <c r="JA80" s="567" cm="1">
        <f t="array" aca="1" ref="JA80" ca="1">INDEX(JA$13:JA79,$B80+1,1)</f>
        <v>0</v>
      </c>
      <c r="JB80" s="575">
        <f t="shared" ca="1" si="225"/>
        <v>0</v>
      </c>
      <c r="JC80" s="575">
        <f t="shared" ca="1" si="225"/>
        <v>0</v>
      </c>
      <c r="JD80" s="197">
        <f t="shared" ca="1" si="226"/>
        <v>0</v>
      </c>
      <c r="JE80" s="197">
        <f t="shared" ca="1" si="226"/>
        <v>0</v>
      </c>
      <c r="JF80" s="197">
        <f t="shared" ca="1" si="226"/>
        <v>0</v>
      </c>
      <c r="JG80" s="197">
        <f t="shared" ca="1" si="226"/>
        <v>0</v>
      </c>
      <c r="JH80" s="197">
        <f t="shared" ca="1" si="226"/>
        <v>0</v>
      </c>
      <c r="JI80" s="240">
        <f t="shared" ca="1" si="227"/>
        <v>0</v>
      </c>
      <c r="JJ80" s="197">
        <f t="shared" ca="1" si="228"/>
        <v>0</v>
      </c>
      <c r="JK80" s="197">
        <f t="shared" ca="1" si="228"/>
        <v>0</v>
      </c>
      <c r="JL80" s="197">
        <f t="shared" ca="1" si="228"/>
        <v>0</v>
      </c>
      <c r="JM80" s="197">
        <f t="shared" ca="1" si="228"/>
        <v>0</v>
      </c>
      <c r="JN80" s="197">
        <f t="shared" ca="1" si="228"/>
        <v>0</v>
      </c>
      <c r="JO80" s="240">
        <f t="shared" ca="1" si="229"/>
        <v>0</v>
      </c>
      <c r="JP80" s="241">
        <f t="shared" ca="1" si="230"/>
        <v>0</v>
      </c>
      <c r="JQ80" s="241">
        <f t="shared" ca="1" si="230"/>
        <v>0</v>
      </c>
      <c r="JR80" s="241">
        <f t="shared" ca="1" si="230"/>
        <v>0</v>
      </c>
      <c r="JS80" s="241">
        <f t="shared" ca="1" si="230"/>
        <v>0</v>
      </c>
      <c r="JT80" s="576">
        <f t="shared" ca="1" si="231"/>
        <v>0</v>
      </c>
      <c r="JU80" s="241">
        <f t="shared" ca="1" si="232"/>
        <v>0</v>
      </c>
      <c r="JV80" s="241">
        <f t="shared" ca="1" si="232"/>
        <v>0</v>
      </c>
      <c r="JW80" s="241">
        <f t="shared" ca="1" si="232"/>
        <v>0</v>
      </c>
      <c r="JX80" s="241">
        <f t="shared" ca="1" si="232"/>
        <v>0</v>
      </c>
      <c r="JY80" s="576">
        <f t="shared" ca="1" si="233"/>
        <v>0</v>
      </c>
      <c r="JZ80" s="576">
        <f t="shared" ca="1" si="233"/>
        <v>0</v>
      </c>
      <c r="KA80" s="576">
        <f t="shared" ca="1" si="233"/>
        <v>0</v>
      </c>
      <c r="KB80" s="576">
        <f t="shared" ca="1" si="233"/>
        <v>0</v>
      </c>
      <c r="KC80" s="576">
        <f t="shared" ca="1" si="233"/>
        <v>0</v>
      </c>
      <c r="KD80" s="576">
        <f t="shared" ca="1" si="233"/>
        <v>0</v>
      </c>
      <c r="KE80" s="576">
        <f t="shared" ca="1" si="233"/>
        <v>0</v>
      </c>
      <c r="KF80" s="567" cm="1">
        <f t="array" aca="1" ref="KF80" ca="1">INDEX(KF$13:KF79,$B80+1,1)</f>
        <v>0</v>
      </c>
      <c r="KG80" s="441">
        <f t="shared" ca="1" si="234"/>
        <v>67</v>
      </c>
      <c r="KH80" s="8"/>
      <c r="KI80" s="567" cm="1">
        <f t="array" aca="1" ref="KI80" ca="1">INDEX(KI$13:KI79,$B80+1,1)</f>
        <v>0</v>
      </c>
      <c r="KJ80" s="441">
        <f t="shared" si="235"/>
        <v>0</v>
      </c>
      <c r="KK80" s="567" cm="1">
        <f t="array" aca="1" ref="KK80" ca="1">INDEX(KK$13:KK79,$B80+1,1)</f>
        <v>0</v>
      </c>
      <c r="KL80" s="567" t="str" cm="1">
        <f t="array" aca="1" ref="KL80" ca="1">INDEX(KL$13:KL79,$B80+1,1)</f>
        <v>-</v>
      </c>
      <c r="KM80" s="567" t="str" cm="1">
        <f t="array" aca="1" ref="KM80" ca="1">INDEX(KM$13:KM79,$B80+1,1)</f>
        <v>-</v>
      </c>
      <c r="KN80" s="567" t="str" cm="1">
        <f t="array" aca="1" ref="KN80" ca="1">INDEX(KN$13:KN79,$B80+1,1)</f>
        <v>-</v>
      </c>
      <c r="KO80" s="567" t="str" cm="1">
        <f t="array" aca="1" ref="KO80" ca="1">INDEX(KO$13:KO79,$B80+1,1)</f>
        <v>-</v>
      </c>
      <c r="KP80" s="567" t="str" cm="1">
        <f t="array" aca="1" ref="KP80" ca="1">INDEX(KP$13:KP79,$B80+1,1)</f>
        <v>-</v>
      </c>
      <c r="KQ80" s="567" t="str" cm="1">
        <f t="array" aca="1" ref="KQ80" ca="1">INDEX(KQ$13:KQ79,$B80+1,1)</f>
        <v>-</v>
      </c>
      <c r="KR80" s="567" t="str" cm="1">
        <f t="array" aca="1" ref="KR80" ca="1">INDEX(KR$13:KR79,$B80+1,1)</f>
        <v>-</v>
      </c>
      <c r="KS80" s="567" t="str" cm="1">
        <f t="array" aca="1" ref="KS80" ca="1">INDEX(KS$13:KS79,$B80+1,1)</f>
        <v>-</v>
      </c>
      <c r="KT80" s="567" t="str" cm="1">
        <f t="array" aca="1" ref="KT80" ca="1">INDEX(KT$13:KT79,$B80+1,1)</f>
        <v>-</v>
      </c>
      <c r="KU80" s="567" t="str" cm="1">
        <f t="array" aca="1" ref="KU80" ca="1">INDEX(KU$13:KU79,$B80+1,1)</f>
        <v>-</v>
      </c>
      <c r="KV80" s="567" t="str" cm="1">
        <f t="array" aca="1" ref="KV80" ca="1">INDEX(KV$13:KV79,$B80+1,1)</f>
        <v>-</v>
      </c>
      <c r="KW80" s="567" t="str" cm="1">
        <f t="array" aca="1" ref="KW80" ca="1">INDEX(KW$13:KW79,$B80+1,1)</f>
        <v>-</v>
      </c>
      <c r="KX80" s="567" t="str" cm="1">
        <f t="array" aca="1" ref="KX80" ca="1">INDEX(KX$13:KX79,$B80+1,1)</f>
        <v>-</v>
      </c>
      <c r="KY80" s="567" t="str" cm="1">
        <f t="array" aca="1" ref="KY80" ca="1">INDEX(KY$13:KY79,$B80+1,1)</f>
        <v>-</v>
      </c>
      <c r="KZ80" s="567" t="str" cm="1">
        <f t="array" aca="1" ref="KZ80" ca="1">INDEX(KZ$13:KZ79,$B80+1,1)</f>
        <v>-</v>
      </c>
      <c r="LA80" s="567" t="str" cm="1">
        <f t="array" aca="1" ref="LA80" ca="1">INDEX(LA$13:LA79,$B80+1,1)</f>
        <v>-</v>
      </c>
      <c r="LB80" s="8"/>
      <c r="LC80" s="441" t="b">
        <f t="shared" ca="1" si="236"/>
        <v>0</v>
      </c>
      <c r="LD80" s="567" t="str" cm="1">
        <f t="array" aca="1" ref="LD80" ca="1">INDEX(LD$13:LD79,$B80+1,1)</f>
        <v>-</v>
      </c>
      <c r="LE80" s="567" t="str" cm="1">
        <f t="array" aca="1" ref="LE80" ca="1">INDEX(LE$13:LE79,$B80+1,1)</f>
        <v>-</v>
      </c>
      <c r="LF80" s="567" t="str" cm="1">
        <f t="array" aca="1" ref="LF80" ca="1">INDEX(LF$13:LF79,$B80+1,1)</f>
        <v>-</v>
      </c>
      <c r="LG80" s="567" t="str" cm="1">
        <f t="array" aca="1" ref="LG80" ca="1">INDEX(LG$13:LG79,$B80+1,1)</f>
        <v>-</v>
      </c>
      <c r="LH80" s="441" t="str">
        <f t="shared" ca="1" si="237"/>
        <v>-</v>
      </c>
      <c r="LI80" s="441" t="str">
        <f t="shared" ca="1" si="237"/>
        <v>-</v>
      </c>
      <c r="LJ80" s="567" t="str" cm="1">
        <f t="array" aca="1" ref="LJ80" ca="1">INDEX(LJ$13:LJ79,$B80+1,1)</f>
        <v>-</v>
      </c>
      <c r="LK80" s="441" t="str" cm="1">
        <f t="array" aca="1" ref="LK80" ca="1">IF(OR(LL80:LL80&lt;&gt;"-"),TRUE,"-")</f>
        <v>-</v>
      </c>
      <c r="LL80" s="567" t="str" cm="1">
        <f t="array" aca="1" ref="LL80" ca="1">INDEX(LL$13:LL79,$B80+1,1)</f>
        <v>-</v>
      </c>
      <c r="LM80" s="567" cm="1">
        <f t="array" aca="1" ref="LM80" ca="1">INDEX(LM$13:LM79,$B80+1,1)</f>
        <v>0</v>
      </c>
      <c r="LN80" s="567" cm="1">
        <f t="array" aca="1" ref="LN80" ca="1">INDEX(LN$13:LN79,$B80+1,1)</f>
        <v>999999</v>
      </c>
      <c r="LO80" s="567" cm="1">
        <f t="array" aca="1" ref="LO80" ca="1">INDEX(LO$13:LO79,$B80+1,1)</f>
        <v>999999</v>
      </c>
      <c r="LP80" s="567" cm="1">
        <f t="array" aca="1" ref="LP80" ca="1">INDEX(LP$13:LP79,$B80+1,1)</f>
        <v>999999</v>
      </c>
      <c r="LQ80" s="567" cm="1">
        <f t="array" aca="1" ref="LQ80" ca="1">INDEX(LQ$13:LQ79,$B80+1,1)</f>
        <v>999999</v>
      </c>
      <c r="LR80" s="567" cm="1">
        <f t="array" aca="1" ref="LR80" ca="1">INDEX(LR$13:LR79,$B80+1,1)</f>
        <v>999999</v>
      </c>
      <c r="LS80" s="567" cm="1">
        <f t="array" aca="1" ref="LS80" ca="1">INDEX(LS$13:LS79,$B80+1,1)</f>
        <v>999999</v>
      </c>
      <c r="LT80" s="567" t="str" cm="1">
        <f t="array" aca="1" ref="LT80" ca="1">INDEX(LT$13:LT79,$B80+1,1)</f>
        <v>-</v>
      </c>
      <c r="LU80" s="567" t="str" cm="1">
        <f t="array" aca="1" ref="LU80" ca="1">INDEX(LU$13:LU79,$B80+1,1)</f>
        <v>-</v>
      </c>
      <c r="LV80" s="567" t="str" cm="1">
        <f t="array" aca="1" ref="LV80" ca="1">INDEX(LV$13:LV79,$B80+1,1)</f>
        <v>-</v>
      </c>
      <c r="LW80" s="567" t="b" cm="1">
        <f t="array" aca="1" ref="LW80" ca="1">INDEX(LW$13:LW79,$B80+1,1)</f>
        <v>1</v>
      </c>
      <c r="LX80" s="567" t="str" cm="1">
        <f t="array" aca="1" ref="LX80" ca="1">INDEX(LX$13:LX79,$B80+1,1)</f>
        <v>-</v>
      </c>
      <c r="LY80" s="567" cm="1">
        <f t="array" aca="1" ref="LY80" ca="1">INDEX(LY$13:LY79,$B80+1,1)</f>
        <v>0</v>
      </c>
      <c r="LZ80" s="567" cm="1">
        <f t="array" aca="1" ref="LZ80" ca="1">INDEX(LZ$13:LZ79,$B80+1,1)</f>
        <v>0</v>
      </c>
      <c r="MA80" s="567" cm="1">
        <f t="array" aca="1" ref="MA80" ca="1">INDEX(MA$13:MA79,$B80+1,1)</f>
        <v>0</v>
      </c>
      <c r="MB80" s="567" t="str" cm="1">
        <f t="array" aca="1" ref="MB80" ca="1">INDEX(MB$13:MB79,$B80+1,1)</f>
        <v>-</v>
      </c>
      <c r="MC80" s="567" t="str" cm="1">
        <f t="array" aca="1" ref="MC80" ca="1">INDEX(MC$13:MC79,$B80+1,1)</f>
        <v>-</v>
      </c>
      <c r="MD80" s="441">
        <f t="shared" ca="1" si="238"/>
        <v>0</v>
      </c>
      <c r="ME80" s="567" t="str" cm="1">
        <f t="array" aca="1" ref="ME80" ca="1">INDEX(ME$13:ME79,$B80+1,1)</f>
        <v>-</v>
      </c>
      <c r="MF80" s="441" t="str">
        <f t="shared" ca="1" si="239"/>
        <v>-</v>
      </c>
      <c r="MG80" s="8"/>
      <c r="MH80" s="441">
        <f t="shared" si="240"/>
        <v>50</v>
      </c>
      <c r="MI80" s="441">
        <f t="shared" si="240"/>
        <v>50</v>
      </c>
      <c r="MJ80" s="441">
        <f t="shared" si="240"/>
        <v>50</v>
      </c>
      <c r="MK80" s="441">
        <f t="shared" si="240"/>
        <v>50</v>
      </c>
      <c r="ML80" s="567" cm="1">
        <f t="array" aca="1" ref="ML80" ca="1">INDEX(ML$13:ML79,$B80+1,1)</f>
        <v>1</v>
      </c>
      <c r="MM80" s="567" cm="1">
        <f t="array" aca="1" ref="MM80" ca="1">INDEX(MM$13:MM79,$B80+1,1)</f>
        <v>1</v>
      </c>
      <c r="MN80" s="567" cm="1">
        <f t="array" aca="1" ref="MN80" ca="1">INDEX(MN$13:MN79,$B80+1,1)</f>
        <v>1</v>
      </c>
      <c r="MO80" s="567" cm="1">
        <f t="array" aca="1" ref="MO80" ca="1">INDEX(MO$13:MO79,$B80+1,1)</f>
        <v>1</v>
      </c>
      <c r="MP80" s="8"/>
      <c r="MQ80" s="441">
        <f t="shared" ca="1" si="241"/>
        <v>1.5</v>
      </c>
      <c r="MR80" s="8"/>
      <c r="MS80" s="577" t="str">
        <f t="shared" ca="1" si="242"/>
        <v>-</v>
      </c>
      <c r="MT80" s="577" t="str">
        <f t="shared" ca="1" si="242"/>
        <v>-</v>
      </c>
      <c r="MU80" s="577" t="str">
        <f t="shared" ca="1" si="242"/>
        <v>-</v>
      </c>
      <c r="MV80" s="577" t="str">
        <f t="shared" ca="1" si="242"/>
        <v>-</v>
      </c>
      <c r="MW80" s="567" cm="1">
        <f t="array" aca="1" ref="MW80" ca="1">INDEX(MW$13:MW79,$B80+1,1)</f>
        <v>0</v>
      </c>
      <c r="MX80" s="514">
        <v>0</v>
      </c>
    </row>
    <row r="81" spans="1:362" outlineLevel="2">
      <c r="A81" s="18">
        <f t="shared" si="120"/>
        <v>68</v>
      </c>
      <c r="B81" s="200">
        <f t="shared" ca="1" si="250"/>
        <v>66</v>
      </c>
      <c r="C81" s="489">
        <v>202</v>
      </c>
      <c r="D81" s="124" t="str">
        <f t="shared" ca="1" si="187"/>
        <v>GSW</v>
      </c>
      <c r="E81" t="b">
        <v>1</v>
      </c>
      <c r="F81" t="b">
        <v>0</v>
      </c>
      <c r="G81" t="b">
        <f t="shared" si="188"/>
        <v>1</v>
      </c>
      <c r="H81" s="200">
        <f t="shared" ca="1" si="247"/>
        <v>8</v>
      </c>
      <c r="I81" s="567" cm="1">
        <f t="array" aca="1" ref="I81" ca="1">INDEX(I$13:I80,$B81+1,1)</f>
        <v>1</v>
      </c>
      <c r="J81" s="567" cm="1">
        <f t="array" aca="1" ref="J81" ca="1">INDEX(J$13:J80,$B81+1,1)</f>
        <v>0</v>
      </c>
      <c r="K81" s="567" cm="1">
        <f t="array" aca="1" ref="K81" ca="1">INDEX(K$13:K80,$B81+1,1)</f>
        <v>0</v>
      </c>
      <c r="L81" s="567" cm="1">
        <f t="array" aca="1" ref="L81" ca="1">INDEX(L$13:L80,$B81+1,1)</f>
        <v>2</v>
      </c>
      <c r="M81" s="567" cm="1">
        <f t="array" aca="1" ref="M81" ca="1">INDEX(M$13:M80,$B81+1,1)</f>
        <v>2</v>
      </c>
      <c r="N81" s="567" cm="1">
        <f t="array" aca="1" ref="N81" ca="1">INDEX(N$13:N80,$B81+1,1)</f>
        <v>2</v>
      </c>
      <c r="O81" s="567" cm="1">
        <f t="array" aca="1" ref="O81" ca="1">INDEX(O$13:O80,$B81+1,1)</f>
        <v>3</v>
      </c>
      <c r="P81" s="441">
        <f t="shared" ca="1" si="189"/>
        <v>2</v>
      </c>
      <c r="Q81" s="441">
        <f t="shared" ca="1" si="189"/>
        <v>0</v>
      </c>
      <c r="R81" s="441">
        <f t="shared" ca="1" si="190"/>
        <v>6</v>
      </c>
      <c r="S81" s="91">
        <f t="shared" ca="1" si="191"/>
        <v>2</v>
      </c>
      <c r="T81" s="91">
        <f ca="1">INDEX(CHOOSE($O81,DataAutumn!i.AdultDrys,DataWinter!i.AdultDrys,DataSpring!i.AdultDrys),1,$M81)</f>
        <v>3</v>
      </c>
      <c r="U81" s="567" cm="1">
        <f t="array" aca="1" ref="U81" ca="1">INDEX(U$13:U80,$B81+1,1)</f>
        <v>2</v>
      </c>
      <c r="V81" s="567" cm="1">
        <f t="array" aca="1" ref="V81" ca="1">INDEX(V$13:V80,$B81+1,1)</f>
        <v>0</v>
      </c>
      <c r="W81" s="567" cm="1">
        <f t="array" aca="1" ref="W81" ca="1">INDEX(W$13:W80,$B81+1,1)</f>
        <v>0</v>
      </c>
      <c r="X81" s="567" cm="1">
        <f t="array" aca="1" ref="X81" ca="1">INDEX(X$13:X80,$B81+1,1)</f>
        <v>2</v>
      </c>
      <c r="Y81" s="567" cm="1">
        <f t="array" aca="1" ref="Y81" ca="1">INDEX(Y$13:Y80,$B81+1,1)</f>
        <v>1</v>
      </c>
      <c r="Z81" s="567" cm="1">
        <f t="array" aca="1" ref="Z81" ca="1">INDEX(Z$13:Z80,$B81+1,1)</f>
        <v>1</v>
      </c>
      <c r="AA81" s="567" cm="1">
        <f t="array" aca="1" ref="AA81" ca="1">INDEX(AA$13:AA80,$B81+1,1)</f>
        <v>1</v>
      </c>
      <c r="AB81" s="441" cm="1">
        <f t="array" aca="1" ref="AB81" ca="1">INDEX(i.MLP_PvP,$AD81,2)</f>
        <v>1</v>
      </c>
      <c r="AC81" s="441"/>
      <c r="AD81" s="567" cm="1">
        <f t="array" aca="1" ref="AD81" ca="1">INDEX(AD$13:AD80,$B81+1,1)</f>
        <v>1</v>
      </c>
      <c r="AE81" s="567" cm="1">
        <f t="array" aca="1" ref="AE81" ca="1">INDEX(AE$13:AE80,$B81+1,1)</f>
        <v>0</v>
      </c>
      <c r="AF81" s="567" cm="1">
        <f t="array" aca="1" ref="AF81" ca="1">INDEX(AF$13:AF80,$B81+1,1)</f>
        <v>0</v>
      </c>
      <c r="AG81" s="567" cm="1">
        <f t="array" aca="1" ref="AG81" ca="1">INDEX(AG$13:AG80,$B81+1,1)</f>
        <v>0</v>
      </c>
      <c r="AH81" s="567" cm="1">
        <f t="array" aca="1" ref="AH81" ca="1">INDEX(AH$13:AH80,$B81+1,1)</f>
        <v>0</v>
      </c>
      <c r="AI81" s="116"/>
      <c r="AJ81" s="116"/>
      <c r="AK81" s="116"/>
      <c r="AL81" s="116"/>
      <c r="AM81" s="116"/>
      <c r="AN81" s="116"/>
      <c r="AO81" s="116"/>
      <c r="AP81" s="116"/>
      <c r="AQ81" s="116"/>
      <c r="AR81" s="116"/>
      <c r="AS81" s="116"/>
      <c r="AT81" s="116"/>
      <c r="AU81" s="116"/>
      <c r="AV81" s="116"/>
      <c r="AW81" s="116"/>
      <c r="AX81" s="116"/>
      <c r="AY81" s="116"/>
      <c r="AZ81" s="116"/>
      <c r="BA81" s="327" t="str">
        <f t="shared" ca="1" si="243"/>
        <v>Feedsupply 00008 SE GSW MWM     TOLSpr Scan2 CFS_0 RR+01% GP100% WP100% MP100% (PT_F33N11L00)</v>
      </c>
      <c r="BB81" s="8" t="str">
        <f ca="1">IF(COUNTIF(BA$13:BA81,BA81)=1,"-","Dup")</f>
        <v>-</v>
      </c>
      <c r="BC81" s="8"/>
      <c r="BD81" s="567" t="str" cm="1">
        <f t="array" aca="1" ref="BD81" ca="1">INDEX(BD$13:BD80,$B81+1,1)</f>
        <v>-</v>
      </c>
      <c r="BE81" s="567" t="str" cm="1">
        <f t="array" aca="1" ref="BE81" ca="1">INDEX(BE$13:BE80,$B81+1,1)</f>
        <v>-</v>
      </c>
      <c r="BF81" s="567" t="str" cm="1">
        <f t="array" aca="1" ref="BF81" ca="1">INDEX(BF$13:BF80,$B81+1,1)</f>
        <v>-</v>
      </c>
      <c r="BG81" s="567" t="str" cm="1">
        <f t="array" aca="1" ref="BG81" ca="1">INDEX(BG$13:BG80,$B81+1,1)</f>
        <v>-</v>
      </c>
      <c r="BH81" s="567" t="str" cm="1">
        <f t="array" aca="1" ref="BH81" ca="1">INDEX(BH$13:BH80,$B81+1,1)</f>
        <v>-</v>
      </c>
      <c r="BI81" s="567" t="str" cm="1">
        <f t="array" aca="1" ref="BI81" ca="1">INDEX(BI$13:BI80,$B81+1,1)</f>
        <v>-</v>
      </c>
      <c r="BJ81" s="567" t="str" cm="1">
        <f t="array" aca="1" ref="BJ81" ca="1">INDEX(BJ$13:BJ80,$B81+1,1)</f>
        <v>-</v>
      </c>
      <c r="BK81" s="567" t="str" cm="1">
        <f t="array" aca="1" ref="BK81" ca="1">INDEX(BK$13:BK80,$B81+1,1)</f>
        <v>-</v>
      </c>
      <c r="BL81" s="567" t="str" cm="1">
        <f t="array" aca="1" ref="BL81" ca="1">INDEX(BL$13:BL80,$B81+1,1)</f>
        <v>-</v>
      </c>
      <c r="BM81" s="8"/>
      <c r="BN81" s="441" t="b">
        <f t="shared" ca="1" si="192"/>
        <v>1</v>
      </c>
      <c r="BO81" s="441" t="str">
        <f t="shared" ca="1" si="192"/>
        <v>-</v>
      </c>
      <c r="BP81" s="441" t="b">
        <f t="shared" ca="1" si="192"/>
        <v>0</v>
      </c>
      <c r="BQ81" s="441" t="str">
        <f t="shared" ca="1" si="192"/>
        <v>-</v>
      </c>
      <c r="BR81" s="441" t="str">
        <f t="shared" ca="1" si="192"/>
        <v>-</v>
      </c>
      <c r="BS81" s="441" t="str">
        <f t="shared" ca="1" si="192"/>
        <v>-</v>
      </c>
      <c r="BT81" s="441" t="str">
        <f t="shared" ca="1" si="192"/>
        <v>-</v>
      </c>
      <c r="BU81" s="441" t="str">
        <f t="shared" ca="1" si="192"/>
        <v>-</v>
      </c>
      <c r="BV81" s="441" t="str">
        <f t="shared" ca="1" si="192"/>
        <v>-</v>
      </c>
      <c r="BW81" s="441" t="str">
        <f t="shared" ca="1" si="192"/>
        <v>-</v>
      </c>
      <c r="BX81" s="441" t="str">
        <f t="shared" ca="1" si="192"/>
        <v>-</v>
      </c>
      <c r="BY81" s="441" t="str">
        <f t="shared" ca="1" si="192"/>
        <v>-</v>
      </c>
      <c r="BZ81" s="441" t="b">
        <f t="shared" ca="1" si="192"/>
        <v>0</v>
      </c>
      <c r="CA81" s="91">
        <f t="shared" ca="1" si="192"/>
        <v>0</v>
      </c>
      <c r="CB81" s="567" t="str" cm="1">
        <f t="array" aca="1" ref="CB81" ca="1">INDEX(CB$13:CB80,$B81+1,1)</f>
        <v>-</v>
      </c>
      <c r="CC81" s="567" t="str" cm="1">
        <f t="array" aca="1" ref="CC81" ca="1">INDEX(CC$13:CC80,$B81+1,1)</f>
        <v>-</v>
      </c>
      <c r="CD81" s="567" t="b" cm="1">
        <f t="array" aca="1" ref="CD81" ca="1">INDEX(CD$13:CD80,$B81+1,1)</f>
        <v>1</v>
      </c>
      <c r="CE81" s="8"/>
      <c r="CF81" s="567" t="str" cm="1">
        <f t="array" aca="1" ref="CF81" ca="1">INDEX(CF$13:CF80,$B81+1,1)</f>
        <v>-</v>
      </c>
      <c r="CG81" s="441" t="str">
        <f t="shared" ca="1" si="193"/>
        <v>-</v>
      </c>
      <c r="CH81" s="441">
        <f t="shared" ca="1" si="194"/>
        <v>0</v>
      </c>
      <c r="CI81" s="441">
        <f t="shared" ca="1" si="194"/>
        <v>0</v>
      </c>
      <c r="CJ81" s="567" t="str" cm="1">
        <f t="array" aca="1" ref="CJ81" ca="1">INDEX(CJ$13:CJ80,$B81+1,1)</f>
        <v>-</v>
      </c>
      <c r="CK81" s="567" t="str" cm="1">
        <f t="array" aca="1" ref="CK81" ca="1">INDEX(CK$13:CK80,$B81+1,1)</f>
        <v>-</v>
      </c>
      <c r="CL81" s="567" t="str" cm="1">
        <f t="array" aca="1" ref="CL81" ca="1">INDEX(CL$13:CL80,$B81+1,1)</f>
        <v>-</v>
      </c>
      <c r="CM81" s="441" t="str">
        <f t="shared" ca="1" si="195"/>
        <v>-</v>
      </c>
      <c r="CN81" s="441">
        <f t="shared" ca="1" si="196"/>
        <v>0</v>
      </c>
      <c r="CO81" s="441">
        <f t="shared" ca="1" si="196"/>
        <v>0</v>
      </c>
      <c r="CP81" s="567" t="str" cm="1">
        <f t="array" aca="1" ref="CP81" ca="1">INDEX(CP$13:CP80,$B81+1,1)</f>
        <v>-</v>
      </c>
      <c r="CQ81" s="441" t="str">
        <f t="shared" ca="1" si="197"/>
        <v>-</v>
      </c>
      <c r="CR81" s="441">
        <f t="shared" ca="1" si="198"/>
        <v>0</v>
      </c>
      <c r="CS81" s="567" t="str" cm="1">
        <f t="array" aca="1" ref="CS81" ca="1">INDEX(CS$13:CS80,$B81+1,1)</f>
        <v>-</v>
      </c>
      <c r="CT81" s="567" t="str" cm="1">
        <f t="array" aca="1" ref="CT81" ca="1">INDEX(CT$13:CT80,$B81+1,1)</f>
        <v>-</v>
      </c>
      <c r="CU81" s="441">
        <f t="shared" ca="1" si="199"/>
        <v>0</v>
      </c>
      <c r="CV81" s="567" t="str" cm="1">
        <f t="array" aca="1" ref="CV81" ca="1">INDEX(CV$13:CV80,$B81+1,1)</f>
        <v>-</v>
      </c>
      <c r="CW81" s="441" t="str">
        <f t="shared" ca="1" si="200"/>
        <v>-</v>
      </c>
      <c r="CX81" s="441">
        <f t="shared" ca="1" si="201"/>
        <v>0</v>
      </c>
      <c r="CY81" s="441">
        <f t="shared" ca="1" si="201"/>
        <v>0</v>
      </c>
      <c r="CZ81" s="8"/>
      <c r="DA81" s="567" t="b" cm="1">
        <f t="array" aca="1" ref="DA81" ca="1">INDEX(DA$13:DA80,$B81+1,1)</f>
        <v>1</v>
      </c>
      <c r="DB81" s="567" t="b" cm="1">
        <f t="array" aca="1" ref="DB81" ca="1">INDEX(DB$13:DB80,$B81+1,1)</f>
        <v>1</v>
      </c>
      <c r="DC81" s="579">
        <f t="shared" ca="1" si="202"/>
        <v>2232011</v>
      </c>
      <c r="DD81" s="567" t="b" cm="1">
        <f t="array" aca="1" ref="DD81" ca="1">INDEX(DD$13:DD80,$B81+1,1)</f>
        <v>1</v>
      </c>
      <c r="DE81" s="567" cm="1">
        <f t="array" aca="1" ref="DE81" ca="1">INDEX(DE$13:DE80,$B81+1,1)</f>
        <v>0</v>
      </c>
      <c r="DF81" s="567" cm="1">
        <f t="array" aca="1" ref="DF81" ca="1">INDEX(DF$13:DF80,$B81+1,1)</f>
        <v>1</v>
      </c>
      <c r="DG81" s="567" cm="1">
        <f t="array" aca="1" ref="DG81" ca="1">INDEX(DG$13:DG80,$B81+1,1)</f>
        <v>1</v>
      </c>
      <c r="DH81" s="575">
        <f t="shared" ca="1" si="203"/>
        <v>652</v>
      </c>
      <c r="DI81" s="575">
        <f t="shared" ca="1" si="203"/>
        <v>686</v>
      </c>
      <c r="DJ81" s="575">
        <f t="shared" ca="1" si="203"/>
        <v>721</v>
      </c>
      <c r="DK81" s="490">
        <f t="shared" ca="1" si="204"/>
        <v>378</v>
      </c>
      <c r="DL81" s="490">
        <f t="shared" ca="1" si="204"/>
        <v>413</v>
      </c>
      <c r="DM81" s="490">
        <f t="shared" ca="1" si="204"/>
        <v>448</v>
      </c>
      <c r="DN81" s="441">
        <f t="shared" ca="1" si="205"/>
        <v>1</v>
      </c>
      <c r="DO81" s="441">
        <f t="shared" ca="1" si="205"/>
        <v>60</v>
      </c>
      <c r="DP81" s="441" t="str">
        <f t="shared" ca="1" si="205"/>
        <v>-</v>
      </c>
      <c r="DQ81" s="441" t="str">
        <f t="shared" ca="1" si="205"/>
        <v>-</v>
      </c>
      <c r="DR81" s="441" t="str">
        <f t="shared" ca="1" si="205"/>
        <v>-</v>
      </c>
      <c r="DS81" s="441" t="str">
        <f t="shared" ca="1" si="205"/>
        <v>-</v>
      </c>
      <c r="DT81" s="441" t="b">
        <f t="shared" ca="1" si="206"/>
        <v>0</v>
      </c>
      <c r="DU81" s="441" t="str">
        <f t="shared" ca="1" si="206"/>
        <v>-</v>
      </c>
      <c r="DV81" s="441" t="str">
        <f t="shared" ca="1" si="206"/>
        <v>-</v>
      </c>
      <c r="DW81" s="441" t="str">
        <f t="shared" ca="1" si="206"/>
        <v>-</v>
      </c>
      <c r="DX81" s="441" t="str">
        <f t="shared" ca="1" si="206"/>
        <v>-</v>
      </c>
      <c r="DY81" s="441" t="str">
        <f t="shared" ca="1" si="206"/>
        <v>-</v>
      </c>
      <c r="DZ81" s="441">
        <f t="shared" ca="1" si="206"/>
        <v>500</v>
      </c>
      <c r="EA81" s="441">
        <f t="shared" ca="1" si="206"/>
        <v>500</v>
      </c>
      <c r="EB81" s="441" t="str">
        <f t="shared" ca="1" si="206"/>
        <v>-</v>
      </c>
      <c r="EC81" s="441" t="str">
        <f t="shared" ca="1" si="206"/>
        <v>-</v>
      </c>
      <c r="ED81" s="441" t="str">
        <f t="shared" ca="1" si="206"/>
        <v>-</v>
      </c>
      <c r="EE81" s="441">
        <f t="shared" ca="1" si="207"/>
        <v>0</v>
      </c>
      <c r="EF81" s="441">
        <f t="shared" ca="1" si="208"/>
        <v>1.2500000000000001E-2</v>
      </c>
      <c r="EG81" s="441">
        <f t="shared" ca="1" si="209"/>
        <v>0</v>
      </c>
      <c r="EH81" s="441">
        <f t="shared" ca="1" si="209"/>
        <v>6.25E-2</v>
      </c>
      <c r="EI81" s="441">
        <f t="shared" ca="1" si="209"/>
        <v>6.25E-2</v>
      </c>
      <c r="EJ81" s="441">
        <f t="shared" ca="1" si="209"/>
        <v>6.25E-2</v>
      </c>
      <c r="EK81" s="441" t="b">
        <f t="shared" ca="1" si="210"/>
        <v>0</v>
      </c>
      <c r="EL81" s="441" t="b">
        <f t="shared" ca="1" si="210"/>
        <v>1</v>
      </c>
      <c r="EM81" s="441" t="b">
        <f t="shared" ca="1" si="210"/>
        <v>1</v>
      </c>
      <c r="EN81" s="441" t="b">
        <f t="shared" ca="1" si="210"/>
        <v>0</v>
      </c>
      <c r="EO81" s="441">
        <f t="shared" ca="1" si="211"/>
        <v>1</v>
      </c>
      <c r="EP81" s="441">
        <f t="shared" ca="1" si="212"/>
        <v>0</v>
      </c>
      <c r="EQ81" s="441" t="b">
        <f t="shared" ca="1" si="213"/>
        <v>0</v>
      </c>
      <c r="ER81" s="441" t="b">
        <f t="shared" ca="1" si="214"/>
        <v>0</v>
      </c>
      <c r="ES81" s="441" t="b">
        <f t="shared" ca="1" si="214"/>
        <v>0</v>
      </c>
      <c r="ET81" s="441" t="b">
        <f t="shared" ca="1" si="214"/>
        <v>1</v>
      </c>
      <c r="EU81" s="91">
        <f t="shared" ca="1" si="215"/>
        <v>2</v>
      </c>
      <c r="EV81" s="91">
        <f t="shared" ca="1" si="215"/>
        <v>2</v>
      </c>
      <c r="EW81" s="441">
        <f t="shared" ca="1" si="216"/>
        <v>1</v>
      </c>
      <c r="EX81" s="441">
        <f t="shared" ca="1" si="217"/>
        <v>1</v>
      </c>
      <c r="EY81" s="441">
        <f t="shared" ca="1" si="217"/>
        <v>1</v>
      </c>
      <c r="EZ81" s="441">
        <f t="shared" ca="1" si="218"/>
        <v>1</v>
      </c>
      <c r="FA81" s="441">
        <f t="shared" ca="1" si="219"/>
        <v>0.5</v>
      </c>
      <c r="FB81" s="441" t="b">
        <f t="shared" ca="1" si="219"/>
        <v>1</v>
      </c>
      <c r="FC81" s="441" t="b">
        <f t="shared" ca="1" si="219"/>
        <v>0</v>
      </c>
      <c r="FD81" s="441" t="b">
        <f t="shared" ca="1" si="219"/>
        <v>0</v>
      </c>
      <c r="FE81" s="441" t="b">
        <f t="shared" ca="1" si="219"/>
        <v>0</v>
      </c>
      <c r="FF81" s="91">
        <f t="shared" ca="1" si="220"/>
        <v>1</v>
      </c>
      <c r="FG81" s="91">
        <f t="shared" ca="1" si="220"/>
        <v>1</v>
      </c>
      <c r="FH81" s="91">
        <f t="shared" ca="1" si="220"/>
        <v>1</v>
      </c>
      <c r="FI81" s="91">
        <f t="shared" ca="1" si="220"/>
        <v>1</v>
      </c>
      <c r="FJ81" s="91">
        <f t="shared" ca="1" si="220"/>
        <v>1</v>
      </c>
      <c r="FK81" s="91">
        <f t="shared" ca="1" si="220"/>
        <v>1</v>
      </c>
      <c r="FL81" s="91">
        <f t="shared" ca="1" si="220"/>
        <v>1</v>
      </c>
      <c r="FM81" s="91">
        <f t="shared" ca="1" si="220"/>
        <v>1</v>
      </c>
      <c r="FN81" s="8"/>
      <c r="FO81" s="567" t="str" cm="1">
        <f t="array" aca="1" ref="FO81" ca="1">INDEX(FO$13:FO80,$B81+1,1)</f>
        <v>-</v>
      </c>
      <c r="FP81" s="567" t="str" cm="1">
        <f t="array" aca="1" ref="FP81" ca="1">INDEX(FP$13:FP80,$B81+1,1)</f>
        <v>-</v>
      </c>
      <c r="FQ81" s="567" t="str" cm="1">
        <f t="array" aca="1" ref="FQ81" ca="1">INDEX(FQ$13:FQ80,$B81+1,1)</f>
        <v>-</v>
      </c>
      <c r="FR81" s="441">
        <f t="shared" ca="1" si="221"/>
        <v>11</v>
      </c>
      <c r="FS81" s="567" t="str" cm="1">
        <f t="array" aca="1" ref="FS81" ca="1">INDEX(FS$13:FS80,$B81+1,1)</f>
        <v>-</v>
      </c>
      <c r="FT81" s="567" cm="1">
        <f t="array" aca="1" ref="FT81" ca="1">INDEX(FT$13:FT80,$B81+1,1)</f>
        <v>1</v>
      </c>
      <c r="FU81" s="567" cm="1">
        <f t="array" aca="1" ref="FU81" ca="1">INDEX(FU$13:FU80,$B81+1,1)</f>
        <v>1</v>
      </c>
      <c r="FV81" s="567" t="str" cm="1">
        <f t="array" aca="1" ref="FV81" ca="1">INDEX(FV$13:FV80,$B81+1,1)</f>
        <v>-</v>
      </c>
      <c r="FW81" s="567" t="str" cm="1">
        <f t="array" aca="1" ref="FW81" ca="1">INDEX(FW$13:FW80,$B81+1,1)</f>
        <v>-</v>
      </c>
      <c r="FX81" s="567" t="str" cm="1">
        <f t="array" aca="1" ref="FX81" ca="1">INDEX(FX$13:FX80,$B81+1,1)</f>
        <v>-</v>
      </c>
      <c r="FY81" s="567" t="str" cm="1">
        <f t="array" aca="1" ref="FY81" ca="1">INDEX(FY$13:FY80,$B81+1,1)</f>
        <v>-</v>
      </c>
      <c r="FZ81" s="567" t="str" cm="1">
        <f t="array" aca="1" ref="FZ81" ca="1">INDEX(FZ$13:FZ80,$B81+1,1)</f>
        <v>-</v>
      </c>
      <c r="GA81" s="567" t="str" cm="1">
        <f t="array" aca="1" ref="GA81" ca="1">INDEX(GA$13:GA80,$B81+1,1)</f>
        <v>-</v>
      </c>
      <c r="GB81" s="567" t="str" cm="1">
        <f t="array" aca="1" ref="GB81" ca="1">INDEX(GB$13:GB80,$B81+1,1)</f>
        <v>-</v>
      </c>
      <c r="GC81" s="567" t="str" cm="1">
        <f t="array" aca="1" ref="GC81" ca="1">INDEX(GC$13:GC80,$B81+1,1)</f>
        <v>-</v>
      </c>
      <c r="GD81" s="567" t="str" cm="1">
        <f t="array" aca="1" ref="GD81" ca="1">INDEX(GD$13:GD80,$B81+1,1)</f>
        <v>-</v>
      </c>
      <c r="GE81" s="567" t="str" cm="1">
        <f t="array" aca="1" ref="GE81" ca="1">INDEX(GE$13:GE80,$B81+1,1)</f>
        <v>-</v>
      </c>
      <c r="GF81" s="567" t="str" cm="1">
        <f t="array" aca="1" ref="GF81" ca="1">INDEX(GF$13:GF80,$B81+1,1)</f>
        <v>-</v>
      </c>
      <c r="GG81" s="567" t="str" cm="1">
        <f t="array" aca="1" ref="GG81" ca="1">INDEX(GG$13:GG80,$B81+1,1)</f>
        <v>-</v>
      </c>
      <c r="GH81" s="567" t="str" cm="1">
        <f t="array" aca="1" ref="GH81" ca="1">INDEX(GH$13:GH80,$B81+1,1)</f>
        <v>-</v>
      </c>
      <c r="GI81" s="567" t="str" cm="1">
        <f t="array" aca="1" ref="GI81" ca="1">INDEX(GI$13:GI80,$B81+1,1)</f>
        <v>-</v>
      </c>
      <c r="GJ81" s="567" t="str" cm="1">
        <f t="array" aca="1" ref="GJ81" ca="1">INDEX(GJ$13:GJ80,$B81+1,1)</f>
        <v>-</v>
      </c>
      <c r="GK81" s="567" t="str" cm="1">
        <f t="array" aca="1" ref="GK81" ca="1">INDEX(GK$13:GK80,$B81+1,1)</f>
        <v>-</v>
      </c>
      <c r="GL81" s="567" t="str" cm="1">
        <f t="array" aca="1" ref="GL81" ca="1">INDEX(GL$13:GL80,$B81+1,1)</f>
        <v>-</v>
      </c>
      <c r="GM81" s="567" t="str" cm="1">
        <f t="array" aca="1" ref="GM81" ca="1">INDEX(GM$13:GM80,$B81+1,1)</f>
        <v>-</v>
      </c>
      <c r="GN81" s="441">
        <f t="shared" ca="1" si="222"/>
        <v>0.77746633065143</v>
      </c>
      <c r="GO81" s="567" t="str" cm="1">
        <f t="array" aca="1" ref="GO81" ca="1">INDEX(GO$13:GO80,$B81+1,1)</f>
        <v>-</v>
      </c>
      <c r="GP81" s="567" cm="1">
        <f t="array" aca="1" ref="GP81" ca="1">INDEX(GP$13:GP80,$B81+1,1)</f>
        <v>1</v>
      </c>
      <c r="GQ81" s="441">
        <f t="shared" ca="1" si="223"/>
        <v>-1.6553912775740486E-3</v>
      </c>
      <c r="GR81" s="567" cm="1">
        <f t="array" aca="1" ref="GR81" ca="1">INDEX(GR$13:GR80,$B81+1,1)</f>
        <v>0</v>
      </c>
      <c r="GS81" s="441">
        <f t="shared" ca="1" si="224"/>
        <v>-7.7585088790097685E-3</v>
      </c>
      <c r="GT81" s="441">
        <f t="shared" ca="1" si="224"/>
        <v>-1.939627219752442E-2</v>
      </c>
      <c r="GU81" s="441">
        <f t="shared" ca="1" si="224"/>
        <v>-1.939627219752442E-2</v>
      </c>
      <c r="GV81" s="441">
        <f t="shared" ca="1" si="224"/>
        <v>1</v>
      </c>
      <c r="GW81" s="441">
        <f t="shared" ca="1" si="224"/>
        <v>1.0189371900128976</v>
      </c>
      <c r="GX81" s="441">
        <f t="shared" ca="1" si="224"/>
        <v>-6.4495508428962081E-2</v>
      </c>
      <c r="GY81" s="567" cm="1">
        <f t="array" aca="1" ref="GY81" ca="1">INDEX(GY$13:GY80,$B81+1,1)</f>
        <v>0</v>
      </c>
      <c r="GZ81" s="567" cm="1">
        <f t="array" aca="1" ref="GZ81" ca="1">INDEX(GZ$13:GZ80,$B81+1,1)</f>
        <v>0</v>
      </c>
      <c r="HA81" s="567" cm="1">
        <f t="array" aca="1" ref="HA81" ca="1">INDEX(HA$13:HA80,$B81+1,1)</f>
        <v>0</v>
      </c>
      <c r="HB81" s="8"/>
      <c r="HC81" s="91" t="b">
        <f t="shared" ca="1" si="248"/>
        <v>1</v>
      </c>
      <c r="HD81" s="567" t="b" cm="1">
        <f t="array" aca="1" ref="HD81" ca="1">INDEX(HD$13:HD80,$B81+1,1)</f>
        <v>1</v>
      </c>
      <c r="HE81" s="674">
        <f t="shared" ca="1" si="254"/>
        <v>222301000004</v>
      </c>
      <c r="HF81" s="567" t="str" cm="1">
        <f t="array" aca="1" ref="HF81" ca="1">INDEX(HF$13:HF80,$B81+1,1)</f>
        <v>-</v>
      </c>
      <c r="HG81" s="567" cm="1">
        <f t="array" aca="1" ref="HG81" ca="1">INDEX(HG$13:HG80,$B81+1,1)</f>
        <v>0</v>
      </c>
      <c r="HH81" s="22" t="s">
        <v>30</v>
      </c>
      <c r="HI81" s="567" t="str" cm="1">
        <f t="array" aca="1" ref="HI81" ca="1">INDEX(HI$13:HI80,$B81+1,1)</f>
        <v>-</v>
      </c>
      <c r="HJ81" s="578">
        <f t="shared" ca="1" si="251"/>
        <v>222301000004</v>
      </c>
      <c r="HK81" s="567" t="str" cm="1">
        <f t="array" aca="1" ref="HK81" ca="1">INDEX(HK$13:HK80,$B81+1,1)</f>
        <v>-</v>
      </c>
      <c r="HL81" s="567" t="str" cm="1">
        <f t="array" aca="1" ref="HL81" ca="1">INDEX(HL$13:HL80,$B81+1,1)</f>
        <v>-</v>
      </c>
      <c r="HM81" s="567" t="str" cm="1">
        <f t="array" aca="1" ref="HM81" ca="1">INDEX(HM$13:HM80,$B81+1,1)</f>
        <v>-</v>
      </c>
      <c r="HN81" s="567" t="str" cm="1">
        <f t="array" aca="1" ref="HN81" ca="1">INDEX(HN$13:HN80,$B81+1,1)</f>
        <v>-</v>
      </c>
      <c r="HO81" s="567" t="str" cm="1">
        <f t="array" aca="1" ref="HO81" ca="1">INDEX(HO$13:HO80,$B81+1,1)</f>
        <v>-</v>
      </c>
      <c r="HP81" s="567" t="str" cm="1">
        <f t="array" aca="1" ref="HP81" ca="1">INDEX(HP$13:HP80,$B81+1,1)</f>
        <v>-</v>
      </c>
      <c r="HQ81" s="567" t="str" cm="1">
        <f t="array" aca="1" ref="HQ81" ca="1">INDEX(HQ$13:HQ80,$B81+1,1)</f>
        <v>-</v>
      </c>
      <c r="HR81" s="567" t="str" cm="1">
        <f t="array" aca="1" ref="HR81" ca="1">INDEX(HR$13:HR80,$B81+1,1)</f>
        <v>-</v>
      </c>
      <c r="HS81" s="567" t="str" cm="1">
        <f t="array" aca="1" ref="HS81" ca="1">INDEX(HS$13:HS80,$B81+1,1)</f>
        <v>-</v>
      </c>
      <c r="HT81" s="567" t="str" cm="1">
        <f t="array" aca="1" ref="HT81" ca="1">INDEX(HT$13:HT80,$B81+1,1)</f>
        <v>-</v>
      </c>
      <c r="HU81" s="567" t="str" cm="1">
        <f t="array" aca="1" ref="HU81" ca="1">INDEX(HU$13:HU80,$B81+1,1)</f>
        <v>-</v>
      </c>
      <c r="HV81" s="22">
        <v>1</v>
      </c>
      <c r="HW81" s="22">
        <v>1</v>
      </c>
      <c r="HX81" s="567" cm="1">
        <f t="array" aca="1" ref="HX81" ca="1">INDEX(HX$13:HX80,$B81+1,1)</f>
        <v>0</v>
      </c>
      <c r="HY81" s="567" t="str" cm="1">
        <f t="array" aca="1" ref="HY81" ca="1">INDEX(HY$13:HY80,$B81+1,1)</f>
        <v>-</v>
      </c>
      <c r="HZ81" s="567" t="str" cm="1">
        <f t="array" aca="1" ref="HZ81" ca="1">INDEX(HZ$13:HZ80,$B81+1,1)</f>
        <v>-</v>
      </c>
      <c r="IA81" s="567" t="str" cm="1">
        <f t="array" aca="1" ref="IA81" ca="1">INDEX(IA$13:IA80,$B81+1,1)</f>
        <v>-</v>
      </c>
      <c r="IB81" s="567" t="str" cm="1">
        <f t="array" aca="1" ref="IB81" ca="1">INDEX(IB$13:IB80,$B81+1,1)</f>
        <v>-</v>
      </c>
      <c r="IC81" s="567" t="str" cm="1">
        <f t="array" aca="1" ref="IC81" ca="1">INDEX(IC$13:IC80,$B81+1,1)</f>
        <v>-</v>
      </c>
      <c r="ID81" s="567" cm="1">
        <f t="array" aca="1" ref="ID81" ca="1">INDEX(ID$13:ID80,$B81+1,1)</f>
        <v>0</v>
      </c>
      <c r="IE81" s="567" t="str" cm="1">
        <f t="array" aca="1" ref="IE81" ca="1">INDEX(IE$13:IE80,$B81+1,1)</f>
        <v>-</v>
      </c>
      <c r="IF81" s="567" t="str" cm="1">
        <f t="array" aca="1" ref="IF81" ca="1">INDEX(IF$13:IF80,$B81+1,1)</f>
        <v>-</v>
      </c>
      <c r="IG81" s="567" t="str" cm="1">
        <f t="array" aca="1" ref="IG81" ca="1">INDEX(IG$13:IG80,$B81+1,1)</f>
        <v>-</v>
      </c>
      <c r="IH81" s="200">
        <f t="shared" ca="1" si="249"/>
        <v>0</v>
      </c>
      <c r="II81" s="200">
        <f t="shared" ca="1" si="246"/>
        <v>0</v>
      </c>
      <c r="IJ81" s="8"/>
      <c r="IK81" s="567" t="str" cm="1">
        <f t="array" aca="1" ref="IK81" ca="1">INDEX(IK$13:IK80,$B81+1,1)</f>
        <v>-</v>
      </c>
      <c r="IL81" s="567" t="str" cm="1">
        <f t="array" aca="1" ref="IL81" ca="1">INDEX(IL$13:IL80,$B81+1,1)</f>
        <v>-</v>
      </c>
      <c r="IM81" s="567" t="str" cm="1">
        <f t="array" aca="1" ref="IM81" ca="1">INDEX(IM$13:IM80,$B81+1,1)</f>
        <v>-</v>
      </c>
      <c r="IN81" s="567" t="str" cm="1">
        <f t="array" aca="1" ref="IN81" ca="1">INDEX(IN$13:IN80,$B81+1,1)</f>
        <v>-</v>
      </c>
      <c r="IO81" s="567" t="str" cm="1">
        <f t="array" aca="1" ref="IO81" ca="1">INDEX(IO$13:IO80,$B81+1,1)</f>
        <v>-</v>
      </c>
      <c r="IP81" s="567" t="str" cm="1">
        <f t="array" aca="1" ref="IP81" ca="1">INDEX(IP$13:IP80,$B81+1,1)</f>
        <v>-</v>
      </c>
      <c r="IQ81" s="567" t="str" cm="1">
        <f t="array" aca="1" ref="IQ81" ca="1">INDEX(IQ$13:IQ80,$B81+1,1)</f>
        <v>-</v>
      </c>
      <c r="IR81" s="567" t="str" cm="1">
        <f t="array" aca="1" ref="IR81" ca="1">INDEX(IR$13:IR80,$B81+1,1)</f>
        <v>-</v>
      </c>
      <c r="IS81" s="567" t="str" cm="1">
        <f t="array" aca="1" ref="IS81" ca="1">INDEX(IS$13:IS80,$B81+1,1)</f>
        <v>-</v>
      </c>
      <c r="IT81" s="567" t="str" cm="1">
        <f t="array" aca="1" ref="IT81" ca="1">INDEX(IT$13:IT80,$B81+1,1)</f>
        <v>-</v>
      </c>
      <c r="IU81" s="567" t="str" cm="1">
        <f t="array" aca="1" ref="IU81" ca="1">INDEX(IU$13:IU80,$B81+1,1)</f>
        <v>-</v>
      </c>
      <c r="IV81" s="567" t="str" cm="1">
        <f t="array" aca="1" ref="IV81" ca="1">INDEX(IV$13:IV80,$B81+1,1)</f>
        <v>-</v>
      </c>
      <c r="IW81" s="567" t="str" cm="1">
        <f t="array" aca="1" ref="IW81" ca="1">INDEX(IW$13:IW80,$B81+1,1)</f>
        <v>-</v>
      </c>
      <c r="IX81" s="567" t="str" cm="1">
        <f t="array" aca="1" ref="IX81" ca="1">INDEX(IX$13:IX80,$B81+1,1)</f>
        <v>-</v>
      </c>
      <c r="IY81" s="567" t="str" cm="1">
        <f t="array" aca="1" ref="IY81" ca="1">INDEX(IY$13:IY80,$B81+1,1)</f>
        <v>-</v>
      </c>
      <c r="IZ81" s="567" t="str" cm="1">
        <f t="array" aca="1" ref="IZ81" ca="1">INDEX(IZ$13:IZ80,$B81+1,1)</f>
        <v>-</v>
      </c>
      <c r="JA81" s="567" cm="1">
        <f t="array" aca="1" ref="JA81" ca="1">INDEX(JA$13:JA80,$B81+1,1)</f>
        <v>0</v>
      </c>
      <c r="JB81" s="575">
        <f t="shared" ca="1" si="225"/>
        <v>0</v>
      </c>
      <c r="JC81" s="575">
        <f t="shared" ca="1" si="225"/>
        <v>0</v>
      </c>
      <c r="JD81" s="197">
        <f t="shared" ca="1" si="226"/>
        <v>0</v>
      </c>
      <c r="JE81" s="197">
        <f t="shared" ca="1" si="226"/>
        <v>0</v>
      </c>
      <c r="JF81" s="197">
        <f t="shared" ca="1" si="226"/>
        <v>0</v>
      </c>
      <c r="JG81" s="197">
        <f t="shared" ca="1" si="226"/>
        <v>0</v>
      </c>
      <c r="JH81" s="197">
        <f t="shared" ca="1" si="226"/>
        <v>0</v>
      </c>
      <c r="JI81" s="240">
        <f t="shared" ca="1" si="227"/>
        <v>0</v>
      </c>
      <c r="JJ81" s="197">
        <f t="shared" ca="1" si="228"/>
        <v>0</v>
      </c>
      <c r="JK81" s="197">
        <f t="shared" ca="1" si="228"/>
        <v>0</v>
      </c>
      <c r="JL81" s="197">
        <f t="shared" ca="1" si="228"/>
        <v>0</v>
      </c>
      <c r="JM81" s="197">
        <f t="shared" ca="1" si="228"/>
        <v>0</v>
      </c>
      <c r="JN81" s="197">
        <f t="shared" ca="1" si="228"/>
        <v>0</v>
      </c>
      <c r="JO81" s="240">
        <f t="shared" ca="1" si="229"/>
        <v>0</v>
      </c>
      <c r="JP81" s="241">
        <f t="shared" ca="1" si="230"/>
        <v>0</v>
      </c>
      <c r="JQ81" s="241">
        <f t="shared" ca="1" si="230"/>
        <v>0</v>
      </c>
      <c r="JR81" s="241">
        <f t="shared" ca="1" si="230"/>
        <v>0</v>
      </c>
      <c r="JS81" s="241">
        <f t="shared" ca="1" si="230"/>
        <v>0</v>
      </c>
      <c r="JT81" s="576">
        <f t="shared" ca="1" si="231"/>
        <v>0</v>
      </c>
      <c r="JU81" s="241">
        <f t="shared" ca="1" si="232"/>
        <v>0</v>
      </c>
      <c r="JV81" s="241">
        <f t="shared" ca="1" si="232"/>
        <v>0</v>
      </c>
      <c r="JW81" s="241">
        <f t="shared" ca="1" si="232"/>
        <v>0</v>
      </c>
      <c r="JX81" s="241">
        <f t="shared" ca="1" si="232"/>
        <v>0</v>
      </c>
      <c r="JY81" s="576">
        <f t="shared" ca="1" si="233"/>
        <v>0</v>
      </c>
      <c r="JZ81" s="576">
        <f t="shared" ca="1" si="233"/>
        <v>0</v>
      </c>
      <c r="KA81" s="576">
        <f t="shared" ca="1" si="233"/>
        <v>0</v>
      </c>
      <c r="KB81" s="576">
        <f t="shared" ca="1" si="233"/>
        <v>0</v>
      </c>
      <c r="KC81" s="576">
        <f t="shared" ca="1" si="233"/>
        <v>0</v>
      </c>
      <c r="KD81" s="576">
        <f t="shared" ca="1" si="233"/>
        <v>0</v>
      </c>
      <c r="KE81" s="576">
        <f t="shared" ca="1" si="233"/>
        <v>0</v>
      </c>
      <c r="KF81" s="567" cm="1">
        <f t="array" aca="1" ref="KF81" ca="1">INDEX(KF$13:KF80,$B81+1,1)</f>
        <v>0</v>
      </c>
      <c r="KG81" s="441">
        <f t="shared" ca="1" si="234"/>
        <v>67</v>
      </c>
      <c r="KH81" s="8"/>
      <c r="KI81" s="567" cm="1">
        <f t="array" aca="1" ref="KI81" ca="1">INDEX(KI$13:KI80,$B81+1,1)</f>
        <v>0</v>
      </c>
      <c r="KJ81" s="441">
        <f t="shared" si="235"/>
        <v>0</v>
      </c>
      <c r="KK81" s="567" cm="1">
        <f t="array" aca="1" ref="KK81" ca="1">INDEX(KK$13:KK80,$B81+1,1)</f>
        <v>0</v>
      </c>
      <c r="KL81" s="567" t="str" cm="1">
        <f t="array" aca="1" ref="KL81" ca="1">INDEX(KL$13:KL80,$B81+1,1)</f>
        <v>-</v>
      </c>
      <c r="KM81" s="567" t="str" cm="1">
        <f t="array" aca="1" ref="KM81" ca="1">INDEX(KM$13:KM80,$B81+1,1)</f>
        <v>-</v>
      </c>
      <c r="KN81" s="567" t="str" cm="1">
        <f t="array" aca="1" ref="KN81" ca="1">INDEX(KN$13:KN80,$B81+1,1)</f>
        <v>-</v>
      </c>
      <c r="KO81" s="567" t="str" cm="1">
        <f t="array" aca="1" ref="KO81" ca="1">INDEX(KO$13:KO80,$B81+1,1)</f>
        <v>-</v>
      </c>
      <c r="KP81" s="567" t="str" cm="1">
        <f t="array" aca="1" ref="KP81" ca="1">INDEX(KP$13:KP80,$B81+1,1)</f>
        <v>-</v>
      </c>
      <c r="KQ81" s="567" t="str" cm="1">
        <f t="array" aca="1" ref="KQ81" ca="1">INDEX(KQ$13:KQ80,$B81+1,1)</f>
        <v>-</v>
      </c>
      <c r="KR81" s="567" t="str" cm="1">
        <f t="array" aca="1" ref="KR81" ca="1">INDEX(KR$13:KR80,$B81+1,1)</f>
        <v>-</v>
      </c>
      <c r="KS81" s="567" t="str" cm="1">
        <f t="array" aca="1" ref="KS81" ca="1">INDEX(KS$13:KS80,$B81+1,1)</f>
        <v>-</v>
      </c>
      <c r="KT81" s="567" t="str" cm="1">
        <f t="array" aca="1" ref="KT81" ca="1">INDEX(KT$13:KT80,$B81+1,1)</f>
        <v>-</v>
      </c>
      <c r="KU81" s="567" t="str" cm="1">
        <f t="array" aca="1" ref="KU81" ca="1">INDEX(KU$13:KU80,$B81+1,1)</f>
        <v>-</v>
      </c>
      <c r="KV81" s="567" t="str" cm="1">
        <f t="array" aca="1" ref="KV81" ca="1">INDEX(KV$13:KV80,$B81+1,1)</f>
        <v>-</v>
      </c>
      <c r="KW81" s="567" t="str" cm="1">
        <f t="array" aca="1" ref="KW81" ca="1">INDEX(KW$13:KW80,$B81+1,1)</f>
        <v>-</v>
      </c>
      <c r="KX81" s="567" t="str" cm="1">
        <f t="array" aca="1" ref="KX81" ca="1">INDEX(KX$13:KX80,$B81+1,1)</f>
        <v>-</v>
      </c>
      <c r="KY81" s="567" t="str" cm="1">
        <f t="array" aca="1" ref="KY81" ca="1">INDEX(KY$13:KY80,$B81+1,1)</f>
        <v>-</v>
      </c>
      <c r="KZ81" s="567" t="str" cm="1">
        <f t="array" aca="1" ref="KZ81" ca="1">INDEX(KZ$13:KZ80,$B81+1,1)</f>
        <v>-</v>
      </c>
      <c r="LA81" s="567" t="str" cm="1">
        <f t="array" aca="1" ref="LA81" ca="1">INDEX(LA$13:LA80,$B81+1,1)</f>
        <v>-</v>
      </c>
      <c r="LB81" s="8"/>
      <c r="LC81" s="441" t="b">
        <f t="shared" ca="1" si="236"/>
        <v>0</v>
      </c>
      <c r="LD81" s="567" t="str" cm="1">
        <f t="array" aca="1" ref="LD81" ca="1">INDEX(LD$13:LD80,$B81+1,1)</f>
        <v>-</v>
      </c>
      <c r="LE81" s="567" t="str" cm="1">
        <f t="array" aca="1" ref="LE81" ca="1">INDEX(LE$13:LE80,$B81+1,1)</f>
        <v>-</v>
      </c>
      <c r="LF81" s="567" t="str" cm="1">
        <f t="array" aca="1" ref="LF81" ca="1">INDEX(LF$13:LF80,$B81+1,1)</f>
        <v>-</v>
      </c>
      <c r="LG81" s="567" t="str" cm="1">
        <f t="array" aca="1" ref="LG81" ca="1">INDEX(LG$13:LG80,$B81+1,1)</f>
        <v>-</v>
      </c>
      <c r="LH81" s="441" t="str">
        <f t="shared" ca="1" si="237"/>
        <v>-</v>
      </c>
      <c r="LI81" s="441" t="str">
        <f t="shared" ca="1" si="237"/>
        <v>-</v>
      </c>
      <c r="LJ81" s="567" t="str" cm="1">
        <f t="array" aca="1" ref="LJ81" ca="1">INDEX(LJ$13:LJ80,$B81+1,1)</f>
        <v>-</v>
      </c>
      <c r="LK81" s="441" t="str" cm="1">
        <f t="array" aca="1" ref="LK81" ca="1">IF(OR(LL81:LL81&lt;&gt;"-"),TRUE,"-")</f>
        <v>-</v>
      </c>
      <c r="LL81" s="567" t="str" cm="1">
        <f t="array" aca="1" ref="LL81" ca="1">INDEX(LL$13:LL80,$B81+1,1)</f>
        <v>-</v>
      </c>
      <c r="LM81" s="567" cm="1">
        <f t="array" aca="1" ref="LM81" ca="1">INDEX(LM$13:LM80,$B81+1,1)</f>
        <v>0</v>
      </c>
      <c r="LN81" s="567" cm="1">
        <f t="array" aca="1" ref="LN81" ca="1">INDEX(LN$13:LN80,$B81+1,1)</f>
        <v>999999</v>
      </c>
      <c r="LO81" s="567" cm="1">
        <f t="array" aca="1" ref="LO81" ca="1">INDEX(LO$13:LO80,$B81+1,1)</f>
        <v>999999</v>
      </c>
      <c r="LP81" s="567" cm="1">
        <f t="array" aca="1" ref="LP81" ca="1">INDEX(LP$13:LP80,$B81+1,1)</f>
        <v>999999</v>
      </c>
      <c r="LQ81" s="567" cm="1">
        <f t="array" aca="1" ref="LQ81" ca="1">INDEX(LQ$13:LQ80,$B81+1,1)</f>
        <v>999999</v>
      </c>
      <c r="LR81" s="567" cm="1">
        <f t="array" aca="1" ref="LR81" ca="1">INDEX(LR$13:LR80,$B81+1,1)</f>
        <v>999999</v>
      </c>
      <c r="LS81" s="567" cm="1">
        <f t="array" aca="1" ref="LS81" ca="1">INDEX(LS$13:LS80,$B81+1,1)</f>
        <v>999999</v>
      </c>
      <c r="LT81" s="567" t="str" cm="1">
        <f t="array" aca="1" ref="LT81" ca="1">INDEX(LT$13:LT80,$B81+1,1)</f>
        <v>-</v>
      </c>
      <c r="LU81" s="567" t="str" cm="1">
        <f t="array" aca="1" ref="LU81" ca="1">INDEX(LU$13:LU80,$B81+1,1)</f>
        <v>-</v>
      </c>
      <c r="LV81" s="567" t="str" cm="1">
        <f t="array" aca="1" ref="LV81" ca="1">INDEX(LV$13:LV80,$B81+1,1)</f>
        <v>-</v>
      </c>
      <c r="LW81" s="567" t="b" cm="1">
        <f t="array" aca="1" ref="LW81" ca="1">INDEX(LW$13:LW80,$B81+1,1)</f>
        <v>1</v>
      </c>
      <c r="LX81" s="567" t="str" cm="1">
        <f t="array" aca="1" ref="LX81" ca="1">INDEX(LX$13:LX80,$B81+1,1)</f>
        <v>-</v>
      </c>
      <c r="LY81" s="567" cm="1">
        <f t="array" aca="1" ref="LY81" ca="1">INDEX(LY$13:LY80,$B81+1,1)</f>
        <v>0</v>
      </c>
      <c r="LZ81" s="567" cm="1">
        <f t="array" aca="1" ref="LZ81" ca="1">INDEX(LZ$13:LZ80,$B81+1,1)</f>
        <v>0</v>
      </c>
      <c r="MA81" s="567" cm="1">
        <f t="array" aca="1" ref="MA81" ca="1">INDEX(MA$13:MA80,$B81+1,1)</f>
        <v>0</v>
      </c>
      <c r="MB81" s="567" t="str" cm="1">
        <f t="array" aca="1" ref="MB81" ca="1">INDEX(MB$13:MB80,$B81+1,1)</f>
        <v>-</v>
      </c>
      <c r="MC81" s="567" t="str" cm="1">
        <f t="array" aca="1" ref="MC81" ca="1">INDEX(MC$13:MC80,$B81+1,1)</f>
        <v>-</v>
      </c>
      <c r="MD81" s="441">
        <f t="shared" ca="1" si="238"/>
        <v>0</v>
      </c>
      <c r="ME81" s="567" t="str" cm="1">
        <f t="array" aca="1" ref="ME81" ca="1">INDEX(ME$13:ME80,$B81+1,1)</f>
        <v>-</v>
      </c>
      <c r="MF81" s="441" t="str">
        <f t="shared" ca="1" si="239"/>
        <v>-</v>
      </c>
      <c r="MG81" s="8"/>
      <c r="MH81" s="441">
        <f t="shared" si="240"/>
        <v>50</v>
      </c>
      <c r="MI81" s="441">
        <f t="shared" si="240"/>
        <v>50</v>
      </c>
      <c r="MJ81" s="441">
        <f t="shared" si="240"/>
        <v>50</v>
      </c>
      <c r="MK81" s="441">
        <f t="shared" si="240"/>
        <v>50</v>
      </c>
      <c r="ML81" s="567" cm="1">
        <f t="array" aca="1" ref="ML81" ca="1">INDEX(ML$13:ML80,$B81+1,1)</f>
        <v>1</v>
      </c>
      <c r="MM81" s="567" cm="1">
        <f t="array" aca="1" ref="MM81" ca="1">INDEX(MM$13:MM80,$B81+1,1)</f>
        <v>1</v>
      </c>
      <c r="MN81" s="567" cm="1">
        <f t="array" aca="1" ref="MN81" ca="1">INDEX(MN$13:MN80,$B81+1,1)</f>
        <v>1</v>
      </c>
      <c r="MO81" s="567" cm="1">
        <f t="array" aca="1" ref="MO81" ca="1">INDEX(MO$13:MO80,$B81+1,1)</f>
        <v>1</v>
      </c>
      <c r="MP81" s="8"/>
      <c r="MQ81" s="441">
        <f t="shared" ca="1" si="241"/>
        <v>1.5</v>
      </c>
      <c r="MR81" s="8"/>
      <c r="MS81" s="577" t="str">
        <f t="shared" ca="1" si="242"/>
        <v>-</v>
      </c>
      <c r="MT81" s="577" t="str">
        <f t="shared" ca="1" si="242"/>
        <v>-</v>
      </c>
      <c r="MU81" s="577" t="str">
        <f t="shared" ca="1" si="242"/>
        <v>-</v>
      </c>
      <c r="MV81" s="577" t="str">
        <f t="shared" ca="1" si="242"/>
        <v>-</v>
      </c>
      <c r="MW81" s="567" cm="1">
        <f t="array" aca="1" ref="MW81" ca="1">INDEX(MW$13:MW80,$B81+1,1)</f>
        <v>0</v>
      </c>
      <c r="MX81" s="514">
        <v>0</v>
      </c>
    </row>
    <row r="82" spans="1:362" outlineLevel="2">
      <c r="A82" s="18">
        <f t="shared" si="120"/>
        <v>69</v>
      </c>
      <c r="B82" s="200">
        <f t="shared" ca="1" si="250"/>
        <v>67</v>
      </c>
      <c r="C82" s="489">
        <v>202</v>
      </c>
      <c r="D82" s="124" t="str">
        <f t="shared" ca="1" si="187"/>
        <v>GSW</v>
      </c>
      <c r="E82" t="b">
        <v>1</v>
      </c>
      <c r="F82" t="b">
        <v>0</v>
      </c>
      <c r="G82" t="b">
        <f t="shared" si="188"/>
        <v>1</v>
      </c>
      <c r="H82" s="200">
        <f t="shared" ca="1" si="247"/>
        <v>9</v>
      </c>
      <c r="I82" s="567" cm="1">
        <f t="array" aca="1" ref="I82" ca="1">INDEX(I$13:I81,$B82+1,1)</f>
        <v>1</v>
      </c>
      <c r="J82" s="567" cm="1">
        <f t="array" aca="1" ref="J82" ca="1">INDEX(J$13:J81,$B82+1,1)</f>
        <v>0</v>
      </c>
      <c r="K82" s="567" cm="1">
        <f t="array" aca="1" ref="K82" ca="1">INDEX(K$13:K81,$B82+1,1)</f>
        <v>0</v>
      </c>
      <c r="L82" s="567" cm="1">
        <f t="array" aca="1" ref="L82" ca="1">INDEX(L$13:L81,$B82+1,1)</f>
        <v>2</v>
      </c>
      <c r="M82" s="567" cm="1">
        <f t="array" aca="1" ref="M82" ca="1">INDEX(M$13:M81,$B82+1,1)</f>
        <v>2</v>
      </c>
      <c r="N82" s="567" cm="1">
        <f t="array" aca="1" ref="N82" ca="1">INDEX(N$13:N81,$B82+1,1)</f>
        <v>2</v>
      </c>
      <c r="O82" s="567" cm="1">
        <f t="array" aca="1" ref="O82" ca="1">INDEX(O$13:O81,$B82+1,1)</f>
        <v>3</v>
      </c>
      <c r="P82" s="441">
        <f t="shared" ca="1" si="189"/>
        <v>2</v>
      </c>
      <c r="Q82" s="441">
        <f t="shared" ca="1" si="189"/>
        <v>0</v>
      </c>
      <c r="R82" s="441">
        <f t="shared" ca="1" si="190"/>
        <v>6</v>
      </c>
      <c r="S82" s="91">
        <f t="shared" ca="1" si="191"/>
        <v>2</v>
      </c>
      <c r="T82" s="91">
        <f ca="1">INDEX(CHOOSE($O82,DataAutumn!i.AdultDrys,DataWinter!i.AdultDrys,DataSpring!i.AdultDrys),1,$M82)</f>
        <v>3</v>
      </c>
      <c r="U82" s="567" cm="1">
        <f t="array" aca="1" ref="U82" ca="1">INDEX(U$13:U81,$B82+1,1)</f>
        <v>2</v>
      </c>
      <c r="V82" s="567" cm="1">
        <f t="array" aca="1" ref="V82" ca="1">INDEX(V$13:V81,$B82+1,1)</f>
        <v>0</v>
      </c>
      <c r="W82" s="567" cm="1">
        <f t="array" aca="1" ref="W82" ca="1">INDEX(W$13:W81,$B82+1,1)</f>
        <v>0</v>
      </c>
      <c r="X82" s="567" cm="1">
        <f t="array" aca="1" ref="X82" ca="1">INDEX(X$13:X81,$B82+1,1)</f>
        <v>2</v>
      </c>
      <c r="Y82" s="567" cm="1">
        <f t="array" aca="1" ref="Y82" ca="1">INDEX(Y$13:Y81,$B82+1,1)</f>
        <v>1</v>
      </c>
      <c r="Z82" s="567" cm="1">
        <f t="array" aca="1" ref="Z82" ca="1">INDEX(Z$13:Z81,$B82+1,1)</f>
        <v>1</v>
      </c>
      <c r="AA82" s="567" cm="1">
        <f t="array" aca="1" ref="AA82" ca="1">INDEX(AA$13:AA81,$B82+1,1)</f>
        <v>1</v>
      </c>
      <c r="AB82" s="441" cm="1">
        <f t="array" aca="1" ref="AB82" ca="1">INDEX(i.MLP_PvP,$AD82,2)</f>
        <v>1</v>
      </c>
      <c r="AC82" s="441"/>
      <c r="AD82" s="567" cm="1">
        <f t="array" aca="1" ref="AD82" ca="1">INDEX(AD$13:AD81,$B82+1,1)</f>
        <v>1</v>
      </c>
      <c r="AE82" s="567" cm="1">
        <f t="array" aca="1" ref="AE82" ca="1">INDEX(AE$13:AE81,$B82+1,1)</f>
        <v>0</v>
      </c>
      <c r="AF82" s="567" cm="1">
        <f t="array" aca="1" ref="AF82" ca="1">INDEX(AF$13:AF81,$B82+1,1)</f>
        <v>0</v>
      </c>
      <c r="AG82" s="567" cm="1">
        <f t="array" aca="1" ref="AG82" ca="1">INDEX(AG$13:AG81,$B82+1,1)</f>
        <v>0</v>
      </c>
      <c r="AH82" s="567" cm="1">
        <f t="array" aca="1" ref="AH82" ca="1">INDEX(AH$13:AH81,$B82+1,1)</f>
        <v>0</v>
      </c>
      <c r="AI82" s="116"/>
      <c r="AJ82" s="116"/>
      <c r="AK82" s="116"/>
      <c r="AL82" s="116"/>
      <c r="AM82" s="116"/>
      <c r="AN82" s="116"/>
      <c r="AO82" s="116"/>
      <c r="AP82" s="116"/>
      <c r="AQ82" s="116"/>
      <c r="AR82" s="116"/>
      <c r="AS82" s="116"/>
      <c r="AT82" s="116"/>
      <c r="AU82" s="116"/>
      <c r="AV82" s="116"/>
      <c r="AW82" s="116"/>
      <c r="AX82" s="116"/>
      <c r="AY82" s="116"/>
      <c r="AZ82" s="116"/>
      <c r="BA82" s="327" t="str">
        <f t="shared" ca="1" si="243"/>
        <v>Feedsupply 00009 SE GSW MWM     TOLSpr Scan2 CFS_0 RR+01% GP100% WP100% MP100% (PT_F33N33L00)</v>
      </c>
      <c r="BB82" s="8" t="str">
        <f ca="1">IF(COUNTIF(BA$13:BA82,BA82)=1,"-","Dup")</f>
        <v>-</v>
      </c>
      <c r="BC82" s="8"/>
      <c r="BD82" s="567" t="str" cm="1">
        <f t="array" aca="1" ref="BD82" ca="1">INDEX(BD$13:BD81,$B82+1,1)</f>
        <v>-</v>
      </c>
      <c r="BE82" s="567" t="str" cm="1">
        <f t="array" aca="1" ref="BE82" ca="1">INDEX(BE$13:BE81,$B82+1,1)</f>
        <v>-</v>
      </c>
      <c r="BF82" s="567" t="str" cm="1">
        <f t="array" aca="1" ref="BF82" ca="1">INDEX(BF$13:BF81,$B82+1,1)</f>
        <v>-</v>
      </c>
      <c r="BG82" s="567" t="str" cm="1">
        <f t="array" aca="1" ref="BG82" ca="1">INDEX(BG$13:BG81,$B82+1,1)</f>
        <v>-</v>
      </c>
      <c r="BH82" s="567" t="str" cm="1">
        <f t="array" aca="1" ref="BH82" ca="1">INDEX(BH$13:BH81,$B82+1,1)</f>
        <v>-</v>
      </c>
      <c r="BI82" s="567" t="str" cm="1">
        <f t="array" aca="1" ref="BI82" ca="1">INDEX(BI$13:BI81,$B82+1,1)</f>
        <v>-</v>
      </c>
      <c r="BJ82" s="567" t="str" cm="1">
        <f t="array" aca="1" ref="BJ82" ca="1">INDEX(BJ$13:BJ81,$B82+1,1)</f>
        <v>-</v>
      </c>
      <c r="BK82" s="567" t="str" cm="1">
        <f t="array" aca="1" ref="BK82" ca="1">INDEX(BK$13:BK81,$B82+1,1)</f>
        <v>-</v>
      </c>
      <c r="BL82" s="567" t="str" cm="1">
        <f t="array" aca="1" ref="BL82" ca="1">INDEX(BL$13:BL81,$B82+1,1)</f>
        <v>-</v>
      </c>
      <c r="BM82" s="8"/>
      <c r="BN82" s="441" t="b">
        <f t="shared" ca="1" si="192"/>
        <v>1</v>
      </c>
      <c r="BO82" s="441" t="str">
        <f t="shared" ca="1" si="192"/>
        <v>-</v>
      </c>
      <c r="BP82" s="441" t="b">
        <f t="shared" ca="1" si="192"/>
        <v>0</v>
      </c>
      <c r="BQ82" s="441" t="str">
        <f t="shared" ca="1" si="192"/>
        <v>-</v>
      </c>
      <c r="BR82" s="441" t="str">
        <f t="shared" ca="1" si="192"/>
        <v>-</v>
      </c>
      <c r="BS82" s="441" t="str">
        <f t="shared" ca="1" si="192"/>
        <v>-</v>
      </c>
      <c r="BT82" s="441" t="str">
        <f t="shared" ca="1" si="192"/>
        <v>-</v>
      </c>
      <c r="BU82" s="441" t="str">
        <f t="shared" ca="1" si="192"/>
        <v>-</v>
      </c>
      <c r="BV82" s="441" t="str">
        <f t="shared" ca="1" si="192"/>
        <v>-</v>
      </c>
      <c r="BW82" s="441" t="str">
        <f t="shared" ca="1" si="192"/>
        <v>-</v>
      </c>
      <c r="BX82" s="441" t="str">
        <f t="shared" ca="1" si="192"/>
        <v>-</v>
      </c>
      <c r="BY82" s="441" t="str">
        <f t="shared" ca="1" si="192"/>
        <v>-</v>
      </c>
      <c r="BZ82" s="441" t="b">
        <f t="shared" ca="1" si="192"/>
        <v>0</v>
      </c>
      <c r="CA82" s="91">
        <f t="shared" ca="1" si="192"/>
        <v>0</v>
      </c>
      <c r="CB82" s="567" t="str" cm="1">
        <f t="array" aca="1" ref="CB82" ca="1">INDEX(CB$13:CB81,$B82+1,1)</f>
        <v>-</v>
      </c>
      <c r="CC82" s="567" t="str" cm="1">
        <f t="array" aca="1" ref="CC82" ca="1">INDEX(CC$13:CC81,$B82+1,1)</f>
        <v>-</v>
      </c>
      <c r="CD82" s="567" t="b" cm="1">
        <f t="array" aca="1" ref="CD82" ca="1">INDEX(CD$13:CD81,$B82+1,1)</f>
        <v>1</v>
      </c>
      <c r="CE82" s="8"/>
      <c r="CF82" s="567" t="str" cm="1">
        <f t="array" aca="1" ref="CF82" ca="1">INDEX(CF$13:CF81,$B82+1,1)</f>
        <v>-</v>
      </c>
      <c r="CG82" s="441" t="str">
        <f t="shared" ca="1" si="193"/>
        <v>-</v>
      </c>
      <c r="CH82" s="441">
        <f t="shared" ca="1" si="194"/>
        <v>0</v>
      </c>
      <c r="CI82" s="441">
        <f t="shared" ca="1" si="194"/>
        <v>0</v>
      </c>
      <c r="CJ82" s="567" t="str" cm="1">
        <f t="array" aca="1" ref="CJ82" ca="1">INDEX(CJ$13:CJ81,$B82+1,1)</f>
        <v>-</v>
      </c>
      <c r="CK82" s="567" t="str" cm="1">
        <f t="array" aca="1" ref="CK82" ca="1">INDEX(CK$13:CK81,$B82+1,1)</f>
        <v>-</v>
      </c>
      <c r="CL82" s="567" t="str" cm="1">
        <f t="array" aca="1" ref="CL82" ca="1">INDEX(CL$13:CL81,$B82+1,1)</f>
        <v>-</v>
      </c>
      <c r="CM82" s="441" t="str">
        <f t="shared" ca="1" si="195"/>
        <v>-</v>
      </c>
      <c r="CN82" s="441">
        <f t="shared" ca="1" si="196"/>
        <v>0</v>
      </c>
      <c r="CO82" s="441">
        <f t="shared" ca="1" si="196"/>
        <v>0</v>
      </c>
      <c r="CP82" s="567" t="str" cm="1">
        <f t="array" aca="1" ref="CP82" ca="1">INDEX(CP$13:CP81,$B82+1,1)</f>
        <v>-</v>
      </c>
      <c r="CQ82" s="441" t="str">
        <f t="shared" ca="1" si="197"/>
        <v>-</v>
      </c>
      <c r="CR82" s="441">
        <f t="shared" ca="1" si="198"/>
        <v>0</v>
      </c>
      <c r="CS82" s="567" t="str" cm="1">
        <f t="array" aca="1" ref="CS82" ca="1">INDEX(CS$13:CS81,$B82+1,1)</f>
        <v>-</v>
      </c>
      <c r="CT82" s="567" t="str" cm="1">
        <f t="array" aca="1" ref="CT82" ca="1">INDEX(CT$13:CT81,$B82+1,1)</f>
        <v>-</v>
      </c>
      <c r="CU82" s="441">
        <f t="shared" ca="1" si="199"/>
        <v>0</v>
      </c>
      <c r="CV82" s="567" t="str" cm="1">
        <f t="array" aca="1" ref="CV82" ca="1">INDEX(CV$13:CV81,$B82+1,1)</f>
        <v>-</v>
      </c>
      <c r="CW82" s="441" t="str">
        <f t="shared" ca="1" si="200"/>
        <v>-</v>
      </c>
      <c r="CX82" s="441">
        <f t="shared" ca="1" si="201"/>
        <v>0</v>
      </c>
      <c r="CY82" s="441">
        <f t="shared" ca="1" si="201"/>
        <v>0</v>
      </c>
      <c r="CZ82" s="8"/>
      <c r="DA82" s="567" t="b" cm="1">
        <f t="array" aca="1" ref="DA82" ca="1">INDEX(DA$13:DA81,$B82+1,1)</f>
        <v>1</v>
      </c>
      <c r="DB82" s="567" t="b" cm="1">
        <f t="array" aca="1" ref="DB82" ca="1">INDEX(DB$13:DB81,$B82+1,1)</f>
        <v>1</v>
      </c>
      <c r="DC82" s="579">
        <f t="shared" ca="1" si="202"/>
        <v>2232011</v>
      </c>
      <c r="DD82" s="567" t="b" cm="1">
        <f t="array" aca="1" ref="DD82" ca="1">INDEX(DD$13:DD81,$B82+1,1)</f>
        <v>1</v>
      </c>
      <c r="DE82" s="567" cm="1">
        <f t="array" aca="1" ref="DE82" ca="1">INDEX(DE$13:DE81,$B82+1,1)</f>
        <v>0</v>
      </c>
      <c r="DF82" s="567" cm="1">
        <f t="array" aca="1" ref="DF82" ca="1">INDEX(DF$13:DF81,$B82+1,1)</f>
        <v>1</v>
      </c>
      <c r="DG82" s="567" cm="1">
        <f t="array" aca="1" ref="DG82" ca="1">INDEX(DG$13:DG81,$B82+1,1)</f>
        <v>1</v>
      </c>
      <c r="DH82" s="575">
        <f t="shared" ca="1" si="203"/>
        <v>652</v>
      </c>
      <c r="DI82" s="575">
        <f t="shared" ca="1" si="203"/>
        <v>686</v>
      </c>
      <c r="DJ82" s="575">
        <f t="shared" ca="1" si="203"/>
        <v>721</v>
      </c>
      <c r="DK82" s="490">
        <f t="shared" ca="1" si="204"/>
        <v>378</v>
      </c>
      <c r="DL82" s="490">
        <f t="shared" ca="1" si="204"/>
        <v>413</v>
      </c>
      <c r="DM82" s="490">
        <f t="shared" ca="1" si="204"/>
        <v>448</v>
      </c>
      <c r="DN82" s="441">
        <f t="shared" ca="1" si="205"/>
        <v>1</v>
      </c>
      <c r="DO82" s="441">
        <f t="shared" ca="1" si="205"/>
        <v>60</v>
      </c>
      <c r="DP82" s="441" t="str">
        <f t="shared" ca="1" si="205"/>
        <v>-</v>
      </c>
      <c r="DQ82" s="441" t="str">
        <f t="shared" ca="1" si="205"/>
        <v>-</v>
      </c>
      <c r="DR82" s="441" t="str">
        <f t="shared" ca="1" si="205"/>
        <v>-</v>
      </c>
      <c r="DS82" s="441" t="str">
        <f t="shared" ca="1" si="205"/>
        <v>-</v>
      </c>
      <c r="DT82" s="441" t="b">
        <f t="shared" ca="1" si="206"/>
        <v>0</v>
      </c>
      <c r="DU82" s="441" t="str">
        <f t="shared" ca="1" si="206"/>
        <v>-</v>
      </c>
      <c r="DV82" s="441" t="str">
        <f t="shared" ca="1" si="206"/>
        <v>-</v>
      </c>
      <c r="DW82" s="441" t="str">
        <f t="shared" ca="1" si="206"/>
        <v>-</v>
      </c>
      <c r="DX82" s="441" t="str">
        <f t="shared" ca="1" si="206"/>
        <v>-</v>
      </c>
      <c r="DY82" s="441" t="str">
        <f t="shared" ca="1" si="206"/>
        <v>-</v>
      </c>
      <c r="DZ82" s="441">
        <f t="shared" ca="1" si="206"/>
        <v>500</v>
      </c>
      <c r="EA82" s="441">
        <f t="shared" ca="1" si="206"/>
        <v>500</v>
      </c>
      <c r="EB82" s="441" t="str">
        <f t="shared" ca="1" si="206"/>
        <v>-</v>
      </c>
      <c r="EC82" s="441" t="str">
        <f t="shared" ca="1" si="206"/>
        <v>-</v>
      </c>
      <c r="ED82" s="441" t="str">
        <f t="shared" ca="1" si="206"/>
        <v>-</v>
      </c>
      <c r="EE82" s="441">
        <f t="shared" ca="1" si="207"/>
        <v>0</v>
      </c>
      <c r="EF82" s="441">
        <f t="shared" ca="1" si="208"/>
        <v>1.2500000000000001E-2</v>
      </c>
      <c r="EG82" s="441">
        <f t="shared" ca="1" si="209"/>
        <v>0</v>
      </c>
      <c r="EH82" s="441">
        <f t="shared" ca="1" si="209"/>
        <v>6.25E-2</v>
      </c>
      <c r="EI82" s="441">
        <f t="shared" ca="1" si="209"/>
        <v>6.25E-2</v>
      </c>
      <c r="EJ82" s="441">
        <f t="shared" ca="1" si="209"/>
        <v>6.25E-2</v>
      </c>
      <c r="EK82" s="441" t="b">
        <f t="shared" ca="1" si="210"/>
        <v>0</v>
      </c>
      <c r="EL82" s="441" t="b">
        <f t="shared" ca="1" si="210"/>
        <v>1</v>
      </c>
      <c r="EM82" s="441" t="b">
        <f t="shared" ca="1" si="210"/>
        <v>1</v>
      </c>
      <c r="EN82" s="441" t="b">
        <f t="shared" ca="1" si="210"/>
        <v>0</v>
      </c>
      <c r="EO82" s="441">
        <f t="shared" ca="1" si="211"/>
        <v>1</v>
      </c>
      <c r="EP82" s="441">
        <f t="shared" ca="1" si="212"/>
        <v>0</v>
      </c>
      <c r="EQ82" s="441" t="b">
        <f t="shared" ca="1" si="213"/>
        <v>0</v>
      </c>
      <c r="ER82" s="441" t="b">
        <f t="shared" ca="1" si="214"/>
        <v>0</v>
      </c>
      <c r="ES82" s="441" t="b">
        <f t="shared" ca="1" si="214"/>
        <v>0</v>
      </c>
      <c r="ET82" s="441" t="b">
        <f t="shared" ca="1" si="214"/>
        <v>1</v>
      </c>
      <c r="EU82" s="91">
        <f t="shared" ca="1" si="215"/>
        <v>2</v>
      </c>
      <c r="EV82" s="91">
        <f t="shared" ca="1" si="215"/>
        <v>2</v>
      </c>
      <c r="EW82" s="441">
        <f t="shared" ca="1" si="216"/>
        <v>1</v>
      </c>
      <c r="EX82" s="441">
        <f t="shared" ca="1" si="217"/>
        <v>1</v>
      </c>
      <c r="EY82" s="441">
        <f t="shared" ca="1" si="217"/>
        <v>1</v>
      </c>
      <c r="EZ82" s="441">
        <f t="shared" ca="1" si="218"/>
        <v>1</v>
      </c>
      <c r="FA82" s="441">
        <f t="shared" ca="1" si="219"/>
        <v>0.5</v>
      </c>
      <c r="FB82" s="441" t="b">
        <f t="shared" ca="1" si="219"/>
        <v>1</v>
      </c>
      <c r="FC82" s="441" t="b">
        <f t="shared" ca="1" si="219"/>
        <v>0</v>
      </c>
      <c r="FD82" s="441" t="b">
        <f t="shared" ca="1" si="219"/>
        <v>0</v>
      </c>
      <c r="FE82" s="441" t="b">
        <f t="shared" ca="1" si="219"/>
        <v>0</v>
      </c>
      <c r="FF82" s="91">
        <f t="shared" ca="1" si="220"/>
        <v>1</v>
      </c>
      <c r="FG82" s="91">
        <f t="shared" ca="1" si="220"/>
        <v>1</v>
      </c>
      <c r="FH82" s="91">
        <f t="shared" ca="1" si="220"/>
        <v>1</v>
      </c>
      <c r="FI82" s="91">
        <f t="shared" ca="1" si="220"/>
        <v>1</v>
      </c>
      <c r="FJ82" s="91">
        <f t="shared" ca="1" si="220"/>
        <v>1</v>
      </c>
      <c r="FK82" s="91">
        <f t="shared" ca="1" si="220"/>
        <v>1</v>
      </c>
      <c r="FL82" s="91">
        <f t="shared" ca="1" si="220"/>
        <v>1</v>
      </c>
      <c r="FM82" s="91">
        <f t="shared" ca="1" si="220"/>
        <v>1</v>
      </c>
      <c r="FN82" s="8"/>
      <c r="FO82" s="567" t="str" cm="1">
        <f t="array" aca="1" ref="FO82" ca="1">INDEX(FO$13:FO81,$B82+1,1)</f>
        <v>-</v>
      </c>
      <c r="FP82" s="567" t="str" cm="1">
        <f t="array" aca="1" ref="FP82" ca="1">INDEX(FP$13:FP81,$B82+1,1)</f>
        <v>-</v>
      </c>
      <c r="FQ82" s="567" t="str" cm="1">
        <f t="array" aca="1" ref="FQ82" ca="1">INDEX(FQ$13:FQ81,$B82+1,1)</f>
        <v>-</v>
      </c>
      <c r="FR82" s="441">
        <f t="shared" ca="1" si="221"/>
        <v>11</v>
      </c>
      <c r="FS82" s="567" t="str" cm="1">
        <f t="array" aca="1" ref="FS82" ca="1">INDEX(FS$13:FS81,$B82+1,1)</f>
        <v>-</v>
      </c>
      <c r="FT82" s="567" cm="1">
        <f t="array" aca="1" ref="FT82" ca="1">INDEX(FT$13:FT81,$B82+1,1)</f>
        <v>1</v>
      </c>
      <c r="FU82" s="567" cm="1">
        <f t="array" aca="1" ref="FU82" ca="1">INDEX(FU$13:FU81,$B82+1,1)</f>
        <v>1</v>
      </c>
      <c r="FV82" s="567" t="str" cm="1">
        <f t="array" aca="1" ref="FV82" ca="1">INDEX(FV$13:FV81,$B82+1,1)</f>
        <v>-</v>
      </c>
      <c r="FW82" s="567" t="str" cm="1">
        <f t="array" aca="1" ref="FW82" ca="1">INDEX(FW$13:FW81,$B82+1,1)</f>
        <v>-</v>
      </c>
      <c r="FX82" s="567" t="str" cm="1">
        <f t="array" aca="1" ref="FX82" ca="1">INDEX(FX$13:FX81,$B82+1,1)</f>
        <v>-</v>
      </c>
      <c r="FY82" s="567" t="str" cm="1">
        <f t="array" aca="1" ref="FY82" ca="1">INDEX(FY$13:FY81,$B82+1,1)</f>
        <v>-</v>
      </c>
      <c r="FZ82" s="567" t="str" cm="1">
        <f t="array" aca="1" ref="FZ82" ca="1">INDEX(FZ$13:FZ81,$B82+1,1)</f>
        <v>-</v>
      </c>
      <c r="GA82" s="567" t="str" cm="1">
        <f t="array" aca="1" ref="GA82" ca="1">INDEX(GA$13:GA81,$B82+1,1)</f>
        <v>-</v>
      </c>
      <c r="GB82" s="567" t="str" cm="1">
        <f t="array" aca="1" ref="GB82" ca="1">INDEX(GB$13:GB81,$B82+1,1)</f>
        <v>-</v>
      </c>
      <c r="GC82" s="567" t="str" cm="1">
        <f t="array" aca="1" ref="GC82" ca="1">INDEX(GC$13:GC81,$B82+1,1)</f>
        <v>-</v>
      </c>
      <c r="GD82" s="567" t="str" cm="1">
        <f t="array" aca="1" ref="GD82" ca="1">INDEX(GD$13:GD81,$B82+1,1)</f>
        <v>-</v>
      </c>
      <c r="GE82" s="567" t="str" cm="1">
        <f t="array" aca="1" ref="GE82" ca="1">INDEX(GE$13:GE81,$B82+1,1)</f>
        <v>-</v>
      </c>
      <c r="GF82" s="567" t="str" cm="1">
        <f t="array" aca="1" ref="GF82" ca="1">INDEX(GF$13:GF81,$B82+1,1)</f>
        <v>-</v>
      </c>
      <c r="GG82" s="567" t="str" cm="1">
        <f t="array" aca="1" ref="GG82" ca="1">INDEX(GG$13:GG81,$B82+1,1)</f>
        <v>-</v>
      </c>
      <c r="GH82" s="567" t="str" cm="1">
        <f t="array" aca="1" ref="GH82" ca="1">INDEX(GH$13:GH81,$B82+1,1)</f>
        <v>-</v>
      </c>
      <c r="GI82" s="567" t="str" cm="1">
        <f t="array" aca="1" ref="GI82" ca="1">INDEX(GI$13:GI81,$B82+1,1)</f>
        <v>-</v>
      </c>
      <c r="GJ82" s="567" t="str" cm="1">
        <f t="array" aca="1" ref="GJ82" ca="1">INDEX(GJ$13:GJ81,$B82+1,1)</f>
        <v>-</v>
      </c>
      <c r="GK82" s="567" t="str" cm="1">
        <f t="array" aca="1" ref="GK82" ca="1">INDEX(GK$13:GK81,$B82+1,1)</f>
        <v>-</v>
      </c>
      <c r="GL82" s="567" t="str" cm="1">
        <f t="array" aca="1" ref="GL82" ca="1">INDEX(GL$13:GL81,$B82+1,1)</f>
        <v>-</v>
      </c>
      <c r="GM82" s="567" t="str" cm="1">
        <f t="array" aca="1" ref="GM82" ca="1">INDEX(GM$13:GM81,$B82+1,1)</f>
        <v>-</v>
      </c>
      <c r="GN82" s="441">
        <f t="shared" ca="1" si="222"/>
        <v>0.77746633065143</v>
      </c>
      <c r="GO82" s="567" t="str" cm="1">
        <f t="array" aca="1" ref="GO82" ca="1">INDEX(GO$13:GO81,$B82+1,1)</f>
        <v>-</v>
      </c>
      <c r="GP82" s="567" cm="1">
        <f t="array" aca="1" ref="GP82" ca="1">INDEX(GP$13:GP81,$B82+1,1)</f>
        <v>1</v>
      </c>
      <c r="GQ82" s="441">
        <f t="shared" ca="1" si="223"/>
        <v>-1.6553912775740486E-3</v>
      </c>
      <c r="GR82" s="567" cm="1">
        <f t="array" aca="1" ref="GR82" ca="1">INDEX(GR$13:GR81,$B82+1,1)</f>
        <v>0</v>
      </c>
      <c r="GS82" s="441">
        <f t="shared" ca="1" si="224"/>
        <v>-7.7585088790097685E-3</v>
      </c>
      <c r="GT82" s="441">
        <f t="shared" ca="1" si="224"/>
        <v>-1.939627219752442E-2</v>
      </c>
      <c r="GU82" s="441">
        <f t="shared" ca="1" si="224"/>
        <v>-1.939627219752442E-2</v>
      </c>
      <c r="GV82" s="441">
        <f t="shared" ca="1" si="224"/>
        <v>1</v>
      </c>
      <c r="GW82" s="441">
        <f t="shared" ca="1" si="224"/>
        <v>1.0189371900128976</v>
      </c>
      <c r="GX82" s="441">
        <f t="shared" ca="1" si="224"/>
        <v>-6.4495508428962081E-2</v>
      </c>
      <c r="GY82" s="567" cm="1">
        <f t="array" aca="1" ref="GY82" ca="1">INDEX(GY$13:GY81,$B82+1,1)</f>
        <v>0</v>
      </c>
      <c r="GZ82" s="567" cm="1">
        <f t="array" aca="1" ref="GZ82" ca="1">INDEX(GZ$13:GZ81,$B82+1,1)</f>
        <v>0</v>
      </c>
      <c r="HA82" s="567" cm="1">
        <f t="array" aca="1" ref="HA82" ca="1">INDEX(HA$13:HA81,$B82+1,1)</f>
        <v>0</v>
      </c>
      <c r="HB82" s="8"/>
      <c r="HC82" s="91" t="b">
        <f t="shared" ca="1" si="248"/>
        <v>1</v>
      </c>
      <c r="HD82" s="567" t="b" cm="1">
        <f t="array" aca="1" ref="HD82" ca="1">INDEX(HD$13:HD81,$B82+1,1)</f>
        <v>1</v>
      </c>
      <c r="HE82" s="674">
        <f t="shared" ca="1" si="254"/>
        <v>222301000004</v>
      </c>
      <c r="HF82" s="567" t="b" cm="1">
        <f t="array" aca="1" ref="HF82" ca="1">INDEX(HF$13:HF81,$B82+1,1)</f>
        <v>0</v>
      </c>
      <c r="HG82" s="567" cm="1">
        <f t="array" aca="1" ref="HG82" ca="1">INDEX(HG$13:HG81,$B82+1,1)</f>
        <v>0</v>
      </c>
      <c r="HH82" s="22" t="s">
        <v>30</v>
      </c>
      <c r="HI82" s="567" t="b" cm="1">
        <f t="array" aca="1" ref="HI82" ca="1">INDEX(HI$13:HI81,$B82+1,1)</f>
        <v>1</v>
      </c>
      <c r="HJ82" s="578">
        <f t="shared" ca="1" si="251"/>
        <v>222301000005</v>
      </c>
      <c r="HK82" s="567" t="str" cm="1">
        <f t="array" aca="1" ref="HK82" ca="1">INDEX(HK$13:HK81,$B82+1,1)</f>
        <v>-</v>
      </c>
      <c r="HL82" s="567" t="str" cm="1">
        <f t="array" aca="1" ref="HL82" ca="1">INDEX(HL$13:HL81,$B82+1,1)</f>
        <v>-</v>
      </c>
      <c r="HM82" s="567" t="str" cm="1">
        <f t="array" aca="1" ref="HM82" ca="1">INDEX(HM$13:HM81,$B82+1,1)</f>
        <v>-</v>
      </c>
      <c r="HN82" s="567" t="str" cm="1">
        <f t="array" aca="1" ref="HN82" ca="1">INDEX(HN$13:HN81,$B82+1,1)</f>
        <v>-</v>
      </c>
      <c r="HO82" s="567" t="str" cm="1">
        <f t="array" aca="1" ref="HO82" ca="1">INDEX(HO$13:HO81,$B82+1,1)</f>
        <v>-</v>
      </c>
      <c r="HP82" s="567" t="str" cm="1">
        <f t="array" aca="1" ref="HP82" ca="1">INDEX(HP$13:HP81,$B82+1,1)</f>
        <v>-</v>
      </c>
      <c r="HQ82" s="567" t="str" cm="1">
        <f t="array" aca="1" ref="HQ82" ca="1">INDEX(HQ$13:HQ81,$B82+1,1)</f>
        <v>-</v>
      </c>
      <c r="HR82" s="567" t="str" cm="1">
        <f t="array" aca="1" ref="HR82" ca="1">INDEX(HR$13:HR81,$B82+1,1)</f>
        <v>-</v>
      </c>
      <c r="HS82" s="567" t="str" cm="1">
        <f t="array" aca="1" ref="HS82" ca="1">INDEX(HS$13:HS81,$B82+1,1)</f>
        <v>-</v>
      </c>
      <c r="HT82" s="567" t="str" cm="1">
        <f t="array" aca="1" ref="HT82" ca="1">INDEX(HT$13:HT81,$B82+1,1)</f>
        <v>-</v>
      </c>
      <c r="HU82" s="567" t="str" cm="1">
        <f t="array" aca="1" ref="HU82" ca="1">INDEX(HU$13:HU81,$B82+1,1)</f>
        <v>-</v>
      </c>
      <c r="HV82" s="22">
        <v>3</v>
      </c>
      <c r="HW82" s="22">
        <v>3</v>
      </c>
      <c r="HX82" s="567" cm="1">
        <f t="array" aca="1" ref="HX82" ca="1">INDEX(HX$13:HX81,$B82+1,1)</f>
        <v>0</v>
      </c>
      <c r="HY82" s="22">
        <v>2</v>
      </c>
      <c r="HZ82" s="22">
        <v>-2</v>
      </c>
      <c r="IA82" s="567" t="str" cm="1">
        <f t="array" aca="1" ref="IA82" ca="1">INDEX(IA$13:IA81,$B82+1,1)</f>
        <v>-</v>
      </c>
      <c r="IB82" s="567" t="str" cm="1">
        <f t="array" aca="1" ref="IB82" ca="1">INDEX(IB$13:IB81,$B82+1,1)</f>
        <v>-</v>
      </c>
      <c r="IC82" s="567" t="str" cm="1">
        <f t="array" aca="1" ref="IC82" ca="1">INDEX(IC$13:IC81,$B82+1,1)</f>
        <v>-</v>
      </c>
      <c r="ID82" s="552">
        <f t="shared" ca="1" si="252"/>
        <v>0</v>
      </c>
      <c r="IE82" s="552">
        <f t="shared" si="252"/>
        <v>2</v>
      </c>
      <c r="IF82" s="552">
        <f t="shared" si="252"/>
        <v>-2</v>
      </c>
      <c r="IG82" s="567" t="str" cm="1">
        <f t="array" aca="1" ref="IG82" ca="1">INDEX(IG$13:IG81,$B82+1,1)</f>
        <v>-</v>
      </c>
      <c r="IH82" s="200">
        <f t="shared" ca="1" si="249"/>
        <v>0</v>
      </c>
      <c r="II82" s="200">
        <f t="shared" ca="1" si="246"/>
        <v>0</v>
      </c>
      <c r="IJ82" s="8"/>
      <c r="IK82" s="567" t="str" cm="1">
        <f t="array" aca="1" ref="IK82" ca="1">INDEX(IK$13:IK81,$B82+1,1)</f>
        <v>-</v>
      </c>
      <c r="IL82" s="567" t="str" cm="1">
        <f t="array" aca="1" ref="IL82" ca="1">INDEX(IL$13:IL81,$B82+1,1)</f>
        <v>-</v>
      </c>
      <c r="IM82" s="567" t="str" cm="1">
        <f t="array" aca="1" ref="IM82" ca="1">INDEX(IM$13:IM81,$B82+1,1)</f>
        <v>-</v>
      </c>
      <c r="IN82" s="567" t="str" cm="1">
        <f t="array" aca="1" ref="IN82" ca="1">INDEX(IN$13:IN81,$B82+1,1)</f>
        <v>-</v>
      </c>
      <c r="IO82" s="567" t="str" cm="1">
        <f t="array" aca="1" ref="IO82" ca="1">INDEX(IO$13:IO81,$B82+1,1)</f>
        <v>-</v>
      </c>
      <c r="IP82" s="567" t="str" cm="1">
        <f t="array" aca="1" ref="IP82" ca="1">INDEX(IP$13:IP81,$B82+1,1)</f>
        <v>-</v>
      </c>
      <c r="IQ82" s="567" t="str" cm="1">
        <f t="array" aca="1" ref="IQ82" ca="1">INDEX(IQ$13:IQ81,$B82+1,1)</f>
        <v>-</v>
      </c>
      <c r="IR82" s="567" t="str" cm="1">
        <f t="array" aca="1" ref="IR82" ca="1">INDEX(IR$13:IR81,$B82+1,1)</f>
        <v>-</v>
      </c>
      <c r="IS82" s="567" t="str" cm="1">
        <f t="array" aca="1" ref="IS82" ca="1">INDEX(IS$13:IS81,$B82+1,1)</f>
        <v>-</v>
      </c>
      <c r="IT82" s="567" t="str" cm="1">
        <f t="array" aca="1" ref="IT82" ca="1">INDEX(IT$13:IT81,$B82+1,1)</f>
        <v>-</v>
      </c>
      <c r="IU82" s="567" t="str" cm="1">
        <f t="array" aca="1" ref="IU82" ca="1">INDEX(IU$13:IU81,$B82+1,1)</f>
        <v>-</v>
      </c>
      <c r="IV82" s="567" t="str" cm="1">
        <f t="array" aca="1" ref="IV82" ca="1">INDEX(IV$13:IV81,$B82+1,1)</f>
        <v>-</v>
      </c>
      <c r="IW82" s="567" t="str" cm="1">
        <f t="array" aca="1" ref="IW82" ca="1">INDEX(IW$13:IW81,$B82+1,1)</f>
        <v>-</v>
      </c>
      <c r="IX82" s="567" t="str" cm="1">
        <f t="array" aca="1" ref="IX82" ca="1">INDEX(IX$13:IX81,$B82+1,1)</f>
        <v>-</v>
      </c>
      <c r="IY82" s="567" t="str" cm="1">
        <f t="array" aca="1" ref="IY82" ca="1">INDEX(IY$13:IY81,$B82+1,1)</f>
        <v>-</v>
      </c>
      <c r="IZ82" s="567" t="str" cm="1">
        <f t="array" aca="1" ref="IZ82" ca="1">INDEX(IZ$13:IZ81,$B82+1,1)</f>
        <v>-</v>
      </c>
      <c r="JA82" s="567" cm="1">
        <f t="array" aca="1" ref="JA82" ca="1">INDEX(JA$13:JA81,$B82+1,1)</f>
        <v>0</v>
      </c>
      <c r="JB82" s="575">
        <f t="shared" ca="1" si="225"/>
        <v>0</v>
      </c>
      <c r="JC82" s="575">
        <f t="shared" ca="1" si="225"/>
        <v>0</v>
      </c>
      <c r="JD82" s="197">
        <f t="shared" ca="1" si="226"/>
        <v>0</v>
      </c>
      <c r="JE82" s="197">
        <f t="shared" ca="1" si="226"/>
        <v>0</v>
      </c>
      <c r="JF82" s="197">
        <f t="shared" ca="1" si="226"/>
        <v>0</v>
      </c>
      <c r="JG82" s="197">
        <f t="shared" ca="1" si="226"/>
        <v>0</v>
      </c>
      <c r="JH82" s="197">
        <f t="shared" ca="1" si="226"/>
        <v>0</v>
      </c>
      <c r="JI82" s="240">
        <f t="shared" ca="1" si="227"/>
        <v>0</v>
      </c>
      <c r="JJ82" s="197">
        <f t="shared" ca="1" si="228"/>
        <v>0</v>
      </c>
      <c r="JK82" s="197">
        <f t="shared" ca="1" si="228"/>
        <v>0</v>
      </c>
      <c r="JL82" s="197">
        <f t="shared" ca="1" si="228"/>
        <v>0</v>
      </c>
      <c r="JM82" s="197">
        <f t="shared" ca="1" si="228"/>
        <v>0</v>
      </c>
      <c r="JN82" s="197">
        <f t="shared" ca="1" si="228"/>
        <v>0</v>
      </c>
      <c r="JO82" s="240">
        <f t="shared" ca="1" si="229"/>
        <v>0</v>
      </c>
      <c r="JP82" s="241">
        <f t="shared" ca="1" si="230"/>
        <v>0</v>
      </c>
      <c r="JQ82" s="241">
        <f t="shared" ca="1" si="230"/>
        <v>0</v>
      </c>
      <c r="JR82" s="241">
        <f t="shared" ca="1" si="230"/>
        <v>0</v>
      </c>
      <c r="JS82" s="241">
        <f t="shared" ca="1" si="230"/>
        <v>0</v>
      </c>
      <c r="JT82" s="576">
        <f t="shared" ca="1" si="231"/>
        <v>0</v>
      </c>
      <c r="JU82" s="241">
        <f t="shared" ca="1" si="232"/>
        <v>0</v>
      </c>
      <c r="JV82" s="241">
        <f t="shared" ca="1" si="232"/>
        <v>0</v>
      </c>
      <c r="JW82" s="241">
        <f t="shared" ca="1" si="232"/>
        <v>0</v>
      </c>
      <c r="JX82" s="241">
        <f t="shared" ca="1" si="232"/>
        <v>0</v>
      </c>
      <c r="JY82" s="576">
        <f t="shared" ca="1" si="233"/>
        <v>0</v>
      </c>
      <c r="JZ82" s="576">
        <f t="shared" ca="1" si="233"/>
        <v>0</v>
      </c>
      <c r="KA82" s="576">
        <f t="shared" ca="1" si="233"/>
        <v>0</v>
      </c>
      <c r="KB82" s="576">
        <f t="shared" ca="1" si="233"/>
        <v>0</v>
      </c>
      <c r="KC82" s="576">
        <f t="shared" ca="1" si="233"/>
        <v>0</v>
      </c>
      <c r="KD82" s="576">
        <f t="shared" ca="1" si="233"/>
        <v>0</v>
      </c>
      <c r="KE82" s="576">
        <f t="shared" ca="1" si="233"/>
        <v>0</v>
      </c>
      <c r="KF82" s="567" cm="1">
        <f t="array" aca="1" ref="KF82" ca="1">INDEX(KF$13:KF81,$B82+1,1)</f>
        <v>0</v>
      </c>
      <c r="KG82" s="441">
        <f t="shared" ca="1" si="234"/>
        <v>67</v>
      </c>
      <c r="KH82" s="8"/>
      <c r="KI82" s="567" cm="1">
        <f t="array" aca="1" ref="KI82" ca="1">INDEX(KI$13:KI81,$B82+1,1)</f>
        <v>0</v>
      </c>
      <c r="KJ82" s="441">
        <f t="shared" si="235"/>
        <v>0</v>
      </c>
      <c r="KK82" s="567" cm="1">
        <f t="array" aca="1" ref="KK82" ca="1">INDEX(KK$13:KK81,$B82+1,1)</f>
        <v>0</v>
      </c>
      <c r="KL82" s="567" t="str" cm="1">
        <f t="array" aca="1" ref="KL82" ca="1">INDEX(KL$13:KL81,$B82+1,1)</f>
        <v>-</v>
      </c>
      <c r="KM82" s="567" t="str" cm="1">
        <f t="array" aca="1" ref="KM82" ca="1">INDEX(KM$13:KM81,$B82+1,1)</f>
        <v>-</v>
      </c>
      <c r="KN82" s="567" t="str" cm="1">
        <f t="array" aca="1" ref="KN82" ca="1">INDEX(KN$13:KN81,$B82+1,1)</f>
        <v>-</v>
      </c>
      <c r="KO82" s="567" t="str" cm="1">
        <f t="array" aca="1" ref="KO82" ca="1">INDEX(KO$13:KO81,$B82+1,1)</f>
        <v>-</v>
      </c>
      <c r="KP82" s="567" t="str" cm="1">
        <f t="array" aca="1" ref="KP82" ca="1">INDEX(KP$13:KP81,$B82+1,1)</f>
        <v>-</v>
      </c>
      <c r="KQ82" s="567" t="str" cm="1">
        <f t="array" aca="1" ref="KQ82" ca="1">INDEX(KQ$13:KQ81,$B82+1,1)</f>
        <v>-</v>
      </c>
      <c r="KR82" s="567" t="str" cm="1">
        <f t="array" aca="1" ref="KR82" ca="1">INDEX(KR$13:KR81,$B82+1,1)</f>
        <v>-</v>
      </c>
      <c r="KS82" s="567" t="str" cm="1">
        <f t="array" aca="1" ref="KS82" ca="1">INDEX(KS$13:KS81,$B82+1,1)</f>
        <v>-</v>
      </c>
      <c r="KT82" s="567" t="str" cm="1">
        <f t="array" aca="1" ref="KT82" ca="1">INDEX(KT$13:KT81,$B82+1,1)</f>
        <v>-</v>
      </c>
      <c r="KU82" s="567" t="str" cm="1">
        <f t="array" aca="1" ref="KU82" ca="1">INDEX(KU$13:KU81,$B82+1,1)</f>
        <v>-</v>
      </c>
      <c r="KV82" s="567" t="str" cm="1">
        <f t="array" aca="1" ref="KV82" ca="1">INDEX(KV$13:KV81,$B82+1,1)</f>
        <v>-</v>
      </c>
      <c r="KW82" s="567" t="str" cm="1">
        <f t="array" aca="1" ref="KW82" ca="1">INDEX(KW$13:KW81,$B82+1,1)</f>
        <v>-</v>
      </c>
      <c r="KX82" s="567" t="str" cm="1">
        <f t="array" aca="1" ref="KX82" ca="1">INDEX(KX$13:KX81,$B82+1,1)</f>
        <v>-</v>
      </c>
      <c r="KY82" s="567" t="str" cm="1">
        <f t="array" aca="1" ref="KY82" ca="1">INDEX(KY$13:KY81,$B82+1,1)</f>
        <v>-</v>
      </c>
      <c r="KZ82" s="567" t="str" cm="1">
        <f t="array" aca="1" ref="KZ82" ca="1">INDEX(KZ$13:KZ81,$B82+1,1)</f>
        <v>-</v>
      </c>
      <c r="LA82" s="567" t="str" cm="1">
        <f t="array" aca="1" ref="LA82" ca="1">INDEX(LA$13:LA81,$B82+1,1)</f>
        <v>-</v>
      </c>
      <c r="LB82" s="8"/>
      <c r="LC82" s="441" t="b">
        <f t="shared" ca="1" si="236"/>
        <v>0</v>
      </c>
      <c r="LD82" s="567" t="str" cm="1">
        <f t="array" aca="1" ref="LD82" ca="1">INDEX(LD$13:LD81,$B82+1,1)</f>
        <v>-</v>
      </c>
      <c r="LE82" s="567" t="str" cm="1">
        <f t="array" aca="1" ref="LE82" ca="1">INDEX(LE$13:LE81,$B82+1,1)</f>
        <v>-</v>
      </c>
      <c r="LF82" s="567" t="str" cm="1">
        <f t="array" aca="1" ref="LF82" ca="1">INDEX(LF$13:LF81,$B82+1,1)</f>
        <v>-</v>
      </c>
      <c r="LG82" s="567" t="str" cm="1">
        <f t="array" aca="1" ref="LG82" ca="1">INDEX(LG$13:LG81,$B82+1,1)</f>
        <v>-</v>
      </c>
      <c r="LH82" s="441" t="str">
        <f t="shared" ca="1" si="237"/>
        <v>-</v>
      </c>
      <c r="LI82" s="441" t="str">
        <f t="shared" ca="1" si="237"/>
        <v>-</v>
      </c>
      <c r="LJ82" s="567" t="str" cm="1">
        <f t="array" aca="1" ref="LJ82" ca="1">INDEX(LJ$13:LJ81,$B82+1,1)</f>
        <v>-</v>
      </c>
      <c r="LK82" s="441" t="str" cm="1">
        <f t="array" aca="1" ref="LK82" ca="1">IF(OR(LL82:LL82&lt;&gt;"-"),TRUE,"-")</f>
        <v>-</v>
      </c>
      <c r="LL82" s="567" t="str" cm="1">
        <f t="array" aca="1" ref="LL82" ca="1">INDEX(LL$13:LL81,$B82+1,1)</f>
        <v>-</v>
      </c>
      <c r="LM82" s="567" cm="1">
        <f t="array" aca="1" ref="LM82" ca="1">INDEX(LM$13:LM81,$B82+1,1)</f>
        <v>0</v>
      </c>
      <c r="LN82" s="567" cm="1">
        <f t="array" aca="1" ref="LN82" ca="1">INDEX(LN$13:LN81,$B82+1,1)</f>
        <v>999999</v>
      </c>
      <c r="LO82" s="567" cm="1">
        <f t="array" aca="1" ref="LO82" ca="1">INDEX(LO$13:LO81,$B82+1,1)</f>
        <v>999999</v>
      </c>
      <c r="LP82" s="567" cm="1">
        <f t="array" aca="1" ref="LP82" ca="1">INDEX(LP$13:LP81,$B82+1,1)</f>
        <v>999999</v>
      </c>
      <c r="LQ82" s="567" cm="1">
        <f t="array" aca="1" ref="LQ82" ca="1">INDEX(LQ$13:LQ81,$B82+1,1)</f>
        <v>999999</v>
      </c>
      <c r="LR82" s="567" cm="1">
        <f t="array" aca="1" ref="LR82" ca="1">INDEX(LR$13:LR81,$B82+1,1)</f>
        <v>999999</v>
      </c>
      <c r="LS82" s="567" cm="1">
        <f t="array" aca="1" ref="LS82" ca="1">INDEX(LS$13:LS81,$B82+1,1)</f>
        <v>999999</v>
      </c>
      <c r="LT82" s="567" t="str" cm="1">
        <f t="array" aca="1" ref="LT82" ca="1">INDEX(LT$13:LT81,$B82+1,1)</f>
        <v>-</v>
      </c>
      <c r="LU82" s="567" t="str" cm="1">
        <f t="array" aca="1" ref="LU82" ca="1">INDEX(LU$13:LU81,$B82+1,1)</f>
        <v>-</v>
      </c>
      <c r="LV82" s="567" t="str" cm="1">
        <f t="array" aca="1" ref="LV82" ca="1">INDEX(LV$13:LV81,$B82+1,1)</f>
        <v>-</v>
      </c>
      <c r="LW82" s="567" t="b" cm="1">
        <f t="array" aca="1" ref="LW82" ca="1">INDEX(LW$13:LW81,$B82+1,1)</f>
        <v>1</v>
      </c>
      <c r="LX82" s="567" t="str" cm="1">
        <f t="array" aca="1" ref="LX82" ca="1">INDEX(LX$13:LX81,$B82+1,1)</f>
        <v>-</v>
      </c>
      <c r="LY82" s="567" cm="1">
        <f t="array" aca="1" ref="LY82" ca="1">INDEX(LY$13:LY81,$B82+1,1)</f>
        <v>0</v>
      </c>
      <c r="LZ82" s="567" cm="1">
        <f t="array" aca="1" ref="LZ82" ca="1">INDEX(LZ$13:LZ81,$B82+1,1)</f>
        <v>0</v>
      </c>
      <c r="MA82" s="567" cm="1">
        <f t="array" aca="1" ref="MA82" ca="1">INDEX(MA$13:MA81,$B82+1,1)</f>
        <v>0</v>
      </c>
      <c r="MB82" s="567" t="str" cm="1">
        <f t="array" aca="1" ref="MB82" ca="1">INDEX(MB$13:MB81,$B82+1,1)</f>
        <v>-</v>
      </c>
      <c r="MC82" s="567" t="str" cm="1">
        <f t="array" aca="1" ref="MC82" ca="1">INDEX(MC$13:MC81,$B82+1,1)</f>
        <v>-</v>
      </c>
      <c r="MD82" s="441">
        <f t="shared" ca="1" si="238"/>
        <v>0</v>
      </c>
      <c r="ME82" s="567" t="str" cm="1">
        <f t="array" aca="1" ref="ME82" ca="1">INDEX(ME$13:ME81,$B82+1,1)</f>
        <v>-</v>
      </c>
      <c r="MF82" s="441" t="str">
        <f t="shared" ca="1" si="239"/>
        <v>-</v>
      </c>
      <c r="MG82" s="8"/>
      <c r="MH82" s="441">
        <f t="shared" si="240"/>
        <v>50</v>
      </c>
      <c r="MI82" s="441">
        <f t="shared" si="240"/>
        <v>50</v>
      </c>
      <c r="MJ82" s="441">
        <f t="shared" si="240"/>
        <v>50</v>
      </c>
      <c r="MK82" s="441">
        <f t="shared" si="240"/>
        <v>50</v>
      </c>
      <c r="ML82" s="567" cm="1">
        <f t="array" aca="1" ref="ML82" ca="1">INDEX(ML$13:ML81,$B82+1,1)</f>
        <v>1</v>
      </c>
      <c r="MM82" s="567" cm="1">
        <f t="array" aca="1" ref="MM82" ca="1">INDEX(MM$13:MM81,$B82+1,1)</f>
        <v>1</v>
      </c>
      <c r="MN82" s="567" cm="1">
        <f t="array" aca="1" ref="MN82" ca="1">INDEX(MN$13:MN81,$B82+1,1)</f>
        <v>1</v>
      </c>
      <c r="MO82" s="567" cm="1">
        <f t="array" aca="1" ref="MO82" ca="1">INDEX(MO$13:MO81,$B82+1,1)</f>
        <v>1</v>
      </c>
      <c r="MP82" s="8"/>
      <c r="MQ82" s="441">
        <f t="shared" ca="1" si="241"/>
        <v>1.5</v>
      </c>
      <c r="MR82" s="8"/>
      <c r="MS82" s="577" t="str">
        <f t="shared" ca="1" si="242"/>
        <v>-</v>
      </c>
      <c r="MT82" s="577" t="str">
        <f t="shared" ca="1" si="242"/>
        <v>-</v>
      </c>
      <c r="MU82" s="577" t="str">
        <f t="shared" ca="1" si="242"/>
        <v>-</v>
      </c>
      <c r="MV82" s="577" t="str">
        <f t="shared" ca="1" si="242"/>
        <v>-</v>
      </c>
      <c r="MW82" s="567" cm="1">
        <f t="array" aca="1" ref="MW82" ca="1">INDEX(MW$13:MW81,$B82+1,1)</f>
        <v>0</v>
      </c>
      <c r="MX82" s="514">
        <v>0</v>
      </c>
    </row>
    <row r="83" spans="1:362" outlineLevel="2">
      <c r="A83" s="18">
        <f t="shared" si="120"/>
        <v>70</v>
      </c>
      <c r="B83" s="200">
        <f t="shared" ca="1" si="250"/>
        <v>68</v>
      </c>
      <c r="C83" s="489">
        <v>202</v>
      </c>
      <c r="D83" s="124" t="str">
        <f t="shared" ca="1" si="187"/>
        <v>GSW</v>
      </c>
      <c r="E83" t="b">
        <v>1</v>
      </c>
      <c r="F83" t="b">
        <v>0</v>
      </c>
      <c r="G83" t="b">
        <f t="shared" si="188"/>
        <v>1</v>
      </c>
      <c r="H83" s="200">
        <f t="shared" ca="1" si="247"/>
        <v>10</v>
      </c>
      <c r="I83" s="567" cm="1">
        <f t="array" aca="1" ref="I83" ca="1">INDEX(I$13:I82,$B83+1,1)</f>
        <v>1</v>
      </c>
      <c r="J83" s="567" cm="1">
        <f t="array" aca="1" ref="J83" ca="1">INDEX(J$13:J82,$B83+1,1)</f>
        <v>0</v>
      </c>
      <c r="K83" s="567" cm="1">
        <f t="array" aca="1" ref="K83" ca="1">INDEX(K$13:K82,$B83+1,1)</f>
        <v>0</v>
      </c>
      <c r="L83" s="567" cm="1">
        <f t="array" aca="1" ref="L83" ca="1">INDEX(L$13:L82,$B83+1,1)</f>
        <v>2</v>
      </c>
      <c r="M83" s="567" cm="1">
        <f t="array" aca="1" ref="M83" ca="1">INDEX(M$13:M82,$B83+1,1)</f>
        <v>2</v>
      </c>
      <c r="N83" s="567" cm="1">
        <f t="array" aca="1" ref="N83" ca="1">INDEX(N$13:N82,$B83+1,1)</f>
        <v>2</v>
      </c>
      <c r="O83" s="567" cm="1">
        <f t="array" aca="1" ref="O83" ca="1">INDEX(O$13:O82,$B83+1,1)</f>
        <v>3</v>
      </c>
      <c r="P83" s="441">
        <f t="shared" ca="1" si="189"/>
        <v>2</v>
      </c>
      <c r="Q83" s="441">
        <f t="shared" ca="1" si="189"/>
        <v>0</v>
      </c>
      <c r="R83" s="441">
        <f t="shared" ca="1" si="190"/>
        <v>6</v>
      </c>
      <c r="S83" s="91">
        <f t="shared" ca="1" si="191"/>
        <v>2</v>
      </c>
      <c r="T83" s="91">
        <f ca="1">INDEX(CHOOSE($O83,DataAutumn!i.AdultDrys,DataWinter!i.AdultDrys,DataSpring!i.AdultDrys),1,$M83)</f>
        <v>3</v>
      </c>
      <c r="U83" s="567" cm="1">
        <f t="array" aca="1" ref="U83" ca="1">INDEX(U$13:U82,$B83+1,1)</f>
        <v>2</v>
      </c>
      <c r="V83" s="567" cm="1">
        <f t="array" aca="1" ref="V83" ca="1">INDEX(V$13:V82,$B83+1,1)</f>
        <v>0</v>
      </c>
      <c r="W83" s="567" cm="1">
        <f t="array" aca="1" ref="W83" ca="1">INDEX(W$13:W82,$B83+1,1)</f>
        <v>0</v>
      </c>
      <c r="X83" s="567" cm="1">
        <f t="array" aca="1" ref="X83" ca="1">INDEX(X$13:X82,$B83+1,1)</f>
        <v>2</v>
      </c>
      <c r="Y83" s="567" cm="1">
        <f t="array" aca="1" ref="Y83" ca="1">INDEX(Y$13:Y82,$B83+1,1)</f>
        <v>1</v>
      </c>
      <c r="Z83" s="567" cm="1">
        <f t="array" aca="1" ref="Z83" ca="1">INDEX(Z$13:Z82,$B83+1,1)</f>
        <v>1</v>
      </c>
      <c r="AA83" s="567" cm="1">
        <f t="array" aca="1" ref="AA83" ca="1">INDEX(AA$13:AA82,$B83+1,1)</f>
        <v>1</v>
      </c>
      <c r="AB83" s="441" cm="1">
        <f t="array" aca="1" ref="AB83" ca="1">INDEX(i.MLP_PvP,$AD83,2)</f>
        <v>1</v>
      </c>
      <c r="AC83" s="441"/>
      <c r="AD83" s="567" cm="1">
        <f t="array" aca="1" ref="AD83" ca="1">INDEX(AD$13:AD82,$B83+1,1)</f>
        <v>1</v>
      </c>
      <c r="AE83" s="567" cm="1">
        <f t="array" aca="1" ref="AE83" ca="1">INDEX(AE$13:AE82,$B83+1,1)</f>
        <v>0</v>
      </c>
      <c r="AF83" s="567" cm="1">
        <f t="array" aca="1" ref="AF83" ca="1">INDEX(AF$13:AF82,$B83+1,1)</f>
        <v>0</v>
      </c>
      <c r="AG83" s="567" cm="1">
        <f t="array" aca="1" ref="AG83" ca="1">INDEX(AG$13:AG82,$B83+1,1)</f>
        <v>0</v>
      </c>
      <c r="AH83" s="567" cm="1">
        <f t="array" aca="1" ref="AH83" ca="1">INDEX(AH$13:AH82,$B83+1,1)</f>
        <v>0</v>
      </c>
      <c r="AI83" s="116"/>
      <c r="AJ83" s="116"/>
      <c r="AK83" s="116"/>
      <c r="AL83" s="116"/>
      <c r="AM83" s="116"/>
      <c r="AN83" s="116"/>
      <c r="AO83" s="116"/>
      <c r="AP83" s="116"/>
      <c r="AQ83" s="116"/>
      <c r="AR83" s="116"/>
      <c r="AS83" s="116"/>
      <c r="AT83" s="116"/>
      <c r="AU83" s="116"/>
      <c r="AV83" s="116"/>
      <c r="AW83" s="116"/>
      <c r="AX83" s="116"/>
      <c r="AY83" s="116"/>
      <c r="AZ83" s="116"/>
      <c r="BA83" s="327" t="str">
        <f t="shared" ca="1" si="243"/>
        <v>Feedsupply 00010 SE GSW MWM     TOLSpr Scan2 CFS_0 RR+01% GP100% WP100% MP100% (PT_F33N11L00)</v>
      </c>
      <c r="BB83" s="8" t="str">
        <f ca="1">IF(COUNTIF(BA$13:BA83,BA83)=1,"-","Dup")</f>
        <v>-</v>
      </c>
      <c r="BC83" s="8"/>
      <c r="BD83" s="567" t="str" cm="1">
        <f t="array" aca="1" ref="BD83" ca="1">INDEX(BD$13:BD82,$B83+1,1)</f>
        <v>-</v>
      </c>
      <c r="BE83" s="567" t="str" cm="1">
        <f t="array" aca="1" ref="BE83" ca="1">INDEX(BE$13:BE82,$B83+1,1)</f>
        <v>-</v>
      </c>
      <c r="BF83" s="567" t="str" cm="1">
        <f t="array" aca="1" ref="BF83" ca="1">INDEX(BF$13:BF82,$B83+1,1)</f>
        <v>-</v>
      </c>
      <c r="BG83" s="567" t="str" cm="1">
        <f t="array" aca="1" ref="BG83" ca="1">INDEX(BG$13:BG82,$B83+1,1)</f>
        <v>-</v>
      </c>
      <c r="BH83" s="567" t="str" cm="1">
        <f t="array" aca="1" ref="BH83" ca="1">INDEX(BH$13:BH82,$B83+1,1)</f>
        <v>-</v>
      </c>
      <c r="BI83" s="567" t="str" cm="1">
        <f t="array" aca="1" ref="BI83" ca="1">INDEX(BI$13:BI82,$B83+1,1)</f>
        <v>-</v>
      </c>
      <c r="BJ83" s="567" t="str" cm="1">
        <f t="array" aca="1" ref="BJ83" ca="1">INDEX(BJ$13:BJ82,$B83+1,1)</f>
        <v>-</v>
      </c>
      <c r="BK83" s="567" t="str" cm="1">
        <f t="array" aca="1" ref="BK83" ca="1">INDEX(BK$13:BK82,$B83+1,1)</f>
        <v>-</v>
      </c>
      <c r="BL83" s="567" t="str" cm="1">
        <f t="array" aca="1" ref="BL83" ca="1">INDEX(BL$13:BL82,$B83+1,1)</f>
        <v>-</v>
      </c>
      <c r="BM83" s="8"/>
      <c r="BN83" s="441" t="b">
        <f t="shared" ca="1" si="192"/>
        <v>1</v>
      </c>
      <c r="BO83" s="441" t="str">
        <f t="shared" ca="1" si="192"/>
        <v>-</v>
      </c>
      <c r="BP83" s="441" t="b">
        <f t="shared" ca="1" si="192"/>
        <v>0</v>
      </c>
      <c r="BQ83" s="441" t="str">
        <f t="shared" ca="1" si="192"/>
        <v>-</v>
      </c>
      <c r="BR83" s="441" t="str">
        <f t="shared" ca="1" si="192"/>
        <v>-</v>
      </c>
      <c r="BS83" s="441" t="str">
        <f t="shared" ca="1" si="192"/>
        <v>-</v>
      </c>
      <c r="BT83" s="441" t="str">
        <f t="shared" ca="1" si="192"/>
        <v>-</v>
      </c>
      <c r="BU83" s="441" t="str">
        <f t="shared" ca="1" si="192"/>
        <v>-</v>
      </c>
      <c r="BV83" s="441" t="str">
        <f t="shared" ca="1" si="192"/>
        <v>-</v>
      </c>
      <c r="BW83" s="441" t="str">
        <f t="shared" ca="1" si="192"/>
        <v>-</v>
      </c>
      <c r="BX83" s="441" t="str">
        <f t="shared" ca="1" si="192"/>
        <v>-</v>
      </c>
      <c r="BY83" s="441" t="str">
        <f t="shared" ca="1" si="192"/>
        <v>-</v>
      </c>
      <c r="BZ83" s="441" t="b">
        <f t="shared" ca="1" si="192"/>
        <v>0</v>
      </c>
      <c r="CA83" s="91">
        <f t="shared" ca="1" si="192"/>
        <v>0</v>
      </c>
      <c r="CB83" s="567" t="str" cm="1">
        <f t="array" aca="1" ref="CB83" ca="1">INDEX(CB$13:CB82,$B83+1,1)</f>
        <v>-</v>
      </c>
      <c r="CC83" s="567" t="str" cm="1">
        <f t="array" aca="1" ref="CC83" ca="1">INDEX(CC$13:CC82,$B83+1,1)</f>
        <v>-</v>
      </c>
      <c r="CD83" s="567" t="b" cm="1">
        <f t="array" aca="1" ref="CD83" ca="1">INDEX(CD$13:CD82,$B83+1,1)</f>
        <v>1</v>
      </c>
      <c r="CE83" s="8"/>
      <c r="CF83" s="567" t="str" cm="1">
        <f t="array" aca="1" ref="CF83" ca="1">INDEX(CF$13:CF82,$B83+1,1)</f>
        <v>-</v>
      </c>
      <c r="CG83" s="441" t="str">
        <f t="shared" ca="1" si="193"/>
        <v>-</v>
      </c>
      <c r="CH83" s="441">
        <f t="shared" ca="1" si="194"/>
        <v>0</v>
      </c>
      <c r="CI83" s="441">
        <f t="shared" ca="1" si="194"/>
        <v>0</v>
      </c>
      <c r="CJ83" s="567" t="str" cm="1">
        <f t="array" aca="1" ref="CJ83" ca="1">INDEX(CJ$13:CJ82,$B83+1,1)</f>
        <v>-</v>
      </c>
      <c r="CK83" s="567" t="str" cm="1">
        <f t="array" aca="1" ref="CK83" ca="1">INDEX(CK$13:CK82,$B83+1,1)</f>
        <v>-</v>
      </c>
      <c r="CL83" s="567" t="str" cm="1">
        <f t="array" aca="1" ref="CL83" ca="1">INDEX(CL$13:CL82,$B83+1,1)</f>
        <v>-</v>
      </c>
      <c r="CM83" s="441" t="str">
        <f t="shared" ca="1" si="195"/>
        <v>-</v>
      </c>
      <c r="CN83" s="441">
        <f t="shared" ca="1" si="196"/>
        <v>0</v>
      </c>
      <c r="CO83" s="441">
        <f t="shared" ca="1" si="196"/>
        <v>0</v>
      </c>
      <c r="CP83" s="567" t="str" cm="1">
        <f t="array" aca="1" ref="CP83" ca="1">INDEX(CP$13:CP82,$B83+1,1)</f>
        <v>-</v>
      </c>
      <c r="CQ83" s="441" t="str">
        <f t="shared" ca="1" si="197"/>
        <v>-</v>
      </c>
      <c r="CR83" s="441">
        <f t="shared" ca="1" si="198"/>
        <v>0</v>
      </c>
      <c r="CS83" s="567" t="str" cm="1">
        <f t="array" aca="1" ref="CS83" ca="1">INDEX(CS$13:CS82,$B83+1,1)</f>
        <v>-</v>
      </c>
      <c r="CT83" s="567" t="str" cm="1">
        <f t="array" aca="1" ref="CT83" ca="1">INDEX(CT$13:CT82,$B83+1,1)</f>
        <v>-</v>
      </c>
      <c r="CU83" s="441">
        <f t="shared" ca="1" si="199"/>
        <v>0</v>
      </c>
      <c r="CV83" s="567" t="str" cm="1">
        <f t="array" aca="1" ref="CV83" ca="1">INDEX(CV$13:CV82,$B83+1,1)</f>
        <v>-</v>
      </c>
      <c r="CW83" s="441" t="str">
        <f t="shared" ca="1" si="200"/>
        <v>-</v>
      </c>
      <c r="CX83" s="441">
        <f t="shared" ca="1" si="201"/>
        <v>0</v>
      </c>
      <c r="CY83" s="441">
        <f t="shared" ca="1" si="201"/>
        <v>0</v>
      </c>
      <c r="CZ83" s="8"/>
      <c r="DA83" s="567" t="b" cm="1">
        <f t="array" aca="1" ref="DA83" ca="1">INDEX(DA$13:DA82,$B83+1,1)</f>
        <v>1</v>
      </c>
      <c r="DB83" s="567" t="b" cm="1">
        <f t="array" aca="1" ref="DB83" ca="1">INDEX(DB$13:DB82,$B83+1,1)</f>
        <v>1</v>
      </c>
      <c r="DC83" s="579">
        <f t="shared" ca="1" si="202"/>
        <v>2232011</v>
      </c>
      <c r="DD83" s="567" t="b" cm="1">
        <f t="array" aca="1" ref="DD83" ca="1">INDEX(DD$13:DD82,$B83+1,1)</f>
        <v>1</v>
      </c>
      <c r="DE83" s="567" cm="1">
        <f t="array" aca="1" ref="DE83" ca="1">INDEX(DE$13:DE82,$B83+1,1)</f>
        <v>0</v>
      </c>
      <c r="DF83" s="567" cm="1">
        <f t="array" aca="1" ref="DF83" ca="1">INDEX(DF$13:DF82,$B83+1,1)</f>
        <v>1</v>
      </c>
      <c r="DG83" s="567" cm="1">
        <f t="array" aca="1" ref="DG83" ca="1">INDEX(DG$13:DG82,$B83+1,1)</f>
        <v>1</v>
      </c>
      <c r="DH83" s="575">
        <f t="shared" ca="1" si="203"/>
        <v>652</v>
      </c>
      <c r="DI83" s="575">
        <f t="shared" ca="1" si="203"/>
        <v>686</v>
      </c>
      <c r="DJ83" s="575">
        <f t="shared" ca="1" si="203"/>
        <v>721</v>
      </c>
      <c r="DK83" s="490">
        <f t="shared" ca="1" si="204"/>
        <v>378</v>
      </c>
      <c r="DL83" s="490">
        <f t="shared" ca="1" si="204"/>
        <v>413</v>
      </c>
      <c r="DM83" s="490">
        <f t="shared" ca="1" si="204"/>
        <v>448</v>
      </c>
      <c r="DN83" s="441">
        <f t="shared" ca="1" si="205"/>
        <v>1</v>
      </c>
      <c r="DO83" s="441">
        <f t="shared" ca="1" si="205"/>
        <v>60</v>
      </c>
      <c r="DP83" s="441" t="str">
        <f t="shared" ca="1" si="205"/>
        <v>-</v>
      </c>
      <c r="DQ83" s="441" t="str">
        <f t="shared" ca="1" si="205"/>
        <v>-</v>
      </c>
      <c r="DR83" s="441" t="str">
        <f t="shared" ca="1" si="205"/>
        <v>-</v>
      </c>
      <c r="DS83" s="441" t="str">
        <f t="shared" ca="1" si="205"/>
        <v>-</v>
      </c>
      <c r="DT83" s="441" t="b">
        <f t="shared" ca="1" si="206"/>
        <v>0</v>
      </c>
      <c r="DU83" s="441" t="str">
        <f t="shared" ca="1" si="206"/>
        <v>-</v>
      </c>
      <c r="DV83" s="441" t="str">
        <f t="shared" ca="1" si="206"/>
        <v>-</v>
      </c>
      <c r="DW83" s="441" t="str">
        <f t="shared" ca="1" si="206"/>
        <v>-</v>
      </c>
      <c r="DX83" s="441" t="str">
        <f t="shared" ca="1" si="206"/>
        <v>-</v>
      </c>
      <c r="DY83" s="441" t="str">
        <f t="shared" ca="1" si="206"/>
        <v>-</v>
      </c>
      <c r="DZ83" s="441">
        <f t="shared" ca="1" si="206"/>
        <v>500</v>
      </c>
      <c r="EA83" s="441">
        <f t="shared" ca="1" si="206"/>
        <v>500</v>
      </c>
      <c r="EB83" s="441" t="str">
        <f t="shared" ca="1" si="206"/>
        <v>-</v>
      </c>
      <c r="EC83" s="441" t="str">
        <f t="shared" ca="1" si="206"/>
        <v>-</v>
      </c>
      <c r="ED83" s="441" t="str">
        <f t="shared" ca="1" si="206"/>
        <v>-</v>
      </c>
      <c r="EE83" s="441">
        <f t="shared" ca="1" si="207"/>
        <v>0</v>
      </c>
      <c r="EF83" s="441">
        <f t="shared" ca="1" si="208"/>
        <v>1.2500000000000001E-2</v>
      </c>
      <c r="EG83" s="441">
        <f t="shared" ca="1" si="209"/>
        <v>0</v>
      </c>
      <c r="EH83" s="441">
        <f t="shared" ca="1" si="209"/>
        <v>6.25E-2</v>
      </c>
      <c r="EI83" s="441">
        <f t="shared" ca="1" si="209"/>
        <v>6.25E-2</v>
      </c>
      <c r="EJ83" s="441">
        <f t="shared" ca="1" si="209"/>
        <v>6.25E-2</v>
      </c>
      <c r="EK83" s="441" t="b">
        <f t="shared" ca="1" si="210"/>
        <v>0</v>
      </c>
      <c r="EL83" s="441" t="b">
        <f t="shared" ca="1" si="210"/>
        <v>1</v>
      </c>
      <c r="EM83" s="441" t="b">
        <f t="shared" ca="1" si="210"/>
        <v>1</v>
      </c>
      <c r="EN83" s="441" t="b">
        <f t="shared" ca="1" si="210"/>
        <v>0</v>
      </c>
      <c r="EO83" s="441">
        <f t="shared" ca="1" si="211"/>
        <v>1</v>
      </c>
      <c r="EP83" s="441">
        <f t="shared" ca="1" si="212"/>
        <v>0</v>
      </c>
      <c r="EQ83" s="441" t="b">
        <f t="shared" ca="1" si="213"/>
        <v>0</v>
      </c>
      <c r="ER83" s="441" t="b">
        <f t="shared" ca="1" si="214"/>
        <v>0</v>
      </c>
      <c r="ES83" s="441" t="b">
        <f t="shared" ca="1" si="214"/>
        <v>0</v>
      </c>
      <c r="ET83" s="441" t="b">
        <f t="shared" ca="1" si="214"/>
        <v>1</v>
      </c>
      <c r="EU83" s="91">
        <f t="shared" ca="1" si="215"/>
        <v>2</v>
      </c>
      <c r="EV83" s="91">
        <f t="shared" ca="1" si="215"/>
        <v>2</v>
      </c>
      <c r="EW83" s="441">
        <f t="shared" ca="1" si="216"/>
        <v>1</v>
      </c>
      <c r="EX83" s="441">
        <f t="shared" ca="1" si="217"/>
        <v>1</v>
      </c>
      <c r="EY83" s="441">
        <f t="shared" ca="1" si="217"/>
        <v>1</v>
      </c>
      <c r="EZ83" s="441">
        <f t="shared" ca="1" si="218"/>
        <v>1</v>
      </c>
      <c r="FA83" s="441">
        <f t="shared" ca="1" si="219"/>
        <v>0.5</v>
      </c>
      <c r="FB83" s="441" t="b">
        <f t="shared" ca="1" si="219"/>
        <v>1</v>
      </c>
      <c r="FC83" s="441" t="b">
        <f t="shared" ca="1" si="219"/>
        <v>0</v>
      </c>
      <c r="FD83" s="441" t="b">
        <f t="shared" ca="1" si="219"/>
        <v>0</v>
      </c>
      <c r="FE83" s="441" t="b">
        <f t="shared" ca="1" si="219"/>
        <v>0</v>
      </c>
      <c r="FF83" s="91">
        <f t="shared" ca="1" si="220"/>
        <v>1</v>
      </c>
      <c r="FG83" s="91">
        <f t="shared" ca="1" si="220"/>
        <v>1</v>
      </c>
      <c r="FH83" s="91">
        <f t="shared" ca="1" si="220"/>
        <v>1</v>
      </c>
      <c r="FI83" s="91">
        <f t="shared" ca="1" si="220"/>
        <v>1</v>
      </c>
      <c r="FJ83" s="91">
        <f t="shared" ca="1" si="220"/>
        <v>1</v>
      </c>
      <c r="FK83" s="91">
        <f t="shared" ca="1" si="220"/>
        <v>1</v>
      </c>
      <c r="FL83" s="91">
        <f t="shared" ca="1" si="220"/>
        <v>1</v>
      </c>
      <c r="FM83" s="91">
        <f t="shared" ca="1" si="220"/>
        <v>1</v>
      </c>
      <c r="FN83" s="8"/>
      <c r="FO83" s="567" t="str" cm="1">
        <f t="array" aca="1" ref="FO83" ca="1">INDEX(FO$13:FO82,$B83+1,1)</f>
        <v>-</v>
      </c>
      <c r="FP83" s="567" t="str" cm="1">
        <f t="array" aca="1" ref="FP83" ca="1">INDEX(FP$13:FP82,$B83+1,1)</f>
        <v>-</v>
      </c>
      <c r="FQ83" s="567" t="str" cm="1">
        <f t="array" aca="1" ref="FQ83" ca="1">INDEX(FQ$13:FQ82,$B83+1,1)</f>
        <v>-</v>
      </c>
      <c r="FR83" s="441">
        <f t="shared" ca="1" si="221"/>
        <v>11</v>
      </c>
      <c r="FS83" s="567" t="str" cm="1">
        <f t="array" aca="1" ref="FS83" ca="1">INDEX(FS$13:FS82,$B83+1,1)</f>
        <v>-</v>
      </c>
      <c r="FT83" s="567" cm="1">
        <f t="array" aca="1" ref="FT83" ca="1">INDEX(FT$13:FT82,$B83+1,1)</f>
        <v>1</v>
      </c>
      <c r="FU83" s="567" cm="1">
        <f t="array" aca="1" ref="FU83" ca="1">INDEX(FU$13:FU82,$B83+1,1)</f>
        <v>1</v>
      </c>
      <c r="FV83" s="567" t="str" cm="1">
        <f t="array" aca="1" ref="FV83" ca="1">INDEX(FV$13:FV82,$B83+1,1)</f>
        <v>-</v>
      </c>
      <c r="FW83" s="567" t="str" cm="1">
        <f t="array" aca="1" ref="FW83" ca="1">INDEX(FW$13:FW82,$B83+1,1)</f>
        <v>-</v>
      </c>
      <c r="FX83" s="567" t="str" cm="1">
        <f t="array" aca="1" ref="FX83" ca="1">INDEX(FX$13:FX82,$B83+1,1)</f>
        <v>-</v>
      </c>
      <c r="FY83" s="567" t="str" cm="1">
        <f t="array" aca="1" ref="FY83" ca="1">INDEX(FY$13:FY82,$B83+1,1)</f>
        <v>-</v>
      </c>
      <c r="FZ83" s="567" t="str" cm="1">
        <f t="array" aca="1" ref="FZ83" ca="1">INDEX(FZ$13:FZ82,$B83+1,1)</f>
        <v>-</v>
      </c>
      <c r="GA83" s="567" t="str" cm="1">
        <f t="array" aca="1" ref="GA83" ca="1">INDEX(GA$13:GA82,$B83+1,1)</f>
        <v>-</v>
      </c>
      <c r="GB83" s="567" t="str" cm="1">
        <f t="array" aca="1" ref="GB83" ca="1">INDEX(GB$13:GB82,$B83+1,1)</f>
        <v>-</v>
      </c>
      <c r="GC83" s="567" t="str" cm="1">
        <f t="array" aca="1" ref="GC83" ca="1">INDEX(GC$13:GC82,$B83+1,1)</f>
        <v>-</v>
      </c>
      <c r="GD83" s="567" t="str" cm="1">
        <f t="array" aca="1" ref="GD83" ca="1">INDEX(GD$13:GD82,$B83+1,1)</f>
        <v>-</v>
      </c>
      <c r="GE83" s="567" t="str" cm="1">
        <f t="array" aca="1" ref="GE83" ca="1">INDEX(GE$13:GE82,$B83+1,1)</f>
        <v>-</v>
      </c>
      <c r="GF83" s="567" t="str" cm="1">
        <f t="array" aca="1" ref="GF83" ca="1">INDEX(GF$13:GF82,$B83+1,1)</f>
        <v>-</v>
      </c>
      <c r="GG83" s="567" t="str" cm="1">
        <f t="array" aca="1" ref="GG83" ca="1">INDEX(GG$13:GG82,$B83+1,1)</f>
        <v>-</v>
      </c>
      <c r="GH83" s="567" t="str" cm="1">
        <f t="array" aca="1" ref="GH83" ca="1">INDEX(GH$13:GH82,$B83+1,1)</f>
        <v>-</v>
      </c>
      <c r="GI83" s="567" t="str" cm="1">
        <f t="array" aca="1" ref="GI83" ca="1">INDEX(GI$13:GI82,$B83+1,1)</f>
        <v>-</v>
      </c>
      <c r="GJ83" s="567" t="str" cm="1">
        <f t="array" aca="1" ref="GJ83" ca="1">INDEX(GJ$13:GJ82,$B83+1,1)</f>
        <v>-</v>
      </c>
      <c r="GK83" s="567" t="str" cm="1">
        <f t="array" aca="1" ref="GK83" ca="1">INDEX(GK$13:GK82,$B83+1,1)</f>
        <v>-</v>
      </c>
      <c r="GL83" s="567" t="str" cm="1">
        <f t="array" aca="1" ref="GL83" ca="1">INDEX(GL$13:GL82,$B83+1,1)</f>
        <v>-</v>
      </c>
      <c r="GM83" s="567" t="str" cm="1">
        <f t="array" aca="1" ref="GM83" ca="1">INDEX(GM$13:GM82,$B83+1,1)</f>
        <v>-</v>
      </c>
      <c r="GN83" s="441">
        <f t="shared" ca="1" si="222"/>
        <v>0.77746633065143</v>
      </c>
      <c r="GO83" s="567" t="str" cm="1">
        <f t="array" aca="1" ref="GO83" ca="1">INDEX(GO$13:GO82,$B83+1,1)</f>
        <v>-</v>
      </c>
      <c r="GP83" s="567" cm="1">
        <f t="array" aca="1" ref="GP83" ca="1">INDEX(GP$13:GP82,$B83+1,1)</f>
        <v>1</v>
      </c>
      <c r="GQ83" s="441">
        <f t="shared" ca="1" si="223"/>
        <v>-1.6553912775740486E-3</v>
      </c>
      <c r="GR83" s="567" cm="1">
        <f t="array" aca="1" ref="GR83" ca="1">INDEX(GR$13:GR82,$B83+1,1)</f>
        <v>0</v>
      </c>
      <c r="GS83" s="441">
        <f t="shared" ca="1" si="224"/>
        <v>-7.7585088790097685E-3</v>
      </c>
      <c r="GT83" s="441">
        <f t="shared" ca="1" si="224"/>
        <v>-1.939627219752442E-2</v>
      </c>
      <c r="GU83" s="441">
        <f t="shared" ca="1" si="224"/>
        <v>-1.939627219752442E-2</v>
      </c>
      <c r="GV83" s="441">
        <f t="shared" ca="1" si="224"/>
        <v>1</v>
      </c>
      <c r="GW83" s="441">
        <f t="shared" ca="1" si="224"/>
        <v>1.0189371900128976</v>
      </c>
      <c r="GX83" s="441">
        <f t="shared" ca="1" si="224"/>
        <v>-6.4495508428962081E-2</v>
      </c>
      <c r="GY83" s="567" cm="1">
        <f t="array" aca="1" ref="GY83" ca="1">INDEX(GY$13:GY82,$B83+1,1)</f>
        <v>0</v>
      </c>
      <c r="GZ83" s="567" cm="1">
        <f t="array" aca="1" ref="GZ83" ca="1">INDEX(GZ$13:GZ82,$B83+1,1)</f>
        <v>0</v>
      </c>
      <c r="HA83" s="567" cm="1">
        <f t="array" aca="1" ref="HA83" ca="1">INDEX(HA$13:HA82,$B83+1,1)</f>
        <v>0</v>
      </c>
      <c r="HB83" s="8"/>
      <c r="HC83" s="91" t="b">
        <f t="shared" ca="1" si="248"/>
        <v>1</v>
      </c>
      <c r="HD83" s="567" t="b" cm="1">
        <f t="array" aca="1" ref="HD83" ca="1">INDEX(HD$13:HD82,$B83+1,1)</f>
        <v>1</v>
      </c>
      <c r="HE83" s="674">
        <f t="shared" ca="1" si="254"/>
        <v>222301000005</v>
      </c>
      <c r="HF83" s="567" t="str" cm="1">
        <f t="array" aca="1" ref="HF83" ca="1">INDEX(HF$13:HF82,$B83+1,1)</f>
        <v>-</v>
      </c>
      <c r="HG83" s="567" cm="1">
        <f t="array" aca="1" ref="HG83" ca="1">INDEX(HG$13:HG82,$B83+1,1)</f>
        <v>0</v>
      </c>
      <c r="HH83" s="22" t="s">
        <v>30</v>
      </c>
      <c r="HI83" s="567" t="str" cm="1">
        <f t="array" aca="1" ref="HI83" ca="1">INDEX(HI$13:HI82,$B83+1,1)</f>
        <v>-</v>
      </c>
      <c r="HJ83" s="578">
        <f t="shared" ca="1" si="251"/>
        <v>222301000005</v>
      </c>
      <c r="HK83" s="567" t="str" cm="1">
        <f t="array" aca="1" ref="HK83" ca="1">INDEX(HK$13:HK82,$B83+1,1)</f>
        <v>-</v>
      </c>
      <c r="HL83" s="567" t="str" cm="1">
        <f t="array" aca="1" ref="HL83" ca="1">INDEX(HL$13:HL82,$B83+1,1)</f>
        <v>-</v>
      </c>
      <c r="HM83" s="567" t="str" cm="1">
        <f t="array" aca="1" ref="HM83" ca="1">INDEX(HM$13:HM82,$B83+1,1)</f>
        <v>-</v>
      </c>
      <c r="HN83" s="567" t="str" cm="1">
        <f t="array" aca="1" ref="HN83" ca="1">INDEX(HN$13:HN82,$B83+1,1)</f>
        <v>-</v>
      </c>
      <c r="HO83" s="567" t="str" cm="1">
        <f t="array" aca="1" ref="HO83" ca="1">INDEX(HO$13:HO82,$B83+1,1)</f>
        <v>-</v>
      </c>
      <c r="HP83" s="567" t="str" cm="1">
        <f t="array" aca="1" ref="HP83" ca="1">INDEX(HP$13:HP82,$B83+1,1)</f>
        <v>-</v>
      </c>
      <c r="HQ83" s="567" t="str" cm="1">
        <f t="array" aca="1" ref="HQ83" ca="1">INDEX(HQ$13:HQ82,$B83+1,1)</f>
        <v>-</v>
      </c>
      <c r="HR83" s="567" t="str" cm="1">
        <f t="array" aca="1" ref="HR83" ca="1">INDEX(HR$13:HR82,$B83+1,1)</f>
        <v>-</v>
      </c>
      <c r="HS83" s="567" t="str" cm="1">
        <f t="array" aca="1" ref="HS83" ca="1">INDEX(HS$13:HS82,$B83+1,1)</f>
        <v>-</v>
      </c>
      <c r="HT83" s="567" t="str" cm="1">
        <f t="array" aca="1" ref="HT83" ca="1">INDEX(HT$13:HT82,$B83+1,1)</f>
        <v>-</v>
      </c>
      <c r="HU83" s="567" t="str" cm="1">
        <f t="array" aca="1" ref="HU83" ca="1">INDEX(HU$13:HU82,$B83+1,1)</f>
        <v>-</v>
      </c>
      <c r="HV83" s="22">
        <v>1</v>
      </c>
      <c r="HW83" s="22">
        <v>1</v>
      </c>
      <c r="HX83" s="567" cm="1">
        <f t="array" aca="1" ref="HX83" ca="1">INDEX(HX$13:HX82,$B83+1,1)</f>
        <v>0</v>
      </c>
      <c r="HY83" s="567" t="str" cm="1">
        <f t="array" aca="1" ref="HY83" ca="1">INDEX(HY$13:HY82,$B83+1,1)</f>
        <v>-</v>
      </c>
      <c r="HZ83" s="567" t="str" cm="1">
        <f t="array" aca="1" ref="HZ83" ca="1">INDEX(HZ$13:HZ82,$B83+1,1)</f>
        <v>-</v>
      </c>
      <c r="IA83" s="567" t="str" cm="1">
        <f t="array" aca="1" ref="IA83" ca="1">INDEX(IA$13:IA82,$B83+1,1)</f>
        <v>-</v>
      </c>
      <c r="IB83" s="567" t="str" cm="1">
        <f t="array" aca="1" ref="IB83" ca="1">INDEX(IB$13:IB82,$B83+1,1)</f>
        <v>-</v>
      </c>
      <c r="IC83" s="567" t="str" cm="1">
        <f t="array" aca="1" ref="IC83" ca="1">INDEX(IC$13:IC82,$B83+1,1)</f>
        <v>-</v>
      </c>
      <c r="ID83" s="567" cm="1">
        <f t="array" aca="1" ref="ID83" ca="1">INDEX(ID$13:ID82,$B83+1,1)</f>
        <v>0</v>
      </c>
      <c r="IE83" s="567" t="str" cm="1">
        <f t="array" aca="1" ref="IE83" ca="1">INDEX(IE$13:IE82,$B83+1,1)</f>
        <v>-</v>
      </c>
      <c r="IF83" s="567" t="str" cm="1">
        <f t="array" aca="1" ref="IF83" ca="1">INDEX(IF$13:IF82,$B83+1,1)</f>
        <v>-</v>
      </c>
      <c r="IG83" s="567" t="str" cm="1">
        <f t="array" aca="1" ref="IG83" ca="1">INDEX(IG$13:IG82,$B83+1,1)</f>
        <v>-</v>
      </c>
      <c r="IH83" s="200">
        <f t="shared" ca="1" si="249"/>
        <v>0</v>
      </c>
      <c r="II83" s="200">
        <f t="shared" ca="1" si="246"/>
        <v>0</v>
      </c>
      <c r="IJ83" s="8"/>
      <c r="IK83" s="567" t="str" cm="1">
        <f t="array" aca="1" ref="IK83" ca="1">INDEX(IK$13:IK82,$B83+1,1)</f>
        <v>-</v>
      </c>
      <c r="IL83" s="567" t="str" cm="1">
        <f t="array" aca="1" ref="IL83" ca="1">INDEX(IL$13:IL82,$B83+1,1)</f>
        <v>-</v>
      </c>
      <c r="IM83" s="567" t="str" cm="1">
        <f t="array" aca="1" ref="IM83" ca="1">INDEX(IM$13:IM82,$B83+1,1)</f>
        <v>-</v>
      </c>
      <c r="IN83" s="567" t="str" cm="1">
        <f t="array" aca="1" ref="IN83" ca="1">INDEX(IN$13:IN82,$B83+1,1)</f>
        <v>-</v>
      </c>
      <c r="IO83" s="567" t="str" cm="1">
        <f t="array" aca="1" ref="IO83" ca="1">INDEX(IO$13:IO82,$B83+1,1)</f>
        <v>-</v>
      </c>
      <c r="IP83" s="567" t="str" cm="1">
        <f t="array" aca="1" ref="IP83" ca="1">INDEX(IP$13:IP82,$B83+1,1)</f>
        <v>-</v>
      </c>
      <c r="IQ83" s="567" t="str" cm="1">
        <f t="array" aca="1" ref="IQ83" ca="1">INDEX(IQ$13:IQ82,$B83+1,1)</f>
        <v>-</v>
      </c>
      <c r="IR83" s="567" t="str" cm="1">
        <f t="array" aca="1" ref="IR83" ca="1">INDEX(IR$13:IR82,$B83+1,1)</f>
        <v>-</v>
      </c>
      <c r="IS83" s="567" t="str" cm="1">
        <f t="array" aca="1" ref="IS83" ca="1">INDEX(IS$13:IS82,$B83+1,1)</f>
        <v>-</v>
      </c>
      <c r="IT83" s="567" t="str" cm="1">
        <f t="array" aca="1" ref="IT83" ca="1">INDEX(IT$13:IT82,$B83+1,1)</f>
        <v>-</v>
      </c>
      <c r="IU83" s="567" t="str" cm="1">
        <f t="array" aca="1" ref="IU83" ca="1">INDEX(IU$13:IU82,$B83+1,1)</f>
        <v>-</v>
      </c>
      <c r="IV83" s="567" t="str" cm="1">
        <f t="array" aca="1" ref="IV83" ca="1">INDEX(IV$13:IV82,$B83+1,1)</f>
        <v>-</v>
      </c>
      <c r="IW83" s="567" t="str" cm="1">
        <f t="array" aca="1" ref="IW83" ca="1">INDEX(IW$13:IW82,$B83+1,1)</f>
        <v>-</v>
      </c>
      <c r="IX83" s="567" t="str" cm="1">
        <f t="array" aca="1" ref="IX83" ca="1">INDEX(IX$13:IX82,$B83+1,1)</f>
        <v>-</v>
      </c>
      <c r="IY83" s="567" t="str" cm="1">
        <f t="array" aca="1" ref="IY83" ca="1">INDEX(IY$13:IY82,$B83+1,1)</f>
        <v>-</v>
      </c>
      <c r="IZ83" s="567" t="str" cm="1">
        <f t="array" aca="1" ref="IZ83" ca="1">INDEX(IZ$13:IZ82,$B83+1,1)</f>
        <v>-</v>
      </c>
      <c r="JA83" s="567" cm="1">
        <f t="array" aca="1" ref="JA83" ca="1">INDEX(JA$13:JA82,$B83+1,1)</f>
        <v>0</v>
      </c>
      <c r="JB83" s="575">
        <f t="shared" ca="1" si="225"/>
        <v>0</v>
      </c>
      <c r="JC83" s="575">
        <f t="shared" ca="1" si="225"/>
        <v>0</v>
      </c>
      <c r="JD83" s="197">
        <f t="shared" ca="1" si="226"/>
        <v>0</v>
      </c>
      <c r="JE83" s="197">
        <f t="shared" ca="1" si="226"/>
        <v>0</v>
      </c>
      <c r="JF83" s="197">
        <f t="shared" ca="1" si="226"/>
        <v>0</v>
      </c>
      <c r="JG83" s="197">
        <f t="shared" ca="1" si="226"/>
        <v>0</v>
      </c>
      <c r="JH83" s="197">
        <f t="shared" ca="1" si="226"/>
        <v>0</v>
      </c>
      <c r="JI83" s="240">
        <f t="shared" ca="1" si="227"/>
        <v>0</v>
      </c>
      <c r="JJ83" s="197">
        <f t="shared" ca="1" si="228"/>
        <v>0</v>
      </c>
      <c r="JK83" s="197">
        <f t="shared" ca="1" si="228"/>
        <v>0</v>
      </c>
      <c r="JL83" s="197">
        <f t="shared" ca="1" si="228"/>
        <v>0</v>
      </c>
      <c r="JM83" s="197">
        <f t="shared" ca="1" si="228"/>
        <v>0</v>
      </c>
      <c r="JN83" s="197">
        <f t="shared" ca="1" si="228"/>
        <v>0</v>
      </c>
      <c r="JO83" s="240">
        <f t="shared" ca="1" si="229"/>
        <v>0</v>
      </c>
      <c r="JP83" s="241">
        <f t="shared" ca="1" si="230"/>
        <v>0</v>
      </c>
      <c r="JQ83" s="241">
        <f t="shared" ca="1" si="230"/>
        <v>0</v>
      </c>
      <c r="JR83" s="241">
        <f t="shared" ca="1" si="230"/>
        <v>0</v>
      </c>
      <c r="JS83" s="241">
        <f t="shared" ca="1" si="230"/>
        <v>0</v>
      </c>
      <c r="JT83" s="576">
        <f t="shared" ca="1" si="231"/>
        <v>0</v>
      </c>
      <c r="JU83" s="241">
        <f t="shared" ca="1" si="232"/>
        <v>0</v>
      </c>
      <c r="JV83" s="241">
        <f t="shared" ca="1" si="232"/>
        <v>0</v>
      </c>
      <c r="JW83" s="241">
        <f t="shared" ca="1" si="232"/>
        <v>0</v>
      </c>
      <c r="JX83" s="241">
        <f t="shared" ca="1" si="232"/>
        <v>0</v>
      </c>
      <c r="JY83" s="576">
        <f t="shared" ca="1" si="233"/>
        <v>0</v>
      </c>
      <c r="JZ83" s="576">
        <f t="shared" ca="1" si="233"/>
        <v>0</v>
      </c>
      <c r="KA83" s="576">
        <f t="shared" ca="1" si="233"/>
        <v>0</v>
      </c>
      <c r="KB83" s="576">
        <f t="shared" ca="1" si="233"/>
        <v>0</v>
      </c>
      <c r="KC83" s="576">
        <f t="shared" ca="1" si="233"/>
        <v>0</v>
      </c>
      <c r="KD83" s="576">
        <f t="shared" ca="1" si="233"/>
        <v>0</v>
      </c>
      <c r="KE83" s="576">
        <f t="shared" ca="1" si="233"/>
        <v>0</v>
      </c>
      <c r="KF83" s="567" cm="1">
        <f t="array" aca="1" ref="KF83" ca="1">INDEX(KF$13:KF82,$B83+1,1)</f>
        <v>0</v>
      </c>
      <c r="KG83" s="441">
        <f t="shared" ca="1" si="234"/>
        <v>67</v>
      </c>
      <c r="KH83" s="8"/>
      <c r="KI83" s="567" cm="1">
        <f t="array" aca="1" ref="KI83" ca="1">INDEX(KI$13:KI82,$B83+1,1)</f>
        <v>0</v>
      </c>
      <c r="KJ83" s="441">
        <f t="shared" si="235"/>
        <v>0</v>
      </c>
      <c r="KK83" s="567" cm="1">
        <f t="array" aca="1" ref="KK83" ca="1">INDEX(KK$13:KK82,$B83+1,1)</f>
        <v>0</v>
      </c>
      <c r="KL83" s="567" t="str" cm="1">
        <f t="array" aca="1" ref="KL83" ca="1">INDEX(KL$13:KL82,$B83+1,1)</f>
        <v>-</v>
      </c>
      <c r="KM83" s="567" t="str" cm="1">
        <f t="array" aca="1" ref="KM83" ca="1">INDEX(KM$13:KM82,$B83+1,1)</f>
        <v>-</v>
      </c>
      <c r="KN83" s="567" t="str" cm="1">
        <f t="array" aca="1" ref="KN83" ca="1">INDEX(KN$13:KN82,$B83+1,1)</f>
        <v>-</v>
      </c>
      <c r="KO83" s="567" t="str" cm="1">
        <f t="array" aca="1" ref="KO83" ca="1">INDEX(KO$13:KO82,$B83+1,1)</f>
        <v>-</v>
      </c>
      <c r="KP83" s="567" t="str" cm="1">
        <f t="array" aca="1" ref="KP83" ca="1">INDEX(KP$13:KP82,$B83+1,1)</f>
        <v>-</v>
      </c>
      <c r="KQ83" s="567" t="str" cm="1">
        <f t="array" aca="1" ref="KQ83" ca="1">INDEX(KQ$13:KQ82,$B83+1,1)</f>
        <v>-</v>
      </c>
      <c r="KR83" s="567" t="str" cm="1">
        <f t="array" aca="1" ref="KR83" ca="1">INDEX(KR$13:KR82,$B83+1,1)</f>
        <v>-</v>
      </c>
      <c r="KS83" s="567" t="str" cm="1">
        <f t="array" aca="1" ref="KS83" ca="1">INDEX(KS$13:KS82,$B83+1,1)</f>
        <v>-</v>
      </c>
      <c r="KT83" s="567" t="str" cm="1">
        <f t="array" aca="1" ref="KT83" ca="1">INDEX(KT$13:KT82,$B83+1,1)</f>
        <v>-</v>
      </c>
      <c r="KU83" s="567" t="str" cm="1">
        <f t="array" aca="1" ref="KU83" ca="1">INDEX(KU$13:KU82,$B83+1,1)</f>
        <v>-</v>
      </c>
      <c r="KV83" s="567" t="str" cm="1">
        <f t="array" aca="1" ref="KV83" ca="1">INDEX(KV$13:KV82,$B83+1,1)</f>
        <v>-</v>
      </c>
      <c r="KW83" s="567" t="str" cm="1">
        <f t="array" aca="1" ref="KW83" ca="1">INDEX(KW$13:KW82,$B83+1,1)</f>
        <v>-</v>
      </c>
      <c r="KX83" s="567" t="str" cm="1">
        <f t="array" aca="1" ref="KX83" ca="1">INDEX(KX$13:KX82,$B83+1,1)</f>
        <v>-</v>
      </c>
      <c r="KY83" s="567" t="str" cm="1">
        <f t="array" aca="1" ref="KY83" ca="1">INDEX(KY$13:KY82,$B83+1,1)</f>
        <v>-</v>
      </c>
      <c r="KZ83" s="567" t="str" cm="1">
        <f t="array" aca="1" ref="KZ83" ca="1">INDEX(KZ$13:KZ82,$B83+1,1)</f>
        <v>-</v>
      </c>
      <c r="LA83" s="567" t="str" cm="1">
        <f t="array" aca="1" ref="LA83" ca="1">INDEX(LA$13:LA82,$B83+1,1)</f>
        <v>-</v>
      </c>
      <c r="LB83" s="8"/>
      <c r="LC83" s="441" t="b">
        <f t="shared" ca="1" si="236"/>
        <v>0</v>
      </c>
      <c r="LD83" s="567" t="str" cm="1">
        <f t="array" aca="1" ref="LD83" ca="1">INDEX(LD$13:LD82,$B83+1,1)</f>
        <v>-</v>
      </c>
      <c r="LE83" s="567" t="str" cm="1">
        <f t="array" aca="1" ref="LE83" ca="1">INDEX(LE$13:LE82,$B83+1,1)</f>
        <v>-</v>
      </c>
      <c r="LF83" s="567" t="str" cm="1">
        <f t="array" aca="1" ref="LF83" ca="1">INDEX(LF$13:LF82,$B83+1,1)</f>
        <v>-</v>
      </c>
      <c r="LG83" s="567" t="str" cm="1">
        <f t="array" aca="1" ref="LG83" ca="1">INDEX(LG$13:LG82,$B83+1,1)</f>
        <v>-</v>
      </c>
      <c r="LH83" s="441" t="str">
        <f t="shared" ca="1" si="237"/>
        <v>-</v>
      </c>
      <c r="LI83" s="441" t="str">
        <f t="shared" ca="1" si="237"/>
        <v>-</v>
      </c>
      <c r="LJ83" s="567" t="str" cm="1">
        <f t="array" aca="1" ref="LJ83" ca="1">INDEX(LJ$13:LJ82,$B83+1,1)</f>
        <v>-</v>
      </c>
      <c r="LK83" s="441" t="str" cm="1">
        <f t="array" aca="1" ref="LK83" ca="1">IF(OR(LL83:LL83&lt;&gt;"-"),TRUE,"-")</f>
        <v>-</v>
      </c>
      <c r="LL83" s="567" t="str" cm="1">
        <f t="array" aca="1" ref="LL83" ca="1">INDEX(LL$13:LL82,$B83+1,1)</f>
        <v>-</v>
      </c>
      <c r="LM83" s="567" cm="1">
        <f t="array" aca="1" ref="LM83" ca="1">INDEX(LM$13:LM82,$B83+1,1)</f>
        <v>0</v>
      </c>
      <c r="LN83" s="567" cm="1">
        <f t="array" aca="1" ref="LN83" ca="1">INDEX(LN$13:LN82,$B83+1,1)</f>
        <v>999999</v>
      </c>
      <c r="LO83" s="567" cm="1">
        <f t="array" aca="1" ref="LO83" ca="1">INDEX(LO$13:LO82,$B83+1,1)</f>
        <v>999999</v>
      </c>
      <c r="LP83" s="567" cm="1">
        <f t="array" aca="1" ref="LP83" ca="1">INDEX(LP$13:LP82,$B83+1,1)</f>
        <v>999999</v>
      </c>
      <c r="LQ83" s="567" cm="1">
        <f t="array" aca="1" ref="LQ83" ca="1">INDEX(LQ$13:LQ82,$B83+1,1)</f>
        <v>999999</v>
      </c>
      <c r="LR83" s="567" cm="1">
        <f t="array" aca="1" ref="LR83" ca="1">INDEX(LR$13:LR82,$B83+1,1)</f>
        <v>999999</v>
      </c>
      <c r="LS83" s="567" cm="1">
        <f t="array" aca="1" ref="LS83" ca="1">INDEX(LS$13:LS82,$B83+1,1)</f>
        <v>999999</v>
      </c>
      <c r="LT83" s="567" t="str" cm="1">
        <f t="array" aca="1" ref="LT83" ca="1">INDEX(LT$13:LT82,$B83+1,1)</f>
        <v>-</v>
      </c>
      <c r="LU83" s="567" t="str" cm="1">
        <f t="array" aca="1" ref="LU83" ca="1">INDEX(LU$13:LU82,$B83+1,1)</f>
        <v>-</v>
      </c>
      <c r="LV83" s="567" t="str" cm="1">
        <f t="array" aca="1" ref="LV83" ca="1">INDEX(LV$13:LV82,$B83+1,1)</f>
        <v>-</v>
      </c>
      <c r="LW83" s="567" t="b" cm="1">
        <f t="array" aca="1" ref="LW83" ca="1">INDEX(LW$13:LW82,$B83+1,1)</f>
        <v>1</v>
      </c>
      <c r="LX83" s="567" t="str" cm="1">
        <f t="array" aca="1" ref="LX83" ca="1">INDEX(LX$13:LX82,$B83+1,1)</f>
        <v>-</v>
      </c>
      <c r="LY83" s="567" cm="1">
        <f t="array" aca="1" ref="LY83" ca="1">INDEX(LY$13:LY82,$B83+1,1)</f>
        <v>0</v>
      </c>
      <c r="LZ83" s="567" cm="1">
        <f t="array" aca="1" ref="LZ83" ca="1">INDEX(LZ$13:LZ82,$B83+1,1)</f>
        <v>0</v>
      </c>
      <c r="MA83" s="567" cm="1">
        <f t="array" aca="1" ref="MA83" ca="1">INDEX(MA$13:MA82,$B83+1,1)</f>
        <v>0</v>
      </c>
      <c r="MB83" s="567" t="str" cm="1">
        <f t="array" aca="1" ref="MB83" ca="1">INDEX(MB$13:MB82,$B83+1,1)</f>
        <v>-</v>
      </c>
      <c r="MC83" s="567" t="str" cm="1">
        <f t="array" aca="1" ref="MC83" ca="1">INDEX(MC$13:MC82,$B83+1,1)</f>
        <v>-</v>
      </c>
      <c r="MD83" s="441">
        <f t="shared" ca="1" si="238"/>
        <v>0</v>
      </c>
      <c r="ME83" s="567" t="str" cm="1">
        <f t="array" aca="1" ref="ME83" ca="1">INDEX(ME$13:ME82,$B83+1,1)</f>
        <v>-</v>
      </c>
      <c r="MF83" s="441" t="str">
        <f t="shared" ca="1" si="239"/>
        <v>-</v>
      </c>
      <c r="MG83" s="8"/>
      <c r="MH83" s="441">
        <f t="shared" si="240"/>
        <v>50</v>
      </c>
      <c r="MI83" s="441">
        <f t="shared" si="240"/>
        <v>50</v>
      </c>
      <c r="MJ83" s="441">
        <f t="shared" si="240"/>
        <v>50</v>
      </c>
      <c r="MK83" s="441">
        <f t="shared" si="240"/>
        <v>50</v>
      </c>
      <c r="ML83" s="567" cm="1">
        <f t="array" aca="1" ref="ML83" ca="1">INDEX(ML$13:ML82,$B83+1,1)</f>
        <v>1</v>
      </c>
      <c r="MM83" s="567" cm="1">
        <f t="array" aca="1" ref="MM83" ca="1">INDEX(MM$13:MM82,$B83+1,1)</f>
        <v>1</v>
      </c>
      <c r="MN83" s="567" cm="1">
        <f t="array" aca="1" ref="MN83" ca="1">INDEX(MN$13:MN82,$B83+1,1)</f>
        <v>1</v>
      </c>
      <c r="MO83" s="567" cm="1">
        <f t="array" aca="1" ref="MO83" ca="1">INDEX(MO$13:MO82,$B83+1,1)</f>
        <v>1</v>
      </c>
      <c r="MP83" s="8"/>
      <c r="MQ83" s="441">
        <f t="shared" ca="1" si="241"/>
        <v>1.5</v>
      </c>
      <c r="MR83" s="8"/>
      <c r="MS83" s="577" t="str">
        <f t="shared" ca="1" si="242"/>
        <v>-</v>
      </c>
      <c r="MT83" s="577" t="str">
        <f t="shared" ca="1" si="242"/>
        <v>-</v>
      </c>
      <c r="MU83" s="577" t="str">
        <f t="shared" ca="1" si="242"/>
        <v>-</v>
      </c>
      <c r="MV83" s="577" t="str">
        <f t="shared" ca="1" si="242"/>
        <v>-</v>
      </c>
      <c r="MW83" s="567" cm="1">
        <f t="array" aca="1" ref="MW83" ca="1">INDEX(MW$13:MW82,$B83+1,1)</f>
        <v>0</v>
      </c>
      <c r="MX83" s="514">
        <v>0</v>
      </c>
    </row>
    <row r="84" spans="1:362" outlineLevel="2">
      <c r="A84" s="18">
        <f t="shared" si="120"/>
        <v>71</v>
      </c>
      <c r="B84" s="200">
        <f t="shared" ca="1" si="250"/>
        <v>69</v>
      </c>
      <c r="C84" s="489">
        <v>202</v>
      </c>
      <c r="D84" s="124" t="str">
        <f t="shared" ca="1" si="187"/>
        <v>GSW</v>
      </c>
      <c r="E84" t="b">
        <v>1</v>
      </c>
      <c r="F84" t="b">
        <v>0</v>
      </c>
      <c r="G84" t="b">
        <f t="shared" si="188"/>
        <v>1</v>
      </c>
      <c r="H84" s="200">
        <f t="shared" ca="1" si="247"/>
        <v>11</v>
      </c>
      <c r="I84" s="567" cm="1">
        <f t="array" aca="1" ref="I84" ca="1">INDEX(I$13:I83,$B84+1,1)</f>
        <v>1</v>
      </c>
      <c r="J84" s="567" cm="1">
        <f t="array" aca="1" ref="J84" ca="1">INDEX(J$13:J83,$B84+1,1)</f>
        <v>0</v>
      </c>
      <c r="K84" s="567" cm="1">
        <f t="array" aca="1" ref="K84" ca="1">INDEX(K$13:K83,$B84+1,1)</f>
        <v>0</v>
      </c>
      <c r="L84" s="567" cm="1">
        <f t="array" aca="1" ref="L84" ca="1">INDEX(L$13:L83,$B84+1,1)</f>
        <v>2</v>
      </c>
      <c r="M84" s="567" cm="1">
        <f t="array" aca="1" ref="M84" ca="1">INDEX(M$13:M83,$B84+1,1)</f>
        <v>2</v>
      </c>
      <c r="N84" s="567" cm="1">
        <f t="array" aca="1" ref="N84" ca="1">INDEX(N$13:N83,$B84+1,1)</f>
        <v>2</v>
      </c>
      <c r="O84" s="567" cm="1">
        <f t="array" aca="1" ref="O84" ca="1">INDEX(O$13:O83,$B84+1,1)</f>
        <v>3</v>
      </c>
      <c r="P84" s="441">
        <f t="shared" ca="1" si="189"/>
        <v>2</v>
      </c>
      <c r="Q84" s="441">
        <f t="shared" ca="1" si="189"/>
        <v>0</v>
      </c>
      <c r="R84" s="441">
        <f t="shared" ca="1" si="190"/>
        <v>6</v>
      </c>
      <c r="S84" s="91">
        <f t="shared" ca="1" si="191"/>
        <v>2</v>
      </c>
      <c r="T84" s="91">
        <f ca="1">INDEX(CHOOSE($O84,DataAutumn!i.AdultDrys,DataWinter!i.AdultDrys,DataSpring!i.AdultDrys),1,$M84)</f>
        <v>3</v>
      </c>
      <c r="U84" s="567" cm="1">
        <f t="array" aca="1" ref="U84" ca="1">INDEX(U$13:U83,$B84+1,1)</f>
        <v>2</v>
      </c>
      <c r="V84" s="567" cm="1">
        <f t="array" aca="1" ref="V84" ca="1">INDEX(V$13:V83,$B84+1,1)</f>
        <v>0</v>
      </c>
      <c r="W84" s="567" cm="1">
        <f t="array" aca="1" ref="W84" ca="1">INDEX(W$13:W83,$B84+1,1)</f>
        <v>0</v>
      </c>
      <c r="X84" s="567" cm="1">
        <f t="array" aca="1" ref="X84" ca="1">INDEX(X$13:X83,$B84+1,1)</f>
        <v>2</v>
      </c>
      <c r="Y84" s="567" cm="1">
        <f t="array" aca="1" ref="Y84" ca="1">INDEX(Y$13:Y83,$B84+1,1)</f>
        <v>1</v>
      </c>
      <c r="Z84" s="567" cm="1">
        <f t="array" aca="1" ref="Z84" ca="1">INDEX(Z$13:Z83,$B84+1,1)</f>
        <v>1</v>
      </c>
      <c r="AA84" s="567" cm="1">
        <f t="array" aca="1" ref="AA84" ca="1">INDEX(AA$13:AA83,$B84+1,1)</f>
        <v>1</v>
      </c>
      <c r="AB84" s="441" cm="1">
        <f t="array" aca="1" ref="AB84" ca="1">INDEX(i.MLP_PvP,$AD84,2)</f>
        <v>1</v>
      </c>
      <c r="AC84" s="441"/>
      <c r="AD84" s="567" cm="1">
        <f t="array" aca="1" ref="AD84" ca="1">INDEX(AD$13:AD83,$B84+1,1)</f>
        <v>1</v>
      </c>
      <c r="AE84" s="567" cm="1">
        <f t="array" aca="1" ref="AE84" ca="1">INDEX(AE$13:AE83,$B84+1,1)</f>
        <v>0</v>
      </c>
      <c r="AF84" s="567" cm="1">
        <f t="array" aca="1" ref="AF84" ca="1">INDEX(AF$13:AF83,$B84+1,1)</f>
        <v>0</v>
      </c>
      <c r="AG84" s="567" cm="1">
        <f t="array" aca="1" ref="AG84" ca="1">INDEX(AG$13:AG83,$B84+1,1)</f>
        <v>0</v>
      </c>
      <c r="AH84" s="567" cm="1">
        <f t="array" aca="1" ref="AH84" ca="1">INDEX(AH$13:AH83,$B84+1,1)</f>
        <v>0</v>
      </c>
      <c r="AI84" s="116"/>
      <c r="AJ84" s="116"/>
      <c r="AK84" s="116"/>
      <c r="AL84" s="116"/>
      <c r="AM84" s="116"/>
      <c r="AN84" s="116"/>
      <c r="AO84" s="116"/>
      <c r="AP84" s="116"/>
      <c r="AQ84" s="116"/>
      <c r="AR84" s="116"/>
      <c r="AS84" s="116"/>
      <c r="AT84" s="116"/>
      <c r="AU84" s="116"/>
      <c r="AV84" s="116"/>
      <c r="AW84" s="116"/>
      <c r="AX84" s="116"/>
      <c r="AY84" s="116"/>
      <c r="AZ84" s="116"/>
      <c r="BA84" s="327" t="str">
        <f ca="1">LEFT(BA83,10)        &amp; TEXT($H84," 00000 ")        &amp; INDEX(i.ModelStructure,$I84,1)    &amp;" "
&amp; $D84        &amp;       IF($DN84=0," FWM","")&amp;IF($DN84=1," MWM","")&amp;IF($DN84=7," Mat","")&amp;IF($DT84=TRUE,"&amp;BBT","    ")        &amp;      " TOL"&amp;INDEX(i.TOL_Desc,1,$O84)
&amp; " Scan"&amp;$U84       &amp;       CHOOSE($K84+1," CFS"," GFS"," NFS")&amp;"_"&amp;MID($HE84,7,1)
&amp; " RR"&amp;TEXT(SUM($EE84:$EF84),"+00%;-00%;    ;@")
&amp; " GP"&amp;TEXT($EZ84,"?00%")        &amp;    " WP"&amp;TEXT($EW84*$MM84*$MO84,"?00%")        &amp;     " MP"&amp;TEXT($EX84*$ML84*$MN84,"?00%")
&amp; " ("&amp;IF($HD84,"P","E")   &amp;IF($HC84,"T","t")        &amp;     "_F"&amp;IF($HS84&lt;&gt;FALSE,3,0)+COUNTIF($HL84:$HP84,TRUE)+COUNTIF($BV84:$BW84,"&gt;0")&amp;IF($HQ84&lt;&gt;FALSE,3,0)+COUNTIF($BV84:$BW84,"&gt;0")&amp;"N"&amp;IF($HV84&lt;&gt;"-",$HV84,$DF84)&amp;IF($HW84&lt;&gt;"-",$HW84,$DG84)&amp;"L"&amp;$IH84&amp;$II84&amp;")"</f>
        <v>Feedsupply 00011 SE GSW MWM     TOLSpr Scan2 CFS_0 RR+01% GP100% WP100% MP100% (PT_F43N33L00)</v>
      </c>
      <c r="BB84" s="8" t="str">
        <f ca="1">IF(COUNTIF(BA$13:BA84,BA84)=1,"-","Dup")</f>
        <v>-</v>
      </c>
      <c r="BC84" s="8"/>
      <c r="BD84" s="567" t="str" cm="1">
        <f t="array" aca="1" ref="BD84" ca="1">INDEX(BD$13:BD83,$B84+1,1)</f>
        <v>-</v>
      </c>
      <c r="BE84" s="567" t="str" cm="1">
        <f t="array" aca="1" ref="BE84" ca="1">INDEX(BE$13:BE83,$B84+1,1)</f>
        <v>-</v>
      </c>
      <c r="BF84" s="567" t="str" cm="1">
        <f t="array" aca="1" ref="BF84" ca="1">INDEX(BF$13:BF83,$B84+1,1)</f>
        <v>-</v>
      </c>
      <c r="BG84" s="567" t="str" cm="1">
        <f t="array" aca="1" ref="BG84" ca="1">INDEX(BG$13:BG83,$B84+1,1)</f>
        <v>-</v>
      </c>
      <c r="BH84" s="567" t="str" cm="1">
        <f t="array" aca="1" ref="BH84" ca="1">INDEX(BH$13:BH83,$B84+1,1)</f>
        <v>-</v>
      </c>
      <c r="BI84" s="567" t="str" cm="1">
        <f t="array" aca="1" ref="BI84" ca="1">INDEX(BI$13:BI83,$B84+1,1)</f>
        <v>-</v>
      </c>
      <c r="BJ84" s="567" t="str" cm="1">
        <f t="array" aca="1" ref="BJ84" ca="1">INDEX(BJ$13:BJ83,$B84+1,1)</f>
        <v>-</v>
      </c>
      <c r="BK84" s="567" t="str" cm="1">
        <f t="array" aca="1" ref="BK84" ca="1">INDEX(BK$13:BK83,$B84+1,1)</f>
        <v>-</v>
      </c>
      <c r="BL84" s="567" t="str" cm="1">
        <f t="array" aca="1" ref="BL84" ca="1">INDEX(BL$13:BL83,$B84+1,1)</f>
        <v>-</v>
      </c>
      <c r="BM84" s="8"/>
      <c r="BN84" s="441" t="b">
        <f t="shared" ca="1" si="192"/>
        <v>1</v>
      </c>
      <c r="BO84" s="441" t="str">
        <f t="shared" ca="1" si="192"/>
        <v>-</v>
      </c>
      <c r="BP84" s="441" t="b">
        <f t="shared" ca="1" si="192"/>
        <v>0</v>
      </c>
      <c r="BQ84" s="441" t="str">
        <f t="shared" ca="1" si="192"/>
        <v>-</v>
      </c>
      <c r="BR84" s="441" t="str">
        <f t="shared" ca="1" si="192"/>
        <v>-</v>
      </c>
      <c r="BS84" s="441" t="str">
        <f t="shared" ca="1" si="192"/>
        <v>-</v>
      </c>
      <c r="BT84" s="441" t="str">
        <f t="shared" ca="1" si="192"/>
        <v>-</v>
      </c>
      <c r="BU84" s="441" t="str">
        <f t="shared" ca="1" si="192"/>
        <v>-</v>
      </c>
      <c r="BV84" s="441" t="str">
        <f t="shared" ca="1" si="192"/>
        <v>-</v>
      </c>
      <c r="BW84" s="441" t="str">
        <f t="shared" ca="1" si="192"/>
        <v>-</v>
      </c>
      <c r="BX84" s="441" t="str">
        <f t="shared" ca="1" si="192"/>
        <v>-</v>
      </c>
      <c r="BY84" s="441" t="str">
        <f t="shared" ca="1" si="192"/>
        <v>-</v>
      </c>
      <c r="BZ84" s="441" t="b">
        <f t="shared" ca="1" si="192"/>
        <v>0</v>
      </c>
      <c r="CA84" s="91">
        <f t="shared" ca="1" si="192"/>
        <v>0</v>
      </c>
      <c r="CB84" s="567" t="str" cm="1">
        <f t="array" aca="1" ref="CB84" ca="1">INDEX(CB$13:CB83,$B84+1,1)</f>
        <v>-</v>
      </c>
      <c r="CC84" s="567" t="str" cm="1">
        <f t="array" aca="1" ref="CC84" ca="1">INDEX(CC$13:CC83,$B84+1,1)</f>
        <v>-</v>
      </c>
      <c r="CD84" s="567" t="b" cm="1">
        <f t="array" aca="1" ref="CD84" ca="1">INDEX(CD$13:CD83,$B84+1,1)</f>
        <v>1</v>
      </c>
      <c r="CE84" s="8"/>
      <c r="CF84" s="567" t="str" cm="1">
        <f t="array" aca="1" ref="CF84" ca="1">INDEX(CF$13:CF83,$B84+1,1)</f>
        <v>-</v>
      </c>
      <c r="CG84" s="441" t="str">
        <f t="shared" ca="1" si="193"/>
        <v>-</v>
      </c>
      <c r="CH84" s="441">
        <f t="shared" ca="1" si="194"/>
        <v>0</v>
      </c>
      <c r="CI84" s="441">
        <f t="shared" ca="1" si="194"/>
        <v>0</v>
      </c>
      <c r="CJ84" s="567" t="str" cm="1">
        <f t="array" aca="1" ref="CJ84" ca="1">INDEX(CJ$13:CJ83,$B84+1,1)</f>
        <v>-</v>
      </c>
      <c r="CK84" s="567" t="str" cm="1">
        <f t="array" aca="1" ref="CK84" ca="1">INDEX(CK$13:CK83,$B84+1,1)</f>
        <v>-</v>
      </c>
      <c r="CL84" s="567" t="str" cm="1">
        <f t="array" aca="1" ref="CL84" ca="1">INDEX(CL$13:CL83,$B84+1,1)</f>
        <v>-</v>
      </c>
      <c r="CM84" s="441" t="str">
        <f t="shared" ca="1" si="195"/>
        <v>-</v>
      </c>
      <c r="CN84" s="441">
        <f t="shared" ca="1" si="196"/>
        <v>0</v>
      </c>
      <c r="CO84" s="441">
        <f t="shared" ca="1" si="196"/>
        <v>0</v>
      </c>
      <c r="CP84" s="567" t="str" cm="1">
        <f t="array" aca="1" ref="CP84" ca="1">INDEX(CP$13:CP83,$B84+1,1)</f>
        <v>-</v>
      </c>
      <c r="CQ84" s="441" t="str">
        <f t="shared" ca="1" si="197"/>
        <v>-</v>
      </c>
      <c r="CR84" s="441">
        <f t="shared" ca="1" si="198"/>
        <v>0</v>
      </c>
      <c r="CS84" s="567" t="str" cm="1">
        <f t="array" aca="1" ref="CS84" ca="1">INDEX(CS$13:CS83,$B84+1,1)</f>
        <v>-</v>
      </c>
      <c r="CT84" s="567" t="str" cm="1">
        <f t="array" aca="1" ref="CT84" ca="1">INDEX(CT$13:CT83,$B84+1,1)</f>
        <v>-</v>
      </c>
      <c r="CU84" s="441">
        <f t="shared" ca="1" si="199"/>
        <v>0</v>
      </c>
      <c r="CV84" s="567" t="str" cm="1">
        <f t="array" aca="1" ref="CV84" ca="1">INDEX(CV$13:CV83,$B84+1,1)</f>
        <v>-</v>
      </c>
      <c r="CW84" s="441" t="str">
        <f t="shared" ca="1" si="200"/>
        <v>-</v>
      </c>
      <c r="CX84" s="441">
        <f t="shared" ca="1" si="201"/>
        <v>0</v>
      </c>
      <c r="CY84" s="441">
        <f t="shared" ca="1" si="201"/>
        <v>0</v>
      </c>
      <c r="CZ84" s="8"/>
      <c r="DA84" s="567" t="b" cm="1">
        <f t="array" aca="1" ref="DA84" ca="1">INDEX(DA$13:DA83,$B84+1,1)</f>
        <v>1</v>
      </c>
      <c r="DB84" s="567" t="b" cm="1">
        <f t="array" aca="1" ref="DB84" ca="1">INDEX(DB$13:DB83,$B84+1,1)</f>
        <v>1</v>
      </c>
      <c r="DC84" s="579">
        <f t="shared" ca="1" si="202"/>
        <v>2232011</v>
      </c>
      <c r="DD84" s="567" t="b" cm="1">
        <f t="array" aca="1" ref="DD84" ca="1">INDEX(DD$13:DD83,$B84+1,1)</f>
        <v>1</v>
      </c>
      <c r="DE84" s="567" cm="1">
        <f t="array" aca="1" ref="DE84" ca="1">INDEX(DE$13:DE83,$B84+1,1)</f>
        <v>0</v>
      </c>
      <c r="DF84" s="567" cm="1">
        <f t="array" aca="1" ref="DF84" ca="1">INDEX(DF$13:DF83,$B84+1,1)</f>
        <v>1</v>
      </c>
      <c r="DG84" s="567" cm="1">
        <f t="array" aca="1" ref="DG84" ca="1">INDEX(DG$13:DG83,$B84+1,1)</f>
        <v>1</v>
      </c>
      <c r="DH84" s="575">
        <f t="shared" ca="1" si="203"/>
        <v>652</v>
      </c>
      <c r="DI84" s="575">
        <f t="shared" ca="1" si="203"/>
        <v>686</v>
      </c>
      <c r="DJ84" s="575">
        <f t="shared" ca="1" si="203"/>
        <v>721</v>
      </c>
      <c r="DK84" s="490">
        <f t="shared" ca="1" si="204"/>
        <v>378</v>
      </c>
      <c r="DL84" s="490">
        <f t="shared" ca="1" si="204"/>
        <v>413</v>
      </c>
      <c r="DM84" s="490">
        <f t="shared" ca="1" si="204"/>
        <v>448</v>
      </c>
      <c r="DN84" s="441">
        <f t="shared" ca="1" si="205"/>
        <v>1</v>
      </c>
      <c r="DO84" s="441">
        <f t="shared" ca="1" si="205"/>
        <v>60</v>
      </c>
      <c r="DP84" s="441" t="str">
        <f t="shared" ca="1" si="205"/>
        <v>-</v>
      </c>
      <c r="DQ84" s="441" t="str">
        <f t="shared" ca="1" si="205"/>
        <v>-</v>
      </c>
      <c r="DR84" s="441" t="str">
        <f t="shared" ca="1" si="205"/>
        <v>-</v>
      </c>
      <c r="DS84" s="441" t="str">
        <f t="shared" ca="1" si="205"/>
        <v>-</v>
      </c>
      <c r="DT84" s="441" t="b">
        <f t="shared" ca="1" si="206"/>
        <v>0</v>
      </c>
      <c r="DU84" s="441" t="str">
        <f t="shared" ca="1" si="206"/>
        <v>-</v>
      </c>
      <c r="DV84" s="441" t="str">
        <f t="shared" ca="1" si="206"/>
        <v>-</v>
      </c>
      <c r="DW84" s="441" t="str">
        <f t="shared" ca="1" si="206"/>
        <v>-</v>
      </c>
      <c r="DX84" s="441" t="str">
        <f t="shared" ca="1" si="206"/>
        <v>-</v>
      </c>
      <c r="DY84" s="441" t="str">
        <f t="shared" ca="1" si="206"/>
        <v>-</v>
      </c>
      <c r="DZ84" s="441">
        <f t="shared" ca="1" si="206"/>
        <v>500</v>
      </c>
      <c r="EA84" s="441">
        <f t="shared" ca="1" si="206"/>
        <v>500</v>
      </c>
      <c r="EB84" s="441" t="str">
        <f t="shared" ca="1" si="206"/>
        <v>-</v>
      </c>
      <c r="EC84" s="441" t="str">
        <f t="shared" ca="1" si="206"/>
        <v>-</v>
      </c>
      <c r="ED84" s="441" t="str">
        <f t="shared" ca="1" si="206"/>
        <v>-</v>
      </c>
      <c r="EE84" s="441">
        <f t="shared" ca="1" si="207"/>
        <v>0</v>
      </c>
      <c r="EF84" s="441">
        <f t="shared" ca="1" si="208"/>
        <v>1.2500000000000001E-2</v>
      </c>
      <c r="EG84" s="441">
        <f t="shared" ca="1" si="209"/>
        <v>0</v>
      </c>
      <c r="EH84" s="441">
        <f t="shared" ca="1" si="209"/>
        <v>6.25E-2</v>
      </c>
      <c r="EI84" s="441">
        <f t="shared" ca="1" si="209"/>
        <v>6.25E-2</v>
      </c>
      <c r="EJ84" s="441">
        <f t="shared" ca="1" si="209"/>
        <v>6.25E-2</v>
      </c>
      <c r="EK84" s="441" t="b">
        <f t="shared" ca="1" si="210"/>
        <v>0</v>
      </c>
      <c r="EL84" s="441" t="b">
        <f t="shared" ca="1" si="210"/>
        <v>1</v>
      </c>
      <c r="EM84" s="441" t="b">
        <f t="shared" ca="1" si="210"/>
        <v>1</v>
      </c>
      <c r="EN84" s="441" t="b">
        <f t="shared" ca="1" si="210"/>
        <v>0</v>
      </c>
      <c r="EO84" s="441">
        <f t="shared" ca="1" si="211"/>
        <v>1</v>
      </c>
      <c r="EP84" s="441">
        <f t="shared" ca="1" si="212"/>
        <v>0</v>
      </c>
      <c r="EQ84" s="441" t="b">
        <f t="shared" ca="1" si="213"/>
        <v>0</v>
      </c>
      <c r="ER84" s="441" t="b">
        <f t="shared" ca="1" si="214"/>
        <v>0</v>
      </c>
      <c r="ES84" s="441" t="b">
        <f t="shared" ca="1" si="214"/>
        <v>0</v>
      </c>
      <c r="ET84" s="441" t="b">
        <f t="shared" ca="1" si="214"/>
        <v>1</v>
      </c>
      <c r="EU84" s="91">
        <f t="shared" ca="1" si="215"/>
        <v>2</v>
      </c>
      <c r="EV84" s="91">
        <f t="shared" ca="1" si="215"/>
        <v>2</v>
      </c>
      <c r="EW84" s="441">
        <f t="shared" ca="1" si="216"/>
        <v>1</v>
      </c>
      <c r="EX84" s="441">
        <f t="shared" ca="1" si="217"/>
        <v>1</v>
      </c>
      <c r="EY84" s="441">
        <f t="shared" ca="1" si="217"/>
        <v>1</v>
      </c>
      <c r="EZ84" s="441">
        <f t="shared" ca="1" si="218"/>
        <v>1</v>
      </c>
      <c r="FA84" s="441">
        <f t="shared" ca="1" si="219"/>
        <v>0.5</v>
      </c>
      <c r="FB84" s="441" t="b">
        <f t="shared" ca="1" si="219"/>
        <v>1</v>
      </c>
      <c r="FC84" s="441" t="b">
        <f t="shared" ca="1" si="219"/>
        <v>0</v>
      </c>
      <c r="FD84" s="441" t="b">
        <f t="shared" ca="1" si="219"/>
        <v>0</v>
      </c>
      <c r="FE84" s="441" t="b">
        <f t="shared" ca="1" si="219"/>
        <v>0</v>
      </c>
      <c r="FF84" s="91">
        <f t="shared" ca="1" si="220"/>
        <v>1</v>
      </c>
      <c r="FG84" s="91">
        <f t="shared" ca="1" si="220"/>
        <v>1</v>
      </c>
      <c r="FH84" s="91">
        <f t="shared" ca="1" si="220"/>
        <v>1</v>
      </c>
      <c r="FI84" s="91">
        <f t="shared" ca="1" si="220"/>
        <v>1</v>
      </c>
      <c r="FJ84" s="91">
        <f t="shared" ca="1" si="220"/>
        <v>1</v>
      </c>
      <c r="FK84" s="91">
        <f t="shared" ca="1" si="220"/>
        <v>1</v>
      </c>
      <c r="FL84" s="91">
        <f t="shared" ca="1" si="220"/>
        <v>1</v>
      </c>
      <c r="FM84" s="91">
        <f t="shared" ca="1" si="220"/>
        <v>1</v>
      </c>
      <c r="FN84" s="8"/>
      <c r="FO84" s="567" t="str" cm="1">
        <f t="array" aca="1" ref="FO84" ca="1">INDEX(FO$13:FO83,$B84+1,1)</f>
        <v>-</v>
      </c>
      <c r="FP84" s="567" t="str" cm="1">
        <f t="array" aca="1" ref="FP84" ca="1">INDEX(FP$13:FP83,$B84+1,1)</f>
        <v>-</v>
      </c>
      <c r="FQ84" s="567" t="str" cm="1">
        <f t="array" aca="1" ref="FQ84" ca="1">INDEX(FQ$13:FQ83,$B84+1,1)</f>
        <v>-</v>
      </c>
      <c r="FR84" s="441">
        <f t="shared" ca="1" si="221"/>
        <v>11</v>
      </c>
      <c r="FS84" s="567" t="str" cm="1">
        <f t="array" aca="1" ref="FS84" ca="1">INDEX(FS$13:FS83,$B84+1,1)</f>
        <v>-</v>
      </c>
      <c r="FT84" s="567" cm="1">
        <f t="array" aca="1" ref="FT84" ca="1">INDEX(FT$13:FT83,$B84+1,1)</f>
        <v>1</v>
      </c>
      <c r="FU84" s="567" cm="1">
        <f t="array" aca="1" ref="FU84" ca="1">INDEX(FU$13:FU83,$B84+1,1)</f>
        <v>1</v>
      </c>
      <c r="FV84" s="567" t="str" cm="1">
        <f t="array" aca="1" ref="FV84" ca="1">INDEX(FV$13:FV83,$B84+1,1)</f>
        <v>-</v>
      </c>
      <c r="FW84" s="567" t="str" cm="1">
        <f t="array" aca="1" ref="FW84" ca="1">INDEX(FW$13:FW83,$B84+1,1)</f>
        <v>-</v>
      </c>
      <c r="FX84" s="567" t="str" cm="1">
        <f t="array" aca="1" ref="FX84" ca="1">INDEX(FX$13:FX83,$B84+1,1)</f>
        <v>-</v>
      </c>
      <c r="FY84" s="567" t="str" cm="1">
        <f t="array" aca="1" ref="FY84" ca="1">INDEX(FY$13:FY83,$B84+1,1)</f>
        <v>-</v>
      </c>
      <c r="FZ84" s="567" t="str" cm="1">
        <f t="array" aca="1" ref="FZ84" ca="1">INDEX(FZ$13:FZ83,$B84+1,1)</f>
        <v>-</v>
      </c>
      <c r="GA84" s="567" t="str" cm="1">
        <f t="array" aca="1" ref="GA84" ca="1">INDEX(GA$13:GA83,$B84+1,1)</f>
        <v>-</v>
      </c>
      <c r="GB84" s="567" t="str" cm="1">
        <f t="array" aca="1" ref="GB84" ca="1">INDEX(GB$13:GB83,$B84+1,1)</f>
        <v>-</v>
      </c>
      <c r="GC84" s="567" t="str" cm="1">
        <f t="array" aca="1" ref="GC84" ca="1">INDEX(GC$13:GC83,$B84+1,1)</f>
        <v>-</v>
      </c>
      <c r="GD84" s="567" t="str" cm="1">
        <f t="array" aca="1" ref="GD84" ca="1">INDEX(GD$13:GD83,$B84+1,1)</f>
        <v>-</v>
      </c>
      <c r="GE84" s="567" t="str" cm="1">
        <f t="array" aca="1" ref="GE84" ca="1">INDEX(GE$13:GE83,$B84+1,1)</f>
        <v>-</v>
      </c>
      <c r="GF84" s="567" t="str" cm="1">
        <f t="array" aca="1" ref="GF84" ca="1">INDEX(GF$13:GF83,$B84+1,1)</f>
        <v>-</v>
      </c>
      <c r="GG84" s="567" t="str" cm="1">
        <f t="array" aca="1" ref="GG84" ca="1">INDEX(GG$13:GG83,$B84+1,1)</f>
        <v>-</v>
      </c>
      <c r="GH84" s="567" t="str" cm="1">
        <f t="array" aca="1" ref="GH84" ca="1">INDEX(GH$13:GH83,$B84+1,1)</f>
        <v>-</v>
      </c>
      <c r="GI84" s="567" t="str" cm="1">
        <f t="array" aca="1" ref="GI84" ca="1">INDEX(GI$13:GI83,$B84+1,1)</f>
        <v>-</v>
      </c>
      <c r="GJ84" s="567" t="str" cm="1">
        <f t="array" aca="1" ref="GJ84" ca="1">INDEX(GJ$13:GJ83,$B84+1,1)</f>
        <v>-</v>
      </c>
      <c r="GK84" s="567" t="str" cm="1">
        <f t="array" aca="1" ref="GK84" ca="1">INDEX(GK$13:GK83,$B84+1,1)</f>
        <v>-</v>
      </c>
      <c r="GL84" s="567" t="str" cm="1">
        <f t="array" aca="1" ref="GL84" ca="1">INDEX(GL$13:GL83,$B84+1,1)</f>
        <v>-</v>
      </c>
      <c r="GM84" s="567" t="str" cm="1">
        <f t="array" aca="1" ref="GM84" ca="1">INDEX(GM$13:GM83,$B84+1,1)</f>
        <v>-</v>
      </c>
      <c r="GN84" s="441">
        <f t="shared" ca="1" si="222"/>
        <v>0.77746633065143</v>
      </c>
      <c r="GO84" s="567" t="str" cm="1">
        <f t="array" aca="1" ref="GO84" ca="1">INDEX(GO$13:GO83,$B84+1,1)</f>
        <v>-</v>
      </c>
      <c r="GP84" s="567" cm="1">
        <f t="array" aca="1" ref="GP84" ca="1">INDEX(GP$13:GP83,$B84+1,1)</f>
        <v>1</v>
      </c>
      <c r="GQ84" s="441">
        <f t="shared" ca="1" si="223"/>
        <v>-1.6553912775740486E-3</v>
      </c>
      <c r="GR84" s="567" cm="1">
        <f t="array" aca="1" ref="GR84" ca="1">INDEX(GR$13:GR83,$B84+1,1)</f>
        <v>0</v>
      </c>
      <c r="GS84" s="441">
        <f t="shared" ca="1" si="224"/>
        <v>-7.7585088790097685E-3</v>
      </c>
      <c r="GT84" s="441">
        <f t="shared" ca="1" si="224"/>
        <v>-1.939627219752442E-2</v>
      </c>
      <c r="GU84" s="441">
        <f t="shared" ca="1" si="224"/>
        <v>-1.939627219752442E-2</v>
      </c>
      <c r="GV84" s="441">
        <f t="shared" ca="1" si="224"/>
        <v>1</v>
      </c>
      <c r="GW84" s="441">
        <f t="shared" ca="1" si="224"/>
        <v>1.0189371900128976</v>
      </c>
      <c r="GX84" s="441">
        <f t="shared" ca="1" si="224"/>
        <v>-6.4495508428962081E-2</v>
      </c>
      <c r="GY84" s="567" cm="1">
        <f t="array" aca="1" ref="GY84" ca="1">INDEX(GY$13:GY83,$B84+1,1)</f>
        <v>0</v>
      </c>
      <c r="GZ84" s="567" cm="1">
        <f t="array" aca="1" ref="GZ84" ca="1">INDEX(GZ$13:GZ83,$B84+1,1)</f>
        <v>0</v>
      </c>
      <c r="HA84" s="567" cm="1">
        <f t="array" aca="1" ref="HA84" ca="1">INDEX(HA$13:HA83,$B84+1,1)</f>
        <v>0</v>
      </c>
      <c r="HB84" s="8"/>
      <c r="HC84" s="91" t="b">
        <f t="shared" ca="1" si="248"/>
        <v>1</v>
      </c>
      <c r="HD84" s="567" t="b" cm="1">
        <f t="array" aca="1" ref="HD84" ca="1">INDEX(HD$13:HD83,$B84+1,1)</f>
        <v>1</v>
      </c>
      <c r="HE84" s="674">
        <f t="shared" ca="1" si="254"/>
        <v>222301000005</v>
      </c>
      <c r="HF84" s="567" t="b" cm="1">
        <f t="array" aca="1" ref="HF84" ca="1">INDEX(HF$13:HF83,$B84+1,1)</f>
        <v>0</v>
      </c>
      <c r="HG84" s="567" cm="1">
        <f t="array" aca="1" ref="HG84" ca="1">INDEX(HG$13:HG83,$B84+1,1)</f>
        <v>0</v>
      </c>
      <c r="HH84" s="22" t="s">
        <v>30</v>
      </c>
      <c r="HI84" s="567" t="b" cm="1">
        <f t="array" aca="1" ref="HI84" ca="1">INDEX(HI$13:HI83,$B84+1,1)</f>
        <v>1</v>
      </c>
      <c r="HJ84" s="578">
        <f t="shared" ca="1" si="251"/>
        <v>222301000006</v>
      </c>
      <c r="HK84" s="567" t="str" cm="1">
        <f t="array" aca="1" ref="HK84" ca="1">INDEX(HK$13:HK83,$B84+1,1)</f>
        <v>-</v>
      </c>
      <c r="HL84" s="22" t="b">
        <v>1</v>
      </c>
      <c r="HM84" s="22" t="b">
        <v>0</v>
      </c>
      <c r="HN84" s="22" t="b">
        <v>0</v>
      </c>
      <c r="HO84" s="22" t="b">
        <v>0</v>
      </c>
      <c r="HP84" s="22" t="b">
        <v>0</v>
      </c>
      <c r="HQ84" s="567" t="str" cm="1">
        <f t="array" aca="1" ref="HQ84" ca="1">INDEX(HQ$13:HQ83,$B84+1,1)</f>
        <v>-</v>
      </c>
      <c r="HR84" s="567" t="str" cm="1">
        <f t="array" aca="1" ref="HR84" ca="1">INDEX(HR$13:HR83,$B84+1,1)</f>
        <v>-</v>
      </c>
      <c r="HS84" s="567" t="str" cm="1">
        <f t="array" aca="1" ref="HS84" ca="1">INDEX(HS$13:HS83,$B84+1,1)</f>
        <v>-</v>
      </c>
      <c r="HT84" s="567" t="str" cm="1">
        <f t="array" aca="1" ref="HT84" ca="1">INDEX(HT$13:HT83,$B84+1,1)</f>
        <v>-</v>
      </c>
      <c r="HU84" s="567" t="str" cm="1">
        <f t="array" aca="1" ref="HU84" ca="1">INDEX(HU$13:HU83,$B84+1,1)</f>
        <v>-</v>
      </c>
      <c r="HV84" s="22">
        <v>3</v>
      </c>
      <c r="HW84" s="22">
        <v>3</v>
      </c>
      <c r="HX84" s="567" cm="1">
        <f t="array" aca="1" ref="HX84" ca="1">INDEX(HX$13:HX83,$B84+1,1)</f>
        <v>0</v>
      </c>
      <c r="HY84" s="91">
        <f>IF($E82,1,2)</f>
        <v>1</v>
      </c>
      <c r="HZ84" s="91">
        <f>-HY84</f>
        <v>-1</v>
      </c>
      <c r="IA84" s="567" t="str" cm="1">
        <f t="array" aca="1" ref="IA84" ca="1">INDEX(IA$13:IA83,$B84+1,1)</f>
        <v>-</v>
      </c>
      <c r="IB84" s="567" t="str" cm="1">
        <f t="array" aca="1" ref="IB84" ca="1">INDEX(IB$13:IB83,$B84+1,1)</f>
        <v>-</v>
      </c>
      <c r="IC84" s="567" t="str" cm="1">
        <f t="array" aca="1" ref="IC84" ca="1">INDEX(IC$13:IC83,$B84+1,1)</f>
        <v>-</v>
      </c>
      <c r="ID84" s="552">
        <f t="shared" ca="1" si="252"/>
        <v>0</v>
      </c>
      <c r="IE84" s="552">
        <f t="shared" si="252"/>
        <v>1</v>
      </c>
      <c r="IF84" s="552">
        <f t="shared" si="252"/>
        <v>-1</v>
      </c>
      <c r="IG84" s="567" t="str" cm="1">
        <f t="array" aca="1" ref="IG84" ca="1">INDEX(IG$13:IG83,$B84+1,1)</f>
        <v>-</v>
      </c>
      <c r="IH84" s="200">
        <f t="shared" ca="1" si="249"/>
        <v>0</v>
      </c>
      <c r="II84" s="200">
        <f t="shared" ca="1" si="246"/>
        <v>0</v>
      </c>
      <c r="IJ84" s="8"/>
      <c r="IK84" s="567" t="str" cm="1">
        <f t="array" aca="1" ref="IK84" ca="1">INDEX(IK$13:IK83,$B84+1,1)</f>
        <v>-</v>
      </c>
      <c r="IL84" s="567" t="str" cm="1">
        <f t="array" aca="1" ref="IL84" ca="1">INDEX(IL$13:IL83,$B84+1,1)</f>
        <v>-</v>
      </c>
      <c r="IM84" s="567" t="str" cm="1">
        <f t="array" aca="1" ref="IM84" ca="1">INDEX(IM$13:IM83,$B84+1,1)</f>
        <v>-</v>
      </c>
      <c r="IN84" s="567" t="str" cm="1">
        <f t="array" aca="1" ref="IN84" ca="1">INDEX(IN$13:IN83,$B84+1,1)</f>
        <v>-</v>
      </c>
      <c r="IO84" s="567" t="str" cm="1">
        <f t="array" aca="1" ref="IO84" ca="1">INDEX(IO$13:IO83,$B84+1,1)</f>
        <v>-</v>
      </c>
      <c r="IP84" s="567" t="str" cm="1">
        <f t="array" aca="1" ref="IP84" ca="1">INDEX(IP$13:IP83,$B84+1,1)</f>
        <v>-</v>
      </c>
      <c r="IQ84" s="567" t="str" cm="1">
        <f t="array" aca="1" ref="IQ84" ca="1">INDEX(IQ$13:IQ83,$B84+1,1)</f>
        <v>-</v>
      </c>
      <c r="IR84" s="567" t="str" cm="1">
        <f t="array" aca="1" ref="IR84" ca="1">INDEX(IR$13:IR83,$B84+1,1)</f>
        <v>-</v>
      </c>
      <c r="IS84" s="567" t="str" cm="1">
        <f t="array" aca="1" ref="IS84" ca="1">INDEX(IS$13:IS83,$B84+1,1)</f>
        <v>-</v>
      </c>
      <c r="IT84" s="567" t="str" cm="1">
        <f t="array" aca="1" ref="IT84" ca="1">INDEX(IT$13:IT83,$B84+1,1)</f>
        <v>-</v>
      </c>
      <c r="IU84" s="567" t="str" cm="1">
        <f t="array" aca="1" ref="IU84" ca="1">INDEX(IU$13:IU83,$B84+1,1)</f>
        <v>-</v>
      </c>
      <c r="IV84" s="567" t="str" cm="1">
        <f t="array" aca="1" ref="IV84" ca="1">INDEX(IV$13:IV83,$B84+1,1)</f>
        <v>-</v>
      </c>
      <c r="IW84" s="567" t="str" cm="1">
        <f t="array" aca="1" ref="IW84" ca="1">INDEX(IW$13:IW83,$B84+1,1)</f>
        <v>-</v>
      </c>
      <c r="IX84" s="567" t="str" cm="1">
        <f t="array" aca="1" ref="IX84" ca="1">INDEX(IX$13:IX83,$B84+1,1)</f>
        <v>-</v>
      </c>
      <c r="IY84" s="567" t="str" cm="1">
        <f t="array" aca="1" ref="IY84" ca="1">INDEX(IY$13:IY83,$B84+1,1)</f>
        <v>-</v>
      </c>
      <c r="IZ84" s="567" t="str" cm="1">
        <f t="array" aca="1" ref="IZ84" ca="1">INDEX(IZ$13:IZ83,$B84+1,1)</f>
        <v>-</v>
      </c>
      <c r="JA84" s="567" cm="1">
        <f t="array" aca="1" ref="JA84" ca="1">INDEX(JA$13:JA83,$B84+1,1)</f>
        <v>0</v>
      </c>
      <c r="JB84" s="575">
        <f t="shared" ca="1" si="225"/>
        <v>0</v>
      </c>
      <c r="JC84" s="575">
        <f t="shared" ca="1" si="225"/>
        <v>0</v>
      </c>
      <c r="JD84" s="197">
        <f t="shared" ca="1" si="226"/>
        <v>0</v>
      </c>
      <c r="JE84" s="197">
        <f t="shared" ca="1" si="226"/>
        <v>0</v>
      </c>
      <c r="JF84" s="197">
        <f t="shared" ca="1" si="226"/>
        <v>0</v>
      </c>
      <c r="JG84" s="197">
        <f t="shared" ca="1" si="226"/>
        <v>0</v>
      </c>
      <c r="JH84" s="197">
        <f t="shared" ca="1" si="226"/>
        <v>0</v>
      </c>
      <c r="JI84" s="240">
        <f t="shared" ca="1" si="227"/>
        <v>0</v>
      </c>
      <c r="JJ84" s="197">
        <f t="shared" ca="1" si="228"/>
        <v>0</v>
      </c>
      <c r="JK84" s="197">
        <f t="shared" ca="1" si="228"/>
        <v>0</v>
      </c>
      <c r="JL84" s="197">
        <f t="shared" ca="1" si="228"/>
        <v>0</v>
      </c>
      <c r="JM84" s="197">
        <f t="shared" ca="1" si="228"/>
        <v>0</v>
      </c>
      <c r="JN84" s="197">
        <f t="shared" ca="1" si="228"/>
        <v>0</v>
      </c>
      <c r="JO84" s="240">
        <f t="shared" ca="1" si="229"/>
        <v>0</v>
      </c>
      <c r="JP84" s="241">
        <f t="shared" ca="1" si="230"/>
        <v>0</v>
      </c>
      <c r="JQ84" s="241">
        <f t="shared" ca="1" si="230"/>
        <v>0</v>
      </c>
      <c r="JR84" s="241">
        <f t="shared" ca="1" si="230"/>
        <v>0</v>
      </c>
      <c r="JS84" s="241">
        <f t="shared" ca="1" si="230"/>
        <v>0</v>
      </c>
      <c r="JT84" s="576">
        <f t="shared" ca="1" si="231"/>
        <v>0</v>
      </c>
      <c r="JU84" s="241">
        <f t="shared" ca="1" si="232"/>
        <v>0</v>
      </c>
      <c r="JV84" s="241">
        <f t="shared" ca="1" si="232"/>
        <v>0</v>
      </c>
      <c r="JW84" s="241">
        <f t="shared" ca="1" si="232"/>
        <v>0</v>
      </c>
      <c r="JX84" s="241">
        <f t="shared" ca="1" si="232"/>
        <v>0</v>
      </c>
      <c r="JY84" s="576">
        <f t="shared" ca="1" si="233"/>
        <v>0</v>
      </c>
      <c r="JZ84" s="576">
        <f t="shared" ca="1" si="233"/>
        <v>0</v>
      </c>
      <c r="KA84" s="576">
        <f t="shared" ca="1" si="233"/>
        <v>0</v>
      </c>
      <c r="KB84" s="576">
        <f t="shared" ca="1" si="233"/>
        <v>0</v>
      </c>
      <c r="KC84" s="576">
        <f t="shared" ca="1" si="233"/>
        <v>0</v>
      </c>
      <c r="KD84" s="576">
        <f t="shared" ca="1" si="233"/>
        <v>0</v>
      </c>
      <c r="KE84" s="576">
        <f t="shared" ca="1" si="233"/>
        <v>0</v>
      </c>
      <c r="KF84" s="567" cm="1">
        <f t="array" aca="1" ref="KF84" ca="1">INDEX(KF$13:KF83,$B84+1,1)</f>
        <v>0</v>
      </c>
      <c r="KG84" s="441">
        <f t="shared" ca="1" si="234"/>
        <v>67</v>
      </c>
      <c r="KH84" s="8"/>
      <c r="KI84" s="567" cm="1">
        <f t="array" aca="1" ref="KI84" ca="1">INDEX(KI$13:KI83,$B84+1,1)</f>
        <v>0</v>
      </c>
      <c r="KJ84" s="441">
        <f t="shared" si="235"/>
        <v>0</v>
      </c>
      <c r="KK84" s="567" cm="1">
        <f t="array" aca="1" ref="KK84" ca="1">INDEX(KK$13:KK83,$B84+1,1)</f>
        <v>0</v>
      </c>
      <c r="KL84" s="567" t="str" cm="1">
        <f t="array" aca="1" ref="KL84" ca="1">INDEX(KL$13:KL83,$B84+1,1)</f>
        <v>-</v>
      </c>
      <c r="KM84" s="567" t="str" cm="1">
        <f t="array" aca="1" ref="KM84" ca="1">INDEX(KM$13:KM83,$B84+1,1)</f>
        <v>-</v>
      </c>
      <c r="KN84" s="567" t="str" cm="1">
        <f t="array" aca="1" ref="KN84" ca="1">INDEX(KN$13:KN83,$B84+1,1)</f>
        <v>-</v>
      </c>
      <c r="KO84" s="567" t="str" cm="1">
        <f t="array" aca="1" ref="KO84" ca="1">INDEX(KO$13:KO83,$B84+1,1)</f>
        <v>-</v>
      </c>
      <c r="KP84" s="567" t="str" cm="1">
        <f t="array" aca="1" ref="KP84" ca="1">INDEX(KP$13:KP83,$B84+1,1)</f>
        <v>-</v>
      </c>
      <c r="KQ84" s="567" t="str" cm="1">
        <f t="array" aca="1" ref="KQ84" ca="1">INDEX(KQ$13:KQ83,$B84+1,1)</f>
        <v>-</v>
      </c>
      <c r="KR84" s="567" t="str" cm="1">
        <f t="array" aca="1" ref="KR84" ca="1">INDEX(KR$13:KR83,$B84+1,1)</f>
        <v>-</v>
      </c>
      <c r="KS84" s="567" t="str" cm="1">
        <f t="array" aca="1" ref="KS84" ca="1">INDEX(KS$13:KS83,$B84+1,1)</f>
        <v>-</v>
      </c>
      <c r="KT84" s="567" t="str" cm="1">
        <f t="array" aca="1" ref="KT84" ca="1">INDEX(KT$13:KT83,$B84+1,1)</f>
        <v>-</v>
      </c>
      <c r="KU84" s="567" t="str" cm="1">
        <f t="array" aca="1" ref="KU84" ca="1">INDEX(KU$13:KU83,$B84+1,1)</f>
        <v>-</v>
      </c>
      <c r="KV84" s="567" t="str" cm="1">
        <f t="array" aca="1" ref="KV84" ca="1">INDEX(KV$13:KV83,$B84+1,1)</f>
        <v>-</v>
      </c>
      <c r="KW84" s="567" t="str" cm="1">
        <f t="array" aca="1" ref="KW84" ca="1">INDEX(KW$13:KW83,$B84+1,1)</f>
        <v>-</v>
      </c>
      <c r="KX84" s="567" t="str" cm="1">
        <f t="array" aca="1" ref="KX84" ca="1">INDEX(KX$13:KX83,$B84+1,1)</f>
        <v>-</v>
      </c>
      <c r="KY84" s="567" t="str" cm="1">
        <f t="array" aca="1" ref="KY84" ca="1">INDEX(KY$13:KY83,$B84+1,1)</f>
        <v>-</v>
      </c>
      <c r="KZ84" s="567" t="str" cm="1">
        <f t="array" aca="1" ref="KZ84" ca="1">INDEX(KZ$13:KZ83,$B84+1,1)</f>
        <v>-</v>
      </c>
      <c r="LA84" s="567" t="str" cm="1">
        <f t="array" aca="1" ref="LA84" ca="1">INDEX(LA$13:LA83,$B84+1,1)</f>
        <v>-</v>
      </c>
      <c r="LB84" s="8"/>
      <c r="LC84" s="441" t="b">
        <f t="shared" ca="1" si="236"/>
        <v>0</v>
      </c>
      <c r="LD84" s="567" t="str" cm="1">
        <f t="array" aca="1" ref="LD84" ca="1">INDEX(LD$13:LD83,$B84+1,1)</f>
        <v>-</v>
      </c>
      <c r="LE84" s="567" t="str" cm="1">
        <f t="array" aca="1" ref="LE84" ca="1">INDEX(LE$13:LE83,$B84+1,1)</f>
        <v>-</v>
      </c>
      <c r="LF84" s="567" t="str" cm="1">
        <f t="array" aca="1" ref="LF84" ca="1">INDEX(LF$13:LF83,$B84+1,1)</f>
        <v>-</v>
      </c>
      <c r="LG84" s="567" t="str" cm="1">
        <f t="array" aca="1" ref="LG84" ca="1">INDEX(LG$13:LG83,$B84+1,1)</f>
        <v>-</v>
      </c>
      <c r="LH84" s="441" t="str">
        <f t="shared" ca="1" si="237"/>
        <v>-</v>
      </c>
      <c r="LI84" s="441" t="str">
        <f t="shared" ca="1" si="237"/>
        <v>-</v>
      </c>
      <c r="LJ84" s="567" t="str" cm="1">
        <f t="array" aca="1" ref="LJ84" ca="1">INDEX(LJ$13:LJ83,$B84+1,1)</f>
        <v>-</v>
      </c>
      <c r="LK84" s="441" t="str" cm="1">
        <f t="array" aca="1" ref="LK84" ca="1">IF(OR(LL84:LL84&lt;&gt;"-"),TRUE,"-")</f>
        <v>-</v>
      </c>
      <c r="LL84" s="567" t="str" cm="1">
        <f t="array" aca="1" ref="LL84" ca="1">INDEX(LL$13:LL83,$B84+1,1)</f>
        <v>-</v>
      </c>
      <c r="LM84" s="567" cm="1">
        <f t="array" aca="1" ref="LM84" ca="1">INDEX(LM$13:LM83,$B84+1,1)</f>
        <v>0</v>
      </c>
      <c r="LN84" s="567" cm="1">
        <f t="array" aca="1" ref="LN84" ca="1">INDEX(LN$13:LN83,$B84+1,1)</f>
        <v>999999</v>
      </c>
      <c r="LO84" s="567" cm="1">
        <f t="array" aca="1" ref="LO84" ca="1">INDEX(LO$13:LO83,$B84+1,1)</f>
        <v>999999</v>
      </c>
      <c r="LP84" s="567" cm="1">
        <f t="array" aca="1" ref="LP84" ca="1">INDEX(LP$13:LP83,$B84+1,1)</f>
        <v>999999</v>
      </c>
      <c r="LQ84" s="567" cm="1">
        <f t="array" aca="1" ref="LQ84" ca="1">INDEX(LQ$13:LQ83,$B84+1,1)</f>
        <v>999999</v>
      </c>
      <c r="LR84" s="567" cm="1">
        <f t="array" aca="1" ref="LR84" ca="1">INDEX(LR$13:LR83,$B84+1,1)</f>
        <v>999999</v>
      </c>
      <c r="LS84" s="567" cm="1">
        <f t="array" aca="1" ref="LS84" ca="1">INDEX(LS$13:LS83,$B84+1,1)</f>
        <v>999999</v>
      </c>
      <c r="LT84" s="567" t="str" cm="1">
        <f t="array" aca="1" ref="LT84" ca="1">INDEX(LT$13:LT83,$B84+1,1)</f>
        <v>-</v>
      </c>
      <c r="LU84" s="567" t="str" cm="1">
        <f t="array" aca="1" ref="LU84" ca="1">INDEX(LU$13:LU83,$B84+1,1)</f>
        <v>-</v>
      </c>
      <c r="LV84" s="567" t="str" cm="1">
        <f t="array" aca="1" ref="LV84" ca="1">INDEX(LV$13:LV83,$B84+1,1)</f>
        <v>-</v>
      </c>
      <c r="LW84" s="567" t="b" cm="1">
        <f t="array" aca="1" ref="LW84" ca="1">INDEX(LW$13:LW83,$B84+1,1)</f>
        <v>1</v>
      </c>
      <c r="LX84" s="567" t="str" cm="1">
        <f t="array" aca="1" ref="LX84" ca="1">INDEX(LX$13:LX83,$B84+1,1)</f>
        <v>-</v>
      </c>
      <c r="LY84" s="567" cm="1">
        <f t="array" aca="1" ref="LY84" ca="1">INDEX(LY$13:LY83,$B84+1,1)</f>
        <v>0</v>
      </c>
      <c r="LZ84" s="567" cm="1">
        <f t="array" aca="1" ref="LZ84" ca="1">INDEX(LZ$13:LZ83,$B84+1,1)</f>
        <v>0</v>
      </c>
      <c r="MA84" s="567" cm="1">
        <f t="array" aca="1" ref="MA84" ca="1">INDEX(MA$13:MA83,$B84+1,1)</f>
        <v>0</v>
      </c>
      <c r="MB84" s="567" t="str" cm="1">
        <f t="array" aca="1" ref="MB84" ca="1">INDEX(MB$13:MB83,$B84+1,1)</f>
        <v>-</v>
      </c>
      <c r="MC84" s="567" t="str" cm="1">
        <f t="array" aca="1" ref="MC84" ca="1">INDEX(MC$13:MC83,$B84+1,1)</f>
        <v>-</v>
      </c>
      <c r="MD84" s="441">
        <f t="shared" ca="1" si="238"/>
        <v>0</v>
      </c>
      <c r="ME84" s="567" t="str" cm="1">
        <f t="array" aca="1" ref="ME84" ca="1">INDEX(ME$13:ME83,$B84+1,1)</f>
        <v>-</v>
      </c>
      <c r="MF84" s="441" t="str">
        <f t="shared" ca="1" si="239"/>
        <v>-</v>
      </c>
      <c r="MG84" s="8"/>
      <c r="MH84" s="441">
        <f t="shared" si="240"/>
        <v>50</v>
      </c>
      <c r="MI84" s="441">
        <f t="shared" si="240"/>
        <v>50</v>
      </c>
      <c r="MJ84" s="441">
        <f t="shared" si="240"/>
        <v>50</v>
      </c>
      <c r="MK84" s="441">
        <f t="shared" si="240"/>
        <v>50</v>
      </c>
      <c r="ML84" s="567" cm="1">
        <f t="array" aca="1" ref="ML84" ca="1">INDEX(ML$13:ML83,$B84+1,1)</f>
        <v>1</v>
      </c>
      <c r="MM84" s="567" cm="1">
        <f t="array" aca="1" ref="MM84" ca="1">INDEX(MM$13:MM83,$B84+1,1)</f>
        <v>1</v>
      </c>
      <c r="MN84" s="567" cm="1">
        <f t="array" aca="1" ref="MN84" ca="1">INDEX(MN$13:MN83,$B84+1,1)</f>
        <v>1</v>
      </c>
      <c r="MO84" s="567" cm="1">
        <f t="array" aca="1" ref="MO84" ca="1">INDEX(MO$13:MO83,$B84+1,1)</f>
        <v>1</v>
      </c>
      <c r="MP84" s="8"/>
      <c r="MQ84" s="441">
        <f t="shared" ca="1" si="241"/>
        <v>1.5</v>
      </c>
      <c r="MR84" s="8"/>
      <c r="MS84" s="577" t="str">
        <f t="shared" ca="1" si="242"/>
        <v>-</v>
      </c>
      <c r="MT84" s="577" t="str">
        <f t="shared" ca="1" si="242"/>
        <v>-</v>
      </c>
      <c r="MU84" s="577" t="str">
        <f t="shared" ca="1" si="242"/>
        <v>-</v>
      </c>
      <c r="MV84" s="577" t="str">
        <f t="shared" ca="1" si="242"/>
        <v>-</v>
      </c>
      <c r="MW84" s="567" cm="1">
        <f t="array" aca="1" ref="MW84" ca="1">INDEX(MW$13:MW83,$B84+1,1)</f>
        <v>0</v>
      </c>
      <c r="MX84" s="514">
        <v>0</v>
      </c>
    </row>
    <row r="85" spans="1:362" outlineLevel="2">
      <c r="A85" s="18">
        <f t="shared" si="120"/>
        <v>72</v>
      </c>
      <c r="B85" s="200">
        <f t="shared" ca="1" si="250"/>
        <v>70</v>
      </c>
      <c r="C85" s="489">
        <v>202</v>
      </c>
      <c r="D85" s="124" t="str">
        <f t="shared" ca="1" si="187"/>
        <v>GSW</v>
      </c>
      <c r="E85" t="b">
        <v>1</v>
      </c>
      <c r="F85" t="b">
        <v>0</v>
      </c>
      <c r="G85" t="b">
        <f t="shared" ref="G85:G93" si="255">E85</f>
        <v>1</v>
      </c>
      <c r="H85" s="200">
        <f t="shared" ca="1" si="247"/>
        <v>12</v>
      </c>
      <c r="I85" s="567" cm="1">
        <f t="array" aca="1" ref="I85" ca="1">INDEX(I$13:I84,$B85+1,1)</f>
        <v>1</v>
      </c>
      <c r="J85" s="567" cm="1">
        <f t="array" aca="1" ref="J85" ca="1">INDEX(J$13:J84,$B85+1,1)</f>
        <v>0</v>
      </c>
      <c r="K85" s="567" cm="1">
        <f t="array" aca="1" ref="K85" ca="1">INDEX(K$13:K84,$B85+1,1)</f>
        <v>0</v>
      </c>
      <c r="L85" s="567" cm="1">
        <f t="array" aca="1" ref="L85" ca="1">INDEX(L$13:L84,$B85+1,1)</f>
        <v>2</v>
      </c>
      <c r="M85" s="567" cm="1">
        <f t="array" aca="1" ref="M85" ca="1">INDEX(M$13:M84,$B85+1,1)</f>
        <v>2</v>
      </c>
      <c r="N85" s="567" cm="1">
        <f t="array" aca="1" ref="N85" ca="1">INDEX(N$13:N84,$B85+1,1)</f>
        <v>2</v>
      </c>
      <c r="O85" s="567" cm="1">
        <f t="array" aca="1" ref="O85" ca="1">INDEX(O$13:O84,$B85+1,1)</f>
        <v>3</v>
      </c>
      <c r="P85" s="441">
        <f t="shared" ca="1" si="189"/>
        <v>2</v>
      </c>
      <c r="Q85" s="441">
        <f t="shared" ca="1" si="189"/>
        <v>0</v>
      </c>
      <c r="R85" s="441">
        <f t="shared" ca="1" si="190"/>
        <v>6</v>
      </c>
      <c r="S85" s="91">
        <f t="shared" ca="1" si="191"/>
        <v>2</v>
      </c>
      <c r="T85" s="91">
        <f ca="1">INDEX(CHOOSE($O85,DataAutumn!i.AdultDrys,DataWinter!i.AdultDrys,DataSpring!i.AdultDrys),1,$M85)</f>
        <v>3</v>
      </c>
      <c r="U85" s="567" cm="1">
        <f t="array" aca="1" ref="U85" ca="1">INDEX(U$13:U84,$B85+1,1)</f>
        <v>2</v>
      </c>
      <c r="V85" s="567" cm="1">
        <f t="array" aca="1" ref="V85" ca="1">INDEX(V$13:V84,$B85+1,1)</f>
        <v>0</v>
      </c>
      <c r="W85" s="567" cm="1">
        <f t="array" aca="1" ref="W85" ca="1">INDEX(W$13:W84,$B85+1,1)</f>
        <v>0</v>
      </c>
      <c r="X85" s="567" cm="1">
        <f t="array" aca="1" ref="X85" ca="1">INDEX(X$13:X84,$B85+1,1)</f>
        <v>2</v>
      </c>
      <c r="Y85" s="567" cm="1">
        <f t="array" aca="1" ref="Y85" ca="1">INDEX(Y$13:Y84,$B85+1,1)</f>
        <v>1</v>
      </c>
      <c r="Z85" s="567" cm="1">
        <f t="array" aca="1" ref="Z85" ca="1">INDEX(Z$13:Z84,$B85+1,1)</f>
        <v>1</v>
      </c>
      <c r="AA85" s="567" cm="1">
        <f t="array" aca="1" ref="AA85" ca="1">INDEX(AA$13:AA84,$B85+1,1)</f>
        <v>1</v>
      </c>
      <c r="AB85" s="441" cm="1">
        <f t="array" aca="1" ref="AB85" ca="1">INDEX(i.MLP_PvP,$AD85,2)</f>
        <v>1</v>
      </c>
      <c r="AC85" s="441"/>
      <c r="AD85" s="567" cm="1">
        <f t="array" aca="1" ref="AD85" ca="1">INDEX(AD$13:AD84,$B85+1,1)</f>
        <v>1</v>
      </c>
      <c r="AE85" s="567" cm="1">
        <f t="array" aca="1" ref="AE85" ca="1">INDEX(AE$13:AE84,$B85+1,1)</f>
        <v>0</v>
      </c>
      <c r="AF85" s="567" cm="1">
        <f t="array" aca="1" ref="AF85" ca="1">INDEX(AF$13:AF84,$B85+1,1)</f>
        <v>0</v>
      </c>
      <c r="AG85" s="567" cm="1">
        <f t="array" aca="1" ref="AG85" ca="1">INDEX(AG$13:AG84,$B85+1,1)</f>
        <v>0</v>
      </c>
      <c r="AH85" s="567" cm="1">
        <f t="array" aca="1" ref="AH85" ca="1">INDEX(AH$13:AH84,$B85+1,1)</f>
        <v>0</v>
      </c>
      <c r="AI85" s="116"/>
      <c r="AJ85" s="116"/>
      <c r="AK85" s="116"/>
      <c r="AL85" s="116"/>
      <c r="AM85" s="116"/>
      <c r="AN85" s="116"/>
      <c r="AO85" s="116"/>
      <c r="AP85" s="116"/>
      <c r="AQ85" s="116"/>
      <c r="AR85" s="116"/>
      <c r="AS85" s="116"/>
      <c r="AT85" s="116"/>
      <c r="AU85" s="116"/>
      <c r="AV85" s="116"/>
      <c r="AW85" s="116"/>
      <c r="AX85" s="116"/>
      <c r="AY85" s="116"/>
      <c r="AZ85" s="116"/>
      <c r="BA85" s="327" t="str">
        <f t="shared" ca="1" si="243"/>
        <v>Feedsupply 00012 SE GSW MWM     TOLSpr Scan2 CFS_0 RR+01% GP100% WP100% MP100% (PT_F33N11L00)</v>
      </c>
      <c r="BB85" s="8" t="str">
        <f ca="1">IF(COUNTIF(BA$13:BA85,BA85)=1,"-","Dup")</f>
        <v>-</v>
      </c>
      <c r="BC85" s="8"/>
      <c r="BD85" s="567" t="str" cm="1">
        <f t="array" aca="1" ref="BD85" ca="1">INDEX(BD$13:BD84,$B85+1,1)</f>
        <v>-</v>
      </c>
      <c r="BE85" s="567" t="str" cm="1">
        <f t="array" aca="1" ref="BE85" ca="1">INDEX(BE$13:BE84,$B85+1,1)</f>
        <v>-</v>
      </c>
      <c r="BF85" s="567" t="str" cm="1">
        <f t="array" aca="1" ref="BF85" ca="1">INDEX(BF$13:BF84,$B85+1,1)</f>
        <v>-</v>
      </c>
      <c r="BG85" s="567" t="str" cm="1">
        <f t="array" aca="1" ref="BG85" ca="1">INDEX(BG$13:BG84,$B85+1,1)</f>
        <v>-</v>
      </c>
      <c r="BH85" s="567" t="str" cm="1">
        <f t="array" aca="1" ref="BH85" ca="1">INDEX(BH$13:BH84,$B85+1,1)</f>
        <v>-</v>
      </c>
      <c r="BI85" s="567" t="str" cm="1">
        <f t="array" aca="1" ref="BI85" ca="1">INDEX(BI$13:BI84,$B85+1,1)</f>
        <v>-</v>
      </c>
      <c r="BJ85" s="567" t="str" cm="1">
        <f t="array" aca="1" ref="BJ85" ca="1">INDEX(BJ$13:BJ84,$B85+1,1)</f>
        <v>-</v>
      </c>
      <c r="BK85" s="567" t="str" cm="1">
        <f t="array" aca="1" ref="BK85" ca="1">INDEX(BK$13:BK84,$B85+1,1)</f>
        <v>-</v>
      </c>
      <c r="BL85" s="567" t="str" cm="1">
        <f t="array" aca="1" ref="BL85" ca="1">INDEX(BL$13:BL84,$B85+1,1)</f>
        <v>-</v>
      </c>
      <c r="BM85" s="8"/>
      <c r="BN85" s="441" t="b">
        <f t="shared" ca="1" si="192"/>
        <v>1</v>
      </c>
      <c r="BO85" s="441" t="str">
        <f t="shared" ca="1" si="192"/>
        <v>-</v>
      </c>
      <c r="BP85" s="441" t="b">
        <f t="shared" ca="1" si="192"/>
        <v>0</v>
      </c>
      <c r="BQ85" s="441" t="str">
        <f t="shared" ca="1" si="192"/>
        <v>-</v>
      </c>
      <c r="BR85" s="441" t="str">
        <f t="shared" ca="1" si="192"/>
        <v>-</v>
      </c>
      <c r="BS85" s="441" t="str">
        <f t="shared" ca="1" si="192"/>
        <v>-</v>
      </c>
      <c r="BT85" s="441" t="str">
        <f t="shared" ca="1" si="192"/>
        <v>-</v>
      </c>
      <c r="BU85" s="441" t="str">
        <f t="shared" ca="1" si="192"/>
        <v>-</v>
      </c>
      <c r="BV85" s="441" t="str">
        <f t="shared" ca="1" si="192"/>
        <v>-</v>
      </c>
      <c r="BW85" s="441" t="str">
        <f t="shared" ca="1" si="192"/>
        <v>-</v>
      </c>
      <c r="BX85" s="441" t="str">
        <f t="shared" ca="1" si="192"/>
        <v>-</v>
      </c>
      <c r="BY85" s="441" t="str">
        <f t="shared" ca="1" si="192"/>
        <v>-</v>
      </c>
      <c r="BZ85" s="441" t="b">
        <f t="shared" ca="1" si="192"/>
        <v>0</v>
      </c>
      <c r="CA85" s="91">
        <f t="shared" ca="1" si="192"/>
        <v>0</v>
      </c>
      <c r="CB85" s="567" t="str" cm="1">
        <f t="array" aca="1" ref="CB85" ca="1">INDEX(CB$13:CB84,$B85+1,1)</f>
        <v>-</v>
      </c>
      <c r="CC85" s="567" t="str" cm="1">
        <f t="array" aca="1" ref="CC85" ca="1">INDEX(CC$13:CC84,$B85+1,1)</f>
        <v>-</v>
      </c>
      <c r="CD85" s="567" t="b" cm="1">
        <f t="array" aca="1" ref="CD85" ca="1">INDEX(CD$13:CD84,$B85+1,1)</f>
        <v>1</v>
      </c>
      <c r="CE85" s="8"/>
      <c r="CF85" s="567" t="str" cm="1">
        <f t="array" aca="1" ref="CF85" ca="1">INDEX(CF$13:CF84,$B85+1,1)</f>
        <v>-</v>
      </c>
      <c r="CG85" s="441" t="str">
        <f t="shared" ca="1" si="193"/>
        <v>-</v>
      </c>
      <c r="CH85" s="441">
        <f t="shared" ca="1" si="194"/>
        <v>0</v>
      </c>
      <c r="CI85" s="441">
        <f t="shared" ca="1" si="194"/>
        <v>0</v>
      </c>
      <c r="CJ85" s="567" t="str" cm="1">
        <f t="array" aca="1" ref="CJ85" ca="1">INDEX(CJ$13:CJ84,$B85+1,1)</f>
        <v>-</v>
      </c>
      <c r="CK85" s="567" t="str" cm="1">
        <f t="array" aca="1" ref="CK85" ca="1">INDEX(CK$13:CK84,$B85+1,1)</f>
        <v>-</v>
      </c>
      <c r="CL85" s="567" t="str" cm="1">
        <f t="array" aca="1" ref="CL85" ca="1">INDEX(CL$13:CL84,$B85+1,1)</f>
        <v>-</v>
      </c>
      <c r="CM85" s="441" t="str">
        <f t="shared" ca="1" si="195"/>
        <v>-</v>
      </c>
      <c r="CN85" s="441">
        <f t="shared" ca="1" si="196"/>
        <v>0</v>
      </c>
      <c r="CO85" s="441">
        <f t="shared" ca="1" si="196"/>
        <v>0</v>
      </c>
      <c r="CP85" s="567" t="str" cm="1">
        <f t="array" aca="1" ref="CP85" ca="1">INDEX(CP$13:CP84,$B85+1,1)</f>
        <v>-</v>
      </c>
      <c r="CQ85" s="441" t="str">
        <f t="shared" ca="1" si="197"/>
        <v>-</v>
      </c>
      <c r="CR85" s="441">
        <f t="shared" ca="1" si="198"/>
        <v>0</v>
      </c>
      <c r="CS85" s="567" t="str" cm="1">
        <f t="array" aca="1" ref="CS85" ca="1">INDEX(CS$13:CS84,$B85+1,1)</f>
        <v>-</v>
      </c>
      <c r="CT85" s="567" t="str" cm="1">
        <f t="array" aca="1" ref="CT85" ca="1">INDEX(CT$13:CT84,$B85+1,1)</f>
        <v>-</v>
      </c>
      <c r="CU85" s="441">
        <f t="shared" ca="1" si="199"/>
        <v>0</v>
      </c>
      <c r="CV85" s="567" t="str" cm="1">
        <f t="array" aca="1" ref="CV85" ca="1">INDEX(CV$13:CV84,$B85+1,1)</f>
        <v>-</v>
      </c>
      <c r="CW85" s="441" t="str">
        <f t="shared" ca="1" si="200"/>
        <v>-</v>
      </c>
      <c r="CX85" s="441">
        <f t="shared" ca="1" si="201"/>
        <v>0</v>
      </c>
      <c r="CY85" s="441">
        <f t="shared" ca="1" si="201"/>
        <v>0</v>
      </c>
      <c r="CZ85" s="8"/>
      <c r="DA85" s="567" t="b" cm="1">
        <f t="array" aca="1" ref="DA85" ca="1">INDEX(DA$13:DA84,$B85+1,1)</f>
        <v>1</v>
      </c>
      <c r="DB85" s="567" t="b" cm="1">
        <f t="array" aca="1" ref="DB85" ca="1">INDEX(DB$13:DB84,$B85+1,1)</f>
        <v>1</v>
      </c>
      <c r="DC85" s="579">
        <f t="shared" ca="1" si="202"/>
        <v>2232011</v>
      </c>
      <c r="DD85" s="567" t="b" cm="1">
        <f t="array" aca="1" ref="DD85" ca="1">INDEX(DD$13:DD84,$B85+1,1)</f>
        <v>1</v>
      </c>
      <c r="DE85" s="567" cm="1">
        <f t="array" aca="1" ref="DE85" ca="1">INDEX(DE$13:DE84,$B85+1,1)</f>
        <v>0</v>
      </c>
      <c r="DF85" s="567" cm="1">
        <f t="array" aca="1" ref="DF85" ca="1">INDEX(DF$13:DF84,$B85+1,1)</f>
        <v>1</v>
      </c>
      <c r="DG85" s="567" cm="1">
        <f t="array" aca="1" ref="DG85" ca="1">INDEX(DG$13:DG84,$B85+1,1)</f>
        <v>1</v>
      </c>
      <c r="DH85" s="575">
        <f t="shared" ca="1" si="203"/>
        <v>652</v>
      </c>
      <c r="DI85" s="575">
        <f t="shared" ca="1" si="203"/>
        <v>686</v>
      </c>
      <c r="DJ85" s="575">
        <f t="shared" ca="1" si="203"/>
        <v>721</v>
      </c>
      <c r="DK85" s="490">
        <f t="shared" ca="1" si="204"/>
        <v>378</v>
      </c>
      <c r="DL85" s="490">
        <f t="shared" ca="1" si="204"/>
        <v>413</v>
      </c>
      <c r="DM85" s="490">
        <f t="shared" ca="1" si="204"/>
        <v>448</v>
      </c>
      <c r="DN85" s="441">
        <f t="shared" ca="1" si="205"/>
        <v>1</v>
      </c>
      <c r="DO85" s="441">
        <f t="shared" ca="1" si="205"/>
        <v>60</v>
      </c>
      <c r="DP85" s="441" t="str">
        <f t="shared" ca="1" si="205"/>
        <v>-</v>
      </c>
      <c r="DQ85" s="441" t="str">
        <f t="shared" ca="1" si="205"/>
        <v>-</v>
      </c>
      <c r="DR85" s="441" t="str">
        <f t="shared" ca="1" si="205"/>
        <v>-</v>
      </c>
      <c r="DS85" s="441" t="str">
        <f t="shared" ca="1" si="205"/>
        <v>-</v>
      </c>
      <c r="DT85" s="441" t="b">
        <f t="shared" ca="1" si="206"/>
        <v>0</v>
      </c>
      <c r="DU85" s="441" t="str">
        <f t="shared" ca="1" si="206"/>
        <v>-</v>
      </c>
      <c r="DV85" s="441" t="str">
        <f t="shared" ca="1" si="206"/>
        <v>-</v>
      </c>
      <c r="DW85" s="441" t="str">
        <f t="shared" ca="1" si="206"/>
        <v>-</v>
      </c>
      <c r="DX85" s="441" t="str">
        <f t="shared" ca="1" si="206"/>
        <v>-</v>
      </c>
      <c r="DY85" s="441" t="str">
        <f t="shared" ca="1" si="206"/>
        <v>-</v>
      </c>
      <c r="DZ85" s="441">
        <f t="shared" ca="1" si="206"/>
        <v>500</v>
      </c>
      <c r="EA85" s="441">
        <f t="shared" ca="1" si="206"/>
        <v>500</v>
      </c>
      <c r="EB85" s="441" t="str">
        <f t="shared" ca="1" si="206"/>
        <v>-</v>
      </c>
      <c r="EC85" s="441" t="str">
        <f t="shared" ca="1" si="206"/>
        <v>-</v>
      </c>
      <c r="ED85" s="441" t="str">
        <f t="shared" ca="1" si="206"/>
        <v>-</v>
      </c>
      <c r="EE85" s="441">
        <f t="shared" ca="1" si="207"/>
        <v>0</v>
      </c>
      <c r="EF85" s="441">
        <f t="shared" ca="1" si="208"/>
        <v>1.2500000000000001E-2</v>
      </c>
      <c r="EG85" s="441">
        <f t="shared" ca="1" si="209"/>
        <v>0</v>
      </c>
      <c r="EH85" s="441">
        <f t="shared" ca="1" si="209"/>
        <v>6.25E-2</v>
      </c>
      <c r="EI85" s="441">
        <f t="shared" ca="1" si="209"/>
        <v>6.25E-2</v>
      </c>
      <c r="EJ85" s="441">
        <f t="shared" ca="1" si="209"/>
        <v>6.25E-2</v>
      </c>
      <c r="EK85" s="441" t="b">
        <f t="shared" ca="1" si="210"/>
        <v>0</v>
      </c>
      <c r="EL85" s="441" t="b">
        <f t="shared" ca="1" si="210"/>
        <v>1</v>
      </c>
      <c r="EM85" s="441" t="b">
        <f t="shared" ca="1" si="210"/>
        <v>1</v>
      </c>
      <c r="EN85" s="441" t="b">
        <f t="shared" ca="1" si="210"/>
        <v>0</v>
      </c>
      <c r="EO85" s="441">
        <f t="shared" ca="1" si="211"/>
        <v>1</v>
      </c>
      <c r="EP85" s="441">
        <f t="shared" ca="1" si="212"/>
        <v>0</v>
      </c>
      <c r="EQ85" s="441" t="b">
        <f t="shared" ca="1" si="213"/>
        <v>0</v>
      </c>
      <c r="ER85" s="441" t="b">
        <f t="shared" ca="1" si="214"/>
        <v>0</v>
      </c>
      <c r="ES85" s="441" t="b">
        <f t="shared" ca="1" si="214"/>
        <v>0</v>
      </c>
      <c r="ET85" s="441" t="b">
        <f t="shared" ca="1" si="214"/>
        <v>1</v>
      </c>
      <c r="EU85" s="91">
        <f t="shared" ca="1" si="215"/>
        <v>2</v>
      </c>
      <c r="EV85" s="91">
        <f t="shared" ca="1" si="215"/>
        <v>2</v>
      </c>
      <c r="EW85" s="441">
        <f t="shared" ca="1" si="216"/>
        <v>1</v>
      </c>
      <c r="EX85" s="441">
        <f t="shared" ca="1" si="217"/>
        <v>1</v>
      </c>
      <c r="EY85" s="441">
        <f t="shared" ca="1" si="217"/>
        <v>1</v>
      </c>
      <c r="EZ85" s="441">
        <f t="shared" ca="1" si="218"/>
        <v>1</v>
      </c>
      <c r="FA85" s="441">
        <f t="shared" ca="1" si="219"/>
        <v>0.5</v>
      </c>
      <c r="FB85" s="441" t="b">
        <f t="shared" ca="1" si="219"/>
        <v>1</v>
      </c>
      <c r="FC85" s="441" t="b">
        <f t="shared" ca="1" si="219"/>
        <v>0</v>
      </c>
      <c r="FD85" s="441" t="b">
        <f t="shared" ca="1" si="219"/>
        <v>0</v>
      </c>
      <c r="FE85" s="441" t="b">
        <f t="shared" ca="1" si="219"/>
        <v>0</v>
      </c>
      <c r="FF85" s="91">
        <f t="shared" ca="1" si="220"/>
        <v>1</v>
      </c>
      <c r="FG85" s="91">
        <f t="shared" ca="1" si="220"/>
        <v>1</v>
      </c>
      <c r="FH85" s="91">
        <f t="shared" ca="1" si="220"/>
        <v>1</v>
      </c>
      <c r="FI85" s="91">
        <f t="shared" ca="1" si="220"/>
        <v>1</v>
      </c>
      <c r="FJ85" s="91">
        <f t="shared" ca="1" si="220"/>
        <v>1</v>
      </c>
      <c r="FK85" s="91">
        <f t="shared" ca="1" si="220"/>
        <v>1</v>
      </c>
      <c r="FL85" s="91">
        <f t="shared" ca="1" si="220"/>
        <v>1</v>
      </c>
      <c r="FM85" s="91">
        <f t="shared" ca="1" si="220"/>
        <v>1</v>
      </c>
      <c r="FN85" s="8"/>
      <c r="FO85" s="567" t="str" cm="1">
        <f t="array" aca="1" ref="FO85" ca="1">INDEX(FO$13:FO84,$B85+1,1)</f>
        <v>-</v>
      </c>
      <c r="FP85" s="567" t="str" cm="1">
        <f t="array" aca="1" ref="FP85" ca="1">INDEX(FP$13:FP84,$B85+1,1)</f>
        <v>-</v>
      </c>
      <c r="FQ85" s="567" t="str" cm="1">
        <f t="array" aca="1" ref="FQ85" ca="1">INDEX(FQ$13:FQ84,$B85+1,1)</f>
        <v>-</v>
      </c>
      <c r="FR85" s="441">
        <f t="shared" ca="1" si="221"/>
        <v>11</v>
      </c>
      <c r="FS85" s="567" t="str" cm="1">
        <f t="array" aca="1" ref="FS85" ca="1">INDEX(FS$13:FS84,$B85+1,1)</f>
        <v>-</v>
      </c>
      <c r="FT85" s="567" cm="1">
        <f t="array" aca="1" ref="FT85" ca="1">INDEX(FT$13:FT84,$B85+1,1)</f>
        <v>1</v>
      </c>
      <c r="FU85" s="567" cm="1">
        <f t="array" aca="1" ref="FU85" ca="1">INDEX(FU$13:FU84,$B85+1,1)</f>
        <v>1</v>
      </c>
      <c r="FV85" s="567" t="str" cm="1">
        <f t="array" aca="1" ref="FV85" ca="1">INDEX(FV$13:FV84,$B85+1,1)</f>
        <v>-</v>
      </c>
      <c r="FW85" s="567" t="str" cm="1">
        <f t="array" aca="1" ref="FW85" ca="1">INDEX(FW$13:FW84,$B85+1,1)</f>
        <v>-</v>
      </c>
      <c r="FX85" s="567" t="str" cm="1">
        <f t="array" aca="1" ref="FX85" ca="1">INDEX(FX$13:FX84,$B85+1,1)</f>
        <v>-</v>
      </c>
      <c r="FY85" s="567" t="str" cm="1">
        <f t="array" aca="1" ref="FY85" ca="1">INDEX(FY$13:FY84,$B85+1,1)</f>
        <v>-</v>
      </c>
      <c r="FZ85" s="567" t="str" cm="1">
        <f t="array" aca="1" ref="FZ85" ca="1">INDEX(FZ$13:FZ84,$B85+1,1)</f>
        <v>-</v>
      </c>
      <c r="GA85" s="567" t="str" cm="1">
        <f t="array" aca="1" ref="GA85" ca="1">INDEX(GA$13:GA84,$B85+1,1)</f>
        <v>-</v>
      </c>
      <c r="GB85" s="567" t="str" cm="1">
        <f t="array" aca="1" ref="GB85" ca="1">INDEX(GB$13:GB84,$B85+1,1)</f>
        <v>-</v>
      </c>
      <c r="GC85" s="567" t="str" cm="1">
        <f t="array" aca="1" ref="GC85" ca="1">INDEX(GC$13:GC84,$B85+1,1)</f>
        <v>-</v>
      </c>
      <c r="GD85" s="567" t="str" cm="1">
        <f t="array" aca="1" ref="GD85" ca="1">INDEX(GD$13:GD84,$B85+1,1)</f>
        <v>-</v>
      </c>
      <c r="GE85" s="567" t="str" cm="1">
        <f t="array" aca="1" ref="GE85" ca="1">INDEX(GE$13:GE84,$B85+1,1)</f>
        <v>-</v>
      </c>
      <c r="GF85" s="567" t="str" cm="1">
        <f t="array" aca="1" ref="GF85" ca="1">INDEX(GF$13:GF84,$B85+1,1)</f>
        <v>-</v>
      </c>
      <c r="GG85" s="567" t="str" cm="1">
        <f t="array" aca="1" ref="GG85" ca="1">INDEX(GG$13:GG84,$B85+1,1)</f>
        <v>-</v>
      </c>
      <c r="GH85" s="567" t="str" cm="1">
        <f t="array" aca="1" ref="GH85" ca="1">INDEX(GH$13:GH84,$B85+1,1)</f>
        <v>-</v>
      </c>
      <c r="GI85" s="567" t="str" cm="1">
        <f t="array" aca="1" ref="GI85" ca="1">INDEX(GI$13:GI84,$B85+1,1)</f>
        <v>-</v>
      </c>
      <c r="GJ85" s="567" t="str" cm="1">
        <f t="array" aca="1" ref="GJ85" ca="1">INDEX(GJ$13:GJ84,$B85+1,1)</f>
        <v>-</v>
      </c>
      <c r="GK85" s="567" t="str" cm="1">
        <f t="array" aca="1" ref="GK85" ca="1">INDEX(GK$13:GK84,$B85+1,1)</f>
        <v>-</v>
      </c>
      <c r="GL85" s="567" t="str" cm="1">
        <f t="array" aca="1" ref="GL85" ca="1">INDEX(GL$13:GL84,$B85+1,1)</f>
        <v>-</v>
      </c>
      <c r="GM85" s="567" t="str" cm="1">
        <f t="array" aca="1" ref="GM85" ca="1">INDEX(GM$13:GM84,$B85+1,1)</f>
        <v>-</v>
      </c>
      <c r="GN85" s="441">
        <f t="shared" ca="1" si="222"/>
        <v>0.77746633065143</v>
      </c>
      <c r="GO85" s="567" t="str" cm="1">
        <f t="array" aca="1" ref="GO85" ca="1">INDEX(GO$13:GO84,$B85+1,1)</f>
        <v>-</v>
      </c>
      <c r="GP85" s="567" cm="1">
        <f t="array" aca="1" ref="GP85" ca="1">INDEX(GP$13:GP84,$B85+1,1)</f>
        <v>1</v>
      </c>
      <c r="GQ85" s="441">
        <f t="shared" ca="1" si="223"/>
        <v>-1.6553912775740486E-3</v>
      </c>
      <c r="GR85" s="567" cm="1">
        <f t="array" aca="1" ref="GR85" ca="1">INDEX(GR$13:GR84,$B85+1,1)</f>
        <v>0</v>
      </c>
      <c r="GS85" s="441">
        <f t="shared" ca="1" si="224"/>
        <v>-7.7585088790097685E-3</v>
      </c>
      <c r="GT85" s="441">
        <f t="shared" ca="1" si="224"/>
        <v>-1.939627219752442E-2</v>
      </c>
      <c r="GU85" s="441">
        <f t="shared" ca="1" si="224"/>
        <v>-1.939627219752442E-2</v>
      </c>
      <c r="GV85" s="441">
        <f t="shared" ca="1" si="224"/>
        <v>1</v>
      </c>
      <c r="GW85" s="441">
        <f t="shared" ca="1" si="224"/>
        <v>1.0189371900128976</v>
      </c>
      <c r="GX85" s="441">
        <f t="shared" ca="1" si="224"/>
        <v>-6.4495508428962081E-2</v>
      </c>
      <c r="GY85" s="567" cm="1">
        <f t="array" aca="1" ref="GY85" ca="1">INDEX(GY$13:GY84,$B85+1,1)</f>
        <v>0</v>
      </c>
      <c r="GZ85" s="567" cm="1">
        <f t="array" aca="1" ref="GZ85" ca="1">INDEX(GZ$13:GZ84,$B85+1,1)</f>
        <v>0</v>
      </c>
      <c r="HA85" s="567" cm="1">
        <f t="array" aca="1" ref="HA85" ca="1">INDEX(HA$13:HA84,$B85+1,1)</f>
        <v>0</v>
      </c>
      <c r="HB85" s="8"/>
      <c r="HC85" s="91" t="b">
        <f t="shared" ca="1" si="248"/>
        <v>1</v>
      </c>
      <c r="HD85" s="567" t="b" cm="1">
        <f t="array" aca="1" ref="HD85" ca="1">INDEX(HD$13:HD84,$B85+1,1)</f>
        <v>1</v>
      </c>
      <c r="HE85" s="674">
        <f t="shared" ca="1" si="254"/>
        <v>222301000006</v>
      </c>
      <c r="HF85" s="567" t="str" cm="1">
        <f t="array" aca="1" ref="HF85" ca="1">INDEX(HF$13:HF84,$B85+1,1)</f>
        <v>-</v>
      </c>
      <c r="HG85" s="567" cm="1">
        <f t="array" aca="1" ref="HG85" ca="1">INDEX(HG$13:HG84,$B85+1,1)</f>
        <v>0</v>
      </c>
      <c r="HH85" s="22" t="s">
        <v>30</v>
      </c>
      <c r="HI85" s="567" t="str" cm="1">
        <f t="array" aca="1" ref="HI85" ca="1">INDEX(HI$13:HI84,$B85+1,1)</f>
        <v>-</v>
      </c>
      <c r="HJ85" s="578">
        <f t="shared" ca="1" si="251"/>
        <v>222301000006</v>
      </c>
      <c r="HK85" s="567" t="str" cm="1">
        <f t="array" aca="1" ref="HK85" ca="1">INDEX(HK$13:HK84,$B85+1,1)</f>
        <v>-</v>
      </c>
      <c r="HL85" s="567" t="str" cm="1">
        <f t="array" aca="1" ref="HL85" ca="1">INDEX(HL$13:HL84,$B85+1,1)</f>
        <v>-</v>
      </c>
      <c r="HM85" s="567" t="str" cm="1">
        <f t="array" aca="1" ref="HM85" ca="1">INDEX(HM$13:HM84,$B85+1,1)</f>
        <v>-</v>
      </c>
      <c r="HN85" s="567" t="str" cm="1">
        <f t="array" aca="1" ref="HN85" ca="1">INDEX(HN$13:HN84,$B85+1,1)</f>
        <v>-</v>
      </c>
      <c r="HO85" s="567" t="str" cm="1">
        <f t="array" aca="1" ref="HO85" ca="1">INDEX(HO$13:HO84,$B85+1,1)</f>
        <v>-</v>
      </c>
      <c r="HP85" s="567" t="str" cm="1">
        <f t="array" aca="1" ref="HP85" ca="1">INDEX(HP$13:HP84,$B85+1,1)</f>
        <v>-</v>
      </c>
      <c r="HQ85" s="567" t="str" cm="1">
        <f t="array" aca="1" ref="HQ85" ca="1">INDEX(HQ$13:HQ84,$B85+1,1)</f>
        <v>-</v>
      </c>
      <c r="HR85" s="567" t="str" cm="1">
        <f t="array" aca="1" ref="HR85" ca="1">INDEX(HR$13:HR84,$B85+1,1)</f>
        <v>-</v>
      </c>
      <c r="HS85" s="567" t="str" cm="1">
        <f t="array" aca="1" ref="HS85" ca="1">INDEX(HS$13:HS84,$B85+1,1)</f>
        <v>-</v>
      </c>
      <c r="HT85" s="567" t="str" cm="1">
        <f t="array" aca="1" ref="HT85" ca="1">INDEX(HT$13:HT84,$B85+1,1)</f>
        <v>-</v>
      </c>
      <c r="HU85" s="567" t="str" cm="1">
        <f t="array" aca="1" ref="HU85" ca="1">INDEX(HU$13:HU84,$B85+1,1)</f>
        <v>-</v>
      </c>
      <c r="HV85" s="22">
        <v>1</v>
      </c>
      <c r="HW85" s="22">
        <v>1</v>
      </c>
      <c r="HX85" s="567" cm="1">
        <f t="array" aca="1" ref="HX85" ca="1">INDEX(HX$13:HX84,$B85+1,1)</f>
        <v>0</v>
      </c>
      <c r="HY85" s="567" t="str" cm="1">
        <f t="array" aca="1" ref="HY85" ca="1">INDEX(HY$13:HY84,$B85+1,1)</f>
        <v>-</v>
      </c>
      <c r="HZ85" s="567" t="str" cm="1">
        <f t="array" aca="1" ref="HZ85" ca="1">INDEX(HZ$13:HZ84,$B85+1,1)</f>
        <v>-</v>
      </c>
      <c r="IA85" s="567" t="str" cm="1">
        <f t="array" aca="1" ref="IA85" ca="1">INDEX(IA$13:IA84,$B85+1,1)</f>
        <v>-</v>
      </c>
      <c r="IB85" s="567" t="str" cm="1">
        <f t="array" aca="1" ref="IB85" ca="1">INDEX(IB$13:IB84,$B85+1,1)</f>
        <v>-</v>
      </c>
      <c r="IC85" s="567" t="str" cm="1">
        <f t="array" aca="1" ref="IC85" ca="1">INDEX(IC$13:IC84,$B85+1,1)</f>
        <v>-</v>
      </c>
      <c r="ID85" s="567" cm="1">
        <f t="array" aca="1" ref="ID85" ca="1">INDEX(ID$13:ID84,$B85+1,1)</f>
        <v>0</v>
      </c>
      <c r="IE85" s="567" t="str" cm="1">
        <f t="array" aca="1" ref="IE85" ca="1">INDEX(IE$13:IE84,$B85+1,1)</f>
        <v>-</v>
      </c>
      <c r="IF85" s="567" t="str" cm="1">
        <f t="array" aca="1" ref="IF85" ca="1">INDEX(IF$13:IF84,$B85+1,1)</f>
        <v>-</v>
      </c>
      <c r="IG85" s="567" t="str" cm="1">
        <f t="array" aca="1" ref="IG85" ca="1">INDEX(IG$13:IG84,$B85+1,1)</f>
        <v>-</v>
      </c>
      <c r="IH85" s="200">
        <f t="shared" ca="1" si="249"/>
        <v>0</v>
      </c>
      <c r="II85" s="200">
        <f t="shared" ca="1" si="246"/>
        <v>0</v>
      </c>
      <c r="IJ85" s="8"/>
      <c r="IK85" s="567" t="str" cm="1">
        <f t="array" aca="1" ref="IK85" ca="1">INDEX(IK$13:IK84,$B85+1,1)</f>
        <v>-</v>
      </c>
      <c r="IL85" s="567" t="str" cm="1">
        <f t="array" aca="1" ref="IL85" ca="1">INDEX(IL$13:IL84,$B85+1,1)</f>
        <v>-</v>
      </c>
      <c r="IM85" s="567" t="str" cm="1">
        <f t="array" aca="1" ref="IM85" ca="1">INDEX(IM$13:IM84,$B85+1,1)</f>
        <v>-</v>
      </c>
      <c r="IN85" s="567" t="str" cm="1">
        <f t="array" aca="1" ref="IN85" ca="1">INDEX(IN$13:IN84,$B85+1,1)</f>
        <v>-</v>
      </c>
      <c r="IO85" s="567" t="str" cm="1">
        <f t="array" aca="1" ref="IO85" ca="1">INDEX(IO$13:IO84,$B85+1,1)</f>
        <v>-</v>
      </c>
      <c r="IP85" s="567" t="str" cm="1">
        <f t="array" aca="1" ref="IP85" ca="1">INDEX(IP$13:IP84,$B85+1,1)</f>
        <v>-</v>
      </c>
      <c r="IQ85" s="567" t="str" cm="1">
        <f t="array" aca="1" ref="IQ85" ca="1">INDEX(IQ$13:IQ84,$B85+1,1)</f>
        <v>-</v>
      </c>
      <c r="IR85" s="567" t="str" cm="1">
        <f t="array" aca="1" ref="IR85" ca="1">INDEX(IR$13:IR84,$B85+1,1)</f>
        <v>-</v>
      </c>
      <c r="IS85" s="567" t="str" cm="1">
        <f t="array" aca="1" ref="IS85" ca="1">INDEX(IS$13:IS84,$B85+1,1)</f>
        <v>-</v>
      </c>
      <c r="IT85" s="567" t="str" cm="1">
        <f t="array" aca="1" ref="IT85" ca="1">INDEX(IT$13:IT84,$B85+1,1)</f>
        <v>-</v>
      </c>
      <c r="IU85" s="567" t="str" cm="1">
        <f t="array" aca="1" ref="IU85" ca="1">INDEX(IU$13:IU84,$B85+1,1)</f>
        <v>-</v>
      </c>
      <c r="IV85" s="567" t="str" cm="1">
        <f t="array" aca="1" ref="IV85" ca="1">INDEX(IV$13:IV84,$B85+1,1)</f>
        <v>-</v>
      </c>
      <c r="IW85" s="567" t="str" cm="1">
        <f t="array" aca="1" ref="IW85" ca="1">INDEX(IW$13:IW84,$B85+1,1)</f>
        <v>-</v>
      </c>
      <c r="IX85" s="567" t="str" cm="1">
        <f t="array" aca="1" ref="IX85" ca="1">INDEX(IX$13:IX84,$B85+1,1)</f>
        <v>-</v>
      </c>
      <c r="IY85" s="567" t="str" cm="1">
        <f t="array" aca="1" ref="IY85" ca="1">INDEX(IY$13:IY84,$B85+1,1)</f>
        <v>-</v>
      </c>
      <c r="IZ85" s="567" t="str" cm="1">
        <f t="array" aca="1" ref="IZ85" ca="1">INDEX(IZ$13:IZ84,$B85+1,1)</f>
        <v>-</v>
      </c>
      <c r="JA85" s="567" cm="1">
        <f t="array" aca="1" ref="JA85" ca="1">INDEX(JA$13:JA84,$B85+1,1)</f>
        <v>0</v>
      </c>
      <c r="JB85" s="575">
        <f t="shared" ca="1" si="225"/>
        <v>0</v>
      </c>
      <c r="JC85" s="575">
        <f t="shared" ca="1" si="225"/>
        <v>0</v>
      </c>
      <c r="JD85" s="197">
        <f t="shared" ca="1" si="226"/>
        <v>0</v>
      </c>
      <c r="JE85" s="197">
        <f t="shared" ca="1" si="226"/>
        <v>0</v>
      </c>
      <c r="JF85" s="197">
        <f t="shared" ca="1" si="226"/>
        <v>0</v>
      </c>
      <c r="JG85" s="197">
        <f t="shared" ca="1" si="226"/>
        <v>0</v>
      </c>
      <c r="JH85" s="197">
        <f t="shared" ca="1" si="226"/>
        <v>0</v>
      </c>
      <c r="JI85" s="240">
        <f t="shared" ca="1" si="227"/>
        <v>0</v>
      </c>
      <c r="JJ85" s="197">
        <f t="shared" ca="1" si="228"/>
        <v>0</v>
      </c>
      <c r="JK85" s="197">
        <f t="shared" ca="1" si="228"/>
        <v>0</v>
      </c>
      <c r="JL85" s="197">
        <f t="shared" ca="1" si="228"/>
        <v>0</v>
      </c>
      <c r="JM85" s="197">
        <f t="shared" ca="1" si="228"/>
        <v>0</v>
      </c>
      <c r="JN85" s="197">
        <f t="shared" ca="1" si="228"/>
        <v>0</v>
      </c>
      <c r="JO85" s="240">
        <f t="shared" ca="1" si="229"/>
        <v>0</v>
      </c>
      <c r="JP85" s="241">
        <f t="shared" ca="1" si="230"/>
        <v>0</v>
      </c>
      <c r="JQ85" s="241">
        <f t="shared" ca="1" si="230"/>
        <v>0</v>
      </c>
      <c r="JR85" s="241">
        <f t="shared" ca="1" si="230"/>
        <v>0</v>
      </c>
      <c r="JS85" s="241">
        <f t="shared" ca="1" si="230"/>
        <v>0</v>
      </c>
      <c r="JT85" s="576">
        <f t="shared" ca="1" si="231"/>
        <v>0</v>
      </c>
      <c r="JU85" s="241">
        <f t="shared" ca="1" si="232"/>
        <v>0</v>
      </c>
      <c r="JV85" s="241">
        <f t="shared" ca="1" si="232"/>
        <v>0</v>
      </c>
      <c r="JW85" s="241">
        <f t="shared" ca="1" si="232"/>
        <v>0</v>
      </c>
      <c r="JX85" s="241">
        <f t="shared" ca="1" si="232"/>
        <v>0</v>
      </c>
      <c r="JY85" s="576">
        <f t="shared" ca="1" si="233"/>
        <v>0</v>
      </c>
      <c r="JZ85" s="576">
        <f t="shared" ca="1" si="233"/>
        <v>0</v>
      </c>
      <c r="KA85" s="576">
        <f t="shared" ca="1" si="233"/>
        <v>0</v>
      </c>
      <c r="KB85" s="576">
        <f t="shared" ca="1" si="233"/>
        <v>0</v>
      </c>
      <c r="KC85" s="576">
        <f t="shared" ca="1" si="233"/>
        <v>0</v>
      </c>
      <c r="KD85" s="576">
        <f t="shared" ca="1" si="233"/>
        <v>0</v>
      </c>
      <c r="KE85" s="576">
        <f t="shared" ca="1" si="233"/>
        <v>0</v>
      </c>
      <c r="KF85" s="567" cm="1">
        <f t="array" aca="1" ref="KF85" ca="1">INDEX(KF$13:KF84,$B85+1,1)</f>
        <v>0</v>
      </c>
      <c r="KG85" s="441">
        <f t="shared" ca="1" si="234"/>
        <v>67</v>
      </c>
      <c r="KH85" s="8"/>
      <c r="KI85" s="567" cm="1">
        <f t="array" aca="1" ref="KI85" ca="1">INDEX(KI$13:KI84,$B85+1,1)</f>
        <v>0</v>
      </c>
      <c r="KJ85" s="441">
        <f t="shared" si="235"/>
        <v>0</v>
      </c>
      <c r="KK85" s="567" cm="1">
        <f t="array" aca="1" ref="KK85" ca="1">INDEX(KK$13:KK84,$B85+1,1)</f>
        <v>0</v>
      </c>
      <c r="KL85" s="567" t="str" cm="1">
        <f t="array" aca="1" ref="KL85" ca="1">INDEX(KL$13:KL84,$B85+1,1)</f>
        <v>-</v>
      </c>
      <c r="KM85" s="567" t="str" cm="1">
        <f t="array" aca="1" ref="KM85" ca="1">INDEX(KM$13:KM84,$B85+1,1)</f>
        <v>-</v>
      </c>
      <c r="KN85" s="567" t="str" cm="1">
        <f t="array" aca="1" ref="KN85" ca="1">INDEX(KN$13:KN84,$B85+1,1)</f>
        <v>-</v>
      </c>
      <c r="KO85" s="567" t="str" cm="1">
        <f t="array" aca="1" ref="KO85" ca="1">INDEX(KO$13:KO84,$B85+1,1)</f>
        <v>-</v>
      </c>
      <c r="KP85" s="567" t="str" cm="1">
        <f t="array" aca="1" ref="KP85" ca="1">INDEX(KP$13:KP84,$B85+1,1)</f>
        <v>-</v>
      </c>
      <c r="KQ85" s="567" t="str" cm="1">
        <f t="array" aca="1" ref="KQ85" ca="1">INDEX(KQ$13:KQ84,$B85+1,1)</f>
        <v>-</v>
      </c>
      <c r="KR85" s="567" t="str" cm="1">
        <f t="array" aca="1" ref="KR85" ca="1">INDEX(KR$13:KR84,$B85+1,1)</f>
        <v>-</v>
      </c>
      <c r="KS85" s="567" t="str" cm="1">
        <f t="array" aca="1" ref="KS85" ca="1">INDEX(KS$13:KS84,$B85+1,1)</f>
        <v>-</v>
      </c>
      <c r="KT85" s="567" t="str" cm="1">
        <f t="array" aca="1" ref="KT85" ca="1">INDEX(KT$13:KT84,$B85+1,1)</f>
        <v>-</v>
      </c>
      <c r="KU85" s="567" t="str" cm="1">
        <f t="array" aca="1" ref="KU85" ca="1">INDEX(KU$13:KU84,$B85+1,1)</f>
        <v>-</v>
      </c>
      <c r="KV85" s="567" t="str" cm="1">
        <f t="array" aca="1" ref="KV85" ca="1">INDEX(KV$13:KV84,$B85+1,1)</f>
        <v>-</v>
      </c>
      <c r="KW85" s="567" t="str" cm="1">
        <f t="array" aca="1" ref="KW85" ca="1">INDEX(KW$13:KW84,$B85+1,1)</f>
        <v>-</v>
      </c>
      <c r="KX85" s="567" t="str" cm="1">
        <f t="array" aca="1" ref="KX85" ca="1">INDEX(KX$13:KX84,$B85+1,1)</f>
        <v>-</v>
      </c>
      <c r="KY85" s="567" t="str" cm="1">
        <f t="array" aca="1" ref="KY85" ca="1">INDEX(KY$13:KY84,$B85+1,1)</f>
        <v>-</v>
      </c>
      <c r="KZ85" s="567" t="str" cm="1">
        <f t="array" aca="1" ref="KZ85" ca="1">INDEX(KZ$13:KZ84,$B85+1,1)</f>
        <v>-</v>
      </c>
      <c r="LA85" s="567" t="str" cm="1">
        <f t="array" aca="1" ref="LA85" ca="1">INDEX(LA$13:LA84,$B85+1,1)</f>
        <v>-</v>
      </c>
      <c r="LB85" s="8"/>
      <c r="LC85" s="441" t="b">
        <f t="shared" ca="1" si="236"/>
        <v>0</v>
      </c>
      <c r="LD85" s="567" t="str" cm="1">
        <f t="array" aca="1" ref="LD85" ca="1">INDEX(LD$13:LD84,$B85+1,1)</f>
        <v>-</v>
      </c>
      <c r="LE85" s="567" t="str" cm="1">
        <f t="array" aca="1" ref="LE85" ca="1">INDEX(LE$13:LE84,$B85+1,1)</f>
        <v>-</v>
      </c>
      <c r="LF85" s="567" t="str" cm="1">
        <f t="array" aca="1" ref="LF85" ca="1">INDEX(LF$13:LF84,$B85+1,1)</f>
        <v>-</v>
      </c>
      <c r="LG85" s="567" t="str" cm="1">
        <f t="array" aca="1" ref="LG85" ca="1">INDEX(LG$13:LG84,$B85+1,1)</f>
        <v>-</v>
      </c>
      <c r="LH85" s="441" t="str">
        <f t="shared" ca="1" si="237"/>
        <v>-</v>
      </c>
      <c r="LI85" s="441" t="str">
        <f t="shared" ca="1" si="237"/>
        <v>-</v>
      </c>
      <c r="LJ85" s="567" t="str" cm="1">
        <f t="array" aca="1" ref="LJ85" ca="1">INDEX(LJ$13:LJ84,$B85+1,1)</f>
        <v>-</v>
      </c>
      <c r="LK85" s="441" t="str" cm="1">
        <f t="array" aca="1" ref="LK85" ca="1">IF(OR(LL85:LL85&lt;&gt;"-"),TRUE,"-")</f>
        <v>-</v>
      </c>
      <c r="LL85" s="567" t="str" cm="1">
        <f t="array" aca="1" ref="LL85" ca="1">INDEX(LL$13:LL84,$B85+1,1)</f>
        <v>-</v>
      </c>
      <c r="LM85" s="567" cm="1">
        <f t="array" aca="1" ref="LM85" ca="1">INDEX(LM$13:LM84,$B85+1,1)</f>
        <v>0</v>
      </c>
      <c r="LN85" s="567" cm="1">
        <f t="array" aca="1" ref="LN85" ca="1">INDEX(LN$13:LN84,$B85+1,1)</f>
        <v>999999</v>
      </c>
      <c r="LO85" s="567" cm="1">
        <f t="array" aca="1" ref="LO85" ca="1">INDEX(LO$13:LO84,$B85+1,1)</f>
        <v>999999</v>
      </c>
      <c r="LP85" s="567" cm="1">
        <f t="array" aca="1" ref="LP85" ca="1">INDEX(LP$13:LP84,$B85+1,1)</f>
        <v>999999</v>
      </c>
      <c r="LQ85" s="567" cm="1">
        <f t="array" aca="1" ref="LQ85" ca="1">INDEX(LQ$13:LQ84,$B85+1,1)</f>
        <v>999999</v>
      </c>
      <c r="LR85" s="567" cm="1">
        <f t="array" aca="1" ref="LR85" ca="1">INDEX(LR$13:LR84,$B85+1,1)</f>
        <v>999999</v>
      </c>
      <c r="LS85" s="567" cm="1">
        <f t="array" aca="1" ref="LS85" ca="1">INDEX(LS$13:LS84,$B85+1,1)</f>
        <v>999999</v>
      </c>
      <c r="LT85" s="567" t="str" cm="1">
        <f t="array" aca="1" ref="LT85" ca="1">INDEX(LT$13:LT84,$B85+1,1)</f>
        <v>-</v>
      </c>
      <c r="LU85" s="567" t="str" cm="1">
        <f t="array" aca="1" ref="LU85" ca="1">INDEX(LU$13:LU84,$B85+1,1)</f>
        <v>-</v>
      </c>
      <c r="LV85" s="567" t="str" cm="1">
        <f t="array" aca="1" ref="LV85" ca="1">INDEX(LV$13:LV84,$B85+1,1)</f>
        <v>-</v>
      </c>
      <c r="LW85" s="567" t="b" cm="1">
        <f t="array" aca="1" ref="LW85" ca="1">INDEX(LW$13:LW84,$B85+1,1)</f>
        <v>1</v>
      </c>
      <c r="LX85" s="567" t="str" cm="1">
        <f t="array" aca="1" ref="LX85" ca="1">INDEX(LX$13:LX84,$B85+1,1)</f>
        <v>-</v>
      </c>
      <c r="LY85" s="567" cm="1">
        <f t="array" aca="1" ref="LY85" ca="1">INDEX(LY$13:LY84,$B85+1,1)</f>
        <v>0</v>
      </c>
      <c r="LZ85" s="567" cm="1">
        <f t="array" aca="1" ref="LZ85" ca="1">INDEX(LZ$13:LZ84,$B85+1,1)</f>
        <v>0</v>
      </c>
      <c r="MA85" s="567" cm="1">
        <f t="array" aca="1" ref="MA85" ca="1">INDEX(MA$13:MA84,$B85+1,1)</f>
        <v>0</v>
      </c>
      <c r="MB85" s="567" t="str" cm="1">
        <f t="array" aca="1" ref="MB85" ca="1">INDEX(MB$13:MB84,$B85+1,1)</f>
        <v>-</v>
      </c>
      <c r="MC85" s="567" t="str" cm="1">
        <f t="array" aca="1" ref="MC85" ca="1">INDEX(MC$13:MC84,$B85+1,1)</f>
        <v>-</v>
      </c>
      <c r="MD85" s="441">
        <f t="shared" ca="1" si="238"/>
        <v>0</v>
      </c>
      <c r="ME85" s="567" t="str" cm="1">
        <f t="array" aca="1" ref="ME85" ca="1">INDEX(ME$13:ME84,$B85+1,1)</f>
        <v>-</v>
      </c>
      <c r="MF85" s="441" t="str">
        <f t="shared" ca="1" si="239"/>
        <v>-</v>
      </c>
      <c r="MG85" s="8"/>
      <c r="MH85" s="441">
        <f t="shared" si="240"/>
        <v>50</v>
      </c>
      <c r="MI85" s="441">
        <f t="shared" si="240"/>
        <v>50</v>
      </c>
      <c r="MJ85" s="441">
        <f t="shared" si="240"/>
        <v>50</v>
      </c>
      <c r="MK85" s="441">
        <f t="shared" si="240"/>
        <v>50</v>
      </c>
      <c r="ML85" s="567" cm="1">
        <f t="array" aca="1" ref="ML85" ca="1">INDEX(ML$13:ML84,$B85+1,1)</f>
        <v>1</v>
      </c>
      <c r="MM85" s="567" cm="1">
        <f t="array" aca="1" ref="MM85" ca="1">INDEX(MM$13:MM84,$B85+1,1)</f>
        <v>1</v>
      </c>
      <c r="MN85" s="567" cm="1">
        <f t="array" aca="1" ref="MN85" ca="1">INDEX(MN$13:MN84,$B85+1,1)</f>
        <v>1</v>
      </c>
      <c r="MO85" s="567" cm="1">
        <f t="array" aca="1" ref="MO85" ca="1">INDEX(MO$13:MO84,$B85+1,1)</f>
        <v>1</v>
      </c>
      <c r="MP85" s="8"/>
      <c r="MQ85" s="441">
        <f t="shared" ca="1" si="241"/>
        <v>1.5</v>
      </c>
      <c r="MR85" s="8"/>
      <c r="MS85" s="577" t="str">
        <f t="shared" ca="1" si="242"/>
        <v>-</v>
      </c>
      <c r="MT85" s="577" t="str">
        <f t="shared" ca="1" si="242"/>
        <v>-</v>
      </c>
      <c r="MU85" s="577" t="str">
        <f t="shared" ca="1" si="242"/>
        <v>-</v>
      </c>
      <c r="MV85" s="577" t="str">
        <f t="shared" ca="1" si="242"/>
        <v>-</v>
      </c>
      <c r="MW85" s="567" cm="1">
        <f t="array" aca="1" ref="MW85" ca="1">INDEX(MW$13:MW84,$B85+1,1)</f>
        <v>0</v>
      </c>
      <c r="MX85" s="514">
        <v>0</v>
      </c>
    </row>
    <row r="86" spans="1:362" outlineLevel="2">
      <c r="A86" s="18">
        <f t="shared" si="120"/>
        <v>73</v>
      </c>
      <c r="B86" s="200">
        <f t="shared" ca="1" si="250"/>
        <v>71</v>
      </c>
      <c r="C86" s="489">
        <v>202</v>
      </c>
      <c r="D86" s="124" t="str">
        <f t="shared" ca="1" si="187"/>
        <v>GSW</v>
      </c>
      <c r="E86" t="b">
        <v>1</v>
      </c>
      <c r="F86" t="b">
        <v>0</v>
      </c>
      <c r="G86" t="b">
        <f t="shared" si="255"/>
        <v>1</v>
      </c>
      <c r="H86" s="200">
        <f t="shared" ca="1" si="247"/>
        <v>13</v>
      </c>
      <c r="I86" s="567" cm="1">
        <f t="array" aca="1" ref="I86" ca="1">INDEX(I$13:I85,$B86+1,1)</f>
        <v>1</v>
      </c>
      <c r="J86" s="567" cm="1">
        <f t="array" aca="1" ref="J86" ca="1">INDEX(J$13:J85,$B86+1,1)</f>
        <v>0</v>
      </c>
      <c r="K86" s="567" cm="1">
        <f t="array" aca="1" ref="K86" ca="1">INDEX(K$13:K85,$B86+1,1)</f>
        <v>0</v>
      </c>
      <c r="L86" s="567" cm="1">
        <f t="array" aca="1" ref="L86" ca="1">INDEX(L$13:L85,$B86+1,1)</f>
        <v>2</v>
      </c>
      <c r="M86" s="567" cm="1">
        <f t="array" aca="1" ref="M86" ca="1">INDEX(M$13:M85,$B86+1,1)</f>
        <v>2</v>
      </c>
      <c r="N86" s="567" cm="1">
        <f t="array" aca="1" ref="N86" ca="1">INDEX(N$13:N85,$B86+1,1)</f>
        <v>2</v>
      </c>
      <c r="O86" s="567" cm="1">
        <f t="array" aca="1" ref="O86" ca="1">INDEX(O$13:O85,$B86+1,1)</f>
        <v>3</v>
      </c>
      <c r="P86" s="441">
        <f t="shared" ca="1" si="189"/>
        <v>2</v>
      </c>
      <c r="Q86" s="441">
        <f t="shared" ca="1" si="189"/>
        <v>0</v>
      </c>
      <c r="R86" s="441">
        <f t="shared" ca="1" si="190"/>
        <v>6</v>
      </c>
      <c r="S86" s="91">
        <f t="shared" ca="1" si="191"/>
        <v>2</v>
      </c>
      <c r="T86" s="91">
        <f ca="1">INDEX(CHOOSE($O86,DataAutumn!i.AdultDrys,DataWinter!i.AdultDrys,DataSpring!i.AdultDrys),1,$M86)</f>
        <v>3</v>
      </c>
      <c r="U86" s="567" cm="1">
        <f t="array" aca="1" ref="U86" ca="1">INDEX(U$13:U85,$B86+1,1)</f>
        <v>2</v>
      </c>
      <c r="V86" s="567" cm="1">
        <f t="array" aca="1" ref="V86" ca="1">INDEX(V$13:V85,$B86+1,1)</f>
        <v>0</v>
      </c>
      <c r="W86" s="567" cm="1">
        <f t="array" aca="1" ref="W86" ca="1">INDEX(W$13:W85,$B86+1,1)</f>
        <v>0</v>
      </c>
      <c r="X86" s="567" cm="1">
        <f t="array" aca="1" ref="X86" ca="1">INDEX(X$13:X85,$B86+1,1)</f>
        <v>2</v>
      </c>
      <c r="Y86" s="567" cm="1">
        <f t="array" aca="1" ref="Y86" ca="1">INDEX(Y$13:Y85,$B86+1,1)</f>
        <v>1</v>
      </c>
      <c r="Z86" s="567" cm="1">
        <f t="array" aca="1" ref="Z86" ca="1">INDEX(Z$13:Z85,$B86+1,1)</f>
        <v>1</v>
      </c>
      <c r="AA86" s="567" cm="1">
        <f t="array" aca="1" ref="AA86" ca="1">INDEX(AA$13:AA85,$B86+1,1)</f>
        <v>1</v>
      </c>
      <c r="AB86" s="441" cm="1">
        <f t="array" aca="1" ref="AB86" ca="1">INDEX(i.MLP_PvP,$AD86,2)</f>
        <v>1</v>
      </c>
      <c r="AC86" s="441"/>
      <c r="AD86" s="567" cm="1">
        <f t="array" aca="1" ref="AD86" ca="1">INDEX(AD$13:AD85,$B86+1,1)</f>
        <v>1</v>
      </c>
      <c r="AE86" s="567" cm="1">
        <f t="array" aca="1" ref="AE86" ca="1">INDEX(AE$13:AE85,$B86+1,1)</f>
        <v>0</v>
      </c>
      <c r="AF86" s="567" cm="1">
        <f t="array" aca="1" ref="AF86" ca="1">INDEX(AF$13:AF85,$B86+1,1)</f>
        <v>0</v>
      </c>
      <c r="AG86" s="567" cm="1">
        <f t="array" aca="1" ref="AG86" ca="1">INDEX(AG$13:AG85,$B86+1,1)</f>
        <v>0</v>
      </c>
      <c r="AH86" s="567" cm="1">
        <f t="array" aca="1" ref="AH86" ca="1">INDEX(AH$13:AH85,$B86+1,1)</f>
        <v>0</v>
      </c>
      <c r="AI86" s="116"/>
      <c r="AJ86" s="116"/>
      <c r="AK86" s="116"/>
      <c r="AL86" s="116"/>
      <c r="AM86" s="116"/>
      <c r="AN86" s="116"/>
      <c r="AO86" s="116"/>
      <c r="AP86" s="116"/>
      <c r="AQ86" s="116"/>
      <c r="AR86" s="116"/>
      <c r="AS86" s="116"/>
      <c r="AT86" s="116"/>
      <c r="AU86" s="116"/>
      <c r="AV86" s="116"/>
      <c r="AW86" s="116"/>
      <c r="AX86" s="116"/>
      <c r="AY86" s="116"/>
      <c r="AZ86" s="116"/>
      <c r="BA86" s="327" t="str">
        <f t="shared" ca="1" si="243"/>
        <v>Feedsupply 00013 SE GSW MWM     TOLSpr Scan2 CFS_0 RR+01% GP100% WP100% MP100% (PT_F43N33L00)</v>
      </c>
      <c r="BB86" s="8" t="str">
        <f ca="1">IF(COUNTIF(BA$13:BA86,BA86)=1,"-","Dup")</f>
        <v>-</v>
      </c>
      <c r="BC86" s="8"/>
      <c r="BD86" s="567" t="str" cm="1">
        <f t="array" aca="1" ref="BD86" ca="1">INDEX(BD$13:BD85,$B86+1,1)</f>
        <v>-</v>
      </c>
      <c r="BE86" s="567" t="str" cm="1">
        <f t="array" aca="1" ref="BE86" ca="1">INDEX(BE$13:BE85,$B86+1,1)</f>
        <v>-</v>
      </c>
      <c r="BF86" s="567" t="str" cm="1">
        <f t="array" aca="1" ref="BF86" ca="1">INDEX(BF$13:BF85,$B86+1,1)</f>
        <v>-</v>
      </c>
      <c r="BG86" s="567" t="str" cm="1">
        <f t="array" aca="1" ref="BG86" ca="1">INDEX(BG$13:BG85,$B86+1,1)</f>
        <v>-</v>
      </c>
      <c r="BH86" s="567" t="str" cm="1">
        <f t="array" aca="1" ref="BH86" ca="1">INDEX(BH$13:BH85,$B86+1,1)</f>
        <v>-</v>
      </c>
      <c r="BI86" s="567" t="str" cm="1">
        <f t="array" aca="1" ref="BI86" ca="1">INDEX(BI$13:BI85,$B86+1,1)</f>
        <v>-</v>
      </c>
      <c r="BJ86" s="567" t="str" cm="1">
        <f t="array" aca="1" ref="BJ86" ca="1">INDEX(BJ$13:BJ85,$B86+1,1)</f>
        <v>-</v>
      </c>
      <c r="BK86" s="567" t="str" cm="1">
        <f t="array" aca="1" ref="BK86" ca="1">INDEX(BK$13:BK85,$B86+1,1)</f>
        <v>-</v>
      </c>
      <c r="BL86" s="567" t="str" cm="1">
        <f t="array" aca="1" ref="BL86" ca="1">INDEX(BL$13:BL85,$B86+1,1)</f>
        <v>-</v>
      </c>
      <c r="BM86" s="8"/>
      <c r="BN86" s="441" t="b">
        <f t="shared" ca="1" si="192"/>
        <v>1</v>
      </c>
      <c r="BO86" s="441" t="str">
        <f t="shared" ca="1" si="192"/>
        <v>-</v>
      </c>
      <c r="BP86" s="441" t="b">
        <f t="shared" ca="1" si="192"/>
        <v>0</v>
      </c>
      <c r="BQ86" s="441" t="str">
        <f t="shared" ca="1" si="192"/>
        <v>-</v>
      </c>
      <c r="BR86" s="441" t="str">
        <f t="shared" ca="1" si="192"/>
        <v>-</v>
      </c>
      <c r="BS86" s="441" t="str">
        <f t="shared" ca="1" si="192"/>
        <v>-</v>
      </c>
      <c r="BT86" s="441" t="str">
        <f t="shared" ca="1" si="192"/>
        <v>-</v>
      </c>
      <c r="BU86" s="441" t="str">
        <f t="shared" ca="1" si="192"/>
        <v>-</v>
      </c>
      <c r="BV86" s="441" t="str">
        <f t="shared" ca="1" si="192"/>
        <v>-</v>
      </c>
      <c r="BW86" s="441" t="str">
        <f t="shared" ca="1" si="192"/>
        <v>-</v>
      </c>
      <c r="BX86" s="441" t="str">
        <f t="shared" ca="1" si="192"/>
        <v>-</v>
      </c>
      <c r="BY86" s="441" t="str">
        <f t="shared" ca="1" si="192"/>
        <v>-</v>
      </c>
      <c r="BZ86" s="441" t="b">
        <f t="shared" ca="1" si="192"/>
        <v>0</v>
      </c>
      <c r="CA86" s="91">
        <f t="shared" ca="1" si="192"/>
        <v>0</v>
      </c>
      <c r="CB86" s="567" t="str" cm="1">
        <f t="array" aca="1" ref="CB86" ca="1">INDEX(CB$13:CB85,$B86+1,1)</f>
        <v>-</v>
      </c>
      <c r="CC86" s="567" t="str" cm="1">
        <f t="array" aca="1" ref="CC86" ca="1">INDEX(CC$13:CC85,$B86+1,1)</f>
        <v>-</v>
      </c>
      <c r="CD86" s="567" t="b" cm="1">
        <f t="array" aca="1" ref="CD86" ca="1">INDEX(CD$13:CD85,$B86+1,1)</f>
        <v>1</v>
      </c>
      <c r="CE86" s="8"/>
      <c r="CF86" s="567" t="str" cm="1">
        <f t="array" aca="1" ref="CF86" ca="1">INDEX(CF$13:CF85,$B86+1,1)</f>
        <v>-</v>
      </c>
      <c r="CG86" s="441" t="str">
        <f t="shared" ca="1" si="193"/>
        <v>-</v>
      </c>
      <c r="CH86" s="441">
        <f t="shared" ca="1" si="194"/>
        <v>0</v>
      </c>
      <c r="CI86" s="441">
        <f t="shared" ca="1" si="194"/>
        <v>0</v>
      </c>
      <c r="CJ86" s="567" t="str" cm="1">
        <f t="array" aca="1" ref="CJ86" ca="1">INDEX(CJ$13:CJ85,$B86+1,1)</f>
        <v>-</v>
      </c>
      <c r="CK86" s="567" t="str" cm="1">
        <f t="array" aca="1" ref="CK86" ca="1">INDEX(CK$13:CK85,$B86+1,1)</f>
        <v>-</v>
      </c>
      <c r="CL86" s="567" t="str" cm="1">
        <f t="array" aca="1" ref="CL86" ca="1">INDEX(CL$13:CL85,$B86+1,1)</f>
        <v>-</v>
      </c>
      <c r="CM86" s="441" t="str">
        <f t="shared" ca="1" si="195"/>
        <v>-</v>
      </c>
      <c r="CN86" s="441">
        <f t="shared" ca="1" si="196"/>
        <v>0</v>
      </c>
      <c r="CO86" s="441">
        <f t="shared" ca="1" si="196"/>
        <v>0</v>
      </c>
      <c r="CP86" s="567" t="str" cm="1">
        <f t="array" aca="1" ref="CP86" ca="1">INDEX(CP$13:CP85,$B86+1,1)</f>
        <v>-</v>
      </c>
      <c r="CQ86" s="441" t="str">
        <f t="shared" ca="1" si="197"/>
        <v>-</v>
      </c>
      <c r="CR86" s="441">
        <f t="shared" ca="1" si="198"/>
        <v>0</v>
      </c>
      <c r="CS86" s="567" t="str" cm="1">
        <f t="array" aca="1" ref="CS86" ca="1">INDEX(CS$13:CS85,$B86+1,1)</f>
        <v>-</v>
      </c>
      <c r="CT86" s="567" t="str" cm="1">
        <f t="array" aca="1" ref="CT86" ca="1">INDEX(CT$13:CT85,$B86+1,1)</f>
        <v>-</v>
      </c>
      <c r="CU86" s="441">
        <f t="shared" ca="1" si="199"/>
        <v>0</v>
      </c>
      <c r="CV86" s="567" t="str" cm="1">
        <f t="array" aca="1" ref="CV86" ca="1">INDEX(CV$13:CV85,$B86+1,1)</f>
        <v>-</v>
      </c>
      <c r="CW86" s="441" t="str">
        <f t="shared" ca="1" si="200"/>
        <v>-</v>
      </c>
      <c r="CX86" s="441">
        <f t="shared" ca="1" si="201"/>
        <v>0</v>
      </c>
      <c r="CY86" s="441">
        <f t="shared" ca="1" si="201"/>
        <v>0</v>
      </c>
      <c r="CZ86" s="8"/>
      <c r="DA86" s="567" t="b" cm="1">
        <f t="array" aca="1" ref="DA86" ca="1">INDEX(DA$13:DA85,$B86+1,1)</f>
        <v>1</v>
      </c>
      <c r="DB86" s="567" t="b" cm="1">
        <f t="array" aca="1" ref="DB86" ca="1">INDEX(DB$13:DB85,$B86+1,1)</f>
        <v>1</v>
      </c>
      <c r="DC86" s="579">
        <f t="shared" ca="1" si="202"/>
        <v>2232011</v>
      </c>
      <c r="DD86" s="567" t="b" cm="1">
        <f t="array" aca="1" ref="DD86" ca="1">INDEX(DD$13:DD85,$B86+1,1)</f>
        <v>1</v>
      </c>
      <c r="DE86" s="567" cm="1">
        <f t="array" aca="1" ref="DE86" ca="1">INDEX(DE$13:DE85,$B86+1,1)</f>
        <v>0</v>
      </c>
      <c r="DF86" s="567" cm="1">
        <f t="array" aca="1" ref="DF86" ca="1">INDEX(DF$13:DF85,$B86+1,1)</f>
        <v>1</v>
      </c>
      <c r="DG86" s="567" cm="1">
        <f t="array" aca="1" ref="DG86" ca="1">INDEX(DG$13:DG85,$B86+1,1)</f>
        <v>1</v>
      </c>
      <c r="DH86" s="575">
        <f t="shared" ca="1" si="203"/>
        <v>652</v>
      </c>
      <c r="DI86" s="575">
        <f t="shared" ca="1" si="203"/>
        <v>686</v>
      </c>
      <c r="DJ86" s="575">
        <f t="shared" ca="1" si="203"/>
        <v>721</v>
      </c>
      <c r="DK86" s="490">
        <f t="shared" ca="1" si="204"/>
        <v>378</v>
      </c>
      <c r="DL86" s="490">
        <f t="shared" ca="1" si="204"/>
        <v>413</v>
      </c>
      <c r="DM86" s="490">
        <f t="shared" ca="1" si="204"/>
        <v>448</v>
      </c>
      <c r="DN86" s="441">
        <f t="shared" ca="1" si="205"/>
        <v>1</v>
      </c>
      <c r="DO86" s="441">
        <f t="shared" ca="1" si="205"/>
        <v>60</v>
      </c>
      <c r="DP86" s="441" t="str">
        <f t="shared" ca="1" si="205"/>
        <v>-</v>
      </c>
      <c r="DQ86" s="441" t="str">
        <f t="shared" ca="1" si="205"/>
        <v>-</v>
      </c>
      <c r="DR86" s="441" t="str">
        <f t="shared" ca="1" si="205"/>
        <v>-</v>
      </c>
      <c r="DS86" s="441" t="str">
        <f t="shared" ca="1" si="205"/>
        <v>-</v>
      </c>
      <c r="DT86" s="441" t="b">
        <f t="shared" ca="1" si="206"/>
        <v>0</v>
      </c>
      <c r="DU86" s="441" t="str">
        <f t="shared" ca="1" si="206"/>
        <v>-</v>
      </c>
      <c r="DV86" s="441" t="str">
        <f t="shared" ca="1" si="206"/>
        <v>-</v>
      </c>
      <c r="DW86" s="441" t="str">
        <f t="shared" ca="1" si="206"/>
        <v>-</v>
      </c>
      <c r="DX86" s="441" t="str">
        <f t="shared" ca="1" si="206"/>
        <v>-</v>
      </c>
      <c r="DY86" s="441" t="str">
        <f t="shared" ca="1" si="206"/>
        <v>-</v>
      </c>
      <c r="DZ86" s="441">
        <f t="shared" ca="1" si="206"/>
        <v>500</v>
      </c>
      <c r="EA86" s="441">
        <f t="shared" ca="1" si="206"/>
        <v>500</v>
      </c>
      <c r="EB86" s="441" t="str">
        <f t="shared" ca="1" si="206"/>
        <v>-</v>
      </c>
      <c r="EC86" s="441" t="str">
        <f t="shared" ca="1" si="206"/>
        <v>-</v>
      </c>
      <c r="ED86" s="441" t="str">
        <f t="shared" ca="1" si="206"/>
        <v>-</v>
      </c>
      <c r="EE86" s="441">
        <f t="shared" ca="1" si="207"/>
        <v>0</v>
      </c>
      <c r="EF86" s="441">
        <f t="shared" ca="1" si="208"/>
        <v>1.2500000000000001E-2</v>
      </c>
      <c r="EG86" s="441">
        <f t="shared" ca="1" si="209"/>
        <v>0</v>
      </c>
      <c r="EH86" s="441">
        <f t="shared" ca="1" si="209"/>
        <v>6.25E-2</v>
      </c>
      <c r="EI86" s="441">
        <f t="shared" ca="1" si="209"/>
        <v>6.25E-2</v>
      </c>
      <c r="EJ86" s="441">
        <f t="shared" ca="1" si="209"/>
        <v>6.25E-2</v>
      </c>
      <c r="EK86" s="441" t="b">
        <f t="shared" ca="1" si="210"/>
        <v>0</v>
      </c>
      <c r="EL86" s="441" t="b">
        <f t="shared" ca="1" si="210"/>
        <v>1</v>
      </c>
      <c r="EM86" s="441" t="b">
        <f t="shared" ca="1" si="210"/>
        <v>1</v>
      </c>
      <c r="EN86" s="441" t="b">
        <f t="shared" ca="1" si="210"/>
        <v>0</v>
      </c>
      <c r="EO86" s="441">
        <f t="shared" ca="1" si="211"/>
        <v>1</v>
      </c>
      <c r="EP86" s="441">
        <f t="shared" ca="1" si="212"/>
        <v>0</v>
      </c>
      <c r="EQ86" s="441" t="b">
        <f t="shared" ca="1" si="213"/>
        <v>0</v>
      </c>
      <c r="ER86" s="441" t="b">
        <f t="shared" ca="1" si="214"/>
        <v>0</v>
      </c>
      <c r="ES86" s="441" t="b">
        <f t="shared" ca="1" si="214"/>
        <v>0</v>
      </c>
      <c r="ET86" s="441" t="b">
        <f t="shared" ca="1" si="214"/>
        <v>1</v>
      </c>
      <c r="EU86" s="91">
        <f t="shared" ca="1" si="215"/>
        <v>2</v>
      </c>
      <c r="EV86" s="91">
        <f t="shared" ca="1" si="215"/>
        <v>2</v>
      </c>
      <c r="EW86" s="441">
        <f t="shared" ca="1" si="216"/>
        <v>1</v>
      </c>
      <c r="EX86" s="441">
        <f t="shared" ca="1" si="217"/>
        <v>1</v>
      </c>
      <c r="EY86" s="441">
        <f t="shared" ca="1" si="217"/>
        <v>1</v>
      </c>
      <c r="EZ86" s="441">
        <f t="shared" ca="1" si="218"/>
        <v>1</v>
      </c>
      <c r="FA86" s="441">
        <f t="shared" ca="1" si="219"/>
        <v>0.5</v>
      </c>
      <c r="FB86" s="441" t="b">
        <f t="shared" ca="1" si="219"/>
        <v>1</v>
      </c>
      <c r="FC86" s="441" t="b">
        <f t="shared" ca="1" si="219"/>
        <v>0</v>
      </c>
      <c r="FD86" s="441" t="b">
        <f t="shared" ca="1" si="219"/>
        <v>0</v>
      </c>
      <c r="FE86" s="441" t="b">
        <f t="shared" ca="1" si="219"/>
        <v>0</v>
      </c>
      <c r="FF86" s="91">
        <f t="shared" ca="1" si="220"/>
        <v>1</v>
      </c>
      <c r="FG86" s="91">
        <f t="shared" ca="1" si="220"/>
        <v>1</v>
      </c>
      <c r="FH86" s="91">
        <f t="shared" ca="1" si="220"/>
        <v>1</v>
      </c>
      <c r="FI86" s="91">
        <f t="shared" ca="1" si="220"/>
        <v>1</v>
      </c>
      <c r="FJ86" s="91">
        <f t="shared" ca="1" si="220"/>
        <v>1</v>
      </c>
      <c r="FK86" s="91">
        <f t="shared" ca="1" si="220"/>
        <v>1</v>
      </c>
      <c r="FL86" s="91">
        <f t="shared" ca="1" si="220"/>
        <v>1</v>
      </c>
      <c r="FM86" s="91">
        <f t="shared" ca="1" si="220"/>
        <v>1</v>
      </c>
      <c r="FN86" s="8"/>
      <c r="FO86" s="567" t="str" cm="1">
        <f t="array" aca="1" ref="FO86" ca="1">INDEX(FO$13:FO85,$B86+1,1)</f>
        <v>-</v>
      </c>
      <c r="FP86" s="567" t="str" cm="1">
        <f t="array" aca="1" ref="FP86" ca="1">INDEX(FP$13:FP85,$B86+1,1)</f>
        <v>-</v>
      </c>
      <c r="FQ86" s="567" t="str" cm="1">
        <f t="array" aca="1" ref="FQ86" ca="1">INDEX(FQ$13:FQ85,$B86+1,1)</f>
        <v>-</v>
      </c>
      <c r="FR86" s="441">
        <f t="shared" ca="1" si="221"/>
        <v>11</v>
      </c>
      <c r="FS86" s="567" t="str" cm="1">
        <f t="array" aca="1" ref="FS86" ca="1">INDEX(FS$13:FS85,$B86+1,1)</f>
        <v>-</v>
      </c>
      <c r="FT86" s="567" cm="1">
        <f t="array" aca="1" ref="FT86" ca="1">INDEX(FT$13:FT85,$B86+1,1)</f>
        <v>1</v>
      </c>
      <c r="FU86" s="567" cm="1">
        <f t="array" aca="1" ref="FU86" ca="1">INDEX(FU$13:FU85,$B86+1,1)</f>
        <v>1</v>
      </c>
      <c r="FV86" s="567" t="str" cm="1">
        <f t="array" aca="1" ref="FV86" ca="1">INDEX(FV$13:FV85,$B86+1,1)</f>
        <v>-</v>
      </c>
      <c r="FW86" s="567" t="str" cm="1">
        <f t="array" aca="1" ref="FW86" ca="1">INDEX(FW$13:FW85,$B86+1,1)</f>
        <v>-</v>
      </c>
      <c r="FX86" s="567" t="str" cm="1">
        <f t="array" aca="1" ref="FX86" ca="1">INDEX(FX$13:FX85,$B86+1,1)</f>
        <v>-</v>
      </c>
      <c r="FY86" s="567" t="str" cm="1">
        <f t="array" aca="1" ref="FY86" ca="1">INDEX(FY$13:FY85,$B86+1,1)</f>
        <v>-</v>
      </c>
      <c r="FZ86" s="567" t="str" cm="1">
        <f t="array" aca="1" ref="FZ86" ca="1">INDEX(FZ$13:FZ85,$B86+1,1)</f>
        <v>-</v>
      </c>
      <c r="GA86" s="567" t="str" cm="1">
        <f t="array" aca="1" ref="GA86" ca="1">INDEX(GA$13:GA85,$B86+1,1)</f>
        <v>-</v>
      </c>
      <c r="GB86" s="567" t="str" cm="1">
        <f t="array" aca="1" ref="GB86" ca="1">INDEX(GB$13:GB85,$B86+1,1)</f>
        <v>-</v>
      </c>
      <c r="GC86" s="567" t="str" cm="1">
        <f t="array" aca="1" ref="GC86" ca="1">INDEX(GC$13:GC85,$B86+1,1)</f>
        <v>-</v>
      </c>
      <c r="GD86" s="567" t="str" cm="1">
        <f t="array" aca="1" ref="GD86" ca="1">INDEX(GD$13:GD85,$B86+1,1)</f>
        <v>-</v>
      </c>
      <c r="GE86" s="567" t="str" cm="1">
        <f t="array" aca="1" ref="GE86" ca="1">INDEX(GE$13:GE85,$B86+1,1)</f>
        <v>-</v>
      </c>
      <c r="GF86" s="567" t="str" cm="1">
        <f t="array" aca="1" ref="GF86" ca="1">INDEX(GF$13:GF85,$B86+1,1)</f>
        <v>-</v>
      </c>
      <c r="GG86" s="567" t="str" cm="1">
        <f t="array" aca="1" ref="GG86" ca="1">INDEX(GG$13:GG85,$B86+1,1)</f>
        <v>-</v>
      </c>
      <c r="GH86" s="567" t="str" cm="1">
        <f t="array" aca="1" ref="GH86" ca="1">INDEX(GH$13:GH85,$B86+1,1)</f>
        <v>-</v>
      </c>
      <c r="GI86" s="567" t="str" cm="1">
        <f t="array" aca="1" ref="GI86" ca="1">INDEX(GI$13:GI85,$B86+1,1)</f>
        <v>-</v>
      </c>
      <c r="GJ86" s="567" t="str" cm="1">
        <f t="array" aca="1" ref="GJ86" ca="1">INDEX(GJ$13:GJ85,$B86+1,1)</f>
        <v>-</v>
      </c>
      <c r="GK86" s="567" t="str" cm="1">
        <f t="array" aca="1" ref="GK86" ca="1">INDEX(GK$13:GK85,$B86+1,1)</f>
        <v>-</v>
      </c>
      <c r="GL86" s="567" t="str" cm="1">
        <f t="array" aca="1" ref="GL86" ca="1">INDEX(GL$13:GL85,$B86+1,1)</f>
        <v>-</v>
      </c>
      <c r="GM86" s="567" t="str" cm="1">
        <f t="array" aca="1" ref="GM86" ca="1">INDEX(GM$13:GM85,$B86+1,1)</f>
        <v>-</v>
      </c>
      <c r="GN86" s="441">
        <f t="shared" ca="1" si="222"/>
        <v>0.77746633065143</v>
      </c>
      <c r="GO86" s="567" t="str" cm="1">
        <f t="array" aca="1" ref="GO86" ca="1">INDEX(GO$13:GO85,$B86+1,1)</f>
        <v>-</v>
      </c>
      <c r="GP86" s="567" cm="1">
        <f t="array" aca="1" ref="GP86" ca="1">INDEX(GP$13:GP85,$B86+1,1)</f>
        <v>1</v>
      </c>
      <c r="GQ86" s="441">
        <f t="shared" ca="1" si="223"/>
        <v>-1.6553912775740486E-3</v>
      </c>
      <c r="GR86" s="567" cm="1">
        <f t="array" aca="1" ref="GR86" ca="1">INDEX(GR$13:GR85,$B86+1,1)</f>
        <v>0</v>
      </c>
      <c r="GS86" s="441">
        <f t="shared" ca="1" si="224"/>
        <v>-7.7585088790097685E-3</v>
      </c>
      <c r="GT86" s="441">
        <f t="shared" ca="1" si="224"/>
        <v>-1.939627219752442E-2</v>
      </c>
      <c r="GU86" s="441">
        <f t="shared" ca="1" si="224"/>
        <v>-1.939627219752442E-2</v>
      </c>
      <c r="GV86" s="441">
        <f t="shared" ca="1" si="224"/>
        <v>1</v>
      </c>
      <c r="GW86" s="441">
        <f t="shared" ca="1" si="224"/>
        <v>1.0189371900128976</v>
      </c>
      <c r="GX86" s="441">
        <f t="shared" ca="1" si="224"/>
        <v>-6.4495508428962081E-2</v>
      </c>
      <c r="GY86" s="567" cm="1">
        <f t="array" aca="1" ref="GY86" ca="1">INDEX(GY$13:GY85,$B86+1,1)</f>
        <v>0</v>
      </c>
      <c r="GZ86" s="567" cm="1">
        <f t="array" aca="1" ref="GZ86" ca="1">INDEX(GZ$13:GZ85,$B86+1,1)</f>
        <v>0</v>
      </c>
      <c r="HA86" s="567" cm="1">
        <f t="array" aca="1" ref="HA86" ca="1">INDEX(HA$13:HA85,$B86+1,1)</f>
        <v>0</v>
      </c>
      <c r="HB86" s="8"/>
      <c r="HC86" s="91" t="b">
        <f t="shared" ca="1" si="248"/>
        <v>1</v>
      </c>
      <c r="HD86" s="567" t="b" cm="1">
        <f t="array" aca="1" ref="HD86" ca="1">INDEX(HD$13:HD85,$B86+1,1)</f>
        <v>1</v>
      </c>
      <c r="HE86" s="674">
        <f t="shared" ca="1" si="254"/>
        <v>222301000006</v>
      </c>
      <c r="HF86" s="567" t="b" cm="1">
        <f t="array" aca="1" ref="HF86" ca="1">INDEX(HF$13:HF85,$B86+1,1)</f>
        <v>0</v>
      </c>
      <c r="HG86" s="567" cm="1">
        <f t="array" aca="1" ref="HG86" ca="1">INDEX(HG$13:HG85,$B86+1,1)</f>
        <v>0</v>
      </c>
      <c r="HH86" s="22" t="s">
        <v>30</v>
      </c>
      <c r="HI86" s="567" t="b" cm="1">
        <f t="array" aca="1" ref="HI86" ca="1">INDEX(HI$13:HI85,$B86+1,1)</f>
        <v>1</v>
      </c>
      <c r="HJ86" s="578">
        <f t="shared" ca="1" si="251"/>
        <v>222301000007</v>
      </c>
      <c r="HK86" s="567" t="str" cm="1">
        <f t="array" aca="1" ref="HK86" ca="1">INDEX(HK$13:HK85,$B86+1,1)</f>
        <v>-</v>
      </c>
      <c r="HL86" s="22" t="b">
        <v>0</v>
      </c>
      <c r="HM86" s="22" t="b">
        <v>1</v>
      </c>
      <c r="HN86" s="22" t="b">
        <v>0</v>
      </c>
      <c r="HO86" s="22" t="b">
        <v>0</v>
      </c>
      <c r="HP86" s="22" t="b">
        <v>0</v>
      </c>
      <c r="HQ86" s="567" t="str" cm="1">
        <f t="array" aca="1" ref="HQ86" ca="1">INDEX(HQ$13:HQ85,$B86+1,1)</f>
        <v>-</v>
      </c>
      <c r="HR86" s="567" t="str" cm="1">
        <f t="array" aca="1" ref="HR86" ca="1">INDEX(HR$13:HR85,$B86+1,1)</f>
        <v>-</v>
      </c>
      <c r="HS86" s="567" t="str" cm="1">
        <f t="array" aca="1" ref="HS86" ca="1">INDEX(HS$13:HS85,$B86+1,1)</f>
        <v>-</v>
      </c>
      <c r="HT86" s="567" t="str" cm="1">
        <f t="array" aca="1" ref="HT86" ca="1">INDEX(HT$13:HT85,$B86+1,1)</f>
        <v>-</v>
      </c>
      <c r="HU86" s="567" t="str" cm="1">
        <f t="array" aca="1" ref="HU86" ca="1">INDEX(HU$13:HU85,$B86+1,1)</f>
        <v>-</v>
      </c>
      <c r="HV86" s="22">
        <v>3</v>
      </c>
      <c r="HW86" s="22">
        <v>3</v>
      </c>
      <c r="HX86" s="567" cm="1">
        <f t="array" aca="1" ref="HX86" ca="1">INDEX(HX$13:HX85,$B86+1,1)</f>
        <v>0</v>
      </c>
      <c r="HY86" s="22">
        <v>1</v>
      </c>
      <c r="HZ86" s="22">
        <v>-1</v>
      </c>
      <c r="IA86" s="567" t="str" cm="1">
        <f t="array" aca="1" ref="IA86" ca="1">INDEX(IA$13:IA85,$B86+1,1)</f>
        <v>-</v>
      </c>
      <c r="IB86" s="567" t="str" cm="1">
        <f t="array" aca="1" ref="IB86" ca="1">INDEX(IB$13:IB85,$B86+1,1)</f>
        <v>-</v>
      </c>
      <c r="IC86" s="567" t="str" cm="1">
        <f t="array" aca="1" ref="IC86" ca="1">INDEX(IC$13:IC85,$B86+1,1)</f>
        <v>-</v>
      </c>
      <c r="ID86" s="552">
        <f t="shared" ca="1" si="252"/>
        <v>0</v>
      </c>
      <c r="IE86" s="552">
        <f t="shared" si="252"/>
        <v>1</v>
      </c>
      <c r="IF86" s="552">
        <f t="shared" si="252"/>
        <v>-1</v>
      </c>
      <c r="IG86" s="567" t="str" cm="1">
        <f t="array" aca="1" ref="IG86" ca="1">INDEX(IG$13:IG85,$B86+1,1)</f>
        <v>-</v>
      </c>
      <c r="IH86" s="200">
        <f t="shared" ca="1" si="249"/>
        <v>0</v>
      </c>
      <c r="II86" s="200">
        <f t="shared" ca="1" si="246"/>
        <v>0</v>
      </c>
      <c r="IJ86" s="8"/>
      <c r="IK86" s="567" t="str" cm="1">
        <f t="array" aca="1" ref="IK86" ca="1">INDEX(IK$13:IK85,$B86+1,1)</f>
        <v>-</v>
      </c>
      <c r="IL86" s="567" t="str" cm="1">
        <f t="array" aca="1" ref="IL86" ca="1">INDEX(IL$13:IL85,$B86+1,1)</f>
        <v>-</v>
      </c>
      <c r="IM86" s="567" t="str" cm="1">
        <f t="array" aca="1" ref="IM86" ca="1">INDEX(IM$13:IM85,$B86+1,1)</f>
        <v>-</v>
      </c>
      <c r="IN86" s="567" t="str" cm="1">
        <f t="array" aca="1" ref="IN86" ca="1">INDEX(IN$13:IN85,$B86+1,1)</f>
        <v>-</v>
      </c>
      <c r="IO86" s="567" t="str" cm="1">
        <f t="array" aca="1" ref="IO86" ca="1">INDEX(IO$13:IO85,$B86+1,1)</f>
        <v>-</v>
      </c>
      <c r="IP86" s="567" t="str" cm="1">
        <f t="array" aca="1" ref="IP86" ca="1">INDEX(IP$13:IP85,$B86+1,1)</f>
        <v>-</v>
      </c>
      <c r="IQ86" s="567" t="str" cm="1">
        <f t="array" aca="1" ref="IQ86" ca="1">INDEX(IQ$13:IQ85,$B86+1,1)</f>
        <v>-</v>
      </c>
      <c r="IR86" s="567" t="str" cm="1">
        <f t="array" aca="1" ref="IR86" ca="1">INDEX(IR$13:IR85,$B86+1,1)</f>
        <v>-</v>
      </c>
      <c r="IS86" s="567" t="str" cm="1">
        <f t="array" aca="1" ref="IS86" ca="1">INDEX(IS$13:IS85,$B86+1,1)</f>
        <v>-</v>
      </c>
      <c r="IT86" s="567" t="str" cm="1">
        <f t="array" aca="1" ref="IT86" ca="1">INDEX(IT$13:IT85,$B86+1,1)</f>
        <v>-</v>
      </c>
      <c r="IU86" s="567" t="str" cm="1">
        <f t="array" aca="1" ref="IU86" ca="1">INDEX(IU$13:IU85,$B86+1,1)</f>
        <v>-</v>
      </c>
      <c r="IV86" s="567" t="str" cm="1">
        <f t="array" aca="1" ref="IV86" ca="1">INDEX(IV$13:IV85,$B86+1,1)</f>
        <v>-</v>
      </c>
      <c r="IW86" s="567" t="str" cm="1">
        <f t="array" aca="1" ref="IW86" ca="1">INDEX(IW$13:IW85,$B86+1,1)</f>
        <v>-</v>
      </c>
      <c r="IX86" s="567" t="str" cm="1">
        <f t="array" aca="1" ref="IX86" ca="1">INDEX(IX$13:IX85,$B86+1,1)</f>
        <v>-</v>
      </c>
      <c r="IY86" s="567" t="str" cm="1">
        <f t="array" aca="1" ref="IY86" ca="1">INDEX(IY$13:IY85,$B86+1,1)</f>
        <v>-</v>
      </c>
      <c r="IZ86" s="567" t="str" cm="1">
        <f t="array" aca="1" ref="IZ86" ca="1">INDEX(IZ$13:IZ85,$B86+1,1)</f>
        <v>-</v>
      </c>
      <c r="JA86" s="567" cm="1">
        <f t="array" aca="1" ref="JA86" ca="1">INDEX(JA$13:JA85,$B86+1,1)</f>
        <v>0</v>
      </c>
      <c r="JB86" s="575">
        <f t="shared" ca="1" si="225"/>
        <v>0</v>
      </c>
      <c r="JC86" s="575">
        <f t="shared" ca="1" si="225"/>
        <v>0</v>
      </c>
      <c r="JD86" s="197">
        <f t="shared" ca="1" si="226"/>
        <v>0</v>
      </c>
      <c r="JE86" s="197">
        <f t="shared" ca="1" si="226"/>
        <v>0</v>
      </c>
      <c r="JF86" s="197">
        <f t="shared" ca="1" si="226"/>
        <v>0</v>
      </c>
      <c r="JG86" s="197">
        <f t="shared" ca="1" si="226"/>
        <v>0</v>
      </c>
      <c r="JH86" s="197">
        <f t="shared" ca="1" si="226"/>
        <v>0</v>
      </c>
      <c r="JI86" s="240">
        <f t="shared" ca="1" si="227"/>
        <v>0</v>
      </c>
      <c r="JJ86" s="197">
        <f t="shared" ca="1" si="228"/>
        <v>0</v>
      </c>
      <c r="JK86" s="197">
        <f t="shared" ca="1" si="228"/>
        <v>0</v>
      </c>
      <c r="JL86" s="197">
        <f t="shared" ca="1" si="228"/>
        <v>0</v>
      </c>
      <c r="JM86" s="197">
        <f t="shared" ca="1" si="228"/>
        <v>0</v>
      </c>
      <c r="JN86" s="197">
        <f t="shared" ca="1" si="228"/>
        <v>0</v>
      </c>
      <c r="JO86" s="240">
        <f t="shared" ca="1" si="229"/>
        <v>0</v>
      </c>
      <c r="JP86" s="241">
        <f t="shared" ca="1" si="230"/>
        <v>0</v>
      </c>
      <c r="JQ86" s="241">
        <f t="shared" ca="1" si="230"/>
        <v>0</v>
      </c>
      <c r="JR86" s="241">
        <f t="shared" ca="1" si="230"/>
        <v>0</v>
      </c>
      <c r="JS86" s="241">
        <f t="shared" ca="1" si="230"/>
        <v>0</v>
      </c>
      <c r="JT86" s="576">
        <f t="shared" ca="1" si="231"/>
        <v>0</v>
      </c>
      <c r="JU86" s="241">
        <f t="shared" ca="1" si="232"/>
        <v>0</v>
      </c>
      <c r="JV86" s="241">
        <f t="shared" ca="1" si="232"/>
        <v>0</v>
      </c>
      <c r="JW86" s="241">
        <f t="shared" ca="1" si="232"/>
        <v>0</v>
      </c>
      <c r="JX86" s="241">
        <f t="shared" ca="1" si="232"/>
        <v>0</v>
      </c>
      <c r="JY86" s="576">
        <f t="shared" ca="1" si="233"/>
        <v>0</v>
      </c>
      <c r="JZ86" s="576">
        <f t="shared" ca="1" si="233"/>
        <v>0</v>
      </c>
      <c r="KA86" s="576">
        <f t="shared" ca="1" si="233"/>
        <v>0</v>
      </c>
      <c r="KB86" s="576">
        <f t="shared" ca="1" si="233"/>
        <v>0</v>
      </c>
      <c r="KC86" s="576">
        <f t="shared" ca="1" si="233"/>
        <v>0</v>
      </c>
      <c r="KD86" s="576">
        <f t="shared" ca="1" si="233"/>
        <v>0</v>
      </c>
      <c r="KE86" s="576">
        <f t="shared" ca="1" si="233"/>
        <v>0</v>
      </c>
      <c r="KF86" s="567" cm="1">
        <f t="array" aca="1" ref="KF86" ca="1">INDEX(KF$13:KF85,$B86+1,1)</f>
        <v>0</v>
      </c>
      <c r="KG86" s="441">
        <f t="shared" ca="1" si="234"/>
        <v>67</v>
      </c>
      <c r="KH86" s="8"/>
      <c r="KI86" s="567" cm="1">
        <f t="array" aca="1" ref="KI86" ca="1">INDEX(KI$13:KI85,$B86+1,1)</f>
        <v>0</v>
      </c>
      <c r="KJ86" s="441">
        <f t="shared" si="235"/>
        <v>0</v>
      </c>
      <c r="KK86" s="567" cm="1">
        <f t="array" aca="1" ref="KK86" ca="1">INDEX(KK$13:KK85,$B86+1,1)</f>
        <v>0</v>
      </c>
      <c r="KL86" s="567" t="str" cm="1">
        <f t="array" aca="1" ref="KL86" ca="1">INDEX(KL$13:KL85,$B86+1,1)</f>
        <v>-</v>
      </c>
      <c r="KM86" s="567" t="str" cm="1">
        <f t="array" aca="1" ref="KM86" ca="1">INDEX(KM$13:KM85,$B86+1,1)</f>
        <v>-</v>
      </c>
      <c r="KN86" s="567" t="str" cm="1">
        <f t="array" aca="1" ref="KN86" ca="1">INDEX(KN$13:KN85,$B86+1,1)</f>
        <v>-</v>
      </c>
      <c r="KO86" s="567" t="str" cm="1">
        <f t="array" aca="1" ref="KO86" ca="1">INDEX(KO$13:KO85,$B86+1,1)</f>
        <v>-</v>
      </c>
      <c r="KP86" s="567" t="str" cm="1">
        <f t="array" aca="1" ref="KP86" ca="1">INDEX(KP$13:KP85,$B86+1,1)</f>
        <v>-</v>
      </c>
      <c r="KQ86" s="567" t="str" cm="1">
        <f t="array" aca="1" ref="KQ86" ca="1">INDEX(KQ$13:KQ85,$B86+1,1)</f>
        <v>-</v>
      </c>
      <c r="KR86" s="567" t="str" cm="1">
        <f t="array" aca="1" ref="KR86" ca="1">INDEX(KR$13:KR85,$B86+1,1)</f>
        <v>-</v>
      </c>
      <c r="KS86" s="567" t="str" cm="1">
        <f t="array" aca="1" ref="KS86" ca="1">INDEX(KS$13:KS85,$B86+1,1)</f>
        <v>-</v>
      </c>
      <c r="KT86" s="567" t="str" cm="1">
        <f t="array" aca="1" ref="KT86" ca="1">INDEX(KT$13:KT85,$B86+1,1)</f>
        <v>-</v>
      </c>
      <c r="KU86" s="567" t="str" cm="1">
        <f t="array" aca="1" ref="KU86" ca="1">INDEX(KU$13:KU85,$B86+1,1)</f>
        <v>-</v>
      </c>
      <c r="KV86" s="567" t="str" cm="1">
        <f t="array" aca="1" ref="KV86" ca="1">INDEX(KV$13:KV85,$B86+1,1)</f>
        <v>-</v>
      </c>
      <c r="KW86" s="567" t="str" cm="1">
        <f t="array" aca="1" ref="KW86" ca="1">INDEX(KW$13:KW85,$B86+1,1)</f>
        <v>-</v>
      </c>
      <c r="KX86" s="567" t="str" cm="1">
        <f t="array" aca="1" ref="KX86" ca="1">INDEX(KX$13:KX85,$B86+1,1)</f>
        <v>-</v>
      </c>
      <c r="KY86" s="567" t="str" cm="1">
        <f t="array" aca="1" ref="KY86" ca="1">INDEX(KY$13:KY85,$B86+1,1)</f>
        <v>-</v>
      </c>
      <c r="KZ86" s="567" t="str" cm="1">
        <f t="array" aca="1" ref="KZ86" ca="1">INDEX(KZ$13:KZ85,$B86+1,1)</f>
        <v>-</v>
      </c>
      <c r="LA86" s="567" t="str" cm="1">
        <f t="array" aca="1" ref="LA86" ca="1">INDEX(LA$13:LA85,$B86+1,1)</f>
        <v>-</v>
      </c>
      <c r="LB86" s="8"/>
      <c r="LC86" s="441" t="b">
        <f t="shared" ca="1" si="236"/>
        <v>0</v>
      </c>
      <c r="LD86" s="567" t="str" cm="1">
        <f t="array" aca="1" ref="LD86" ca="1">INDEX(LD$13:LD85,$B86+1,1)</f>
        <v>-</v>
      </c>
      <c r="LE86" s="567" t="str" cm="1">
        <f t="array" aca="1" ref="LE86" ca="1">INDEX(LE$13:LE85,$B86+1,1)</f>
        <v>-</v>
      </c>
      <c r="LF86" s="567" t="str" cm="1">
        <f t="array" aca="1" ref="LF86" ca="1">INDEX(LF$13:LF85,$B86+1,1)</f>
        <v>-</v>
      </c>
      <c r="LG86" s="567" t="str" cm="1">
        <f t="array" aca="1" ref="LG86" ca="1">INDEX(LG$13:LG85,$B86+1,1)</f>
        <v>-</v>
      </c>
      <c r="LH86" s="441" t="str">
        <f t="shared" ca="1" si="237"/>
        <v>-</v>
      </c>
      <c r="LI86" s="441" t="str">
        <f t="shared" ca="1" si="237"/>
        <v>-</v>
      </c>
      <c r="LJ86" s="567" t="str" cm="1">
        <f t="array" aca="1" ref="LJ86" ca="1">INDEX(LJ$13:LJ85,$B86+1,1)</f>
        <v>-</v>
      </c>
      <c r="LK86" s="441" t="str" cm="1">
        <f t="array" aca="1" ref="LK86" ca="1">IF(OR(LL86:LL86&lt;&gt;"-"),TRUE,"-")</f>
        <v>-</v>
      </c>
      <c r="LL86" s="567" t="str" cm="1">
        <f t="array" aca="1" ref="LL86" ca="1">INDEX(LL$13:LL85,$B86+1,1)</f>
        <v>-</v>
      </c>
      <c r="LM86" s="567" cm="1">
        <f t="array" aca="1" ref="LM86" ca="1">INDEX(LM$13:LM85,$B86+1,1)</f>
        <v>0</v>
      </c>
      <c r="LN86" s="567" cm="1">
        <f t="array" aca="1" ref="LN86" ca="1">INDEX(LN$13:LN85,$B86+1,1)</f>
        <v>999999</v>
      </c>
      <c r="LO86" s="567" cm="1">
        <f t="array" aca="1" ref="LO86" ca="1">INDEX(LO$13:LO85,$B86+1,1)</f>
        <v>999999</v>
      </c>
      <c r="LP86" s="567" cm="1">
        <f t="array" aca="1" ref="LP86" ca="1">INDEX(LP$13:LP85,$B86+1,1)</f>
        <v>999999</v>
      </c>
      <c r="LQ86" s="567" cm="1">
        <f t="array" aca="1" ref="LQ86" ca="1">INDEX(LQ$13:LQ85,$B86+1,1)</f>
        <v>999999</v>
      </c>
      <c r="LR86" s="567" cm="1">
        <f t="array" aca="1" ref="LR86" ca="1">INDEX(LR$13:LR85,$B86+1,1)</f>
        <v>999999</v>
      </c>
      <c r="LS86" s="567" cm="1">
        <f t="array" aca="1" ref="LS86" ca="1">INDEX(LS$13:LS85,$B86+1,1)</f>
        <v>999999</v>
      </c>
      <c r="LT86" s="567" t="str" cm="1">
        <f t="array" aca="1" ref="LT86" ca="1">INDEX(LT$13:LT85,$B86+1,1)</f>
        <v>-</v>
      </c>
      <c r="LU86" s="567" t="str" cm="1">
        <f t="array" aca="1" ref="LU86" ca="1">INDEX(LU$13:LU85,$B86+1,1)</f>
        <v>-</v>
      </c>
      <c r="LV86" s="567" t="str" cm="1">
        <f t="array" aca="1" ref="LV86" ca="1">INDEX(LV$13:LV85,$B86+1,1)</f>
        <v>-</v>
      </c>
      <c r="LW86" s="567" t="b" cm="1">
        <f t="array" aca="1" ref="LW86" ca="1">INDEX(LW$13:LW85,$B86+1,1)</f>
        <v>1</v>
      </c>
      <c r="LX86" s="567" t="str" cm="1">
        <f t="array" aca="1" ref="LX86" ca="1">INDEX(LX$13:LX85,$B86+1,1)</f>
        <v>-</v>
      </c>
      <c r="LY86" s="567" cm="1">
        <f t="array" aca="1" ref="LY86" ca="1">INDEX(LY$13:LY85,$B86+1,1)</f>
        <v>0</v>
      </c>
      <c r="LZ86" s="567" cm="1">
        <f t="array" aca="1" ref="LZ86" ca="1">INDEX(LZ$13:LZ85,$B86+1,1)</f>
        <v>0</v>
      </c>
      <c r="MA86" s="567" cm="1">
        <f t="array" aca="1" ref="MA86" ca="1">INDEX(MA$13:MA85,$B86+1,1)</f>
        <v>0</v>
      </c>
      <c r="MB86" s="567" t="str" cm="1">
        <f t="array" aca="1" ref="MB86" ca="1">INDEX(MB$13:MB85,$B86+1,1)</f>
        <v>-</v>
      </c>
      <c r="MC86" s="567" t="str" cm="1">
        <f t="array" aca="1" ref="MC86" ca="1">INDEX(MC$13:MC85,$B86+1,1)</f>
        <v>-</v>
      </c>
      <c r="MD86" s="441">
        <f t="shared" ca="1" si="238"/>
        <v>0</v>
      </c>
      <c r="ME86" s="567" t="str" cm="1">
        <f t="array" aca="1" ref="ME86" ca="1">INDEX(ME$13:ME85,$B86+1,1)</f>
        <v>-</v>
      </c>
      <c r="MF86" s="441" t="str">
        <f t="shared" ca="1" si="239"/>
        <v>-</v>
      </c>
      <c r="MG86" s="8"/>
      <c r="MH86" s="441">
        <f t="shared" si="240"/>
        <v>50</v>
      </c>
      <c r="MI86" s="441">
        <f t="shared" si="240"/>
        <v>50</v>
      </c>
      <c r="MJ86" s="441">
        <f t="shared" si="240"/>
        <v>50</v>
      </c>
      <c r="MK86" s="441">
        <f t="shared" si="240"/>
        <v>50</v>
      </c>
      <c r="ML86" s="567" cm="1">
        <f t="array" aca="1" ref="ML86" ca="1">INDEX(ML$13:ML85,$B86+1,1)</f>
        <v>1</v>
      </c>
      <c r="MM86" s="567" cm="1">
        <f t="array" aca="1" ref="MM86" ca="1">INDEX(MM$13:MM85,$B86+1,1)</f>
        <v>1</v>
      </c>
      <c r="MN86" s="567" cm="1">
        <f t="array" aca="1" ref="MN86" ca="1">INDEX(MN$13:MN85,$B86+1,1)</f>
        <v>1</v>
      </c>
      <c r="MO86" s="567" cm="1">
        <f t="array" aca="1" ref="MO86" ca="1">INDEX(MO$13:MO85,$B86+1,1)</f>
        <v>1</v>
      </c>
      <c r="MP86" s="8"/>
      <c r="MQ86" s="441">
        <f t="shared" ca="1" si="241"/>
        <v>1.5</v>
      </c>
      <c r="MR86" s="8"/>
      <c r="MS86" s="577" t="str">
        <f t="shared" ca="1" si="242"/>
        <v>-</v>
      </c>
      <c r="MT86" s="577" t="str">
        <f t="shared" ca="1" si="242"/>
        <v>-</v>
      </c>
      <c r="MU86" s="577" t="str">
        <f t="shared" ca="1" si="242"/>
        <v>-</v>
      </c>
      <c r="MV86" s="577" t="str">
        <f t="shared" ca="1" si="242"/>
        <v>-</v>
      </c>
      <c r="MW86" s="567" cm="1">
        <f t="array" aca="1" ref="MW86" ca="1">INDEX(MW$13:MW85,$B86+1,1)</f>
        <v>0</v>
      </c>
      <c r="MX86" s="514">
        <v>0</v>
      </c>
    </row>
    <row r="87" spans="1:362" outlineLevel="2">
      <c r="A87" s="18">
        <f t="shared" si="120"/>
        <v>74</v>
      </c>
      <c r="B87" s="200">
        <f t="shared" ca="1" si="250"/>
        <v>72</v>
      </c>
      <c r="C87" s="489">
        <v>202</v>
      </c>
      <c r="D87" s="124" t="str">
        <f t="shared" ca="1" si="187"/>
        <v>GSW</v>
      </c>
      <c r="E87" t="b">
        <v>1</v>
      </c>
      <c r="F87" t="b">
        <v>0</v>
      </c>
      <c r="G87" t="b">
        <f t="shared" si="255"/>
        <v>1</v>
      </c>
      <c r="H87" s="200">
        <f t="shared" ca="1" si="247"/>
        <v>14</v>
      </c>
      <c r="I87" s="567" cm="1">
        <f t="array" aca="1" ref="I87" ca="1">INDEX(I$13:I86,$B87+1,1)</f>
        <v>1</v>
      </c>
      <c r="J87" s="567" cm="1">
        <f t="array" aca="1" ref="J87" ca="1">INDEX(J$13:J86,$B87+1,1)</f>
        <v>0</v>
      </c>
      <c r="K87" s="567" cm="1">
        <f t="array" aca="1" ref="K87" ca="1">INDEX(K$13:K86,$B87+1,1)</f>
        <v>0</v>
      </c>
      <c r="L87" s="567" cm="1">
        <f t="array" aca="1" ref="L87" ca="1">INDEX(L$13:L86,$B87+1,1)</f>
        <v>2</v>
      </c>
      <c r="M87" s="567" cm="1">
        <f t="array" aca="1" ref="M87" ca="1">INDEX(M$13:M86,$B87+1,1)</f>
        <v>2</v>
      </c>
      <c r="N87" s="567" cm="1">
        <f t="array" aca="1" ref="N87" ca="1">INDEX(N$13:N86,$B87+1,1)</f>
        <v>2</v>
      </c>
      <c r="O87" s="567" cm="1">
        <f t="array" aca="1" ref="O87" ca="1">INDEX(O$13:O86,$B87+1,1)</f>
        <v>3</v>
      </c>
      <c r="P87" s="441">
        <f t="shared" ca="1" si="189"/>
        <v>2</v>
      </c>
      <c r="Q87" s="441">
        <f t="shared" ca="1" si="189"/>
        <v>0</v>
      </c>
      <c r="R87" s="441">
        <f t="shared" ca="1" si="190"/>
        <v>6</v>
      </c>
      <c r="S87" s="91">
        <f t="shared" ca="1" si="191"/>
        <v>2</v>
      </c>
      <c r="T87" s="91">
        <f ca="1">INDEX(CHOOSE($O87,DataAutumn!i.AdultDrys,DataWinter!i.AdultDrys,DataSpring!i.AdultDrys),1,$M87)</f>
        <v>3</v>
      </c>
      <c r="U87" s="567" cm="1">
        <f t="array" aca="1" ref="U87" ca="1">INDEX(U$13:U86,$B87+1,1)</f>
        <v>2</v>
      </c>
      <c r="V87" s="567" cm="1">
        <f t="array" aca="1" ref="V87" ca="1">INDEX(V$13:V86,$B87+1,1)</f>
        <v>0</v>
      </c>
      <c r="W87" s="567" cm="1">
        <f t="array" aca="1" ref="W87" ca="1">INDEX(W$13:W86,$B87+1,1)</f>
        <v>0</v>
      </c>
      <c r="X87" s="567" cm="1">
        <f t="array" aca="1" ref="X87" ca="1">INDEX(X$13:X86,$B87+1,1)</f>
        <v>2</v>
      </c>
      <c r="Y87" s="567" cm="1">
        <f t="array" aca="1" ref="Y87" ca="1">INDEX(Y$13:Y86,$B87+1,1)</f>
        <v>1</v>
      </c>
      <c r="Z87" s="567" cm="1">
        <f t="array" aca="1" ref="Z87" ca="1">INDEX(Z$13:Z86,$B87+1,1)</f>
        <v>1</v>
      </c>
      <c r="AA87" s="567" cm="1">
        <f t="array" aca="1" ref="AA87" ca="1">INDEX(AA$13:AA86,$B87+1,1)</f>
        <v>1</v>
      </c>
      <c r="AB87" s="441" cm="1">
        <f t="array" aca="1" ref="AB87" ca="1">INDEX(i.MLP_PvP,$AD87,2)</f>
        <v>1</v>
      </c>
      <c r="AC87" s="441"/>
      <c r="AD87" s="567" cm="1">
        <f t="array" aca="1" ref="AD87" ca="1">INDEX(AD$13:AD86,$B87+1,1)</f>
        <v>1</v>
      </c>
      <c r="AE87" s="567" cm="1">
        <f t="array" aca="1" ref="AE87" ca="1">INDEX(AE$13:AE86,$B87+1,1)</f>
        <v>0</v>
      </c>
      <c r="AF87" s="567" cm="1">
        <f t="array" aca="1" ref="AF87" ca="1">INDEX(AF$13:AF86,$B87+1,1)</f>
        <v>0</v>
      </c>
      <c r="AG87" s="567" cm="1">
        <f t="array" aca="1" ref="AG87" ca="1">INDEX(AG$13:AG86,$B87+1,1)</f>
        <v>0</v>
      </c>
      <c r="AH87" s="567" cm="1">
        <f t="array" aca="1" ref="AH87" ca="1">INDEX(AH$13:AH86,$B87+1,1)</f>
        <v>0</v>
      </c>
      <c r="AI87" s="116"/>
      <c r="AJ87" s="116"/>
      <c r="AK87" s="116"/>
      <c r="AL87" s="116"/>
      <c r="AM87" s="116"/>
      <c r="AN87" s="116"/>
      <c r="AO87" s="116"/>
      <c r="AP87" s="116"/>
      <c r="AQ87" s="116"/>
      <c r="AR87" s="116"/>
      <c r="AS87" s="116"/>
      <c r="AT87" s="116"/>
      <c r="AU87" s="116"/>
      <c r="AV87" s="116"/>
      <c r="AW87" s="116"/>
      <c r="AX87" s="116"/>
      <c r="AY87" s="116"/>
      <c r="AZ87" s="116"/>
      <c r="BA87" s="327" t="str">
        <f t="shared" ca="1" si="243"/>
        <v>Feedsupply 00014 SE GSW MWM     TOLSpr Scan2 CFS_0 RR+01% GP100% WP100% MP100% (PT_F33N11L00)</v>
      </c>
      <c r="BB87" s="8" t="str">
        <f ca="1">IF(COUNTIF(BA$13:BA87,BA87)=1,"-","Dup")</f>
        <v>-</v>
      </c>
      <c r="BC87" s="8"/>
      <c r="BD87" s="567" t="str" cm="1">
        <f t="array" aca="1" ref="BD87" ca="1">INDEX(BD$13:BD86,$B87+1,1)</f>
        <v>-</v>
      </c>
      <c r="BE87" s="567" t="str" cm="1">
        <f t="array" aca="1" ref="BE87" ca="1">INDEX(BE$13:BE86,$B87+1,1)</f>
        <v>-</v>
      </c>
      <c r="BF87" s="567" t="str" cm="1">
        <f t="array" aca="1" ref="BF87" ca="1">INDEX(BF$13:BF86,$B87+1,1)</f>
        <v>-</v>
      </c>
      <c r="BG87" s="567" t="str" cm="1">
        <f t="array" aca="1" ref="BG87" ca="1">INDEX(BG$13:BG86,$B87+1,1)</f>
        <v>-</v>
      </c>
      <c r="BH87" s="567" t="str" cm="1">
        <f t="array" aca="1" ref="BH87" ca="1">INDEX(BH$13:BH86,$B87+1,1)</f>
        <v>-</v>
      </c>
      <c r="BI87" s="567" t="str" cm="1">
        <f t="array" aca="1" ref="BI87" ca="1">INDEX(BI$13:BI86,$B87+1,1)</f>
        <v>-</v>
      </c>
      <c r="BJ87" s="567" t="str" cm="1">
        <f t="array" aca="1" ref="BJ87" ca="1">INDEX(BJ$13:BJ86,$B87+1,1)</f>
        <v>-</v>
      </c>
      <c r="BK87" s="567" t="str" cm="1">
        <f t="array" aca="1" ref="BK87" ca="1">INDEX(BK$13:BK86,$B87+1,1)</f>
        <v>-</v>
      </c>
      <c r="BL87" s="567" t="str" cm="1">
        <f t="array" aca="1" ref="BL87" ca="1">INDEX(BL$13:BL86,$B87+1,1)</f>
        <v>-</v>
      </c>
      <c r="BM87" s="8"/>
      <c r="BN87" s="441" t="b">
        <f t="shared" ca="1" si="192"/>
        <v>1</v>
      </c>
      <c r="BO87" s="441" t="str">
        <f t="shared" ca="1" si="192"/>
        <v>-</v>
      </c>
      <c r="BP87" s="441" t="b">
        <f t="shared" ca="1" si="192"/>
        <v>0</v>
      </c>
      <c r="BQ87" s="441" t="str">
        <f t="shared" ca="1" si="192"/>
        <v>-</v>
      </c>
      <c r="BR87" s="441" t="str">
        <f t="shared" ca="1" si="192"/>
        <v>-</v>
      </c>
      <c r="BS87" s="441" t="str">
        <f t="shared" ca="1" si="192"/>
        <v>-</v>
      </c>
      <c r="BT87" s="441" t="str">
        <f t="shared" ca="1" si="192"/>
        <v>-</v>
      </c>
      <c r="BU87" s="441" t="str">
        <f t="shared" ca="1" si="192"/>
        <v>-</v>
      </c>
      <c r="BV87" s="441" t="str">
        <f t="shared" ca="1" si="192"/>
        <v>-</v>
      </c>
      <c r="BW87" s="441" t="str">
        <f t="shared" ca="1" si="192"/>
        <v>-</v>
      </c>
      <c r="BX87" s="441" t="str">
        <f t="shared" ca="1" si="192"/>
        <v>-</v>
      </c>
      <c r="BY87" s="441" t="str">
        <f t="shared" ca="1" si="192"/>
        <v>-</v>
      </c>
      <c r="BZ87" s="441" t="b">
        <f t="shared" ca="1" si="192"/>
        <v>0</v>
      </c>
      <c r="CA87" s="91">
        <f t="shared" ca="1" si="192"/>
        <v>0</v>
      </c>
      <c r="CB87" s="567" t="str" cm="1">
        <f t="array" aca="1" ref="CB87" ca="1">INDEX(CB$13:CB86,$B87+1,1)</f>
        <v>-</v>
      </c>
      <c r="CC87" s="567" t="str" cm="1">
        <f t="array" aca="1" ref="CC87" ca="1">INDEX(CC$13:CC86,$B87+1,1)</f>
        <v>-</v>
      </c>
      <c r="CD87" s="567" t="b" cm="1">
        <f t="array" aca="1" ref="CD87" ca="1">INDEX(CD$13:CD86,$B87+1,1)</f>
        <v>1</v>
      </c>
      <c r="CE87" s="8"/>
      <c r="CF87" s="567" t="str" cm="1">
        <f t="array" aca="1" ref="CF87" ca="1">INDEX(CF$13:CF86,$B87+1,1)</f>
        <v>-</v>
      </c>
      <c r="CG87" s="441" t="str">
        <f t="shared" ca="1" si="193"/>
        <v>-</v>
      </c>
      <c r="CH87" s="441">
        <f t="shared" ca="1" si="194"/>
        <v>0</v>
      </c>
      <c r="CI87" s="441">
        <f t="shared" ca="1" si="194"/>
        <v>0</v>
      </c>
      <c r="CJ87" s="567" t="str" cm="1">
        <f t="array" aca="1" ref="CJ87" ca="1">INDEX(CJ$13:CJ86,$B87+1,1)</f>
        <v>-</v>
      </c>
      <c r="CK87" s="567" t="str" cm="1">
        <f t="array" aca="1" ref="CK87" ca="1">INDEX(CK$13:CK86,$B87+1,1)</f>
        <v>-</v>
      </c>
      <c r="CL87" s="567" t="str" cm="1">
        <f t="array" aca="1" ref="CL87" ca="1">INDEX(CL$13:CL86,$B87+1,1)</f>
        <v>-</v>
      </c>
      <c r="CM87" s="441" t="str">
        <f t="shared" ca="1" si="195"/>
        <v>-</v>
      </c>
      <c r="CN87" s="441">
        <f t="shared" ca="1" si="196"/>
        <v>0</v>
      </c>
      <c r="CO87" s="441">
        <f t="shared" ca="1" si="196"/>
        <v>0</v>
      </c>
      <c r="CP87" s="567" t="str" cm="1">
        <f t="array" aca="1" ref="CP87" ca="1">INDEX(CP$13:CP86,$B87+1,1)</f>
        <v>-</v>
      </c>
      <c r="CQ87" s="441" t="str">
        <f t="shared" ca="1" si="197"/>
        <v>-</v>
      </c>
      <c r="CR87" s="441">
        <f t="shared" ca="1" si="198"/>
        <v>0</v>
      </c>
      <c r="CS87" s="567" t="str" cm="1">
        <f t="array" aca="1" ref="CS87" ca="1">INDEX(CS$13:CS86,$B87+1,1)</f>
        <v>-</v>
      </c>
      <c r="CT87" s="567" t="str" cm="1">
        <f t="array" aca="1" ref="CT87" ca="1">INDEX(CT$13:CT86,$B87+1,1)</f>
        <v>-</v>
      </c>
      <c r="CU87" s="441">
        <f t="shared" ca="1" si="199"/>
        <v>0</v>
      </c>
      <c r="CV87" s="567" t="str" cm="1">
        <f t="array" aca="1" ref="CV87" ca="1">INDEX(CV$13:CV86,$B87+1,1)</f>
        <v>-</v>
      </c>
      <c r="CW87" s="441" t="str">
        <f t="shared" ca="1" si="200"/>
        <v>-</v>
      </c>
      <c r="CX87" s="441">
        <f t="shared" ca="1" si="201"/>
        <v>0</v>
      </c>
      <c r="CY87" s="441">
        <f t="shared" ca="1" si="201"/>
        <v>0</v>
      </c>
      <c r="CZ87" s="8"/>
      <c r="DA87" s="567" t="b" cm="1">
        <f t="array" aca="1" ref="DA87" ca="1">INDEX(DA$13:DA86,$B87+1,1)</f>
        <v>1</v>
      </c>
      <c r="DB87" s="567" t="b" cm="1">
        <f t="array" aca="1" ref="DB87" ca="1">INDEX(DB$13:DB86,$B87+1,1)</f>
        <v>1</v>
      </c>
      <c r="DC87" s="579">
        <f t="shared" ca="1" si="202"/>
        <v>2232011</v>
      </c>
      <c r="DD87" s="567" t="b" cm="1">
        <f t="array" aca="1" ref="DD87" ca="1">INDEX(DD$13:DD86,$B87+1,1)</f>
        <v>1</v>
      </c>
      <c r="DE87" s="567" cm="1">
        <f t="array" aca="1" ref="DE87" ca="1">INDEX(DE$13:DE86,$B87+1,1)</f>
        <v>0</v>
      </c>
      <c r="DF87" s="567" cm="1">
        <f t="array" aca="1" ref="DF87" ca="1">INDEX(DF$13:DF86,$B87+1,1)</f>
        <v>1</v>
      </c>
      <c r="DG87" s="567" cm="1">
        <f t="array" aca="1" ref="DG87" ca="1">INDEX(DG$13:DG86,$B87+1,1)</f>
        <v>1</v>
      </c>
      <c r="DH87" s="575">
        <f t="shared" ca="1" si="203"/>
        <v>652</v>
      </c>
      <c r="DI87" s="575">
        <f t="shared" ca="1" si="203"/>
        <v>686</v>
      </c>
      <c r="DJ87" s="575">
        <f t="shared" ca="1" si="203"/>
        <v>721</v>
      </c>
      <c r="DK87" s="490">
        <f t="shared" ca="1" si="204"/>
        <v>378</v>
      </c>
      <c r="DL87" s="490">
        <f t="shared" ca="1" si="204"/>
        <v>413</v>
      </c>
      <c r="DM87" s="490">
        <f t="shared" ca="1" si="204"/>
        <v>448</v>
      </c>
      <c r="DN87" s="441">
        <f t="shared" ca="1" si="205"/>
        <v>1</v>
      </c>
      <c r="DO87" s="441">
        <f t="shared" ca="1" si="205"/>
        <v>60</v>
      </c>
      <c r="DP87" s="441" t="str">
        <f t="shared" ca="1" si="205"/>
        <v>-</v>
      </c>
      <c r="DQ87" s="441" t="str">
        <f t="shared" ca="1" si="205"/>
        <v>-</v>
      </c>
      <c r="DR87" s="441" t="str">
        <f t="shared" ca="1" si="205"/>
        <v>-</v>
      </c>
      <c r="DS87" s="441" t="str">
        <f t="shared" ca="1" si="205"/>
        <v>-</v>
      </c>
      <c r="DT87" s="441" t="b">
        <f t="shared" ca="1" si="206"/>
        <v>0</v>
      </c>
      <c r="DU87" s="441" t="str">
        <f t="shared" ca="1" si="206"/>
        <v>-</v>
      </c>
      <c r="DV87" s="441" t="str">
        <f t="shared" ca="1" si="206"/>
        <v>-</v>
      </c>
      <c r="DW87" s="441" t="str">
        <f t="shared" ca="1" si="206"/>
        <v>-</v>
      </c>
      <c r="DX87" s="441" t="str">
        <f t="shared" ca="1" si="206"/>
        <v>-</v>
      </c>
      <c r="DY87" s="441" t="str">
        <f t="shared" ca="1" si="206"/>
        <v>-</v>
      </c>
      <c r="DZ87" s="441">
        <f t="shared" ca="1" si="206"/>
        <v>500</v>
      </c>
      <c r="EA87" s="441">
        <f t="shared" ca="1" si="206"/>
        <v>500</v>
      </c>
      <c r="EB87" s="441" t="str">
        <f t="shared" ca="1" si="206"/>
        <v>-</v>
      </c>
      <c r="EC87" s="441" t="str">
        <f t="shared" ca="1" si="206"/>
        <v>-</v>
      </c>
      <c r="ED87" s="441" t="str">
        <f t="shared" ca="1" si="206"/>
        <v>-</v>
      </c>
      <c r="EE87" s="441">
        <f t="shared" ca="1" si="207"/>
        <v>0</v>
      </c>
      <c r="EF87" s="441">
        <f t="shared" ca="1" si="208"/>
        <v>1.2500000000000001E-2</v>
      </c>
      <c r="EG87" s="441">
        <f t="shared" ca="1" si="209"/>
        <v>0</v>
      </c>
      <c r="EH87" s="441">
        <f t="shared" ca="1" si="209"/>
        <v>6.25E-2</v>
      </c>
      <c r="EI87" s="441">
        <f t="shared" ca="1" si="209"/>
        <v>6.25E-2</v>
      </c>
      <c r="EJ87" s="441">
        <f t="shared" ca="1" si="209"/>
        <v>6.25E-2</v>
      </c>
      <c r="EK87" s="441" t="b">
        <f t="shared" ca="1" si="210"/>
        <v>0</v>
      </c>
      <c r="EL87" s="441" t="b">
        <f t="shared" ca="1" si="210"/>
        <v>1</v>
      </c>
      <c r="EM87" s="441" t="b">
        <f t="shared" ca="1" si="210"/>
        <v>1</v>
      </c>
      <c r="EN87" s="441" t="b">
        <f t="shared" ca="1" si="210"/>
        <v>0</v>
      </c>
      <c r="EO87" s="441">
        <f t="shared" ca="1" si="211"/>
        <v>1</v>
      </c>
      <c r="EP87" s="441">
        <f t="shared" ca="1" si="212"/>
        <v>0</v>
      </c>
      <c r="EQ87" s="441" t="b">
        <f t="shared" ca="1" si="213"/>
        <v>0</v>
      </c>
      <c r="ER87" s="441" t="b">
        <f t="shared" ca="1" si="214"/>
        <v>0</v>
      </c>
      <c r="ES87" s="441" t="b">
        <f t="shared" ca="1" si="214"/>
        <v>0</v>
      </c>
      <c r="ET87" s="441" t="b">
        <f t="shared" ca="1" si="214"/>
        <v>1</v>
      </c>
      <c r="EU87" s="91">
        <f t="shared" ca="1" si="215"/>
        <v>2</v>
      </c>
      <c r="EV87" s="91">
        <f t="shared" ca="1" si="215"/>
        <v>2</v>
      </c>
      <c r="EW87" s="441">
        <f t="shared" ca="1" si="216"/>
        <v>1</v>
      </c>
      <c r="EX87" s="441">
        <f t="shared" ca="1" si="217"/>
        <v>1</v>
      </c>
      <c r="EY87" s="441">
        <f t="shared" ca="1" si="217"/>
        <v>1</v>
      </c>
      <c r="EZ87" s="441">
        <f t="shared" ca="1" si="218"/>
        <v>1</v>
      </c>
      <c r="FA87" s="441">
        <f t="shared" ca="1" si="219"/>
        <v>0.5</v>
      </c>
      <c r="FB87" s="441" t="b">
        <f t="shared" ca="1" si="219"/>
        <v>1</v>
      </c>
      <c r="FC87" s="441" t="b">
        <f t="shared" ca="1" si="219"/>
        <v>0</v>
      </c>
      <c r="FD87" s="441" t="b">
        <f t="shared" ca="1" si="219"/>
        <v>0</v>
      </c>
      <c r="FE87" s="441" t="b">
        <f t="shared" ca="1" si="219"/>
        <v>0</v>
      </c>
      <c r="FF87" s="91">
        <f t="shared" ca="1" si="220"/>
        <v>1</v>
      </c>
      <c r="FG87" s="91">
        <f t="shared" ca="1" si="220"/>
        <v>1</v>
      </c>
      <c r="FH87" s="91">
        <f t="shared" ca="1" si="220"/>
        <v>1</v>
      </c>
      <c r="FI87" s="91">
        <f t="shared" ca="1" si="220"/>
        <v>1</v>
      </c>
      <c r="FJ87" s="91">
        <f t="shared" ca="1" si="220"/>
        <v>1</v>
      </c>
      <c r="FK87" s="91">
        <f t="shared" ca="1" si="220"/>
        <v>1</v>
      </c>
      <c r="FL87" s="91">
        <f t="shared" ca="1" si="220"/>
        <v>1</v>
      </c>
      <c r="FM87" s="91">
        <f t="shared" ca="1" si="220"/>
        <v>1</v>
      </c>
      <c r="FN87" s="8"/>
      <c r="FO87" s="567" t="str" cm="1">
        <f t="array" aca="1" ref="FO87" ca="1">INDEX(FO$13:FO86,$B87+1,1)</f>
        <v>-</v>
      </c>
      <c r="FP87" s="567" t="str" cm="1">
        <f t="array" aca="1" ref="FP87" ca="1">INDEX(FP$13:FP86,$B87+1,1)</f>
        <v>-</v>
      </c>
      <c r="FQ87" s="567" t="str" cm="1">
        <f t="array" aca="1" ref="FQ87" ca="1">INDEX(FQ$13:FQ86,$B87+1,1)</f>
        <v>-</v>
      </c>
      <c r="FR87" s="441">
        <f t="shared" ca="1" si="221"/>
        <v>11</v>
      </c>
      <c r="FS87" s="567" t="str" cm="1">
        <f t="array" aca="1" ref="FS87" ca="1">INDEX(FS$13:FS86,$B87+1,1)</f>
        <v>-</v>
      </c>
      <c r="FT87" s="567" cm="1">
        <f t="array" aca="1" ref="FT87" ca="1">INDEX(FT$13:FT86,$B87+1,1)</f>
        <v>1</v>
      </c>
      <c r="FU87" s="567" cm="1">
        <f t="array" aca="1" ref="FU87" ca="1">INDEX(FU$13:FU86,$B87+1,1)</f>
        <v>1</v>
      </c>
      <c r="FV87" s="567" t="str" cm="1">
        <f t="array" aca="1" ref="FV87" ca="1">INDEX(FV$13:FV86,$B87+1,1)</f>
        <v>-</v>
      </c>
      <c r="FW87" s="567" t="str" cm="1">
        <f t="array" aca="1" ref="FW87" ca="1">INDEX(FW$13:FW86,$B87+1,1)</f>
        <v>-</v>
      </c>
      <c r="FX87" s="567" t="str" cm="1">
        <f t="array" aca="1" ref="FX87" ca="1">INDEX(FX$13:FX86,$B87+1,1)</f>
        <v>-</v>
      </c>
      <c r="FY87" s="567" t="str" cm="1">
        <f t="array" aca="1" ref="FY87" ca="1">INDEX(FY$13:FY86,$B87+1,1)</f>
        <v>-</v>
      </c>
      <c r="FZ87" s="567" t="str" cm="1">
        <f t="array" aca="1" ref="FZ87" ca="1">INDEX(FZ$13:FZ86,$B87+1,1)</f>
        <v>-</v>
      </c>
      <c r="GA87" s="567" t="str" cm="1">
        <f t="array" aca="1" ref="GA87" ca="1">INDEX(GA$13:GA86,$B87+1,1)</f>
        <v>-</v>
      </c>
      <c r="GB87" s="567" t="str" cm="1">
        <f t="array" aca="1" ref="GB87" ca="1">INDEX(GB$13:GB86,$B87+1,1)</f>
        <v>-</v>
      </c>
      <c r="GC87" s="567" t="str" cm="1">
        <f t="array" aca="1" ref="GC87" ca="1">INDEX(GC$13:GC86,$B87+1,1)</f>
        <v>-</v>
      </c>
      <c r="GD87" s="567" t="str" cm="1">
        <f t="array" aca="1" ref="GD87" ca="1">INDEX(GD$13:GD86,$B87+1,1)</f>
        <v>-</v>
      </c>
      <c r="GE87" s="567" t="str" cm="1">
        <f t="array" aca="1" ref="GE87" ca="1">INDEX(GE$13:GE86,$B87+1,1)</f>
        <v>-</v>
      </c>
      <c r="GF87" s="567" t="str" cm="1">
        <f t="array" aca="1" ref="GF87" ca="1">INDEX(GF$13:GF86,$B87+1,1)</f>
        <v>-</v>
      </c>
      <c r="GG87" s="567" t="str" cm="1">
        <f t="array" aca="1" ref="GG87" ca="1">INDEX(GG$13:GG86,$B87+1,1)</f>
        <v>-</v>
      </c>
      <c r="GH87" s="567" t="str" cm="1">
        <f t="array" aca="1" ref="GH87" ca="1">INDEX(GH$13:GH86,$B87+1,1)</f>
        <v>-</v>
      </c>
      <c r="GI87" s="567" t="str" cm="1">
        <f t="array" aca="1" ref="GI87" ca="1">INDEX(GI$13:GI86,$B87+1,1)</f>
        <v>-</v>
      </c>
      <c r="GJ87" s="567" t="str" cm="1">
        <f t="array" aca="1" ref="GJ87" ca="1">INDEX(GJ$13:GJ86,$B87+1,1)</f>
        <v>-</v>
      </c>
      <c r="GK87" s="567" t="str" cm="1">
        <f t="array" aca="1" ref="GK87" ca="1">INDEX(GK$13:GK86,$B87+1,1)</f>
        <v>-</v>
      </c>
      <c r="GL87" s="567" t="str" cm="1">
        <f t="array" aca="1" ref="GL87" ca="1">INDEX(GL$13:GL86,$B87+1,1)</f>
        <v>-</v>
      </c>
      <c r="GM87" s="567" t="str" cm="1">
        <f t="array" aca="1" ref="GM87" ca="1">INDEX(GM$13:GM86,$B87+1,1)</f>
        <v>-</v>
      </c>
      <c r="GN87" s="441">
        <f t="shared" ca="1" si="222"/>
        <v>0.77746633065143</v>
      </c>
      <c r="GO87" s="567" t="str" cm="1">
        <f t="array" aca="1" ref="GO87" ca="1">INDEX(GO$13:GO86,$B87+1,1)</f>
        <v>-</v>
      </c>
      <c r="GP87" s="567" cm="1">
        <f t="array" aca="1" ref="GP87" ca="1">INDEX(GP$13:GP86,$B87+1,1)</f>
        <v>1</v>
      </c>
      <c r="GQ87" s="441">
        <f t="shared" ca="1" si="223"/>
        <v>-1.6553912775740486E-3</v>
      </c>
      <c r="GR87" s="567" cm="1">
        <f t="array" aca="1" ref="GR87" ca="1">INDEX(GR$13:GR86,$B87+1,1)</f>
        <v>0</v>
      </c>
      <c r="GS87" s="441">
        <f t="shared" ca="1" si="224"/>
        <v>-7.7585088790097685E-3</v>
      </c>
      <c r="GT87" s="441">
        <f t="shared" ca="1" si="224"/>
        <v>-1.939627219752442E-2</v>
      </c>
      <c r="GU87" s="441">
        <f t="shared" ca="1" si="224"/>
        <v>-1.939627219752442E-2</v>
      </c>
      <c r="GV87" s="441">
        <f t="shared" ca="1" si="224"/>
        <v>1</v>
      </c>
      <c r="GW87" s="441">
        <f t="shared" ca="1" si="224"/>
        <v>1.0189371900128976</v>
      </c>
      <c r="GX87" s="441">
        <f t="shared" ca="1" si="224"/>
        <v>-6.4495508428962081E-2</v>
      </c>
      <c r="GY87" s="567" cm="1">
        <f t="array" aca="1" ref="GY87" ca="1">INDEX(GY$13:GY86,$B87+1,1)</f>
        <v>0</v>
      </c>
      <c r="GZ87" s="567" cm="1">
        <f t="array" aca="1" ref="GZ87" ca="1">INDEX(GZ$13:GZ86,$B87+1,1)</f>
        <v>0</v>
      </c>
      <c r="HA87" s="567" cm="1">
        <f t="array" aca="1" ref="HA87" ca="1">INDEX(HA$13:HA86,$B87+1,1)</f>
        <v>0</v>
      </c>
      <c r="HB87" s="8"/>
      <c r="HC87" s="91" t="b">
        <f t="shared" ca="1" si="248"/>
        <v>1</v>
      </c>
      <c r="HD87" s="567" t="b" cm="1">
        <f t="array" aca="1" ref="HD87" ca="1">INDEX(HD$13:HD86,$B87+1,1)</f>
        <v>1</v>
      </c>
      <c r="HE87" s="674">
        <f t="shared" ca="1" si="254"/>
        <v>222301000007</v>
      </c>
      <c r="HF87" s="567" t="str" cm="1">
        <f t="array" aca="1" ref="HF87" ca="1">INDEX(HF$13:HF86,$B87+1,1)</f>
        <v>-</v>
      </c>
      <c r="HG87" s="567" cm="1">
        <f t="array" aca="1" ref="HG87" ca="1">INDEX(HG$13:HG86,$B87+1,1)</f>
        <v>0</v>
      </c>
      <c r="HH87" s="22" t="s">
        <v>30</v>
      </c>
      <c r="HI87" s="567" t="str" cm="1">
        <f t="array" aca="1" ref="HI87" ca="1">INDEX(HI$13:HI86,$B87+1,1)</f>
        <v>-</v>
      </c>
      <c r="HJ87" s="578">
        <f t="shared" ca="1" si="251"/>
        <v>222301000007</v>
      </c>
      <c r="HK87" s="567" t="str" cm="1">
        <f t="array" aca="1" ref="HK87" ca="1">INDEX(HK$13:HK86,$B87+1,1)</f>
        <v>-</v>
      </c>
      <c r="HL87" s="567" t="str" cm="1">
        <f t="array" aca="1" ref="HL87" ca="1">INDEX(HL$13:HL86,$B87+1,1)</f>
        <v>-</v>
      </c>
      <c r="HM87" s="567" t="str" cm="1">
        <f t="array" aca="1" ref="HM87" ca="1">INDEX(HM$13:HM86,$B87+1,1)</f>
        <v>-</v>
      </c>
      <c r="HN87" s="567" t="str" cm="1">
        <f t="array" aca="1" ref="HN87" ca="1">INDEX(HN$13:HN86,$B87+1,1)</f>
        <v>-</v>
      </c>
      <c r="HO87" s="567" t="str" cm="1">
        <f t="array" aca="1" ref="HO87" ca="1">INDEX(HO$13:HO86,$B87+1,1)</f>
        <v>-</v>
      </c>
      <c r="HP87" s="567" t="str" cm="1">
        <f t="array" aca="1" ref="HP87" ca="1">INDEX(HP$13:HP86,$B87+1,1)</f>
        <v>-</v>
      </c>
      <c r="HQ87" s="567" t="str" cm="1">
        <f t="array" aca="1" ref="HQ87" ca="1">INDEX(HQ$13:HQ86,$B87+1,1)</f>
        <v>-</v>
      </c>
      <c r="HR87" s="567" t="str" cm="1">
        <f t="array" aca="1" ref="HR87" ca="1">INDEX(HR$13:HR86,$B87+1,1)</f>
        <v>-</v>
      </c>
      <c r="HS87" s="567" t="str" cm="1">
        <f t="array" aca="1" ref="HS87" ca="1">INDEX(HS$13:HS86,$B87+1,1)</f>
        <v>-</v>
      </c>
      <c r="HT87" s="567" t="str" cm="1">
        <f t="array" aca="1" ref="HT87" ca="1">INDEX(HT$13:HT86,$B87+1,1)</f>
        <v>-</v>
      </c>
      <c r="HU87" s="567" t="str" cm="1">
        <f t="array" aca="1" ref="HU87" ca="1">INDEX(HU$13:HU86,$B87+1,1)</f>
        <v>-</v>
      </c>
      <c r="HV87" s="22">
        <v>1</v>
      </c>
      <c r="HW87" s="22">
        <v>1</v>
      </c>
      <c r="HX87" s="567" cm="1">
        <f t="array" aca="1" ref="HX87" ca="1">INDEX(HX$13:HX86,$B87+1,1)</f>
        <v>0</v>
      </c>
      <c r="HY87" s="567" t="str" cm="1">
        <f t="array" aca="1" ref="HY87" ca="1">INDEX(HY$13:HY86,$B87+1,1)</f>
        <v>-</v>
      </c>
      <c r="HZ87" s="567" t="str" cm="1">
        <f t="array" aca="1" ref="HZ87" ca="1">INDEX(HZ$13:HZ86,$B87+1,1)</f>
        <v>-</v>
      </c>
      <c r="IA87" s="567" t="str" cm="1">
        <f t="array" aca="1" ref="IA87" ca="1">INDEX(IA$13:IA86,$B87+1,1)</f>
        <v>-</v>
      </c>
      <c r="IB87" s="567" t="str" cm="1">
        <f t="array" aca="1" ref="IB87" ca="1">INDEX(IB$13:IB86,$B87+1,1)</f>
        <v>-</v>
      </c>
      <c r="IC87" s="567" t="str" cm="1">
        <f t="array" aca="1" ref="IC87" ca="1">INDEX(IC$13:IC86,$B87+1,1)</f>
        <v>-</v>
      </c>
      <c r="ID87" s="567" cm="1">
        <f t="array" aca="1" ref="ID87" ca="1">INDEX(ID$13:ID86,$B87+1,1)</f>
        <v>0</v>
      </c>
      <c r="IE87" s="567" t="str" cm="1">
        <f t="array" aca="1" ref="IE87" ca="1">INDEX(IE$13:IE86,$B87+1,1)</f>
        <v>-</v>
      </c>
      <c r="IF87" s="567" t="str" cm="1">
        <f t="array" aca="1" ref="IF87" ca="1">INDEX(IF$13:IF86,$B87+1,1)</f>
        <v>-</v>
      </c>
      <c r="IG87" s="567" t="str" cm="1">
        <f t="array" aca="1" ref="IG87" ca="1">INDEX(IG$13:IG86,$B87+1,1)</f>
        <v>-</v>
      </c>
      <c r="IH87" s="200">
        <f t="shared" ca="1" si="249"/>
        <v>0</v>
      </c>
      <c r="II87" s="200">
        <f t="shared" ca="1" si="246"/>
        <v>0</v>
      </c>
      <c r="IJ87" s="8"/>
      <c r="IK87" s="567" t="str" cm="1">
        <f t="array" aca="1" ref="IK87" ca="1">INDEX(IK$13:IK86,$B87+1,1)</f>
        <v>-</v>
      </c>
      <c r="IL87" s="567" t="str" cm="1">
        <f t="array" aca="1" ref="IL87" ca="1">INDEX(IL$13:IL86,$B87+1,1)</f>
        <v>-</v>
      </c>
      <c r="IM87" s="567" t="str" cm="1">
        <f t="array" aca="1" ref="IM87" ca="1">INDEX(IM$13:IM86,$B87+1,1)</f>
        <v>-</v>
      </c>
      <c r="IN87" s="567" t="str" cm="1">
        <f t="array" aca="1" ref="IN87" ca="1">INDEX(IN$13:IN86,$B87+1,1)</f>
        <v>-</v>
      </c>
      <c r="IO87" s="567" t="str" cm="1">
        <f t="array" aca="1" ref="IO87" ca="1">INDEX(IO$13:IO86,$B87+1,1)</f>
        <v>-</v>
      </c>
      <c r="IP87" s="567" t="str" cm="1">
        <f t="array" aca="1" ref="IP87" ca="1">INDEX(IP$13:IP86,$B87+1,1)</f>
        <v>-</v>
      </c>
      <c r="IQ87" s="567" t="str" cm="1">
        <f t="array" aca="1" ref="IQ87" ca="1">INDEX(IQ$13:IQ86,$B87+1,1)</f>
        <v>-</v>
      </c>
      <c r="IR87" s="567" t="str" cm="1">
        <f t="array" aca="1" ref="IR87" ca="1">INDEX(IR$13:IR86,$B87+1,1)</f>
        <v>-</v>
      </c>
      <c r="IS87" s="567" t="str" cm="1">
        <f t="array" aca="1" ref="IS87" ca="1">INDEX(IS$13:IS86,$B87+1,1)</f>
        <v>-</v>
      </c>
      <c r="IT87" s="567" t="str" cm="1">
        <f t="array" aca="1" ref="IT87" ca="1">INDEX(IT$13:IT86,$B87+1,1)</f>
        <v>-</v>
      </c>
      <c r="IU87" s="567" t="str" cm="1">
        <f t="array" aca="1" ref="IU87" ca="1">INDEX(IU$13:IU86,$B87+1,1)</f>
        <v>-</v>
      </c>
      <c r="IV87" s="567" t="str" cm="1">
        <f t="array" aca="1" ref="IV87" ca="1">INDEX(IV$13:IV86,$B87+1,1)</f>
        <v>-</v>
      </c>
      <c r="IW87" s="567" t="str" cm="1">
        <f t="array" aca="1" ref="IW87" ca="1">INDEX(IW$13:IW86,$B87+1,1)</f>
        <v>-</v>
      </c>
      <c r="IX87" s="567" t="str" cm="1">
        <f t="array" aca="1" ref="IX87" ca="1">INDEX(IX$13:IX86,$B87+1,1)</f>
        <v>-</v>
      </c>
      <c r="IY87" s="567" t="str" cm="1">
        <f t="array" aca="1" ref="IY87" ca="1">INDEX(IY$13:IY86,$B87+1,1)</f>
        <v>-</v>
      </c>
      <c r="IZ87" s="567" t="str" cm="1">
        <f t="array" aca="1" ref="IZ87" ca="1">INDEX(IZ$13:IZ86,$B87+1,1)</f>
        <v>-</v>
      </c>
      <c r="JA87" s="567" cm="1">
        <f t="array" aca="1" ref="JA87" ca="1">INDEX(JA$13:JA86,$B87+1,1)</f>
        <v>0</v>
      </c>
      <c r="JB87" s="575">
        <f t="shared" ca="1" si="225"/>
        <v>0</v>
      </c>
      <c r="JC87" s="575">
        <f t="shared" ca="1" si="225"/>
        <v>0</v>
      </c>
      <c r="JD87" s="197">
        <f t="shared" ca="1" si="226"/>
        <v>0</v>
      </c>
      <c r="JE87" s="197">
        <f t="shared" ca="1" si="226"/>
        <v>0</v>
      </c>
      <c r="JF87" s="197">
        <f t="shared" ca="1" si="226"/>
        <v>0</v>
      </c>
      <c r="JG87" s="197">
        <f t="shared" ca="1" si="226"/>
        <v>0</v>
      </c>
      <c r="JH87" s="197">
        <f t="shared" ca="1" si="226"/>
        <v>0</v>
      </c>
      <c r="JI87" s="240">
        <f t="shared" ca="1" si="227"/>
        <v>0</v>
      </c>
      <c r="JJ87" s="197">
        <f t="shared" ca="1" si="228"/>
        <v>0</v>
      </c>
      <c r="JK87" s="197">
        <f t="shared" ca="1" si="228"/>
        <v>0</v>
      </c>
      <c r="JL87" s="197">
        <f t="shared" ca="1" si="228"/>
        <v>0</v>
      </c>
      <c r="JM87" s="197">
        <f t="shared" ca="1" si="228"/>
        <v>0</v>
      </c>
      <c r="JN87" s="197">
        <f t="shared" ca="1" si="228"/>
        <v>0</v>
      </c>
      <c r="JO87" s="240">
        <f t="shared" ca="1" si="229"/>
        <v>0</v>
      </c>
      <c r="JP87" s="241">
        <f t="shared" ca="1" si="230"/>
        <v>0</v>
      </c>
      <c r="JQ87" s="241">
        <f t="shared" ca="1" si="230"/>
        <v>0</v>
      </c>
      <c r="JR87" s="241">
        <f t="shared" ca="1" si="230"/>
        <v>0</v>
      </c>
      <c r="JS87" s="241">
        <f t="shared" ca="1" si="230"/>
        <v>0</v>
      </c>
      <c r="JT87" s="576">
        <f t="shared" ca="1" si="231"/>
        <v>0</v>
      </c>
      <c r="JU87" s="241">
        <f t="shared" ca="1" si="232"/>
        <v>0</v>
      </c>
      <c r="JV87" s="241">
        <f t="shared" ca="1" si="232"/>
        <v>0</v>
      </c>
      <c r="JW87" s="241">
        <f t="shared" ca="1" si="232"/>
        <v>0</v>
      </c>
      <c r="JX87" s="241">
        <f t="shared" ca="1" si="232"/>
        <v>0</v>
      </c>
      <c r="JY87" s="576">
        <f t="shared" ca="1" si="233"/>
        <v>0</v>
      </c>
      <c r="JZ87" s="576">
        <f t="shared" ca="1" si="233"/>
        <v>0</v>
      </c>
      <c r="KA87" s="576">
        <f t="shared" ca="1" si="233"/>
        <v>0</v>
      </c>
      <c r="KB87" s="576">
        <f t="shared" ca="1" si="233"/>
        <v>0</v>
      </c>
      <c r="KC87" s="576">
        <f t="shared" ca="1" si="233"/>
        <v>0</v>
      </c>
      <c r="KD87" s="576">
        <f t="shared" ca="1" si="233"/>
        <v>0</v>
      </c>
      <c r="KE87" s="576">
        <f t="shared" ca="1" si="233"/>
        <v>0</v>
      </c>
      <c r="KF87" s="567" cm="1">
        <f t="array" aca="1" ref="KF87" ca="1">INDEX(KF$13:KF86,$B87+1,1)</f>
        <v>0</v>
      </c>
      <c r="KG87" s="441">
        <f t="shared" ca="1" si="234"/>
        <v>67</v>
      </c>
      <c r="KH87" s="8"/>
      <c r="KI87" s="567" cm="1">
        <f t="array" aca="1" ref="KI87" ca="1">INDEX(KI$13:KI86,$B87+1,1)</f>
        <v>0</v>
      </c>
      <c r="KJ87" s="441">
        <f t="shared" si="235"/>
        <v>0</v>
      </c>
      <c r="KK87" s="567" cm="1">
        <f t="array" aca="1" ref="KK87" ca="1">INDEX(KK$13:KK86,$B87+1,1)</f>
        <v>0</v>
      </c>
      <c r="KL87" s="567" t="str" cm="1">
        <f t="array" aca="1" ref="KL87" ca="1">INDEX(KL$13:KL86,$B87+1,1)</f>
        <v>-</v>
      </c>
      <c r="KM87" s="567" t="str" cm="1">
        <f t="array" aca="1" ref="KM87" ca="1">INDEX(KM$13:KM86,$B87+1,1)</f>
        <v>-</v>
      </c>
      <c r="KN87" s="567" t="str" cm="1">
        <f t="array" aca="1" ref="KN87" ca="1">INDEX(KN$13:KN86,$B87+1,1)</f>
        <v>-</v>
      </c>
      <c r="KO87" s="567" t="str" cm="1">
        <f t="array" aca="1" ref="KO87" ca="1">INDEX(KO$13:KO86,$B87+1,1)</f>
        <v>-</v>
      </c>
      <c r="KP87" s="567" t="str" cm="1">
        <f t="array" aca="1" ref="KP87" ca="1">INDEX(KP$13:KP86,$B87+1,1)</f>
        <v>-</v>
      </c>
      <c r="KQ87" s="567" t="str" cm="1">
        <f t="array" aca="1" ref="KQ87" ca="1">INDEX(KQ$13:KQ86,$B87+1,1)</f>
        <v>-</v>
      </c>
      <c r="KR87" s="567" t="str" cm="1">
        <f t="array" aca="1" ref="KR87" ca="1">INDEX(KR$13:KR86,$B87+1,1)</f>
        <v>-</v>
      </c>
      <c r="KS87" s="567" t="str" cm="1">
        <f t="array" aca="1" ref="KS87" ca="1">INDEX(KS$13:KS86,$B87+1,1)</f>
        <v>-</v>
      </c>
      <c r="KT87" s="567" t="str" cm="1">
        <f t="array" aca="1" ref="KT87" ca="1">INDEX(KT$13:KT86,$B87+1,1)</f>
        <v>-</v>
      </c>
      <c r="KU87" s="567" t="str" cm="1">
        <f t="array" aca="1" ref="KU87" ca="1">INDEX(KU$13:KU86,$B87+1,1)</f>
        <v>-</v>
      </c>
      <c r="KV87" s="567" t="str" cm="1">
        <f t="array" aca="1" ref="KV87" ca="1">INDEX(KV$13:KV86,$B87+1,1)</f>
        <v>-</v>
      </c>
      <c r="KW87" s="567" t="str" cm="1">
        <f t="array" aca="1" ref="KW87" ca="1">INDEX(KW$13:KW86,$B87+1,1)</f>
        <v>-</v>
      </c>
      <c r="KX87" s="567" t="str" cm="1">
        <f t="array" aca="1" ref="KX87" ca="1">INDEX(KX$13:KX86,$B87+1,1)</f>
        <v>-</v>
      </c>
      <c r="KY87" s="567" t="str" cm="1">
        <f t="array" aca="1" ref="KY87" ca="1">INDEX(KY$13:KY86,$B87+1,1)</f>
        <v>-</v>
      </c>
      <c r="KZ87" s="567" t="str" cm="1">
        <f t="array" aca="1" ref="KZ87" ca="1">INDEX(KZ$13:KZ86,$B87+1,1)</f>
        <v>-</v>
      </c>
      <c r="LA87" s="567" t="str" cm="1">
        <f t="array" aca="1" ref="LA87" ca="1">INDEX(LA$13:LA86,$B87+1,1)</f>
        <v>-</v>
      </c>
      <c r="LB87" s="8"/>
      <c r="LC87" s="441" t="b">
        <f t="shared" ca="1" si="236"/>
        <v>0</v>
      </c>
      <c r="LD87" s="567" t="str" cm="1">
        <f t="array" aca="1" ref="LD87" ca="1">INDEX(LD$13:LD86,$B87+1,1)</f>
        <v>-</v>
      </c>
      <c r="LE87" s="567" t="str" cm="1">
        <f t="array" aca="1" ref="LE87" ca="1">INDEX(LE$13:LE86,$B87+1,1)</f>
        <v>-</v>
      </c>
      <c r="LF87" s="567" t="str" cm="1">
        <f t="array" aca="1" ref="LF87" ca="1">INDEX(LF$13:LF86,$B87+1,1)</f>
        <v>-</v>
      </c>
      <c r="LG87" s="567" t="str" cm="1">
        <f t="array" aca="1" ref="LG87" ca="1">INDEX(LG$13:LG86,$B87+1,1)</f>
        <v>-</v>
      </c>
      <c r="LH87" s="441" t="str">
        <f t="shared" ca="1" si="237"/>
        <v>-</v>
      </c>
      <c r="LI87" s="441" t="str">
        <f t="shared" ca="1" si="237"/>
        <v>-</v>
      </c>
      <c r="LJ87" s="567" t="str" cm="1">
        <f t="array" aca="1" ref="LJ87" ca="1">INDEX(LJ$13:LJ86,$B87+1,1)</f>
        <v>-</v>
      </c>
      <c r="LK87" s="441" t="str" cm="1">
        <f t="array" aca="1" ref="LK87" ca="1">IF(OR(LL87:LL87&lt;&gt;"-"),TRUE,"-")</f>
        <v>-</v>
      </c>
      <c r="LL87" s="567" t="str" cm="1">
        <f t="array" aca="1" ref="LL87" ca="1">INDEX(LL$13:LL86,$B87+1,1)</f>
        <v>-</v>
      </c>
      <c r="LM87" s="567" cm="1">
        <f t="array" aca="1" ref="LM87" ca="1">INDEX(LM$13:LM86,$B87+1,1)</f>
        <v>0</v>
      </c>
      <c r="LN87" s="567" cm="1">
        <f t="array" aca="1" ref="LN87" ca="1">INDEX(LN$13:LN86,$B87+1,1)</f>
        <v>999999</v>
      </c>
      <c r="LO87" s="567" cm="1">
        <f t="array" aca="1" ref="LO87" ca="1">INDEX(LO$13:LO86,$B87+1,1)</f>
        <v>999999</v>
      </c>
      <c r="LP87" s="567" cm="1">
        <f t="array" aca="1" ref="LP87" ca="1">INDEX(LP$13:LP86,$B87+1,1)</f>
        <v>999999</v>
      </c>
      <c r="LQ87" s="567" cm="1">
        <f t="array" aca="1" ref="LQ87" ca="1">INDEX(LQ$13:LQ86,$B87+1,1)</f>
        <v>999999</v>
      </c>
      <c r="LR87" s="567" cm="1">
        <f t="array" aca="1" ref="LR87" ca="1">INDEX(LR$13:LR86,$B87+1,1)</f>
        <v>999999</v>
      </c>
      <c r="LS87" s="567" cm="1">
        <f t="array" aca="1" ref="LS87" ca="1">INDEX(LS$13:LS86,$B87+1,1)</f>
        <v>999999</v>
      </c>
      <c r="LT87" s="567" t="str" cm="1">
        <f t="array" aca="1" ref="LT87" ca="1">INDEX(LT$13:LT86,$B87+1,1)</f>
        <v>-</v>
      </c>
      <c r="LU87" s="567" t="str" cm="1">
        <f t="array" aca="1" ref="LU87" ca="1">INDEX(LU$13:LU86,$B87+1,1)</f>
        <v>-</v>
      </c>
      <c r="LV87" s="567" t="str" cm="1">
        <f t="array" aca="1" ref="LV87" ca="1">INDEX(LV$13:LV86,$B87+1,1)</f>
        <v>-</v>
      </c>
      <c r="LW87" s="567" t="b" cm="1">
        <f t="array" aca="1" ref="LW87" ca="1">INDEX(LW$13:LW86,$B87+1,1)</f>
        <v>1</v>
      </c>
      <c r="LX87" s="567" t="str" cm="1">
        <f t="array" aca="1" ref="LX87" ca="1">INDEX(LX$13:LX86,$B87+1,1)</f>
        <v>-</v>
      </c>
      <c r="LY87" s="567" cm="1">
        <f t="array" aca="1" ref="LY87" ca="1">INDEX(LY$13:LY86,$B87+1,1)</f>
        <v>0</v>
      </c>
      <c r="LZ87" s="567" cm="1">
        <f t="array" aca="1" ref="LZ87" ca="1">INDEX(LZ$13:LZ86,$B87+1,1)</f>
        <v>0</v>
      </c>
      <c r="MA87" s="567" cm="1">
        <f t="array" aca="1" ref="MA87" ca="1">INDEX(MA$13:MA86,$B87+1,1)</f>
        <v>0</v>
      </c>
      <c r="MB87" s="567" t="str" cm="1">
        <f t="array" aca="1" ref="MB87" ca="1">INDEX(MB$13:MB86,$B87+1,1)</f>
        <v>-</v>
      </c>
      <c r="MC87" s="567" t="str" cm="1">
        <f t="array" aca="1" ref="MC87" ca="1">INDEX(MC$13:MC86,$B87+1,1)</f>
        <v>-</v>
      </c>
      <c r="MD87" s="441">
        <f t="shared" ca="1" si="238"/>
        <v>0</v>
      </c>
      <c r="ME87" s="567" t="str" cm="1">
        <f t="array" aca="1" ref="ME87" ca="1">INDEX(ME$13:ME86,$B87+1,1)</f>
        <v>-</v>
      </c>
      <c r="MF87" s="441" t="str">
        <f t="shared" ca="1" si="239"/>
        <v>-</v>
      </c>
      <c r="MG87" s="8"/>
      <c r="MH87" s="441">
        <f t="shared" si="240"/>
        <v>50</v>
      </c>
      <c r="MI87" s="441">
        <f t="shared" si="240"/>
        <v>50</v>
      </c>
      <c r="MJ87" s="441">
        <f t="shared" si="240"/>
        <v>50</v>
      </c>
      <c r="MK87" s="441">
        <f t="shared" si="240"/>
        <v>50</v>
      </c>
      <c r="ML87" s="567" cm="1">
        <f t="array" aca="1" ref="ML87" ca="1">INDEX(ML$13:ML86,$B87+1,1)</f>
        <v>1</v>
      </c>
      <c r="MM87" s="567" cm="1">
        <f t="array" aca="1" ref="MM87" ca="1">INDEX(MM$13:MM86,$B87+1,1)</f>
        <v>1</v>
      </c>
      <c r="MN87" s="567" cm="1">
        <f t="array" aca="1" ref="MN87" ca="1">INDEX(MN$13:MN86,$B87+1,1)</f>
        <v>1</v>
      </c>
      <c r="MO87" s="567" cm="1">
        <f t="array" aca="1" ref="MO87" ca="1">INDEX(MO$13:MO86,$B87+1,1)</f>
        <v>1</v>
      </c>
      <c r="MP87" s="8"/>
      <c r="MQ87" s="441">
        <f t="shared" ca="1" si="241"/>
        <v>1.5</v>
      </c>
      <c r="MR87" s="8"/>
      <c r="MS87" s="577" t="str">
        <f t="shared" ca="1" si="242"/>
        <v>-</v>
      </c>
      <c r="MT87" s="577" t="str">
        <f t="shared" ca="1" si="242"/>
        <v>-</v>
      </c>
      <c r="MU87" s="577" t="str">
        <f t="shared" ca="1" si="242"/>
        <v>-</v>
      </c>
      <c r="MV87" s="577" t="str">
        <f t="shared" ca="1" si="242"/>
        <v>-</v>
      </c>
      <c r="MW87" s="567" cm="1">
        <f t="array" aca="1" ref="MW87" ca="1">INDEX(MW$13:MW86,$B87+1,1)</f>
        <v>0</v>
      </c>
      <c r="MX87" s="514">
        <v>0</v>
      </c>
    </row>
    <row r="88" spans="1:362" outlineLevel="2">
      <c r="A88" s="18">
        <f t="shared" si="120"/>
        <v>75</v>
      </c>
      <c r="B88" s="200">
        <f t="shared" ca="1" si="250"/>
        <v>73</v>
      </c>
      <c r="C88" s="489">
        <v>202</v>
      </c>
      <c r="D88" s="124" t="str">
        <f t="shared" ca="1" si="187"/>
        <v>GSW</v>
      </c>
      <c r="E88" t="b">
        <v>1</v>
      </c>
      <c r="F88" t="b">
        <v>0</v>
      </c>
      <c r="G88" t="b">
        <f t="shared" si="255"/>
        <v>1</v>
      </c>
      <c r="H88" s="200">
        <f t="shared" ca="1" si="247"/>
        <v>15</v>
      </c>
      <c r="I88" s="567" cm="1">
        <f t="array" aca="1" ref="I88" ca="1">INDEX(I$13:I87,$B88+1,1)</f>
        <v>1</v>
      </c>
      <c r="J88" s="567" cm="1">
        <f t="array" aca="1" ref="J88" ca="1">INDEX(J$13:J87,$B88+1,1)</f>
        <v>0</v>
      </c>
      <c r="K88" s="567" cm="1">
        <f t="array" aca="1" ref="K88" ca="1">INDEX(K$13:K87,$B88+1,1)</f>
        <v>0</v>
      </c>
      <c r="L88" s="567" cm="1">
        <f t="array" aca="1" ref="L88" ca="1">INDEX(L$13:L87,$B88+1,1)</f>
        <v>2</v>
      </c>
      <c r="M88" s="567" cm="1">
        <f t="array" aca="1" ref="M88" ca="1">INDEX(M$13:M87,$B88+1,1)</f>
        <v>2</v>
      </c>
      <c r="N88" s="567" cm="1">
        <f t="array" aca="1" ref="N88" ca="1">INDEX(N$13:N87,$B88+1,1)</f>
        <v>2</v>
      </c>
      <c r="O88" s="567" cm="1">
        <f t="array" aca="1" ref="O88" ca="1">INDEX(O$13:O87,$B88+1,1)</f>
        <v>3</v>
      </c>
      <c r="P88" s="441">
        <f t="shared" ca="1" si="189"/>
        <v>2</v>
      </c>
      <c r="Q88" s="441">
        <f t="shared" ca="1" si="189"/>
        <v>0</v>
      </c>
      <c r="R88" s="441">
        <f t="shared" ca="1" si="190"/>
        <v>6</v>
      </c>
      <c r="S88" s="91">
        <f t="shared" ca="1" si="191"/>
        <v>2</v>
      </c>
      <c r="T88" s="91">
        <f ca="1">INDEX(CHOOSE($O88,DataAutumn!i.AdultDrys,DataWinter!i.AdultDrys,DataSpring!i.AdultDrys),1,$M88)</f>
        <v>3</v>
      </c>
      <c r="U88" s="567" cm="1">
        <f t="array" aca="1" ref="U88" ca="1">INDEX(U$13:U87,$B88+1,1)</f>
        <v>2</v>
      </c>
      <c r="V88" s="567" cm="1">
        <f t="array" aca="1" ref="V88" ca="1">INDEX(V$13:V87,$B88+1,1)</f>
        <v>0</v>
      </c>
      <c r="W88" s="567" cm="1">
        <f t="array" aca="1" ref="W88" ca="1">INDEX(W$13:W87,$B88+1,1)</f>
        <v>0</v>
      </c>
      <c r="X88" s="567" cm="1">
        <f t="array" aca="1" ref="X88" ca="1">INDEX(X$13:X87,$B88+1,1)</f>
        <v>2</v>
      </c>
      <c r="Y88" s="567" cm="1">
        <f t="array" aca="1" ref="Y88" ca="1">INDEX(Y$13:Y87,$B88+1,1)</f>
        <v>1</v>
      </c>
      <c r="Z88" s="567" cm="1">
        <f t="array" aca="1" ref="Z88" ca="1">INDEX(Z$13:Z87,$B88+1,1)</f>
        <v>1</v>
      </c>
      <c r="AA88" s="567" cm="1">
        <f t="array" aca="1" ref="AA88" ca="1">INDEX(AA$13:AA87,$B88+1,1)</f>
        <v>1</v>
      </c>
      <c r="AB88" s="441" cm="1">
        <f t="array" aca="1" ref="AB88" ca="1">INDEX(i.MLP_PvP,$AD88,2)</f>
        <v>1</v>
      </c>
      <c r="AC88" s="441"/>
      <c r="AD88" s="567" cm="1">
        <f t="array" aca="1" ref="AD88" ca="1">INDEX(AD$13:AD87,$B88+1,1)</f>
        <v>1</v>
      </c>
      <c r="AE88" s="567" cm="1">
        <f t="array" aca="1" ref="AE88" ca="1">INDEX(AE$13:AE87,$B88+1,1)</f>
        <v>0</v>
      </c>
      <c r="AF88" s="567" cm="1">
        <f t="array" aca="1" ref="AF88" ca="1">INDEX(AF$13:AF87,$B88+1,1)</f>
        <v>0</v>
      </c>
      <c r="AG88" s="567" cm="1">
        <f t="array" aca="1" ref="AG88" ca="1">INDEX(AG$13:AG87,$B88+1,1)</f>
        <v>0</v>
      </c>
      <c r="AH88" s="567" cm="1">
        <f t="array" aca="1" ref="AH88" ca="1">INDEX(AH$13:AH87,$B88+1,1)</f>
        <v>0</v>
      </c>
      <c r="AI88" s="116"/>
      <c r="AJ88" s="116"/>
      <c r="AK88" s="116"/>
      <c r="AL88" s="116"/>
      <c r="AM88" s="116"/>
      <c r="AN88" s="116"/>
      <c r="AO88" s="116"/>
      <c r="AP88" s="116"/>
      <c r="AQ88" s="116"/>
      <c r="AR88" s="116"/>
      <c r="AS88" s="116"/>
      <c r="AT88" s="116"/>
      <c r="AU88" s="116"/>
      <c r="AV88" s="116"/>
      <c r="AW88" s="116"/>
      <c r="AX88" s="116"/>
      <c r="AY88" s="116"/>
      <c r="AZ88" s="116"/>
      <c r="BA88" s="327" t="str">
        <f t="shared" ca="1" si="243"/>
        <v>Feedsupply 00015 SE GSW MWM     TOLSpr Scan2 CFS_0 RR+01% GP100% WP100% MP100% (PT_F43N33L00)</v>
      </c>
      <c r="BB88" s="8" t="str">
        <f ca="1">IF(COUNTIF(BA$13:BA88,BA88)=1,"-","Dup")</f>
        <v>-</v>
      </c>
      <c r="BC88" s="8"/>
      <c r="BD88" s="567" t="str" cm="1">
        <f t="array" aca="1" ref="BD88" ca="1">INDEX(BD$13:BD87,$B88+1,1)</f>
        <v>-</v>
      </c>
      <c r="BE88" s="567" t="str" cm="1">
        <f t="array" aca="1" ref="BE88" ca="1">INDEX(BE$13:BE87,$B88+1,1)</f>
        <v>-</v>
      </c>
      <c r="BF88" s="567" t="str" cm="1">
        <f t="array" aca="1" ref="BF88" ca="1">INDEX(BF$13:BF87,$B88+1,1)</f>
        <v>-</v>
      </c>
      <c r="BG88" s="567" t="str" cm="1">
        <f t="array" aca="1" ref="BG88" ca="1">INDEX(BG$13:BG87,$B88+1,1)</f>
        <v>-</v>
      </c>
      <c r="BH88" s="567" t="str" cm="1">
        <f t="array" aca="1" ref="BH88" ca="1">INDEX(BH$13:BH87,$B88+1,1)</f>
        <v>-</v>
      </c>
      <c r="BI88" s="567" t="str" cm="1">
        <f t="array" aca="1" ref="BI88" ca="1">INDEX(BI$13:BI87,$B88+1,1)</f>
        <v>-</v>
      </c>
      <c r="BJ88" s="567" t="str" cm="1">
        <f t="array" aca="1" ref="BJ88" ca="1">INDEX(BJ$13:BJ87,$B88+1,1)</f>
        <v>-</v>
      </c>
      <c r="BK88" s="567" t="str" cm="1">
        <f t="array" aca="1" ref="BK88" ca="1">INDEX(BK$13:BK87,$B88+1,1)</f>
        <v>-</v>
      </c>
      <c r="BL88" s="567" t="str" cm="1">
        <f t="array" aca="1" ref="BL88" ca="1">INDEX(BL$13:BL87,$B88+1,1)</f>
        <v>-</v>
      </c>
      <c r="BM88" s="8"/>
      <c r="BN88" s="441" t="b">
        <f t="shared" ca="1" si="192"/>
        <v>1</v>
      </c>
      <c r="BO88" s="441" t="str">
        <f t="shared" ca="1" si="192"/>
        <v>-</v>
      </c>
      <c r="BP88" s="441" t="b">
        <f t="shared" ca="1" si="192"/>
        <v>0</v>
      </c>
      <c r="BQ88" s="441" t="str">
        <f t="shared" ca="1" si="192"/>
        <v>-</v>
      </c>
      <c r="BR88" s="441" t="str">
        <f t="shared" ca="1" si="192"/>
        <v>-</v>
      </c>
      <c r="BS88" s="441" t="str">
        <f t="shared" ca="1" si="192"/>
        <v>-</v>
      </c>
      <c r="BT88" s="441" t="str">
        <f t="shared" ca="1" si="192"/>
        <v>-</v>
      </c>
      <c r="BU88" s="441" t="str">
        <f t="shared" ca="1" si="192"/>
        <v>-</v>
      </c>
      <c r="BV88" s="441" t="str">
        <f t="shared" ca="1" si="192"/>
        <v>-</v>
      </c>
      <c r="BW88" s="441" t="str">
        <f t="shared" ca="1" si="192"/>
        <v>-</v>
      </c>
      <c r="BX88" s="441" t="str">
        <f t="shared" ca="1" si="192"/>
        <v>-</v>
      </c>
      <c r="BY88" s="441" t="str">
        <f t="shared" ca="1" si="192"/>
        <v>-</v>
      </c>
      <c r="BZ88" s="441" t="b">
        <f t="shared" ca="1" si="192"/>
        <v>0</v>
      </c>
      <c r="CA88" s="91">
        <f t="shared" ca="1" si="192"/>
        <v>0</v>
      </c>
      <c r="CB88" s="567" t="str" cm="1">
        <f t="array" aca="1" ref="CB88" ca="1">INDEX(CB$13:CB87,$B88+1,1)</f>
        <v>-</v>
      </c>
      <c r="CC88" s="567" t="str" cm="1">
        <f t="array" aca="1" ref="CC88" ca="1">INDEX(CC$13:CC87,$B88+1,1)</f>
        <v>-</v>
      </c>
      <c r="CD88" s="567" t="b" cm="1">
        <f t="array" aca="1" ref="CD88" ca="1">INDEX(CD$13:CD87,$B88+1,1)</f>
        <v>1</v>
      </c>
      <c r="CE88" s="8"/>
      <c r="CF88" s="567" t="str" cm="1">
        <f t="array" aca="1" ref="CF88" ca="1">INDEX(CF$13:CF87,$B88+1,1)</f>
        <v>-</v>
      </c>
      <c r="CG88" s="441" t="str">
        <f t="shared" ca="1" si="193"/>
        <v>-</v>
      </c>
      <c r="CH88" s="441">
        <f t="shared" ca="1" si="194"/>
        <v>0</v>
      </c>
      <c r="CI88" s="441">
        <f t="shared" ca="1" si="194"/>
        <v>0</v>
      </c>
      <c r="CJ88" s="567" t="str" cm="1">
        <f t="array" aca="1" ref="CJ88" ca="1">INDEX(CJ$13:CJ87,$B88+1,1)</f>
        <v>-</v>
      </c>
      <c r="CK88" s="567" t="str" cm="1">
        <f t="array" aca="1" ref="CK88" ca="1">INDEX(CK$13:CK87,$B88+1,1)</f>
        <v>-</v>
      </c>
      <c r="CL88" s="567" t="str" cm="1">
        <f t="array" aca="1" ref="CL88" ca="1">INDEX(CL$13:CL87,$B88+1,1)</f>
        <v>-</v>
      </c>
      <c r="CM88" s="441" t="str">
        <f t="shared" ca="1" si="195"/>
        <v>-</v>
      </c>
      <c r="CN88" s="441">
        <f t="shared" ca="1" si="196"/>
        <v>0</v>
      </c>
      <c r="CO88" s="441">
        <f t="shared" ca="1" si="196"/>
        <v>0</v>
      </c>
      <c r="CP88" s="567" t="str" cm="1">
        <f t="array" aca="1" ref="CP88" ca="1">INDEX(CP$13:CP87,$B88+1,1)</f>
        <v>-</v>
      </c>
      <c r="CQ88" s="441" t="str">
        <f t="shared" ca="1" si="197"/>
        <v>-</v>
      </c>
      <c r="CR88" s="441">
        <f t="shared" ca="1" si="198"/>
        <v>0</v>
      </c>
      <c r="CS88" s="567" t="str" cm="1">
        <f t="array" aca="1" ref="CS88" ca="1">INDEX(CS$13:CS87,$B88+1,1)</f>
        <v>-</v>
      </c>
      <c r="CT88" s="567" t="str" cm="1">
        <f t="array" aca="1" ref="CT88" ca="1">INDEX(CT$13:CT87,$B88+1,1)</f>
        <v>-</v>
      </c>
      <c r="CU88" s="441">
        <f t="shared" ca="1" si="199"/>
        <v>0</v>
      </c>
      <c r="CV88" s="567" t="str" cm="1">
        <f t="array" aca="1" ref="CV88" ca="1">INDEX(CV$13:CV87,$B88+1,1)</f>
        <v>-</v>
      </c>
      <c r="CW88" s="441" t="str">
        <f t="shared" ca="1" si="200"/>
        <v>-</v>
      </c>
      <c r="CX88" s="441">
        <f t="shared" ca="1" si="201"/>
        <v>0</v>
      </c>
      <c r="CY88" s="441">
        <f t="shared" ca="1" si="201"/>
        <v>0</v>
      </c>
      <c r="CZ88" s="8"/>
      <c r="DA88" s="567" t="b" cm="1">
        <f t="array" aca="1" ref="DA88" ca="1">INDEX(DA$13:DA87,$B88+1,1)</f>
        <v>1</v>
      </c>
      <c r="DB88" s="567" t="b" cm="1">
        <f t="array" aca="1" ref="DB88" ca="1">INDEX(DB$13:DB87,$B88+1,1)</f>
        <v>1</v>
      </c>
      <c r="DC88" s="579">
        <f t="shared" ca="1" si="202"/>
        <v>2232011</v>
      </c>
      <c r="DD88" s="567" t="b" cm="1">
        <f t="array" aca="1" ref="DD88" ca="1">INDEX(DD$13:DD87,$B88+1,1)</f>
        <v>1</v>
      </c>
      <c r="DE88" s="567" cm="1">
        <f t="array" aca="1" ref="DE88" ca="1">INDEX(DE$13:DE87,$B88+1,1)</f>
        <v>0</v>
      </c>
      <c r="DF88" s="567" cm="1">
        <f t="array" aca="1" ref="DF88" ca="1">INDEX(DF$13:DF87,$B88+1,1)</f>
        <v>1</v>
      </c>
      <c r="DG88" s="567" cm="1">
        <f t="array" aca="1" ref="DG88" ca="1">INDEX(DG$13:DG87,$B88+1,1)</f>
        <v>1</v>
      </c>
      <c r="DH88" s="575">
        <f t="shared" ca="1" si="203"/>
        <v>652</v>
      </c>
      <c r="DI88" s="575">
        <f t="shared" ca="1" si="203"/>
        <v>686</v>
      </c>
      <c r="DJ88" s="575">
        <f t="shared" ca="1" si="203"/>
        <v>721</v>
      </c>
      <c r="DK88" s="490">
        <f t="shared" ca="1" si="204"/>
        <v>378</v>
      </c>
      <c r="DL88" s="490">
        <f t="shared" ca="1" si="204"/>
        <v>413</v>
      </c>
      <c r="DM88" s="490">
        <f t="shared" ca="1" si="204"/>
        <v>448</v>
      </c>
      <c r="DN88" s="441">
        <f t="shared" ca="1" si="205"/>
        <v>1</v>
      </c>
      <c r="DO88" s="441">
        <f t="shared" ca="1" si="205"/>
        <v>60</v>
      </c>
      <c r="DP88" s="441" t="str">
        <f t="shared" ca="1" si="205"/>
        <v>-</v>
      </c>
      <c r="DQ88" s="441" t="str">
        <f t="shared" ca="1" si="205"/>
        <v>-</v>
      </c>
      <c r="DR88" s="441" t="str">
        <f t="shared" ca="1" si="205"/>
        <v>-</v>
      </c>
      <c r="DS88" s="441" t="str">
        <f t="shared" ca="1" si="205"/>
        <v>-</v>
      </c>
      <c r="DT88" s="441" t="b">
        <f t="shared" ca="1" si="206"/>
        <v>0</v>
      </c>
      <c r="DU88" s="441" t="str">
        <f t="shared" ca="1" si="206"/>
        <v>-</v>
      </c>
      <c r="DV88" s="441" t="str">
        <f t="shared" ca="1" si="206"/>
        <v>-</v>
      </c>
      <c r="DW88" s="441" t="str">
        <f t="shared" ca="1" si="206"/>
        <v>-</v>
      </c>
      <c r="DX88" s="441" t="str">
        <f t="shared" ca="1" si="206"/>
        <v>-</v>
      </c>
      <c r="DY88" s="441" t="str">
        <f t="shared" ca="1" si="206"/>
        <v>-</v>
      </c>
      <c r="DZ88" s="441">
        <f t="shared" ca="1" si="206"/>
        <v>500</v>
      </c>
      <c r="EA88" s="441">
        <f t="shared" ca="1" si="206"/>
        <v>500</v>
      </c>
      <c r="EB88" s="441" t="str">
        <f t="shared" ca="1" si="206"/>
        <v>-</v>
      </c>
      <c r="EC88" s="441" t="str">
        <f t="shared" ca="1" si="206"/>
        <v>-</v>
      </c>
      <c r="ED88" s="441" t="str">
        <f t="shared" ca="1" si="206"/>
        <v>-</v>
      </c>
      <c r="EE88" s="441">
        <f t="shared" ca="1" si="207"/>
        <v>0</v>
      </c>
      <c r="EF88" s="441">
        <f t="shared" ca="1" si="208"/>
        <v>1.2500000000000001E-2</v>
      </c>
      <c r="EG88" s="441">
        <f t="shared" ca="1" si="209"/>
        <v>0</v>
      </c>
      <c r="EH88" s="441">
        <f t="shared" ca="1" si="209"/>
        <v>6.25E-2</v>
      </c>
      <c r="EI88" s="441">
        <f t="shared" ca="1" si="209"/>
        <v>6.25E-2</v>
      </c>
      <c r="EJ88" s="441">
        <f t="shared" ca="1" si="209"/>
        <v>6.25E-2</v>
      </c>
      <c r="EK88" s="441" t="b">
        <f t="shared" ca="1" si="210"/>
        <v>0</v>
      </c>
      <c r="EL88" s="441" t="b">
        <f t="shared" ca="1" si="210"/>
        <v>1</v>
      </c>
      <c r="EM88" s="441" t="b">
        <f t="shared" ca="1" si="210"/>
        <v>1</v>
      </c>
      <c r="EN88" s="441" t="b">
        <f t="shared" ca="1" si="210"/>
        <v>0</v>
      </c>
      <c r="EO88" s="441">
        <f t="shared" ca="1" si="211"/>
        <v>1</v>
      </c>
      <c r="EP88" s="441">
        <f t="shared" ca="1" si="212"/>
        <v>0</v>
      </c>
      <c r="EQ88" s="441" t="b">
        <f t="shared" ca="1" si="213"/>
        <v>0</v>
      </c>
      <c r="ER88" s="441" t="b">
        <f t="shared" ca="1" si="214"/>
        <v>0</v>
      </c>
      <c r="ES88" s="441" t="b">
        <f t="shared" ca="1" si="214"/>
        <v>0</v>
      </c>
      <c r="ET88" s="441" t="b">
        <f t="shared" ca="1" si="214"/>
        <v>1</v>
      </c>
      <c r="EU88" s="91">
        <f t="shared" ca="1" si="215"/>
        <v>2</v>
      </c>
      <c r="EV88" s="91">
        <f t="shared" ca="1" si="215"/>
        <v>2</v>
      </c>
      <c r="EW88" s="441">
        <f t="shared" ca="1" si="216"/>
        <v>1</v>
      </c>
      <c r="EX88" s="441">
        <f t="shared" ca="1" si="217"/>
        <v>1</v>
      </c>
      <c r="EY88" s="441">
        <f t="shared" ca="1" si="217"/>
        <v>1</v>
      </c>
      <c r="EZ88" s="441">
        <f t="shared" ca="1" si="218"/>
        <v>1</v>
      </c>
      <c r="FA88" s="441">
        <f t="shared" ca="1" si="219"/>
        <v>0.5</v>
      </c>
      <c r="FB88" s="441" t="b">
        <f t="shared" ca="1" si="219"/>
        <v>1</v>
      </c>
      <c r="FC88" s="441" t="b">
        <f t="shared" ca="1" si="219"/>
        <v>0</v>
      </c>
      <c r="FD88" s="441" t="b">
        <f t="shared" ca="1" si="219"/>
        <v>0</v>
      </c>
      <c r="FE88" s="441" t="b">
        <f t="shared" ca="1" si="219"/>
        <v>0</v>
      </c>
      <c r="FF88" s="91">
        <f t="shared" ca="1" si="220"/>
        <v>1</v>
      </c>
      <c r="FG88" s="91">
        <f t="shared" ca="1" si="220"/>
        <v>1</v>
      </c>
      <c r="FH88" s="91">
        <f t="shared" ca="1" si="220"/>
        <v>1</v>
      </c>
      <c r="FI88" s="91">
        <f t="shared" ca="1" si="220"/>
        <v>1</v>
      </c>
      <c r="FJ88" s="91">
        <f t="shared" ca="1" si="220"/>
        <v>1</v>
      </c>
      <c r="FK88" s="91">
        <f t="shared" ca="1" si="220"/>
        <v>1</v>
      </c>
      <c r="FL88" s="91">
        <f t="shared" ca="1" si="220"/>
        <v>1</v>
      </c>
      <c r="FM88" s="91">
        <f t="shared" ca="1" si="220"/>
        <v>1</v>
      </c>
      <c r="FN88" s="8"/>
      <c r="FO88" s="567" t="str" cm="1">
        <f t="array" aca="1" ref="FO88" ca="1">INDEX(FO$13:FO87,$B88+1,1)</f>
        <v>-</v>
      </c>
      <c r="FP88" s="567" t="str" cm="1">
        <f t="array" aca="1" ref="FP88" ca="1">INDEX(FP$13:FP87,$B88+1,1)</f>
        <v>-</v>
      </c>
      <c r="FQ88" s="567" t="str" cm="1">
        <f t="array" aca="1" ref="FQ88" ca="1">INDEX(FQ$13:FQ87,$B88+1,1)</f>
        <v>-</v>
      </c>
      <c r="FR88" s="441">
        <f t="shared" ca="1" si="221"/>
        <v>11</v>
      </c>
      <c r="FS88" s="567" t="str" cm="1">
        <f t="array" aca="1" ref="FS88" ca="1">INDEX(FS$13:FS87,$B88+1,1)</f>
        <v>-</v>
      </c>
      <c r="FT88" s="567" cm="1">
        <f t="array" aca="1" ref="FT88" ca="1">INDEX(FT$13:FT87,$B88+1,1)</f>
        <v>1</v>
      </c>
      <c r="FU88" s="567" cm="1">
        <f t="array" aca="1" ref="FU88" ca="1">INDEX(FU$13:FU87,$B88+1,1)</f>
        <v>1</v>
      </c>
      <c r="FV88" s="567" t="str" cm="1">
        <f t="array" aca="1" ref="FV88" ca="1">INDEX(FV$13:FV87,$B88+1,1)</f>
        <v>-</v>
      </c>
      <c r="FW88" s="567" t="str" cm="1">
        <f t="array" aca="1" ref="FW88" ca="1">INDEX(FW$13:FW87,$B88+1,1)</f>
        <v>-</v>
      </c>
      <c r="FX88" s="567" t="str" cm="1">
        <f t="array" aca="1" ref="FX88" ca="1">INDEX(FX$13:FX87,$B88+1,1)</f>
        <v>-</v>
      </c>
      <c r="FY88" s="567" t="str" cm="1">
        <f t="array" aca="1" ref="FY88" ca="1">INDEX(FY$13:FY87,$B88+1,1)</f>
        <v>-</v>
      </c>
      <c r="FZ88" s="567" t="str" cm="1">
        <f t="array" aca="1" ref="FZ88" ca="1">INDEX(FZ$13:FZ87,$B88+1,1)</f>
        <v>-</v>
      </c>
      <c r="GA88" s="567" t="str" cm="1">
        <f t="array" aca="1" ref="GA88" ca="1">INDEX(GA$13:GA87,$B88+1,1)</f>
        <v>-</v>
      </c>
      <c r="GB88" s="567" t="str" cm="1">
        <f t="array" aca="1" ref="GB88" ca="1">INDEX(GB$13:GB87,$B88+1,1)</f>
        <v>-</v>
      </c>
      <c r="GC88" s="567" t="str" cm="1">
        <f t="array" aca="1" ref="GC88" ca="1">INDEX(GC$13:GC87,$B88+1,1)</f>
        <v>-</v>
      </c>
      <c r="GD88" s="567" t="str" cm="1">
        <f t="array" aca="1" ref="GD88" ca="1">INDEX(GD$13:GD87,$B88+1,1)</f>
        <v>-</v>
      </c>
      <c r="GE88" s="567" t="str" cm="1">
        <f t="array" aca="1" ref="GE88" ca="1">INDEX(GE$13:GE87,$B88+1,1)</f>
        <v>-</v>
      </c>
      <c r="GF88" s="567" t="str" cm="1">
        <f t="array" aca="1" ref="GF88" ca="1">INDEX(GF$13:GF87,$B88+1,1)</f>
        <v>-</v>
      </c>
      <c r="GG88" s="567" t="str" cm="1">
        <f t="array" aca="1" ref="GG88" ca="1">INDEX(GG$13:GG87,$B88+1,1)</f>
        <v>-</v>
      </c>
      <c r="GH88" s="567" t="str" cm="1">
        <f t="array" aca="1" ref="GH88" ca="1">INDEX(GH$13:GH87,$B88+1,1)</f>
        <v>-</v>
      </c>
      <c r="GI88" s="567" t="str" cm="1">
        <f t="array" aca="1" ref="GI88" ca="1">INDEX(GI$13:GI87,$B88+1,1)</f>
        <v>-</v>
      </c>
      <c r="GJ88" s="567" t="str" cm="1">
        <f t="array" aca="1" ref="GJ88" ca="1">INDEX(GJ$13:GJ87,$B88+1,1)</f>
        <v>-</v>
      </c>
      <c r="GK88" s="567" t="str" cm="1">
        <f t="array" aca="1" ref="GK88" ca="1">INDEX(GK$13:GK87,$B88+1,1)</f>
        <v>-</v>
      </c>
      <c r="GL88" s="567" t="str" cm="1">
        <f t="array" aca="1" ref="GL88" ca="1">INDEX(GL$13:GL87,$B88+1,1)</f>
        <v>-</v>
      </c>
      <c r="GM88" s="567" t="str" cm="1">
        <f t="array" aca="1" ref="GM88" ca="1">INDEX(GM$13:GM87,$B88+1,1)</f>
        <v>-</v>
      </c>
      <c r="GN88" s="441">
        <f t="shared" ca="1" si="222"/>
        <v>0.77746633065143</v>
      </c>
      <c r="GO88" s="567" t="str" cm="1">
        <f t="array" aca="1" ref="GO88" ca="1">INDEX(GO$13:GO87,$B88+1,1)</f>
        <v>-</v>
      </c>
      <c r="GP88" s="567" cm="1">
        <f t="array" aca="1" ref="GP88" ca="1">INDEX(GP$13:GP87,$B88+1,1)</f>
        <v>1</v>
      </c>
      <c r="GQ88" s="441">
        <f t="shared" ca="1" si="223"/>
        <v>-1.6553912775740486E-3</v>
      </c>
      <c r="GR88" s="567" cm="1">
        <f t="array" aca="1" ref="GR88" ca="1">INDEX(GR$13:GR87,$B88+1,1)</f>
        <v>0</v>
      </c>
      <c r="GS88" s="441">
        <f t="shared" ca="1" si="224"/>
        <v>-7.7585088790097685E-3</v>
      </c>
      <c r="GT88" s="441">
        <f t="shared" ca="1" si="224"/>
        <v>-1.939627219752442E-2</v>
      </c>
      <c r="GU88" s="441">
        <f t="shared" ca="1" si="224"/>
        <v>-1.939627219752442E-2</v>
      </c>
      <c r="GV88" s="441">
        <f t="shared" ca="1" si="224"/>
        <v>1</v>
      </c>
      <c r="GW88" s="441">
        <f t="shared" ca="1" si="224"/>
        <v>1.0189371900128976</v>
      </c>
      <c r="GX88" s="441">
        <f t="shared" ca="1" si="224"/>
        <v>-6.4495508428962081E-2</v>
      </c>
      <c r="GY88" s="567" cm="1">
        <f t="array" aca="1" ref="GY88" ca="1">INDEX(GY$13:GY87,$B88+1,1)</f>
        <v>0</v>
      </c>
      <c r="GZ88" s="567" cm="1">
        <f t="array" aca="1" ref="GZ88" ca="1">INDEX(GZ$13:GZ87,$B88+1,1)</f>
        <v>0</v>
      </c>
      <c r="HA88" s="567" cm="1">
        <f t="array" aca="1" ref="HA88" ca="1">INDEX(HA$13:HA87,$B88+1,1)</f>
        <v>0</v>
      </c>
      <c r="HB88" s="8"/>
      <c r="HC88" s="91" t="b">
        <f t="shared" ca="1" si="248"/>
        <v>1</v>
      </c>
      <c r="HD88" s="567" t="b" cm="1">
        <f t="array" aca="1" ref="HD88" ca="1">INDEX(HD$13:HD87,$B88+1,1)</f>
        <v>1</v>
      </c>
      <c r="HE88" s="674">
        <f t="shared" ca="1" si="254"/>
        <v>222301000007</v>
      </c>
      <c r="HF88" s="567" t="b" cm="1">
        <f t="array" aca="1" ref="HF88" ca="1">INDEX(HF$13:HF87,$B88+1,1)</f>
        <v>0</v>
      </c>
      <c r="HG88" s="567" cm="1">
        <f t="array" aca="1" ref="HG88" ca="1">INDEX(HG$13:HG87,$B88+1,1)</f>
        <v>0</v>
      </c>
      <c r="HH88" s="22" t="s">
        <v>30</v>
      </c>
      <c r="HI88" s="567" t="b" cm="1">
        <f t="array" aca="1" ref="HI88" ca="1">INDEX(HI$13:HI87,$B88+1,1)</f>
        <v>1</v>
      </c>
      <c r="HJ88" s="578">
        <f t="shared" ca="1" si="251"/>
        <v>222301000008</v>
      </c>
      <c r="HK88" s="567" t="str" cm="1">
        <f t="array" aca="1" ref="HK88" ca="1">INDEX(HK$13:HK87,$B88+1,1)</f>
        <v>-</v>
      </c>
      <c r="HL88" s="22" t="b">
        <v>0</v>
      </c>
      <c r="HM88" s="22" t="b">
        <v>0</v>
      </c>
      <c r="HN88" s="22" t="b">
        <v>1</v>
      </c>
      <c r="HO88" s="22" t="b">
        <v>0</v>
      </c>
      <c r="HP88" s="22" t="b">
        <v>0</v>
      </c>
      <c r="HQ88" s="567" t="str" cm="1">
        <f t="array" aca="1" ref="HQ88" ca="1">INDEX(HQ$13:HQ87,$B88+1,1)</f>
        <v>-</v>
      </c>
      <c r="HR88" s="567" t="str" cm="1">
        <f t="array" aca="1" ref="HR88" ca="1">INDEX(HR$13:HR87,$B88+1,1)</f>
        <v>-</v>
      </c>
      <c r="HS88" s="567" t="str" cm="1">
        <f t="array" aca="1" ref="HS88" ca="1">INDEX(HS$13:HS87,$B88+1,1)</f>
        <v>-</v>
      </c>
      <c r="HT88" s="567" t="str" cm="1">
        <f t="array" aca="1" ref="HT88" ca="1">INDEX(HT$13:HT87,$B88+1,1)</f>
        <v>-</v>
      </c>
      <c r="HU88" s="567" t="str" cm="1">
        <f t="array" aca="1" ref="HU88" ca="1">INDEX(HU$13:HU87,$B88+1,1)</f>
        <v>-</v>
      </c>
      <c r="HV88" s="22">
        <v>3</v>
      </c>
      <c r="HW88" s="22">
        <v>3</v>
      </c>
      <c r="HX88" s="567" cm="1">
        <f t="array" aca="1" ref="HX88" ca="1">INDEX(HX$13:HX87,$B88+1,1)</f>
        <v>0</v>
      </c>
      <c r="HY88" s="22">
        <v>1</v>
      </c>
      <c r="HZ88" s="22">
        <v>-1</v>
      </c>
      <c r="IA88" s="567" t="str" cm="1">
        <f t="array" aca="1" ref="IA88" ca="1">INDEX(IA$13:IA87,$B88+1,1)</f>
        <v>-</v>
      </c>
      <c r="IB88" s="567" t="str" cm="1">
        <f t="array" aca="1" ref="IB88" ca="1">INDEX(IB$13:IB87,$B88+1,1)</f>
        <v>-</v>
      </c>
      <c r="IC88" s="567" t="str" cm="1">
        <f t="array" aca="1" ref="IC88" ca="1">INDEX(IC$13:IC87,$B88+1,1)</f>
        <v>-</v>
      </c>
      <c r="ID88" s="552">
        <f t="shared" ca="1" si="252"/>
        <v>0</v>
      </c>
      <c r="IE88" s="552">
        <f t="shared" si="252"/>
        <v>1</v>
      </c>
      <c r="IF88" s="552">
        <f t="shared" si="252"/>
        <v>-1</v>
      </c>
      <c r="IG88" s="567" t="str" cm="1">
        <f t="array" aca="1" ref="IG88" ca="1">INDEX(IG$13:IG87,$B88+1,1)</f>
        <v>-</v>
      </c>
      <c r="IH88" s="200">
        <f t="shared" ca="1" si="249"/>
        <v>0</v>
      </c>
      <c r="II88" s="200">
        <f t="shared" ca="1" si="246"/>
        <v>0</v>
      </c>
      <c r="IJ88" s="8"/>
      <c r="IK88" s="567" t="str" cm="1">
        <f t="array" aca="1" ref="IK88" ca="1">INDEX(IK$13:IK87,$B88+1,1)</f>
        <v>-</v>
      </c>
      <c r="IL88" s="567" t="str" cm="1">
        <f t="array" aca="1" ref="IL88" ca="1">INDEX(IL$13:IL87,$B88+1,1)</f>
        <v>-</v>
      </c>
      <c r="IM88" s="567" t="str" cm="1">
        <f t="array" aca="1" ref="IM88" ca="1">INDEX(IM$13:IM87,$B88+1,1)</f>
        <v>-</v>
      </c>
      <c r="IN88" s="567" t="str" cm="1">
        <f t="array" aca="1" ref="IN88" ca="1">INDEX(IN$13:IN87,$B88+1,1)</f>
        <v>-</v>
      </c>
      <c r="IO88" s="567" t="str" cm="1">
        <f t="array" aca="1" ref="IO88" ca="1">INDEX(IO$13:IO87,$B88+1,1)</f>
        <v>-</v>
      </c>
      <c r="IP88" s="567" t="str" cm="1">
        <f t="array" aca="1" ref="IP88" ca="1">INDEX(IP$13:IP87,$B88+1,1)</f>
        <v>-</v>
      </c>
      <c r="IQ88" s="567" t="str" cm="1">
        <f t="array" aca="1" ref="IQ88" ca="1">INDEX(IQ$13:IQ87,$B88+1,1)</f>
        <v>-</v>
      </c>
      <c r="IR88" s="567" t="str" cm="1">
        <f t="array" aca="1" ref="IR88" ca="1">INDEX(IR$13:IR87,$B88+1,1)</f>
        <v>-</v>
      </c>
      <c r="IS88" s="567" t="str" cm="1">
        <f t="array" aca="1" ref="IS88" ca="1">INDEX(IS$13:IS87,$B88+1,1)</f>
        <v>-</v>
      </c>
      <c r="IT88" s="567" t="str" cm="1">
        <f t="array" aca="1" ref="IT88" ca="1">INDEX(IT$13:IT87,$B88+1,1)</f>
        <v>-</v>
      </c>
      <c r="IU88" s="567" t="str" cm="1">
        <f t="array" aca="1" ref="IU88" ca="1">INDEX(IU$13:IU87,$B88+1,1)</f>
        <v>-</v>
      </c>
      <c r="IV88" s="567" t="str" cm="1">
        <f t="array" aca="1" ref="IV88" ca="1">INDEX(IV$13:IV87,$B88+1,1)</f>
        <v>-</v>
      </c>
      <c r="IW88" s="567" t="str" cm="1">
        <f t="array" aca="1" ref="IW88" ca="1">INDEX(IW$13:IW87,$B88+1,1)</f>
        <v>-</v>
      </c>
      <c r="IX88" s="567" t="str" cm="1">
        <f t="array" aca="1" ref="IX88" ca="1">INDEX(IX$13:IX87,$B88+1,1)</f>
        <v>-</v>
      </c>
      <c r="IY88" s="567" t="str" cm="1">
        <f t="array" aca="1" ref="IY88" ca="1">INDEX(IY$13:IY87,$B88+1,1)</f>
        <v>-</v>
      </c>
      <c r="IZ88" s="567" t="str" cm="1">
        <f t="array" aca="1" ref="IZ88" ca="1">INDEX(IZ$13:IZ87,$B88+1,1)</f>
        <v>-</v>
      </c>
      <c r="JA88" s="567" cm="1">
        <f t="array" aca="1" ref="JA88" ca="1">INDEX(JA$13:JA87,$B88+1,1)</f>
        <v>0</v>
      </c>
      <c r="JB88" s="575">
        <f t="shared" ca="1" si="225"/>
        <v>0</v>
      </c>
      <c r="JC88" s="575">
        <f t="shared" ca="1" si="225"/>
        <v>0</v>
      </c>
      <c r="JD88" s="197">
        <f t="shared" ca="1" si="226"/>
        <v>0</v>
      </c>
      <c r="JE88" s="197">
        <f t="shared" ca="1" si="226"/>
        <v>0</v>
      </c>
      <c r="JF88" s="197">
        <f t="shared" ca="1" si="226"/>
        <v>0</v>
      </c>
      <c r="JG88" s="197">
        <f t="shared" ca="1" si="226"/>
        <v>0</v>
      </c>
      <c r="JH88" s="197">
        <f t="shared" ca="1" si="226"/>
        <v>0</v>
      </c>
      <c r="JI88" s="240">
        <f t="shared" ca="1" si="227"/>
        <v>0</v>
      </c>
      <c r="JJ88" s="197">
        <f t="shared" ca="1" si="228"/>
        <v>0</v>
      </c>
      <c r="JK88" s="197">
        <f t="shared" ca="1" si="228"/>
        <v>0</v>
      </c>
      <c r="JL88" s="197">
        <f t="shared" ca="1" si="228"/>
        <v>0</v>
      </c>
      <c r="JM88" s="197">
        <f t="shared" ca="1" si="228"/>
        <v>0</v>
      </c>
      <c r="JN88" s="197">
        <f t="shared" ca="1" si="228"/>
        <v>0</v>
      </c>
      <c r="JO88" s="240">
        <f t="shared" ca="1" si="229"/>
        <v>0</v>
      </c>
      <c r="JP88" s="241">
        <f t="shared" ca="1" si="230"/>
        <v>0</v>
      </c>
      <c r="JQ88" s="241">
        <f t="shared" ca="1" si="230"/>
        <v>0</v>
      </c>
      <c r="JR88" s="241">
        <f t="shared" ca="1" si="230"/>
        <v>0</v>
      </c>
      <c r="JS88" s="241">
        <f t="shared" ca="1" si="230"/>
        <v>0</v>
      </c>
      <c r="JT88" s="576">
        <f t="shared" ca="1" si="231"/>
        <v>0</v>
      </c>
      <c r="JU88" s="241">
        <f t="shared" ca="1" si="232"/>
        <v>0</v>
      </c>
      <c r="JV88" s="241">
        <f t="shared" ca="1" si="232"/>
        <v>0</v>
      </c>
      <c r="JW88" s="241">
        <f t="shared" ca="1" si="232"/>
        <v>0</v>
      </c>
      <c r="JX88" s="241">
        <f t="shared" ca="1" si="232"/>
        <v>0</v>
      </c>
      <c r="JY88" s="576">
        <f t="shared" ca="1" si="233"/>
        <v>0</v>
      </c>
      <c r="JZ88" s="576">
        <f t="shared" ca="1" si="233"/>
        <v>0</v>
      </c>
      <c r="KA88" s="576">
        <f t="shared" ca="1" si="233"/>
        <v>0</v>
      </c>
      <c r="KB88" s="576">
        <f t="shared" ca="1" si="233"/>
        <v>0</v>
      </c>
      <c r="KC88" s="576">
        <f t="shared" ca="1" si="233"/>
        <v>0</v>
      </c>
      <c r="KD88" s="576">
        <f t="shared" ca="1" si="233"/>
        <v>0</v>
      </c>
      <c r="KE88" s="576">
        <f t="shared" ca="1" si="233"/>
        <v>0</v>
      </c>
      <c r="KF88" s="567" cm="1">
        <f t="array" aca="1" ref="KF88" ca="1">INDEX(KF$13:KF87,$B88+1,1)</f>
        <v>0</v>
      </c>
      <c r="KG88" s="441">
        <f t="shared" ca="1" si="234"/>
        <v>67</v>
      </c>
      <c r="KH88" s="8"/>
      <c r="KI88" s="567" cm="1">
        <f t="array" aca="1" ref="KI88" ca="1">INDEX(KI$13:KI87,$B88+1,1)</f>
        <v>0</v>
      </c>
      <c r="KJ88" s="441">
        <f t="shared" si="235"/>
        <v>0</v>
      </c>
      <c r="KK88" s="567" cm="1">
        <f t="array" aca="1" ref="KK88" ca="1">INDEX(KK$13:KK87,$B88+1,1)</f>
        <v>0</v>
      </c>
      <c r="KL88" s="567" t="str" cm="1">
        <f t="array" aca="1" ref="KL88" ca="1">INDEX(KL$13:KL87,$B88+1,1)</f>
        <v>-</v>
      </c>
      <c r="KM88" s="567" t="str" cm="1">
        <f t="array" aca="1" ref="KM88" ca="1">INDEX(KM$13:KM87,$B88+1,1)</f>
        <v>-</v>
      </c>
      <c r="KN88" s="567" t="str" cm="1">
        <f t="array" aca="1" ref="KN88" ca="1">INDEX(KN$13:KN87,$B88+1,1)</f>
        <v>-</v>
      </c>
      <c r="KO88" s="567" t="str" cm="1">
        <f t="array" aca="1" ref="KO88" ca="1">INDEX(KO$13:KO87,$B88+1,1)</f>
        <v>-</v>
      </c>
      <c r="KP88" s="567" t="str" cm="1">
        <f t="array" aca="1" ref="KP88" ca="1">INDEX(KP$13:KP87,$B88+1,1)</f>
        <v>-</v>
      </c>
      <c r="KQ88" s="567" t="str" cm="1">
        <f t="array" aca="1" ref="KQ88" ca="1">INDEX(KQ$13:KQ87,$B88+1,1)</f>
        <v>-</v>
      </c>
      <c r="KR88" s="567" t="str" cm="1">
        <f t="array" aca="1" ref="KR88" ca="1">INDEX(KR$13:KR87,$B88+1,1)</f>
        <v>-</v>
      </c>
      <c r="KS88" s="567" t="str" cm="1">
        <f t="array" aca="1" ref="KS88" ca="1">INDEX(KS$13:KS87,$B88+1,1)</f>
        <v>-</v>
      </c>
      <c r="KT88" s="567" t="str" cm="1">
        <f t="array" aca="1" ref="KT88" ca="1">INDEX(KT$13:KT87,$B88+1,1)</f>
        <v>-</v>
      </c>
      <c r="KU88" s="567" t="str" cm="1">
        <f t="array" aca="1" ref="KU88" ca="1">INDEX(KU$13:KU87,$B88+1,1)</f>
        <v>-</v>
      </c>
      <c r="KV88" s="567" t="str" cm="1">
        <f t="array" aca="1" ref="KV88" ca="1">INDEX(KV$13:KV87,$B88+1,1)</f>
        <v>-</v>
      </c>
      <c r="KW88" s="567" t="str" cm="1">
        <f t="array" aca="1" ref="KW88" ca="1">INDEX(KW$13:KW87,$B88+1,1)</f>
        <v>-</v>
      </c>
      <c r="KX88" s="567" t="str" cm="1">
        <f t="array" aca="1" ref="KX88" ca="1">INDEX(KX$13:KX87,$B88+1,1)</f>
        <v>-</v>
      </c>
      <c r="KY88" s="567" t="str" cm="1">
        <f t="array" aca="1" ref="KY88" ca="1">INDEX(KY$13:KY87,$B88+1,1)</f>
        <v>-</v>
      </c>
      <c r="KZ88" s="567" t="str" cm="1">
        <f t="array" aca="1" ref="KZ88" ca="1">INDEX(KZ$13:KZ87,$B88+1,1)</f>
        <v>-</v>
      </c>
      <c r="LA88" s="567" t="str" cm="1">
        <f t="array" aca="1" ref="LA88" ca="1">INDEX(LA$13:LA87,$B88+1,1)</f>
        <v>-</v>
      </c>
      <c r="LB88" s="8"/>
      <c r="LC88" s="441" t="b">
        <f t="shared" ca="1" si="236"/>
        <v>0</v>
      </c>
      <c r="LD88" s="567" t="str" cm="1">
        <f t="array" aca="1" ref="LD88" ca="1">INDEX(LD$13:LD87,$B88+1,1)</f>
        <v>-</v>
      </c>
      <c r="LE88" s="567" t="str" cm="1">
        <f t="array" aca="1" ref="LE88" ca="1">INDEX(LE$13:LE87,$B88+1,1)</f>
        <v>-</v>
      </c>
      <c r="LF88" s="567" t="str" cm="1">
        <f t="array" aca="1" ref="LF88" ca="1">INDEX(LF$13:LF87,$B88+1,1)</f>
        <v>-</v>
      </c>
      <c r="LG88" s="567" t="str" cm="1">
        <f t="array" aca="1" ref="LG88" ca="1">INDEX(LG$13:LG87,$B88+1,1)</f>
        <v>-</v>
      </c>
      <c r="LH88" s="441" t="str">
        <f t="shared" ca="1" si="237"/>
        <v>-</v>
      </c>
      <c r="LI88" s="441" t="str">
        <f t="shared" ca="1" si="237"/>
        <v>-</v>
      </c>
      <c r="LJ88" s="567" t="str" cm="1">
        <f t="array" aca="1" ref="LJ88" ca="1">INDEX(LJ$13:LJ87,$B88+1,1)</f>
        <v>-</v>
      </c>
      <c r="LK88" s="441" t="str" cm="1">
        <f t="array" aca="1" ref="LK88" ca="1">IF(OR(LL88:LL88&lt;&gt;"-"),TRUE,"-")</f>
        <v>-</v>
      </c>
      <c r="LL88" s="567" t="str" cm="1">
        <f t="array" aca="1" ref="LL88" ca="1">INDEX(LL$13:LL87,$B88+1,1)</f>
        <v>-</v>
      </c>
      <c r="LM88" s="567" cm="1">
        <f t="array" aca="1" ref="LM88" ca="1">INDEX(LM$13:LM87,$B88+1,1)</f>
        <v>0</v>
      </c>
      <c r="LN88" s="567" cm="1">
        <f t="array" aca="1" ref="LN88" ca="1">INDEX(LN$13:LN87,$B88+1,1)</f>
        <v>999999</v>
      </c>
      <c r="LO88" s="567" cm="1">
        <f t="array" aca="1" ref="LO88" ca="1">INDEX(LO$13:LO87,$B88+1,1)</f>
        <v>999999</v>
      </c>
      <c r="LP88" s="567" cm="1">
        <f t="array" aca="1" ref="LP88" ca="1">INDEX(LP$13:LP87,$B88+1,1)</f>
        <v>999999</v>
      </c>
      <c r="LQ88" s="567" cm="1">
        <f t="array" aca="1" ref="LQ88" ca="1">INDEX(LQ$13:LQ87,$B88+1,1)</f>
        <v>999999</v>
      </c>
      <c r="LR88" s="567" cm="1">
        <f t="array" aca="1" ref="LR88" ca="1">INDEX(LR$13:LR87,$B88+1,1)</f>
        <v>999999</v>
      </c>
      <c r="LS88" s="567" cm="1">
        <f t="array" aca="1" ref="LS88" ca="1">INDEX(LS$13:LS87,$B88+1,1)</f>
        <v>999999</v>
      </c>
      <c r="LT88" s="567" t="str" cm="1">
        <f t="array" aca="1" ref="LT88" ca="1">INDEX(LT$13:LT87,$B88+1,1)</f>
        <v>-</v>
      </c>
      <c r="LU88" s="567" t="str" cm="1">
        <f t="array" aca="1" ref="LU88" ca="1">INDEX(LU$13:LU87,$B88+1,1)</f>
        <v>-</v>
      </c>
      <c r="LV88" s="567" t="str" cm="1">
        <f t="array" aca="1" ref="LV88" ca="1">INDEX(LV$13:LV87,$B88+1,1)</f>
        <v>-</v>
      </c>
      <c r="LW88" s="567" t="b" cm="1">
        <f t="array" aca="1" ref="LW88" ca="1">INDEX(LW$13:LW87,$B88+1,1)</f>
        <v>1</v>
      </c>
      <c r="LX88" s="567" t="str" cm="1">
        <f t="array" aca="1" ref="LX88" ca="1">INDEX(LX$13:LX87,$B88+1,1)</f>
        <v>-</v>
      </c>
      <c r="LY88" s="567" cm="1">
        <f t="array" aca="1" ref="LY88" ca="1">INDEX(LY$13:LY87,$B88+1,1)</f>
        <v>0</v>
      </c>
      <c r="LZ88" s="567" cm="1">
        <f t="array" aca="1" ref="LZ88" ca="1">INDEX(LZ$13:LZ87,$B88+1,1)</f>
        <v>0</v>
      </c>
      <c r="MA88" s="567" cm="1">
        <f t="array" aca="1" ref="MA88" ca="1">INDEX(MA$13:MA87,$B88+1,1)</f>
        <v>0</v>
      </c>
      <c r="MB88" s="567" t="str" cm="1">
        <f t="array" aca="1" ref="MB88" ca="1">INDEX(MB$13:MB87,$B88+1,1)</f>
        <v>-</v>
      </c>
      <c r="MC88" s="567" t="str" cm="1">
        <f t="array" aca="1" ref="MC88" ca="1">INDEX(MC$13:MC87,$B88+1,1)</f>
        <v>-</v>
      </c>
      <c r="MD88" s="441">
        <f t="shared" ca="1" si="238"/>
        <v>0</v>
      </c>
      <c r="ME88" s="567" t="str" cm="1">
        <f t="array" aca="1" ref="ME88" ca="1">INDEX(ME$13:ME87,$B88+1,1)</f>
        <v>-</v>
      </c>
      <c r="MF88" s="441" t="str">
        <f t="shared" ca="1" si="239"/>
        <v>-</v>
      </c>
      <c r="MG88" s="8"/>
      <c r="MH88" s="441">
        <f t="shared" si="240"/>
        <v>50</v>
      </c>
      <c r="MI88" s="441">
        <f t="shared" si="240"/>
        <v>50</v>
      </c>
      <c r="MJ88" s="441">
        <f t="shared" si="240"/>
        <v>50</v>
      </c>
      <c r="MK88" s="441">
        <f t="shared" si="240"/>
        <v>50</v>
      </c>
      <c r="ML88" s="567" cm="1">
        <f t="array" aca="1" ref="ML88" ca="1">INDEX(ML$13:ML87,$B88+1,1)</f>
        <v>1</v>
      </c>
      <c r="MM88" s="567" cm="1">
        <f t="array" aca="1" ref="MM88" ca="1">INDEX(MM$13:MM87,$B88+1,1)</f>
        <v>1</v>
      </c>
      <c r="MN88" s="567" cm="1">
        <f t="array" aca="1" ref="MN88" ca="1">INDEX(MN$13:MN87,$B88+1,1)</f>
        <v>1</v>
      </c>
      <c r="MO88" s="567" cm="1">
        <f t="array" aca="1" ref="MO88" ca="1">INDEX(MO$13:MO87,$B88+1,1)</f>
        <v>1</v>
      </c>
      <c r="MP88" s="8"/>
      <c r="MQ88" s="441">
        <f t="shared" ca="1" si="241"/>
        <v>1.5</v>
      </c>
      <c r="MR88" s="8"/>
      <c r="MS88" s="577" t="str">
        <f t="shared" ca="1" si="242"/>
        <v>-</v>
      </c>
      <c r="MT88" s="577" t="str">
        <f t="shared" ca="1" si="242"/>
        <v>-</v>
      </c>
      <c r="MU88" s="577" t="str">
        <f t="shared" ca="1" si="242"/>
        <v>-</v>
      </c>
      <c r="MV88" s="577" t="str">
        <f t="shared" ca="1" si="242"/>
        <v>-</v>
      </c>
      <c r="MW88" s="567" cm="1">
        <f t="array" aca="1" ref="MW88" ca="1">INDEX(MW$13:MW87,$B88+1,1)</f>
        <v>0</v>
      </c>
      <c r="MX88" s="514">
        <v>0</v>
      </c>
    </row>
    <row r="89" spans="1:362" outlineLevel="2">
      <c r="A89" s="18">
        <f t="shared" si="120"/>
        <v>76</v>
      </c>
      <c r="B89" s="200">
        <f t="shared" ca="1" si="250"/>
        <v>74</v>
      </c>
      <c r="C89" s="489">
        <v>202</v>
      </c>
      <c r="D89" s="124" t="str">
        <f t="shared" ca="1" si="187"/>
        <v>GSW</v>
      </c>
      <c r="E89" t="b">
        <v>1</v>
      </c>
      <c r="F89" t="b">
        <v>0</v>
      </c>
      <c r="G89" t="b">
        <f t="shared" si="255"/>
        <v>1</v>
      </c>
      <c r="H89" s="200">
        <f t="shared" ca="1" si="247"/>
        <v>16</v>
      </c>
      <c r="I89" s="567" cm="1">
        <f t="array" aca="1" ref="I89" ca="1">INDEX(I$13:I88,$B89+1,1)</f>
        <v>1</v>
      </c>
      <c r="J89" s="567" cm="1">
        <f t="array" aca="1" ref="J89" ca="1">INDEX(J$13:J88,$B89+1,1)</f>
        <v>0</v>
      </c>
      <c r="K89" s="567" cm="1">
        <f t="array" aca="1" ref="K89" ca="1">INDEX(K$13:K88,$B89+1,1)</f>
        <v>0</v>
      </c>
      <c r="L89" s="567" cm="1">
        <f t="array" aca="1" ref="L89" ca="1">INDEX(L$13:L88,$B89+1,1)</f>
        <v>2</v>
      </c>
      <c r="M89" s="567" cm="1">
        <f t="array" aca="1" ref="M89" ca="1">INDEX(M$13:M88,$B89+1,1)</f>
        <v>2</v>
      </c>
      <c r="N89" s="567" cm="1">
        <f t="array" aca="1" ref="N89" ca="1">INDEX(N$13:N88,$B89+1,1)</f>
        <v>2</v>
      </c>
      <c r="O89" s="567" cm="1">
        <f t="array" aca="1" ref="O89" ca="1">INDEX(O$13:O88,$B89+1,1)</f>
        <v>3</v>
      </c>
      <c r="P89" s="441">
        <f t="shared" ca="1" si="189"/>
        <v>2</v>
      </c>
      <c r="Q89" s="441">
        <f t="shared" ca="1" si="189"/>
        <v>0</v>
      </c>
      <c r="R89" s="441">
        <f t="shared" ca="1" si="190"/>
        <v>6</v>
      </c>
      <c r="S89" s="91">
        <f t="shared" ca="1" si="191"/>
        <v>2</v>
      </c>
      <c r="T89" s="91">
        <f ca="1">INDEX(CHOOSE($O89,DataAutumn!i.AdultDrys,DataWinter!i.AdultDrys,DataSpring!i.AdultDrys),1,$M89)</f>
        <v>3</v>
      </c>
      <c r="U89" s="567" cm="1">
        <f t="array" aca="1" ref="U89" ca="1">INDEX(U$13:U88,$B89+1,1)</f>
        <v>2</v>
      </c>
      <c r="V89" s="567" cm="1">
        <f t="array" aca="1" ref="V89" ca="1">INDEX(V$13:V88,$B89+1,1)</f>
        <v>0</v>
      </c>
      <c r="W89" s="567" cm="1">
        <f t="array" aca="1" ref="W89" ca="1">INDEX(W$13:W88,$B89+1,1)</f>
        <v>0</v>
      </c>
      <c r="X89" s="567" cm="1">
        <f t="array" aca="1" ref="X89" ca="1">INDEX(X$13:X88,$B89+1,1)</f>
        <v>2</v>
      </c>
      <c r="Y89" s="567" cm="1">
        <f t="array" aca="1" ref="Y89" ca="1">INDEX(Y$13:Y88,$B89+1,1)</f>
        <v>1</v>
      </c>
      <c r="Z89" s="567" cm="1">
        <f t="array" aca="1" ref="Z89" ca="1">INDEX(Z$13:Z88,$B89+1,1)</f>
        <v>1</v>
      </c>
      <c r="AA89" s="567" cm="1">
        <f t="array" aca="1" ref="AA89" ca="1">INDEX(AA$13:AA88,$B89+1,1)</f>
        <v>1</v>
      </c>
      <c r="AB89" s="441" cm="1">
        <f t="array" aca="1" ref="AB89" ca="1">INDEX(i.MLP_PvP,$AD89,2)</f>
        <v>1</v>
      </c>
      <c r="AC89" s="441"/>
      <c r="AD89" s="567" cm="1">
        <f t="array" aca="1" ref="AD89" ca="1">INDEX(AD$13:AD88,$B89+1,1)</f>
        <v>1</v>
      </c>
      <c r="AE89" s="567" cm="1">
        <f t="array" aca="1" ref="AE89" ca="1">INDEX(AE$13:AE88,$B89+1,1)</f>
        <v>0</v>
      </c>
      <c r="AF89" s="567" cm="1">
        <f t="array" aca="1" ref="AF89" ca="1">INDEX(AF$13:AF88,$B89+1,1)</f>
        <v>0</v>
      </c>
      <c r="AG89" s="567" cm="1">
        <f t="array" aca="1" ref="AG89" ca="1">INDEX(AG$13:AG88,$B89+1,1)</f>
        <v>0</v>
      </c>
      <c r="AH89" s="567" cm="1">
        <f t="array" aca="1" ref="AH89" ca="1">INDEX(AH$13:AH88,$B89+1,1)</f>
        <v>0</v>
      </c>
      <c r="AI89" s="116"/>
      <c r="AJ89" s="116"/>
      <c r="AK89" s="116"/>
      <c r="AL89" s="116"/>
      <c r="AM89" s="116"/>
      <c r="AN89" s="116"/>
      <c r="AO89" s="116"/>
      <c r="AP89" s="116"/>
      <c r="AQ89" s="116"/>
      <c r="AR89" s="116"/>
      <c r="AS89" s="116"/>
      <c r="AT89" s="116"/>
      <c r="AU89" s="116"/>
      <c r="AV89" s="116"/>
      <c r="AW89" s="116"/>
      <c r="AX89" s="116"/>
      <c r="AY89" s="116"/>
      <c r="AZ89" s="116"/>
      <c r="BA89" s="327" t="str">
        <f t="shared" ca="1" si="243"/>
        <v>Feedsupply 00016 SE GSW MWM     TOLSpr Scan2 CFS_0 RR+01% GP100% WP100% MP100% (PT_F33N11L00)</v>
      </c>
      <c r="BB89" s="8" t="str">
        <f ca="1">IF(COUNTIF(BA$13:BA89,BA89)=1,"-","Dup")</f>
        <v>-</v>
      </c>
      <c r="BC89" s="8"/>
      <c r="BD89" s="567" t="str" cm="1">
        <f t="array" aca="1" ref="BD89" ca="1">INDEX(BD$13:BD88,$B89+1,1)</f>
        <v>-</v>
      </c>
      <c r="BE89" s="567" t="str" cm="1">
        <f t="array" aca="1" ref="BE89" ca="1">INDEX(BE$13:BE88,$B89+1,1)</f>
        <v>-</v>
      </c>
      <c r="BF89" s="567" t="str" cm="1">
        <f t="array" aca="1" ref="BF89" ca="1">INDEX(BF$13:BF88,$B89+1,1)</f>
        <v>-</v>
      </c>
      <c r="BG89" s="567" t="str" cm="1">
        <f t="array" aca="1" ref="BG89" ca="1">INDEX(BG$13:BG88,$B89+1,1)</f>
        <v>-</v>
      </c>
      <c r="BH89" s="567" t="str" cm="1">
        <f t="array" aca="1" ref="BH89" ca="1">INDEX(BH$13:BH88,$B89+1,1)</f>
        <v>-</v>
      </c>
      <c r="BI89" s="567" t="str" cm="1">
        <f t="array" aca="1" ref="BI89" ca="1">INDEX(BI$13:BI88,$B89+1,1)</f>
        <v>-</v>
      </c>
      <c r="BJ89" s="567" t="str" cm="1">
        <f t="array" aca="1" ref="BJ89" ca="1">INDEX(BJ$13:BJ88,$B89+1,1)</f>
        <v>-</v>
      </c>
      <c r="BK89" s="567" t="str" cm="1">
        <f t="array" aca="1" ref="BK89" ca="1">INDEX(BK$13:BK88,$B89+1,1)</f>
        <v>-</v>
      </c>
      <c r="BL89" s="567" t="str" cm="1">
        <f t="array" aca="1" ref="BL89" ca="1">INDEX(BL$13:BL88,$B89+1,1)</f>
        <v>-</v>
      </c>
      <c r="BM89" s="8"/>
      <c r="BN89" s="441" t="b">
        <f t="shared" ca="1" si="192"/>
        <v>1</v>
      </c>
      <c r="BO89" s="441" t="str">
        <f t="shared" ca="1" si="192"/>
        <v>-</v>
      </c>
      <c r="BP89" s="441" t="b">
        <f t="shared" ca="1" si="192"/>
        <v>0</v>
      </c>
      <c r="BQ89" s="441" t="str">
        <f t="shared" ca="1" si="192"/>
        <v>-</v>
      </c>
      <c r="BR89" s="441" t="str">
        <f t="shared" ca="1" si="192"/>
        <v>-</v>
      </c>
      <c r="BS89" s="441" t="str">
        <f t="shared" ca="1" si="192"/>
        <v>-</v>
      </c>
      <c r="BT89" s="441" t="str">
        <f t="shared" ca="1" si="192"/>
        <v>-</v>
      </c>
      <c r="BU89" s="441" t="str">
        <f t="shared" ca="1" si="192"/>
        <v>-</v>
      </c>
      <c r="BV89" s="441" t="str">
        <f t="shared" ca="1" si="192"/>
        <v>-</v>
      </c>
      <c r="BW89" s="441" t="str">
        <f t="shared" ca="1" si="192"/>
        <v>-</v>
      </c>
      <c r="BX89" s="441" t="str">
        <f t="shared" ca="1" si="192"/>
        <v>-</v>
      </c>
      <c r="BY89" s="441" t="str">
        <f t="shared" ca="1" si="192"/>
        <v>-</v>
      </c>
      <c r="BZ89" s="441" t="b">
        <f t="shared" ca="1" si="192"/>
        <v>0</v>
      </c>
      <c r="CA89" s="91">
        <f t="shared" ca="1" si="192"/>
        <v>0</v>
      </c>
      <c r="CB89" s="567" t="str" cm="1">
        <f t="array" aca="1" ref="CB89" ca="1">INDEX(CB$13:CB88,$B89+1,1)</f>
        <v>-</v>
      </c>
      <c r="CC89" s="567" t="str" cm="1">
        <f t="array" aca="1" ref="CC89" ca="1">INDEX(CC$13:CC88,$B89+1,1)</f>
        <v>-</v>
      </c>
      <c r="CD89" s="567" t="b" cm="1">
        <f t="array" aca="1" ref="CD89" ca="1">INDEX(CD$13:CD88,$B89+1,1)</f>
        <v>1</v>
      </c>
      <c r="CE89" s="8"/>
      <c r="CF89" s="567" t="str" cm="1">
        <f t="array" aca="1" ref="CF89" ca="1">INDEX(CF$13:CF88,$B89+1,1)</f>
        <v>-</v>
      </c>
      <c r="CG89" s="441" t="str">
        <f t="shared" ca="1" si="193"/>
        <v>-</v>
      </c>
      <c r="CH89" s="441">
        <f t="shared" ca="1" si="194"/>
        <v>0</v>
      </c>
      <c r="CI89" s="441">
        <f t="shared" ca="1" si="194"/>
        <v>0</v>
      </c>
      <c r="CJ89" s="567" t="str" cm="1">
        <f t="array" aca="1" ref="CJ89" ca="1">INDEX(CJ$13:CJ88,$B89+1,1)</f>
        <v>-</v>
      </c>
      <c r="CK89" s="567" t="str" cm="1">
        <f t="array" aca="1" ref="CK89" ca="1">INDEX(CK$13:CK88,$B89+1,1)</f>
        <v>-</v>
      </c>
      <c r="CL89" s="567" t="str" cm="1">
        <f t="array" aca="1" ref="CL89" ca="1">INDEX(CL$13:CL88,$B89+1,1)</f>
        <v>-</v>
      </c>
      <c r="CM89" s="441" t="str">
        <f t="shared" ca="1" si="195"/>
        <v>-</v>
      </c>
      <c r="CN89" s="441">
        <f t="shared" ca="1" si="196"/>
        <v>0</v>
      </c>
      <c r="CO89" s="441">
        <f t="shared" ca="1" si="196"/>
        <v>0</v>
      </c>
      <c r="CP89" s="567" t="str" cm="1">
        <f t="array" aca="1" ref="CP89" ca="1">INDEX(CP$13:CP88,$B89+1,1)</f>
        <v>-</v>
      </c>
      <c r="CQ89" s="441" t="str">
        <f t="shared" ca="1" si="197"/>
        <v>-</v>
      </c>
      <c r="CR89" s="441">
        <f t="shared" ca="1" si="198"/>
        <v>0</v>
      </c>
      <c r="CS89" s="567" t="str" cm="1">
        <f t="array" aca="1" ref="CS89" ca="1">INDEX(CS$13:CS88,$B89+1,1)</f>
        <v>-</v>
      </c>
      <c r="CT89" s="567" t="str" cm="1">
        <f t="array" aca="1" ref="CT89" ca="1">INDEX(CT$13:CT88,$B89+1,1)</f>
        <v>-</v>
      </c>
      <c r="CU89" s="441">
        <f t="shared" ca="1" si="199"/>
        <v>0</v>
      </c>
      <c r="CV89" s="567" t="str" cm="1">
        <f t="array" aca="1" ref="CV89" ca="1">INDEX(CV$13:CV88,$B89+1,1)</f>
        <v>-</v>
      </c>
      <c r="CW89" s="441" t="str">
        <f t="shared" ca="1" si="200"/>
        <v>-</v>
      </c>
      <c r="CX89" s="441">
        <f t="shared" ca="1" si="201"/>
        <v>0</v>
      </c>
      <c r="CY89" s="441">
        <f t="shared" ca="1" si="201"/>
        <v>0</v>
      </c>
      <c r="CZ89" s="8"/>
      <c r="DA89" s="567" t="b" cm="1">
        <f t="array" aca="1" ref="DA89" ca="1">INDEX(DA$13:DA88,$B89+1,1)</f>
        <v>1</v>
      </c>
      <c r="DB89" s="567" t="b" cm="1">
        <f t="array" aca="1" ref="DB89" ca="1">INDEX(DB$13:DB88,$B89+1,1)</f>
        <v>1</v>
      </c>
      <c r="DC89" s="579">
        <f t="shared" ca="1" si="202"/>
        <v>2232011</v>
      </c>
      <c r="DD89" s="567" t="b" cm="1">
        <f t="array" aca="1" ref="DD89" ca="1">INDEX(DD$13:DD88,$B89+1,1)</f>
        <v>1</v>
      </c>
      <c r="DE89" s="567" cm="1">
        <f t="array" aca="1" ref="DE89" ca="1">INDEX(DE$13:DE88,$B89+1,1)</f>
        <v>0</v>
      </c>
      <c r="DF89" s="567" cm="1">
        <f t="array" aca="1" ref="DF89" ca="1">INDEX(DF$13:DF88,$B89+1,1)</f>
        <v>1</v>
      </c>
      <c r="DG89" s="567" cm="1">
        <f t="array" aca="1" ref="DG89" ca="1">INDEX(DG$13:DG88,$B89+1,1)</f>
        <v>1</v>
      </c>
      <c r="DH89" s="575">
        <f t="shared" ca="1" si="203"/>
        <v>652</v>
      </c>
      <c r="DI89" s="575">
        <f t="shared" ca="1" si="203"/>
        <v>686</v>
      </c>
      <c r="DJ89" s="575">
        <f t="shared" ca="1" si="203"/>
        <v>721</v>
      </c>
      <c r="DK89" s="490">
        <f t="shared" ca="1" si="204"/>
        <v>378</v>
      </c>
      <c r="DL89" s="490">
        <f t="shared" ca="1" si="204"/>
        <v>413</v>
      </c>
      <c r="DM89" s="490">
        <f t="shared" ca="1" si="204"/>
        <v>448</v>
      </c>
      <c r="DN89" s="441">
        <f t="shared" ca="1" si="205"/>
        <v>1</v>
      </c>
      <c r="DO89" s="441">
        <f t="shared" ca="1" si="205"/>
        <v>60</v>
      </c>
      <c r="DP89" s="441" t="str">
        <f t="shared" ca="1" si="205"/>
        <v>-</v>
      </c>
      <c r="DQ89" s="441" t="str">
        <f t="shared" ca="1" si="205"/>
        <v>-</v>
      </c>
      <c r="DR89" s="441" t="str">
        <f t="shared" ca="1" si="205"/>
        <v>-</v>
      </c>
      <c r="DS89" s="441" t="str">
        <f t="shared" ca="1" si="205"/>
        <v>-</v>
      </c>
      <c r="DT89" s="441" t="b">
        <f t="shared" ca="1" si="206"/>
        <v>0</v>
      </c>
      <c r="DU89" s="441" t="str">
        <f t="shared" ca="1" si="206"/>
        <v>-</v>
      </c>
      <c r="DV89" s="441" t="str">
        <f t="shared" ca="1" si="206"/>
        <v>-</v>
      </c>
      <c r="DW89" s="441" t="str">
        <f t="shared" ca="1" si="206"/>
        <v>-</v>
      </c>
      <c r="DX89" s="441" t="str">
        <f t="shared" ca="1" si="206"/>
        <v>-</v>
      </c>
      <c r="DY89" s="441" t="str">
        <f t="shared" ca="1" si="206"/>
        <v>-</v>
      </c>
      <c r="DZ89" s="441">
        <f t="shared" ca="1" si="206"/>
        <v>500</v>
      </c>
      <c r="EA89" s="441">
        <f t="shared" ca="1" si="206"/>
        <v>500</v>
      </c>
      <c r="EB89" s="441" t="str">
        <f t="shared" ca="1" si="206"/>
        <v>-</v>
      </c>
      <c r="EC89" s="441" t="str">
        <f t="shared" ca="1" si="206"/>
        <v>-</v>
      </c>
      <c r="ED89" s="441" t="str">
        <f t="shared" ca="1" si="206"/>
        <v>-</v>
      </c>
      <c r="EE89" s="441">
        <f t="shared" ca="1" si="207"/>
        <v>0</v>
      </c>
      <c r="EF89" s="441">
        <f t="shared" ca="1" si="208"/>
        <v>1.2500000000000001E-2</v>
      </c>
      <c r="EG89" s="441">
        <f t="shared" ca="1" si="209"/>
        <v>0</v>
      </c>
      <c r="EH89" s="441">
        <f t="shared" ca="1" si="209"/>
        <v>6.25E-2</v>
      </c>
      <c r="EI89" s="441">
        <f t="shared" ca="1" si="209"/>
        <v>6.25E-2</v>
      </c>
      <c r="EJ89" s="441">
        <f t="shared" ca="1" si="209"/>
        <v>6.25E-2</v>
      </c>
      <c r="EK89" s="441" t="b">
        <f t="shared" ca="1" si="210"/>
        <v>0</v>
      </c>
      <c r="EL89" s="441" t="b">
        <f t="shared" ca="1" si="210"/>
        <v>1</v>
      </c>
      <c r="EM89" s="441" t="b">
        <f t="shared" ca="1" si="210"/>
        <v>1</v>
      </c>
      <c r="EN89" s="441" t="b">
        <f t="shared" ca="1" si="210"/>
        <v>0</v>
      </c>
      <c r="EO89" s="441">
        <f t="shared" ca="1" si="211"/>
        <v>1</v>
      </c>
      <c r="EP89" s="441">
        <f t="shared" ca="1" si="212"/>
        <v>0</v>
      </c>
      <c r="EQ89" s="441" t="b">
        <f t="shared" ca="1" si="213"/>
        <v>0</v>
      </c>
      <c r="ER89" s="441" t="b">
        <f t="shared" ca="1" si="214"/>
        <v>0</v>
      </c>
      <c r="ES89" s="441" t="b">
        <f t="shared" ca="1" si="214"/>
        <v>0</v>
      </c>
      <c r="ET89" s="441" t="b">
        <f t="shared" ca="1" si="214"/>
        <v>1</v>
      </c>
      <c r="EU89" s="91">
        <f t="shared" ca="1" si="215"/>
        <v>2</v>
      </c>
      <c r="EV89" s="91">
        <f t="shared" ca="1" si="215"/>
        <v>2</v>
      </c>
      <c r="EW89" s="441">
        <f t="shared" ca="1" si="216"/>
        <v>1</v>
      </c>
      <c r="EX89" s="441">
        <f t="shared" ca="1" si="217"/>
        <v>1</v>
      </c>
      <c r="EY89" s="441">
        <f t="shared" ca="1" si="217"/>
        <v>1</v>
      </c>
      <c r="EZ89" s="441">
        <f t="shared" ca="1" si="218"/>
        <v>1</v>
      </c>
      <c r="FA89" s="441">
        <f t="shared" ca="1" si="219"/>
        <v>0.5</v>
      </c>
      <c r="FB89" s="441" t="b">
        <f t="shared" ca="1" si="219"/>
        <v>1</v>
      </c>
      <c r="FC89" s="441" t="b">
        <f t="shared" ca="1" si="219"/>
        <v>0</v>
      </c>
      <c r="FD89" s="441" t="b">
        <f t="shared" ca="1" si="219"/>
        <v>0</v>
      </c>
      <c r="FE89" s="441" t="b">
        <f t="shared" ca="1" si="219"/>
        <v>0</v>
      </c>
      <c r="FF89" s="91">
        <f t="shared" ca="1" si="220"/>
        <v>1</v>
      </c>
      <c r="FG89" s="91">
        <f t="shared" ca="1" si="220"/>
        <v>1</v>
      </c>
      <c r="FH89" s="91">
        <f t="shared" ca="1" si="220"/>
        <v>1</v>
      </c>
      <c r="FI89" s="91">
        <f t="shared" ca="1" si="220"/>
        <v>1</v>
      </c>
      <c r="FJ89" s="91">
        <f t="shared" ca="1" si="220"/>
        <v>1</v>
      </c>
      <c r="FK89" s="91">
        <f t="shared" ca="1" si="220"/>
        <v>1</v>
      </c>
      <c r="FL89" s="91">
        <f t="shared" ca="1" si="220"/>
        <v>1</v>
      </c>
      <c r="FM89" s="91">
        <f t="shared" ca="1" si="220"/>
        <v>1</v>
      </c>
      <c r="FN89" s="8"/>
      <c r="FO89" s="567" t="str" cm="1">
        <f t="array" aca="1" ref="FO89" ca="1">INDEX(FO$13:FO88,$B89+1,1)</f>
        <v>-</v>
      </c>
      <c r="FP89" s="567" t="str" cm="1">
        <f t="array" aca="1" ref="FP89" ca="1">INDEX(FP$13:FP88,$B89+1,1)</f>
        <v>-</v>
      </c>
      <c r="FQ89" s="567" t="str" cm="1">
        <f t="array" aca="1" ref="FQ89" ca="1">INDEX(FQ$13:FQ88,$B89+1,1)</f>
        <v>-</v>
      </c>
      <c r="FR89" s="441">
        <f t="shared" ca="1" si="221"/>
        <v>11</v>
      </c>
      <c r="FS89" s="567" t="str" cm="1">
        <f t="array" aca="1" ref="FS89" ca="1">INDEX(FS$13:FS88,$B89+1,1)</f>
        <v>-</v>
      </c>
      <c r="FT89" s="567" cm="1">
        <f t="array" aca="1" ref="FT89" ca="1">INDEX(FT$13:FT88,$B89+1,1)</f>
        <v>1</v>
      </c>
      <c r="FU89" s="567" cm="1">
        <f t="array" aca="1" ref="FU89" ca="1">INDEX(FU$13:FU88,$B89+1,1)</f>
        <v>1</v>
      </c>
      <c r="FV89" s="567" t="str" cm="1">
        <f t="array" aca="1" ref="FV89" ca="1">INDEX(FV$13:FV88,$B89+1,1)</f>
        <v>-</v>
      </c>
      <c r="FW89" s="567" t="str" cm="1">
        <f t="array" aca="1" ref="FW89" ca="1">INDEX(FW$13:FW88,$B89+1,1)</f>
        <v>-</v>
      </c>
      <c r="FX89" s="567" t="str" cm="1">
        <f t="array" aca="1" ref="FX89" ca="1">INDEX(FX$13:FX88,$B89+1,1)</f>
        <v>-</v>
      </c>
      <c r="FY89" s="567" t="str" cm="1">
        <f t="array" aca="1" ref="FY89" ca="1">INDEX(FY$13:FY88,$B89+1,1)</f>
        <v>-</v>
      </c>
      <c r="FZ89" s="567" t="str" cm="1">
        <f t="array" aca="1" ref="FZ89" ca="1">INDEX(FZ$13:FZ88,$B89+1,1)</f>
        <v>-</v>
      </c>
      <c r="GA89" s="567" t="str" cm="1">
        <f t="array" aca="1" ref="GA89" ca="1">INDEX(GA$13:GA88,$B89+1,1)</f>
        <v>-</v>
      </c>
      <c r="GB89" s="567" t="str" cm="1">
        <f t="array" aca="1" ref="GB89" ca="1">INDEX(GB$13:GB88,$B89+1,1)</f>
        <v>-</v>
      </c>
      <c r="GC89" s="567" t="str" cm="1">
        <f t="array" aca="1" ref="GC89" ca="1">INDEX(GC$13:GC88,$B89+1,1)</f>
        <v>-</v>
      </c>
      <c r="GD89" s="567" t="str" cm="1">
        <f t="array" aca="1" ref="GD89" ca="1">INDEX(GD$13:GD88,$B89+1,1)</f>
        <v>-</v>
      </c>
      <c r="GE89" s="567" t="str" cm="1">
        <f t="array" aca="1" ref="GE89" ca="1">INDEX(GE$13:GE88,$B89+1,1)</f>
        <v>-</v>
      </c>
      <c r="GF89" s="567" t="str" cm="1">
        <f t="array" aca="1" ref="GF89" ca="1">INDEX(GF$13:GF88,$B89+1,1)</f>
        <v>-</v>
      </c>
      <c r="GG89" s="567" t="str" cm="1">
        <f t="array" aca="1" ref="GG89" ca="1">INDEX(GG$13:GG88,$B89+1,1)</f>
        <v>-</v>
      </c>
      <c r="GH89" s="567" t="str" cm="1">
        <f t="array" aca="1" ref="GH89" ca="1">INDEX(GH$13:GH88,$B89+1,1)</f>
        <v>-</v>
      </c>
      <c r="GI89" s="567" t="str" cm="1">
        <f t="array" aca="1" ref="GI89" ca="1">INDEX(GI$13:GI88,$B89+1,1)</f>
        <v>-</v>
      </c>
      <c r="GJ89" s="567" t="str" cm="1">
        <f t="array" aca="1" ref="GJ89" ca="1">INDEX(GJ$13:GJ88,$B89+1,1)</f>
        <v>-</v>
      </c>
      <c r="GK89" s="567" t="str" cm="1">
        <f t="array" aca="1" ref="GK89" ca="1">INDEX(GK$13:GK88,$B89+1,1)</f>
        <v>-</v>
      </c>
      <c r="GL89" s="567" t="str" cm="1">
        <f t="array" aca="1" ref="GL89" ca="1">INDEX(GL$13:GL88,$B89+1,1)</f>
        <v>-</v>
      </c>
      <c r="GM89" s="567" t="str" cm="1">
        <f t="array" aca="1" ref="GM89" ca="1">INDEX(GM$13:GM88,$B89+1,1)</f>
        <v>-</v>
      </c>
      <c r="GN89" s="441">
        <f t="shared" ca="1" si="222"/>
        <v>0.77746633065143</v>
      </c>
      <c r="GO89" s="567" t="str" cm="1">
        <f t="array" aca="1" ref="GO89" ca="1">INDEX(GO$13:GO88,$B89+1,1)</f>
        <v>-</v>
      </c>
      <c r="GP89" s="567" cm="1">
        <f t="array" aca="1" ref="GP89" ca="1">INDEX(GP$13:GP88,$B89+1,1)</f>
        <v>1</v>
      </c>
      <c r="GQ89" s="441">
        <f t="shared" ca="1" si="223"/>
        <v>-1.6553912775740486E-3</v>
      </c>
      <c r="GR89" s="567" cm="1">
        <f t="array" aca="1" ref="GR89" ca="1">INDEX(GR$13:GR88,$B89+1,1)</f>
        <v>0</v>
      </c>
      <c r="GS89" s="441">
        <f t="shared" ca="1" si="224"/>
        <v>-7.7585088790097685E-3</v>
      </c>
      <c r="GT89" s="441">
        <f t="shared" ca="1" si="224"/>
        <v>-1.939627219752442E-2</v>
      </c>
      <c r="GU89" s="441">
        <f t="shared" ca="1" si="224"/>
        <v>-1.939627219752442E-2</v>
      </c>
      <c r="GV89" s="441">
        <f t="shared" ca="1" si="224"/>
        <v>1</v>
      </c>
      <c r="GW89" s="441">
        <f t="shared" ca="1" si="224"/>
        <v>1.0189371900128976</v>
      </c>
      <c r="GX89" s="441">
        <f t="shared" ca="1" si="224"/>
        <v>-6.4495508428962081E-2</v>
      </c>
      <c r="GY89" s="567" cm="1">
        <f t="array" aca="1" ref="GY89" ca="1">INDEX(GY$13:GY88,$B89+1,1)</f>
        <v>0</v>
      </c>
      <c r="GZ89" s="567" cm="1">
        <f t="array" aca="1" ref="GZ89" ca="1">INDEX(GZ$13:GZ88,$B89+1,1)</f>
        <v>0</v>
      </c>
      <c r="HA89" s="567" cm="1">
        <f t="array" aca="1" ref="HA89" ca="1">INDEX(HA$13:HA88,$B89+1,1)</f>
        <v>0</v>
      </c>
      <c r="HB89" s="8"/>
      <c r="HC89" s="91" t="b">
        <f t="shared" ca="1" si="248"/>
        <v>1</v>
      </c>
      <c r="HD89" s="567" t="b" cm="1">
        <f t="array" aca="1" ref="HD89" ca="1">INDEX(HD$13:HD88,$B89+1,1)</f>
        <v>1</v>
      </c>
      <c r="HE89" s="674">
        <f t="shared" ca="1" si="254"/>
        <v>222301000008</v>
      </c>
      <c r="HF89" s="567" t="str" cm="1">
        <f t="array" aca="1" ref="HF89" ca="1">INDEX(HF$13:HF88,$B89+1,1)</f>
        <v>-</v>
      </c>
      <c r="HG89" s="567" cm="1">
        <f t="array" aca="1" ref="HG89" ca="1">INDEX(HG$13:HG88,$B89+1,1)</f>
        <v>0</v>
      </c>
      <c r="HH89" s="22" t="s">
        <v>30</v>
      </c>
      <c r="HI89" s="567" t="str" cm="1">
        <f t="array" aca="1" ref="HI89" ca="1">INDEX(HI$13:HI88,$B89+1,1)</f>
        <v>-</v>
      </c>
      <c r="HJ89" s="578">
        <f t="shared" ca="1" si="251"/>
        <v>222301000008</v>
      </c>
      <c r="HK89" s="567" t="str" cm="1">
        <f t="array" aca="1" ref="HK89" ca="1">INDEX(HK$13:HK88,$B89+1,1)</f>
        <v>-</v>
      </c>
      <c r="HL89" s="567" t="str" cm="1">
        <f t="array" aca="1" ref="HL89" ca="1">INDEX(HL$13:HL88,$B89+1,1)</f>
        <v>-</v>
      </c>
      <c r="HM89" s="567" t="str" cm="1">
        <f t="array" aca="1" ref="HM89" ca="1">INDEX(HM$13:HM88,$B89+1,1)</f>
        <v>-</v>
      </c>
      <c r="HN89" s="567" t="str" cm="1">
        <f t="array" aca="1" ref="HN89" ca="1">INDEX(HN$13:HN88,$B89+1,1)</f>
        <v>-</v>
      </c>
      <c r="HO89" s="567" t="str" cm="1">
        <f t="array" aca="1" ref="HO89" ca="1">INDEX(HO$13:HO88,$B89+1,1)</f>
        <v>-</v>
      </c>
      <c r="HP89" s="567" t="str" cm="1">
        <f t="array" aca="1" ref="HP89" ca="1">INDEX(HP$13:HP88,$B89+1,1)</f>
        <v>-</v>
      </c>
      <c r="HQ89" s="567" t="str" cm="1">
        <f t="array" aca="1" ref="HQ89" ca="1">INDEX(HQ$13:HQ88,$B89+1,1)</f>
        <v>-</v>
      </c>
      <c r="HR89" s="567" t="str" cm="1">
        <f t="array" aca="1" ref="HR89" ca="1">INDEX(HR$13:HR88,$B89+1,1)</f>
        <v>-</v>
      </c>
      <c r="HS89" s="567" t="str" cm="1">
        <f t="array" aca="1" ref="HS89" ca="1">INDEX(HS$13:HS88,$B89+1,1)</f>
        <v>-</v>
      </c>
      <c r="HT89" s="567" t="str" cm="1">
        <f t="array" aca="1" ref="HT89" ca="1">INDEX(HT$13:HT88,$B89+1,1)</f>
        <v>-</v>
      </c>
      <c r="HU89" s="567" t="str" cm="1">
        <f t="array" aca="1" ref="HU89" ca="1">INDEX(HU$13:HU88,$B89+1,1)</f>
        <v>-</v>
      </c>
      <c r="HV89" s="22">
        <v>1</v>
      </c>
      <c r="HW89" s="22">
        <v>1</v>
      </c>
      <c r="HX89" s="567" cm="1">
        <f t="array" aca="1" ref="HX89" ca="1">INDEX(HX$13:HX88,$B89+1,1)</f>
        <v>0</v>
      </c>
      <c r="HY89" s="567" t="str" cm="1">
        <f t="array" aca="1" ref="HY89" ca="1">INDEX(HY$13:HY88,$B89+1,1)</f>
        <v>-</v>
      </c>
      <c r="HZ89" s="567" t="str" cm="1">
        <f t="array" aca="1" ref="HZ89" ca="1">INDEX(HZ$13:HZ88,$B89+1,1)</f>
        <v>-</v>
      </c>
      <c r="IA89" s="567" t="str" cm="1">
        <f t="array" aca="1" ref="IA89" ca="1">INDEX(IA$13:IA88,$B89+1,1)</f>
        <v>-</v>
      </c>
      <c r="IB89" s="567" t="str" cm="1">
        <f t="array" aca="1" ref="IB89" ca="1">INDEX(IB$13:IB88,$B89+1,1)</f>
        <v>-</v>
      </c>
      <c r="IC89" s="567" t="str" cm="1">
        <f t="array" aca="1" ref="IC89" ca="1">INDEX(IC$13:IC88,$B89+1,1)</f>
        <v>-</v>
      </c>
      <c r="ID89" s="567" cm="1">
        <f t="array" aca="1" ref="ID89" ca="1">INDEX(ID$13:ID88,$B89+1,1)</f>
        <v>0</v>
      </c>
      <c r="IE89" s="567" t="str" cm="1">
        <f t="array" aca="1" ref="IE89" ca="1">INDEX(IE$13:IE88,$B89+1,1)</f>
        <v>-</v>
      </c>
      <c r="IF89" s="567" t="str" cm="1">
        <f t="array" aca="1" ref="IF89" ca="1">INDEX(IF$13:IF88,$B89+1,1)</f>
        <v>-</v>
      </c>
      <c r="IG89" s="567" t="str" cm="1">
        <f t="array" aca="1" ref="IG89" ca="1">INDEX(IG$13:IG88,$B89+1,1)</f>
        <v>-</v>
      </c>
      <c r="IH89" s="200">
        <f t="shared" ca="1" si="249"/>
        <v>0</v>
      </c>
      <c r="II89" s="200">
        <f t="shared" ca="1" si="246"/>
        <v>0</v>
      </c>
      <c r="IJ89" s="8"/>
      <c r="IK89" s="567" t="str" cm="1">
        <f t="array" aca="1" ref="IK89" ca="1">INDEX(IK$13:IK88,$B89+1,1)</f>
        <v>-</v>
      </c>
      <c r="IL89" s="567" t="str" cm="1">
        <f t="array" aca="1" ref="IL89" ca="1">INDEX(IL$13:IL88,$B89+1,1)</f>
        <v>-</v>
      </c>
      <c r="IM89" s="567" t="str" cm="1">
        <f t="array" aca="1" ref="IM89" ca="1">INDEX(IM$13:IM88,$B89+1,1)</f>
        <v>-</v>
      </c>
      <c r="IN89" s="567" t="str" cm="1">
        <f t="array" aca="1" ref="IN89" ca="1">INDEX(IN$13:IN88,$B89+1,1)</f>
        <v>-</v>
      </c>
      <c r="IO89" s="567" t="str" cm="1">
        <f t="array" aca="1" ref="IO89" ca="1">INDEX(IO$13:IO88,$B89+1,1)</f>
        <v>-</v>
      </c>
      <c r="IP89" s="567" t="str" cm="1">
        <f t="array" aca="1" ref="IP89" ca="1">INDEX(IP$13:IP88,$B89+1,1)</f>
        <v>-</v>
      </c>
      <c r="IQ89" s="567" t="str" cm="1">
        <f t="array" aca="1" ref="IQ89" ca="1">INDEX(IQ$13:IQ88,$B89+1,1)</f>
        <v>-</v>
      </c>
      <c r="IR89" s="567" t="str" cm="1">
        <f t="array" aca="1" ref="IR89" ca="1">INDEX(IR$13:IR88,$B89+1,1)</f>
        <v>-</v>
      </c>
      <c r="IS89" s="567" t="str" cm="1">
        <f t="array" aca="1" ref="IS89" ca="1">INDEX(IS$13:IS88,$B89+1,1)</f>
        <v>-</v>
      </c>
      <c r="IT89" s="567" t="str" cm="1">
        <f t="array" aca="1" ref="IT89" ca="1">INDEX(IT$13:IT88,$B89+1,1)</f>
        <v>-</v>
      </c>
      <c r="IU89" s="567" t="str" cm="1">
        <f t="array" aca="1" ref="IU89" ca="1">INDEX(IU$13:IU88,$B89+1,1)</f>
        <v>-</v>
      </c>
      <c r="IV89" s="567" t="str" cm="1">
        <f t="array" aca="1" ref="IV89" ca="1">INDEX(IV$13:IV88,$B89+1,1)</f>
        <v>-</v>
      </c>
      <c r="IW89" s="567" t="str" cm="1">
        <f t="array" aca="1" ref="IW89" ca="1">INDEX(IW$13:IW88,$B89+1,1)</f>
        <v>-</v>
      </c>
      <c r="IX89" s="567" t="str" cm="1">
        <f t="array" aca="1" ref="IX89" ca="1">INDEX(IX$13:IX88,$B89+1,1)</f>
        <v>-</v>
      </c>
      <c r="IY89" s="567" t="str" cm="1">
        <f t="array" aca="1" ref="IY89" ca="1">INDEX(IY$13:IY88,$B89+1,1)</f>
        <v>-</v>
      </c>
      <c r="IZ89" s="567" t="str" cm="1">
        <f t="array" aca="1" ref="IZ89" ca="1">INDEX(IZ$13:IZ88,$B89+1,1)</f>
        <v>-</v>
      </c>
      <c r="JA89" s="567" cm="1">
        <f t="array" aca="1" ref="JA89" ca="1">INDEX(JA$13:JA88,$B89+1,1)</f>
        <v>0</v>
      </c>
      <c r="JB89" s="575">
        <f t="shared" ca="1" si="225"/>
        <v>0</v>
      </c>
      <c r="JC89" s="575">
        <f t="shared" ca="1" si="225"/>
        <v>0</v>
      </c>
      <c r="JD89" s="197">
        <f t="shared" ca="1" si="226"/>
        <v>0</v>
      </c>
      <c r="JE89" s="197">
        <f t="shared" ca="1" si="226"/>
        <v>0</v>
      </c>
      <c r="JF89" s="197">
        <f t="shared" ca="1" si="226"/>
        <v>0</v>
      </c>
      <c r="JG89" s="197">
        <f t="shared" ca="1" si="226"/>
        <v>0</v>
      </c>
      <c r="JH89" s="197">
        <f t="shared" ca="1" si="226"/>
        <v>0</v>
      </c>
      <c r="JI89" s="240">
        <f t="shared" ca="1" si="227"/>
        <v>0</v>
      </c>
      <c r="JJ89" s="197">
        <f t="shared" ca="1" si="228"/>
        <v>0</v>
      </c>
      <c r="JK89" s="197">
        <f t="shared" ca="1" si="228"/>
        <v>0</v>
      </c>
      <c r="JL89" s="197">
        <f t="shared" ca="1" si="228"/>
        <v>0</v>
      </c>
      <c r="JM89" s="197">
        <f t="shared" ca="1" si="228"/>
        <v>0</v>
      </c>
      <c r="JN89" s="197">
        <f t="shared" ca="1" si="228"/>
        <v>0</v>
      </c>
      <c r="JO89" s="240">
        <f t="shared" ca="1" si="229"/>
        <v>0</v>
      </c>
      <c r="JP89" s="241">
        <f t="shared" ca="1" si="230"/>
        <v>0</v>
      </c>
      <c r="JQ89" s="241">
        <f t="shared" ca="1" si="230"/>
        <v>0</v>
      </c>
      <c r="JR89" s="241">
        <f t="shared" ca="1" si="230"/>
        <v>0</v>
      </c>
      <c r="JS89" s="241">
        <f t="shared" ca="1" si="230"/>
        <v>0</v>
      </c>
      <c r="JT89" s="576">
        <f t="shared" ca="1" si="231"/>
        <v>0</v>
      </c>
      <c r="JU89" s="241">
        <f t="shared" ca="1" si="232"/>
        <v>0</v>
      </c>
      <c r="JV89" s="241">
        <f t="shared" ca="1" si="232"/>
        <v>0</v>
      </c>
      <c r="JW89" s="241">
        <f t="shared" ca="1" si="232"/>
        <v>0</v>
      </c>
      <c r="JX89" s="241">
        <f t="shared" ca="1" si="232"/>
        <v>0</v>
      </c>
      <c r="JY89" s="576">
        <f t="shared" ca="1" si="233"/>
        <v>0</v>
      </c>
      <c r="JZ89" s="576">
        <f t="shared" ca="1" si="233"/>
        <v>0</v>
      </c>
      <c r="KA89" s="576">
        <f t="shared" ca="1" si="233"/>
        <v>0</v>
      </c>
      <c r="KB89" s="576">
        <f t="shared" ca="1" si="233"/>
        <v>0</v>
      </c>
      <c r="KC89" s="576">
        <f t="shared" ca="1" si="233"/>
        <v>0</v>
      </c>
      <c r="KD89" s="576">
        <f t="shared" ca="1" si="233"/>
        <v>0</v>
      </c>
      <c r="KE89" s="576">
        <f t="shared" ca="1" si="233"/>
        <v>0</v>
      </c>
      <c r="KF89" s="567" cm="1">
        <f t="array" aca="1" ref="KF89" ca="1">INDEX(KF$13:KF88,$B89+1,1)</f>
        <v>0</v>
      </c>
      <c r="KG89" s="441">
        <f t="shared" ca="1" si="234"/>
        <v>67</v>
      </c>
      <c r="KH89" s="8"/>
      <c r="KI89" s="567" cm="1">
        <f t="array" aca="1" ref="KI89" ca="1">INDEX(KI$13:KI88,$B89+1,1)</f>
        <v>0</v>
      </c>
      <c r="KJ89" s="441">
        <f t="shared" si="235"/>
        <v>0</v>
      </c>
      <c r="KK89" s="567" cm="1">
        <f t="array" aca="1" ref="KK89" ca="1">INDEX(KK$13:KK88,$B89+1,1)</f>
        <v>0</v>
      </c>
      <c r="KL89" s="567" t="str" cm="1">
        <f t="array" aca="1" ref="KL89" ca="1">INDEX(KL$13:KL88,$B89+1,1)</f>
        <v>-</v>
      </c>
      <c r="KM89" s="567" t="str" cm="1">
        <f t="array" aca="1" ref="KM89" ca="1">INDEX(KM$13:KM88,$B89+1,1)</f>
        <v>-</v>
      </c>
      <c r="KN89" s="567" t="str" cm="1">
        <f t="array" aca="1" ref="KN89" ca="1">INDEX(KN$13:KN88,$B89+1,1)</f>
        <v>-</v>
      </c>
      <c r="KO89" s="567" t="str" cm="1">
        <f t="array" aca="1" ref="KO89" ca="1">INDEX(KO$13:KO88,$B89+1,1)</f>
        <v>-</v>
      </c>
      <c r="KP89" s="567" t="str" cm="1">
        <f t="array" aca="1" ref="KP89" ca="1">INDEX(KP$13:KP88,$B89+1,1)</f>
        <v>-</v>
      </c>
      <c r="KQ89" s="567" t="str" cm="1">
        <f t="array" aca="1" ref="KQ89" ca="1">INDEX(KQ$13:KQ88,$B89+1,1)</f>
        <v>-</v>
      </c>
      <c r="KR89" s="567" t="str" cm="1">
        <f t="array" aca="1" ref="KR89" ca="1">INDEX(KR$13:KR88,$B89+1,1)</f>
        <v>-</v>
      </c>
      <c r="KS89" s="567" t="str" cm="1">
        <f t="array" aca="1" ref="KS89" ca="1">INDEX(KS$13:KS88,$B89+1,1)</f>
        <v>-</v>
      </c>
      <c r="KT89" s="567" t="str" cm="1">
        <f t="array" aca="1" ref="KT89" ca="1">INDEX(KT$13:KT88,$B89+1,1)</f>
        <v>-</v>
      </c>
      <c r="KU89" s="567" t="str" cm="1">
        <f t="array" aca="1" ref="KU89" ca="1">INDEX(KU$13:KU88,$B89+1,1)</f>
        <v>-</v>
      </c>
      <c r="KV89" s="567" t="str" cm="1">
        <f t="array" aca="1" ref="KV89" ca="1">INDEX(KV$13:KV88,$B89+1,1)</f>
        <v>-</v>
      </c>
      <c r="KW89" s="567" t="str" cm="1">
        <f t="array" aca="1" ref="KW89" ca="1">INDEX(KW$13:KW88,$B89+1,1)</f>
        <v>-</v>
      </c>
      <c r="KX89" s="567" t="str" cm="1">
        <f t="array" aca="1" ref="KX89" ca="1">INDEX(KX$13:KX88,$B89+1,1)</f>
        <v>-</v>
      </c>
      <c r="KY89" s="567" t="str" cm="1">
        <f t="array" aca="1" ref="KY89" ca="1">INDEX(KY$13:KY88,$B89+1,1)</f>
        <v>-</v>
      </c>
      <c r="KZ89" s="567" t="str" cm="1">
        <f t="array" aca="1" ref="KZ89" ca="1">INDEX(KZ$13:KZ88,$B89+1,1)</f>
        <v>-</v>
      </c>
      <c r="LA89" s="567" t="str" cm="1">
        <f t="array" aca="1" ref="LA89" ca="1">INDEX(LA$13:LA88,$B89+1,1)</f>
        <v>-</v>
      </c>
      <c r="LB89" s="8"/>
      <c r="LC89" s="441" t="b">
        <f t="shared" ca="1" si="236"/>
        <v>0</v>
      </c>
      <c r="LD89" s="567" t="str" cm="1">
        <f t="array" aca="1" ref="LD89" ca="1">INDEX(LD$13:LD88,$B89+1,1)</f>
        <v>-</v>
      </c>
      <c r="LE89" s="567" t="str" cm="1">
        <f t="array" aca="1" ref="LE89" ca="1">INDEX(LE$13:LE88,$B89+1,1)</f>
        <v>-</v>
      </c>
      <c r="LF89" s="567" t="str" cm="1">
        <f t="array" aca="1" ref="LF89" ca="1">INDEX(LF$13:LF88,$B89+1,1)</f>
        <v>-</v>
      </c>
      <c r="LG89" s="567" t="str" cm="1">
        <f t="array" aca="1" ref="LG89" ca="1">INDEX(LG$13:LG88,$B89+1,1)</f>
        <v>-</v>
      </c>
      <c r="LH89" s="441" t="str">
        <f t="shared" ca="1" si="237"/>
        <v>-</v>
      </c>
      <c r="LI89" s="441" t="str">
        <f t="shared" ca="1" si="237"/>
        <v>-</v>
      </c>
      <c r="LJ89" s="567" t="str" cm="1">
        <f t="array" aca="1" ref="LJ89" ca="1">INDEX(LJ$13:LJ88,$B89+1,1)</f>
        <v>-</v>
      </c>
      <c r="LK89" s="441" t="str" cm="1">
        <f t="array" aca="1" ref="LK89" ca="1">IF(OR(LL89:LL89&lt;&gt;"-"),TRUE,"-")</f>
        <v>-</v>
      </c>
      <c r="LL89" s="567" t="str" cm="1">
        <f t="array" aca="1" ref="LL89" ca="1">INDEX(LL$13:LL88,$B89+1,1)</f>
        <v>-</v>
      </c>
      <c r="LM89" s="567" cm="1">
        <f t="array" aca="1" ref="LM89" ca="1">INDEX(LM$13:LM88,$B89+1,1)</f>
        <v>0</v>
      </c>
      <c r="LN89" s="567" cm="1">
        <f t="array" aca="1" ref="LN89" ca="1">INDEX(LN$13:LN88,$B89+1,1)</f>
        <v>999999</v>
      </c>
      <c r="LO89" s="567" cm="1">
        <f t="array" aca="1" ref="LO89" ca="1">INDEX(LO$13:LO88,$B89+1,1)</f>
        <v>999999</v>
      </c>
      <c r="LP89" s="567" cm="1">
        <f t="array" aca="1" ref="LP89" ca="1">INDEX(LP$13:LP88,$B89+1,1)</f>
        <v>999999</v>
      </c>
      <c r="LQ89" s="567" cm="1">
        <f t="array" aca="1" ref="LQ89" ca="1">INDEX(LQ$13:LQ88,$B89+1,1)</f>
        <v>999999</v>
      </c>
      <c r="LR89" s="567" cm="1">
        <f t="array" aca="1" ref="LR89" ca="1">INDEX(LR$13:LR88,$B89+1,1)</f>
        <v>999999</v>
      </c>
      <c r="LS89" s="567" cm="1">
        <f t="array" aca="1" ref="LS89" ca="1">INDEX(LS$13:LS88,$B89+1,1)</f>
        <v>999999</v>
      </c>
      <c r="LT89" s="567" t="str" cm="1">
        <f t="array" aca="1" ref="LT89" ca="1">INDEX(LT$13:LT88,$B89+1,1)</f>
        <v>-</v>
      </c>
      <c r="LU89" s="567" t="str" cm="1">
        <f t="array" aca="1" ref="LU89" ca="1">INDEX(LU$13:LU88,$B89+1,1)</f>
        <v>-</v>
      </c>
      <c r="LV89" s="567" t="str" cm="1">
        <f t="array" aca="1" ref="LV89" ca="1">INDEX(LV$13:LV88,$B89+1,1)</f>
        <v>-</v>
      </c>
      <c r="LW89" s="567" t="b" cm="1">
        <f t="array" aca="1" ref="LW89" ca="1">INDEX(LW$13:LW88,$B89+1,1)</f>
        <v>1</v>
      </c>
      <c r="LX89" s="567" t="str" cm="1">
        <f t="array" aca="1" ref="LX89" ca="1">INDEX(LX$13:LX88,$B89+1,1)</f>
        <v>-</v>
      </c>
      <c r="LY89" s="567" cm="1">
        <f t="array" aca="1" ref="LY89" ca="1">INDEX(LY$13:LY88,$B89+1,1)</f>
        <v>0</v>
      </c>
      <c r="LZ89" s="567" cm="1">
        <f t="array" aca="1" ref="LZ89" ca="1">INDEX(LZ$13:LZ88,$B89+1,1)</f>
        <v>0</v>
      </c>
      <c r="MA89" s="567" cm="1">
        <f t="array" aca="1" ref="MA89" ca="1">INDEX(MA$13:MA88,$B89+1,1)</f>
        <v>0</v>
      </c>
      <c r="MB89" s="567" t="str" cm="1">
        <f t="array" aca="1" ref="MB89" ca="1">INDEX(MB$13:MB88,$B89+1,1)</f>
        <v>-</v>
      </c>
      <c r="MC89" s="567" t="str" cm="1">
        <f t="array" aca="1" ref="MC89" ca="1">INDEX(MC$13:MC88,$B89+1,1)</f>
        <v>-</v>
      </c>
      <c r="MD89" s="441">
        <f t="shared" ca="1" si="238"/>
        <v>0</v>
      </c>
      <c r="ME89" s="567" t="str" cm="1">
        <f t="array" aca="1" ref="ME89" ca="1">INDEX(ME$13:ME88,$B89+1,1)</f>
        <v>-</v>
      </c>
      <c r="MF89" s="441" t="str">
        <f t="shared" ca="1" si="239"/>
        <v>-</v>
      </c>
      <c r="MG89" s="8"/>
      <c r="MH89" s="441">
        <f t="shared" si="240"/>
        <v>50</v>
      </c>
      <c r="MI89" s="441">
        <f t="shared" si="240"/>
        <v>50</v>
      </c>
      <c r="MJ89" s="441">
        <f t="shared" si="240"/>
        <v>50</v>
      </c>
      <c r="MK89" s="441">
        <f t="shared" si="240"/>
        <v>50</v>
      </c>
      <c r="ML89" s="567" cm="1">
        <f t="array" aca="1" ref="ML89" ca="1">INDEX(ML$13:ML88,$B89+1,1)</f>
        <v>1</v>
      </c>
      <c r="MM89" s="567" cm="1">
        <f t="array" aca="1" ref="MM89" ca="1">INDEX(MM$13:MM88,$B89+1,1)</f>
        <v>1</v>
      </c>
      <c r="MN89" s="567" cm="1">
        <f t="array" aca="1" ref="MN89" ca="1">INDEX(MN$13:MN88,$B89+1,1)</f>
        <v>1</v>
      </c>
      <c r="MO89" s="567" cm="1">
        <f t="array" aca="1" ref="MO89" ca="1">INDEX(MO$13:MO88,$B89+1,1)</f>
        <v>1</v>
      </c>
      <c r="MP89" s="8"/>
      <c r="MQ89" s="441">
        <f t="shared" ca="1" si="241"/>
        <v>1.5</v>
      </c>
      <c r="MR89" s="8"/>
      <c r="MS89" s="577" t="str">
        <f t="shared" ca="1" si="242"/>
        <v>-</v>
      </c>
      <c r="MT89" s="577" t="str">
        <f t="shared" ca="1" si="242"/>
        <v>-</v>
      </c>
      <c r="MU89" s="577" t="str">
        <f t="shared" ca="1" si="242"/>
        <v>-</v>
      </c>
      <c r="MV89" s="577" t="str">
        <f t="shared" ca="1" si="242"/>
        <v>-</v>
      </c>
      <c r="MW89" s="567" cm="1">
        <f t="array" aca="1" ref="MW89" ca="1">INDEX(MW$13:MW88,$B89+1,1)</f>
        <v>0</v>
      </c>
      <c r="MX89" s="514">
        <v>0</v>
      </c>
    </row>
    <row r="90" spans="1:362" outlineLevel="2">
      <c r="A90" s="18">
        <f t="shared" si="120"/>
        <v>77</v>
      </c>
      <c r="B90" s="200">
        <f t="shared" ca="1" si="250"/>
        <v>75</v>
      </c>
      <c r="C90" s="489">
        <v>202</v>
      </c>
      <c r="D90" s="124" t="str">
        <f t="shared" ca="1" si="187"/>
        <v>GSW</v>
      </c>
      <c r="E90" t="b">
        <v>1</v>
      </c>
      <c r="F90" t="b">
        <v>0</v>
      </c>
      <c r="G90" t="b">
        <f t="shared" si="255"/>
        <v>1</v>
      </c>
      <c r="H90" s="200">
        <f t="shared" ca="1" si="247"/>
        <v>17</v>
      </c>
      <c r="I90" s="567" cm="1">
        <f t="array" aca="1" ref="I90" ca="1">INDEX(I$13:I89,$B90+1,1)</f>
        <v>1</v>
      </c>
      <c r="J90" s="567" cm="1">
        <f t="array" aca="1" ref="J90" ca="1">INDEX(J$13:J89,$B90+1,1)</f>
        <v>0</v>
      </c>
      <c r="K90" s="567" cm="1">
        <f t="array" aca="1" ref="K90" ca="1">INDEX(K$13:K89,$B90+1,1)</f>
        <v>0</v>
      </c>
      <c r="L90" s="567" cm="1">
        <f t="array" aca="1" ref="L90" ca="1">INDEX(L$13:L89,$B90+1,1)</f>
        <v>2</v>
      </c>
      <c r="M90" s="567" cm="1">
        <f t="array" aca="1" ref="M90" ca="1">INDEX(M$13:M89,$B90+1,1)</f>
        <v>2</v>
      </c>
      <c r="N90" s="567" cm="1">
        <f t="array" aca="1" ref="N90" ca="1">INDEX(N$13:N89,$B90+1,1)</f>
        <v>2</v>
      </c>
      <c r="O90" s="567" cm="1">
        <f t="array" aca="1" ref="O90" ca="1">INDEX(O$13:O89,$B90+1,1)</f>
        <v>3</v>
      </c>
      <c r="P90" s="441">
        <f t="shared" ca="1" si="189"/>
        <v>2</v>
      </c>
      <c r="Q90" s="441">
        <f t="shared" ca="1" si="189"/>
        <v>0</v>
      </c>
      <c r="R90" s="441">
        <f t="shared" ca="1" si="190"/>
        <v>6</v>
      </c>
      <c r="S90" s="91">
        <f t="shared" ca="1" si="191"/>
        <v>2</v>
      </c>
      <c r="T90" s="91">
        <f ca="1">INDEX(CHOOSE($O90,DataAutumn!i.AdultDrys,DataWinter!i.AdultDrys,DataSpring!i.AdultDrys),1,$M90)</f>
        <v>3</v>
      </c>
      <c r="U90" s="567" cm="1">
        <f t="array" aca="1" ref="U90" ca="1">INDEX(U$13:U89,$B90+1,1)</f>
        <v>2</v>
      </c>
      <c r="V90" s="567" cm="1">
        <f t="array" aca="1" ref="V90" ca="1">INDEX(V$13:V89,$B90+1,1)</f>
        <v>0</v>
      </c>
      <c r="W90" s="567" cm="1">
        <f t="array" aca="1" ref="W90" ca="1">INDEX(W$13:W89,$B90+1,1)</f>
        <v>0</v>
      </c>
      <c r="X90" s="567" cm="1">
        <f t="array" aca="1" ref="X90" ca="1">INDEX(X$13:X89,$B90+1,1)</f>
        <v>2</v>
      </c>
      <c r="Y90" s="567" cm="1">
        <f t="array" aca="1" ref="Y90" ca="1">INDEX(Y$13:Y89,$B90+1,1)</f>
        <v>1</v>
      </c>
      <c r="Z90" s="567" cm="1">
        <f t="array" aca="1" ref="Z90" ca="1">INDEX(Z$13:Z89,$B90+1,1)</f>
        <v>1</v>
      </c>
      <c r="AA90" s="567" cm="1">
        <f t="array" aca="1" ref="AA90" ca="1">INDEX(AA$13:AA89,$B90+1,1)</f>
        <v>1</v>
      </c>
      <c r="AB90" s="441" cm="1">
        <f t="array" aca="1" ref="AB90" ca="1">INDEX(i.MLP_PvP,$AD90,2)</f>
        <v>1</v>
      </c>
      <c r="AC90" s="441"/>
      <c r="AD90" s="567" cm="1">
        <f t="array" aca="1" ref="AD90" ca="1">INDEX(AD$13:AD89,$B90+1,1)</f>
        <v>1</v>
      </c>
      <c r="AE90" s="567" cm="1">
        <f t="array" aca="1" ref="AE90" ca="1">INDEX(AE$13:AE89,$B90+1,1)</f>
        <v>0</v>
      </c>
      <c r="AF90" s="567" cm="1">
        <f t="array" aca="1" ref="AF90" ca="1">INDEX(AF$13:AF89,$B90+1,1)</f>
        <v>0</v>
      </c>
      <c r="AG90" s="567" cm="1">
        <f t="array" aca="1" ref="AG90" ca="1">INDEX(AG$13:AG89,$B90+1,1)</f>
        <v>0</v>
      </c>
      <c r="AH90" s="567" cm="1">
        <f t="array" aca="1" ref="AH90" ca="1">INDEX(AH$13:AH89,$B90+1,1)</f>
        <v>0</v>
      </c>
      <c r="AI90" s="116"/>
      <c r="AJ90" s="116"/>
      <c r="AK90" s="116"/>
      <c r="AL90" s="116"/>
      <c r="AM90" s="116"/>
      <c r="AN90" s="116"/>
      <c r="AO90" s="116"/>
      <c r="AP90" s="116"/>
      <c r="AQ90" s="116"/>
      <c r="AR90" s="116"/>
      <c r="AS90" s="116"/>
      <c r="AT90" s="116"/>
      <c r="AU90" s="116"/>
      <c r="AV90" s="116"/>
      <c r="AW90" s="116"/>
      <c r="AX90" s="116"/>
      <c r="AY90" s="116"/>
      <c r="AZ90" s="116"/>
      <c r="BA90" s="327" t="str">
        <f t="shared" ca="1" si="243"/>
        <v>Feedsupply 00017 SE GSW MWM     TOLSpr Scan2 CFS_0 RR+01% GP100% WP100% MP100% (PT_F43N33L00)</v>
      </c>
      <c r="BB90" s="8" t="str">
        <f ca="1">IF(COUNTIF(BA$13:BA90,BA90)=1,"-","Dup")</f>
        <v>-</v>
      </c>
      <c r="BC90" s="8"/>
      <c r="BD90" s="567" t="str" cm="1">
        <f t="array" aca="1" ref="BD90" ca="1">INDEX(BD$13:BD89,$B90+1,1)</f>
        <v>-</v>
      </c>
      <c r="BE90" s="567" t="str" cm="1">
        <f t="array" aca="1" ref="BE90" ca="1">INDEX(BE$13:BE89,$B90+1,1)</f>
        <v>-</v>
      </c>
      <c r="BF90" s="567" t="str" cm="1">
        <f t="array" aca="1" ref="BF90" ca="1">INDEX(BF$13:BF89,$B90+1,1)</f>
        <v>-</v>
      </c>
      <c r="BG90" s="567" t="str" cm="1">
        <f t="array" aca="1" ref="BG90" ca="1">INDEX(BG$13:BG89,$B90+1,1)</f>
        <v>-</v>
      </c>
      <c r="BH90" s="567" t="str" cm="1">
        <f t="array" aca="1" ref="BH90" ca="1">INDEX(BH$13:BH89,$B90+1,1)</f>
        <v>-</v>
      </c>
      <c r="BI90" s="567" t="str" cm="1">
        <f t="array" aca="1" ref="BI90" ca="1">INDEX(BI$13:BI89,$B90+1,1)</f>
        <v>-</v>
      </c>
      <c r="BJ90" s="567" t="str" cm="1">
        <f t="array" aca="1" ref="BJ90" ca="1">INDEX(BJ$13:BJ89,$B90+1,1)</f>
        <v>-</v>
      </c>
      <c r="BK90" s="567" t="str" cm="1">
        <f t="array" aca="1" ref="BK90" ca="1">INDEX(BK$13:BK89,$B90+1,1)</f>
        <v>-</v>
      </c>
      <c r="BL90" s="567" t="str" cm="1">
        <f t="array" aca="1" ref="BL90" ca="1">INDEX(BL$13:BL89,$B90+1,1)</f>
        <v>-</v>
      </c>
      <c r="BM90" s="8"/>
      <c r="BN90" s="441" t="b">
        <f t="shared" ca="1" si="192"/>
        <v>1</v>
      </c>
      <c r="BO90" s="441" t="str">
        <f t="shared" ca="1" si="192"/>
        <v>-</v>
      </c>
      <c r="BP90" s="441" t="b">
        <f t="shared" ca="1" si="192"/>
        <v>0</v>
      </c>
      <c r="BQ90" s="441" t="str">
        <f t="shared" ca="1" si="192"/>
        <v>-</v>
      </c>
      <c r="BR90" s="441" t="str">
        <f t="shared" ca="1" si="192"/>
        <v>-</v>
      </c>
      <c r="BS90" s="441" t="str">
        <f t="shared" ca="1" si="192"/>
        <v>-</v>
      </c>
      <c r="BT90" s="441" t="str">
        <f t="shared" ca="1" si="192"/>
        <v>-</v>
      </c>
      <c r="BU90" s="441" t="str">
        <f t="shared" ca="1" si="192"/>
        <v>-</v>
      </c>
      <c r="BV90" s="441" t="str">
        <f t="shared" ca="1" si="192"/>
        <v>-</v>
      </c>
      <c r="BW90" s="441" t="str">
        <f t="shared" ca="1" si="192"/>
        <v>-</v>
      </c>
      <c r="BX90" s="441" t="str">
        <f t="shared" ca="1" si="192"/>
        <v>-</v>
      </c>
      <c r="BY90" s="441" t="str">
        <f t="shared" ca="1" si="192"/>
        <v>-</v>
      </c>
      <c r="BZ90" s="441" t="b">
        <f t="shared" ca="1" si="192"/>
        <v>0</v>
      </c>
      <c r="CA90" s="91">
        <f t="shared" ca="1" si="192"/>
        <v>0</v>
      </c>
      <c r="CB90" s="567" t="str" cm="1">
        <f t="array" aca="1" ref="CB90" ca="1">INDEX(CB$13:CB89,$B90+1,1)</f>
        <v>-</v>
      </c>
      <c r="CC90" s="567" t="str" cm="1">
        <f t="array" aca="1" ref="CC90" ca="1">INDEX(CC$13:CC89,$B90+1,1)</f>
        <v>-</v>
      </c>
      <c r="CD90" s="567" t="b" cm="1">
        <f t="array" aca="1" ref="CD90" ca="1">INDEX(CD$13:CD89,$B90+1,1)</f>
        <v>1</v>
      </c>
      <c r="CE90" s="8"/>
      <c r="CF90" s="567" t="str" cm="1">
        <f t="array" aca="1" ref="CF90" ca="1">INDEX(CF$13:CF89,$B90+1,1)</f>
        <v>-</v>
      </c>
      <c r="CG90" s="441" t="str">
        <f t="shared" ca="1" si="193"/>
        <v>-</v>
      </c>
      <c r="CH90" s="441">
        <f t="shared" ca="1" si="194"/>
        <v>0</v>
      </c>
      <c r="CI90" s="441">
        <f t="shared" ca="1" si="194"/>
        <v>0</v>
      </c>
      <c r="CJ90" s="567" t="str" cm="1">
        <f t="array" aca="1" ref="CJ90" ca="1">INDEX(CJ$13:CJ89,$B90+1,1)</f>
        <v>-</v>
      </c>
      <c r="CK90" s="567" t="str" cm="1">
        <f t="array" aca="1" ref="CK90" ca="1">INDEX(CK$13:CK89,$B90+1,1)</f>
        <v>-</v>
      </c>
      <c r="CL90" s="567" t="str" cm="1">
        <f t="array" aca="1" ref="CL90" ca="1">INDEX(CL$13:CL89,$B90+1,1)</f>
        <v>-</v>
      </c>
      <c r="CM90" s="441" t="str">
        <f t="shared" ca="1" si="195"/>
        <v>-</v>
      </c>
      <c r="CN90" s="441">
        <f t="shared" ca="1" si="196"/>
        <v>0</v>
      </c>
      <c r="CO90" s="441">
        <f t="shared" ca="1" si="196"/>
        <v>0</v>
      </c>
      <c r="CP90" s="567" t="str" cm="1">
        <f t="array" aca="1" ref="CP90" ca="1">INDEX(CP$13:CP89,$B90+1,1)</f>
        <v>-</v>
      </c>
      <c r="CQ90" s="441" t="str">
        <f t="shared" ca="1" si="197"/>
        <v>-</v>
      </c>
      <c r="CR90" s="441">
        <f t="shared" ca="1" si="198"/>
        <v>0</v>
      </c>
      <c r="CS90" s="567" t="str" cm="1">
        <f t="array" aca="1" ref="CS90" ca="1">INDEX(CS$13:CS89,$B90+1,1)</f>
        <v>-</v>
      </c>
      <c r="CT90" s="567" t="str" cm="1">
        <f t="array" aca="1" ref="CT90" ca="1">INDEX(CT$13:CT89,$B90+1,1)</f>
        <v>-</v>
      </c>
      <c r="CU90" s="441">
        <f t="shared" ca="1" si="199"/>
        <v>0</v>
      </c>
      <c r="CV90" s="567" t="str" cm="1">
        <f t="array" aca="1" ref="CV90" ca="1">INDEX(CV$13:CV89,$B90+1,1)</f>
        <v>-</v>
      </c>
      <c r="CW90" s="441" t="str">
        <f t="shared" ca="1" si="200"/>
        <v>-</v>
      </c>
      <c r="CX90" s="441">
        <f t="shared" ca="1" si="201"/>
        <v>0</v>
      </c>
      <c r="CY90" s="441">
        <f t="shared" ca="1" si="201"/>
        <v>0</v>
      </c>
      <c r="CZ90" s="8"/>
      <c r="DA90" s="567" t="b" cm="1">
        <f t="array" aca="1" ref="DA90" ca="1">INDEX(DA$13:DA89,$B90+1,1)</f>
        <v>1</v>
      </c>
      <c r="DB90" s="567" t="b" cm="1">
        <f t="array" aca="1" ref="DB90" ca="1">INDEX(DB$13:DB89,$B90+1,1)</f>
        <v>1</v>
      </c>
      <c r="DC90" s="579">
        <f t="shared" ca="1" si="202"/>
        <v>2232011</v>
      </c>
      <c r="DD90" s="567" t="b" cm="1">
        <f t="array" aca="1" ref="DD90" ca="1">INDEX(DD$13:DD89,$B90+1,1)</f>
        <v>1</v>
      </c>
      <c r="DE90" s="567" cm="1">
        <f t="array" aca="1" ref="DE90" ca="1">INDEX(DE$13:DE89,$B90+1,1)</f>
        <v>0</v>
      </c>
      <c r="DF90" s="567" cm="1">
        <f t="array" aca="1" ref="DF90" ca="1">INDEX(DF$13:DF89,$B90+1,1)</f>
        <v>1</v>
      </c>
      <c r="DG90" s="567" cm="1">
        <f t="array" aca="1" ref="DG90" ca="1">INDEX(DG$13:DG89,$B90+1,1)</f>
        <v>1</v>
      </c>
      <c r="DH90" s="575">
        <f t="shared" ca="1" si="203"/>
        <v>652</v>
      </c>
      <c r="DI90" s="575">
        <f t="shared" ca="1" si="203"/>
        <v>686</v>
      </c>
      <c r="DJ90" s="575">
        <f t="shared" ca="1" si="203"/>
        <v>721</v>
      </c>
      <c r="DK90" s="490">
        <f t="shared" ca="1" si="204"/>
        <v>378</v>
      </c>
      <c r="DL90" s="490">
        <f t="shared" ca="1" si="204"/>
        <v>413</v>
      </c>
      <c r="DM90" s="490">
        <f t="shared" ca="1" si="204"/>
        <v>448</v>
      </c>
      <c r="DN90" s="441">
        <f t="shared" ca="1" si="205"/>
        <v>1</v>
      </c>
      <c r="DO90" s="441">
        <f t="shared" ca="1" si="205"/>
        <v>60</v>
      </c>
      <c r="DP90" s="441" t="str">
        <f t="shared" ca="1" si="205"/>
        <v>-</v>
      </c>
      <c r="DQ90" s="441" t="str">
        <f t="shared" ca="1" si="205"/>
        <v>-</v>
      </c>
      <c r="DR90" s="441" t="str">
        <f t="shared" ca="1" si="205"/>
        <v>-</v>
      </c>
      <c r="DS90" s="441" t="str">
        <f t="shared" ca="1" si="205"/>
        <v>-</v>
      </c>
      <c r="DT90" s="441" t="b">
        <f t="shared" ca="1" si="206"/>
        <v>0</v>
      </c>
      <c r="DU90" s="441" t="str">
        <f t="shared" ca="1" si="206"/>
        <v>-</v>
      </c>
      <c r="DV90" s="441" t="str">
        <f t="shared" ca="1" si="206"/>
        <v>-</v>
      </c>
      <c r="DW90" s="441" t="str">
        <f t="shared" ca="1" si="206"/>
        <v>-</v>
      </c>
      <c r="DX90" s="441" t="str">
        <f t="shared" ca="1" si="206"/>
        <v>-</v>
      </c>
      <c r="DY90" s="441" t="str">
        <f t="shared" ca="1" si="206"/>
        <v>-</v>
      </c>
      <c r="DZ90" s="441">
        <f t="shared" ca="1" si="206"/>
        <v>500</v>
      </c>
      <c r="EA90" s="441">
        <f t="shared" ca="1" si="206"/>
        <v>500</v>
      </c>
      <c r="EB90" s="441" t="str">
        <f t="shared" ca="1" si="206"/>
        <v>-</v>
      </c>
      <c r="EC90" s="441" t="str">
        <f t="shared" ca="1" si="206"/>
        <v>-</v>
      </c>
      <c r="ED90" s="441" t="str">
        <f t="shared" ca="1" si="206"/>
        <v>-</v>
      </c>
      <c r="EE90" s="441">
        <f t="shared" ca="1" si="207"/>
        <v>0</v>
      </c>
      <c r="EF90" s="441">
        <f t="shared" ca="1" si="208"/>
        <v>1.2500000000000001E-2</v>
      </c>
      <c r="EG90" s="441">
        <f t="shared" ca="1" si="209"/>
        <v>0</v>
      </c>
      <c r="EH90" s="441">
        <f t="shared" ca="1" si="209"/>
        <v>6.25E-2</v>
      </c>
      <c r="EI90" s="441">
        <f t="shared" ca="1" si="209"/>
        <v>6.25E-2</v>
      </c>
      <c r="EJ90" s="441">
        <f t="shared" ca="1" si="209"/>
        <v>6.25E-2</v>
      </c>
      <c r="EK90" s="441" t="b">
        <f t="shared" ca="1" si="210"/>
        <v>0</v>
      </c>
      <c r="EL90" s="441" t="b">
        <f t="shared" ca="1" si="210"/>
        <v>1</v>
      </c>
      <c r="EM90" s="441" t="b">
        <f t="shared" ca="1" si="210"/>
        <v>1</v>
      </c>
      <c r="EN90" s="441" t="b">
        <f t="shared" ca="1" si="210"/>
        <v>0</v>
      </c>
      <c r="EO90" s="441">
        <f t="shared" ca="1" si="211"/>
        <v>1</v>
      </c>
      <c r="EP90" s="441">
        <f t="shared" ca="1" si="212"/>
        <v>0</v>
      </c>
      <c r="EQ90" s="441" t="b">
        <f t="shared" ca="1" si="213"/>
        <v>0</v>
      </c>
      <c r="ER90" s="441" t="b">
        <f t="shared" ca="1" si="214"/>
        <v>0</v>
      </c>
      <c r="ES90" s="441" t="b">
        <f t="shared" ca="1" si="214"/>
        <v>0</v>
      </c>
      <c r="ET90" s="441" t="b">
        <f t="shared" ca="1" si="214"/>
        <v>1</v>
      </c>
      <c r="EU90" s="91">
        <f t="shared" ca="1" si="215"/>
        <v>2</v>
      </c>
      <c r="EV90" s="91">
        <f t="shared" ca="1" si="215"/>
        <v>2</v>
      </c>
      <c r="EW90" s="441">
        <f t="shared" ca="1" si="216"/>
        <v>1</v>
      </c>
      <c r="EX90" s="441">
        <f t="shared" ca="1" si="217"/>
        <v>1</v>
      </c>
      <c r="EY90" s="441">
        <f t="shared" ca="1" si="217"/>
        <v>1</v>
      </c>
      <c r="EZ90" s="441">
        <f t="shared" ca="1" si="218"/>
        <v>1</v>
      </c>
      <c r="FA90" s="441">
        <f t="shared" ca="1" si="219"/>
        <v>0.5</v>
      </c>
      <c r="FB90" s="441" t="b">
        <f t="shared" ca="1" si="219"/>
        <v>1</v>
      </c>
      <c r="FC90" s="441" t="b">
        <f t="shared" ca="1" si="219"/>
        <v>0</v>
      </c>
      <c r="FD90" s="441" t="b">
        <f t="shared" ca="1" si="219"/>
        <v>0</v>
      </c>
      <c r="FE90" s="441" t="b">
        <f t="shared" ca="1" si="219"/>
        <v>0</v>
      </c>
      <c r="FF90" s="91">
        <f t="shared" ca="1" si="220"/>
        <v>1</v>
      </c>
      <c r="FG90" s="91">
        <f t="shared" ca="1" si="220"/>
        <v>1</v>
      </c>
      <c r="FH90" s="91">
        <f t="shared" ca="1" si="220"/>
        <v>1</v>
      </c>
      <c r="FI90" s="91">
        <f t="shared" ca="1" si="220"/>
        <v>1</v>
      </c>
      <c r="FJ90" s="91">
        <f t="shared" ca="1" si="220"/>
        <v>1</v>
      </c>
      <c r="FK90" s="91">
        <f t="shared" ca="1" si="220"/>
        <v>1</v>
      </c>
      <c r="FL90" s="91">
        <f t="shared" ca="1" si="220"/>
        <v>1</v>
      </c>
      <c r="FM90" s="91">
        <f t="shared" ca="1" si="220"/>
        <v>1</v>
      </c>
      <c r="FN90" s="8"/>
      <c r="FO90" s="567" t="str" cm="1">
        <f t="array" aca="1" ref="FO90" ca="1">INDEX(FO$13:FO89,$B90+1,1)</f>
        <v>-</v>
      </c>
      <c r="FP90" s="567" t="str" cm="1">
        <f t="array" aca="1" ref="FP90" ca="1">INDEX(FP$13:FP89,$B90+1,1)</f>
        <v>-</v>
      </c>
      <c r="FQ90" s="567" t="str" cm="1">
        <f t="array" aca="1" ref="FQ90" ca="1">INDEX(FQ$13:FQ89,$B90+1,1)</f>
        <v>-</v>
      </c>
      <c r="FR90" s="441">
        <f t="shared" ca="1" si="221"/>
        <v>11</v>
      </c>
      <c r="FS90" s="567" t="str" cm="1">
        <f t="array" aca="1" ref="FS90" ca="1">INDEX(FS$13:FS89,$B90+1,1)</f>
        <v>-</v>
      </c>
      <c r="FT90" s="567" cm="1">
        <f t="array" aca="1" ref="FT90" ca="1">INDEX(FT$13:FT89,$B90+1,1)</f>
        <v>1</v>
      </c>
      <c r="FU90" s="567" cm="1">
        <f t="array" aca="1" ref="FU90" ca="1">INDEX(FU$13:FU89,$B90+1,1)</f>
        <v>1</v>
      </c>
      <c r="FV90" s="567" t="str" cm="1">
        <f t="array" aca="1" ref="FV90" ca="1">INDEX(FV$13:FV89,$B90+1,1)</f>
        <v>-</v>
      </c>
      <c r="FW90" s="567" t="str" cm="1">
        <f t="array" aca="1" ref="FW90" ca="1">INDEX(FW$13:FW89,$B90+1,1)</f>
        <v>-</v>
      </c>
      <c r="FX90" s="567" t="str" cm="1">
        <f t="array" aca="1" ref="FX90" ca="1">INDEX(FX$13:FX89,$B90+1,1)</f>
        <v>-</v>
      </c>
      <c r="FY90" s="567" t="str" cm="1">
        <f t="array" aca="1" ref="FY90" ca="1">INDEX(FY$13:FY89,$B90+1,1)</f>
        <v>-</v>
      </c>
      <c r="FZ90" s="567" t="str" cm="1">
        <f t="array" aca="1" ref="FZ90" ca="1">INDEX(FZ$13:FZ89,$B90+1,1)</f>
        <v>-</v>
      </c>
      <c r="GA90" s="567" t="str" cm="1">
        <f t="array" aca="1" ref="GA90" ca="1">INDEX(GA$13:GA89,$B90+1,1)</f>
        <v>-</v>
      </c>
      <c r="GB90" s="567" t="str" cm="1">
        <f t="array" aca="1" ref="GB90" ca="1">INDEX(GB$13:GB89,$B90+1,1)</f>
        <v>-</v>
      </c>
      <c r="GC90" s="567" t="str" cm="1">
        <f t="array" aca="1" ref="GC90" ca="1">INDEX(GC$13:GC89,$B90+1,1)</f>
        <v>-</v>
      </c>
      <c r="GD90" s="567" t="str" cm="1">
        <f t="array" aca="1" ref="GD90" ca="1">INDEX(GD$13:GD89,$B90+1,1)</f>
        <v>-</v>
      </c>
      <c r="GE90" s="567" t="str" cm="1">
        <f t="array" aca="1" ref="GE90" ca="1">INDEX(GE$13:GE89,$B90+1,1)</f>
        <v>-</v>
      </c>
      <c r="GF90" s="567" t="str" cm="1">
        <f t="array" aca="1" ref="GF90" ca="1">INDEX(GF$13:GF89,$B90+1,1)</f>
        <v>-</v>
      </c>
      <c r="GG90" s="567" t="str" cm="1">
        <f t="array" aca="1" ref="GG90" ca="1">INDEX(GG$13:GG89,$B90+1,1)</f>
        <v>-</v>
      </c>
      <c r="GH90" s="567" t="str" cm="1">
        <f t="array" aca="1" ref="GH90" ca="1">INDEX(GH$13:GH89,$B90+1,1)</f>
        <v>-</v>
      </c>
      <c r="GI90" s="567" t="str" cm="1">
        <f t="array" aca="1" ref="GI90" ca="1">INDEX(GI$13:GI89,$B90+1,1)</f>
        <v>-</v>
      </c>
      <c r="GJ90" s="567" t="str" cm="1">
        <f t="array" aca="1" ref="GJ90" ca="1">INDEX(GJ$13:GJ89,$B90+1,1)</f>
        <v>-</v>
      </c>
      <c r="GK90" s="567" t="str" cm="1">
        <f t="array" aca="1" ref="GK90" ca="1">INDEX(GK$13:GK89,$B90+1,1)</f>
        <v>-</v>
      </c>
      <c r="GL90" s="567" t="str" cm="1">
        <f t="array" aca="1" ref="GL90" ca="1">INDEX(GL$13:GL89,$B90+1,1)</f>
        <v>-</v>
      </c>
      <c r="GM90" s="567" t="str" cm="1">
        <f t="array" aca="1" ref="GM90" ca="1">INDEX(GM$13:GM89,$B90+1,1)</f>
        <v>-</v>
      </c>
      <c r="GN90" s="441">
        <f t="shared" ca="1" si="222"/>
        <v>0.77746633065143</v>
      </c>
      <c r="GO90" s="567" t="str" cm="1">
        <f t="array" aca="1" ref="GO90" ca="1">INDEX(GO$13:GO89,$B90+1,1)</f>
        <v>-</v>
      </c>
      <c r="GP90" s="567" cm="1">
        <f t="array" aca="1" ref="GP90" ca="1">INDEX(GP$13:GP89,$B90+1,1)</f>
        <v>1</v>
      </c>
      <c r="GQ90" s="441">
        <f t="shared" ca="1" si="223"/>
        <v>-1.6553912775740486E-3</v>
      </c>
      <c r="GR90" s="567" cm="1">
        <f t="array" aca="1" ref="GR90" ca="1">INDEX(GR$13:GR89,$B90+1,1)</f>
        <v>0</v>
      </c>
      <c r="GS90" s="441">
        <f t="shared" ca="1" si="224"/>
        <v>-7.7585088790097685E-3</v>
      </c>
      <c r="GT90" s="441">
        <f t="shared" ca="1" si="224"/>
        <v>-1.939627219752442E-2</v>
      </c>
      <c r="GU90" s="441">
        <f t="shared" ca="1" si="224"/>
        <v>-1.939627219752442E-2</v>
      </c>
      <c r="GV90" s="441">
        <f t="shared" ca="1" si="224"/>
        <v>1</v>
      </c>
      <c r="GW90" s="441">
        <f t="shared" ca="1" si="224"/>
        <v>1.0189371900128976</v>
      </c>
      <c r="GX90" s="441">
        <f t="shared" ca="1" si="224"/>
        <v>-6.4495508428962081E-2</v>
      </c>
      <c r="GY90" s="567" cm="1">
        <f t="array" aca="1" ref="GY90" ca="1">INDEX(GY$13:GY89,$B90+1,1)</f>
        <v>0</v>
      </c>
      <c r="GZ90" s="567" cm="1">
        <f t="array" aca="1" ref="GZ90" ca="1">INDEX(GZ$13:GZ89,$B90+1,1)</f>
        <v>0</v>
      </c>
      <c r="HA90" s="567" cm="1">
        <f t="array" aca="1" ref="HA90" ca="1">INDEX(HA$13:HA89,$B90+1,1)</f>
        <v>0</v>
      </c>
      <c r="HB90" s="8"/>
      <c r="HC90" s="91" t="b">
        <f t="shared" ca="1" si="248"/>
        <v>1</v>
      </c>
      <c r="HD90" s="567" t="b" cm="1">
        <f t="array" aca="1" ref="HD90" ca="1">INDEX(HD$13:HD89,$B90+1,1)</f>
        <v>1</v>
      </c>
      <c r="HE90" s="674">
        <f t="shared" ca="1" si="254"/>
        <v>222301000008</v>
      </c>
      <c r="HF90" s="567" t="b" cm="1">
        <f t="array" aca="1" ref="HF90" ca="1">INDEX(HF$13:HF89,$B90+1,1)</f>
        <v>0</v>
      </c>
      <c r="HG90" s="567" cm="1">
        <f t="array" aca="1" ref="HG90" ca="1">INDEX(HG$13:HG89,$B90+1,1)</f>
        <v>0</v>
      </c>
      <c r="HH90" s="22" t="s">
        <v>30</v>
      </c>
      <c r="HI90" s="567" t="b" cm="1">
        <f t="array" aca="1" ref="HI90" ca="1">INDEX(HI$13:HI89,$B90+1,1)</f>
        <v>1</v>
      </c>
      <c r="HJ90" s="578">
        <f t="shared" ca="1" si="251"/>
        <v>222301000009</v>
      </c>
      <c r="HK90" s="567" t="str" cm="1">
        <f t="array" aca="1" ref="HK90" ca="1">INDEX(HK$13:HK89,$B90+1,1)</f>
        <v>-</v>
      </c>
      <c r="HL90" s="22" t="b">
        <v>0</v>
      </c>
      <c r="HM90" s="22" t="b">
        <v>0</v>
      </c>
      <c r="HN90" s="22" t="b">
        <v>0</v>
      </c>
      <c r="HO90" s="22" t="b">
        <v>1</v>
      </c>
      <c r="HP90" s="22" t="b">
        <v>0</v>
      </c>
      <c r="HQ90" s="567" t="str" cm="1">
        <f t="array" aca="1" ref="HQ90" ca="1">INDEX(HQ$13:HQ89,$B90+1,1)</f>
        <v>-</v>
      </c>
      <c r="HR90" s="567" t="str" cm="1">
        <f t="array" aca="1" ref="HR90" ca="1">INDEX(HR$13:HR89,$B90+1,1)</f>
        <v>-</v>
      </c>
      <c r="HS90" s="567" t="str" cm="1">
        <f t="array" aca="1" ref="HS90" ca="1">INDEX(HS$13:HS89,$B90+1,1)</f>
        <v>-</v>
      </c>
      <c r="HT90" s="567" t="str" cm="1">
        <f t="array" aca="1" ref="HT90" ca="1">INDEX(HT$13:HT89,$B90+1,1)</f>
        <v>-</v>
      </c>
      <c r="HU90" s="567" t="str" cm="1">
        <f t="array" aca="1" ref="HU90" ca="1">INDEX(HU$13:HU89,$B90+1,1)</f>
        <v>-</v>
      </c>
      <c r="HV90" s="22">
        <v>3</v>
      </c>
      <c r="HW90" s="22">
        <v>3</v>
      </c>
      <c r="HX90" s="567" cm="1">
        <f t="array" aca="1" ref="HX90" ca="1">INDEX(HX$13:HX89,$B90+1,1)</f>
        <v>0</v>
      </c>
      <c r="HY90" s="91">
        <f>IF($E82,0.5,1)</f>
        <v>0.5</v>
      </c>
      <c r="HZ90" s="91">
        <f>-HY90</f>
        <v>-0.5</v>
      </c>
      <c r="IA90" s="567" t="str" cm="1">
        <f t="array" aca="1" ref="IA90" ca="1">INDEX(IA$13:IA89,$B90+1,1)</f>
        <v>-</v>
      </c>
      <c r="IB90" s="567" t="str" cm="1">
        <f t="array" aca="1" ref="IB90" ca="1">INDEX(IB$13:IB89,$B90+1,1)</f>
        <v>-</v>
      </c>
      <c r="IC90" s="567" t="str" cm="1">
        <f t="array" aca="1" ref="IC90" ca="1">INDEX(IC$13:IC89,$B90+1,1)</f>
        <v>-</v>
      </c>
      <c r="ID90" s="552">
        <f t="shared" ca="1" si="252"/>
        <v>0</v>
      </c>
      <c r="IE90" s="552">
        <f t="shared" si="252"/>
        <v>0.5</v>
      </c>
      <c r="IF90" s="552">
        <f t="shared" si="252"/>
        <v>-0.5</v>
      </c>
      <c r="IG90" s="567" t="str" cm="1">
        <f t="array" aca="1" ref="IG90" ca="1">INDEX(IG$13:IG89,$B90+1,1)</f>
        <v>-</v>
      </c>
      <c r="IH90" s="200">
        <f t="shared" ca="1" si="249"/>
        <v>0</v>
      </c>
      <c r="II90" s="200">
        <f t="shared" ca="1" si="246"/>
        <v>0</v>
      </c>
      <c r="IJ90" s="8"/>
      <c r="IK90" s="567" t="str" cm="1">
        <f t="array" aca="1" ref="IK90" ca="1">INDEX(IK$13:IK89,$B90+1,1)</f>
        <v>-</v>
      </c>
      <c r="IL90" s="567" t="str" cm="1">
        <f t="array" aca="1" ref="IL90" ca="1">INDEX(IL$13:IL89,$B90+1,1)</f>
        <v>-</v>
      </c>
      <c r="IM90" s="567" t="str" cm="1">
        <f t="array" aca="1" ref="IM90" ca="1">INDEX(IM$13:IM89,$B90+1,1)</f>
        <v>-</v>
      </c>
      <c r="IN90" s="567" t="str" cm="1">
        <f t="array" aca="1" ref="IN90" ca="1">INDEX(IN$13:IN89,$B90+1,1)</f>
        <v>-</v>
      </c>
      <c r="IO90" s="567" t="str" cm="1">
        <f t="array" aca="1" ref="IO90" ca="1">INDEX(IO$13:IO89,$B90+1,1)</f>
        <v>-</v>
      </c>
      <c r="IP90" s="567" t="str" cm="1">
        <f t="array" aca="1" ref="IP90" ca="1">INDEX(IP$13:IP89,$B90+1,1)</f>
        <v>-</v>
      </c>
      <c r="IQ90" s="567" t="str" cm="1">
        <f t="array" aca="1" ref="IQ90" ca="1">INDEX(IQ$13:IQ89,$B90+1,1)</f>
        <v>-</v>
      </c>
      <c r="IR90" s="567" t="str" cm="1">
        <f t="array" aca="1" ref="IR90" ca="1">INDEX(IR$13:IR89,$B90+1,1)</f>
        <v>-</v>
      </c>
      <c r="IS90" s="567" t="str" cm="1">
        <f t="array" aca="1" ref="IS90" ca="1">INDEX(IS$13:IS89,$B90+1,1)</f>
        <v>-</v>
      </c>
      <c r="IT90" s="567" t="str" cm="1">
        <f t="array" aca="1" ref="IT90" ca="1">INDEX(IT$13:IT89,$B90+1,1)</f>
        <v>-</v>
      </c>
      <c r="IU90" s="567" t="str" cm="1">
        <f t="array" aca="1" ref="IU90" ca="1">INDEX(IU$13:IU89,$B90+1,1)</f>
        <v>-</v>
      </c>
      <c r="IV90" s="567" t="str" cm="1">
        <f t="array" aca="1" ref="IV90" ca="1">INDEX(IV$13:IV89,$B90+1,1)</f>
        <v>-</v>
      </c>
      <c r="IW90" s="567" t="str" cm="1">
        <f t="array" aca="1" ref="IW90" ca="1">INDEX(IW$13:IW89,$B90+1,1)</f>
        <v>-</v>
      </c>
      <c r="IX90" s="567" t="str" cm="1">
        <f t="array" aca="1" ref="IX90" ca="1">INDEX(IX$13:IX89,$B90+1,1)</f>
        <v>-</v>
      </c>
      <c r="IY90" s="567" t="str" cm="1">
        <f t="array" aca="1" ref="IY90" ca="1">INDEX(IY$13:IY89,$B90+1,1)</f>
        <v>-</v>
      </c>
      <c r="IZ90" s="567" t="str" cm="1">
        <f t="array" aca="1" ref="IZ90" ca="1">INDEX(IZ$13:IZ89,$B90+1,1)</f>
        <v>-</v>
      </c>
      <c r="JA90" s="567" cm="1">
        <f t="array" aca="1" ref="JA90" ca="1">INDEX(JA$13:JA89,$B90+1,1)</f>
        <v>0</v>
      </c>
      <c r="JB90" s="575">
        <f t="shared" ca="1" si="225"/>
        <v>0</v>
      </c>
      <c r="JC90" s="575">
        <f t="shared" ca="1" si="225"/>
        <v>0</v>
      </c>
      <c r="JD90" s="197">
        <f t="shared" ca="1" si="226"/>
        <v>0</v>
      </c>
      <c r="JE90" s="197">
        <f t="shared" ca="1" si="226"/>
        <v>0</v>
      </c>
      <c r="JF90" s="197">
        <f t="shared" ca="1" si="226"/>
        <v>0</v>
      </c>
      <c r="JG90" s="197">
        <f t="shared" ca="1" si="226"/>
        <v>0</v>
      </c>
      <c r="JH90" s="197">
        <f t="shared" ca="1" si="226"/>
        <v>0</v>
      </c>
      <c r="JI90" s="240">
        <f t="shared" ca="1" si="227"/>
        <v>0</v>
      </c>
      <c r="JJ90" s="197">
        <f t="shared" ca="1" si="228"/>
        <v>0</v>
      </c>
      <c r="JK90" s="197">
        <f t="shared" ca="1" si="228"/>
        <v>0</v>
      </c>
      <c r="JL90" s="197">
        <f t="shared" ca="1" si="228"/>
        <v>0</v>
      </c>
      <c r="JM90" s="197">
        <f t="shared" ca="1" si="228"/>
        <v>0</v>
      </c>
      <c r="JN90" s="197">
        <f t="shared" ca="1" si="228"/>
        <v>0</v>
      </c>
      <c r="JO90" s="240">
        <f t="shared" ca="1" si="229"/>
        <v>0</v>
      </c>
      <c r="JP90" s="241">
        <f t="shared" ca="1" si="230"/>
        <v>0</v>
      </c>
      <c r="JQ90" s="241">
        <f t="shared" ca="1" si="230"/>
        <v>0</v>
      </c>
      <c r="JR90" s="241">
        <f t="shared" ca="1" si="230"/>
        <v>0</v>
      </c>
      <c r="JS90" s="241">
        <f t="shared" ca="1" si="230"/>
        <v>0</v>
      </c>
      <c r="JT90" s="576">
        <f t="shared" ca="1" si="231"/>
        <v>0</v>
      </c>
      <c r="JU90" s="241">
        <f t="shared" ca="1" si="232"/>
        <v>0</v>
      </c>
      <c r="JV90" s="241">
        <f t="shared" ca="1" si="232"/>
        <v>0</v>
      </c>
      <c r="JW90" s="241">
        <f t="shared" ca="1" si="232"/>
        <v>0</v>
      </c>
      <c r="JX90" s="241">
        <f t="shared" ca="1" si="232"/>
        <v>0</v>
      </c>
      <c r="JY90" s="576">
        <f t="shared" ca="1" si="233"/>
        <v>0</v>
      </c>
      <c r="JZ90" s="576">
        <f t="shared" ca="1" si="233"/>
        <v>0</v>
      </c>
      <c r="KA90" s="576">
        <f t="shared" ca="1" si="233"/>
        <v>0</v>
      </c>
      <c r="KB90" s="576">
        <f t="shared" ca="1" si="233"/>
        <v>0</v>
      </c>
      <c r="KC90" s="576">
        <f t="shared" ca="1" si="233"/>
        <v>0</v>
      </c>
      <c r="KD90" s="576">
        <f t="shared" ca="1" si="233"/>
        <v>0</v>
      </c>
      <c r="KE90" s="576">
        <f t="shared" ca="1" si="233"/>
        <v>0</v>
      </c>
      <c r="KF90" s="567" cm="1">
        <f t="array" aca="1" ref="KF90" ca="1">INDEX(KF$13:KF89,$B90+1,1)</f>
        <v>0</v>
      </c>
      <c r="KG90" s="441">
        <f t="shared" ca="1" si="234"/>
        <v>67</v>
      </c>
      <c r="KH90" s="8"/>
      <c r="KI90" s="567" cm="1">
        <f t="array" aca="1" ref="KI90" ca="1">INDEX(KI$13:KI89,$B90+1,1)</f>
        <v>0</v>
      </c>
      <c r="KJ90" s="441">
        <f t="shared" si="235"/>
        <v>0</v>
      </c>
      <c r="KK90" s="567" cm="1">
        <f t="array" aca="1" ref="KK90" ca="1">INDEX(KK$13:KK89,$B90+1,1)</f>
        <v>0</v>
      </c>
      <c r="KL90" s="567" t="str" cm="1">
        <f t="array" aca="1" ref="KL90" ca="1">INDEX(KL$13:KL89,$B90+1,1)</f>
        <v>-</v>
      </c>
      <c r="KM90" s="567" t="str" cm="1">
        <f t="array" aca="1" ref="KM90" ca="1">INDEX(KM$13:KM89,$B90+1,1)</f>
        <v>-</v>
      </c>
      <c r="KN90" s="567" t="str" cm="1">
        <f t="array" aca="1" ref="KN90" ca="1">INDEX(KN$13:KN89,$B90+1,1)</f>
        <v>-</v>
      </c>
      <c r="KO90" s="567" t="str" cm="1">
        <f t="array" aca="1" ref="KO90" ca="1">INDEX(KO$13:KO89,$B90+1,1)</f>
        <v>-</v>
      </c>
      <c r="KP90" s="567" t="str" cm="1">
        <f t="array" aca="1" ref="KP90" ca="1">INDEX(KP$13:KP89,$B90+1,1)</f>
        <v>-</v>
      </c>
      <c r="KQ90" s="567" t="str" cm="1">
        <f t="array" aca="1" ref="KQ90" ca="1">INDEX(KQ$13:KQ89,$B90+1,1)</f>
        <v>-</v>
      </c>
      <c r="KR90" s="567" t="str" cm="1">
        <f t="array" aca="1" ref="KR90" ca="1">INDEX(KR$13:KR89,$B90+1,1)</f>
        <v>-</v>
      </c>
      <c r="KS90" s="567" t="str" cm="1">
        <f t="array" aca="1" ref="KS90" ca="1">INDEX(KS$13:KS89,$B90+1,1)</f>
        <v>-</v>
      </c>
      <c r="KT90" s="567" t="str" cm="1">
        <f t="array" aca="1" ref="KT90" ca="1">INDEX(KT$13:KT89,$B90+1,1)</f>
        <v>-</v>
      </c>
      <c r="KU90" s="567" t="str" cm="1">
        <f t="array" aca="1" ref="KU90" ca="1">INDEX(KU$13:KU89,$B90+1,1)</f>
        <v>-</v>
      </c>
      <c r="KV90" s="567" t="str" cm="1">
        <f t="array" aca="1" ref="KV90" ca="1">INDEX(KV$13:KV89,$B90+1,1)</f>
        <v>-</v>
      </c>
      <c r="KW90" s="567" t="str" cm="1">
        <f t="array" aca="1" ref="KW90" ca="1">INDEX(KW$13:KW89,$B90+1,1)</f>
        <v>-</v>
      </c>
      <c r="KX90" s="567" t="str" cm="1">
        <f t="array" aca="1" ref="KX90" ca="1">INDEX(KX$13:KX89,$B90+1,1)</f>
        <v>-</v>
      </c>
      <c r="KY90" s="567" t="str" cm="1">
        <f t="array" aca="1" ref="KY90" ca="1">INDEX(KY$13:KY89,$B90+1,1)</f>
        <v>-</v>
      </c>
      <c r="KZ90" s="567" t="str" cm="1">
        <f t="array" aca="1" ref="KZ90" ca="1">INDEX(KZ$13:KZ89,$B90+1,1)</f>
        <v>-</v>
      </c>
      <c r="LA90" s="567" t="str" cm="1">
        <f t="array" aca="1" ref="LA90" ca="1">INDEX(LA$13:LA89,$B90+1,1)</f>
        <v>-</v>
      </c>
      <c r="LB90" s="8"/>
      <c r="LC90" s="441" t="b">
        <f t="shared" ca="1" si="236"/>
        <v>0</v>
      </c>
      <c r="LD90" s="567" t="str" cm="1">
        <f t="array" aca="1" ref="LD90" ca="1">INDEX(LD$13:LD89,$B90+1,1)</f>
        <v>-</v>
      </c>
      <c r="LE90" s="567" t="str" cm="1">
        <f t="array" aca="1" ref="LE90" ca="1">INDEX(LE$13:LE89,$B90+1,1)</f>
        <v>-</v>
      </c>
      <c r="LF90" s="567" t="str" cm="1">
        <f t="array" aca="1" ref="LF90" ca="1">INDEX(LF$13:LF89,$B90+1,1)</f>
        <v>-</v>
      </c>
      <c r="LG90" s="567" t="str" cm="1">
        <f t="array" aca="1" ref="LG90" ca="1">INDEX(LG$13:LG89,$B90+1,1)</f>
        <v>-</v>
      </c>
      <c r="LH90" s="441" t="str">
        <f t="shared" ca="1" si="237"/>
        <v>-</v>
      </c>
      <c r="LI90" s="441" t="str">
        <f t="shared" ca="1" si="237"/>
        <v>-</v>
      </c>
      <c r="LJ90" s="567" t="str" cm="1">
        <f t="array" aca="1" ref="LJ90" ca="1">INDEX(LJ$13:LJ89,$B90+1,1)</f>
        <v>-</v>
      </c>
      <c r="LK90" s="441" t="str" cm="1">
        <f t="array" aca="1" ref="LK90" ca="1">IF(OR(LL90:LL90&lt;&gt;"-"),TRUE,"-")</f>
        <v>-</v>
      </c>
      <c r="LL90" s="567" t="str" cm="1">
        <f t="array" aca="1" ref="LL90" ca="1">INDEX(LL$13:LL89,$B90+1,1)</f>
        <v>-</v>
      </c>
      <c r="LM90" s="567" cm="1">
        <f t="array" aca="1" ref="LM90" ca="1">INDEX(LM$13:LM89,$B90+1,1)</f>
        <v>0</v>
      </c>
      <c r="LN90" s="567" cm="1">
        <f t="array" aca="1" ref="LN90" ca="1">INDEX(LN$13:LN89,$B90+1,1)</f>
        <v>999999</v>
      </c>
      <c r="LO90" s="567" cm="1">
        <f t="array" aca="1" ref="LO90" ca="1">INDEX(LO$13:LO89,$B90+1,1)</f>
        <v>999999</v>
      </c>
      <c r="LP90" s="567" cm="1">
        <f t="array" aca="1" ref="LP90" ca="1">INDEX(LP$13:LP89,$B90+1,1)</f>
        <v>999999</v>
      </c>
      <c r="LQ90" s="567" cm="1">
        <f t="array" aca="1" ref="LQ90" ca="1">INDEX(LQ$13:LQ89,$B90+1,1)</f>
        <v>999999</v>
      </c>
      <c r="LR90" s="567" cm="1">
        <f t="array" aca="1" ref="LR90" ca="1">INDEX(LR$13:LR89,$B90+1,1)</f>
        <v>999999</v>
      </c>
      <c r="LS90" s="567" cm="1">
        <f t="array" aca="1" ref="LS90" ca="1">INDEX(LS$13:LS89,$B90+1,1)</f>
        <v>999999</v>
      </c>
      <c r="LT90" s="567" t="str" cm="1">
        <f t="array" aca="1" ref="LT90" ca="1">INDEX(LT$13:LT89,$B90+1,1)</f>
        <v>-</v>
      </c>
      <c r="LU90" s="567" t="str" cm="1">
        <f t="array" aca="1" ref="LU90" ca="1">INDEX(LU$13:LU89,$B90+1,1)</f>
        <v>-</v>
      </c>
      <c r="LV90" s="567" t="str" cm="1">
        <f t="array" aca="1" ref="LV90" ca="1">INDEX(LV$13:LV89,$B90+1,1)</f>
        <v>-</v>
      </c>
      <c r="LW90" s="567" t="b" cm="1">
        <f t="array" aca="1" ref="LW90" ca="1">INDEX(LW$13:LW89,$B90+1,1)</f>
        <v>1</v>
      </c>
      <c r="LX90" s="567" t="str" cm="1">
        <f t="array" aca="1" ref="LX90" ca="1">INDEX(LX$13:LX89,$B90+1,1)</f>
        <v>-</v>
      </c>
      <c r="LY90" s="567" cm="1">
        <f t="array" aca="1" ref="LY90" ca="1">INDEX(LY$13:LY89,$B90+1,1)</f>
        <v>0</v>
      </c>
      <c r="LZ90" s="567" cm="1">
        <f t="array" aca="1" ref="LZ90" ca="1">INDEX(LZ$13:LZ89,$B90+1,1)</f>
        <v>0</v>
      </c>
      <c r="MA90" s="567" cm="1">
        <f t="array" aca="1" ref="MA90" ca="1">INDEX(MA$13:MA89,$B90+1,1)</f>
        <v>0</v>
      </c>
      <c r="MB90" s="567" t="str" cm="1">
        <f t="array" aca="1" ref="MB90" ca="1">INDEX(MB$13:MB89,$B90+1,1)</f>
        <v>-</v>
      </c>
      <c r="MC90" s="567" t="str" cm="1">
        <f t="array" aca="1" ref="MC90" ca="1">INDEX(MC$13:MC89,$B90+1,1)</f>
        <v>-</v>
      </c>
      <c r="MD90" s="441">
        <f t="shared" ca="1" si="238"/>
        <v>0</v>
      </c>
      <c r="ME90" s="567" t="str" cm="1">
        <f t="array" aca="1" ref="ME90" ca="1">INDEX(ME$13:ME89,$B90+1,1)</f>
        <v>-</v>
      </c>
      <c r="MF90" s="441" t="str">
        <f t="shared" ca="1" si="239"/>
        <v>-</v>
      </c>
      <c r="MG90" s="8"/>
      <c r="MH90" s="441">
        <f t="shared" si="240"/>
        <v>50</v>
      </c>
      <c r="MI90" s="441">
        <f t="shared" si="240"/>
        <v>50</v>
      </c>
      <c r="MJ90" s="441">
        <f t="shared" si="240"/>
        <v>50</v>
      </c>
      <c r="MK90" s="441">
        <f t="shared" si="240"/>
        <v>50</v>
      </c>
      <c r="ML90" s="567" cm="1">
        <f t="array" aca="1" ref="ML90" ca="1">INDEX(ML$13:ML89,$B90+1,1)</f>
        <v>1</v>
      </c>
      <c r="MM90" s="567" cm="1">
        <f t="array" aca="1" ref="MM90" ca="1">INDEX(MM$13:MM89,$B90+1,1)</f>
        <v>1</v>
      </c>
      <c r="MN90" s="567" cm="1">
        <f t="array" aca="1" ref="MN90" ca="1">INDEX(MN$13:MN89,$B90+1,1)</f>
        <v>1</v>
      </c>
      <c r="MO90" s="567" cm="1">
        <f t="array" aca="1" ref="MO90" ca="1">INDEX(MO$13:MO89,$B90+1,1)</f>
        <v>1</v>
      </c>
      <c r="MP90" s="8"/>
      <c r="MQ90" s="441">
        <f t="shared" ca="1" si="241"/>
        <v>1.5</v>
      </c>
      <c r="MR90" s="8"/>
      <c r="MS90" s="577" t="str">
        <f t="shared" ca="1" si="242"/>
        <v>-</v>
      </c>
      <c r="MT90" s="577" t="str">
        <f t="shared" ca="1" si="242"/>
        <v>-</v>
      </c>
      <c r="MU90" s="577" t="str">
        <f t="shared" ca="1" si="242"/>
        <v>-</v>
      </c>
      <c r="MV90" s="577" t="str">
        <f t="shared" ca="1" si="242"/>
        <v>-</v>
      </c>
      <c r="MW90" s="567" cm="1">
        <f t="array" aca="1" ref="MW90" ca="1">INDEX(MW$13:MW89,$B90+1,1)</f>
        <v>0</v>
      </c>
      <c r="MX90" s="514">
        <v>0</v>
      </c>
    </row>
    <row r="91" spans="1:362" outlineLevel="2">
      <c r="A91" s="18">
        <f t="shared" si="120"/>
        <v>78</v>
      </c>
      <c r="B91" s="200">
        <f t="shared" ca="1" si="250"/>
        <v>76</v>
      </c>
      <c r="C91" s="489">
        <v>202</v>
      </c>
      <c r="D91" s="124" t="str">
        <f t="shared" ca="1" si="187"/>
        <v>GSW</v>
      </c>
      <c r="E91" t="b">
        <v>1</v>
      </c>
      <c r="F91" t="b">
        <v>0</v>
      </c>
      <c r="G91" t="b">
        <f t="shared" si="255"/>
        <v>1</v>
      </c>
      <c r="H91" s="200">
        <f t="shared" ca="1" si="247"/>
        <v>18</v>
      </c>
      <c r="I91" s="567" cm="1">
        <f t="array" aca="1" ref="I91" ca="1">INDEX(I$13:I90,$B91+1,1)</f>
        <v>1</v>
      </c>
      <c r="J91" s="567" cm="1">
        <f t="array" aca="1" ref="J91" ca="1">INDEX(J$13:J90,$B91+1,1)</f>
        <v>0</v>
      </c>
      <c r="K91" s="567" cm="1">
        <f t="array" aca="1" ref="K91" ca="1">INDEX(K$13:K90,$B91+1,1)</f>
        <v>0</v>
      </c>
      <c r="L91" s="567" cm="1">
        <f t="array" aca="1" ref="L91" ca="1">INDEX(L$13:L90,$B91+1,1)</f>
        <v>2</v>
      </c>
      <c r="M91" s="567" cm="1">
        <f t="array" aca="1" ref="M91" ca="1">INDEX(M$13:M90,$B91+1,1)</f>
        <v>2</v>
      </c>
      <c r="N91" s="567" cm="1">
        <f t="array" aca="1" ref="N91" ca="1">INDEX(N$13:N90,$B91+1,1)</f>
        <v>2</v>
      </c>
      <c r="O91" s="567" cm="1">
        <f t="array" aca="1" ref="O91" ca="1">INDEX(O$13:O90,$B91+1,1)</f>
        <v>3</v>
      </c>
      <c r="P91" s="441">
        <f t="shared" ca="1" si="189"/>
        <v>2</v>
      </c>
      <c r="Q91" s="441">
        <f t="shared" ca="1" si="189"/>
        <v>0</v>
      </c>
      <c r="R91" s="441">
        <f t="shared" ca="1" si="190"/>
        <v>6</v>
      </c>
      <c r="S91" s="91">
        <f t="shared" ca="1" si="191"/>
        <v>2</v>
      </c>
      <c r="T91" s="91">
        <f ca="1">INDEX(CHOOSE($O91,DataAutumn!i.AdultDrys,DataWinter!i.AdultDrys,DataSpring!i.AdultDrys),1,$M91)</f>
        <v>3</v>
      </c>
      <c r="U91" s="567" cm="1">
        <f t="array" aca="1" ref="U91" ca="1">INDEX(U$13:U90,$B91+1,1)</f>
        <v>2</v>
      </c>
      <c r="V91" s="567" cm="1">
        <f t="array" aca="1" ref="V91" ca="1">INDEX(V$13:V90,$B91+1,1)</f>
        <v>0</v>
      </c>
      <c r="W91" s="567" cm="1">
        <f t="array" aca="1" ref="W91" ca="1">INDEX(W$13:W90,$B91+1,1)</f>
        <v>0</v>
      </c>
      <c r="X91" s="567" cm="1">
        <f t="array" aca="1" ref="X91" ca="1">INDEX(X$13:X90,$B91+1,1)</f>
        <v>2</v>
      </c>
      <c r="Y91" s="567" cm="1">
        <f t="array" aca="1" ref="Y91" ca="1">INDEX(Y$13:Y90,$B91+1,1)</f>
        <v>1</v>
      </c>
      <c r="Z91" s="567" cm="1">
        <f t="array" aca="1" ref="Z91" ca="1">INDEX(Z$13:Z90,$B91+1,1)</f>
        <v>1</v>
      </c>
      <c r="AA91" s="567" cm="1">
        <f t="array" aca="1" ref="AA91" ca="1">INDEX(AA$13:AA90,$B91+1,1)</f>
        <v>1</v>
      </c>
      <c r="AB91" s="441" cm="1">
        <f t="array" aca="1" ref="AB91" ca="1">INDEX(i.MLP_PvP,$AD91,2)</f>
        <v>1</v>
      </c>
      <c r="AC91" s="441"/>
      <c r="AD91" s="567" cm="1">
        <f t="array" aca="1" ref="AD91" ca="1">INDEX(AD$13:AD90,$B91+1,1)</f>
        <v>1</v>
      </c>
      <c r="AE91" s="567" cm="1">
        <f t="array" aca="1" ref="AE91" ca="1">INDEX(AE$13:AE90,$B91+1,1)</f>
        <v>0</v>
      </c>
      <c r="AF91" s="567" cm="1">
        <f t="array" aca="1" ref="AF91" ca="1">INDEX(AF$13:AF90,$B91+1,1)</f>
        <v>0</v>
      </c>
      <c r="AG91" s="567" cm="1">
        <f t="array" aca="1" ref="AG91" ca="1">INDEX(AG$13:AG90,$B91+1,1)</f>
        <v>0</v>
      </c>
      <c r="AH91" s="567" cm="1">
        <f t="array" aca="1" ref="AH91" ca="1">INDEX(AH$13:AH90,$B91+1,1)</f>
        <v>0</v>
      </c>
      <c r="AI91" s="116"/>
      <c r="AJ91" s="116"/>
      <c r="AK91" s="116"/>
      <c r="AL91" s="116"/>
      <c r="AM91" s="116"/>
      <c r="AN91" s="116"/>
      <c r="AO91" s="116"/>
      <c r="AP91" s="116"/>
      <c r="AQ91" s="116"/>
      <c r="AR91" s="116"/>
      <c r="AS91" s="116"/>
      <c r="AT91" s="116"/>
      <c r="AU91" s="116"/>
      <c r="AV91" s="116"/>
      <c r="AW91" s="116"/>
      <c r="AX91" s="116"/>
      <c r="AY91" s="116"/>
      <c r="AZ91" s="116"/>
      <c r="BA91" s="327" t="str">
        <f t="shared" ca="1" si="243"/>
        <v>Feedsupply 00018 SE GSW MWM     TOLSpr Scan2 CFS_0 RR+01% GP100% WP100% MP100% (PT_F33N11L00)</v>
      </c>
      <c r="BB91" s="8" t="str">
        <f ca="1">IF(COUNTIF(BA$13:BA91,BA91)=1,"-","Dup")</f>
        <v>-</v>
      </c>
      <c r="BC91" s="8"/>
      <c r="BD91" s="567" t="str" cm="1">
        <f t="array" aca="1" ref="BD91" ca="1">INDEX(BD$13:BD90,$B91+1,1)</f>
        <v>-</v>
      </c>
      <c r="BE91" s="567" t="str" cm="1">
        <f t="array" aca="1" ref="BE91" ca="1">INDEX(BE$13:BE90,$B91+1,1)</f>
        <v>-</v>
      </c>
      <c r="BF91" s="567" t="str" cm="1">
        <f t="array" aca="1" ref="BF91" ca="1">INDEX(BF$13:BF90,$B91+1,1)</f>
        <v>-</v>
      </c>
      <c r="BG91" s="567" t="str" cm="1">
        <f t="array" aca="1" ref="BG91" ca="1">INDEX(BG$13:BG90,$B91+1,1)</f>
        <v>-</v>
      </c>
      <c r="BH91" s="567" t="str" cm="1">
        <f t="array" aca="1" ref="BH91" ca="1">INDEX(BH$13:BH90,$B91+1,1)</f>
        <v>-</v>
      </c>
      <c r="BI91" s="567" t="str" cm="1">
        <f t="array" aca="1" ref="BI91" ca="1">INDEX(BI$13:BI90,$B91+1,1)</f>
        <v>-</v>
      </c>
      <c r="BJ91" s="567" t="str" cm="1">
        <f t="array" aca="1" ref="BJ91" ca="1">INDEX(BJ$13:BJ90,$B91+1,1)</f>
        <v>-</v>
      </c>
      <c r="BK91" s="567" t="str" cm="1">
        <f t="array" aca="1" ref="BK91" ca="1">INDEX(BK$13:BK90,$B91+1,1)</f>
        <v>-</v>
      </c>
      <c r="BL91" s="567" t="str" cm="1">
        <f t="array" aca="1" ref="BL91" ca="1">INDEX(BL$13:BL90,$B91+1,1)</f>
        <v>-</v>
      </c>
      <c r="BM91" s="8"/>
      <c r="BN91" s="441" t="b">
        <f t="shared" ca="1" si="192"/>
        <v>1</v>
      </c>
      <c r="BO91" s="441" t="str">
        <f t="shared" ca="1" si="192"/>
        <v>-</v>
      </c>
      <c r="BP91" s="441" t="b">
        <f t="shared" ca="1" si="192"/>
        <v>0</v>
      </c>
      <c r="BQ91" s="441" t="str">
        <f t="shared" ref="BQ91:CA91" ca="1" si="256">INDEX(i.model_structure,$I91,BQ$6)</f>
        <v>-</v>
      </c>
      <c r="BR91" s="441" t="str">
        <f t="shared" ca="1" si="256"/>
        <v>-</v>
      </c>
      <c r="BS91" s="441" t="str">
        <f t="shared" ca="1" si="256"/>
        <v>-</v>
      </c>
      <c r="BT91" s="441" t="str">
        <f t="shared" ca="1" si="256"/>
        <v>-</v>
      </c>
      <c r="BU91" s="441" t="str">
        <f t="shared" ca="1" si="256"/>
        <v>-</v>
      </c>
      <c r="BV91" s="441" t="str">
        <f t="shared" ca="1" si="256"/>
        <v>-</v>
      </c>
      <c r="BW91" s="441" t="str">
        <f t="shared" ca="1" si="256"/>
        <v>-</v>
      </c>
      <c r="BX91" s="441" t="str">
        <f t="shared" ca="1" si="256"/>
        <v>-</v>
      </c>
      <c r="BY91" s="441" t="str">
        <f t="shared" ca="1" si="256"/>
        <v>-</v>
      </c>
      <c r="BZ91" s="441" t="b">
        <f t="shared" ca="1" si="256"/>
        <v>0</v>
      </c>
      <c r="CA91" s="91">
        <f t="shared" ca="1" si="256"/>
        <v>0</v>
      </c>
      <c r="CB91" s="567" t="str" cm="1">
        <f t="array" aca="1" ref="CB91" ca="1">INDEX(CB$13:CB90,$B91+1,1)</f>
        <v>-</v>
      </c>
      <c r="CC91" s="567" t="str" cm="1">
        <f t="array" aca="1" ref="CC91" ca="1">INDEX(CC$13:CC90,$B91+1,1)</f>
        <v>-</v>
      </c>
      <c r="CD91" s="567" t="b" cm="1">
        <f t="array" aca="1" ref="CD91" ca="1">INDEX(CD$13:CD90,$B91+1,1)</f>
        <v>1</v>
      </c>
      <c r="CE91" s="8"/>
      <c r="CF91" s="567" t="str" cm="1">
        <f t="array" aca="1" ref="CF91" ca="1">INDEX(CF$13:CF90,$B91+1,1)</f>
        <v>-</v>
      </c>
      <c r="CG91" s="441" t="str">
        <f t="shared" ca="1" si="193"/>
        <v>-</v>
      </c>
      <c r="CH91" s="441">
        <f t="shared" ca="1" si="194"/>
        <v>0</v>
      </c>
      <c r="CI91" s="441">
        <f t="shared" ca="1" si="194"/>
        <v>0</v>
      </c>
      <c r="CJ91" s="567" t="str" cm="1">
        <f t="array" aca="1" ref="CJ91" ca="1">INDEX(CJ$13:CJ90,$B91+1,1)</f>
        <v>-</v>
      </c>
      <c r="CK91" s="567" t="str" cm="1">
        <f t="array" aca="1" ref="CK91" ca="1">INDEX(CK$13:CK90,$B91+1,1)</f>
        <v>-</v>
      </c>
      <c r="CL91" s="567" t="str" cm="1">
        <f t="array" aca="1" ref="CL91" ca="1">INDEX(CL$13:CL90,$B91+1,1)</f>
        <v>-</v>
      </c>
      <c r="CM91" s="441" t="str">
        <f t="shared" ca="1" si="195"/>
        <v>-</v>
      </c>
      <c r="CN91" s="441">
        <f t="shared" ca="1" si="196"/>
        <v>0</v>
      </c>
      <c r="CO91" s="441">
        <f t="shared" ca="1" si="196"/>
        <v>0</v>
      </c>
      <c r="CP91" s="567" t="str" cm="1">
        <f t="array" aca="1" ref="CP91" ca="1">INDEX(CP$13:CP90,$B91+1,1)</f>
        <v>-</v>
      </c>
      <c r="CQ91" s="441" t="str">
        <f t="shared" ca="1" si="197"/>
        <v>-</v>
      </c>
      <c r="CR91" s="441">
        <f t="shared" ca="1" si="198"/>
        <v>0</v>
      </c>
      <c r="CS91" s="567" t="str" cm="1">
        <f t="array" aca="1" ref="CS91" ca="1">INDEX(CS$13:CS90,$B91+1,1)</f>
        <v>-</v>
      </c>
      <c r="CT91" s="567" t="str" cm="1">
        <f t="array" aca="1" ref="CT91" ca="1">INDEX(CT$13:CT90,$B91+1,1)</f>
        <v>-</v>
      </c>
      <c r="CU91" s="441">
        <f t="shared" ca="1" si="199"/>
        <v>0</v>
      </c>
      <c r="CV91" s="567" t="str" cm="1">
        <f t="array" aca="1" ref="CV91" ca="1">INDEX(CV$13:CV90,$B91+1,1)</f>
        <v>-</v>
      </c>
      <c r="CW91" s="441" t="str">
        <f t="shared" ca="1" si="200"/>
        <v>-</v>
      </c>
      <c r="CX91" s="441">
        <f t="shared" ca="1" si="201"/>
        <v>0</v>
      </c>
      <c r="CY91" s="441">
        <f t="shared" ca="1" si="201"/>
        <v>0</v>
      </c>
      <c r="CZ91" s="8"/>
      <c r="DA91" s="567" t="b" cm="1">
        <f t="array" aca="1" ref="DA91" ca="1">INDEX(DA$13:DA90,$B91+1,1)</f>
        <v>1</v>
      </c>
      <c r="DB91" s="567" t="b" cm="1">
        <f t="array" aca="1" ref="DB91" ca="1">INDEX(DB$13:DB90,$B91+1,1)</f>
        <v>1</v>
      </c>
      <c r="DC91" s="579">
        <f t="shared" ca="1" si="202"/>
        <v>2232011</v>
      </c>
      <c r="DD91" s="567" t="b" cm="1">
        <f t="array" aca="1" ref="DD91" ca="1">INDEX(DD$13:DD90,$B91+1,1)</f>
        <v>1</v>
      </c>
      <c r="DE91" s="567" cm="1">
        <f t="array" aca="1" ref="DE91" ca="1">INDEX(DE$13:DE90,$B91+1,1)</f>
        <v>0</v>
      </c>
      <c r="DF91" s="567" cm="1">
        <f t="array" aca="1" ref="DF91" ca="1">INDEX(DF$13:DF90,$B91+1,1)</f>
        <v>1</v>
      </c>
      <c r="DG91" s="567" cm="1">
        <f t="array" aca="1" ref="DG91" ca="1">INDEX(DG$13:DG90,$B91+1,1)</f>
        <v>1</v>
      </c>
      <c r="DH91" s="575">
        <f t="shared" ca="1" si="203"/>
        <v>652</v>
      </c>
      <c r="DI91" s="575">
        <f t="shared" ca="1" si="203"/>
        <v>686</v>
      </c>
      <c r="DJ91" s="575">
        <f t="shared" ca="1" si="203"/>
        <v>721</v>
      </c>
      <c r="DK91" s="490">
        <f t="shared" ca="1" si="204"/>
        <v>378</v>
      </c>
      <c r="DL91" s="490">
        <f t="shared" ca="1" si="204"/>
        <v>413</v>
      </c>
      <c r="DM91" s="490">
        <f t="shared" ca="1" si="204"/>
        <v>448</v>
      </c>
      <c r="DN91" s="441">
        <f t="shared" ca="1" si="205"/>
        <v>1</v>
      </c>
      <c r="DO91" s="441">
        <f t="shared" ca="1" si="205"/>
        <v>60</v>
      </c>
      <c r="DP91" s="441" t="str">
        <f t="shared" ca="1" si="205"/>
        <v>-</v>
      </c>
      <c r="DQ91" s="441" t="str">
        <f t="shared" ca="1" si="205"/>
        <v>-</v>
      </c>
      <c r="DR91" s="441" t="str">
        <f t="shared" ca="1" si="205"/>
        <v>-</v>
      </c>
      <c r="DS91" s="441" t="str">
        <f t="shared" ca="1" si="205"/>
        <v>-</v>
      </c>
      <c r="DT91" s="441" t="b">
        <f t="shared" ca="1" si="206"/>
        <v>0</v>
      </c>
      <c r="DU91" s="441" t="str">
        <f t="shared" ca="1" si="206"/>
        <v>-</v>
      </c>
      <c r="DV91" s="441" t="str">
        <f t="shared" ca="1" si="206"/>
        <v>-</v>
      </c>
      <c r="DW91" s="441" t="str">
        <f t="shared" ca="1" si="206"/>
        <v>-</v>
      </c>
      <c r="DX91" s="441" t="str">
        <f t="shared" ca="1" si="206"/>
        <v>-</v>
      </c>
      <c r="DY91" s="441" t="str">
        <f t="shared" ca="1" si="206"/>
        <v>-</v>
      </c>
      <c r="DZ91" s="441">
        <f t="shared" ca="1" si="206"/>
        <v>500</v>
      </c>
      <c r="EA91" s="441">
        <f t="shared" ca="1" si="206"/>
        <v>500</v>
      </c>
      <c r="EB91" s="441" t="str">
        <f t="shared" ca="1" si="206"/>
        <v>-</v>
      </c>
      <c r="EC91" s="441" t="str">
        <f t="shared" ca="1" si="206"/>
        <v>-</v>
      </c>
      <c r="ED91" s="441" t="str">
        <f t="shared" ca="1" si="206"/>
        <v>-</v>
      </c>
      <c r="EE91" s="441">
        <f t="shared" ca="1" si="207"/>
        <v>0</v>
      </c>
      <c r="EF91" s="441">
        <f t="shared" ca="1" si="208"/>
        <v>1.2500000000000001E-2</v>
      </c>
      <c r="EG91" s="441">
        <f t="shared" ca="1" si="209"/>
        <v>0</v>
      </c>
      <c r="EH91" s="441">
        <f t="shared" ca="1" si="209"/>
        <v>6.25E-2</v>
      </c>
      <c r="EI91" s="441">
        <f t="shared" ca="1" si="209"/>
        <v>6.25E-2</v>
      </c>
      <c r="EJ91" s="441">
        <f t="shared" ca="1" si="209"/>
        <v>6.25E-2</v>
      </c>
      <c r="EK91" s="441" t="b">
        <f t="shared" ca="1" si="210"/>
        <v>0</v>
      </c>
      <c r="EL91" s="441" t="b">
        <f t="shared" ca="1" si="210"/>
        <v>1</v>
      </c>
      <c r="EM91" s="441" t="b">
        <f t="shared" ca="1" si="210"/>
        <v>1</v>
      </c>
      <c r="EN91" s="441" t="b">
        <f t="shared" ca="1" si="210"/>
        <v>0</v>
      </c>
      <c r="EO91" s="441">
        <f t="shared" ca="1" si="211"/>
        <v>1</v>
      </c>
      <c r="EP91" s="441">
        <f t="shared" ca="1" si="212"/>
        <v>0</v>
      </c>
      <c r="EQ91" s="441" t="b">
        <f t="shared" ca="1" si="213"/>
        <v>0</v>
      </c>
      <c r="ER91" s="441" t="b">
        <f t="shared" ca="1" si="214"/>
        <v>0</v>
      </c>
      <c r="ES91" s="441" t="b">
        <f t="shared" ca="1" si="214"/>
        <v>0</v>
      </c>
      <c r="ET91" s="441" t="b">
        <f t="shared" ca="1" si="214"/>
        <v>1</v>
      </c>
      <c r="EU91" s="91">
        <f t="shared" ca="1" si="215"/>
        <v>2</v>
      </c>
      <c r="EV91" s="91">
        <f t="shared" ca="1" si="215"/>
        <v>2</v>
      </c>
      <c r="EW91" s="441">
        <f t="shared" ca="1" si="216"/>
        <v>1</v>
      </c>
      <c r="EX91" s="441">
        <f t="shared" ca="1" si="217"/>
        <v>1</v>
      </c>
      <c r="EY91" s="441">
        <f t="shared" ca="1" si="217"/>
        <v>1</v>
      </c>
      <c r="EZ91" s="441">
        <f t="shared" ca="1" si="218"/>
        <v>1</v>
      </c>
      <c r="FA91" s="441">
        <f t="shared" ca="1" si="219"/>
        <v>0.5</v>
      </c>
      <c r="FB91" s="441" t="b">
        <f t="shared" ca="1" si="219"/>
        <v>1</v>
      </c>
      <c r="FC91" s="441" t="b">
        <f t="shared" ca="1" si="219"/>
        <v>0</v>
      </c>
      <c r="FD91" s="441" t="b">
        <f t="shared" ca="1" si="219"/>
        <v>0</v>
      </c>
      <c r="FE91" s="441" t="b">
        <f t="shared" ca="1" si="219"/>
        <v>0</v>
      </c>
      <c r="FF91" s="91">
        <f t="shared" ca="1" si="220"/>
        <v>1</v>
      </c>
      <c r="FG91" s="91">
        <f t="shared" ca="1" si="220"/>
        <v>1</v>
      </c>
      <c r="FH91" s="91">
        <f t="shared" ca="1" si="220"/>
        <v>1</v>
      </c>
      <c r="FI91" s="91">
        <f t="shared" ca="1" si="220"/>
        <v>1</v>
      </c>
      <c r="FJ91" s="91">
        <f t="shared" ca="1" si="220"/>
        <v>1</v>
      </c>
      <c r="FK91" s="91">
        <f t="shared" ca="1" si="220"/>
        <v>1</v>
      </c>
      <c r="FL91" s="91">
        <f t="shared" ca="1" si="220"/>
        <v>1</v>
      </c>
      <c r="FM91" s="91">
        <f t="shared" ca="1" si="220"/>
        <v>1</v>
      </c>
      <c r="FN91" s="8"/>
      <c r="FO91" s="567" t="str" cm="1">
        <f t="array" aca="1" ref="FO91" ca="1">INDEX(FO$13:FO90,$B91+1,1)</f>
        <v>-</v>
      </c>
      <c r="FP91" s="567" t="str" cm="1">
        <f t="array" aca="1" ref="FP91" ca="1">INDEX(FP$13:FP90,$B91+1,1)</f>
        <v>-</v>
      </c>
      <c r="FQ91" s="567" t="str" cm="1">
        <f t="array" aca="1" ref="FQ91" ca="1">INDEX(FQ$13:FQ90,$B91+1,1)</f>
        <v>-</v>
      </c>
      <c r="FR91" s="441">
        <f t="shared" ca="1" si="221"/>
        <v>11</v>
      </c>
      <c r="FS91" s="567" t="str" cm="1">
        <f t="array" aca="1" ref="FS91" ca="1">INDEX(FS$13:FS90,$B91+1,1)</f>
        <v>-</v>
      </c>
      <c r="FT91" s="567" cm="1">
        <f t="array" aca="1" ref="FT91" ca="1">INDEX(FT$13:FT90,$B91+1,1)</f>
        <v>1</v>
      </c>
      <c r="FU91" s="567" cm="1">
        <f t="array" aca="1" ref="FU91" ca="1">INDEX(FU$13:FU90,$B91+1,1)</f>
        <v>1</v>
      </c>
      <c r="FV91" s="567" t="str" cm="1">
        <f t="array" aca="1" ref="FV91" ca="1">INDEX(FV$13:FV90,$B91+1,1)</f>
        <v>-</v>
      </c>
      <c r="FW91" s="567" t="str" cm="1">
        <f t="array" aca="1" ref="FW91" ca="1">INDEX(FW$13:FW90,$B91+1,1)</f>
        <v>-</v>
      </c>
      <c r="FX91" s="567" t="str" cm="1">
        <f t="array" aca="1" ref="FX91" ca="1">INDEX(FX$13:FX90,$B91+1,1)</f>
        <v>-</v>
      </c>
      <c r="FY91" s="567" t="str" cm="1">
        <f t="array" aca="1" ref="FY91" ca="1">INDEX(FY$13:FY90,$B91+1,1)</f>
        <v>-</v>
      </c>
      <c r="FZ91" s="567" t="str" cm="1">
        <f t="array" aca="1" ref="FZ91" ca="1">INDEX(FZ$13:FZ90,$B91+1,1)</f>
        <v>-</v>
      </c>
      <c r="GA91" s="567" t="str" cm="1">
        <f t="array" aca="1" ref="GA91" ca="1">INDEX(GA$13:GA90,$B91+1,1)</f>
        <v>-</v>
      </c>
      <c r="GB91" s="567" t="str" cm="1">
        <f t="array" aca="1" ref="GB91" ca="1">INDEX(GB$13:GB90,$B91+1,1)</f>
        <v>-</v>
      </c>
      <c r="GC91" s="567" t="str" cm="1">
        <f t="array" aca="1" ref="GC91" ca="1">INDEX(GC$13:GC90,$B91+1,1)</f>
        <v>-</v>
      </c>
      <c r="GD91" s="567" t="str" cm="1">
        <f t="array" aca="1" ref="GD91" ca="1">INDEX(GD$13:GD90,$B91+1,1)</f>
        <v>-</v>
      </c>
      <c r="GE91" s="567" t="str" cm="1">
        <f t="array" aca="1" ref="GE91" ca="1">INDEX(GE$13:GE90,$B91+1,1)</f>
        <v>-</v>
      </c>
      <c r="GF91" s="567" t="str" cm="1">
        <f t="array" aca="1" ref="GF91" ca="1">INDEX(GF$13:GF90,$B91+1,1)</f>
        <v>-</v>
      </c>
      <c r="GG91" s="567" t="str" cm="1">
        <f t="array" aca="1" ref="GG91" ca="1">INDEX(GG$13:GG90,$B91+1,1)</f>
        <v>-</v>
      </c>
      <c r="GH91" s="567" t="str" cm="1">
        <f t="array" aca="1" ref="GH91" ca="1">INDEX(GH$13:GH90,$B91+1,1)</f>
        <v>-</v>
      </c>
      <c r="GI91" s="567" t="str" cm="1">
        <f t="array" aca="1" ref="GI91" ca="1">INDEX(GI$13:GI90,$B91+1,1)</f>
        <v>-</v>
      </c>
      <c r="GJ91" s="567" t="str" cm="1">
        <f t="array" aca="1" ref="GJ91" ca="1">INDEX(GJ$13:GJ90,$B91+1,1)</f>
        <v>-</v>
      </c>
      <c r="GK91" s="567" t="str" cm="1">
        <f t="array" aca="1" ref="GK91" ca="1">INDEX(GK$13:GK90,$B91+1,1)</f>
        <v>-</v>
      </c>
      <c r="GL91" s="567" t="str" cm="1">
        <f t="array" aca="1" ref="GL91" ca="1">INDEX(GL$13:GL90,$B91+1,1)</f>
        <v>-</v>
      </c>
      <c r="GM91" s="567" t="str" cm="1">
        <f t="array" aca="1" ref="GM91" ca="1">INDEX(GM$13:GM90,$B91+1,1)</f>
        <v>-</v>
      </c>
      <c r="GN91" s="441">
        <f t="shared" ca="1" si="222"/>
        <v>0.77746633065143</v>
      </c>
      <c r="GO91" s="567" t="str" cm="1">
        <f t="array" aca="1" ref="GO91" ca="1">INDEX(GO$13:GO90,$B91+1,1)</f>
        <v>-</v>
      </c>
      <c r="GP91" s="567" cm="1">
        <f t="array" aca="1" ref="GP91" ca="1">INDEX(GP$13:GP90,$B91+1,1)</f>
        <v>1</v>
      </c>
      <c r="GQ91" s="441">
        <f t="shared" ca="1" si="223"/>
        <v>-1.6553912775740486E-3</v>
      </c>
      <c r="GR91" s="567" cm="1">
        <f t="array" aca="1" ref="GR91" ca="1">INDEX(GR$13:GR90,$B91+1,1)</f>
        <v>0</v>
      </c>
      <c r="GS91" s="441">
        <f t="shared" ca="1" si="224"/>
        <v>-7.7585088790097685E-3</v>
      </c>
      <c r="GT91" s="441">
        <f t="shared" ca="1" si="224"/>
        <v>-1.939627219752442E-2</v>
      </c>
      <c r="GU91" s="441">
        <f t="shared" ca="1" si="224"/>
        <v>-1.939627219752442E-2</v>
      </c>
      <c r="GV91" s="441">
        <f t="shared" ca="1" si="224"/>
        <v>1</v>
      </c>
      <c r="GW91" s="441">
        <f t="shared" ca="1" si="224"/>
        <v>1.0189371900128976</v>
      </c>
      <c r="GX91" s="441">
        <f t="shared" ca="1" si="224"/>
        <v>-6.4495508428962081E-2</v>
      </c>
      <c r="GY91" s="567" cm="1">
        <f t="array" aca="1" ref="GY91" ca="1">INDEX(GY$13:GY90,$B91+1,1)</f>
        <v>0</v>
      </c>
      <c r="GZ91" s="567" cm="1">
        <f t="array" aca="1" ref="GZ91" ca="1">INDEX(GZ$13:GZ90,$B91+1,1)</f>
        <v>0</v>
      </c>
      <c r="HA91" s="567" cm="1">
        <f t="array" aca="1" ref="HA91" ca="1">INDEX(HA$13:HA90,$B91+1,1)</f>
        <v>0</v>
      </c>
      <c r="HB91" s="8"/>
      <c r="HC91" s="91" t="b">
        <f t="shared" ca="1" si="248"/>
        <v>1</v>
      </c>
      <c r="HD91" s="567" t="b" cm="1">
        <f t="array" aca="1" ref="HD91" ca="1">INDEX(HD$13:HD90,$B91+1,1)</f>
        <v>1</v>
      </c>
      <c r="HE91" s="674">
        <f t="shared" ca="1" si="254"/>
        <v>222301000009</v>
      </c>
      <c r="HF91" s="567" t="str" cm="1">
        <f t="array" aca="1" ref="HF91" ca="1">INDEX(HF$13:HF90,$B91+1,1)</f>
        <v>-</v>
      </c>
      <c r="HG91" s="567" cm="1">
        <f t="array" aca="1" ref="HG91" ca="1">INDEX(HG$13:HG90,$B91+1,1)</f>
        <v>0</v>
      </c>
      <c r="HH91" s="22" t="s">
        <v>30</v>
      </c>
      <c r="HI91" s="567" t="str" cm="1">
        <f t="array" aca="1" ref="HI91" ca="1">INDEX(HI$13:HI90,$B91+1,1)</f>
        <v>-</v>
      </c>
      <c r="HJ91" s="578">
        <f t="shared" ca="1" si="251"/>
        <v>222301000009</v>
      </c>
      <c r="HK91" s="567" t="str" cm="1">
        <f t="array" aca="1" ref="HK91" ca="1">INDEX(HK$13:HK90,$B91+1,1)</f>
        <v>-</v>
      </c>
      <c r="HL91" s="567" t="str" cm="1">
        <f t="array" aca="1" ref="HL91" ca="1">INDEX(HL$13:HL90,$B91+1,1)</f>
        <v>-</v>
      </c>
      <c r="HM91" s="567" t="str" cm="1">
        <f t="array" aca="1" ref="HM91" ca="1">INDEX(HM$13:HM90,$B91+1,1)</f>
        <v>-</v>
      </c>
      <c r="HN91" s="567" t="str" cm="1">
        <f t="array" aca="1" ref="HN91" ca="1">INDEX(HN$13:HN90,$B91+1,1)</f>
        <v>-</v>
      </c>
      <c r="HO91" s="567" t="str" cm="1">
        <f t="array" aca="1" ref="HO91" ca="1">INDEX(HO$13:HO90,$B91+1,1)</f>
        <v>-</v>
      </c>
      <c r="HP91" s="567" t="str" cm="1">
        <f t="array" aca="1" ref="HP91" ca="1">INDEX(HP$13:HP90,$B91+1,1)</f>
        <v>-</v>
      </c>
      <c r="HQ91" s="567" t="str" cm="1">
        <f t="array" aca="1" ref="HQ91" ca="1">INDEX(HQ$13:HQ90,$B91+1,1)</f>
        <v>-</v>
      </c>
      <c r="HR91" s="567" t="str" cm="1">
        <f t="array" aca="1" ref="HR91" ca="1">INDEX(HR$13:HR90,$B91+1,1)</f>
        <v>-</v>
      </c>
      <c r="HS91" s="567" t="str" cm="1">
        <f t="array" aca="1" ref="HS91" ca="1">INDEX(HS$13:HS90,$B91+1,1)</f>
        <v>-</v>
      </c>
      <c r="HT91" s="567" t="str" cm="1">
        <f t="array" aca="1" ref="HT91" ca="1">INDEX(HT$13:HT90,$B91+1,1)</f>
        <v>-</v>
      </c>
      <c r="HU91" s="567" t="str" cm="1">
        <f t="array" aca="1" ref="HU91" ca="1">INDEX(HU$13:HU90,$B91+1,1)</f>
        <v>-</v>
      </c>
      <c r="HV91" s="22">
        <v>1</v>
      </c>
      <c r="HW91" s="22">
        <v>1</v>
      </c>
      <c r="HX91" s="567" cm="1">
        <f t="array" aca="1" ref="HX91" ca="1">INDEX(HX$13:HX90,$B91+1,1)</f>
        <v>0</v>
      </c>
      <c r="HY91" s="567" t="str" cm="1">
        <f t="array" aca="1" ref="HY91" ca="1">INDEX(HY$13:HY90,$B91+1,1)</f>
        <v>-</v>
      </c>
      <c r="HZ91" s="567" t="str" cm="1">
        <f t="array" aca="1" ref="HZ91" ca="1">INDEX(HZ$13:HZ90,$B91+1,1)</f>
        <v>-</v>
      </c>
      <c r="IA91" s="567" t="str" cm="1">
        <f t="array" aca="1" ref="IA91" ca="1">INDEX(IA$13:IA90,$B91+1,1)</f>
        <v>-</v>
      </c>
      <c r="IB91" s="567" t="str" cm="1">
        <f t="array" aca="1" ref="IB91" ca="1">INDEX(IB$13:IB90,$B91+1,1)</f>
        <v>-</v>
      </c>
      <c r="IC91" s="567" t="str" cm="1">
        <f t="array" aca="1" ref="IC91" ca="1">INDEX(IC$13:IC90,$B91+1,1)</f>
        <v>-</v>
      </c>
      <c r="ID91" s="567" cm="1">
        <f t="array" aca="1" ref="ID91" ca="1">INDEX(ID$13:ID90,$B91+1,1)</f>
        <v>0</v>
      </c>
      <c r="IE91" s="567" t="str" cm="1">
        <f t="array" aca="1" ref="IE91" ca="1">INDEX(IE$13:IE90,$B91+1,1)</f>
        <v>-</v>
      </c>
      <c r="IF91" s="567" t="str" cm="1">
        <f t="array" aca="1" ref="IF91" ca="1">INDEX(IF$13:IF90,$B91+1,1)</f>
        <v>-</v>
      </c>
      <c r="IG91" s="567" t="str" cm="1">
        <f t="array" aca="1" ref="IG91" ca="1">INDEX(IG$13:IG90,$B91+1,1)</f>
        <v>-</v>
      </c>
      <c r="IH91" s="200">
        <f t="shared" ca="1" si="249"/>
        <v>0</v>
      </c>
      <c r="II91" s="200">
        <f t="shared" ca="1" si="246"/>
        <v>0</v>
      </c>
      <c r="IJ91" s="8"/>
      <c r="IK91" s="567" t="str" cm="1">
        <f t="array" aca="1" ref="IK91" ca="1">INDEX(IK$13:IK90,$B91+1,1)</f>
        <v>-</v>
      </c>
      <c r="IL91" s="567" t="str" cm="1">
        <f t="array" aca="1" ref="IL91" ca="1">INDEX(IL$13:IL90,$B91+1,1)</f>
        <v>-</v>
      </c>
      <c r="IM91" s="567" t="str" cm="1">
        <f t="array" aca="1" ref="IM91" ca="1">INDEX(IM$13:IM90,$B91+1,1)</f>
        <v>-</v>
      </c>
      <c r="IN91" s="567" t="str" cm="1">
        <f t="array" aca="1" ref="IN91" ca="1">INDEX(IN$13:IN90,$B91+1,1)</f>
        <v>-</v>
      </c>
      <c r="IO91" s="567" t="str" cm="1">
        <f t="array" aca="1" ref="IO91" ca="1">INDEX(IO$13:IO90,$B91+1,1)</f>
        <v>-</v>
      </c>
      <c r="IP91" s="567" t="str" cm="1">
        <f t="array" aca="1" ref="IP91" ca="1">INDEX(IP$13:IP90,$B91+1,1)</f>
        <v>-</v>
      </c>
      <c r="IQ91" s="567" t="str" cm="1">
        <f t="array" aca="1" ref="IQ91" ca="1">INDEX(IQ$13:IQ90,$B91+1,1)</f>
        <v>-</v>
      </c>
      <c r="IR91" s="567" t="str" cm="1">
        <f t="array" aca="1" ref="IR91" ca="1">INDEX(IR$13:IR90,$B91+1,1)</f>
        <v>-</v>
      </c>
      <c r="IS91" s="567" t="str" cm="1">
        <f t="array" aca="1" ref="IS91" ca="1">INDEX(IS$13:IS90,$B91+1,1)</f>
        <v>-</v>
      </c>
      <c r="IT91" s="567" t="str" cm="1">
        <f t="array" aca="1" ref="IT91" ca="1">INDEX(IT$13:IT90,$B91+1,1)</f>
        <v>-</v>
      </c>
      <c r="IU91" s="567" t="str" cm="1">
        <f t="array" aca="1" ref="IU91" ca="1">INDEX(IU$13:IU90,$B91+1,1)</f>
        <v>-</v>
      </c>
      <c r="IV91" s="567" t="str" cm="1">
        <f t="array" aca="1" ref="IV91" ca="1">INDEX(IV$13:IV90,$B91+1,1)</f>
        <v>-</v>
      </c>
      <c r="IW91" s="567" t="str" cm="1">
        <f t="array" aca="1" ref="IW91" ca="1">INDEX(IW$13:IW90,$B91+1,1)</f>
        <v>-</v>
      </c>
      <c r="IX91" s="567" t="str" cm="1">
        <f t="array" aca="1" ref="IX91" ca="1">INDEX(IX$13:IX90,$B91+1,1)</f>
        <v>-</v>
      </c>
      <c r="IY91" s="567" t="str" cm="1">
        <f t="array" aca="1" ref="IY91" ca="1">INDEX(IY$13:IY90,$B91+1,1)</f>
        <v>-</v>
      </c>
      <c r="IZ91" s="567" t="str" cm="1">
        <f t="array" aca="1" ref="IZ91" ca="1">INDEX(IZ$13:IZ90,$B91+1,1)</f>
        <v>-</v>
      </c>
      <c r="JA91" s="567" cm="1">
        <f t="array" aca="1" ref="JA91" ca="1">INDEX(JA$13:JA90,$B91+1,1)</f>
        <v>0</v>
      </c>
      <c r="JB91" s="575">
        <f t="shared" ca="1" si="225"/>
        <v>0</v>
      </c>
      <c r="JC91" s="575">
        <f t="shared" ca="1" si="225"/>
        <v>0</v>
      </c>
      <c r="JD91" s="197">
        <f t="shared" ca="1" si="226"/>
        <v>0</v>
      </c>
      <c r="JE91" s="197">
        <f t="shared" ca="1" si="226"/>
        <v>0</v>
      </c>
      <c r="JF91" s="197">
        <f t="shared" ca="1" si="226"/>
        <v>0</v>
      </c>
      <c r="JG91" s="197">
        <f t="shared" ca="1" si="226"/>
        <v>0</v>
      </c>
      <c r="JH91" s="197">
        <f t="shared" ca="1" si="226"/>
        <v>0</v>
      </c>
      <c r="JI91" s="240">
        <f t="shared" ca="1" si="227"/>
        <v>0</v>
      </c>
      <c r="JJ91" s="197">
        <f t="shared" ca="1" si="228"/>
        <v>0</v>
      </c>
      <c r="JK91" s="197">
        <f t="shared" ca="1" si="228"/>
        <v>0</v>
      </c>
      <c r="JL91" s="197">
        <f t="shared" ca="1" si="228"/>
        <v>0</v>
      </c>
      <c r="JM91" s="197">
        <f t="shared" ca="1" si="228"/>
        <v>0</v>
      </c>
      <c r="JN91" s="197">
        <f t="shared" ca="1" si="228"/>
        <v>0</v>
      </c>
      <c r="JO91" s="240">
        <f t="shared" ca="1" si="229"/>
        <v>0</v>
      </c>
      <c r="JP91" s="241">
        <f t="shared" ca="1" si="230"/>
        <v>0</v>
      </c>
      <c r="JQ91" s="241">
        <f t="shared" ca="1" si="230"/>
        <v>0</v>
      </c>
      <c r="JR91" s="241">
        <f t="shared" ca="1" si="230"/>
        <v>0</v>
      </c>
      <c r="JS91" s="241">
        <f t="shared" ca="1" si="230"/>
        <v>0</v>
      </c>
      <c r="JT91" s="576">
        <f t="shared" ca="1" si="231"/>
        <v>0</v>
      </c>
      <c r="JU91" s="241">
        <f t="shared" ca="1" si="232"/>
        <v>0</v>
      </c>
      <c r="JV91" s="241">
        <f t="shared" ca="1" si="232"/>
        <v>0</v>
      </c>
      <c r="JW91" s="241">
        <f t="shared" ca="1" si="232"/>
        <v>0</v>
      </c>
      <c r="JX91" s="241">
        <f t="shared" ca="1" si="232"/>
        <v>0</v>
      </c>
      <c r="JY91" s="576">
        <f t="shared" ca="1" si="233"/>
        <v>0</v>
      </c>
      <c r="JZ91" s="576">
        <f t="shared" ca="1" si="233"/>
        <v>0</v>
      </c>
      <c r="KA91" s="576">
        <f t="shared" ca="1" si="233"/>
        <v>0</v>
      </c>
      <c r="KB91" s="576">
        <f t="shared" ca="1" si="233"/>
        <v>0</v>
      </c>
      <c r="KC91" s="576">
        <f t="shared" ca="1" si="233"/>
        <v>0</v>
      </c>
      <c r="KD91" s="576">
        <f t="shared" ca="1" si="233"/>
        <v>0</v>
      </c>
      <c r="KE91" s="576">
        <f t="shared" ca="1" si="233"/>
        <v>0</v>
      </c>
      <c r="KF91" s="567" cm="1">
        <f t="array" aca="1" ref="KF91" ca="1">INDEX(KF$13:KF90,$B91+1,1)</f>
        <v>0</v>
      </c>
      <c r="KG91" s="441">
        <f t="shared" ca="1" si="234"/>
        <v>67</v>
      </c>
      <c r="KH91" s="8"/>
      <c r="KI91" s="567" cm="1">
        <f t="array" aca="1" ref="KI91" ca="1">INDEX(KI$13:KI90,$B91+1,1)</f>
        <v>0</v>
      </c>
      <c r="KJ91" s="441">
        <f t="shared" si="235"/>
        <v>0</v>
      </c>
      <c r="KK91" s="567" cm="1">
        <f t="array" aca="1" ref="KK91" ca="1">INDEX(KK$13:KK90,$B91+1,1)</f>
        <v>0</v>
      </c>
      <c r="KL91" s="567" t="str" cm="1">
        <f t="array" aca="1" ref="KL91" ca="1">INDEX(KL$13:KL90,$B91+1,1)</f>
        <v>-</v>
      </c>
      <c r="KM91" s="567" t="str" cm="1">
        <f t="array" aca="1" ref="KM91" ca="1">INDEX(KM$13:KM90,$B91+1,1)</f>
        <v>-</v>
      </c>
      <c r="KN91" s="567" t="str" cm="1">
        <f t="array" aca="1" ref="KN91" ca="1">INDEX(KN$13:KN90,$B91+1,1)</f>
        <v>-</v>
      </c>
      <c r="KO91" s="567" t="str" cm="1">
        <f t="array" aca="1" ref="KO91" ca="1">INDEX(KO$13:KO90,$B91+1,1)</f>
        <v>-</v>
      </c>
      <c r="KP91" s="567" t="str" cm="1">
        <f t="array" aca="1" ref="KP91" ca="1">INDEX(KP$13:KP90,$B91+1,1)</f>
        <v>-</v>
      </c>
      <c r="KQ91" s="567" t="str" cm="1">
        <f t="array" aca="1" ref="KQ91" ca="1">INDEX(KQ$13:KQ90,$B91+1,1)</f>
        <v>-</v>
      </c>
      <c r="KR91" s="567" t="str" cm="1">
        <f t="array" aca="1" ref="KR91" ca="1">INDEX(KR$13:KR90,$B91+1,1)</f>
        <v>-</v>
      </c>
      <c r="KS91" s="567" t="str" cm="1">
        <f t="array" aca="1" ref="KS91" ca="1">INDEX(KS$13:KS90,$B91+1,1)</f>
        <v>-</v>
      </c>
      <c r="KT91" s="567" t="str" cm="1">
        <f t="array" aca="1" ref="KT91" ca="1">INDEX(KT$13:KT90,$B91+1,1)</f>
        <v>-</v>
      </c>
      <c r="KU91" s="567" t="str" cm="1">
        <f t="array" aca="1" ref="KU91" ca="1">INDEX(KU$13:KU90,$B91+1,1)</f>
        <v>-</v>
      </c>
      <c r="KV91" s="567" t="str" cm="1">
        <f t="array" aca="1" ref="KV91" ca="1">INDEX(KV$13:KV90,$B91+1,1)</f>
        <v>-</v>
      </c>
      <c r="KW91" s="567" t="str" cm="1">
        <f t="array" aca="1" ref="KW91" ca="1">INDEX(KW$13:KW90,$B91+1,1)</f>
        <v>-</v>
      </c>
      <c r="KX91" s="567" t="str" cm="1">
        <f t="array" aca="1" ref="KX91" ca="1">INDEX(KX$13:KX90,$B91+1,1)</f>
        <v>-</v>
      </c>
      <c r="KY91" s="567" t="str" cm="1">
        <f t="array" aca="1" ref="KY91" ca="1">INDEX(KY$13:KY90,$B91+1,1)</f>
        <v>-</v>
      </c>
      <c r="KZ91" s="567" t="str" cm="1">
        <f t="array" aca="1" ref="KZ91" ca="1">INDEX(KZ$13:KZ90,$B91+1,1)</f>
        <v>-</v>
      </c>
      <c r="LA91" s="567" t="str" cm="1">
        <f t="array" aca="1" ref="LA91" ca="1">INDEX(LA$13:LA90,$B91+1,1)</f>
        <v>-</v>
      </c>
      <c r="LB91" s="8"/>
      <c r="LC91" s="441" t="b">
        <f t="shared" ca="1" si="236"/>
        <v>0</v>
      </c>
      <c r="LD91" s="567" t="str" cm="1">
        <f t="array" aca="1" ref="LD91" ca="1">INDEX(LD$13:LD90,$B91+1,1)</f>
        <v>-</v>
      </c>
      <c r="LE91" s="567" t="str" cm="1">
        <f t="array" aca="1" ref="LE91" ca="1">INDEX(LE$13:LE90,$B91+1,1)</f>
        <v>-</v>
      </c>
      <c r="LF91" s="567" t="str" cm="1">
        <f t="array" aca="1" ref="LF91" ca="1">INDEX(LF$13:LF90,$B91+1,1)</f>
        <v>-</v>
      </c>
      <c r="LG91" s="567" t="str" cm="1">
        <f t="array" aca="1" ref="LG91" ca="1">INDEX(LG$13:LG90,$B91+1,1)</f>
        <v>-</v>
      </c>
      <c r="LH91" s="441" t="str">
        <f t="shared" ca="1" si="237"/>
        <v>-</v>
      </c>
      <c r="LI91" s="441" t="str">
        <f t="shared" ca="1" si="237"/>
        <v>-</v>
      </c>
      <c r="LJ91" s="567" t="str" cm="1">
        <f t="array" aca="1" ref="LJ91" ca="1">INDEX(LJ$13:LJ90,$B91+1,1)</f>
        <v>-</v>
      </c>
      <c r="LK91" s="441" t="str" cm="1">
        <f t="array" aca="1" ref="LK91" ca="1">IF(OR(LL91:LL91&lt;&gt;"-"),TRUE,"-")</f>
        <v>-</v>
      </c>
      <c r="LL91" s="567" t="str" cm="1">
        <f t="array" aca="1" ref="LL91" ca="1">INDEX(LL$13:LL90,$B91+1,1)</f>
        <v>-</v>
      </c>
      <c r="LM91" s="567" cm="1">
        <f t="array" aca="1" ref="LM91" ca="1">INDEX(LM$13:LM90,$B91+1,1)</f>
        <v>0</v>
      </c>
      <c r="LN91" s="567" cm="1">
        <f t="array" aca="1" ref="LN91" ca="1">INDEX(LN$13:LN90,$B91+1,1)</f>
        <v>999999</v>
      </c>
      <c r="LO91" s="567" cm="1">
        <f t="array" aca="1" ref="LO91" ca="1">INDEX(LO$13:LO90,$B91+1,1)</f>
        <v>999999</v>
      </c>
      <c r="LP91" s="567" cm="1">
        <f t="array" aca="1" ref="LP91" ca="1">INDEX(LP$13:LP90,$B91+1,1)</f>
        <v>999999</v>
      </c>
      <c r="LQ91" s="567" cm="1">
        <f t="array" aca="1" ref="LQ91" ca="1">INDEX(LQ$13:LQ90,$B91+1,1)</f>
        <v>999999</v>
      </c>
      <c r="LR91" s="567" cm="1">
        <f t="array" aca="1" ref="LR91" ca="1">INDEX(LR$13:LR90,$B91+1,1)</f>
        <v>999999</v>
      </c>
      <c r="LS91" s="567" cm="1">
        <f t="array" aca="1" ref="LS91" ca="1">INDEX(LS$13:LS90,$B91+1,1)</f>
        <v>999999</v>
      </c>
      <c r="LT91" s="567" t="str" cm="1">
        <f t="array" aca="1" ref="LT91" ca="1">INDEX(LT$13:LT90,$B91+1,1)</f>
        <v>-</v>
      </c>
      <c r="LU91" s="567" t="str" cm="1">
        <f t="array" aca="1" ref="LU91" ca="1">INDEX(LU$13:LU90,$B91+1,1)</f>
        <v>-</v>
      </c>
      <c r="LV91" s="567" t="str" cm="1">
        <f t="array" aca="1" ref="LV91" ca="1">INDEX(LV$13:LV90,$B91+1,1)</f>
        <v>-</v>
      </c>
      <c r="LW91" s="567" t="b" cm="1">
        <f t="array" aca="1" ref="LW91" ca="1">INDEX(LW$13:LW90,$B91+1,1)</f>
        <v>1</v>
      </c>
      <c r="LX91" s="567" t="str" cm="1">
        <f t="array" aca="1" ref="LX91" ca="1">INDEX(LX$13:LX90,$B91+1,1)</f>
        <v>-</v>
      </c>
      <c r="LY91" s="567" cm="1">
        <f t="array" aca="1" ref="LY91" ca="1">INDEX(LY$13:LY90,$B91+1,1)</f>
        <v>0</v>
      </c>
      <c r="LZ91" s="567" cm="1">
        <f t="array" aca="1" ref="LZ91" ca="1">INDEX(LZ$13:LZ90,$B91+1,1)</f>
        <v>0</v>
      </c>
      <c r="MA91" s="567" cm="1">
        <f t="array" aca="1" ref="MA91" ca="1">INDEX(MA$13:MA90,$B91+1,1)</f>
        <v>0</v>
      </c>
      <c r="MB91" s="567" t="str" cm="1">
        <f t="array" aca="1" ref="MB91" ca="1">INDEX(MB$13:MB90,$B91+1,1)</f>
        <v>-</v>
      </c>
      <c r="MC91" s="567" t="str" cm="1">
        <f t="array" aca="1" ref="MC91" ca="1">INDEX(MC$13:MC90,$B91+1,1)</f>
        <v>-</v>
      </c>
      <c r="MD91" s="441">
        <f t="shared" ca="1" si="238"/>
        <v>0</v>
      </c>
      <c r="ME91" s="567" t="str" cm="1">
        <f t="array" aca="1" ref="ME91" ca="1">INDEX(ME$13:ME90,$B91+1,1)</f>
        <v>-</v>
      </c>
      <c r="MF91" s="441" t="str">
        <f t="shared" ca="1" si="239"/>
        <v>-</v>
      </c>
      <c r="MG91" s="8"/>
      <c r="MH91" s="441">
        <f t="shared" si="240"/>
        <v>50</v>
      </c>
      <c r="MI91" s="441">
        <f t="shared" si="240"/>
        <v>50</v>
      </c>
      <c r="MJ91" s="441">
        <f t="shared" si="240"/>
        <v>50</v>
      </c>
      <c r="MK91" s="441">
        <f t="shared" si="240"/>
        <v>50</v>
      </c>
      <c r="ML91" s="567" cm="1">
        <f t="array" aca="1" ref="ML91" ca="1">INDEX(ML$13:ML90,$B91+1,1)</f>
        <v>1</v>
      </c>
      <c r="MM91" s="567" cm="1">
        <f t="array" aca="1" ref="MM91" ca="1">INDEX(MM$13:MM90,$B91+1,1)</f>
        <v>1</v>
      </c>
      <c r="MN91" s="567" cm="1">
        <f t="array" aca="1" ref="MN91" ca="1">INDEX(MN$13:MN90,$B91+1,1)</f>
        <v>1</v>
      </c>
      <c r="MO91" s="567" cm="1">
        <f t="array" aca="1" ref="MO91" ca="1">INDEX(MO$13:MO90,$B91+1,1)</f>
        <v>1</v>
      </c>
      <c r="MP91" s="8"/>
      <c r="MQ91" s="441">
        <f t="shared" ca="1" si="241"/>
        <v>1.5</v>
      </c>
      <c r="MR91" s="8"/>
      <c r="MS91" s="577" t="str">
        <f t="shared" ca="1" si="242"/>
        <v>-</v>
      </c>
      <c r="MT91" s="577" t="str">
        <f t="shared" ca="1" si="242"/>
        <v>-</v>
      </c>
      <c r="MU91" s="577" t="str">
        <f t="shared" ca="1" si="242"/>
        <v>-</v>
      </c>
      <c r="MV91" s="577" t="str">
        <f t="shared" ca="1" si="242"/>
        <v>-</v>
      </c>
      <c r="MW91" s="567" cm="1">
        <f t="array" aca="1" ref="MW91" ca="1">INDEX(MW$13:MW90,$B91+1,1)</f>
        <v>0</v>
      </c>
      <c r="MX91" s="514">
        <v>0</v>
      </c>
    </row>
    <row r="92" spans="1:362" outlineLevel="2">
      <c r="A92" s="18">
        <f t="shared" si="120"/>
        <v>79</v>
      </c>
      <c r="B92" s="200">
        <f t="shared" ca="1" si="250"/>
        <v>77</v>
      </c>
      <c r="C92" s="489">
        <v>202</v>
      </c>
      <c r="D92" s="124" t="str">
        <f t="shared" ca="1" si="187"/>
        <v>GSW</v>
      </c>
      <c r="E92" t="b">
        <v>1</v>
      </c>
      <c r="F92" t="b">
        <v>0</v>
      </c>
      <c r="G92" t="b">
        <f t="shared" si="255"/>
        <v>1</v>
      </c>
      <c r="H92" s="200">
        <f t="shared" ca="1" si="247"/>
        <v>19</v>
      </c>
      <c r="I92" s="567" cm="1">
        <f t="array" aca="1" ref="I92" ca="1">INDEX(I$13:I91,$B92+1,1)</f>
        <v>1</v>
      </c>
      <c r="J92" s="567" cm="1">
        <f t="array" aca="1" ref="J92" ca="1">INDEX(J$13:J91,$B92+1,1)</f>
        <v>0</v>
      </c>
      <c r="K92" s="567" cm="1">
        <f t="array" aca="1" ref="K92" ca="1">INDEX(K$13:K91,$B92+1,1)</f>
        <v>0</v>
      </c>
      <c r="L92" s="567" cm="1">
        <f t="array" aca="1" ref="L92" ca="1">INDEX(L$13:L91,$B92+1,1)</f>
        <v>2</v>
      </c>
      <c r="M92" s="567" cm="1">
        <f t="array" aca="1" ref="M92" ca="1">INDEX(M$13:M91,$B92+1,1)</f>
        <v>2</v>
      </c>
      <c r="N92" s="567" cm="1">
        <f t="array" aca="1" ref="N92" ca="1">INDEX(N$13:N91,$B92+1,1)</f>
        <v>2</v>
      </c>
      <c r="O92" s="567" cm="1">
        <f t="array" aca="1" ref="O92" ca="1">INDEX(O$13:O91,$B92+1,1)</f>
        <v>3</v>
      </c>
      <c r="P92" s="441">
        <f t="shared" ca="1" si="189"/>
        <v>2</v>
      </c>
      <c r="Q92" s="441">
        <f t="shared" ca="1" si="189"/>
        <v>0</v>
      </c>
      <c r="R92" s="441">
        <f t="shared" ca="1" si="190"/>
        <v>6</v>
      </c>
      <c r="S92" s="91">
        <f t="shared" ca="1" si="191"/>
        <v>2</v>
      </c>
      <c r="T92" s="91">
        <f ca="1">INDEX(CHOOSE($O92,DataAutumn!i.AdultDrys,DataWinter!i.AdultDrys,DataSpring!i.AdultDrys),1,$M92)</f>
        <v>3</v>
      </c>
      <c r="U92" s="567" cm="1">
        <f t="array" aca="1" ref="U92" ca="1">INDEX(U$13:U91,$B92+1,1)</f>
        <v>2</v>
      </c>
      <c r="V92" s="567" cm="1">
        <f t="array" aca="1" ref="V92" ca="1">INDEX(V$13:V91,$B92+1,1)</f>
        <v>0</v>
      </c>
      <c r="W92" s="567" cm="1">
        <f t="array" aca="1" ref="W92" ca="1">INDEX(W$13:W91,$B92+1,1)</f>
        <v>0</v>
      </c>
      <c r="X92" s="567" cm="1">
        <f t="array" aca="1" ref="X92" ca="1">INDEX(X$13:X91,$B92+1,1)</f>
        <v>2</v>
      </c>
      <c r="Y92" s="567" cm="1">
        <f t="array" aca="1" ref="Y92" ca="1">INDEX(Y$13:Y91,$B92+1,1)</f>
        <v>1</v>
      </c>
      <c r="Z92" s="567" cm="1">
        <f t="array" aca="1" ref="Z92" ca="1">INDEX(Z$13:Z91,$B92+1,1)</f>
        <v>1</v>
      </c>
      <c r="AA92" s="567" cm="1">
        <f t="array" aca="1" ref="AA92" ca="1">INDEX(AA$13:AA91,$B92+1,1)</f>
        <v>1</v>
      </c>
      <c r="AB92" s="441" cm="1">
        <f t="array" aca="1" ref="AB92" ca="1">INDEX(i.MLP_PvP,$AD92,2)</f>
        <v>1</v>
      </c>
      <c r="AC92" s="441"/>
      <c r="AD92" s="567" cm="1">
        <f t="array" aca="1" ref="AD92" ca="1">INDEX(AD$13:AD91,$B92+1,1)</f>
        <v>1</v>
      </c>
      <c r="AE92" s="567" cm="1">
        <f t="array" aca="1" ref="AE92" ca="1">INDEX(AE$13:AE91,$B92+1,1)</f>
        <v>0</v>
      </c>
      <c r="AF92" s="567" cm="1">
        <f t="array" aca="1" ref="AF92" ca="1">INDEX(AF$13:AF91,$B92+1,1)</f>
        <v>0</v>
      </c>
      <c r="AG92" s="567" cm="1">
        <f t="array" aca="1" ref="AG92" ca="1">INDEX(AG$13:AG91,$B92+1,1)</f>
        <v>0</v>
      </c>
      <c r="AH92" s="567" cm="1">
        <f t="array" aca="1" ref="AH92" ca="1">INDEX(AH$13:AH91,$B92+1,1)</f>
        <v>0</v>
      </c>
      <c r="AI92" s="116"/>
      <c r="AJ92" s="116"/>
      <c r="AK92" s="116"/>
      <c r="AL92" s="116"/>
      <c r="AM92" s="116"/>
      <c r="AN92" s="116"/>
      <c r="AO92" s="116"/>
      <c r="AP92" s="116"/>
      <c r="AQ92" s="116"/>
      <c r="AR92" s="116"/>
      <c r="AS92" s="116"/>
      <c r="AT92" s="116"/>
      <c r="AU92" s="116"/>
      <c r="AV92" s="116"/>
      <c r="AW92" s="116"/>
      <c r="AX92" s="116"/>
      <c r="AY92" s="116"/>
      <c r="AZ92" s="116"/>
      <c r="BA92" s="327" t="str">
        <f t="shared" ca="1" si="243"/>
        <v>Feedsupply 00019 SE GSW MWM     TOLSpr Scan2 CFS_0 RR+01% GP100% WP100% MP100% (PT_F33N33L00)</v>
      </c>
      <c r="BB92" s="8" t="str">
        <f ca="1">IF(COUNTIF(BA$13:BA92,BA92)=1,"-","Dup")</f>
        <v>-</v>
      </c>
      <c r="BC92" s="8"/>
      <c r="BD92" s="567" t="str" cm="1">
        <f t="array" aca="1" ref="BD92" ca="1">INDEX(BD$13:BD91,$B92+1,1)</f>
        <v>-</v>
      </c>
      <c r="BE92" s="567" t="str" cm="1">
        <f t="array" aca="1" ref="BE92" ca="1">INDEX(BE$13:BE91,$B92+1,1)</f>
        <v>-</v>
      </c>
      <c r="BF92" s="567" t="str" cm="1">
        <f t="array" aca="1" ref="BF92" ca="1">INDEX(BF$13:BF91,$B92+1,1)</f>
        <v>-</v>
      </c>
      <c r="BG92" s="567" t="str" cm="1">
        <f t="array" aca="1" ref="BG92" ca="1">INDEX(BG$13:BG91,$B92+1,1)</f>
        <v>-</v>
      </c>
      <c r="BH92" s="567" t="str" cm="1">
        <f t="array" aca="1" ref="BH92" ca="1">INDEX(BH$13:BH91,$B92+1,1)</f>
        <v>-</v>
      </c>
      <c r="BI92" s="567" t="str" cm="1">
        <f t="array" aca="1" ref="BI92" ca="1">INDEX(BI$13:BI91,$B92+1,1)</f>
        <v>-</v>
      </c>
      <c r="BJ92" s="567" t="str" cm="1">
        <f t="array" aca="1" ref="BJ92" ca="1">INDEX(BJ$13:BJ91,$B92+1,1)</f>
        <v>-</v>
      </c>
      <c r="BK92" s="567" t="str" cm="1">
        <f t="array" aca="1" ref="BK92" ca="1">INDEX(BK$13:BK91,$B92+1,1)</f>
        <v>-</v>
      </c>
      <c r="BL92" s="567" t="str" cm="1">
        <f t="array" aca="1" ref="BL92" ca="1">INDEX(BL$13:BL91,$B92+1,1)</f>
        <v>-</v>
      </c>
      <c r="BM92" s="8"/>
      <c r="BN92" s="441" t="b">
        <f t="shared" ref="BN92:CA93" ca="1" si="257">INDEX(i.model_structure,$I92,BN$6)</f>
        <v>1</v>
      </c>
      <c r="BO92" s="441" t="str">
        <f t="shared" ca="1" si="257"/>
        <v>-</v>
      </c>
      <c r="BP92" s="441" t="b">
        <f t="shared" ca="1" si="257"/>
        <v>0</v>
      </c>
      <c r="BQ92" s="441" t="str">
        <f t="shared" ca="1" si="257"/>
        <v>-</v>
      </c>
      <c r="BR92" s="441" t="str">
        <f t="shared" ca="1" si="257"/>
        <v>-</v>
      </c>
      <c r="BS92" s="441" t="str">
        <f t="shared" ca="1" si="257"/>
        <v>-</v>
      </c>
      <c r="BT92" s="441" t="str">
        <f t="shared" ca="1" si="257"/>
        <v>-</v>
      </c>
      <c r="BU92" s="441" t="str">
        <f t="shared" ca="1" si="257"/>
        <v>-</v>
      </c>
      <c r="BV92" s="441" t="str">
        <f t="shared" ca="1" si="257"/>
        <v>-</v>
      </c>
      <c r="BW92" s="441" t="str">
        <f t="shared" ca="1" si="257"/>
        <v>-</v>
      </c>
      <c r="BX92" s="441" t="str">
        <f t="shared" ca="1" si="257"/>
        <v>-</v>
      </c>
      <c r="BY92" s="441" t="str">
        <f t="shared" ca="1" si="257"/>
        <v>-</v>
      </c>
      <c r="BZ92" s="441" t="b">
        <f t="shared" ca="1" si="257"/>
        <v>0</v>
      </c>
      <c r="CA92" s="91">
        <f t="shared" ca="1" si="257"/>
        <v>0</v>
      </c>
      <c r="CB92" s="567" t="str" cm="1">
        <f t="array" aca="1" ref="CB92" ca="1">INDEX(CB$13:CB91,$B92+1,1)</f>
        <v>-</v>
      </c>
      <c r="CC92" s="567" t="str" cm="1">
        <f t="array" aca="1" ref="CC92" ca="1">INDEX(CC$13:CC91,$B92+1,1)</f>
        <v>-</v>
      </c>
      <c r="CD92" s="567" t="b" cm="1">
        <f t="array" aca="1" ref="CD92" ca="1">INDEX(CD$13:CD91,$B92+1,1)</f>
        <v>1</v>
      </c>
      <c r="CE92" s="8"/>
      <c r="CF92" s="567" t="str" cm="1">
        <f t="array" aca="1" ref="CF92" ca="1">INDEX(CF$13:CF91,$B92+1,1)</f>
        <v>-</v>
      </c>
      <c r="CG92" s="441" t="str">
        <f t="shared" ca="1" si="193"/>
        <v>-</v>
      </c>
      <c r="CH92" s="441">
        <f t="shared" ca="1" si="194"/>
        <v>0</v>
      </c>
      <c r="CI92" s="441">
        <f t="shared" ca="1" si="194"/>
        <v>0</v>
      </c>
      <c r="CJ92" s="567" t="str" cm="1">
        <f t="array" aca="1" ref="CJ92" ca="1">INDEX(CJ$13:CJ91,$B92+1,1)</f>
        <v>-</v>
      </c>
      <c r="CK92" s="567" t="str" cm="1">
        <f t="array" aca="1" ref="CK92" ca="1">INDEX(CK$13:CK91,$B92+1,1)</f>
        <v>-</v>
      </c>
      <c r="CL92" s="567" t="str" cm="1">
        <f t="array" aca="1" ref="CL92" ca="1">INDEX(CL$13:CL91,$B92+1,1)</f>
        <v>-</v>
      </c>
      <c r="CM92" s="441" t="str">
        <f t="shared" ca="1" si="195"/>
        <v>-</v>
      </c>
      <c r="CN92" s="441">
        <f t="shared" ca="1" si="196"/>
        <v>0</v>
      </c>
      <c r="CO92" s="441">
        <f t="shared" ca="1" si="196"/>
        <v>0</v>
      </c>
      <c r="CP92" s="567" t="str" cm="1">
        <f t="array" aca="1" ref="CP92" ca="1">INDEX(CP$13:CP91,$B92+1,1)</f>
        <v>-</v>
      </c>
      <c r="CQ92" s="441" t="str">
        <f t="shared" ca="1" si="197"/>
        <v>-</v>
      </c>
      <c r="CR92" s="441">
        <f t="shared" ca="1" si="198"/>
        <v>0</v>
      </c>
      <c r="CS92" s="567" t="str" cm="1">
        <f t="array" aca="1" ref="CS92" ca="1">INDEX(CS$13:CS91,$B92+1,1)</f>
        <v>-</v>
      </c>
      <c r="CT92" s="567" t="str" cm="1">
        <f t="array" aca="1" ref="CT92" ca="1">INDEX(CT$13:CT91,$B92+1,1)</f>
        <v>-</v>
      </c>
      <c r="CU92" s="441">
        <f t="shared" ca="1" si="199"/>
        <v>0</v>
      </c>
      <c r="CV92" s="567" t="str" cm="1">
        <f t="array" aca="1" ref="CV92" ca="1">INDEX(CV$13:CV91,$B92+1,1)</f>
        <v>-</v>
      </c>
      <c r="CW92" s="441" t="str">
        <f t="shared" ca="1" si="200"/>
        <v>-</v>
      </c>
      <c r="CX92" s="441">
        <f t="shared" ca="1" si="201"/>
        <v>0</v>
      </c>
      <c r="CY92" s="441">
        <f t="shared" ca="1" si="201"/>
        <v>0</v>
      </c>
      <c r="CZ92" s="8"/>
      <c r="DA92" s="567" t="b" cm="1">
        <f t="array" aca="1" ref="DA92" ca="1">INDEX(DA$13:DA91,$B92+1,1)</f>
        <v>1</v>
      </c>
      <c r="DB92" s="567" t="b" cm="1">
        <f t="array" aca="1" ref="DB92" ca="1">INDEX(DB$13:DB91,$B92+1,1)</f>
        <v>1</v>
      </c>
      <c r="DC92" s="579">
        <f t="shared" ca="1" si="202"/>
        <v>2232011</v>
      </c>
      <c r="DD92" s="567" t="b" cm="1">
        <f t="array" aca="1" ref="DD92" ca="1">INDEX(DD$13:DD91,$B92+1,1)</f>
        <v>1</v>
      </c>
      <c r="DE92" s="567" cm="1">
        <f t="array" aca="1" ref="DE92" ca="1">INDEX(DE$13:DE91,$B92+1,1)</f>
        <v>0</v>
      </c>
      <c r="DF92" s="567" cm="1">
        <f t="array" aca="1" ref="DF92" ca="1">INDEX(DF$13:DF91,$B92+1,1)</f>
        <v>1</v>
      </c>
      <c r="DG92" s="567" cm="1">
        <f t="array" aca="1" ref="DG92" ca="1">INDEX(DG$13:DG91,$B92+1,1)</f>
        <v>1</v>
      </c>
      <c r="DH92" s="575">
        <f t="shared" ca="1" si="203"/>
        <v>652</v>
      </c>
      <c r="DI92" s="575">
        <f t="shared" ca="1" si="203"/>
        <v>686</v>
      </c>
      <c r="DJ92" s="575">
        <f t="shared" ca="1" si="203"/>
        <v>721</v>
      </c>
      <c r="DK92" s="490">
        <f t="shared" ca="1" si="204"/>
        <v>378</v>
      </c>
      <c r="DL92" s="490">
        <f t="shared" ca="1" si="204"/>
        <v>413</v>
      </c>
      <c r="DM92" s="490">
        <f t="shared" ca="1" si="204"/>
        <v>448</v>
      </c>
      <c r="DN92" s="441">
        <f t="shared" ca="1" si="205"/>
        <v>1</v>
      </c>
      <c r="DO92" s="441">
        <f t="shared" ca="1" si="205"/>
        <v>60</v>
      </c>
      <c r="DP92" s="441" t="str">
        <f t="shared" ca="1" si="205"/>
        <v>-</v>
      </c>
      <c r="DQ92" s="441" t="str">
        <f t="shared" ca="1" si="205"/>
        <v>-</v>
      </c>
      <c r="DR92" s="441" t="str">
        <f t="shared" ca="1" si="205"/>
        <v>-</v>
      </c>
      <c r="DS92" s="441" t="str">
        <f t="shared" ca="1" si="205"/>
        <v>-</v>
      </c>
      <c r="DT92" s="441" t="b">
        <f t="shared" ca="1" si="206"/>
        <v>0</v>
      </c>
      <c r="DU92" s="441" t="str">
        <f t="shared" ca="1" si="206"/>
        <v>-</v>
      </c>
      <c r="DV92" s="441" t="str">
        <f t="shared" ca="1" si="206"/>
        <v>-</v>
      </c>
      <c r="DW92" s="441" t="str">
        <f t="shared" ca="1" si="206"/>
        <v>-</v>
      </c>
      <c r="DX92" s="441" t="str">
        <f t="shared" ca="1" si="206"/>
        <v>-</v>
      </c>
      <c r="DY92" s="441" t="str">
        <f t="shared" ca="1" si="206"/>
        <v>-</v>
      </c>
      <c r="DZ92" s="441">
        <f t="shared" ca="1" si="206"/>
        <v>500</v>
      </c>
      <c r="EA92" s="441">
        <f t="shared" ca="1" si="206"/>
        <v>500</v>
      </c>
      <c r="EB92" s="441" t="str">
        <f t="shared" ca="1" si="206"/>
        <v>-</v>
      </c>
      <c r="EC92" s="441" t="str">
        <f t="shared" ca="1" si="206"/>
        <v>-</v>
      </c>
      <c r="ED92" s="441" t="str">
        <f t="shared" ca="1" si="206"/>
        <v>-</v>
      </c>
      <c r="EE92" s="441">
        <f t="shared" ca="1" si="207"/>
        <v>0</v>
      </c>
      <c r="EF92" s="441">
        <f t="shared" ca="1" si="208"/>
        <v>1.2500000000000001E-2</v>
      </c>
      <c r="EG92" s="441">
        <f t="shared" ca="1" si="209"/>
        <v>0</v>
      </c>
      <c r="EH92" s="441">
        <f t="shared" ca="1" si="209"/>
        <v>6.25E-2</v>
      </c>
      <c r="EI92" s="441">
        <f t="shared" ca="1" si="209"/>
        <v>6.25E-2</v>
      </c>
      <c r="EJ92" s="441">
        <f t="shared" ca="1" si="209"/>
        <v>6.25E-2</v>
      </c>
      <c r="EK92" s="441" t="b">
        <f t="shared" ca="1" si="210"/>
        <v>0</v>
      </c>
      <c r="EL92" s="441" t="b">
        <f t="shared" ca="1" si="210"/>
        <v>1</v>
      </c>
      <c r="EM92" s="441" t="b">
        <f t="shared" ca="1" si="210"/>
        <v>1</v>
      </c>
      <c r="EN92" s="441" t="b">
        <f t="shared" ca="1" si="210"/>
        <v>0</v>
      </c>
      <c r="EO92" s="441">
        <f t="shared" ca="1" si="211"/>
        <v>1</v>
      </c>
      <c r="EP92" s="441">
        <f t="shared" ca="1" si="212"/>
        <v>0</v>
      </c>
      <c r="EQ92" s="441" t="b">
        <f t="shared" ca="1" si="213"/>
        <v>0</v>
      </c>
      <c r="ER92" s="441" t="b">
        <f t="shared" ca="1" si="214"/>
        <v>0</v>
      </c>
      <c r="ES92" s="441" t="b">
        <f t="shared" ca="1" si="214"/>
        <v>0</v>
      </c>
      <c r="ET92" s="441" t="b">
        <f t="shared" ca="1" si="214"/>
        <v>1</v>
      </c>
      <c r="EU92" s="91">
        <f t="shared" ca="1" si="215"/>
        <v>2</v>
      </c>
      <c r="EV92" s="91">
        <f t="shared" ca="1" si="215"/>
        <v>2</v>
      </c>
      <c r="EW92" s="441">
        <f t="shared" ca="1" si="216"/>
        <v>1</v>
      </c>
      <c r="EX92" s="441">
        <f t="shared" ca="1" si="217"/>
        <v>1</v>
      </c>
      <c r="EY92" s="441">
        <f t="shared" ca="1" si="217"/>
        <v>1</v>
      </c>
      <c r="EZ92" s="441">
        <f t="shared" ca="1" si="218"/>
        <v>1</v>
      </c>
      <c r="FA92" s="441">
        <f t="shared" ca="1" si="219"/>
        <v>0.5</v>
      </c>
      <c r="FB92" s="441" t="b">
        <f t="shared" ca="1" si="219"/>
        <v>1</v>
      </c>
      <c r="FC92" s="441" t="b">
        <f t="shared" ca="1" si="219"/>
        <v>0</v>
      </c>
      <c r="FD92" s="441" t="b">
        <f t="shared" ca="1" si="219"/>
        <v>0</v>
      </c>
      <c r="FE92" s="441" t="b">
        <f t="shared" ca="1" si="219"/>
        <v>0</v>
      </c>
      <c r="FF92" s="91">
        <f t="shared" ca="1" si="220"/>
        <v>1</v>
      </c>
      <c r="FG92" s="91">
        <f t="shared" ca="1" si="220"/>
        <v>1</v>
      </c>
      <c r="FH92" s="91">
        <f t="shared" ca="1" si="220"/>
        <v>1</v>
      </c>
      <c r="FI92" s="91">
        <f t="shared" ca="1" si="220"/>
        <v>1</v>
      </c>
      <c r="FJ92" s="91">
        <f t="shared" ca="1" si="220"/>
        <v>1</v>
      </c>
      <c r="FK92" s="91">
        <f t="shared" ca="1" si="220"/>
        <v>1</v>
      </c>
      <c r="FL92" s="91">
        <f t="shared" ca="1" si="220"/>
        <v>1</v>
      </c>
      <c r="FM92" s="91">
        <f t="shared" ca="1" si="220"/>
        <v>1</v>
      </c>
      <c r="FN92" s="8"/>
      <c r="FO92" s="567" t="str" cm="1">
        <f t="array" aca="1" ref="FO92" ca="1">INDEX(FO$13:FO91,$B92+1,1)</f>
        <v>-</v>
      </c>
      <c r="FP92" s="567" t="str" cm="1">
        <f t="array" aca="1" ref="FP92" ca="1">INDEX(FP$13:FP91,$B92+1,1)</f>
        <v>-</v>
      </c>
      <c r="FQ92" s="567" t="str" cm="1">
        <f t="array" aca="1" ref="FQ92" ca="1">INDEX(FQ$13:FQ91,$B92+1,1)</f>
        <v>-</v>
      </c>
      <c r="FR92" s="441">
        <f t="shared" ca="1" si="221"/>
        <v>11</v>
      </c>
      <c r="FS92" s="567" t="str" cm="1">
        <f t="array" aca="1" ref="FS92" ca="1">INDEX(FS$13:FS91,$B92+1,1)</f>
        <v>-</v>
      </c>
      <c r="FT92" s="567" cm="1">
        <f t="array" aca="1" ref="FT92" ca="1">INDEX(FT$13:FT91,$B92+1,1)</f>
        <v>1</v>
      </c>
      <c r="FU92" s="567" cm="1">
        <f t="array" aca="1" ref="FU92" ca="1">INDEX(FU$13:FU91,$B92+1,1)</f>
        <v>1</v>
      </c>
      <c r="FV92" s="567" t="str" cm="1">
        <f t="array" aca="1" ref="FV92" ca="1">INDEX(FV$13:FV91,$B92+1,1)</f>
        <v>-</v>
      </c>
      <c r="FW92" s="567" t="str" cm="1">
        <f t="array" aca="1" ref="FW92" ca="1">INDEX(FW$13:FW91,$B92+1,1)</f>
        <v>-</v>
      </c>
      <c r="FX92" s="567" t="str" cm="1">
        <f t="array" aca="1" ref="FX92" ca="1">INDEX(FX$13:FX91,$B92+1,1)</f>
        <v>-</v>
      </c>
      <c r="FY92" s="567" t="str" cm="1">
        <f t="array" aca="1" ref="FY92" ca="1">INDEX(FY$13:FY91,$B92+1,1)</f>
        <v>-</v>
      </c>
      <c r="FZ92" s="567" t="str" cm="1">
        <f t="array" aca="1" ref="FZ92" ca="1">INDEX(FZ$13:FZ91,$B92+1,1)</f>
        <v>-</v>
      </c>
      <c r="GA92" s="567" t="str" cm="1">
        <f t="array" aca="1" ref="GA92" ca="1">INDEX(GA$13:GA91,$B92+1,1)</f>
        <v>-</v>
      </c>
      <c r="GB92" s="567" t="str" cm="1">
        <f t="array" aca="1" ref="GB92" ca="1">INDEX(GB$13:GB91,$B92+1,1)</f>
        <v>-</v>
      </c>
      <c r="GC92" s="567" t="str" cm="1">
        <f t="array" aca="1" ref="GC92" ca="1">INDEX(GC$13:GC91,$B92+1,1)</f>
        <v>-</v>
      </c>
      <c r="GD92" s="567" t="str" cm="1">
        <f t="array" aca="1" ref="GD92" ca="1">INDEX(GD$13:GD91,$B92+1,1)</f>
        <v>-</v>
      </c>
      <c r="GE92" s="567" t="str" cm="1">
        <f t="array" aca="1" ref="GE92" ca="1">INDEX(GE$13:GE91,$B92+1,1)</f>
        <v>-</v>
      </c>
      <c r="GF92" s="567" t="str" cm="1">
        <f t="array" aca="1" ref="GF92" ca="1">INDEX(GF$13:GF91,$B92+1,1)</f>
        <v>-</v>
      </c>
      <c r="GG92" s="567" t="str" cm="1">
        <f t="array" aca="1" ref="GG92" ca="1">INDEX(GG$13:GG91,$B92+1,1)</f>
        <v>-</v>
      </c>
      <c r="GH92" s="567" t="str" cm="1">
        <f t="array" aca="1" ref="GH92" ca="1">INDEX(GH$13:GH91,$B92+1,1)</f>
        <v>-</v>
      </c>
      <c r="GI92" s="567" t="str" cm="1">
        <f t="array" aca="1" ref="GI92" ca="1">INDEX(GI$13:GI91,$B92+1,1)</f>
        <v>-</v>
      </c>
      <c r="GJ92" s="567" t="str" cm="1">
        <f t="array" aca="1" ref="GJ92" ca="1">INDEX(GJ$13:GJ91,$B92+1,1)</f>
        <v>-</v>
      </c>
      <c r="GK92" s="567" t="str" cm="1">
        <f t="array" aca="1" ref="GK92" ca="1">INDEX(GK$13:GK91,$B92+1,1)</f>
        <v>-</v>
      </c>
      <c r="GL92" s="567" t="str" cm="1">
        <f t="array" aca="1" ref="GL92" ca="1">INDEX(GL$13:GL91,$B92+1,1)</f>
        <v>-</v>
      </c>
      <c r="GM92" s="567" t="str" cm="1">
        <f t="array" aca="1" ref="GM92" ca="1">INDEX(GM$13:GM91,$B92+1,1)</f>
        <v>-</v>
      </c>
      <c r="GN92" s="441">
        <f t="shared" ca="1" si="222"/>
        <v>0.77746633065143</v>
      </c>
      <c r="GO92" s="567" t="str" cm="1">
        <f t="array" aca="1" ref="GO92" ca="1">INDEX(GO$13:GO91,$B92+1,1)</f>
        <v>-</v>
      </c>
      <c r="GP92" s="567" cm="1">
        <f t="array" aca="1" ref="GP92" ca="1">INDEX(GP$13:GP91,$B92+1,1)</f>
        <v>1</v>
      </c>
      <c r="GQ92" s="441">
        <f t="shared" ca="1" si="223"/>
        <v>-1.6553912775740486E-3</v>
      </c>
      <c r="GR92" s="567" cm="1">
        <f t="array" aca="1" ref="GR92" ca="1">INDEX(GR$13:GR91,$B92+1,1)</f>
        <v>0</v>
      </c>
      <c r="GS92" s="441">
        <f t="shared" ca="1" si="224"/>
        <v>-7.7585088790097685E-3</v>
      </c>
      <c r="GT92" s="441">
        <f t="shared" ca="1" si="224"/>
        <v>-1.939627219752442E-2</v>
      </c>
      <c r="GU92" s="441">
        <f t="shared" ca="1" si="224"/>
        <v>-1.939627219752442E-2</v>
      </c>
      <c r="GV92" s="441">
        <f t="shared" ca="1" si="224"/>
        <v>1</v>
      </c>
      <c r="GW92" s="441">
        <f t="shared" ca="1" si="224"/>
        <v>1.0189371900128976</v>
      </c>
      <c r="GX92" s="441">
        <f t="shared" ca="1" si="224"/>
        <v>-6.4495508428962081E-2</v>
      </c>
      <c r="GY92" s="567" cm="1">
        <f t="array" aca="1" ref="GY92" ca="1">INDEX(GY$13:GY91,$B92+1,1)</f>
        <v>0</v>
      </c>
      <c r="GZ92" s="567" cm="1">
        <f t="array" aca="1" ref="GZ92" ca="1">INDEX(GZ$13:GZ91,$B92+1,1)</f>
        <v>0</v>
      </c>
      <c r="HA92" s="567" cm="1">
        <f t="array" aca="1" ref="HA92" ca="1">INDEX(HA$13:HA91,$B92+1,1)</f>
        <v>0</v>
      </c>
      <c r="HB92" s="8"/>
      <c r="HC92" s="91" t="b">
        <f t="shared" ca="1" si="248"/>
        <v>1</v>
      </c>
      <c r="HD92" s="567" t="b" cm="1">
        <f t="array" aca="1" ref="HD92" ca="1">INDEX(HD$13:HD91,$B92+1,1)</f>
        <v>1</v>
      </c>
      <c r="HE92" s="674">
        <f t="shared" ca="1" si="254"/>
        <v>222301000009</v>
      </c>
      <c r="HF92" s="567" t="b" cm="1">
        <f t="array" aca="1" ref="HF92" ca="1">INDEX(HF$13:HF91,$B92+1,1)</f>
        <v>0</v>
      </c>
      <c r="HG92" s="567" cm="1">
        <f t="array" aca="1" ref="HG92" ca="1">INDEX(HG$13:HG91,$B92+1,1)</f>
        <v>0</v>
      </c>
      <c r="HH92" s="22" t="s">
        <v>30</v>
      </c>
      <c r="HI92" s="567" t="b" cm="1">
        <f t="array" aca="1" ref="HI92" ca="1">INDEX(HI$13:HI91,$B92+1,1)</f>
        <v>1</v>
      </c>
      <c r="HJ92" s="578">
        <f t="shared" ca="1" si="251"/>
        <v>222301000010</v>
      </c>
      <c r="HK92" s="567" t="str" cm="1">
        <f t="array" aca="1" ref="HK92" ca="1">INDEX(HK$13:HK91,$B92+1,1)</f>
        <v>-</v>
      </c>
      <c r="HL92" s="22" t="b">
        <v>0</v>
      </c>
      <c r="HM92" s="22" t="b">
        <v>0</v>
      </c>
      <c r="HN92" s="22" t="b">
        <v>0</v>
      </c>
      <c r="HO92" s="22" t="b">
        <v>0</v>
      </c>
      <c r="HP92" s="22" t="b">
        <v>0</v>
      </c>
      <c r="HQ92" s="567" t="str" cm="1">
        <f t="array" aca="1" ref="HQ92" ca="1">INDEX(HQ$13:HQ91,$B92+1,1)</f>
        <v>-</v>
      </c>
      <c r="HR92" s="567" t="str" cm="1">
        <f t="array" aca="1" ref="HR92" ca="1">INDEX(HR$13:HR91,$B92+1,1)</f>
        <v>-</v>
      </c>
      <c r="HS92" s="567" t="str" cm="1">
        <f t="array" aca="1" ref="HS92" ca="1">INDEX(HS$13:HS91,$B92+1,1)</f>
        <v>-</v>
      </c>
      <c r="HT92" s="567" t="str" cm="1">
        <f t="array" aca="1" ref="HT92" ca="1">INDEX(HT$13:HT91,$B92+1,1)</f>
        <v>-</v>
      </c>
      <c r="HU92" s="567" t="str" cm="1">
        <f t="array" aca="1" ref="HU92" ca="1">INDEX(HU$13:HU91,$B92+1,1)</f>
        <v>-</v>
      </c>
      <c r="HV92" s="22">
        <v>3</v>
      </c>
      <c r="HW92" s="22">
        <v>3</v>
      </c>
      <c r="HX92" s="567" cm="1">
        <f t="array" aca="1" ref="HX92" ca="1">INDEX(HX$13:HX91,$B92+1,1)</f>
        <v>0</v>
      </c>
      <c r="HY92" s="22">
        <v>0.5</v>
      </c>
      <c r="HZ92" s="22">
        <v>-0.5</v>
      </c>
      <c r="IA92" s="567" t="str" cm="1">
        <f t="array" aca="1" ref="IA92" ca="1">INDEX(IA$13:IA91,$B92+1,1)</f>
        <v>-</v>
      </c>
      <c r="IB92" s="567" t="str" cm="1">
        <f t="array" aca="1" ref="IB92" ca="1">INDEX(IB$13:IB91,$B92+1,1)</f>
        <v>-</v>
      </c>
      <c r="IC92" s="567" t="str" cm="1">
        <f t="array" aca="1" ref="IC92" ca="1">INDEX(IC$13:IC91,$B92+1,1)</f>
        <v>-</v>
      </c>
      <c r="ID92" s="552">
        <f t="shared" ref="ID92:IF92" ca="1" si="258">HX92</f>
        <v>0</v>
      </c>
      <c r="IE92" s="552">
        <f t="shared" si="258"/>
        <v>0.5</v>
      </c>
      <c r="IF92" s="552">
        <f t="shared" si="258"/>
        <v>-0.5</v>
      </c>
      <c r="IG92" s="567" t="str" cm="1">
        <f t="array" aca="1" ref="IG92" ca="1">INDEX(IG$13:IG91,$B92+1,1)</f>
        <v>-</v>
      </c>
      <c r="IH92" s="200">
        <f t="shared" ca="1" si="249"/>
        <v>0</v>
      </c>
      <c r="II92" s="200">
        <f t="shared" ca="1" si="246"/>
        <v>0</v>
      </c>
      <c r="IJ92" s="8"/>
      <c r="IK92" s="567" t="str" cm="1">
        <f t="array" aca="1" ref="IK92" ca="1">INDEX(IK$13:IK91,$B92+1,1)</f>
        <v>-</v>
      </c>
      <c r="IL92" s="567" t="str" cm="1">
        <f t="array" aca="1" ref="IL92" ca="1">INDEX(IL$13:IL91,$B92+1,1)</f>
        <v>-</v>
      </c>
      <c r="IM92" s="567" t="str" cm="1">
        <f t="array" aca="1" ref="IM92" ca="1">INDEX(IM$13:IM91,$B92+1,1)</f>
        <v>-</v>
      </c>
      <c r="IN92" s="567" t="str" cm="1">
        <f t="array" aca="1" ref="IN92" ca="1">INDEX(IN$13:IN91,$B92+1,1)</f>
        <v>-</v>
      </c>
      <c r="IO92" s="567" t="str" cm="1">
        <f t="array" aca="1" ref="IO92" ca="1">INDEX(IO$13:IO91,$B92+1,1)</f>
        <v>-</v>
      </c>
      <c r="IP92" s="567" t="str" cm="1">
        <f t="array" aca="1" ref="IP92" ca="1">INDEX(IP$13:IP91,$B92+1,1)</f>
        <v>-</v>
      </c>
      <c r="IQ92" s="567" t="str" cm="1">
        <f t="array" aca="1" ref="IQ92" ca="1">INDEX(IQ$13:IQ91,$B92+1,1)</f>
        <v>-</v>
      </c>
      <c r="IR92" s="567" t="str" cm="1">
        <f t="array" aca="1" ref="IR92" ca="1">INDEX(IR$13:IR91,$B92+1,1)</f>
        <v>-</v>
      </c>
      <c r="IS92" s="567" t="str" cm="1">
        <f t="array" aca="1" ref="IS92" ca="1">INDEX(IS$13:IS91,$B92+1,1)</f>
        <v>-</v>
      </c>
      <c r="IT92" s="567" t="str" cm="1">
        <f t="array" aca="1" ref="IT92" ca="1">INDEX(IT$13:IT91,$B92+1,1)</f>
        <v>-</v>
      </c>
      <c r="IU92" s="567" t="str" cm="1">
        <f t="array" aca="1" ref="IU92" ca="1">INDEX(IU$13:IU91,$B92+1,1)</f>
        <v>-</v>
      </c>
      <c r="IV92" s="567" t="str" cm="1">
        <f t="array" aca="1" ref="IV92" ca="1">INDEX(IV$13:IV91,$B92+1,1)</f>
        <v>-</v>
      </c>
      <c r="IW92" s="567" t="str" cm="1">
        <f t="array" aca="1" ref="IW92" ca="1">INDEX(IW$13:IW91,$B92+1,1)</f>
        <v>-</v>
      </c>
      <c r="IX92" s="567" t="str" cm="1">
        <f t="array" aca="1" ref="IX92" ca="1">INDEX(IX$13:IX91,$B92+1,1)</f>
        <v>-</v>
      </c>
      <c r="IY92" s="567" t="str" cm="1">
        <f t="array" aca="1" ref="IY92" ca="1">INDEX(IY$13:IY91,$B92+1,1)</f>
        <v>-</v>
      </c>
      <c r="IZ92" s="567" t="str" cm="1">
        <f t="array" aca="1" ref="IZ92" ca="1">INDEX(IZ$13:IZ91,$B92+1,1)</f>
        <v>-</v>
      </c>
      <c r="JA92" s="567" cm="1">
        <f t="array" aca="1" ref="JA92" ca="1">INDEX(JA$13:JA91,$B92+1,1)</f>
        <v>0</v>
      </c>
      <c r="JB92" s="575">
        <f t="shared" ca="1" si="225"/>
        <v>0</v>
      </c>
      <c r="JC92" s="575">
        <f t="shared" ca="1" si="225"/>
        <v>0</v>
      </c>
      <c r="JD92" s="197">
        <f t="shared" ca="1" si="226"/>
        <v>0</v>
      </c>
      <c r="JE92" s="197">
        <f t="shared" ca="1" si="226"/>
        <v>0</v>
      </c>
      <c r="JF92" s="197">
        <f t="shared" ca="1" si="226"/>
        <v>0</v>
      </c>
      <c r="JG92" s="197">
        <f t="shared" ca="1" si="226"/>
        <v>0</v>
      </c>
      <c r="JH92" s="197">
        <f t="shared" ca="1" si="226"/>
        <v>0</v>
      </c>
      <c r="JI92" s="240">
        <f t="shared" ca="1" si="227"/>
        <v>0</v>
      </c>
      <c r="JJ92" s="197">
        <f t="shared" ca="1" si="228"/>
        <v>0</v>
      </c>
      <c r="JK92" s="197">
        <f t="shared" ca="1" si="228"/>
        <v>0</v>
      </c>
      <c r="JL92" s="197">
        <f t="shared" ca="1" si="228"/>
        <v>0</v>
      </c>
      <c r="JM92" s="197">
        <f t="shared" ca="1" si="228"/>
        <v>0</v>
      </c>
      <c r="JN92" s="197">
        <f t="shared" ca="1" si="228"/>
        <v>0</v>
      </c>
      <c r="JO92" s="240">
        <f t="shared" ca="1" si="229"/>
        <v>0</v>
      </c>
      <c r="JP92" s="241">
        <f t="shared" ca="1" si="230"/>
        <v>0</v>
      </c>
      <c r="JQ92" s="241">
        <f t="shared" ca="1" si="230"/>
        <v>0</v>
      </c>
      <c r="JR92" s="241">
        <f t="shared" ca="1" si="230"/>
        <v>0</v>
      </c>
      <c r="JS92" s="241">
        <f t="shared" ca="1" si="230"/>
        <v>0</v>
      </c>
      <c r="JT92" s="576">
        <f t="shared" ca="1" si="231"/>
        <v>0</v>
      </c>
      <c r="JU92" s="241">
        <f t="shared" ca="1" si="232"/>
        <v>0</v>
      </c>
      <c r="JV92" s="241">
        <f t="shared" ca="1" si="232"/>
        <v>0</v>
      </c>
      <c r="JW92" s="241">
        <f t="shared" ca="1" si="232"/>
        <v>0</v>
      </c>
      <c r="JX92" s="241">
        <f t="shared" ca="1" si="232"/>
        <v>0</v>
      </c>
      <c r="JY92" s="576">
        <f t="shared" ca="1" si="233"/>
        <v>0</v>
      </c>
      <c r="JZ92" s="576">
        <f t="shared" ca="1" si="233"/>
        <v>0</v>
      </c>
      <c r="KA92" s="576">
        <f t="shared" ca="1" si="233"/>
        <v>0</v>
      </c>
      <c r="KB92" s="576">
        <f t="shared" ca="1" si="233"/>
        <v>0</v>
      </c>
      <c r="KC92" s="576">
        <f t="shared" ca="1" si="233"/>
        <v>0</v>
      </c>
      <c r="KD92" s="576">
        <f t="shared" ca="1" si="233"/>
        <v>0</v>
      </c>
      <c r="KE92" s="576">
        <f t="shared" ca="1" si="233"/>
        <v>0</v>
      </c>
      <c r="KF92" s="567" cm="1">
        <f t="array" aca="1" ref="KF92" ca="1">INDEX(KF$13:KF91,$B92+1,1)</f>
        <v>0</v>
      </c>
      <c r="KG92" s="441">
        <f t="shared" ca="1" si="234"/>
        <v>67</v>
      </c>
      <c r="KH92" s="8"/>
      <c r="KI92" s="567" cm="1">
        <f t="array" aca="1" ref="KI92" ca="1">INDEX(KI$13:KI91,$B92+1,1)</f>
        <v>0</v>
      </c>
      <c r="KJ92" s="441">
        <f t="shared" si="235"/>
        <v>0</v>
      </c>
      <c r="KK92" s="567" cm="1">
        <f t="array" aca="1" ref="KK92" ca="1">INDEX(KK$13:KK91,$B92+1,1)</f>
        <v>0</v>
      </c>
      <c r="KL92" s="567" t="str" cm="1">
        <f t="array" aca="1" ref="KL92" ca="1">INDEX(KL$13:KL91,$B92+1,1)</f>
        <v>-</v>
      </c>
      <c r="KM92" s="567" t="str" cm="1">
        <f t="array" aca="1" ref="KM92" ca="1">INDEX(KM$13:KM91,$B92+1,1)</f>
        <v>-</v>
      </c>
      <c r="KN92" s="567" t="str" cm="1">
        <f t="array" aca="1" ref="KN92" ca="1">INDEX(KN$13:KN91,$B92+1,1)</f>
        <v>-</v>
      </c>
      <c r="KO92" s="567" t="str" cm="1">
        <f t="array" aca="1" ref="KO92" ca="1">INDEX(KO$13:KO91,$B92+1,1)</f>
        <v>-</v>
      </c>
      <c r="KP92" s="567" t="str" cm="1">
        <f t="array" aca="1" ref="KP92" ca="1">INDEX(KP$13:KP91,$B92+1,1)</f>
        <v>-</v>
      </c>
      <c r="KQ92" s="567" t="str" cm="1">
        <f t="array" aca="1" ref="KQ92" ca="1">INDEX(KQ$13:KQ91,$B92+1,1)</f>
        <v>-</v>
      </c>
      <c r="KR92" s="567" t="str" cm="1">
        <f t="array" aca="1" ref="KR92" ca="1">INDEX(KR$13:KR91,$B92+1,1)</f>
        <v>-</v>
      </c>
      <c r="KS92" s="567" t="str" cm="1">
        <f t="array" aca="1" ref="KS92" ca="1">INDEX(KS$13:KS91,$B92+1,1)</f>
        <v>-</v>
      </c>
      <c r="KT92" s="567" t="str" cm="1">
        <f t="array" aca="1" ref="KT92" ca="1">INDEX(KT$13:KT91,$B92+1,1)</f>
        <v>-</v>
      </c>
      <c r="KU92" s="567" t="str" cm="1">
        <f t="array" aca="1" ref="KU92" ca="1">INDEX(KU$13:KU91,$B92+1,1)</f>
        <v>-</v>
      </c>
      <c r="KV92" s="567" t="str" cm="1">
        <f t="array" aca="1" ref="KV92" ca="1">INDEX(KV$13:KV91,$B92+1,1)</f>
        <v>-</v>
      </c>
      <c r="KW92" s="567" t="str" cm="1">
        <f t="array" aca="1" ref="KW92" ca="1">INDEX(KW$13:KW91,$B92+1,1)</f>
        <v>-</v>
      </c>
      <c r="KX92" s="567" t="str" cm="1">
        <f t="array" aca="1" ref="KX92" ca="1">INDEX(KX$13:KX91,$B92+1,1)</f>
        <v>-</v>
      </c>
      <c r="KY92" s="567" t="str" cm="1">
        <f t="array" aca="1" ref="KY92" ca="1">INDEX(KY$13:KY91,$B92+1,1)</f>
        <v>-</v>
      </c>
      <c r="KZ92" s="567" t="str" cm="1">
        <f t="array" aca="1" ref="KZ92" ca="1">INDEX(KZ$13:KZ91,$B92+1,1)</f>
        <v>-</v>
      </c>
      <c r="LA92" s="567" t="str" cm="1">
        <f t="array" aca="1" ref="LA92" ca="1">INDEX(LA$13:LA91,$B92+1,1)</f>
        <v>-</v>
      </c>
      <c r="LB92" s="8"/>
      <c r="LC92" s="441" t="b">
        <f t="shared" ca="1" si="236"/>
        <v>0</v>
      </c>
      <c r="LD92" s="567" t="str" cm="1">
        <f t="array" aca="1" ref="LD92" ca="1">INDEX(LD$13:LD91,$B92+1,1)</f>
        <v>-</v>
      </c>
      <c r="LE92" s="567" t="str" cm="1">
        <f t="array" aca="1" ref="LE92" ca="1">INDEX(LE$13:LE91,$B92+1,1)</f>
        <v>-</v>
      </c>
      <c r="LF92" s="567" t="str" cm="1">
        <f t="array" aca="1" ref="LF92" ca="1">INDEX(LF$13:LF91,$B92+1,1)</f>
        <v>-</v>
      </c>
      <c r="LG92" s="567" t="str" cm="1">
        <f t="array" aca="1" ref="LG92" ca="1">INDEX(LG$13:LG91,$B92+1,1)</f>
        <v>-</v>
      </c>
      <c r="LH92" s="441" t="str">
        <f t="shared" ca="1" si="237"/>
        <v>-</v>
      </c>
      <c r="LI92" s="441" t="str">
        <f t="shared" ca="1" si="237"/>
        <v>-</v>
      </c>
      <c r="LJ92" s="567" t="str" cm="1">
        <f t="array" aca="1" ref="LJ92" ca="1">INDEX(LJ$13:LJ91,$B92+1,1)</f>
        <v>-</v>
      </c>
      <c r="LK92" s="441" t="str" cm="1">
        <f t="array" aca="1" ref="LK92" ca="1">IF(OR(LL92:LL92&lt;&gt;"-"),TRUE,"-")</f>
        <v>-</v>
      </c>
      <c r="LL92" s="567" t="str" cm="1">
        <f t="array" aca="1" ref="LL92" ca="1">INDEX(LL$13:LL91,$B92+1,1)</f>
        <v>-</v>
      </c>
      <c r="LM92" s="567" cm="1">
        <f t="array" aca="1" ref="LM92" ca="1">INDEX(LM$13:LM91,$B92+1,1)</f>
        <v>0</v>
      </c>
      <c r="LN92" s="567" cm="1">
        <f t="array" aca="1" ref="LN92" ca="1">INDEX(LN$13:LN91,$B92+1,1)</f>
        <v>999999</v>
      </c>
      <c r="LO92" s="567" cm="1">
        <f t="array" aca="1" ref="LO92" ca="1">INDEX(LO$13:LO91,$B92+1,1)</f>
        <v>999999</v>
      </c>
      <c r="LP92" s="567" cm="1">
        <f t="array" aca="1" ref="LP92" ca="1">INDEX(LP$13:LP91,$B92+1,1)</f>
        <v>999999</v>
      </c>
      <c r="LQ92" s="567" cm="1">
        <f t="array" aca="1" ref="LQ92" ca="1">INDEX(LQ$13:LQ91,$B92+1,1)</f>
        <v>999999</v>
      </c>
      <c r="LR92" s="567" cm="1">
        <f t="array" aca="1" ref="LR92" ca="1">INDEX(LR$13:LR91,$B92+1,1)</f>
        <v>999999</v>
      </c>
      <c r="LS92" s="567" cm="1">
        <f t="array" aca="1" ref="LS92" ca="1">INDEX(LS$13:LS91,$B92+1,1)</f>
        <v>999999</v>
      </c>
      <c r="LT92" s="567" t="str" cm="1">
        <f t="array" aca="1" ref="LT92" ca="1">INDEX(LT$13:LT91,$B92+1,1)</f>
        <v>-</v>
      </c>
      <c r="LU92" s="567" t="str" cm="1">
        <f t="array" aca="1" ref="LU92" ca="1">INDEX(LU$13:LU91,$B92+1,1)</f>
        <v>-</v>
      </c>
      <c r="LV92" s="567" t="str" cm="1">
        <f t="array" aca="1" ref="LV92" ca="1">INDEX(LV$13:LV91,$B92+1,1)</f>
        <v>-</v>
      </c>
      <c r="LW92" s="567" t="b" cm="1">
        <f t="array" aca="1" ref="LW92" ca="1">INDEX(LW$13:LW91,$B92+1,1)</f>
        <v>1</v>
      </c>
      <c r="LX92" s="567" t="str" cm="1">
        <f t="array" aca="1" ref="LX92" ca="1">INDEX(LX$13:LX91,$B92+1,1)</f>
        <v>-</v>
      </c>
      <c r="LY92" s="567" cm="1">
        <f t="array" aca="1" ref="LY92" ca="1">INDEX(LY$13:LY91,$B92+1,1)</f>
        <v>0</v>
      </c>
      <c r="LZ92" s="567" cm="1">
        <f t="array" aca="1" ref="LZ92" ca="1">INDEX(LZ$13:LZ91,$B92+1,1)</f>
        <v>0</v>
      </c>
      <c r="MA92" s="567" cm="1">
        <f t="array" aca="1" ref="MA92" ca="1">INDEX(MA$13:MA91,$B92+1,1)</f>
        <v>0</v>
      </c>
      <c r="MB92" s="567" t="str" cm="1">
        <f t="array" aca="1" ref="MB92" ca="1">INDEX(MB$13:MB91,$B92+1,1)</f>
        <v>-</v>
      </c>
      <c r="MC92" s="567" t="str" cm="1">
        <f t="array" aca="1" ref="MC92" ca="1">INDEX(MC$13:MC91,$B92+1,1)</f>
        <v>-</v>
      </c>
      <c r="MD92" s="441">
        <f t="shared" ca="1" si="238"/>
        <v>0</v>
      </c>
      <c r="ME92" s="567" t="str" cm="1">
        <f t="array" aca="1" ref="ME92" ca="1">INDEX(ME$13:ME91,$B92+1,1)</f>
        <v>-</v>
      </c>
      <c r="MF92" s="441" t="str">
        <f t="shared" ca="1" si="239"/>
        <v>-</v>
      </c>
      <c r="MG92" s="8"/>
      <c r="MH92" s="441">
        <f t="shared" si="240"/>
        <v>50</v>
      </c>
      <c r="MI92" s="441">
        <f t="shared" si="240"/>
        <v>50</v>
      </c>
      <c r="MJ92" s="441">
        <f t="shared" si="240"/>
        <v>50</v>
      </c>
      <c r="MK92" s="441">
        <f t="shared" si="240"/>
        <v>50</v>
      </c>
      <c r="ML92" s="567" cm="1">
        <f t="array" aca="1" ref="ML92" ca="1">INDEX(ML$13:ML91,$B92+1,1)</f>
        <v>1</v>
      </c>
      <c r="MM92" s="567" cm="1">
        <f t="array" aca="1" ref="MM92" ca="1">INDEX(MM$13:MM91,$B92+1,1)</f>
        <v>1</v>
      </c>
      <c r="MN92" s="567" cm="1">
        <f t="array" aca="1" ref="MN92" ca="1">INDEX(MN$13:MN91,$B92+1,1)</f>
        <v>1</v>
      </c>
      <c r="MO92" s="567" cm="1">
        <f t="array" aca="1" ref="MO92" ca="1">INDEX(MO$13:MO91,$B92+1,1)</f>
        <v>1</v>
      </c>
      <c r="MP92" s="8"/>
      <c r="MQ92" s="441">
        <f t="shared" ca="1" si="241"/>
        <v>1.5</v>
      </c>
      <c r="MR92" s="8"/>
      <c r="MS92" s="577" t="str">
        <f t="shared" ca="1" si="242"/>
        <v>-</v>
      </c>
      <c r="MT92" s="577" t="str">
        <f t="shared" ca="1" si="242"/>
        <v>-</v>
      </c>
      <c r="MU92" s="577" t="str">
        <f t="shared" ca="1" si="242"/>
        <v>-</v>
      </c>
      <c r="MV92" s="577" t="str">
        <f t="shared" ca="1" si="242"/>
        <v>-</v>
      </c>
      <c r="MW92" s="567" cm="1">
        <f t="array" aca="1" ref="MW92" ca="1">INDEX(MW$13:MW91,$B92+1,1)</f>
        <v>0</v>
      </c>
      <c r="MX92" s="514">
        <v>0</v>
      </c>
    </row>
    <row r="93" spans="1:362" outlineLevel="2">
      <c r="A93" s="18">
        <f t="shared" si="120"/>
        <v>80</v>
      </c>
      <c r="B93" s="200">
        <f t="shared" ca="1" si="250"/>
        <v>78</v>
      </c>
      <c r="C93" s="489">
        <v>202</v>
      </c>
      <c r="D93" s="124" t="str">
        <f t="shared" ca="1" si="187"/>
        <v>GSW</v>
      </c>
      <c r="E93" t="b">
        <v>1</v>
      </c>
      <c r="F93" t="b">
        <v>0</v>
      </c>
      <c r="G93" t="b">
        <f t="shared" si="255"/>
        <v>1</v>
      </c>
      <c r="H93" s="200">
        <f t="shared" ca="1" si="247"/>
        <v>20</v>
      </c>
      <c r="I93" s="567" cm="1">
        <f t="array" aca="1" ref="I93" ca="1">INDEX(I$13:I92,$B93+1,1)</f>
        <v>1</v>
      </c>
      <c r="J93" s="567" cm="1">
        <f t="array" aca="1" ref="J93" ca="1">INDEX(J$13:J92,$B93+1,1)</f>
        <v>0</v>
      </c>
      <c r="K93" s="567" cm="1">
        <f t="array" aca="1" ref="K93" ca="1">INDEX(K$13:K92,$B93+1,1)</f>
        <v>0</v>
      </c>
      <c r="L93" s="567" cm="1">
        <f t="array" aca="1" ref="L93" ca="1">INDEX(L$13:L92,$B93+1,1)</f>
        <v>2</v>
      </c>
      <c r="M93" s="567" cm="1">
        <f t="array" aca="1" ref="M93" ca="1">INDEX(M$13:M92,$B93+1,1)</f>
        <v>2</v>
      </c>
      <c r="N93" s="567" cm="1">
        <f t="array" aca="1" ref="N93" ca="1">INDEX(N$13:N92,$B93+1,1)</f>
        <v>2</v>
      </c>
      <c r="O93" s="567" cm="1">
        <f t="array" aca="1" ref="O93" ca="1">INDEX(O$13:O92,$B93+1,1)</f>
        <v>3</v>
      </c>
      <c r="P93" s="441">
        <f t="shared" ca="1" si="189"/>
        <v>2</v>
      </c>
      <c r="Q93" s="441">
        <f t="shared" ca="1" si="189"/>
        <v>0</v>
      </c>
      <c r="R93" s="441">
        <f t="shared" ca="1" si="190"/>
        <v>6</v>
      </c>
      <c r="S93" s="91">
        <f t="shared" ca="1" si="191"/>
        <v>2</v>
      </c>
      <c r="T93" s="91">
        <f ca="1">INDEX(CHOOSE($O93,DataAutumn!i.AdultDrys,DataWinter!i.AdultDrys,DataSpring!i.AdultDrys),1,$M93)</f>
        <v>3</v>
      </c>
      <c r="U93" s="567" cm="1">
        <f t="array" aca="1" ref="U93" ca="1">INDEX(U$13:U92,$B93+1,1)</f>
        <v>2</v>
      </c>
      <c r="V93" s="567" cm="1">
        <f t="array" aca="1" ref="V93" ca="1">INDEX(V$13:V92,$B93+1,1)</f>
        <v>0</v>
      </c>
      <c r="W93" s="567" cm="1">
        <f t="array" aca="1" ref="W93" ca="1">INDEX(W$13:W92,$B93+1,1)</f>
        <v>0</v>
      </c>
      <c r="X93" s="567" cm="1">
        <f t="array" aca="1" ref="X93" ca="1">INDEX(X$13:X92,$B93+1,1)</f>
        <v>2</v>
      </c>
      <c r="Y93" s="567" cm="1">
        <f t="array" aca="1" ref="Y93" ca="1">INDEX(Y$13:Y92,$B93+1,1)</f>
        <v>1</v>
      </c>
      <c r="Z93" s="567" cm="1">
        <f t="array" aca="1" ref="Z93" ca="1">INDEX(Z$13:Z92,$B93+1,1)</f>
        <v>1</v>
      </c>
      <c r="AA93" s="567" cm="1">
        <f t="array" aca="1" ref="AA93" ca="1">INDEX(AA$13:AA92,$B93+1,1)</f>
        <v>1</v>
      </c>
      <c r="AB93" s="441" cm="1">
        <f t="array" aca="1" ref="AB93" ca="1">INDEX(i.MLP_PvP,$AD93,2)</f>
        <v>1</v>
      </c>
      <c r="AC93" s="441"/>
      <c r="AD93" s="567" cm="1">
        <f t="array" aca="1" ref="AD93" ca="1">INDEX(AD$13:AD92,$B93+1,1)</f>
        <v>1</v>
      </c>
      <c r="AE93" s="567" cm="1">
        <f t="array" aca="1" ref="AE93" ca="1">INDEX(AE$13:AE92,$B93+1,1)</f>
        <v>0</v>
      </c>
      <c r="AF93" s="567" cm="1">
        <f t="array" aca="1" ref="AF93" ca="1">INDEX(AF$13:AF92,$B93+1,1)</f>
        <v>0</v>
      </c>
      <c r="AG93" s="567" cm="1">
        <f t="array" aca="1" ref="AG93" ca="1">INDEX(AG$13:AG92,$B93+1,1)</f>
        <v>0</v>
      </c>
      <c r="AH93" s="567" cm="1">
        <f t="array" aca="1" ref="AH93" ca="1">INDEX(AH$13:AH92,$B93+1,1)</f>
        <v>0</v>
      </c>
      <c r="AI93" s="116"/>
      <c r="AJ93" s="116"/>
      <c r="AK93" s="116"/>
      <c r="AL93" s="116"/>
      <c r="AM93" s="116"/>
      <c r="AN93" s="116"/>
      <c r="AO93" s="116"/>
      <c r="AP93" s="116"/>
      <c r="AQ93" s="116"/>
      <c r="AR93" s="116"/>
      <c r="AS93" s="116"/>
      <c r="AT93" s="116"/>
      <c r="AU93" s="116"/>
      <c r="AV93" s="116"/>
      <c r="AW93" s="116"/>
      <c r="AX93" s="116"/>
      <c r="AY93" s="116"/>
      <c r="AZ93" s="116"/>
      <c r="BA93" s="327" t="str">
        <f t="shared" ca="1" si="243"/>
        <v>Feedsupply 00020 SE GSW MWM     TOLSpr Scan2 CFS_0 RR+01% GP100% WP100% MP100% (PT_F33N11L00)</v>
      </c>
      <c r="BB93" s="8" t="str">
        <f ca="1">IF(COUNTIF(BA$13:BA93,BA93)=1,"-","Dup")</f>
        <v>-</v>
      </c>
      <c r="BC93" s="8"/>
      <c r="BD93" s="567" t="str" cm="1">
        <f t="array" aca="1" ref="BD93" ca="1">INDEX(BD$13:BD92,$B93+1,1)</f>
        <v>-</v>
      </c>
      <c r="BE93" s="567" t="str" cm="1">
        <f t="array" aca="1" ref="BE93" ca="1">INDEX(BE$13:BE92,$B93+1,1)</f>
        <v>-</v>
      </c>
      <c r="BF93" s="567" t="str" cm="1">
        <f t="array" aca="1" ref="BF93" ca="1">INDEX(BF$13:BF92,$B93+1,1)</f>
        <v>-</v>
      </c>
      <c r="BG93" s="567" t="str" cm="1">
        <f t="array" aca="1" ref="BG93" ca="1">INDEX(BG$13:BG92,$B93+1,1)</f>
        <v>-</v>
      </c>
      <c r="BH93" s="567" t="str" cm="1">
        <f t="array" aca="1" ref="BH93" ca="1">INDEX(BH$13:BH92,$B93+1,1)</f>
        <v>-</v>
      </c>
      <c r="BI93" s="567" t="str" cm="1">
        <f t="array" aca="1" ref="BI93" ca="1">INDEX(BI$13:BI92,$B93+1,1)</f>
        <v>-</v>
      </c>
      <c r="BJ93" s="567" t="str" cm="1">
        <f t="array" aca="1" ref="BJ93" ca="1">INDEX(BJ$13:BJ92,$B93+1,1)</f>
        <v>-</v>
      </c>
      <c r="BK93" s="567" t="str" cm="1">
        <f t="array" aca="1" ref="BK93" ca="1">INDEX(BK$13:BK92,$B93+1,1)</f>
        <v>-</v>
      </c>
      <c r="BL93" s="567" t="str" cm="1">
        <f t="array" aca="1" ref="BL93" ca="1">INDEX(BL$13:BL92,$B93+1,1)</f>
        <v>-</v>
      </c>
      <c r="BM93" s="8"/>
      <c r="BN93" s="441" t="b">
        <f t="shared" ca="1" si="257"/>
        <v>1</v>
      </c>
      <c r="BO93" s="441" t="str">
        <f t="shared" ca="1" si="257"/>
        <v>-</v>
      </c>
      <c r="BP93" s="441" t="b">
        <f t="shared" ca="1" si="257"/>
        <v>0</v>
      </c>
      <c r="BQ93" s="441" t="str">
        <f t="shared" ca="1" si="257"/>
        <v>-</v>
      </c>
      <c r="BR93" s="441" t="str">
        <f t="shared" ca="1" si="257"/>
        <v>-</v>
      </c>
      <c r="BS93" s="441" t="str">
        <f t="shared" ca="1" si="257"/>
        <v>-</v>
      </c>
      <c r="BT93" s="441" t="str">
        <f t="shared" ca="1" si="257"/>
        <v>-</v>
      </c>
      <c r="BU93" s="441" t="str">
        <f t="shared" ca="1" si="257"/>
        <v>-</v>
      </c>
      <c r="BV93" s="441" t="str">
        <f t="shared" ca="1" si="257"/>
        <v>-</v>
      </c>
      <c r="BW93" s="441" t="str">
        <f t="shared" ca="1" si="257"/>
        <v>-</v>
      </c>
      <c r="BX93" s="441" t="str">
        <f t="shared" ca="1" si="257"/>
        <v>-</v>
      </c>
      <c r="BY93" s="441" t="str">
        <f t="shared" ca="1" si="257"/>
        <v>-</v>
      </c>
      <c r="BZ93" s="441" t="b">
        <f t="shared" ca="1" si="257"/>
        <v>0</v>
      </c>
      <c r="CA93" s="91">
        <f t="shared" ca="1" si="257"/>
        <v>0</v>
      </c>
      <c r="CB93" s="567" t="str" cm="1">
        <f t="array" aca="1" ref="CB93" ca="1">INDEX(CB$13:CB92,$B93+1,1)</f>
        <v>-</v>
      </c>
      <c r="CC93" s="567" t="str" cm="1">
        <f t="array" aca="1" ref="CC93" ca="1">INDEX(CC$13:CC92,$B93+1,1)</f>
        <v>-</v>
      </c>
      <c r="CD93" s="567" t="b" cm="1">
        <f t="array" aca="1" ref="CD93" ca="1">INDEX(CD$13:CD92,$B93+1,1)</f>
        <v>1</v>
      </c>
      <c r="CE93" s="8"/>
      <c r="CF93" s="567" t="str" cm="1">
        <f t="array" aca="1" ref="CF93" ca="1">INDEX(CF$13:CF92,$B93+1,1)</f>
        <v>-</v>
      </c>
      <c r="CG93" s="441" t="str">
        <f t="shared" ca="1" si="193"/>
        <v>-</v>
      </c>
      <c r="CH93" s="441">
        <f t="shared" ca="1" si="194"/>
        <v>0</v>
      </c>
      <c r="CI93" s="441">
        <f t="shared" ca="1" si="194"/>
        <v>0</v>
      </c>
      <c r="CJ93" s="567" t="str" cm="1">
        <f t="array" aca="1" ref="CJ93" ca="1">INDEX(CJ$13:CJ92,$B93+1,1)</f>
        <v>-</v>
      </c>
      <c r="CK93" s="567" t="str" cm="1">
        <f t="array" aca="1" ref="CK93" ca="1">INDEX(CK$13:CK92,$B93+1,1)</f>
        <v>-</v>
      </c>
      <c r="CL93" s="567" t="str" cm="1">
        <f t="array" aca="1" ref="CL93" ca="1">INDEX(CL$13:CL92,$B93+1,1)</f>
        <v>-</v>
      </c>
      <c r="CM93" s="441" t="str">
        <f t="shared" ca="1" si="195"/>
        <v>-</v>
      </c>
      <c r="CN93" s="441">
        <f t="shared" ca="1" si="196"/>
        <v>0</v>
      </c>
      <c r="CO93" s="441">
        <f t="shared" ca="1" si="196"/>
        <v>0</v>
      </c>
      <c r="CP93" s="567" t="str" cm="1">
        <f t="array" aca="1" ref="CP93" ca="1">INDEX(CP$13:CP92,$B93+1,1)</f>
        <v>-</v>
      </c>
      <c r="CQ93" s="441" t="str">
        <f t="shared" ca="1" si="197"/>
        <v>-</v>
      </c>
      <c r="CR93" s="441">
        <f t="shared" ca="1" si="198"/>
        <v>0</v>
      </c>
      <c r="CS93" s="567" t="str" cm="1">
        <f t="array" aca="1" ref="CS93" ca="1">INDEX(CS$13:CS92,$B93+1,1)</f>
        <v>-</v>
      </c>
      <c r="CT93" s="567" t="str" cm="1">
        <f t="array" aca="1" ref="CT93" ca="1">INDEX(CT$13:CT92,$B93+1,1)</f>
        <v>-</v>
      </c>
      <c r="CU93" s="441">
        <f t="shared" ca="1" si="199"/>
        <v>0</v>
      </c>
      <c r="CV93" s="567" t="str" cm="1">
        <f t="array" aca="1" ref="CV93" ca="1">INDEX(CV$13:CV92,$B93+1,1)</f>
        <v>-</v>
      </c>
      <c r="CW93" s="441" t="str">
        <f t="shared" ca="1" si="200"/>
        <v>-</v>
      </c>
      <c r="CX93" s="441">
        <f t="shared" ca="1" si="201"/>
        <v>0</v>
      </c>
      <c r="CY93" s="441">
        <f t="shared" ca="1" si="201"/>
        <v>0</v>
      </c>
      <c r="CZ93" s="8"/>
      <c r="DA93" s="567" t="b" cm="1">
        <f t="array" aca="1" ref="DA93" ca="1">INDEX(DA$13:DA92,$B93+1,1)</f>
        <v>1</v>
      </c>
      <c r="DB93" s="567" t="b" cm="1">
        <f t="array" aca="1" ref="DB93" ca="1">INDEX(DB$13:DB92,$B93+1,1)</f>
        <v>1</v>
      </c>
      <c r="DC93" s="579">
        <f t="shared" ca="1" si="202"/>
        <v>2232011</v>
      </c>
      <c r="DD93" s="567" t="b" cm="1">
        <f t="array" aca="1" ref="DD93" ca="1">INDEX(DD$13:DD92,$B93+1,1)</f>
        <v>1</v>
      </c>
      <c r="DE93" s="567" cm="1">
        <f t="array" aca="1" ref="DE93" ca="1">INDEX(DE$13:DE92,$B93+1,1)</f>
        <v>0</v>
      </c>
      <c r="DF93" s="567" cm="1">
        <f t="array" aca="1" ref="DF93" ca="1">INDEX(DF$13:DF92,$B93+1,1)</f>
        <v>1</v>
      </c>
      <c r="DG93" s="567" cm="1">
        <f t="array" aca="1" ref="DG93" ca="1">INDEX(DG$13:DG92,$B93+1,1)</f>
        <v>1</v>
      </c>
      <c r="DH93" s="575">
        <f t="shared" ca="1" si="203"/>
        <v>652</v>
      </c>
      <c r="DI93" s="575">
        <f t="shared" ca="1" si="203"/>
        <v>686</v>
      </c>
      <c r="DJ93" s="575">
        <f t="shared" ca="1" si="203"/>
        <v>721</v>
      </c>
      <c r="DK93" s="490">
        <f t="shared" ca="1" si="204"/>
        <v>378</v>
      </c>
      <c r="DL93" s="490">
        <f t="shared" ca="1" si="204"/>
        <v>413</v>
      </c>
      <c r="DM93" s="490">
        <f t="shared" ca="1" si="204"/>
        <v>448</v>
      </c>
      <c r="DN93" s="441">
        <f t="shared" ca="1" si="205"/>
        <v>1</v>
      </c>
      <c r="DO93" s="441">
        <f t="shared" ca="1" si="205"/>
        <v>60</v>
      </c>
      <c r="DP93" s="441" t="str">
        <f t="shared" ca="1" si="205"/>
        <v>-</v>
      </c>
      <c r="DQ93" s="441" t="str">
        <f t="shared" ca="1" si="205"/>
        <v>-</v>
      </c>
      <c r="DR93" s="441" t="str">
        <f t="shared" ca="1" si="205"/>
        <v>-</v>
      </c>
      <c r="DS93" s="441" t="str">
        <f t="shared" ca="1" si="205"/>
        <v>-</v>
      </c>
      <c r="DT93" s="441" t="b">
        <f t="shared" ca="1" si="206"/>
        <v>0</v>
      </c>
      <c r="DU93" s="441" t="str">
        <f t="shared" ca="1" si="206"/>
        <v>-</v>
      </c>
      <c r="DV93" s="441" t="str">
        <f t="shared" ca="1" si="206"/>
        <v>-</v>
      </c>
      <c r="DW93" s="441" t="str">
        <f t="shared" ca="1" si="206"/>
        <v>-</v>
      </c>
      <c r="DX93" s="441" t="str">
        <f t="shared" ca="1" si="206"/>
        <v>-</v>
      </c>
      <c r="DY93" s="441" t="str">
        <f t="shared" ca="1" si="206"/>
        <v>-</v>
      </c>
      <c r="DZ93" s="441">
        <f t="shared" ca="1" si="206"/>
        <v>500</v>
      </c>
      <c r="EA93" s="441">
        <f t="shared" ca="1" si="206"/>
        <v>500</v>
      </c>
      <c r="EB93" s="441" t="str">
        <f t="shared" ca="1" si="206"/>
        <v>-</v>
      </c>
      <c r="EC93" s="441" t="str">
        <f t="shared" ca="1" si="206"/>
        <v>-</v>
      </c>
      <c r="ED93" s="441" t="str">
        <f t="shared" ca="1" si="206"/>
        <v>-</v>
      </c>
      <c r="EE93" s="441">
        <f t="shared" ca="1" si="207"/>
        <v>0</v>
      </c>
      <c r="EF93" s="441">
        <f t="shared" ca="1" si="208"/>
        <v>1.2500000000000001E-2</v>
      </c>
      <c r="EG93" s="441">
        <f t="shared" ca="1" si="209"/>
        <v>0</v>
      </c>
      <c r="EH93" s="441">
        <f t="shared" ca="1" si="209"/>
        <v>6.25E-2</v>
      </c>
      <c r="EI93" s="441">
        <f t="shared" ca="1" si="209"/>
        <v>6.25E-2</v>
      </c>
      <c r="EJ93" s="441">
        <f t="shared" ca="1" si="209"/>
        <v>6.25E-2</v>
      </c>
      <c r="EK93" s="441" t="b">
        <f t="shared" ca="1" si="210"/>
        <v>0</v>
      </c>
      <c r="EL93" s="441" t="b">
        <f t="shared" ca="1" si="210"/>
        <v>1</v>
      </c>
      <c r="EM93" s="441" t="b">
        <f t="shared" ca="1" si="210"/>
        <v>1</v>
      </c>
      <c r="EN93" s="441" t="b">
        <f t="shared" ca="1" si="210"/>
        <v>0</v>
      </c>
      <c r="EO93" s="441">
        <f t="shared" ca="1" si="211"/>
        <v>1</v>
      </c>
      <c r="EP93" s="441">
        <f t="shared" ca="1" si="212"/>
        <v>0</v>
      </c>
      <c r="EQ93" s="441" t="b">
        <f t="shared" ca="1" si="213"/>
        <v>0</v>
      </c>
      <c r="ER93" s="441" t="b">
        <f t="shared" ca="1" si="214"/>
        <v>0</v>
      </c>
      <c r="ES93" s="441" t="b">
        <f t="shared" ca="1" si="214"/>
        <v>0</v>
      </c>
      <c r="ET93" s="441" t="b">
        <f t="shared" ca="1" si="214"/>
        <v>1</v>
      </c>
      <c r="EU93" s="91">
        <f t="shared" ca="1" si="215"/>
        <v>2</v>
      </c>
      <c r="EV93" s="91">
        <f t="shared" ca="1" si="215"/>
        <v>2</v>
      </c>
      <c r="EW93" s="441">
        <f t="shared" ca="1" si="216"/>
        <v>1</v>
      </c>
      <c r="EX93" s="441">
        <f t="shared" ca="1" si="217"/>
        <v>1</v>
      </c>
      <c r="EY93" s="441">
        <f t="shared" ca="1" si="217"/>
        <v>1</v>
      </c>
      <c r="EZ93" s="441">
        <f t="shared" ca="1" si="218"/>
        <v>1</v>
      </c>
      <c r="FA93" s="441">
        <f t="shared" ca="1" si="219"/>
        <v>0.5</v>
      </c>
      <c r="FB93" s="441" t="b">
        <f t="shared" ca="1" si="219"/>
        <v>1</v>
      </c>
      <c r="FC93" s="441" t="b">
        <f t="shared" ca="1" si="219"/>
        <v>0</v>
      </c>
      <c r="FD93" s="441" t="b">
        <f t="shared" ca="1" si="219"/>
        <v>0</v>
      </c>
      <c r="FE93" s="441" t="b">
        <f t="shared" ca="1" si="219"/>
        <v>0</v>
      </c>
      <c r="FF93" s="91">
        <f t="shared" ca="1" si="220"/>
        <v>1</v>
      </c>
      <c r="FG93" s="91">
        <f t="shared" ca="1" si="220"/>
        <v>1</v>
      </c>
      <c r="FH93" s="91">
        <f t="shared" ca="1" si="220"/>
        <v>1</v>
      </c>
      <c r="FI93" s="91">
        <f t="shared" ca="1" si="220"/>
        <v>1</v>
      </c>
      <c r="FJ93" s="91">
        <f t="shared" ca="1" si="220"/>
        <v>1</v>
      </c>
      <c r="FK93" s="91">
        <f t="shared" ca="1" si="220"/>
        <v>1</v>
      </c>
      <c r="FL93" s="91">
        <f t="shared" ca="1" si="220"/>
        <v>1</v>
      </c>
      <c r="FM93" s="91">
        <f t="shared" ca="1" si="220"/>
        <v>1</v>
      </c>
      <c r="FN93" s="8"/>
      <c r="FO93" s="567" t="str" cm="1">
        <f t="array" aca="1" ref="FO93" ca="1">INDEX(FO$13:FO92,$B93+1,1)</f>
        <v>-</v>
      </c>
      <c r="FP93" s="567" t="str" cm="1">
        <f t="array" aca="1" ref="FP93" ca="1">INDEX(FP$13:FP92,$B93+1,1)</f>
        <v>-</v>
      </c>
      <c r="FQ93" s="567" t="str" cm="1">
        <f t="array" aca="1" ref="FQ93" ca="1">INDEX(FQ$13:FQ92,$B93+1,1)</f>
        <v>-</v>
      </c>
      <c r="FR93" s="441">
        <f t="shared" ca="1" si="221"/>
        <v>11</v>
      </c>
      <c r="FS93" s="567" t="str" cm="1">
        <f t="array" aca="1" ref="FS93" ca="1">INDEX(FS$13:FS92,$B93+1,1)</f>
        <v>-</v>
      </c>
      <c r="FT93" s="567" cm="1">
        <f t="array" aca="1" ref="FT93" ca="1">INDEX(FT$13:FT92,$B93+1,1)</f>
        <v>1</v>
      </c>
      <c r="FU93" s="567" cm="1">
        <f t="array" aca="1" ref="FU93" ca="1">INDEX(FU$13:FU92,$B93+1,1)</f>
        <v>1</v>
      </c>
      <c r="FV93" s="567" t="str" cm="1">
        <f t="array" aca="1" ref="FV93" ca="1">INDEX(FV$13:FV92,$B93+1,1)</f>
        <v>-</v>
      </c>
      <c r="FW93" s="567" t="str" cm="1">
        <f t="array" aca="1" ref="FW93" ca="1">INDEX(FW$13:FW92,$B93+1,1)</f>
        <v>-</v>
      </c>
      <c r="FX93" s="567" t="str" cm="1">
        <f t="array" aca="1" ref="FX93" ca="1">INDEX(FX$13:FX92,$B93+1,1)</f>
        <v>-</v>
      </c>
      <c r="FY93" s="567" t="str" cm="1">
        <f t="array" aca="1" ref="FY93" ca="1">INDEX(FY$13:FY92,$B93+1,1)</f>
        <v>-</v>
      </c>
      <c r="FZ93" s="567" t="str" cm="1">
        <f t="array" aca="1" ref="FZ93" ca="1">INDEX(FZ$13:FZ92,$B93+1,1)</f>
        <v>-</v>
      </c>
      <c r="GA93" s="567" t="str" cm="1">
        <f t="array" aca="1" ref="GA93" ca="1">INDEX(GA$13:GA92,$B93+1,1)</f>
        <v>-</v>
      </c>
      <c r="GB93" s="567" t="str" cm="1">
        <f t="array" aca="1" ref="GB93" ca="1">INDEX(GB$13:GB92,$B93+1,1)</f>
        <v>-</v>
      </c>
      <c r="GC93" s="567" t="str" cm="1">
        <f t="array" aca="1" ref="GC93" ca="1">INDEX(GC$13:GC92,$B93+1,1)</f>
        <v>-</v>
      </c>
      <c r="GD93" s="567" t="str" cm="1">
        <f t="array" aca="1" ref="GD93" ca="1">INDEX(GD$13:GD92,$B93+1,1)</f>
        <v>-</v>
      </c>
      <c r="GE93" s="567" t="str" cm="1">
        <f t="array" aca="1" ref="GE93" ca="1">INDEX(GE$13:GE92,$B93+1,1)</f>
        <v>-</v>
      </c>
      <c r="GF93" s="567" t="str" cm="1">
        <f t="array" aca="1" ref="GF93" ca="1">INDEX(GF$13:GF92,$B93+1,1)</f>
        <v>-</v>
      </c>
      <c r="GG93" s="567" t="str" cm="1">
        <f t="array" aca="1" ref="GG93" ca="1">INDEX(GG$13:GG92,$B93+1,1)</f>
        <v>-</v>
      </c>
      <c r="GH93" s="567" t="str" cm="1">
        <f t="array" aca="1" ref="GH93" ca="1">INDEX(GH$13:GH92,$B93+1,1)</f>
        <v>-</v>
      </c>
      <c r="GI93" s="567" t="str" cm="1">
        <f t="array" aca="1" ref="GI93" ca="1">INDEX(GI$13:GI92,$B93+1,1)</f>
        <v>-</v>
      </c>
      <c r="GJ93" s="567" t="str" cm="1">
        <f t="array" aca="1" ref="GJ93" ca="1">INDEX(GJ$13:GJ92,$B93+1,1)</f>
        <v>-</v>
      </c>
      <c r="GK93" s="567" t="str" cm="1">
        <f t="array" aca="1" ref="GK93" ca="1">INDEX(GK$13:GK92,$B93+1,1)</f>
        <v>-</v>
      </c>
      <c r="GL93" s="567" t="str" cm="1">
        <f t="array" aca="1" ref="GL93" ca="1">INDEX(GL$13:GL92,$B93+1,1)</f>
        <v>-</v>
      </c>
      <c r="GM93" s="567" t="str" cm="1">
        <f t="array" aca="1" ref="GM93" ca="1">INDEX(GM$13:GM92,$B93+1,1)</f>
        <v>-</v>
      </c>
      <c r="GN93" s="441">
        <f t="shared" ca="1" si="222"/>
        <v>0.77746633065143</v>
      </c>
      <c r="GO93" s="567" t="str" cm="1">
        <f t="array" aca="1" ref="GO93" ca="1">INDEX(GO$13:GO92,$B93+1,1)</f>
        <v>-</v>
      </c>
      <c r="GP93" s="567" cm="1">
        <f t="array" aca="1" ref="GP93" ca="1">INDEX(GP$13:GP92,$B93+1,1)</f>
        <v>1</v>
      </c>
      <c r="GQ93" s="441">
        <f t="shared" ca="1" si="223"/>
        <v>-1.6553912775740486E-3</v>
      </c>
      <c r="GR93" s="567" cm="1">
        <f t="array" aca="1" ref="GR93" ca="1">INDEX(GR$13:GR92,$B93+1,1)</f>
        <v>0</v>
      </c>
      <c r="GS93" s="441">
        <f t="shared" ca="1" si="224"/>
        <v>-7.7585088790097685E-3</v>
      </c>
      <c r="GT93" s="441">
        <f t="shared" ca="1" si="224"/>
        <v>-1.939627219752442E-2</v>
      </c>
      <c r="GU93" s="441">
        <f t="shared" ca="1" si="224"/>
        <v>-1.939627219752442E-2</v>
      </c>
      <c r="GV93" s="441">
        <f t="shared" ca="1" si="224"/>
        <v>1</v>
      </c>
      <c r="GW93" s="441">
        <f t="shared" ca="1" si="224"/>
        <v>1.0189371900128976</v>
      </c>
      <c r="GX93" s="441">
        <f t="shared" ca="1" si="224"/>
        <v>-6.4495508428962081E-2</v>
      </c>
      <c r="GY93" s="567" cm="1">
        <f t="array" aca="1" ref="GY93" ca="1">INDEX(GY$13:GY92,$B93+1,1)</f>
        <v>0</v>
      </c>
      <c r="GZ93" s="567" cm="1">
        <f t="array" aca="1" ref="GZ93" ca="1">INDEX(GZ$13:GZ92,$B93+1,1)</f>
        <v>0</v>
      </c>
      <c r="HA93" s="567" cm="1">
        <f t="array" aca="1" ref="HA93" ca="1">INDEX(HA$13:HA92,$B93+1,1)</f>
        <v>0</v>
      </c>
      <c r="HB93" s="8"/>
      <c r="HC93" s="91" t="b">
        <f t="shared" ca="1" si="248"/>
        <v>1</v>
      </c>
      <c r="HD93" s="567" t="b" cm="1">
        <f t="array" aca="1" ref="HD93" ca="1">INDEX(HD$13:HD92,$B93+1,1)</f>
        <v>1</v>
      </c>
      <c r="HE93" s="674">
        <f t="shared" ca="1" si="254"/>
        <v>222301000010</v>
      </c>
      <c r="HF93" s="567" t="str" cm="1">
        <f t="array" aca="1" ref="HF93" ca="1">INDEX(HF$13:HF92,$B93+1,1)</f>
        <v>-</v>
      </c>
      <c r="HG93" s="567" cm="1">
        <f t="array" aca="1" ref="HG93" ca="1">INDEX(HG$13:HG92,$B93+1,1)</f>
        <v>0</v>
      </c>
      <c r="HH93" s="22" t="s">
        <v>30</v>
      </c>
      <c r="HI93" s="567" t="str" cm="1">
        <f t="array" aca="1" ref="HI93" ca="1">INDEX(HI$13:HI92,$B93+1,1)</f>
        <v>-</v>
      </c>
      <c r="HJ93" s="578">
        <f t="shared" ca="1" si="251"/>
        <v>222301000010</v>
      </c>
      <c r="HK93" s="567" t="str" cm="1">
        <f t="array" aca="1" ref="HK93" ca="1">INDEX(HK$13:HK92,$B93+1,1)</f>
        <v>-</v>
      </c>
      <c r="HL93" s="567" t="str" cm="1">
        <f t="array" aca="1" ref="HL93" ca="1">INDEX(HL$13:HL92,$B93+1,1)</f>
        <v>-</v>
      </c>
      <c r="HM93" s="567" t="str" cm="1">
        <f t="array" aca="1" ref="HM93" ca="1">INDEX(HM$13:HM92,$B93+1,1)</f>
        <v>-</v>
      </c>
      <c r="HN93" s="567" t="str" cm="1">
        <f t="array" aca="1" ref="HN93" ca="1">INDEX(HN$13:HN92,$B93+1,1)</f>
        <v>-</v>
      </c>
      <c r="HO93" s="567" t="str" cm="1">
        <f t="array" aca="1" ref="HO93" ca="1">INDEX(HO$13:HO92,$B93+1,1)</f>
        <v>-</v>
      </c>
      <c r="HP93" s="567" t="str" cm="1">
        <f t="array" aca="1" ref="HP93" ca="1">INDEX(HP$13:HP92,$B93+1,1)</f>
        <v>-</v>
      </c>
      <c r="HQ93" s="567" t="str" cm="1">
        <f t="array" aca="1" ref="HQ93" ca="1">INDEX(HQ$13:HQ92,$B93+1,1)</f>
        <v>-</v>
      </c>
      <c r="HR93" s="567" t="str" cm="1">
        <f t="array" aca="1" ref="HR93" ca="1">INDEX(HR$13:HR92,$B93+1,1)</f>
        <v>-</v>
      </c>
      <c r="HS93" s="567" t="str" cm="1">
        <f t="array" aca="1" ref="HS93" ca="1">INDEX(HS$13:HS92,$B93+1,1)</f>
        <v>-</v>
      </c>
      <c r="HT93" s="567" t="str" cm="1">
        <f t="array" aca="1" ref="HT93" ca="1">INDEX(HT$13:HT92,$B93+1,1)</f>
        <v>-</v>
      </c>
      <c r="HU93" s="567" t="str" cm="1">
        <f t="array" aca="1" ref="HU93" ca="1">INDEX(HU$13:HU92,$B93+1,1)</f>
        <v>-</v>
      </c>
      <c r="HV93" s="22">
        <v>1</v>
      </c>
      <c r="HW93" s="22">
        <v>1</v>
      </c>
      <c r="HX93" s="567" cm="1">
        <f t="array" aca="1" ref="HX93" ca="1">INDEX(HX$13:HX92,$B93+1,1)</f>
        <v>0</v>
      </c>
      <c r="HY93" s="567" t="str" cm="1">
        <f t="array" aca="1" ref="HY93" ca="1">INDEX(HY$13:HY92,$B93+1,1)</f>
        <v>-</v>
      </c>
      <c r="HZ93" s="567" t="str" cm="1">
        <f t="array" aca="1" ref="HZ93" ca="1">INDEX(HZ$13:HZ92,$B93+1,1)</f>
        <v>-</v>
      </c>
      <c r="IA93" s="567" t="str" cm="1">
        <f t="array" aca="1" ref="IA93" ca="1">INDEX(IA$13:IA92,$B93+1,1)</f>
        <v>-</v>
      </c>
      <c r="IB93" s="567" t="str" cm="1">
        <f t="array" aca="1" ref="IB93" ca="1">INDEX(IB$13:IB92,$B93+1,1)</f>
        <v>-</v>
      </c>
      <c r="IC93" s="567" t="str" cm="1">
        <f t="array" aca="1" ref="IC93" ca="1">INDEX(IC$13:IC92,$B93+1,1)</f>
        <v>-</v>
      </c>
      <c r="ID93" s="567" cm="1">
        <f t="array" aca="1" ref="ID93" ca="1">INDEX(ID$13:ID92,$B93+1,1)</f>
        <v>0</v>
      </c>
      <c r="IE93" s="567" t="str" cm="1">
        <f t="array" aca="1" ref="IE93" ca="1">INDEX(IE$13:IE92,$B93+1,1)</f>
        <v>-</v>
      </c>
      <c r="IF93" s="567" t="str" cm="1">
        <f t="array" aca="1" ref="IF93" ca="1">INDEX(IF$13:IF92,$B93+1,1)</f>
        <v>-</v>
      </c>
      <c r="IG93" s="567" t="str" cm="1">
        <f t="array" aca="1" ref="IG93" ca="1">INDEX(IG$13:IG92,$B93+1,1)</f>
        <v>-</v>
      </c>
      <c r="IH93" s="200">
        <f t="shared" ca="1" si="249"/>
        <v>0</v>
      </c>
      <c r="II93" s="200">
        <f t="shared" ca="1" si="246"/>
        <v>0</v>
      </c>
      <c r="IJ93" s="8"/>
      <c r="IK93" s="567" t="str" cm="1">
        <f t="array" aca="1" ref="IK93" ca="1">INDEX(IK$13:IK92,$B93+1,1)</f>
        <v>-</v>
      </c>
      <c r="IL93" s="567" t="str" cm="1">
        <f t="array" aca="1" ref="IL93" ca="1">INDEX(IL$13:IL92,$B93+1,1)</f>
        <v>-</v>
      </c>
      <c r="IM93" s="567" t="str" cm="1">
        <f t="array" aca="1" ref="IM93" ca="1">INDEX(IM$13:IM92,$B93+1,1)</f>
        <v>-</v>
      </c>
      <c r="IN93" s="567" t="str" cm="1">
        <f t="array" aca="1" ref="IN93" ca="1">INDEX(IN$13:IN92,$B93+1,1)</f>
        <v>-</v>
      </c>
      <c r="IO93" s="567" t="str" cm="1">
        <f t="array" aca="1" ref="IO93" ca="1">INDEX(IO$13:IO92,$B93+1,1)</f>
        <v>-</v>
      </c>
      <c r="IP93" s="567" t="str" cm="1">
        <f t="array" aca="1" ref="IP93" ca="1">INDEX(IP$13:IP92,$B93+1,1)</f>
        <v>-</v>
      </c>
      <c r="IQ93" s="567" t="str" cm="1">
        <f t="array" aca="1" ref="IQ93" ca="1">INDEX(IQ$13:IQ92,$B93+1,1)</f>
        <v>-</v>
      </c>
      <c r="IR93" s="567" t="str" cm="1">
        <f t="array" aca="1" ref="IR93" ca="1">INDEX(IR$13:IR92,$B93+1,1)</f>
        <v>-</v>
      </c>
      <c r="IS93" s="567" t="str" cm="1">
        <f t="array" aca="1" ref="IS93" ca="1">INDEX(IS$13:IS92,$B93+1,1)</f>
        <v>-</v>
      </c>
      <c r="IT93" s="567" t="str" cm="1">
        <f t="array" aca="1" ref="IT93" ca="1">INDEX(IT$13:IT92,$B93+1,1)</f>
        <v>-</v>
      </c>
      <c r="IU93" s="567" t="str" cm="1">
        <f t="array" aca="1" ref="IU93" ca="1">INDEX(IU$13:IU92,$B93+1,1)</f>
        <v>-</v>
      </c>
      <c r="IV93" s="567" t="str" cm="1">
        <f t="array" aca="1" ref="IV93" ca="1">INDEX(IV$13:IV92,$B93+1,1)</f>
        <v>-</v>
      </c>
      <c r="IW93" s="567" t="str" cm="1">
        <f t="array" aca="1" ref="IW93" ca="1">INDEX(IW$13:IW92,$B93+1,1)</f>
        <v>-</v>
      </c>
      <c r="IX93" s="567" t="str" cm="1">
        <f t="array" aca="1" ref="IX93" ca="1">INDEX(IX$13:IX92,$B93+1,1)</f>
        <v>-</v>
      </c>
      <c r="IY93" s="567" t="str" cm="1">
        <f t="array" aca="1" ref="IY93" ca="1">INDEX(IY$13:IY92,$B93+1,1)</f>
        <v>-</v>
      </c>
      <c r="IZ93" s="567" t="str" cm="1">
        <f t="array" aca="1" ref="IZ93" ca="1">INDEX(IZ$13:IZ92,$B93+1,1)</f>
        <v>-</v>
      </c>
      <c r="JA93" s="567" cm="1">
        <f t="array" aca="1" ref="JA93" ca="1">INDEX(JA$13:JA92,$B93+1,1)</f>
        <v>0</v>
      </c>
      <c r="JB93" s="575">
        <f t="shared" ca="1" si="225"/>
        <v>0</v>
      </c>
      <c r="JC93" s="575">
        <f t="shared" ca="1" si="225"/>
        <v>0</v>
      </c>
      <c r="JD93" s="197">
        <f t="shared" ca="1" si="226"/>
        <v>0</v>
      </c>
      <c r="JE93" s="197">
        <f t="shared" ca="1" si="226"/>
        <v>0</v>
      </c>
      <c r="JF93" s="197">
        <f t="shared" ca="1" si="226"/>
        <v>0</v>
      </c>
      <c r="JG93" s="197">
        <f t="shared" ca="1" si="226"/>
        <v>0</v>
      </c>
      <c r="JH93" s="197">
        <f t="shared" ca="1" si="226"/>
        <v>0</v>
      </c>
      <c r="JI93" s="240">
        <f t="shared" ca="1" si="227"/>
        <v>0</v>
      </c>
      <c r="JJ93" s="197">
        <f t="shared" ca="1" si="228"/>
        <v>0</v>
      </c>
      <c r="JK93" s="197">
        <f t="shared" ca="1" si="228"/>
        <v>0</v>
      </c>
      <c r="JL93" s="197">
        <f t="shared" ca="1" si="228"/>
        <v>0</v>
      </c>
      <c r="JM93" s="197">
        <f t="shared" ca="1" si="228"/>
        <v>0</v>
      </c>
      <c r="JN93" s="197">
        <f t="shared" ca="1" si="228"/>
        <v>0</v>
      </c>
      <c r="JO93" s="240">
        <f t="shared" ca="1" si="229"/>
        <v>0</v>
      </c>
      <c r="JP93" s="241">
        <f t="shared" ca="1" si="230"/>
        <v>0</v>
      </c>
      <c r="JQ93" s="241">
        <f t="shared" ca="1" si="230"/>
        <v>0</v>
      </c>
      <c r="JR93" s="241">
        <f t="shared" ca="1" si="230"/>
        <v>0</v>
      </c>
      <c r="JS93" s="241">
        <f t="shared" ca="1" si="230"/>
        <v>0</v>
      </c>
      <c r="JT93" s="576">
        <f t="shared" ca="1" si="231"/>
        <v>0</v>
      </c>
      <c r="JU93" s="241">
        <f t="shared" ca="1" si="232"/>
        <v>0</v>
      </c>
      <c r="JV93" s="241">
        <f t="shared" ca="1" si="232"/>
        <v>0</v>
      </c>
      <c r="JW93" s="241">
        <f t="shared" ca="1" si="232"/>
        <v>0</v>
      </c>
      <c r="JX93" s="241">
        <f t="shared" ca="1" si="232"/>
        <v>0</v>
      </c>
      <c r="JY93" s="576">
        <f t="shared" ca="1" si="233"/>
        <v>0</v>
      </c>
      <c r="JZ93" s="576">
        <f t="shared" ca="1" si="233"/>
        <v>0</v>
      </c>
      <c r="KA93" s="576">
        <f t="shared" ca="1" si="233"/>
        <v>0</v>
      </c>
      <c r="KB93" s="576">
        <f t="shared" ca="1" si="233"/>
        <v>0</v>
      </c>
      <c r="KC93" s="576">
        <f t="shared" ca="1" si="233"/>
        <v>0</v>
      </c>
      <c r="KD93" s="576">
        <f t="shared" ca="1" si="233"/>
        <v>0</v>
      </c>
      <c r="KE93" s="576">
        <f t="shared" ca="1" si="233"/>
        <v>0</v>
      </c>
      <c r="KF93" s="567" cm="1">
        <f t="array" aca="1" ref="KF93" ca="1">INDEX(KF$13:KF92,$B93+1,1)</f>
        <v>0</v>
      </c>
      <c r="KG93" s="441">
        <f t="shared" ca="1" si="234"/>
        <v>67</v>
      </c>
      <c r="KH93" s="8"/>
      <c r="KI93" s="567" cm="1">
        <f t="array" aca="1" ref="KI93" ca="1">INDEX(KI$13:KI92,$B93+1,1)</f>
        <v>0</v>
      </c>
      <c r="KJ93" s="441">
        <f t="shared" si="235"/>
        <v>0</v>
      </c>
      <c r="KK93" s="567" cm="1">
        <f t="array" aca="1" ref="KK93" ca="1">INDEX(KK$13:KK92,$B93+1,1)</f>
        <v>0</v>
      </c>
      <c r="KL93" s="567" t="str" cm="1">
        <f t="array" aca="1" ref="KL93" ca="1">INDEX(KL$13:KL92,$B93+1,1)</f>
        <v>-</v>
      </c>
      <c r="KM93" s="567" t="str" cm="1">
        <f t="array" aca="1" ref="KM93" ca="1">INDEX(KM$13:KM92,$B93+1,1)</f>
        <v>-</v>
      </c>
      <c r="KN93" s="567" t="str" cm="1">
        <f t="array" aca="1" ref="KN93" ca="1">INDEX(KN$13:KN92,$B93+1,1)</f>
        <v>-</v>
      </c>
      <c r="KO93" s="567" t="str" cm="1">
        <f t="array" aca="1" ref="KO93" ca="1">INDEX(KO$13:KO92,$B93+1,1)</f>
        <v>-</v>
      </c>
      <c r="KP93" s="567" t="str" cm="1">
        <f t="array" aca="1" ref="KP93" ca="1">INDEX(KP$13:KP92,$B93+1,1)</f>
        <v>-</v>
      </c>
      <c r="KQ93" s="567" t="str" cm="1">
        <f t="array" aca="1" ref="KQ93" ca="1">INDEX(KQ$13:KQ92,$B93+1,1)</f>
        <v>-</v>
      </c>
      <c r="KR93" s="567" t="str" cm="1">
        <f t="array" aca="1" ref="KR93" ca="1">INDEX(KR$13:KR92,$B93+1,1)</f>
        <v>-</v>
      </c>
      <c r="KS93" s="567" t="str" cm="1">
        <f t="array" aca="1" ref="KS93" ca="1">INDEX(KS$13:KS92,$B93+1,1)</f>
        <v>-</v>
      </c>
      <c r="KT93" s="567" t="str" cm="1">
        <f t="array" aca="1" ref="KT93" ca="1">INDEX(KT$13:KT92,$B93+1,1)</f>
        <v>-</v>
      </c>
      <c r="KU93" s="567" t="str" cm="1">
        <f t="array" aca="1" ref="KU93" ca="1">INDEX(KU$13:KU92,$B93+1,1)</f>
        <v>-</v>
      </c>
      <c r="KV93" s="567" t="str" cm="1">
        <f t="array" aca="1" ref="KV93" ca="1">INDEX(KV$13:KV92,$B93+1,1)</f>
        <v>-</v>
      </c>
      <c r="KW93" s="567" t="str" cm="1">
        <f t="array" aca="1" ref="KW93" ca="1">INDEX(KW$13:KW92,$B93+1,1)</f>
        <v>-</v>
      </c>
      <c r="KX93" s="567" t="str" cm="1">
        <f t="array" aca="1" ref="KX93" ca="1">INDEX(KX$13:KX92,$B93+1,1)</f>
        <v>-</v>
      </c>
      <c r="KY93" s="567" t="str" cm="1">
        <f t="array" aca="1" ref="KY93" ca="1">INDEX(KY$13:KY92,$B93+1,1)</f>
        <v>-</v>
      </c>
      <c r="KZ93" s="567" t="str" cm="1">
        <f t="array" aca="1" ref="KZ93" ca="1">INDEX(KZ$13:KZ92,$B93+1,1)</f>
        <v>-</v>
      </c>
      <c r="LA93" s="567" t="str" cm="1">
        <f t="array" aca="1" ref="LA93" ca="1">INDEX(LA$13:LA92,$B93+1,1)</f>
        <v>-</v>
      </c>
      <c r="LB93" s="8"/>
      <c r="LC93" s="441" t="b">
        <f t="shared" ca="1" si="236"/>
        <v>0</v>
      </c>
      <c r="LD93" s="567" t="str" cm="1">
        <f t="array" aca="1" ref="LD93" ca="1">INDEX(LD$13:LD92,$B93+1,1)</f>
        <v>-</v>
      </c>
      <c r="LE93" s="567" t="str" cm="1">
        <f t="array" aca="1" ref="LE93" ca="1">INDEX(LE$13:LE92,$B93+1,1)</f>
        <v>-</v>
      </c>
      <c r="LF93" s="567" t="str" cm="1">
        <f t="array" aca="1" ref="LF93" ca="1">INDEX(LF$13:LF92,$B93+1,1)</f>
        <v>-</v>
      </c>
      <c r="LG93" s="567" t="str" cm="1">
        <f t="array" aca="1" ref="LG93" ca="1">INDEX(LG$13:LG92,$B93+1,1)</f>
        <v>-</v>
      </c>
      <c r="LH93" s="441" t="str">
        <f t="shared" ca="1" si="237"/>
        <v>-</v>
      </c>
      <c r="LI93" s="441" t="str">
        <f t="shared" ca="1" si="237"/>
        <v>-</v>
      </c>
      <c r="LJ93" s="567" t="str" cm="1">
        <f t="array" aca="1" ref="LJ93" ca="1">INDEX(LJ$13:LJ92,$B93+1,1)</f>
        <v>-</v>
      </c>
      <c r="LK93" s="441" t="str" cm="1">
        <f t="array" aca="1" ref="LK93" ca="1">IF(OR(LL93:LL93&lt;&gt;"-"),TRUE,"-")</f>
        <v>-</v>
      </c>
      <c r="LL93" s="567" t="str" cm="1">
        <f t="array" aca="1" ref="LL93" ca="1">INDEX(LL$13:LL92,$B93+1,1)</f>
        <v>-</v>
      </c>
      <c r="LM93" s="567" cm="1">
        <f t="array" aca="1" ref="LM93" ca="1">INDEX(LM$13:LM92,$B93+1,1)</f>
        <v>0</v>
      </c>
      <c r="LN93" s="567" cm="1">
        <f t="array" aca="1" ref="LN93" ca="1">INDEX(LN$13:LN92,$B93+1,1)</f>
        <v>999999</v>
      </c>
      <c r="LO93" s="567" cm="1">
        <f t="array" aca="1" ref="LO93" ca="1">INDEX(LO$13:LO92,$B93+1,1)</f>
        <v>999999</v>
      </c>
      <c r="LP93" s="567" cm="1">
        <f t="array" aca="1" ref="LP93" ca="1">INDEX(LP$13:LP92,$B93+1,1)</f>
        <v>999999</v>
      </c>
      <c r="LQ93" s="567" cm="1">
        <f t="array" aca="1" ref="LQ93" ca="1">INDEX(LQ$13:LQ92,$B93+1,1)</f>
        <v>999999</v>
      </c>
      <c r="LR93" s="567" cm="1">
        <f t="array" aca="1" ref="LR93" ca="1">INDEX(LR$13:LR92,$B93+1,1)</f>
        <v>999999</v>
      </c>
      <c r="LS93" s="567" cm="1">
        <f t="array" aca="1" ref="LS93" ca="1">INDEX(LS$13:LS92,$B93+1,1)</f>
        <v>999999</v>
      </c>
      <c r="LT93" s="567" t="str" cm="1">
        <f t="array" aca="1" ref="LT93" ca="1">INDEX(LT$13:LT92,$B93+1,1)</f>
        <v>-</v>
      </c>
      <c r="LU93" s="567" t="str" cm="1">
        <f t="array" aca="1" ref="LU93" ca="1">INDEX(LU$13:LU92,$B93+1,1)</f>
        <v>-</v>
      </c>
      <c r="LV93" s="567" t="str" cm="1">
        <f t="array" aca="1" ref="LV93" ca="1">INDEX(LV$13:LV92,$B93+1,1)</f>
        <v>-</v>
      </c>
      <c r="LW93" s="567" t="b" cm="1">
        <f t="array" aca="1" ref="LW93" ca="1">INDEX(LW$13:LW92,$B93+1,1)</f>
        <v>1</v>
      </c>
      <c r="LX93" s="567" t="str" cm="1">
        <f t="array" aca="1" ref="LX93" ca="1">INDEX(LX$13:LX92,$B93+1,1)</f>
        <v>-</v>
      </c>
      <c r="LY93" s="567" cm="1">
        <f t="array" aca="1" ref="LY93" ca="1">INDEX(LY$13:LY92,$B93+1,1)</f>
        <v>0</v>
      </c>
      <c r="LZ93" s="567" cm="1">
        <f t="array" aca="1" ref="LZ93" ca="1">INDEX(LZ$13:LZ92,$B93+1,1)</f>
        <v>0</v>
      </c>
      <c r="MA93" s="567" cm="1">
        <f t="array" aca="1" ref="MA93" ca="1">INDEX(MA$13:MA92,$B93+1,1)</f>
        <v>0</v>
      </c>
      <c r="MB93" s="567" t="str" cm="1">
        <f t="array" aca="1" ref="MB93" ca="1">INDEX(MB$13:MB92,$B93+1,1)</f>
        <v>-</v>
      </c>
      <c r="MC93" s="567" t="str" cm="1">
        <f t="array" aca="1" ref="MC93" ca="1">INDEX(MC$13:MC92,$B93+1,1)</f>
        <v>-</v>
      </c>
      <c r="MD93" s="441">
        <f t="shared" ca="1" si="238"/>
        <v>0</v>
      </c>
      <c r="ME93" s="567" t="str" cm="1">
        <f t="array" aca="1" ref="ME93" ca="1">INDEX(ME$13:ME92,$B93+1,1)</f>
        <v>-</v>
      </c>
      <c r="MF93" s="441" t="str">
        <f t="shared" ca="1" si="239"/>
        <v>-</v>
      </c>
      <c r="MG93" s="8"/>
      <c r="MH93" s="441">
        <f t="shared" si="240"/>
        <v>50</v>
      </c>
      <c r="MI93" s="441">
        <f t="shared" si="240"/>
        <v>50</v>
      </c>
      <c r="MJ93" s="441">
        <f t="shared" si="240"/>
        <v>50</v>
      </c>
      <c r="MK93" s="441">
        <f t="shared" si="240"/>
        <v>50</v>
      </c>
      <c r="ML93" s="567" cm="1">
        <f t="array" aca="1" ref="ML93" ca="1">INDEX(ML$13:ML92,$B93+1,1)</f>
        <v>1</v>
      </c>
      <c r="MM93" s="567" cm="1">
        <f t="array" aca="1" ref="MM93" ca="1">INDEX(MM$13:MM92,$B93+1,1)</f>
        <v>1</v>
      </c>
      <c r="MN93" s="567" cm="1">
        <f t="array" aca="1" ref="MN93" ca="1">INDEX(MN$13:MN92,$B93+1,1)</f>
        <v>1</v>
      </c>
      <c r="MO93" s="567" cm="1">
        <f t="array" aca="1" ref="MO93" ca="1">INDEX(MO$13:MO92,$B93+1,1)</f>
        <v>1</v>
      </c>
      <c r="MP93" s="8"/>
      <c r="MQ93" s="441">
        <f t="shared" ca="1" si="241"/>
        <v>1.5</v>
      </c>
      <c r="MR93" s="8"/>
      <c r="MS93" s="577" t="str">
        <f t="shared" ca="1" si="242"/>
        <v>-</v>
      </c>
      <c r="MT93" s="577" t="str">
        <f t="shared" ca="1" si="242"/>
        <v>-</v>
      </c>
      <c r="MU93" s="577" t="str">
        <f t="shared" ca="1" si="242"/>
        <v>-</v>
      </c>
      <c r="MV93" s="577" t="str">
        <f t="shared" ca="1" si="242"/>
        <v>-</v>
      </c>
      <c r="MW93" s="567" cm="1">
        <f t="array" aca="1" ref="MW93" ca="1">INDEX(MW$13:MW92,$B93+1,1)</f>
        <v>0</v>
      </c>
      <c r="MX93" s="514">
        <v>0</v>
      </c>
    </row>
    <row r="94" spans="1:362" outlineLevel="2">
      <c r="A94" s="18">
        <f t="shared" si="120"/>
        <v>81</v>
      </c>
      <c r="B94" s="18"/>
      <c r="D94" s="12"/>
      <c r="E94" t="b">
        <v>0</v>
      </c>
      <c r="H94" s="116"/>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16"/>
      <c r="AJ94" s="116"/>
      <c r="AK94" s="116"/>
      <c r="AL94" s="116"/>
      <c r="AM94" s="116"/>
      <c r="AN94" s="116"/>
      <c r="AO94" s="116"/>
      <c r="AP94" s="116"/>
      <c r="AQ94" s="116"/>
      <c r="AR94" s="116"/>
      <c r="AS94" s="116"/>
      <c r="AT94" s="116"/>
      <c r="AU94" s="116"/>
      <c r="AV94" s="116"/>
      <c r="AW94" s="116"/>
      <c r="AX94" s="116"/>
      <c r="AY94" s="116"/>
      <c r="AZ94" s="116"/>
      <c r="BA94" s="212" t="str">
        <f>"blank "&amp;TEXT(ROW($A94),"0")</f>
        <v>blank 94</v>
      </c>
      <c r="BB94" s="8" t="str">
        <f ca="1">IF(COUNTIF(BA$13:BA94,BA94)=1,"-","Dup")</f>
        <v>-</v>
      </c>
      <c r="BC94" s="8"/>
      <c r="BD94" s="549"/>
      <c r="BE94" s="549"/>
      <c r="BF94" s="549"/>
      <c r="BG94" s="549"/>
      <c r="BH94" s="549"/>
      <c r="BI94" s="549"/>
      <c r="BJ94" s="549"/>
      <c r="BK94" s="549"/>
      <c r="BL94" s="549"/>
      <c r="BM94" s="8"/>
      <c r="BN94" s="549"/>
      <c r="BO94" s="549"/>
      <c r="BP94" s="549"/>
      <c r="BQ94" s="549"/>
      <c r="BR94" s="549"/>
      <c r="BS94" s="549"/>
      <c r="BT94" s="549"/>
      <c r="BU94" s="549"/>
      <c r="BV94" s="549"/>
      <c r="BW94" s="549"/>
      <c r="BX94" s="549"/>
      <c r="BY94" s="549"/>
      <c r="BZ94" s="549"/>
      <c r="CA94" s="549"/>
      <c r="CB94" s="549"/>
      <c r="CC94" s="549"/>
      <c r="CD94" s="549"/>
      <c r="CE94" s="8"/>
      <c r="CF94" s="549"/>
      <c r="CG94" s="549"/>
      <c r="CH94" s="549"/>
      <c r="CI94" s="549"/>
      <c r="CJ94" s="549"/>
      <c r="CK94" s="549"/>
      <c r="CL94" s="549"/>
      <c r="CM94" s="549"/>
      <c r="CN94" s="549"/>
      <c r="CO94" s="549"/>
      <c r="CP94" s="549"/>
      <c r="CQ94" s="549"/>
      <c r="CR94" s="549"/>
      <c r="CS94" s="549"/>
      <c r="CT94" s="549"/>
      <c r="CU94" s="549"/>
      <c r="CV94" s="549"/>
      <c r="CW94" s="549"/>
      <c r="CX94" s="549"/>
      <c r="CY94" s="549"/>
      <c r="CZ94" s="8"/>
      <c r="DA94" s="549"/>
      <c r="DB94" s="549"/>
      <c r="DC94" s="550"/>
      <c r="DD94" s="549"/>
      <c r="DE94" s="549"/>
      <c r="DF94" s="549"/>
      <c r="DG94" s="549"/>
      <c r="DH94" s="549"/>
      <c r="DI94" s="549"/>
      <c r="DJ94" s="549"/>
      <c r="DK94" s="549"/>
      <c r="DL94" s="549"/>
      <c r="DM94" s="549"/>
      <c r="DN94" s="549"/>
      <c r="DO94" s="549"/>
      <c r="DP94" s="549"/>
      <c r="DQ94" s="549"/>
      <c r="DR94" s="549"/>
      <c r="DS94" s="549"/>
      <c r="DT94" s="549"/>
      <c r="DU94" s="549"/>
      <c r="DV94" s="549"/>
      <c r="DW94" s="549"/>
      <c r="DX94" s="549"/>
      <c r="DY94" s="549"/>
      <c r="DZ94" s="549"/>
      <c r="EA94" s="549"/>
      <c r="EB94" s="549"/>
      <c r="EC94" s="549"/>
      <c r="ED94" s="549"/>
      <c r="EE94" s="549"/>
      <c r="EF94" s="549"/>
      <c r="EG94" s="549"/>
      <c r="EH94" s="549"/>
      <c r="EI94" s="549"/>
      <c r="EJ94" s="549"/>
      <c r="EK94" s="549"/>
      <c r="EL94" s="549"/>
      <c r="EM94" s="549"/>
      <c r="EN94" s="549"/>
      <c r="EO94" s="549"/>
      <c r="EP94" s="549"/>
      <c r="EQ94" s="549"/>
      <c r="ER94" s="549"/>
      <c r="ES94" s="549"/>
      <c r="ET94" s="549"/>
      <c r="EU94" s="549"/>
      <c r="EV94" s="549"/>
      <c r="EW94" s="549"/>
      <c r="EX94" s="549"/>
      <c r="EY94" s="549"/>
      <c r="EZ94" s="549"/>
      <c r="FA94" s="549"/>
      <c r="FB94" s="549"/>
      <c r="FC94" s="549"/>
      <c r="FD94" s="549"/>
      <c r="FE94" s="549"/>
      <c r="FF94" s="549"/>
      <c r="FG94" s="549"/>
      <c r="FH94" s="549"/>
      <c r="FI94" s="549"/>
      <c r="FJ94" s="549"/>
      <c r="FK94" s="549"/>
      <c r="FL94" s="549"/>
      <c r="FM94" s="549"/>
      <c r="FN94" s="8"/>
      <c r="FO94" s="549"/>
      <c r="FP94" s="549"/>
      <c r="FQ94" s="549"/>
      <c r="FR94" s="549"/>
      <c r="FS94" s="549"/>
      <c r="FT94" s="549"/>
      <c r="FU94" s="549"/>
      <c r="FV94" s="549"/>
      <c r="FW94" s="549"/>
      <c r="FX94" s="549"/>
      <c r="FY94" s="549"/>
      <c r="FZ94" s="549"/>
      <c r="GA94" s="549"/>
      <c r="GB94" s="549"/>
      <c r="GC94" s="549"/>
      <c r="GD94" s="549"/>
      <c r="GE94" s="549"/>
      <c r="GF94" s="549"/>
      <c r="GG94" s="549"/>
      <c r="GH94" s="549"/>
      <c r="GI94" s="549"/>
      <c r="GJ94" s="549"/>
      <c r="GK94" s="549"/>
      <c r="GL94" s="549"/>
      <c r="GM94" s="549"/>
      <c r="GN94" s="549"/>
      <c r="GO94" s="549"/>
      <c r="GP94" s="549"/>
      <c r="GQ94" s="549"/>
      <c r="GR94" s="549"/>
      <c r="GS94" s="549"/>
      <c r="GT94" s="549"/>
      <c r="GU94" s="549"/>
      <c r="GV94" s="549"/>
      <c r="GW94" s="549"/>
      <c r="GX94" s="549"/>
      <c r="GY94" s="549"/>
      <c r="GZ94" s="549"/>
      <c r="HA94" s="549"/>
      <c r="HB94" s="8"/>
      <c r="HC94" s="549"/>
      <c r="HD94" s="549"/>
      <c r="HE94" s="550"/>
      <c r="HF94" s="549"/>
      <c r="HG94" s="549"/>
      <c r="HH94" s="549"/>
      <c r="HI94" s="549"/>
      <c r="HJ94" s="550"/>
      <c r="HK94" s="549"/>
      <c r="HL94" s="549"/>
      <c r="HM94" s="549"/>
      <c r="HN94" s="549"/>
      <c r="HO94" s="549"/>
      <c r="HP94" s="549"/>
      <c r="HQ94" s="549"/>
      <c r="HR94" s="549"/>
      <c r="HS94" s="549"/>
      <c r="HT94" s="549"/>
      <c r="HU94" s="549"/>
      <c r="HV94" s="549"/>
      <c r="HW94" s="549"/>
      <c r="HX94" s="549"/>
      <c r="HY94" s="549"/>
      <c r="HZ94" s="549"/>
      <c r="IA94" s="549"/>
      <c r="IB94" s="549"/>
      <c r="IC94" s="549"/>
      <c r="ID94" s="549"/>
      <c r="IE94" s="549"/>
      <c r="IF94" s="549"/>
      <c r="IG94" s="549"/>
      <c r="IH94" s="549"/>
      <c r="II94" s="549"/>
      <c r="IJ94" s="8"/>
      <c r="IK94" s="549"/>
      <c r="IL94" s="549"/>
      <c r="IM94" s="549"/>
      <c r="IN94" s="549"/>
      <c r="IO94" s="549"/>
      <c r="IP94" s="549"/>
      <c r="IQ94" s="549"/>
      <c r="IR94" s="549"/>
      <c r="IS94" s="549"/>
      <c r="IT94" s="549"/>
      <c r="IU94" s="549"/>
      <c r="IV94" s="549"/>
      <c r="IW94" s="549"/>
      <c r="IX94" s="549"/>
      <c r="IY94" s="549"/>
      <c r="IZ94" s="549"/>
      <c r="JA94" s="549"/>
      <c r="JB94" s="549"/>
      <c r="JC94" s="549"/>
      <c r="JD94" s="549"/>
      <c r="JE94" s="549"/>
      <c r="JF94" s="549"/>
      <c r="JG94" s="549"/>
      <c r="JH94" s="549"/>
      <c r="JI94" s="549"/>
      <c r="JJ94" s="549"/>
      <c r="JK94" s="549"/>
      <c r="JL94" s="549"/>
      <c r="JM94" s="549"/>
      <c r="JN94" s="549"/>
      <c r="JO94" s="549"/>
      <c r="JP94" s="549"/>
      <c r="JQ94" s="549"/>
      <c r="JR94" s="549"/>
      <c r="JS94" s="549"/>
      <c r="JT94" s="549"/>
      <c r="JU94" s="549"/>
      <c r="JV94" s="549"/>
      <c r="JW94" s="549"/>
      <c r="JX94" s="549"/>
      <c r="JY94" s="549"/>
      <c r="JZ94" s="549"/>
      <c r="KA94" s="549"/>
      <c r="KB94" s="549"/>
      <c r="KC94" s="549"/>
      <c r="KD94" s="549"/>
      <c r="KE94" s="549"/>
      <c r="KF94" s="549"/>
      <c r="KG94" s="549"/>
      <c r="KH94" s="8"/>
      <c r="KI94" s="549"/>
      <c r="KJ94" s="549"/>
      <c r="KK94" s="549"/>
      <c r="KL94" s="549"/>
      <c r="KM94" s="549"/>
      <c r="KN94" s="549"/>
      <c r="KO94" s="549"/>
      <c r="KP94" s="549"/>
      <c r="KQ94" s="549"/>
      <c r="KR94" s="549"/>
      <c r="KS94" s="549"/>
      <c r="KT94" s="549"/>
      <c r="KU94" s="549"/>
      <c r="KV94" s="549"/>
      <c r="KW94" s="549"/>
      <c r="KX94" s="549"/>
      <c r="KY94" s="549"/>
      <c r="KZ94" s="549"/>
      <c r="LA94" s="549"/>
      <c r="LB94" s="8"/>
      <c r="LC94" s="549"/>
      <c r="LD94" s="549"/>
      <c r="LE94" s="549"/>
      <c r="LF94" s="549"/>
      <c r="LG94" s="549"/>
      <c r="LH94" s="549"/>
      <c r="LI94" s="549"/>
      <c r="LJ94" s="549"/>
      <c r="LK94" s="549"/>
      <c r="LL94" s="549"/>
      <c r="LM94" s="549"/>
      <c r="LN94" s="549"/>
      <c r="LO94" s="549"/>
      <c r="LP94" s="549"/>
      <c r="LQ94" s="549"/>
      <c r="LR94" s="549"/>
      <c r="LS94" s="549"/>
      <c r="LT94" s="549"/>
      <c r="LU94" s="549"/>
      <c r="LV94" s="549"/>
      <c r="LW94" s="549"/>
      <c r="LX94" s="549"/>
      <c r="LY94" s="549"/>
      <c r="LZ94" s="549"/>
      <c r="MA94" s="549"/>
      <c r="MB94" s="549"/>
      <c r="MC94" s="549"/>
      <c r="MD94" s="549"/>
      <c r="ME94" s="549"/>
      <c r="MF94" s="549"/>
      <c r="MG94" s="8"/>
      <c r="MH94" s="549"/>
      <c r="MI94" s="549"/>
      <c r="MJ94" s="549"/>
      <c r="MK94" s="549"/>
      <c r="ML94" s="549"/>
      <c r="MM94" s="549"/>
      <c r="MN94" s="549"/>
      <c r="MO94" s="549"/>
      <c r="MP94" s="8"/>
      <c r="MQ94" s="549"/>
      <c r="MR94" s="8"/>
      <c r="MS94" s="549"/>
      <c r="MT94" s="549"/>
      <c r="MU94" s="549"/>
      <c r="MV94" s="549"/>
      <c r="MW94" s="549"/>
      <c r="MX94" s="514">
        <v>0</v>
      </c>
    </row>
    <row r="95" spans="1:362" outlineLevel="1">
      <c r="A95" s="18">
        <f t="shared" ref="A95:A101" si="259">ROW(A95)-13</f>
        <v>82</v>
      </c>
      <c r="B95" s="18"/>
      <c r="D95" s="12"/>
      <c r="E95" t="b">
        <v>0</v>
      </c>
      <c r="H95" s="18"/>
      <c r="I95" s="18"/>
      <c r="J95" s="18"/>
      <c r="K95" s="18"/>
      <c r="L95" s="18"/>
      <c r="M95" s="18"/>
      <c r="N95" s="18"/>
      <c r="O95" s="18"/>
      <c r="P95" s="18"/>
      <c r="Q95" s="18"/>
      <c r="R95" s="18"/>
      <c r="S95" s="18"/>
      <c r="T95" s="18"/>
      <c r="U95" s="18"/>
      <c r="V95" s="18"/>
      <c r="W95" s="18"/>
      <c r="X95" s="18"/>
      <c r="Y95" s="18"/>
      <c r="Z95" s="18"/>
      <c r="AA95" s="18"/>
      <c r="AB95" s="18"/>
      <c r="AC95" s="18"/>
      <c r="AD95" s="18"/>
      <c r="AE95" s="18"/>
      <c r="AF95" s="18"/>
      <c r="AG95" s="18"/>
      <c r="AH95" s="18"/>
      <c r="AI95" s="116"/>
      <c r="AJ95" s="116"/>
      <c r="AK95" s="116"/>
      <c r="AL95" s="116"/>
      <c r="AM95" s="116"/>
      <c r="AN95" s="116"/>
      <c r="AO95" s="116"/>
      <c r="AP95" s="116"/>
      <c r="AQ95" s="116"/>
      <c r="AR95" s="116"/>
      <c r="AS95" s="116"/>
      <c r="AT95" s="116"/>
      <c r="AU95" s="116"/>
      <c r="AV95" s="18"/>
      <c r="AW95" s="18"/>
      <c r="AX95" s="18"/>
      <c r="AY95" s="18"/>
      <c r="AZ95" s="18"/>
      <c r="BA95" s="211" t="s">
        <v>789</v>
      </c>
      <c r="BB95" s="8" t="str">
        <f ca="1">IF(COUNTIF(BA$13:BA95,BA95)=1,"-","Dup")</f>
        <v>-</v>
      </c>
      <c r="BC95" s="8"/>
      <c r="BD95" s="549"/>
      <c r="BE95" s="549"/>
      <c r="BF95" s="549"/>
      <c r="BG95" s="549"/>
      <c r="BH95" s="549"/>
      <c r="BI95" s="549"/>
      <c r="BJ95" s="549"/>
      <c r="BK95" s="549"/>
      <c r="BL95" s="549"/>
      <c r="BM95" s="8"/>
      <c r="BN95" s="549"/>
      <c r="BO95" s="549"/>
      <c r="BP95" s="549"/>
      <c r="BQ95" s="549"/>
      <c r="BR95" s="549"/>
      <c r="BS95" s="549"/>
      <c r="BT95" s="549"/>
      <c r="BU95" s="549"/>
      <c r="BV95" s="549"/>
      <c r="BW95" s="549"/>
      <c r="BX95" s="549"/>
      <c r="BY95" s="549"/>
      <c r="BZ95" s="549"/>
      <c r="CA95" s="549"/>
      <c r="CB95" s="549"/>
      <c r="CC95" s="549"/>
      <c r="CD95" s="549"/>
      <c r="CE95" s="8"/>
      <c r="CF95" s="549"/>
      <c r="CG95" s="549"/>
      <c r="CH95" s="549"/>
      <c r="CI95" s="549"/>
      <c r="CJ95" s="549"/>
      <c r="CK95" s="549"/>
      <c r="CL95" s="549"/>
      <c r="CM95" s="549"/>
      <c r="CN95" s="549"/>
      <c r="CO95" s="549"/>
      <c r="CP95" s="549"/>
      <c r="CQ95" s="549"/>
      <c r="CR95" s="549"/>
      <c r="CS95" s="549"/>
      <c r="CT95" s="549"/>
      <c r="CU95" s="549"/>
      <c r="CV95" s="549"/>
      <c r="CW95" s="549"/>
      <c r="CX95" s="549"/>
      <c r="CY95" s="549"/>
      <c r="CZ95" s="8"/>
      <c r="DA95" s="549"/>
      <c r="DB95" s="549"/>
      <c r="DC95" s="550"/>
      <c r="DD95" s="549"/>
      <c r="DE95" s="551"/>
      <c r="DF95" s="549"/>
      <c r="DG95" s="549"/>
      <c r="DH95" s="549"/>
      <c r="DI95" s="549"/>
      <c r="DJ95" s="549"/>
      <c r="DK95" s="549"/>
      <c r="DL95" s="549"/>
      <c r="DM95" s="549"/>
      <c r="DN95" s="549"/>
      <c r="DO95" s="549"/>
      <c r="DP95" s="549"/>
      <c r="DQ95" s="549"/>
      <c r="DR95" s="549"/>
      <c r="DS95" s="549"/>
      <c r="DT95" s="549"/>
      <c r="DU95" s="549"/>
      <c r="DV95" s="549"/>
      <c r="DW95" s="549"/>
      <c r="DX95" s="549"/>
      <c r="DY95" s="549"/>
      <c r="DZ95" s="549"/>
      <c r="EA95" s="549"/>
      <c r="EB95" s="549"/>
      <c r="EC95" s="549"/>
      <c r="ED95" s="549"/>
      <c r="EE95" s="549"/>
      <c r="EF95" s="549"/>
      <c r="EG95" s="549"/>
      <c r="EH95" s="549"/>
      <c r="EI95" s="549"/>
      <c r="EJ95" s="549"/>
      <c r="EK95" s="549"/>
      <c r="EL95" s="549"/>
      <c r="EM95" s="549"/>
      <c r="EN95" s="549"/>
      <c r="EO95" s="549"/>
      <c r="EP95" s="549"/>
      <c r="EQ95" s="549"/>
      <c r="ER95" s="549"/>
      <c r="ES95" s="549"/>
      <c r="ET95" s="549"/>
      <c r="EU95" s="549"/>
      <c r="EV95" s="549"/>
      <c r="EW95" s="549"/>
      <c r="EX95" s="549"/>
      <c r="EY95" s="549"/>
      <c r="EZ95" s="549"/>
      <c r="FA95" s="549"/>
      <c r="FB95" s="549"/>
      <c r="FC95" s="549"/>
      <c r="FD95" s="549"/>
      <c r="FE95" s="549"/>
      <c r="FF95" s="549"/>
      <c r="FG95" s="549"/>
      <c r="FH95" s="549"/>
      <c r="FI95" s="549"/>
      <c r="FJ95" s="549"/>
      <c r="FK95" s="549"/>
      <c r="FL95" s="549"/>
      <c r="FM95" s="549"/>
      <c r="FN95" s="8"/>
      <c r="FO95" s="549"/>
      <c r="FP95" s="549"/>
      <c r="FQ95" s="549"/>
      <c r="FR95" s="549"/>
      <c r="FS95" s="549"/>
      <c r="FT95" s="549"/>
      <c r="FU95" s="549"/>
      <c r="FV95" s="549"/>
      <c r="FW95" s="549"/>
      <c r="FX95" s="549"/>
      <c r="FY95" s="549"/>
      <c r="FZ95" s="549"/>
      <c r="GA95" s="549"/>
      <c r="GB95" s="549"/>
      <c r="GC95" s="549"/>
      <c r="GD95" s="549"/>
      <c r="GE95" s="549"/>
      <c r="GF95" s="549"/>
      <c r="GG95" s="549"/>
      <c r="GH95" s="549"/>
      <c r="GI95" s="549"/>
      <c r="GJ95" s="549"/>
      <c r="GK95" s="549"/>
      <c r="GL95" s="549"/>
      <c r="GM95" s="549"/>
      <c r="GN95" s="549"/>
      <c r="GO95" s="549"/>
      <c r="GP95" s="549"/>
      <c r="GQ95" s="549"/>
      <c r="GR95" s="549"/>
      <c r="GS95" s="549"/>
      <c r="GT95" s="549"/>
      <c r="GU95" s="549"/>
      <c r="GV95" s="549"/>
      <c r="GW95" s="549"/>
      <c r="GX95" s="549"/>
      <c r="GY95" s="549"/>
      <c r="GZ95" s="549"/>
      <c r="HA95" s="549"/>
      <c r="HB95" s="8"/>
      <c r="HC95" s="549"/>
      <c r="HD95" s="549"/>
      <c r="HE95" s="550"/>
      <c r="HF95" s="549"/>
      <c r="HG95" s="551"/>
      <c r="HH95" s="551"/>
      <c r="HI95" s="549"/>
      <c r="HJ95" s="550"/>
      <c r="HK95" s="549"/>
      <c r="HL95" s="549"/>
      <c r="HM95" s="549"/>
      <c r="HN95" s="549"/>
      <c r="HO95" s="549"/>
      <c r="HP95" s="549"/>
      <c r="HQ95" s="549"/>
      <c r="HR95" s="549"/>
      <c r="HS95" s="549"/>
      <c r="HT95" s="549"/>
      <c r="HU95" s="549"/>
      <c r="HV95" s="549"/>
      <c r="HW95" s="549"/>
      <c r="HX95" s="549"/>
      <c r="HY95" s="549"/>
      <c r="HZ95" s="549"/>
      <c r="IA95" s="549"/>
      <c r="IB95" s="549"/>
      <c r="IC95" s="549"/>
      <c r="ID95" s="549"/>
      <c r="IE95" s="549"/>
      <c r="IF95" s="549"/>
      <c r="IG95" s="549"/>
      <c r="IH95" s="549"/>
      <c r="II95" s="549"/>
      <c r="IJ95" s="8"/>
      <c r="IK95" s="549"/>
      <c r="IL95" s="549"/>
      <c r="IM95" s="549"/>
      <c r="IN95" s="549"/>
      <c r="IO95" s="549"/>
      <c r="IP95" s="549"/>
      <c r="IQ95" s="549"/>
      <c r="IR95" s="549"/>
      <c r="IS95" s="549"/>
      <c r="IT95" s="549"/>
      <c r="IU95" s="549"/>
      <c r="IV95" s="549"/>
      <c r="IW95" s="549"/>
      <c r="IX95" s="549"/>
      <c r="IY95" s="549"/>
      <c r="IZ95" s="549"/>
      <c r="JA95" s="549"/>
      <c r="JB95" s="549"/>
      <c r="JC95" s="549"/>
      <c r="JD95" s="549"/>
      <c r="JE95" s="549"/>
      <c r="JF95" s="549"/>
      <c r="JG95" s="549"/>
      <c r="JH95" s="549"/>
      <c r="JI95" s="549"/>
      <c r="JJ95" s="549"/>
      <c r="JK95" s="549"/>
      <c r="JL95" s="549"/>
      <c r="JM95" s="549"/>
      <c r="JN95" s="549"/>
      <c r="JO95" s="549"/>
      <c r="JP95" s="549"/>
      <c r="JQ95" s="549"/>
      <c r="JR95" s="549"/>
      <c r="JS95" s="549"/>
      <c r="JT95" s="549"/>
      <c r="JU95" s="549"/>
      <c r="JV95" s="549"/>
      <c r="JW95" s="549"/>
      <c r="JX95" s="549"/>
      <c r="JY95" s="549"/>
      <c r="JZ95" s="549"/>
      <c r="KA95" s="549"/>
      <c r="KB95" s="549"/>
      <c r="KC95" s="549"/>
      <c r="KD95" s="549"/>
      <c r="KE95" s="549"/>
      <c r="KF95" s="549"/>
      <c r="KG95" s="549"/>
      <c r="KH95" s="8"/>
      <c r="KI95" s="549"/>
      <c r="KJ95" s="549"/>
      <c r="KK95" s="549"/>
      <c r="KL95" s="549"/>
      <c r="KM95" s="549"/>
      <c r="KN95" s="549"/>
      <c r="KO95" s="549"/>
      <c r="KP95" s="549"/>
      <c r="KQ95" s="549"/>
      <c r="KR95" s="549"/>
      <c r="KS95" s="549"/>
      <c r="KT95" s="549"/>
      <c r="KU95" s="549"/>
      <c r="KV95" s="549"/>
      <c r="KW95" s="549"/>
      <c r="KX95" s="549"/>
      <c r="KY95" s="549"/>
      <c r="KZ95" s="549"/>
      <c r="LA95" s="549"/>
      <c r="LB95" s="8"/>
      <c r="LC95" s="549"/>
      <c r="LD95" s="549"/>
      <c r="LE95" s="549"/>
      <c r="LF95" s="549"/>
      <c r="LG95" s="549"/>
      <c r="LH95" s="549"/>
      <c r="LI95" s="549"/>
      <c r="LJ95" s="549"/>
      <c r="LK95" s="549"/>
      <c r="LL95" s="549"/>
      <c r="LM95" s="549"/>
      <c r="LN95" s="549"/>
      <c r="LO95" s="549"/>
      <c r="LP95" s="549"/>
      <c r="LQ95" s="549"/>
      <c r="LR95" s="549"/>
      <c r="LS95" s="549"/>
      <c r="LT95" s="549"/>
      <c r="LU95" s="549"/>
      <c r="LV95" s="549"/>
      <c r="LW95" s="549"/>
      <c r="LX95" s="549"/>
      <c r="LY95" s="549"/>
      <c r="LZ95" s="549"/>
      <c r="MA95" s="549"/>
      <c r="MB95" s="549"/>
      <c r="MC95" s="549"/>
      <c r="MD95" s="549"/>
      <c r="ME95" s="549"/>
      <c r="MF95" s="549"/>
      <c r="MG95" s="8"/>
      <c r="MH95" s="549"/>
      <c r="MI95" s="549"/>
      <c r="MJ95" s="549"/>
      <c r="MK95" s="549"/>
      <c r="ML95" s="549"/>
      <c r="MM95" s="549"/>
      <c r="MN95" s="549"/>
      <c r="MO95" s="549"/>
      <c r="MP95" s="8"/>
      <c r="MQ95" s="549"/>
      <c r="MR95" s="8"/>
      <c r="MS95" s="549"/>
      <c r="MT95" s="549"/>
      <c r="MU95" s="549"/>
      <c r="MV95" s="549"/>
      <c r="MW95" s="549"/>
      <c r="MX95" s="514">
        <v>0</v>
      </c>
    </row>
    <row r="96" spans="1:362" outlineLevel="1">
      <c r="A96" s="18">
        <f t="shared" si="259"/>
        <v>83</v>
      </c>
      <c r="B96" s="18"/>
      <c r="D96" s="12"/>
      <c r="E96" t="b">
        <v>0</v>
      </c>
      <c r="H96" s="18"/>
      <c r="I96" s="18"/>
      <c r="J96" s="18"/>
      <c r="K96" s="18"/>
      <c r="L96" s="18"/>
      <c r="M96" s="18"/>
      <c r="N96" s="18"/>
      <c r="O96" s="18"/>
      <c r="P96" s="18"/>
      <c r="Q96" s="18"/>
      <c r="R96" s="18"/>
      <c r="S96" s="18"/>
      <c r="T96" s="18"/>
      <c r="U96" s="18"/>
      <c r="V96" s="18"/>
      <c r="W96" s="18"/>
      <c r="X96" s="18"/>
      <c r="Y96" s="18"/>
      <c r="Z96" s="18"/>
      <c r="AA96" s="18"/>
      <c r="AB96" s="18"/>
      <c r="AC96" s="18"/>
      <c r="AD96" s="18"/>
      <c r="AE96" s="18"/>
      <c r="AF96" s="18"/>
      <c r="AG96" s="18"/>
      <c r="AH96" s="18"/>
      <c r="AI96" s="116"/>
      <c r="AJ96" s="116"/>
      <c r="AK96" s="116"/>
      <c r="AL96" s="116"/>
      <c r="AM96" s="116"/>
      <c r="AN96" s="116"/>
      <c r="AO96" s="116"/>
      <c r="AP96" s="116"/>
      <c r="AQ96" s="116"/>
      <c r="AR96" s="116"/>
      <c r="AS96" s="116"/>
      <c r="AT96" s="116"/>
      <c r="AU96" s="116"/>
      <c r="AV96" s="18"/>
      <c r="AW96" s="18"/>
      <c r="AX96" s="18"/>
      <c r="AY96" s="18"/>
      <c r="AZ96" s="18"/>
      <c r="BA96" s="211" t="s">
        <v>790</v>
      </c>
      <c r="BB96" s="8" t="str">
        <f ca="1">IF(COUNTIF(BA$13:BA96,BA96)=1,"-","Dup")</f>
        <v>-</v>
      </c>
      <c r="BC96" s="8"/>
      <c r="BD96" s="549"/>
      <c r="BE96" s="549"/>
      <c r="BF96" s="549"/>
      <c r="BG96" s="549"/>
      <c r="BH96" s="549"/>
      <c r="BI96" s="549"/>
      <c r="BJ96" s="549"/>
      <c r="BK96" s="549"/>
      <c r="BL96" s="549"/>
      <c r="BM96" s="8"/>
      <c r="BN96" s="549"/>
      <c r="BO96" s="549"/>
      <c r="BP96" s="549"/>
      <c r="BQ96" s="549"/>
      <c r="BR96" s="549"/>
      <c r="BS96" s="549"/>
      <c r="BT96" s="549"/>
      <c r="BU96" s="549"/>
      <c r="BV96" s="549"/>
      <c r="BW96" s="549"/>
      <c r="BX96" s="549"/>
      <c r="BY96" s="549"/>
      <c r="BZ96" s="549"/>
      <c r="CA96" s="549"/>
      <c r="CB96" s="549"/>
      <c r="CC96" s="549"/>
      <c r="CD96" s="549"/>
      <c r="CE96" s="8"/>
      <c r="CF96" s="549"/>
      <c r="CG96" s="549"/>
      <c r="CH96" s="549"/>
      <c r="CI96" s="549"/>
      <c r="CJ96" s="549"/>
      <c r="CK96" s="549"/>
      <c r="CL96" s="549"/>
      <c r="CM96" s="549"/>
      <c r="CN96" s="549"/>
      <c r="CO96" s="549"/>
      <c r="CP96" s="549"/>
      <c r="CQ96" s="549"/>
      <c r="CR96" s="549"/>
      <c r="CS96" s="549"/>
      <c r="CT96" s="549"/>
      <c r="CU96" s="549"/>
      <c r="CV96" s="549"/>
      <c r="CW96" s="549"/>
      <c r="CX96" s="549"/>
      <c r="CY96" s="549"/>
      <c r="CZ96" s="8"/>
      <c r="DA96" s="549"/>
      <c r="DB96" s="549"/>
      <c r="DC96" s="550"/>
      <c r="DD96" s="549"/>
      <c r="DE96" s="551"/>
      <c r="DF96" s="549"/>
      <c r="DG96" s="549"/>
      <c r="DH96" s="549"/>
      <c r="DI96" s="549"/>
      <c r="DJ96" s="549"/>
      <c r="DK96" s="549"/>
      <c r="DL96" s="549"/>
      <c r="DM96" s="549"/>
      <c r="DN96" s="549"/>
      <c r="DO96" s="549"/>
      <c r="DP96" s="549"/>
      <c r="DQ96" s="549"/>
      <c r="DR96" s="549"/>
      <c r="DS96" s="549"/>
      <c r="DT96" s="549"/>
      <c r="DU96" s="549"/>
      <c r="DV96" s="549"/>
      <c r="DW96" s="549"/>
      <c r="DX96" s="549"/>
      <c r="DY96" s="549"/>
      <c r="DZ96" s="549"/>
      <c r="EA96" s="549"/>
      <c r="EB96" s="549"/>
      <c r="EC96" s="549"/>
      <c r="ED96" s="549"/>
      <c r="EE96" s="549"/>
      <c r="EF96" s="549"/>
      <c r="EG96" s="549"/>
      <c r="EH96" s="549"/>
      <c r="EI96" s="549"/>
      <c r="EJ96" s="549"/>
      <c r="EK96" s="549"/>
      <c r="EL96" s="549"/>
      <c r="EM96" s="549"/>
      <c r="EN96" s="549"/>
      <c r="EO96" s="549"/>
      <c r="EP96" s="549"/>
      <c r="EQ96" s="549"/>
      <c r="ER96" s="549"/>
      <c r="ES96" s="549"/>
      <c r="ET96" s="549"/>
      <c r="EU96" s="549"/>
      <c r="EV96" s="549"/>
      <c r="EW96" s="549"/>
      <c r="EX96" s="549"/>
      <c r="EY96" s="549"/>
      <c r="EZ96" s="549"/>
      <c r="FA96" s="549"/>
      <c r="FB96" s="549"/>
      <c r="FC96" s="549"/>
      <c r="FD96" s="549"/>
      <c r="FE96" s="549"/>
      <c r="FF96" s="549"/>
      <c r="FG96" s="549"/>
      <c r="FH96" s="549"/>
      <c r="FI96" s="549"/>
      <c r="FJ96" s="549"/>
      <c r="FK96" s="549"/>
      <c r="FL96" s="549"/>
      <c r="FM96" s="549"/>
      <c r="FN96" s="8"/>
      <c r="FO96" s="549"/>
      <c r="FP96" s="549"/>
      <c r="FQ96" s="549"/>
      <c r="FR96" s="549"/>
      <c r="FS96" s="549"/>
      <c r="FT96" s="549"/>
      <c r="FU96" s="549"/>
      <c r="FV96" s="549"/>
      <c r="FW96" s="549"/>
      <c r="FX96" s="549"/>
      <c r="FY96" s="549"/>
      <c r="FZ96" s="549"/>
      <c r="GA96" s="549"/>
      <c r="GB96" s="549"/>
      <c r="GC96" s="549"/>
      <c r="GD96" s="549"/>
      <c r="GE96" s="549"/>
      <c r="GF96" s="549"/>
      <c r="GG96" s="549"/>
      <c r="GH96" s="549"/>
      <c r="GI96" s="549"/>
      <c r="GJ96" s="549"/>
      <c r="GK96" s="549"/>
      <c r="GL96" s="549"/>
      <c r="GM96" s="549"/>
      <c r="GN96" s="549"/>
      <c r="GO96" s="549"/>
      <c r="GP96" s="549"/>
      <c r="GQ96" s="549"/>
      <c r="GR96" s="549"/>
      <c r="GS96" s="549"/>
      <c r="GT96" s="549"/>
      <c r="GU96" s="549"/>
      <c r="GV96" s="549"/>
      <c r="GW96" s="549"/>
      <c r="GX96" s="549"/>
      <c r="GY96" s="549"/>
      <c r="GZ96" s="549"/>
      <c r="HA96" s="549"/>
      <c r="HB96" s="8"/>
      <c r="HC96" s="549"/>
      <c r="HD96" s="549"/>
      <c r="HE96" s="550"/>
      <c r="HF96" s="549"/>
      <c r="HG96" s="551"/>
      <c r="HH96" s="551"/>
      <c r="HI96" s="549"/>
      <c r="HJ96" s="550"/>
      <c r="HK96" s="549"/>
      <c r="HL96" s="549"/>
      <c r="HM96" s="549"/>
      <c r="HN96" s="549"/>
      <c r="HO96" s="549"/>
      <c r="HP96" s="549"/>
      <c r="HQ96" s="549"/>
      <c r="HR96" s="549"/>
      <c r="HS96" s="549"/>
      <c r="HT96" s="549"/>
      <c r="HU96" s="549"/>
      <c r="HV96" s="549"/>
      <c r="HW96" s="549"/>
      <c r="HX96" s="549"/>
      <c r="HY96" s="549"/>
      <c r="HZ96" s="549"/>
      <c r="IA96" s="549"/>
      <c r="IB96" s="549"/>
      <c r="IC96" s="549"/>
      <c r="ID96" s="549"/>
      <c r="IE96" s="549"/>
      <c r="IF96" s="549"/>
      <c r="IG96" s="549"/>
      <c r="IH96" s="549"/>
      <c r="II96" s="549"/>
      <c r="IJ96" s="8"/>
      <c r="IK96" s="549"/>
      <c r="IL96" s="549"/>
      <c r="IM96" s="549"/>
      <c r="IN96" s="549"/>
      <c r="IO96" s="549"/>
      <c r="IP96" s="549"/>
      <c r="IQ96" s="549"/>
      <c r="IR96" s="549"/>
      <c r="IS96" s="549"/>
      <c r="IT96" s="549"/>
      <c r="IU96" s="549"/>
      <c r="IV96" s="549"/>
      <c r="IW96" s="549"/>
      <c r="IX96" s="549"/>
      <c r="IY96" s="549"/>
      <c r="IZ96" s="549"/>
      <c r="JA96" s="549"/>
      <c r="JB96" s="549"/>
      <c r="JC96" s="549"/>
      <c r="JD96" s="549"/>
      <c r="JE96" s="549"/>
      <c r="JF96" s="549"/>
      <c r="JG96" s="549"/>
      <c r="JH96" s="549"/>
      <c r="JI96" s="549"/>
      <c r="JJ96" s="549"/>
      <c r="JK96" s="549"/>
      <c r="JL96" s="549"/>
      <c r="JM96" s="549"/>
      <c r="JN96" s="549"/>
      <c r="JO96" s="549"/>
      <c r="JP96" s="549"/>
      <c r="JQ96" s="549"/>
      <c r="JR96" s="549"/>
      <c r="JS96" s="549"/>
      <c r="JT96" s="549"/>
      <c r="JU96" s="549"/>
      <c r="JV96" s="549"/>
      <c r="JW96" s="549"/>
      <c r="JX96" s="549"/>
      <c r="JY96" s="549"/>
      <c r="JZ96" s="549"/>
      <c r="KA96" s="549"/>
      <c r="KB96" s="549"/>
      <c r="KC96" s="549"/>
      <c r="KD96" s="549"/>
      <c r="KE96" s="549"/>
      <c r="KF96" s="549"/>
      <c r="KG96" s="549"/>
      <c r="KH96" s="8"/>
      <c r="KI96" s="549"/>
      <c r="KJ96" s="549"/>
      <c r="KK96" s="549"/>
      <c r="KL96" s="549"/>
      <c r="KM96" s="549"/>
      <c r="KN96" s="549"/>
      <c r="KO96" s="549"/>
      <c r="KP96" s="549"/>
      <c r="KQ96" s="549"/>
      <c r="KR96" s="549"/>
      <c r="KS96" s="549"/>
      <c r="KT96" s="549"/>
      <c r="KU96" s="549"/>
      <c r="KV96" s="549"/>
      <c r="KW96" s="549"/>
      <c r="KX96" s="549"/>
      <c r="KY96" s="549"/>
      <c r="KZ96" s="549"/>
      <c r="LA96" s="549"/>
      <c r="LB96" s="8"/>
      <c r="LC96" s="549"/>
      <c r="LD96" s="549"/>
      <c r="LE96" s="549"/>
      <c r="LF96" s="549"/>
      <c r="LG96" s="549"/>
      <c r="LH96" s="549"/>
      <c r="LI96" s="549"/>
      <c r="LJ96" s="549"/>
      <c r="LK96" s="549"/>
      <c r="LL96" s="549"/>
      <c r="LM96" s="549"/>
      <c r="LN96" s="549"/>
      <c r="LO96" s="549"/>
      <c r="LP96" s="549"/>
      <c r="LQ96" s="549"/>
      <c r="LR96" s="549"/>
      <c r="LS96" s="549"/>
      <c r="LT96" s="549"/>
      <c r="LU96" s="549"/>
      <c r="LV96" s="549"/>
      <c r="LW96" s="549"/>
      <c r="LX96" s="549"/>
      <c r="LY96" s="549"/>
      <c r="LZ96" s="549"/>
      <c r="MA96" s="549"/>
      <c r="MB96" s="549"/>
      <c r="MC96" s="549"/>
      <c r="MD96" s="549"/>
      <c r="ME96" s="549"/>
      <c r="MF96" s="549"/>
      <c r="MG96" s="8"/>
      <c r="MH96" s="549"/>
      <c r="MI96" s="549"/>
      <c r="MJ96" s="549"/>
      <c r="MK96" s="549"/>
      <c r="ML96" s="549"/>
      <c r="MM96" s="549"/>
      <c r="MN96" s="549"/>
      <c r="MO96" s="549"/>
      <c r="MP96" s="8"/>
      <c r="MQ96" s="549"/>
      <c r="MR96" s="8"/>
      <c r="MS96" s="549"/>
      <c r="MT96" s="549"/>
      <c r="MU96" s="549"/>
      <c r="MV96" s="549"/>
      <c r="MW96" s="549"/>
      <c r="MX96" s="514">
        <v>0</v>
      </c>
    </row>
    <row r="97" spans="1:362" outlineLevel="1">
      <c r="A97" s="18">
        <f t="shared" si="259"/>
        <v>84</v>
      </c>
      <c r="B97" s="18"/>
      <c r="D97" s="12"/>
      <c r="E97" t="b">
        <v>0</v>
      </c>
      <c r="H97" s="18"/>
      <c r="I97" s="18"/>
      <c r="J97" s="18"/>
      <c r="K97" s="18"/>
      <c r="L97" s="18"/>
      <c r="M97" s="18"/>
      <c r="N97" s="18"/>
      <c r="O97" s="18"/>
      <c r="P97" s="18"/>
      <c r="Q97" s="18"/>
      <c r="R97" s="18"/>
      <c r="S97" s="18"/>
      <c r="T97" s="18"/>
      <c r="U97" s="18"/>
      <c r="V97" s="18"/>
      <c r="W97" s="18"/>
      <c r="X97" s="18"/>
      <c r="Y97" s="18"/>
      <c r="Z97" s="18"/>
      <c r="AA97" s="18"/>
      <c r="AB97" s="18"/>
      <c r="AC97" s="18"/>
      <c r="AD97" s="18"/>
      <c r="AE97" s="18"/>
      <c r="AF97" s="18"/>
      <c r="AG97" s="18"/>
      <c r="AH97" s="18"/>
      <c r="AI97" s="116"/>
      <c r="AJ97" s="116"/>
      <c r="AK97" s="116"/>
      <c r="AL97" s="116"/>
      <c r="AM97" s="116"/>
      <c r="AN97" s="116"/>
      <c r="AO97" s="116"/>
      <c r="AP97" s="116"/>
      <c r="AQ97" s="116"/>
      <c r="AR97" s="116"/>
      <c r="AS97" s="116"/>
      <c r="AT97" s="116"/>
      <c r="AU97" s="116"/>
      <c r="AV97" s="18"/>
      <c r="AW97" s="18"/>
      <c r="AX97" s="18"/>
      <c r="AY97" s="18"/>
      <c r="AZ97" s="18"/>
      <c r="BA97" s="211" t="s">
        <v>791</v>
      </c>
      <c r="BB97" s="8" t="str">
        <f ca="1">IF(COUNTIF(BA$13:BA97,BA97)=1,"-","Dup")</f>
        <v>-</v>
      </c>
      <c r="BC97" s="8"/>
      <c r="BD97" s="549"/>
      <c r="BE97" s="549"/>
      <c r="BF97" s="549"/>
      <c r="BG97" s="549"/>
      <c r="BH97" s="549"/>
      <c r="BI97" s="549"/>
      <c r="BJ97" s="549"/>
      <c r="BK97" s="549"/>
      <c r="BL97" s="549"/>
      <c r="BM97" s="8"/>
      <c r="BN97" s="549"/>
      <c r="BO97" s="549"/>
      <c r="BP97" s="549"/>
      <c r="BQ97" s="549"/>
      <c r="BR97" s="549"/>
      <c r="BS97" s="549"/>
      <c r="BT97" s="549"/>
      <c r="BU97" s="549"/>
      <c r="BV97" s="549"/>
      <c r="BW97" s="549"/>
      <c r="BX97" s="549"/>
      <c r="BY97" s="549"/>
      <c r="BZ97" s="549"/>
      <c r="CA97" s="549"/>
      <c r="CB97" s="549"/>
      <c r="CC97" s="549"/>
      <c r="CD97" s="549"/>
      <c r="CE97" s="8"/>
      <c r="CF97" s="549"/>
      <c r="CG97" s="549"/>
      <c r="CH97" s="549"/>
      <c r="CI97" s="549"/>
      <c r="CJ97" s="549"/>
      <c r="CK97" s="549"/>
      <c r="CL97" s="549"/>
      <c r="CM97" s="549"/>
      <c r="CN97" s="549"/>
      <c r="CO97" s="549"/>
      <c r="CP97" s="549"/>
      <c r="CQ97" s="549"/>
      <c r="CR97" s="549"/>
      <c r="CS97" s="549"/>
      <c r="CT97" s="549"/>
      <c r="CU97" s="549"/>
      <c r="CV97" s="549"/>
      <c r="CW97" s="549"/>
      <c r="CX97" s="549"/>
      <c r="CY97" s="549"/>
      <c r="CZ97" s="8"/>
      <c r="DA97" s="549"/>
      <c r="DB97" s="549"/>
      <c r="DC97" s="550"/>
      <c r="DD97" s="549"/>
      <c r="DE97" s="551"/>
      <c r="DF97" s="549"/>
      <c r="DG97" s="549"/>
      <c r="DH97" s="549"/>
      <c r="DI97" s="549"/>
      <c r="DJ97" s="549"/>
      <c r="DK97" s="549"/>
      <c r="DL97" s="549"/>
      <c r="DM97" s="549"/>
      <c r="DN97" s="549"/>
      <c r="DO97" s="549"/>
      <c r="DP97" s="549"/>
      <c r="DQ97" s="549"/>
      <c r="DR97" s="549"/>
      <c r="DS97" s="549"/>
      <c r="DT97" s="549"/>
      <c r="DU97" s="549"/>
      <c r="DV97" s="549"/>
      <c r="DW97" s="549"/>
      <c r="DX97" s="549"/>
      <c r="DY97" s="549"/>
      <c r="DZ97" s="549"/>
      <c r="EA97" s="549"/>
      <c r="EB97" s="549"/>
      <c r="EC97" s="549"/>
      <c r="ED97" s="549"/>
      <c r="EE97" s="549"/>
      <c r="EF97" s="549"/>
      <c r="EG97" s="549"/>
      <c r="EH97" s="549"/>
      <c r="EI97" s="549"/>
      <c r="EJ97" s="549"/>
      <c r="EK97" s="549"/>
      <c r="EL97" s="549"/>
      <c r="EM97" s="549"/>
      <c r="EN97" s="549"/>
      <c r="EO97" s="549"/>
      <c r="EP97" s="549"/>
      <c r="EQ97" s="549"/>
      <c r="ER97" s="549"/>
      <c r="ES97" s="549"/>
      <c r="ET97" s="549"/>
      <c r="EU97" s="549"/>
      <c r="EV97" s="549"/>
      <c r="EW97" s="549"/>
      <c r="EX97" s="549"/>
      <c r="EY97" s="549"/>
      <c r="EZ97" s="549"/>
      <c r="FA97" s="549"/>
      <c r="FB97" s="549"/>
      <c r="FC97" s="549"/>
      <c r="FD97" s="549"/>
      <c r="FE97" s="549"/>
      <c r="FF97" s="549"/>
      <c r="FG97" s="549"/>
      <c r="FH97" s="549"/>
      <c r="FI97" s="549"/>
      <c r="FJ97" s="549"/>
      <c r="FK97" s="549"/>
      <c r="FL97" s="549"/>
      <c r="FM97" s="549"/>
      <c r="FN97" s="8"/>
      <c r="FO97" s="549"/>
      <c r="FP97" s="549"/>
      <c r="FQ97" s="549"/>
      <c r="FR97" s="549"/>
      <c r="FS97" s="549"/>
      <c r="FT97" s="549"/>
      <c r="FU97" s="549"/>
      <c r="FV97" s="549"/>
      <c r="FW97" s="549"/>
      <c r="FX97" s="549"/>
      <c r="FY97" s="549"/>
      <c r="FZ97" s="549"/>
      <c r="GA97" s="549"/>
      <c r="GB97" s="549"/>
      <c r="GC97" s="549"/>
      <c r="GD97" s="549"/>
      <c r="GE97" s="549"/>
      <c r="GF97" s="549"/>
      <c r="GG97" s="549"/>
      <c r="GH97" s="549"/>
      <c r="GI97" s="549"/>
      <c r="GJ97" s="549"/>
      <c r="GK97" s="549"/>
      <c r="GL97" s="549"/>
      <c r="GM97" s="549"/>
      <c r="GN97" s="549"/>
      <c r="GO97" s="549"/>
      <c r="GP97" s="549"/>
      <c r="GQ97" s="549"/>
      <c r="GR97" s="549"/>
      <c r="GS97" s="549"/>
      <c r="GT97" s="549"/>
      <c r="GU97" s="549"/>
      <c r="GV97" s="549"/>
      <c r="GW97" s="549"/>
      <c r="GX97" s="549"/>
      <c r="GY97" s="549"/>
      <c r="GZ97" s="549"/>
      <c r="HA97" s="549"/>
      <c r="HB97" s="8"/>
      <c r="HC97" s="549"/>
      <c r="HD97" s="549"/>
      <c r="HE97" s="550"/>
      <c r="HF97" s="549"/>
      <c r="HG97" s="551"/>
      <c r="HH97" s="551"/>
      <c r="HI97" s="549"/>
      <c r="HJ97" s="550"/>
      <c r="HK97" s="549"/>
      <c r="HL97" s="549"/>
      <c r="HM97" s="549"/>
      <c r="HN97" s="549"/>
      <c r="HO97" s="549"/>
      <c r="HP97" s="549"/>
      <c r="HQ97" s="549"/>
      <c r="HR97" s="549"/>
      <c r="HS97" s="549"/>
      <c r="HT97" s="549"/>
      <c r="HU97" s="549"/>
      <c r="HV97" s="549"/>
      <c r="HW97" s="549"/>
      <c r="HX97" s="549"/>
      <c r="HY97" s="549"/>
      <c r="HZ97" s="549"/>
      <c r="IA97" s="549"/>
      <c r="IB97" s="549"/>
      <c r="IC97" s="549"/>
      <c r="ID97" s="549"/>
      <c r="IE97" s="549"/>
      <c r="IF97" s="549"/>
      <c r="IG97" s="549"/>
      <c r="IH97" s="549"/>
      <c r="II97" s="549"/>
      <c r="IJ97" s="8"/>
      <c r="IK97" s="549"/>
      <c r="IL97" s="549"/>
      <c r="IM97" s="549"/>
      <c r="IN97" s="549"/>
      <c r="IO97" s="549"/>
      <c r="IP97" s="549"/>
      <c r="IQ97" s="549"/>
      <c r="IR97" s="549"/>
      <c r="IS97" s="549"/>
      <c r="IT97" s="549"/>
      <c r="IU97" s="549"/>
      <c r="IV97" s="549"/>
      <c r="IW97" s="549"/>
      <c r="IX97" s="549"/>
      <c r="IY97" s="549"/>
      <c r="IZ97" s="549"/>
      <c r="JA97" s="549"/>
      <c r="JB97" s="549"/>
      <c r="JC97" s="549"/>
      <c r="JD97" s="549"/>
      <c r="JE97" s="549"/>
      <c r="JF97" s="549"/>
      <c r="JG97" s="549"/>
      <c r="JH97" s="549"/>
      <c r="JI97" s="549"/>
      <c r="JJ97" s="549"/>
      <c r="JK97" s="549"/>
      <c r="JL97" s="549"/>
      <c r="JM97" s="549"/>
      <c r="JN97" s="549"/>
      <c r="JO97" s="549"/>
      <c r="JP97" s="549"/>
      <c r="JQ97" s="549"/>
      <c r="JR97" s="549"/>
      <c r="JS97" s="549"/>
      <c r="JT97" s="549"/>
      <c r="JU97" s="549"/>
      <c r="JV97" s="549"/>
      <c r="JW97" s="549"/>
      <c r="JX97" s="549"/>
      <c r="JY97" s="549"/>
      <c r="JZ97" s="549"/>
      <c r="KA97" s="549"/>
      <c r="KB97" s="549"/>
      <c r="KC97" s="549"/>
      <c r="KD97" s="549"/>
      <c r="KE97" s="549"/>
      <c r="KF97" s="549"/>
      <c r="KG97" s="549"/>
      <c r="KH97" s="8"/>
      <c r="KI97" s="549"/>
      <c r="KJ97" s="549"/>
      <c r="KK97" s="549"/>
      <c r="KL97" s="549"/>
      <c r="KM97" s="549"/>
      <c r="KN97" s="549"/>
      <c r="KO97" s="549"/>
      <c r="KP97" s="549"/>
      <c r="KQ97" s="549"/>
      <c r="KR97" s="549"/>
      <c r="KS97" s="549"/>
      <c r="KT97" s="549"/>
      <c r="KU97" s="549"/>
      <c r="KV97" s="549"/>
      <c r="KW97" s="549"/>
      <c r="KX97" s="549"/>
      <c r="KY97" s="549"/>
      <c r="KZ97" s="549"/>
      <c r="LA97" s="549"/>
      <c r="LB97" s="8"/>
      <c r="LC97" s="549"/>
      <c r="LD97" s="549"/>
      <c r="LE97" s="549"/>
      <c r="LF97" s="549"/>
      <c r="LG97" s="549"/>
      <c r="LH97" s="549"/>
      <c r="LI97" s="549"/>
      <c r="LJ97" s="549"/>
      <c r="LK97" s="549"/>
      <c r="LL97" s="549"/>
      <c r="LM97" s="549"/>
      <c r="LN97" s="549"/>
      <c r="LO97" s="549"/>
      <c r="LP97" s="549"/>
      <c r="LQ97" s="549"/>
      <c r="LR97" s="549"/>
      <c r="LS97" s="549"/>
      <c r="LT97" s="549"/>
      <c r="LU97" s="549"/>
      <c r="LV97" s="549"/>
      <c r="LW97" s="549"/>
      <c r="LX97" s="549"/>
      <c r="LY97" s="549"/>
      <c r="LZ97" s="549"/>
      <c r="MA97" s="549"/>
      <c r="MB97" s="549"/>
      <c r="MC97" s="549"/>
      <c r="MD97" s="549"/>
      <c r="ME97" s="549"/>
      <c r="MF97" s="549"/>
      <c r="MG97" s="8"/>
      <c r="MH97" s="549"/>
      <c r="MI97" s="549"/>
      <c r="MJ97" s="549"/>
      <c r="MK97" s="549"/>
      <c r="ML97" s="549"/>
      <c r="MM97" s="549"/>
      <c r="MN97" s="549"/>
      <c r="MO97" s="549"/>
      <c r="MP97" s="8"/>
      <c r="MQ97" s="549"/>
      <c r="MR97" s="8"/>
      <c r="MS97" s="549"/>
      <c r="MT97" s="549"/>
      <c r="MU97" s="549"/>
      <c r="MV97" s="549"/>
      <c r="MW97" s="549"/>
      <c r="MX97" s="514">
        <v>0</v>
      </c>
    </row>
    <row r="98" spans="1:362" outlineLevel="1">
      <c r="A98" s="18">
        <f t="shared" si="259"/>
        <v>85</v>
      </c>
      <c r="B98" s="18"/>
      <c r="D98" s="12"/>
      <c r="E98" t="b">
        <v>0</v>
      </c>
      <c r="H98" s="18"/>
      <c r="I98" s="18"/>
      <c r="J98" s="18"/>
      <c r="K98" s="18"/>
      <c r="L98" s="18"/>
      <c r="M98" s="18"/>
      <c r="N98" s="18"/>
      <c r="O98" s="18"/>
      <c r="P98" s="18"/>
      <c r="Q98" s="18"/>
      <c r="R98" s="18"/>
      <c r="S98" s="18"/>
      <c r="T98" s="18"/>
      <c r="U98" s="18"/>
      <c r="V98" s="18"/>
      <c r="W98" s="18"/>
      <c r="X98" s="18"/>
      <c r="Y98" s="18"/>
      <c r="Z98" s="18"/>
      <c r="AA98" s="18"/>
      <c r="AB98" s="18"/>
      <c r="AC98" s="18"/>
      <c r="AD98" s="18"/>
      <c r="AE98" s="18"/>
      <c r="AF98" s="18"/>
      <c r="AG98" s="18"/>
      <c r="AH98" s="18"/>
      <c r="AI98" s="116"/>
      <c r="AJ98" s="116"/>
      <c r="AK98" s="116"/>
      <c r="AL98" s="116"/>
      <c r="AM98" s="116"/>
      <c r="AN98" s="116"/>
      <c r="AO98" s="116"/>
      <c r="AP98" s="116"/>
      <c r="AQ98" s="116"/>
      <c r="AR98" s="116"/>
      <c r="AS98" s="116"/>
      <c r="AT98" s="116"/>
      <c r="AU98" s="116"/>
      <c r="AV98" s="18"/>
      <c r="AW98" s="18"/>
      <c r="AX98" s="18"/>
      <c r="AY98" s="18"/>
      <c r="AZ98" s="18"/>
      <c r="BA98" s="211" t="s">
        <v>792</v>
      </c>
      <c r="BB98" s="8" t="str">
        <f ca="1">IF(COUNTIF(BA$13:BA98,BA98)=1,"-","Dup")</f>
        <v>-</v>
      </c>
      <c r="BC98" s="8"/>
      <c r="BD98" s="549"/>
      <c r="BE98" s="549"/>
      <c r="BF98" s="549"/>
      <c r="BG98" s="549"/>
      <c r="BH98" s="549"/>
      <c r="BI98" s="549"/>
      <c r="BJ98" s="549"/>
      <c r="BK98" s="549"/>
      <c r="BL98" s="549"/>
      <c r="BM98" s="8"/>
      <c r="BN98" s="549"/>
      <c r="BO98" s="549"/>
      <c r="BP98" s="549"/>
      <c r="BQ98" s="549"/>
      <c r="BR98" s="549"/>
      <c r="BS98" s="549"/>
      <c r="BT98" s="549"/>
      <c r="BU98" s="549"/>
      <c r="BV98" s="549"/>
      <c r="BW98" s="549"/>
      <c r="BX98" s="549"/>
      <c r="BY98" s="549"/>
      <c r="BZ98" s="549"/>
      <c r="CA98" s="549"/>
      <c r="CB98" s="549"/>
      <c r="CC98" s="549"/>
      <c r="CD98" s="549"/>
      <c r="CE98" s="8"/>
      <c r="CF98" s="549"/>
      <c r="CG98" s="549"/>
      <c r="CH98" s="549"/>
      <c r="CI98" s="549"/>
      <c r="CJ98" s="549"/>
      <c r="CK98" s="549"/>
      <c r="CL98" s="549"/>
      <c r="CM98" s="549"/>
      <c r="CN98" s="549"/>
      <c r="CO98" s="549"/>
      <c r="CP98" s="549"/>
      <c r="CQ98" s="549"/>
      <c r="CR98" s="549"/>
      <c r="CS98" s="549"/>
      <c r="CT98" s="549"/>
      <c r="CU98" s="549"/>
      <c r="CV98" s="549"/>
      <c r="CW98" s="549"/>
      <c r="CX98" s="549"/>
      <c r="CY98" s="549"/>
      <c r="CZ98" s="8"/>
      <c r="DA98" s="549"/>
      <c r="DB98" s="549"/>
      <c r="DC98" s="550"/>
      <c r="DD98" s="549"/>
      <c r="DE98" s="551"/>
      <c r="DF98" s="549"/>
      <c r="DG98" s="549"/>
      <c r="DH98" s="549"/>
      <c r="DI98" s="549"/>
      <c r="DJ98" s="549"/>
      <c r="DK98" s="549"/>
      <c r="DL98" s="549"/>
      <c r="DM98" s="549"/>
      <c r="DN98" s="549"/>
      <c r="DO98" s="549"/>
      <c r="DP98" s="549"/>
      <c r="DQ98" s="549"/>
      <c r="DR98" s="549"/>
      <c r="DS98" s="549"/>
      <c r="DT98" s="549"/>
      <c r="DU98" s="549"/>
      <c r="DV98" s="549"/>
      <c r="DW98" s="549"/>
      <c r="DX98" s="549"/>
      <c r="DY98" s="549"/>
      <c r="DZ98" s="549"/>
      <c r="EA98" s="549"/>
      <c r="EB98" s="549"/>
      <c r="EC98" s="549"/>
      <c r="ED98" s="549"/>
      <c r="EE98" s="549"/>
      <c r="EF98" s="549"/>
      <c r="EG98" s="549"/>
      <c r="EH98" s="549"/>
      <c r="EI98" s="549"/>
      <c r="EJ98" s="549"/>
      <c r="EK98" s="549"/>
      <c r="EL98" s="549"/>
      <c r="EM98" s="549"/>
      <c r="EN98" s="549"/>
      <c r="EO98" s="549"/>
      <c r="EP98" s="549"/>
      <c r="EQ98" s="549"/>
      <c r="ER98" s="549"/>
      <c r="ES98" s="549"/>
      <c r="ET98" s="549"/>
      <c r="EU98" s="549"/>
      <c r="EV98" s="549"/>
      <c r="EW98" s="549"/>
      <c r="EX98" s="549"/>
      <c r="EY98" s="549"/>
      <c r="EZ98" s="549"/>
      <c r="FA98" s="549"/>
      <c r="FB98" s="549"/>
      <c r="FC98" s="549"/>
      <c r="FD98" s="549"/>
      <c r="FE98" s="549"/>
      <c r="FF98" s="549"/>
      <c r="FG98" s="549"/>
      <c r="FH98" s="549"/>
      <c r="FI98" s="549"/>
      <c r="FJ98" s="549"/>
      <c r="FK98" s="549"/>
      <c r="FL98" s="549"/>
      <c r="FM98" s="549"/>
      <c r="FN98" s="8"/>
      <c r="FO98" s="549"/>
      <c r="FP98" s="549"/>
      <c r="FQ98" s="549"/>
      <c r="FR98" s="549"/>
      <c r="FS98" s="549"/>
      <c r="FT98" s="549"/>
      <c r="FU98" s="549"/>
      <c r="FV98" s="549"/>
      <c r="FW98" s="549"/>
      <c r="FX98" s="549"/>
      <c r="FY98" s="549"/>
      <c r="FZ98" s="549"/>
      <c r="GA98" s="549"/>
      <c r="GB98" s="549"/>
      <c r="GC98" s="549"/>
      <c r="GD98" s="549"/>
      <c r="GE98" s="549"/>
      <c r="GF98" s="549"/>
      <c r="GG98" s="549"/>
      <c r="GH98" s="549"/>
      <c r="GI98" s="549"/>
      <c r="GJ98" s="549"/>
      <c r="GK98" s="549"/>
      <c r="GL98" s="549"/>
      <c r="GM98" s="549"/>
      <c r="GN98" s="549"/>
      <c r="GO98" s="549"/>
      <c r="GP98" s="549"/>
      <c r="GQ98" s="549"/>
      <c r="GR98" s="549"/>
      <c r="GS98" s="549"/>
      <c r="GT98" s="549"/>
      <c r="GU98" s="549"/>
      <c r="GV98" s="549"/>
      <c r="GW98" s="549"/>
      <c r="GX98" s="549"/>
      <c r="GY98" s="549"/>
      <c r="GZ98" s="549"/>
      <c r="HA98" s="549"/>
      <c r="HB98" s="8"/>
      <c r="HC98" s="549"/>
      <c r="HD98" s="549"/>
      <c r="HE98" s="550"/>
      <c r="HF98" s="549"/>
      <c r="HG98" s="551"/>
      <c r="HH98" s="551"/>
      <c r="HI98" s="549"/>
      <c r="HJ98" s="550"/>
      <c r="HK98" s="549"/>
      <c r="HL98" s="549"/>
      <c r="HM98" s="549"/>
      <c r="HN98" s="549"/>
      <c r="HO98" s="549"/>
      <c r="HP98" s="549"/>
      <c r="HQ98" s="549"/>
      <c r="HR98" s="549"/>
      <c r="HS98" s="549"/>
      <c r="HT98" s="549"/>
      <c r="HU98" s="549"/>
      <c r="HV98" s="549"/>
      <c r="HW98" s="549"/>
      <c r="HX98" s="549"/>
      <c r="HY98" s="549"/>
      <c r="HZ98" s="549"/>
      <c r="IA98" s="549"/>
      <c r="IB98" s="549"/>
      <c r="IC98" s="549"/>
      <c r="ID98" s="549"/>
      <c r="IE98" s="549"/>
      <c r="IF98" s="549"/>
      <c r="IG98" s="549"/>
      <c r="IH98" s="549"/>
      <c r="II98" s="549"/>
      <c r="IJ98" s="8"/>
      <c r="IK98" s="549"/>
      <c r="IL98" s="549"/>
      <c r="IM98" s="549"/>
      <c r="IN98" s="549"/>
      <c r="IO98" s="549"/>
      <c r="IP98" s="549"/>
      <c r="IQ98" s="549"/>
      <c r="IR98" s="549"/>
      <c r="IS98" s="549"/>
      <c r="IT98" s="549"/>
      <c r="IU98" s="549"/>
      <c r="IV98" s="549"/>
      <c r="IW98" s="549"/>
      <c r="IX98" s="549"/>
      <c r="IY98" s="549"/>
      <c r="IZ98" s="549"/>
      <c r="JA98" s="549"/>
      <c r="JB98" s="549"/>
      <c r="JC98" s="549"/>
      <c r="JD98" s="549"/>
      <c r="JE98" s="549"/>
      <c r="JF98" s="549"/>
      <c r="JG98" s="549"/>
      <c r="JH98" s="549"/>
      <c r="JI98" s="549"/>
      <c r="JJ98" s="549"/>
      <c r="JK98" s="549"/>
      <c r="JL98" s="549"/>
      <c r="JM98" s="549"/>
      <c r="JN98" s="549"/>
      <c r="JO98" s="549"/>
      <c r="JP98" s="549"/>
      <c r="JQ98" s="549"/>
      <c r="JR98" s="549"/>
      <c r="JS98" s="549"/>
      <c r="JT98" s="549"/>
      <c r="JU98" s="549"/>
      <c r="JV98" s="549"/>
      <c r="JW98" s="549"/>
      <c r="JX98" s="549"/>
      <c r="JY98" s="549"/>
      <c r="JZ98" s="549"/>
      <c r="KA98" s="549"/>
      <c r="KB98" s="549"/>
      <c r="KC98" s="549"/>
      <c r="KD98" s="549"/>
      <c r="KE98" s="549"/>
      <c r="KF98" s="549"/>
      <c r="KG98" s="549"/>
      <c r="KH98" s="8"/>
      <c r="KI98" s="549"/>
      <c r="KJ98" s="549"/>
      <c r="KK98" s="549"/>
      <c r="KL98" s="549"/>
      <c r="KM98" s="549"/>
      <c r="KN98" s="549"/>
      <c r="KO98" s="549"/>
      <c r="KP98" s="549"/>
      <c r="KQ98" s="549"/>
      <c r="KR98" s="549"/>
      <c r="KS98" s="549"/>
      <c r="KT98" s="549"/>
      <c r="KU98" s="549"/>
      <c r="KV98" s="549"/>
      <c r="KW98" s="549"/>
      <c r="KX98" s="549"/>
      <c r="KY98" s="549"/>
      <c r="KZ98" s="549"/>
      <c r="LA98" s="549"/>
      <c r="LB98" s="8"/>
      <c r="LC98" s="549"/>
      <c r="LD98" s="549"/>
      <c r="LE98" s="549"/>
      <c r="LF98" s="549"/>
      <c r="LG98" s="549"/>
      <c r="LH98" s="549"/>
      <c r="LI98" s="549"/>
      <c r="LJ98" s="549"/>
      <c r="LK98" s="549"/>
      <c r="LL98" s="549"/>
      <c r="LM98" s="549"/>
      <c r="LN98" s="549"/>
      <c r="LO98" s="549"/>
      <c r="LP98" s="549"/>
      <c r="LQ98" s="549"/>
      <c r="LR98" s="549"/>
      <c r="LS98" s="549"/>
      <c r="LT98" s="549"/>
      <c r="LU98" s="549"/>
      <c r="LV98" s="549"/>
      <c r="LW98" s="549"/>
      <c r="LX98" s="549"/>
      <c r="LY98" s="549"/>
      <c r="LZ98" s="549"/>
      <c r="MA98" s="549"/>
      <c r="MB98" s="549"/>
      <c r="MC98" s="549"/>
      <c r="MD98" s="549"/>
      <c r="ME98" s="549"/>
      <c r="MF98" s="549"/>
      <c r="MG98" s="8"/>
      <c r="MH98" s="549"/>
      <c r="MI98" s="549"/>
      <c r="MJ98" s="549"/>
      <c r="MK98" s="549"/>
      <c r="ML98" s="549"/>
      <c r="MM98" s="549"/>
      <c r="MN98" s="549"/>
      <c r="MO98" s="549"/>
      <c r="MP98" s="8"/>
      <c r="MQ98" s="549"/>
      <c r="MR98" s="8"/>
      <c r="MS98" s="549"/>
      <c r="MT98" s="549"/>
      <c r="MU98" s="549"/>
      <c r="MV98" s="549"/>
      <c r="MW98" s="549"/>
      <c r="MX98" s="514">
        <v>0</v>
      </c>
    </row>
    <row r="99" spans="1:362" outlineLevel="1">
      <c r="A99" s="18">
        <f t="shared" si="259"/>
        <v>86</v>
      </c>
      <c r="B99" s="18"/>
      <c r="D99" s="12"/>
      <c r="E99" t="b">
        <v>0</v>
      </c>
      <c r="H99" s="18"/>
      <c r="I99" s="18"/>
      <c r="J99" s="18"/>
      <c r="K99" s="18"/>
      <c r="L99" s="18"/>
      <c r="M99" s="18"/>
      <c r="N99" s="18"/>
      <c r="O99" s="18"/>
      <c r="P99" s="18"/>
      <c r="Q99" s="18"/>
      <c r="R99" s="18"/>
      <c r="S99" s="18"/>
      <c r="T99" s="18"/>
      <c r="U99" s="18"/>
      <c r="V99" s="18"/>
      <c r="W99" s="18"/>
      <c r="X99" s="18"/>
      <c r="Y99" s="18"/>
      <c r="Z99" s="18"/>
      <c r="AA99" s="18"/>
      <c r="AB99" s="18"/>
      <c r="AC99" s="18"/>
      <c r="AD99" s="18"/>
      <c r="AE99" s="18"/>
      <c r="AF99" s="18"/>
      <c r="AG99" s="18"/>
      <c r="AH99" s="18"/>
      <c r="AI99" s="116"/>
      <c r="AJ99" s="116"/>
      <c r="AK99" s="116"/>
      <c r="AL99" s="116"/>
      <c r="AM99" s="116"/>
      <c r="AN99" s="116"/>
      <c r="AO99" s="116"/>
      <c r="AP99" s="116"/>
      <c r="AQ99" s="116"/>
      <c r="AR99" s="116"/>
      <c r="AS99" s="116"/>
      <c r="AT99" s="116"/>
      <c r="AU99" s="116"/>
      <c r="AV99" s="18"/>
      <c r="AW99" s="18"/>
      <c r="AX99" s="18"/>
      <c r="AY99" s="18"/>
      <c r="AZ99" s="18"/>
      <c r="BA99" s="211" t="s">
        <v>1410</v>
      </c>
      <c r="BB99" s="8" t="str">
        <f ca="1">IF(COUNTIF(BA$13:BA99,BA99)=1,"-","Dup")</f>
        <v>-</v>
      </c>
      <c r="BC99" s="8"/>
      <c r="BD99" s="549"/>
      <c r="BE99" s="549"/>
      <c r="BF99" s="549"/>
      <c r="BG99" s="549"/>
      <c r="BH99" s="549"/>
      <c r="BI99" s="549"/>
      <c r="BJ99" s="549"/>
      <c r="BK99" s="549"/>
      <c r="BL99" s="549"/>
      <c r="BM99" s="8"/>
      <c r="BN99" s="549"/>
      <c r="BO99" s="549"/>
      <c r="BP99" s="549"/>
      <c r="BQ99" s="549"/>
      <c r="BR99" s="549"/>
      <c r="BS99" s="549"/>
      <c r="BT99" s="549"/>
      <c r="BU99" s="549"/>
      <c r="BV99" s="549"/>
      <c r="BW99" s="549"/>
      <c r="BX99" s="549"/>
      <c r="BY99" s="549"/>
      <c r="BZ99" s="549"/>
      <c r="CA99" s="549"/>
      <c r="CB99" s="549"/>
      <c r="CC99" s="549"/>
      <c r="CD99" s="549"/>
      <c r="CE99" s="8"/>
      <c r="CF99" s="549"/>
      <c r="CG99" s="549"/>
      <c r="CH99" s="549"/>
      <c r="CI99" s="549"/>
      <c r="CJ99" s="549"/>
      <c r="CK99" s="549"/>
      <c r="CL99" s="549"/>
      <c r="CM99" s="549"/>
      <c r="CN99" s="549"/>
      <c r="CO99" s="549"/>
      <c r="CP99" s="549"/>
      <c r="CQ99" s="549"/>
      <c r="CR99" s="549"/>
      <c r="CS99" s="549"/>
      <c r="CT99" s="549"/>
      <c r="CU99" s="549"/>
      <c r="CV99" s="549"/>
      <c r="CW99" s="549"/>
      <c r="CX99" s="549"/>
      <c r="CY99" s="549"/>
      <c r="CZ99" s="8"/>
      <c r="DA99" s="549"/>
      <c r="DB99" s="549"/>
      <c r="DC99" s="550"/>
      <c r="DD99" s="549"/>
      <c r="DE99" s="551"/>
      <c r="DF99" s="549"/>
      <c r="DG99" s="549"/>
      <c r="DH99" s="549"/>
      <c r="DI99" s="549"/>
      <c r="DJ99" s="549"/>
      <c r="DK99" s="549"/>
      <c r="DL99" s="549"/>
      <c r="DM99" s="549"/>
      <c r="DN99" s="549"/>
      <c r="DO99" s="549"/>
      <c r="DP99" s="549"/>
      <c r="DQ99" s="549"/>
      <c r="DR99" s="549"/>
      <c r="DS99" s="549"/>
      <c r="DT99" s="549"/>
      <c r="DU99" s="549"/>
      <c r="DV99" s="549"/>
      <c r="DW99" s="549"/>
      <c r="DX99" s="549"/>
      <c r="DY99" s="549"/>
      <c r="DZ99" s="549"/>
      <c r="EA99" s="549"/>
      <c r="EB99" s="549"/>
      <c r="EC99" s="549"/>
      <c r="ED99" s="549"/>
      <c r="EE99" s="549"/>
      <c r="EF99" s="549"/>
      <c r="EG99" s="549"/>
      <c r="EH99" s="549"/>
      <c r="EI99" s="549"/>
      <c r="EJ99" s="549"/>
      <c r="EK99" s="549"/>
      <c r="EL99" s="549"/>
      <c r="EM99" s="549"/>
      <c r="EN99" s="549"/>
      <c r="EO99" s="549"/>
      <c r="EP99" s="549"/>
      <c r="EQ99" s="549"/>
      <c r="ER99" s="549"/>
      <c r="ES99" s="549"/>
      <c r="ET99" s="549"/>
      <c r="EU99" s="549"/>
      <c r="EV99" s="549"/>
      <c r="EW99" s="549"/>
      <c r="EX99" s="549"/>
      <c r="EY99" s="549"/>
      <c r="EZ99" s="549"/>
      <c r="FA99" s="549"/>
      <c r="FB99" s="549"/>
      <c r="FC99" s="549"/>
      <c r="FD99" s="549"/>
      <c r="FE99" s="549"/>
      <c r="FF99" s="549"/>
      <c r="FG99" s="549"/>
      <c r="FH99" s="549"/>
      <c r="FI99" s="549"/>
      <c r="FJ99" s="549"/>
      <c r="FK99" s="549"/>
      <c r="FL99" s="549"/>
      <c r="FM99" s="549"/>
      <c r="FN99" s="8"/>
      <c r="FO99" s="549"/>
      <c r="FP99" s="549"/>
      <c r="FQ99" s="549"/>
      <c r="FR99" s="549"/>
      <c r="FS99" s="549"/>
      <c r="FT99" s="549"/>
      <c r="FU99" s="549"/>
      <c r="FV99" s="549"/>
      <c r="FW99" s="549"/>
      <c r="FX99" s="549"/>
      <c r="FY99" s="549"/>
      <c r="FZ99" s="549"/>
      <c r="GA99" s="549"/>
      <c r="GB99" s="549"/>
      <c r="GC99" s="549"/>
      <c r="GD99" s="549"/>
      <c r="GE99" s="549"/>
      <c r="GF99" s="549"/>
      <c r="GG99" s="549"/>
      <c r="GH99" s="549"/>
      <c r="GI99" s="549"/>
      <c r="GJ99" s="549"/>
      <c r="GK99" s="549"/>
      <c r="GL99" s="549"/>
      <c r="GM99" s="549"/>
      <c r="GN99" s="549"/>
      <c r="GO99" s="549"/>
      <c r="GP99" s="549"/>
      <c r="GQ99" s="549"/>
      <c r="GR99" s="549"/>
      <c r="GS99" s="549"/>
      <c r="GT99" s="549"/>
      <c r="GU99" s="549"/>
      <c r="GV99" s="549"/>
      <c r="GW99" s="549"/>
      <c r="GX99" s="549"/>
      <c r="GY99" s="549"/>
      <c r="GZ99" s="549"/>
      <c r="HA99" s="549"/>
      <c r="HB99" s="8"/>
      <c r="HC99" s="549"/>
      <c r="HD99" s="549"/>
      <c r="HE99" s="550"/>
      <c r="HF99" s="549"/>
      <c r="HG99" s="551"/>
      <c r="HH99" s="551"/>
      <c r="HI99" s="549"/>
      <c r="HJ99" s="550"/>
      <c r="HK99" s="549"/>
      <c r="HL99" s="549"/>
      <c r="HM99" s="549"/>
      <c r="HN99" s="549"/>
      <c r="HO99" s="549"/>
      <c r="HP99" s="549"/>
      <c r="HQ99" s="549"/>
      <c r="HR99" s="549"/>
      <c r="HS99" s="549"/>
      <c r="HT99" s="549"/>
      <c r="HU99" s="549"/>
      <c r="HV99" s="549"/>
      <c r="HW99" s="549"/>
      <c r="HX99" s="549"/>
      <c r="HY99" s="549"/>
      <c r="HZ99" s="549"/>
      <c r="IA99" s="549"/>
      <c r="IB99" s="549"/>
      <c r="IC99" s="549"/>
      <c r="ID99" s="549"/>
      <c r="IE99" s="549"/>
      <c r="IF99" s="549"/>
      <c r="IG99" s="549"/>
      <c r="IH99" s="549"/>
      <c r="II99" s="549"/>
      <c r="IJ99" s="8"/>
      <c r="IK99" s="549"/>
      <c r="IL99" s="549"/>
      <c r="IM99" s="549"/>
      <c r="IN99" s="549"/>
      <c r="IO99" s="549"/>
      <c r="IP99" s="549"/>
      <c r="IQ99" s="549"/>
      <c r="IR99" s="549"/>
      <c r="IS99" s="549"/>
      <c r="IT99" s="549"/>
      <c r="IU99" s="549"/>
      <c r="IV99" s="549"/>
      <c r="IW99" s="549"/>
      <c r="IX99" s="549"/>
      <c r="IY99" s="549"/>
      <c r="IZ99" s="549"/>
      <c r="JA99" s="549"/>
      <c r="JB99" s="549"/>
      <c r="JC99" s="549"/>
      <c r="JD99" s="549"/>
      <c r="JE99" s="549"/>
      <c r="JF99" s="549"/>
      <c r="JG99" s="549"/>
      <c r="JH99" s="549"/>
      <c r="JI99" s="549"/>
      <c r="JJ99" s="549"/>
      <c r="JK99" s="549"/>
      <c r="JL99" s="549"/>
      <c r="JM99" s="549"/>
      <c r="JN99" s="549"/>
      <c r="JO99" s="549"/>
      <c r="JP99" s="549"/>
      <c r="JQ99" s="549"/>
      <c r="JR99" s="549"/>
      <c r="JS99" s="549"/>
      <c r="JT99" s="549"/>
      <c r="JU99" s="549"/>
      <c r="JV99" s="549"/>
      <c r="JW99" s="549"/>
      <c r="JX99" s="549"/>
      <c r="JY99" s="549"/>
      <c r="JZ99" s="549"/>
      <c r="KA99" s="549"/>
      <c r="KB99" s="549"/>
      <c r="KC99" s="549"/>
      <c r="KD99" s="549"/>
      <c r="KE99" s="549"/>
      <c r="KF99" s="549"/>
      <c r="KG99" s="549"/>
      <c r="KH99" s="8"/>
      <c r="KI99" s="549"/>
      <c r="KJ99" s="549"/>
      <c r="KK99" s="549"/>
      <c r="KL99" s="549"/>
      <c r="KM99" s="549"/>
      <c r="KN99" s="549"/>
      <c r="KO99" s="549"/>
      <c r="KP99" s="549"/>
      <c r="KQ99" s="549"/>
      <c r="KR99" s="549"/>
      <c r="KS99" s="549"/>
      <c r="KT99" s="549"/>
      <c r="KU99" s="549"/>
      <c r="KV99" s="549"/>
      <c r="KW99" s="549"/>
      <c r="KX99" s="549"/>
      <c r="KY99" s="549"/>
      <c r="KZ99" s="549"/>
      <c r="LA99" s="549"/>
      <c r="LB99" s="8"/>
      <c r="LC99" s="549"/>
      <c r="LD99" s="549"/>
      <c r="LE99" s="549"/>
      <c r="LF99" s="549"/>
      <c r="LG99" s="549"/>
      <c r="LH99" s="549"/>
      <c r="LI99" s="549"/>
      <c r="LJ99" s="549"/>
      <c r="LK99" s="549"/>
      <c r="LL99" s="549"/>
      <c r="LM99" s="549"/>
      <c r="LN99" s="549"/>
      <c r="LO99" s="549"/>
      <c r="LP99" s="549"/>
      <c r="LQ99" s="549"/>
      <c r="LR99" s="549"/>
      <c r="LS99" s="549"/>
      <c r="LT99" s="549"/>
      <c r="LU99" s="549"/>
      <c r="LV99" s="549"/>
      <c r="LW99" s="549"/>
      <c r="LX99" s="549"/>
      <c r="LY99" s="549"/>
      <c r="LZ99" s="549"/>
      <c r="MA99" s="549"/>
      <c r="MB99" s="549"/>
      <c r="MC99" s="549"/>
      <c r="MD99" s="549"/>
      <c r="ME99" s="549"/>
      <c r="MF99" s="549"/>
      <c r="MG99" s="8"/>
      <c r="MH99" s="549"/>
      <c r="MI99" s="549"/>
      <c r="MJ99" s="549"/>
      <c r="MK99" s="549"/>
      <c r="ML99" s="549"/>
      <c r="MM99" s="549"/>
      <c r="MN99" s="549"/>
      <c r="MO99" s="549"/>
      <c r="MP99" s="8"/>
      <c r="MQ99" s="549"/>
      <c r="MR99" s="8"/>
      <c r="MS99" s="549"/>
      <c r="MT99" s="549"/>
      <c r="MU99" s="549"/>
      <c r="MV99" s="549"/>
      <c r="MW99" s="549"/>
      <c r="MX99" s="514">
        <v>0</v>
      </c>
    </row>
    <row r="100" spans="1:362" collapsed="1">
      <c r="A100" s="18">
        <f t="shared" si="259"/>
        <v>87</v>
      </c>
      <c r="B100" s="18"/>
      <c r="D100" s="12"/>
      <c r="E100" t="b">
        <v>0</v>
      </c>
      <c r="H100" s="18"/>
      <c r="I100" s="18"/>
      <c r="J100" s="18"/>
      <c r="K100" s="18"/>
      <c r="L100" s="18"/>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16"/>
      <c r="AJ100" s="116"/>
      <c r="AK100" s="116"/>
      <c r="AL100" s="116"/>
      <c r="AM100" s="116"/>
      <c r="AN100" s="116"/>
      <c r="AO100" s="116"/>
      <c r="AP100" s="116"/>
      <c r="AQ100" s="116"/>
      <c r="AR100" s="116"/>
      <c r="AS100" s="116"/>
      <c r="AT100" s="116"/>
      <c r="AU100" s="116"/>
      <c r="AV100" s="18"/>
      <c r="AW100" s="18"/>
      <c r="AX100" s="18"/>
      <c r="AY100" s="18"/>
      <c r="AZ100" s="18"/>
      <c r="BA100" s="497" t="s">
        <v>741</v>
      </c>
      <c r="BB100" s="8" t="str">
        <f ca="1">IF(COUNTIF(BA$13:BA100,BA100)=1,"-","Dup")</f>
        <v>-</v>
      </c>
      <c r="BC100" s="8"/>
      <c r="BD100" s="549"/>
      <c r="BE100" s="549"/>
      <c r="BF100" s="549"/>
      <c r="BG100" s="549"/>
      <c r="BH100" s="549"/>
      <c r="BI100" s="549"/>
      <c r="BJ100" s="549"/>
      <c r="BK100" s="549"/>
      <c r="BL100" s="549"/>
      <c r="BM100" s="8"/>
      <c r="BN100" s="549"/>
      <c r="BO100" s="549"/>
      <c r="BP100" s="549"/>
      <c r="BQ100" s="549"/>
      <c r="BR100" s="549"/>
      <c r="BS100" s="549"/>
      <c r="BT100" s="549"/>
      <c r="BU100" s="549"/>
      <c r="BV100" s="549"/>
      <c r="BW100" s="549"/>
      <c r="BX100" s="549"/>
      <c r="BY100" s="549"/>
      <c r="BZ100" s="549"/>
      <c r="CA100" s="549"/>
      <c r="CB100" s="549"/>
      <c r="CC100" s="549"/>
      <c r="CD100" s="549"/>
      <c r="CE100" s="8"/>
      <c r="CF100" s="549"/>
      <c r="CG100" s="549"/>
      <c r="CH100" s="549"/>
      <c r="CI100" s="549"/>
      <c r="CJ100" s="549"/>
      <c r="CK100" s="549"/>
      <c r="CL100" s="549"/>
      <c r="CM100" s="549"/>
      <c r="CN100" s="549"/>
      <c r="CO100" s="549"/>
      <c r="CP100" s="549"/>
      <c r="CQ100" s="549"/>
      <c r="CR100" s="549"/>
      <c r="CS100" s="549"/>
      <c r="CT100" s="549"/>
      <c r="CU100" s="549"/>
      <c r="CV100" s="549"/>
      <c r="CW100" s="549"/>
      <c r="CX100" s="549"/>
      <c r="CY100" s="549"/>
      <c r="CZ100" s="8"/>
      <c r="DA100" s="549"/>
      <c r="DB100" s="549"/>
      <c r="DC100" s="550"/>
      <c r="DD100" s="549"/>
      <c r="DE100" s="551"/>
      <c r="DF100" s="549"/>
      <c r="DG100" s="549"/>
      <c r="DH100" s="549"/>
      <c r="DI100" s="549"/>
      <c r="DJ100" s="549"/>
      <c r="DK100" s="549"/>
      <c r="DL100" s="549"/>
      <c r="DM100" s="549"/>
      <c r="DN100" s="549"/>
      <c r="DO100" s="549"/>
      <c r="DP100" s="549"/>
      <c r="DQ100" s="549"/>
      <c r="DR100" s="549"/>
      <c r="DS100" s="549"/>
      <c r="DT100" s="549"/>
      <c r="DU100" s="549"/>
      <c r="DV100" s="549"/>
      <c r="DW100" s="549"/>
      <c r="DX100" s="549"/>
      <c r="DY100" s="549"/>
      <c r="DZ100" s="549"/>
      <c r="EA100" s="549"/>
      <c r="EB100" s="549"/>
      <c r="EC100" s="549"/>
      <c r="ED100" s="549"/>
      <c r="EE100" s="549"/>
      <c r="EF100" s="549"/>
      <c r="EG100" s="549"/>
      <c r="EH100" s="549"/>
      <c r="EI100" s="549"/>
      <c r="EJ100" s="549"/>
      <c r="EK100" s="549"/>
      <c r="EL100" s="549"/>
      <c r="EM100" s="549"/>
      <c r="EN100" s="549"/>
      <c r="EO100" s="549"/>
      <c r="EP100" s="549"/>
      <c r="EQ100" s="549"/>
      <c r="ER100" s="549"/>
      <c r="ES100" s="549"/>
      <c r="ET100" s="549"/>
      <c r="EU100" s="549"/>
      <c r="EV100" s="549"/>
      <c r="EW100" s="549"/>
      <c r="EX100" s="549"/>
      <c r="EY100" s="549"/>
      <c r="EZ100" s="549"/>
      <c r="FA100" s="549"/>
      <c r="FB100" s="549"/>
      <c r="FC100" s="549"/>
      <c r="FD100" s="549"/>
      <c r="FE100" s="549"/>
      <c r="FF100" s="549"/>
      <c r="FG100" s="549"/>
      <c r="FH100" s="549"/>
      <c r="FI100" s="549"/>
      <c r="FJ100" s="549"/>
      <c r="FK100" s="549"/>
      <c r="FL100" s="549"/>
      <c r="FM100" s="549"/>
      <c r="FN100" s="8"/>
      <c r="FO100" s="549"/>
      <c r="FP100" s="549"/>
      <c r="FQ100" s="549"/>
      <c r="FR100" s="549"/>
      <c r="FS100" s="549"/>
      <c r="FT100" s="549"/>
      <c r="FU100" s="549"/>
      <c r="FV100" s="549"/>
      <c r="FW100" s="549"/>
      <c r="FX100" s="549"/>
      <c r="FY100" s="549"/>
      <c r="FZ100" s="549"/>
      <c r="GA100" s="549"/>
      <c r="GB100" s="549"/>
      <c r="GC100" s="549"/>
      <c r="GD100" s="549"/>
      <c r="GE100" s="549"/>
      <c r="GF100" s="549"/>
      <c r="GG100" s="549"/>
      <c r="GH100" s="549"/>
      <c r="GI100" s="549"/>
      <c r="GJ100" s="549"/>
      <c r="GK100" s="549"/>
      <c r="GL100" s="549"/>
      <c r="GM100" s="549"/>
      <c r="GN100" s="549"/>
      <c r="GO100" s="549"/>
      <c r="GP100" s="549"/>
      <c r="GQ100" s="549"/>
      <c r="GR100" s="549"/>
      <c r="GS100" s="549"/>
      <c r="GT100" s="549"/>
      <c r="GU100" s="549"/>
      <c r="GV100" s="549"/>
      <c r="GW100" s="549"/>
      <c r="GX100" s="549"/>
      <c r="GY100" s="549"/>
      <c r="GZ100" s="549"/>
      <c r="HA100" s="549"/>
      <c r="HB100" s="8"/>
      <c r="HC100" s="549"/>
      <c r="HD100" s="549"/>
      <c r="HE100" s="550"/>
      <c r="HF100" s="549"/>
      <c r="HG100" s="551"/>
      <c r="HH100" s="551"/>
      <c r="HI100" s="549"/>
      <c r="HJ100" s="550"/>
      <c r="HK100" s="549"/>
      <c r="HL100" s="549"/>
      <c r="HM100" s="549"/>
      <c r="HN100" s="549"/>
      <c r="HO100" s="549"/>
      <c r="HP100" s="549"/>
      <c r="HQ100" s="549"/>
      <c r="HR100" s="549"/>
      <c r="HS100" s="549"/>
      <c r="HT100" s="549"/>
      <c r="HU100" s="549"/>
      <c r="HV100" s="549"/>
      <c r="HW100" s="549"/>
      <c r="HX100" s="549"/>
      <c r="HY100" s="549"/>
      <c r="HZ100" s="549"/>
      <c r="IA100" s="549"/>
      <c r="IB100" s="549"/>
      <c r="IC100" s="549"/>
      <c r="ID100" s="549"/>
      <c r="IE100" s="549"/>
      <c r="IF100" s="549"/>
      <c r="IG100" s="549"/>
      <c r="IH100" s="549"/>
      <c r="II100" s="549"/>
      <c r="IJ100" s="8"/>
      <c r="IK100" s="549"/>
      <c r="IL100" s="549"/>
      <c r="IM100" s="549"/>
      <c r="IN100" s="549"/>
      <c r="IO100" s="549"/>
      <c r="IP100" s="549"/>
      <c r="IQ100" s="549"/>
      <c r="IR100" s="549"/>
      <c r="IS100" s="549"/>
      <c r="IT100" s="549"/>
      <c r="IU100" s="549"/>
      <c r="IV100" s="549"/>
      <c r="IW100" s="549"/>
      <c r="IX100" s="549"/>
      <c r="IY100" s="549"/>
      <c r="IZ100" s="549"/>
      <c r="JA100" s="549"/>
      <c r="JB100" s="549"/>
      <c r="JC100" s="549"/>
      <c r="JD100" s="549"/>
      <c r="JE100" s="549"/>
      <c r="JF100" s="549"/>
      <c r="JG100" s="549"/>
      <c r="JH100" s="549"/>
      <c r="JI100" s="549"/>
      <c r="JJ100" s="549"/>
      <c r="JK100" s="549"/>
      <c r="JL100" s="549"/>
      <c r="JM100" s="549"/>
      <c r="JN100" s="549"/>
      <c r="JO100" s="549"/>
      <c r="JP100" s="549"/>
      <c r="JQ100" s="549"/>
      <c r="JR100" s="549"/>
      <c r="JS100" s="549"/>
      <c r="JT100" s="549"/>
      <c r="JU100" s="549"/>
      <c r="JV100" s="549"/>
      <c r="JW100" s="549"/>
      <c r="JX100" s="549"/>
      <c r="JY100" s="549"/>
      <c r="JZ100" s="549"/>
      <c r="KA100" s="549"/>
      <c r="KB100" s="549"/>
      <c r="KC100" s="549"/>
      <c r="KD100" s="549"/>
      <c r="KE100" s="549"/>
      <c r="KF100" s="549"/>
      <c r="KG100" s="549"/>
      <c r="KH100" s="8"/>
      <c r="KI100" s="549"/>
      <c r="KJ100" s="549"/>
      <c r="KK100" s="549"/>
      <c r="KL100" s="549"/>
      <c r="KM100" s="549"/>
      <c r="KN100" s="549"/>
      <c r="KO100" s="549"/>
      <c r="KP100" s="549"/>
      <c r="KQ100" s="549"/>
      <c r="KR100" s="549"/>
      <c r="KS100" s="549"/>
      <c r="KT100" s="549"/>
      <c r="KU100" s="549"/>
      <c r="KV100" s="549"/>
      <c r="KW100" s="549"/>
      <c r="KX100" s="549"/>
      <c r="KY100" s="549"/>
      <c r="KZ100" s="549"/>
      <c r="LA100" s="549"/>
      <c r="LB100" s="8"/>
      <c r="LC100" s="549"/>
      <c r="LD100" s="549"/>
      <c r="LE100" s="549"/>
      <c r="LF100" s="549"/>
      <c r="LG100" s="549"/>
      <c r="LH100" s="549"/>
      <c r="LI100" s="549"/>
      <c r="LJ100" s="549"/>
      <c r="LK100" s="549"/>
      <c r="LL100" s="549"/>
      <c r="LM100" s="549"/>
      <c r="LN100" s="549"/>
      <c r="LO100" s="549"/>
      <c r="LP100" s="549"/>
      <c r="LQ100" s="549"/>
      <c r="LR100" s="549"/>
      <c r="LS100" s="549"/>
      <c r="LT100" s="549"/>
      <c r="LU100" s="549"/>
      <c r="LV100" s="549"/>
      <c r="LW100" s="549"/>
      <c r="LX100" s="549"/>
      <c r="LY100" s="549"/>
      <c r="LZ100" s="549"/>
      <c r="MA100" s="549"/>
      <c r="MB100" s="549"/>
      <c r="MC100" s="549"/>
      <c r="MD100" s="549"/>
      <c r="ME100" s="549"/>
      <c r="MF100" s="549"/>
      <c r="MG100" s="8"/>
      <c r="MH100" s="549"/>
      <c r="MI100" s="549"/>
      <c r="MJ100" s="549"/>
      <c r="MK100" s="549"/>
      <c r="ML100" s="549"/>
      <c r="MM100" s="549"/>
      <c r="MN100" s="549"/>
      <c r="MO100" s="549"/>
      <c r="MP100" s="8"/>
      <c r="MQ100" s="549"/>
      <c r="MR100" s="8"/>
      <c r="MS100" s="549"/>
      <c r="MT100" s="549"/>
      <c r="MU100" s="549"/>
      <c r="MV100" s="549"/>
      <c r="MW100" s="549"/>
      <c r="MX100" s="514">
        <v>0</v>
      </c>
    </row>
    <row r="101" spans="1:362" ht="6.75" customHeight="1">
      <c r="A101" s="18">
        <f t="shared" si="259"/>
        <v>88</v>
      </c>
      <c r="B101" s="7">
        <f t="shared" ref="B101:G101" si="260">B$13</f>
        <v>0</v>
      </c>
      <c r="C101" s="7">
        <f t="shared" si="260"/>
        <v>1</v>
      </c>
      <c r="D101" s="7" t="str">
        <f t="shared" si="260"/>
        <v>GSW</v>
      </c>
      <c r="E101" s="7" t="b">
        <f t="shared" si="260"/>
        <v>0</v>
      </c>
      <c r="F101" s="7" t="b">
        <f t="shared" si="260"/>
        <v>0</v>
      </c>
      <c r="G101" s="7" t="b">
        <f t="shared" si="260"/>
        <v>0</v>
      </c>
      <c r="H101" s="19" t="b">
        <v>0</v>
      </c>
      <c r="I101" s="19" t="b">
        <v>0</v>
      </c>
      <c r="J101" s="19" t="b">
        <v>0</v>
      </c>
      <c r="K101" s="19" t="b">
        <v>0</v>
      </c>
      <c r="L101" s="19" t="b">
        <v>0</v>
      </c>
      <c r="M101" s="19" t="b">
        <v>0</v>
      </c>
      <c r="N101" s="19" t="b">
        <v>0</v>
      </c>
      <c r="O101" s="19" t="b">
        <v>0</v>
      </c>
      <c r="P101" s="19" t="b">
        <v>0</v>
      </c>
      <c r="Q101" s="19" t="b">
        <v>0</v>
      </c>
      <c r="R101" s="19" t="b">
        <v>0</v>
      </c>
      <c r="S101" s="19" t="b">
        <v>0</v>
      </c>
      <c r="T101" s="19" t="b">
        <v>0</v>
      </c>
      <c r="U101" s="19" t="b">
        <v>0</v>
      </c>
      <c r="V101" s="19" t="b">
        <v>0</v>
      </c>
      <c r="W101" s="19" t="b">
        <v>0</v>
      </c>
      <c r="X101" s="19" t="b">
        <v>0</v>
      </c>
      <c r="Y101" s="19" t="b">
        <v>0</v>
      </c>
      <c r="Z101" s="19" t="b">
        <v>0</v>
      </c>
      <c r="AA101" s="19" t="b">
        <v>0</v>
      </c>
      <c r="AB101" s="19" t="b">
        <v>0</v>
      </c>
      <c r="AC101" s="19" t="b">
        <v>0</v>
      </c>
      <c r="AD101" s="19" t="b">
        <v>0</v>
      </c>
      <c r="AE101" s="19" t="b">
        <v>0</v>
      </c>
      <c r="AF101" s="19" t="b">
        <v>0</v>
      </c>
      <c r="AG101" s="19" t="b">
        <v>0</v>
      </c>
      <c r="AH101" s="19" t="b">
        <v>0</v>
      </c>
      <c r="AI101" s="247" t="b">
        <v>0</v>
      </c>
      <c r="AJ101" s="247" t="b">
        <v>0</v>
      </c>
      <c r="AK101" s="247" t="b">
        <v>0</v>
      </c>
      <c r="AL101" s="247" t="b">
        <v>0</v>
      </c>
      <c r="AM101" s="247" t="b">
        <v>0</v>
      </c>
      <c r="AN101" s="247" t="b">
        <v>0</v>
      </c>
      <c r="AO101" s="247" t="b">
        <v>0</v>
      </c>
      <c r="AP101" s="247" t="b">
        <v>0</v>
      </c>
      <c r="AQ101" s="247" t="b">
        <v>0</v>
      </c>
      <c r="AR101" s="247" t="b">
        <v>0</v>
      </c>
      <c r="AS101" s="247" t="b">
        <v>0</v>
      </c>
      <c r="AT101" s="247" t="b">
        <v>0</v>
      </c>
      <c r="AU101" s="247" t="b">
        <v>0</v>
      </c>
      <c r="AV101" s="19" t="b">
        <v>0</v>
      </c>
      <c r="AW101" s="19" t="b">
        <v>0</v>
      </c>
      <c r="AX101" s="19" t="b">
        <v>0</v>
      </c>
      <c r="AY101" s="19" t="b">
        <v>0</v>
      </c>
      <c r="AZ101" s="19" t="b">
        <v>0</v>
      </c>
      <c r="BA101" s="213" t="s">
        <v>23</v>
      </c>
      <c r="BB101" s="9" t="str">
        <f ca="1">IF(COUNTIF(BA$13:BA101,BA101)=1,"-","Dup")</f>
        <v>-</v>
      </c>
      <c r="BC101" s="580">
        <f t="shared" ref="BC101:DN101" si="261">BC$13</f>
        <v>0</v>
      </c>
      <c r="BD101" s="580" t="str">
        <f t="shared" si="261"/>
        <v>-</v>
      </c>
      <c r="BE101" s="580" t="str">
        <f t="shared" si="261"/>
        <v>-</v>
      </c>
      <c r="BF101" s="580" t="str">
        <f t="shared" si="261"/>
        <v>-</v>
      </c>
      <c r="BG101" s="580" t="str">
        <f t="shared" si="261"/>
        <v>-</v>
      </c>
      <c r="BH101" s="580" t="str">
        <f t="shared" si="261"/>
        <v>-</v>
      </c>
      <c r="BI101" s="580" t="str">
        <f t="shared" si="261"/>
        <v>-</v>
      </c>
      <c r="BJ101" s="580" t="str">
        <f t="shared" si="261"/>
        <v>-</v>
      </c>
      <c r="BK101" s="580" t="str">
        <f t="shared" si="261"/>
        <v>-</v>
      </c>
      <c r="BL101" s="580" t="str">
        <f t="shared" si="261"/>
        <v>-</v>
      </c>
      <c r="BM101" s="580">
        <f t="shared" si="261"/>
        <v>0</v>
      </c>
      <c r="BN101" s="580" t="str">
        <f t="shared" si="261"/>
        <v>-</v>
      </c>
      <c r="BO101" s="580" t="str">
        <f t="shared" si="261"/>
        <v>-</v>
      </c>
      <c r="BP101" s="580" t="str">
        <f t="shared" si="261"/>
        <v>-</v>
      </c>
      <c r="BQ101" s="580" t="str">
        <f t="shared" si="261"/>
        <v>-</v>
      </c>
      <c r="BR101" s="580" t="str">
        <f t="shared" si="261"/>
        <v>-</v>
      </c>
      <c r="BS101" s="580" t="str">
        <f t="shared" si="261"/>
        <v>-</v>
      </c>
      <c r="BT101" s="580" t="str">
        <f t="shared" si="261"/>
        <v>-</v>
      </c>
      <c r="BU101" s="580" t="str">
        <f t="shared" si="261"/>
        <v>-</v>
      </c>
      <c r="BV101" s="580" t="str">
        <f t="shared" si="261"/>
        <v>-</v>
      </c>
      <c r="BW101" s="580" t="str">
        <f t="shared" si="261"/>
        <v>-</v>
      </c>
      <c r="BX101" s="580" t="str">
        <f t="shared" si="261"/>
        <v>-</v>
      </c>
      <c r="BY101" s="580" t="str">
        <f t="shared" si="261"/>
        <v>-</v>
      </c>
      <c r="BZ101" s="580" t="str">
        <f t="shared" si="261"/>
        <v>-</v>
      </c>
      <c r="CA101" s="580" t="str">
        <f t="shared" si="261"/>
        <v>-</v>
      </c>
      <c r="CB101" s="580" t="str">
        <f t="shared" si="261"/>
        <v>-</v>
      </c>
      <c r="CC101" s="580" t="str">
        <f t="shared" si="261"/>
        <v>-</v>
      </c>
      <c r="CD101" s="580" t="str">
        <f t="shared" si="261"/>
        <v>-</v>
      </c>
      <c r="CE101" s="580">
        <f t="shared" si="261"/>
        <v>0</v>
      </c>
      <c r="CF101" s="580" t="str">
        <f t="shared" si="261"/>
        <v>-</v>
      </c>
      <c r="CG101" s="580" t="str">
        <f t="shared" si="261"/>
        <v>-</v>
      </c>
      <c r="CH101" s="580" t="str">
        <f t="shared" si="261"/>
        <v>-</v>
      </c>
      <c r="CI101" s="580" t="str">
        <f t="shared" si="261"/>
        <v>-</v>
      </c>
      <c r="CJ101" s="580" t="str">
        <f t="shared" si="261"/>
        <v>-</v>
      </c>
      <c r="CK101" s="580" t="str">
        <f t="shared" si="261"/>
        <v>-</v>
      </c>
      <c r="CL101" s="580" t="str">
        <f t="shared" si="261"/>
        <v>-</v>
      </c>
      <c r="CM101" s="580" t="str">
        <f t="shared" si="261"/>
        <v>-</v>
      </c>
      <c r="CN101" s="580" t="str">
        <f t="shared" si="261"/>
        <v>-</v>
      </c>
      <c r="CO101" s="580" t="str">
        <f t="shared" si="261"/>
        <v>-</v>
      </c>
      <c r="CP101" s="580" t="str">
        <f t="shared" si="261"/>
        <v>-</v>
      </c>
      <c r="CQ101" s="580" t="str">
        <f t="shared" si="261"/>
        <v>-</v>
      </c>
      <c r="CR101" s="580" t="str">
        <f t="shared" si="261"/>
        <v>-</v>
      </c>
      <c r="CS101" s="580" t="str">
        <f t="shared" si="261"/>
        <v>-</v>
      </c>
      <c r="CT101" s="580" t="str">
        <f t="shared" si="261"/>
        <v>-</v>
      </c>
      <c r="CU101" s="580" t="str">
        <f t="shared" si="261"/>
        <v>-</v>
      </c>
      <c r="CV101" s="580" t="str">
        <f t="shared" si="261"/>
        <v>-</v>
      </c>
      <c r="CW101" s="580" t="str">
        <f t="shared" si="261"/>
        <v>-</v>
      </c>
      <c r="CX101" s="580" t="str">
        <f t="shared" si="261"/>
        <v>-</v>
      </c>
      <c r="CY101" s="580" t="str">
        <f t="shared" si="261"/>
        <v>-</v>
      </c>
      <c r="CZ101" s="580">
        <f t="shared" si="261"/>
        <v>0</v>
      </c>
      <c r="DA101" s="580" t="str">
        <f t="shared" si="261"/>
        <v>-</v>
      </c>
      <c r="DB101" s="580" t="str">
        <f t="shared" si="261"/>
        <v>-</v>
      </c>
      <c r="DC101" s="581" t="str">
        <f t="shared" si="261"/>
        <v>-</v>
      </c>
      <c r="DD101" s="580" t="str">
        <f t="shared" si="261"/>
        <v>-</v>
      </c>
      <c r="DE101" s="580" t="str">
        <f t="shared" si="261"/>
        <v>-</v>
      </c>
      <c r="DF101" s="580" t="str">
        <f t="shared" si="261"/>
        <v>-</v>
      </c>
      <c r="DG101" s="580" t="str">
        <f t="shared" si="261"/>
        <v>-</v>
      </c>
      <c r="DH101" s="580" t="str">
        <f t="shared" si="261"/>
        <v>-</v>
      </c>
      <c r="DI101" s="580" t="str">
        <f t="shared" si="261"/>
        <v>-</v>
      </c>
      <c r="DJ101" s="580" t="str">
        <f t="shared" si="261"/>
        <v>-</v>
      </c>
      <c r="DK101" s="580" t="str">
        <f t="shared" si="261"/>
        <v>-</v>
      </c>
      <c r="DL101" s="580" t="str">
        <f t="shared" si="261"/>
        <v>-</v>
      </c>
      <c r="DM101" s="580" t="str">
        <f t="shared" si="261"/>
        <v>-</v>
      </c>
      <c r="DN101" s="580" t="str">
        <f t="shared" si="261"/>
        <v>-</v>
      </c>
      <c r="DO101" s="580" t="str">
        <f t="shared" ref="DO101:FZ101" si="262">DO$13</f>
        <v>-</v>
      </c>
      <c r="DP101" s="580" t="str">
        <f t="shared" si="262"/>
        <v>-</v>
      </c>
      <c r="DQ101" s="580" t="str">
        <f t="shared" si="262"/>
        <v>-</v>
      </c>
      <c r="DR101" s="580" t="str">
        <f t="shared" si="262"/>
        <v>-</v>
      </c>
      <c r="DS101" s="580" t="str">
        <f t="shared" si="262"/>
        <v>-</v>
      </c>
      <c r="DT101" s="580" t="str">
        <f t="shared" si="262"/>
        <v>-</v>
      </c>
      <c r="DU101" s="580" t="str">
        <f t="shared" si="262"/>
        <v>-</v>
      </c>
      <c r="DV101" s="580" t="str">
        <f t="shared" si="262"/>
        <v>-</v>
      </c>
      <c r="DW101" s="580" t="str">
        <f t="shared" si="262"/>
        <v>-</v>
      </c>
      <c r="DX101" s="580" t="str">
        <f t="shared" si="262"/>
        <v>-</v>
      </c>
      <c r="DY101" s="580" t="str">
        <f t="shared" si="262"/>
        <v>-</v>
      </c>
      <c r="DZ101" s="580" t="str">
        <f t="shared" si="262"/>
        <v>-</v>
      </c>
      <c r="EA101" s="580" t="str">
        <f t="shared" si="262"/>
        <v>-</v>
      </c>
      <c r="EB101" s="580" t="str">
        <f t="shared" si="262"/>
        <v>-</v>
      </c>
      <c r="EC101" s="580" t="str">
        <f t="shared" si="262"/>
        <v>-</v>
      </c>
      <c r="ED101" s="580" t="str">
        <f t="shared" si="262"/>
        <v>-</v>
      </c>
      <c r="EE101" s="580">
        <f t="shared" si="262"/>
        <v>0</v>
      </c>
      <c r="EF101" s="580">
        <f t="shared" si="262"/>
        <v>0</v>
      </c>
      <c r="EG101" s="580">
        <f t="shared" si="262"/>
        <v>0</v>
      </c>
      <c r="EH101" s="580">
        <f t="shared" si="262"/>
        <v>0</v>
      </c>
      <c r="EI101" s="580">
        <f t="shared" si="262"/>
        <v>0</v>
      </c>
      <c r="EJ101" s="580">
        <f t="shared" si="262"/>
        <v>0</v>
      </c>
      <c r="EK101" s="580" t="str">
        <f t="shared" si="262"/>
        <v>-</v>
      </c>
      <c r="EL101" s="580" t="str">
        <f t="shared" si="262"/>
        <v>-</v>
      </c>
      <c r="EM101" s="580" t="str">
        <f t="shared" si="262"/>
        <v>-</v>
      </c>
      <c r="EN101" s="580" t="str">
        <f t="shared" si="262"/>
        <v>-</v>
      </c>
      <c r="EO101" s="580" t="str">
        <f t="shared" si="262"/>
        <v>-</v>
      </c>
      <c r="EP101" s="580" t="str">
        <f t="shared" si="262"/>
        <v>-</v>
      </c>
      <c r="EQ101" s="580" t="str">
        <f t="shared" si="262"/>
        <v>-</v>
      </c>
      <c r="ER101" s="580" t="str">
        <f t="shared" si="262"/>
        <v>-</v>
      </c>
      <c r="ES101" s="580" t="str">
        <f t="shared" si="262"/>
        <v>-</v>
      </c>
      <c r="ET101" s="580" t="str">
        <f t="shared" si="262"/>
        <v>-</v>
      </c>
      <c r="EU101" s="580" t="str">
        <f t="shared" si="262"/>
        <v>-</v>
      </c>
      <c r="EV101" s="580" t="str">
        <f t="shared" si="262"/>
        <v>-</v>
      </c>
      <c r="EW101" s="580">
        <f t="shared" si="262"/>
        <v>1</v>
      </c>
      <c r="EX101" s="580">
        <f t="shared" si="262"/>
        <v>1</v>
      </c>
      <c r="EY101" s="580">
        <f t="shared" si="262"/>
        <v>1</v>
      </c>
      <c r="EZ101" s="580">
        <f t="shared" si="262"/>
        <v>1</v>
      </c>
      <c r="FA101" s="580" t="str">
        <f t="shared" si="262"/>
        <v>-</v>
      </c>
      <c r="FB101" s="580" t="str">
        <f t="shared" si="262"/>
        <v>-</v>
      </c>
      <c r="FC101" s="580" t="str">
        <f t="shared" si="262"/>
        <v>-</v>
      </c>
      <c r="FD101" s="580" t="str">
        <f t="shared" si="262"/>
        <v>-</v>
      </c>
      <c r="FE101" s="580" t="str">
        <f t="shared" si="262"/>
        <v>-</v>
      </c>
      <c r="FF101" s="580">
        <f t="shared" si="262"/>
        <v>1</v>
      </c>
      <c r="FG101" s="580">
        <f t="shared" si="262"/>
        <v>1</v>
      </c>
      <c r="FH101" s="580">
        <f t="shared" si="262"/>
        <v>1</v>
      </c>
      <c r="FI101" s="580">
        <f t="shared" si="262"/>
        <v>1</v>
      </c>
      <c r="FJ101" s="580">
        <f t="shared" si="262"/>
        <v>1</v>
      </c>
      <c r="FK101" s="580">
        <f t="shared" si="262"/>
        <v>1</v>
      </c>
      <c r="FL101" s="580">
        <f t="shared" si="262"/>
        <v>1</v>
      </c>
      <c r="FM101" s="580">
        <f t="shared" si="262"/>
        <v>1</v>
      </c>
      <c r="FN101" s="580">
        <f t="shared" si="262"/>
        <v>0</v>
      </c>
      <c r="FO101" s="580" t="str">
        <f t="shared" si="262"/>
        <v>-</v>
      </c>
      <c r="FP101" s="580" t="str">
        <f t="shared" si="262"/>
        <v>-</v>
      </c>
      <c r="FQ101" s="580" t="str">
        <f t="shared" si="262"/>
        <v>-</v>
      </c>
      <c r="FR101" s="580" t="str">
        <f t="shared" si="262"/>
        <v>-</v>
      </c>
      <c r="FS101" s="580" t="str">
        <f t="shared" si="262"/>
        <v>-</v>
      </c>
      <c r="FT101" s="580">
        <f t="shared" si="262"/>
        <v>1</v>
      </c>
      <c r="FU101" s="580">
        <f t="shared" si="262"/>
        <v>1</v>
      </c>
      <c r="FV101" s="580" t="str">
        <f t="shared" si="262"/>
        <v>-</v>
      </c>
      <c r="FW101" s="580" t="str">
        <f t="shared" si="262"/>
        <v>-</v>
      </c>
      <c r="FX101" s="580" t="str">
        <f t="shared" si="262"/>
        <v>-</v>
      </c>
      <c r="FY101" s="580" t="str">
        <f t="shared" si="262"/>
        <v>-</v>
      </c>
      <c r="FZ101" s="580" t="str">
        <f t="shared" si="262"/>
        <v>-</v>
      </c>
      <c r="GA101" s="580" t="str">
        <f t="shared" ref="GA101:IL101" si="263">GA$13</f>
        <v>-</v>
      </c>
      <c r="GB101" s="580" t="str">
        <f t="shared" si="263"/>
        <v>-</v>
      </c>
      <c r="GC101" s="580" t="str">
        <f t="shared" si="263"/>
        <v>-</v>
      </c>
      <c r="GD101" s="580" t="str">
        <f t="shared" si="263"/>
        <v>-</v>
      </c>
      <c r="GE101" s="580" t="str">
        <f t="shared" si="263"/>
        <v>-</v>
      </c>
      <c r="GF101" s="580" t="str">
        <f t="shared" si="263"/>
        <v>-</v>
      </c>
      <c r="GG101" s="580" t="str">
        <f t="shared" si="263"/>
        <v>-</v>
      </c>
      <c r="GH101" s="580" t="str">
        <f t="shared" si="263"/>
        <v>-</v>
      </c>
      <c r="GI101" s="580" t="str">
        <f t="shared" si="263"/>
        <v>-</v>
      </c>
      <c r="GJ101" s="580" t="str">
        <f t="shared" si="263"/>
        <v>-</v>
      </c>
      <c r="GK101" s="580" t="str">
        <f t="shared" si="263"/>
        <v>-</v>
      </c>
      <c r="GL101" s="580" t="str">
        <f t="shared" si="263"/>
        <v>-</v>
      </c>
      <c r="GM101" s="580" t="str">
        <f t="shared" si="263"/>
        <v>-</v>
      </c>
      <c r="GN101" s="580">
        <f t="shared" si="263"/>
        <v>0</v>
      </c>
      <c r="GO101" s="580" t="str">
        <f t="shared" si="263"/>
        <v>-</v>
      </c>
      <c r="GP101" s="580">
        <f t="shared" si="263"/>
        <v>1</v>
      </c>
      <c r="GQ101" s="580">
        <f t="shared" si="263"/>
        <v>0</v>
      </c>
      <c r="GR101" s="580">
        <f t="shared" si="263"/>
        <v>0</v>
      </c>
      <c r="GS101" s="580">
        <f t="shared" si="263"/>
        <v>0</v>
      </c>
      <c r="GT101" s="580">
        <f t="shared" si="263"/>
        <v>0</v>
      </c>
      <c r="GU101" s="580">
        <f t="shared" si="263"/>
        <v>0</v>
      </c>
      <c r="GV101" s="580">
        <f t="shared" si="263"/>
        <v>0</v>
      </c>
      <c r="GW101" s="580">
        <f t="shared" si="263"/>
        <v>1</v>
      </c>
      <c r="GX101" s="580">
        <f t="shared" si="263"/>
        <v>0</v>
      </c>
      <c r="GY101" s="580">
        <f t="shared" si="263"/>
        <v>0</v>
      </c>
      <c r="GZ101" s="580">
        <f t="shared" si="263"/>
        <v>0</v>
      </c>
      <c r="HA101" s="580">
        <f t="shared" si="263"/>
        <v>0</v>
      </c>
      <c r="HB101" s="580">
        <f t="shared" si="263"/>
        <v>0</v>
      </c>
      <c r="HC101" s="580" t="str">
        <f t="shared" si="263"/>
        <v>-</v>
      </c>
      <c r="HD101" s="580" t="str">
        <f t="shared" si="263"/>
        <v>-</v>
      </c>
      <c r="HE101" s="581" t="str">
        <f t="shared" si="263"/>
        <v>-</v>
      </c>
      <c r="HF101" s="580" t="str">
        <f t="shared" si="263"/>
        <v>-</v>
      </c>
      <c r="HG101" s="580">
        <f t="shared" si="263"/>
        <v>0</v>
      </c>
      <c r="HH101" s="580" t="str">
        <f t="shared" si="263"/>
        <v>-</v>
      </c>
      <c r="HI101" s="580" t="str">
        <f t="shared" si="263"/>
        <v>-</v>
      </c>
      <c r="HJ101" s="581" t="str">
        <f t="shared" si="263"/>
        <v>-</v>
      </c>
      <c r="HK101" s="580" t="str">
        <f t="shared" si="263"/>
        <v>-</v>
      </c>
      <c r="HL101" s="580" t="str">
        <f t="shared" si="263"/>
        <v>-</v>
      </c>
      <c r="HM101" s="580" t="str">
        <f t="shared" si="263"/>
        <v>-</v>
      </c>
      <c r="HN101" s="580" t="str">
        <f t="shared" si="263"/>
        <v>-</v>
      </c>
      <c r="HO101" s="580" t="str">
        <f t="shared" si="263"/>
        <v>-</v>
      </c>
      <c r="HP101" s="580" t="str">
        <f t="shared" si="263"/>
        <v>-</v>
      </c>
      <c r="HQ101" s="580" t="str">
        <f t="shared" si="263"/>
        <v>-</v>
      </c>
      <c r="HR101" s="580" t="str">
        <f t="shared" si="263"/>
        <v>-</v>
      </c>
      <c r="HS101" s="580" t="str">
        <f t="shared" si="263"/>
        <v>-</v>
      </c>
      <c r="HT101" s="580" t="str">
        <f t="shared" si="263"/>
        <v>-</v>
      </c>
      <c r="HU101" s="580" t="str">
        <f t="shared" si="263"/>
        <v>-</v>
      </c>
      <c r="HV101" s="580" t="str">
        <f t="shared" si="263"/>
        <v>-</v>
      </c>
      <c r="HW101" s="580" t="str">
        <f t="shared" si="263"/>
        <v>-</v>
      </c>
      <c r="HX101" s="580" t="str">
        <f t="shared" si="263"/>
        <v>-</v>
      </c>
      <c r="HY101" s="580" t="str">
        <f t="shared" si="263"/>
        <v>-</v>
      </c>
      <c r="HZ101" s="580" t="str">
        <f t="shared" si="263"/>
        <v>-</v>
      </c>
      <c r="IA101" s="580" t="str">
        <f t="shared" si="263"/>
        <v>-</v>
      </c>
      <c r="IB101" s="580" t="str">
        <f t="shared" si="263"/>
        <v>-</v>
      </c>
      <c r="IC101" s="580" t="str">
        <f t="shared" si="263"/>
        <v>-</v>
      </c>
      <c r="ID101" s="580" t="str">
        <f t="shared" si="263"/>
        <v>-</v>
      </c>
      <c r="IE101" s="580" t="str">
        <f t="shared" si="263"/>
        <v>-</v>
      </c>
      <c r="IF101" s="580" t="str">
        <f t="shared" si="263"/>
        <v>-</v>
      </c>
      <c r="IG101" s="580" t="str">
        <f t="shared" si="263"/>
        <v>-</v>
      </c>
      <c r="IH101" s="580">
        <f t="shared" si="263"/>
        <v>1</v>
      </c>
      <c r="II101" s="580">
        <f t="shared" si="263"/>
        <v>1</v>
      </c>
      <c r="IJ101" s="580">
        <f t="shared" si="263"/>
        <v>0</v>
      </c>
      <c r="IK101" s="580" t="str">
        <f t="shared" si="263"/>
        <v>-</v>
      </c>
      <c r="IL101" s="580" t="str">
        <f t="shared" si="263"/>
        <v>-</v>
      </c>
      <c r="IM101" s="580" t="str">
        <f t="shared" ref="IM101:JE101" si="264">IM$13</f>
        <v>-</v>
      </c>
      <c r="IN101" s="580" t="str">
        <f t="shared" si="264"/>
        <v>-</v>
      </c>
      <c r="IO101" s="580" t="str">
        <f t="shared" si="264"/>
        <v>-</v>
      </c>
      <c r="IP101" s="580" t="str">
        <f t="shared" si="264"/>
        <v>-</v>
      </c>
      <c r="IQ101" s="580" t="str">
        <f t="shared" si="264"/>
        <v>-</v>
      </c>
      <c r="IR101" s="580" t="str">
        <f t="shared" si="264"/>
        <v>-</v>
      </c>
      <c r="IS101" s="580" t="str">
        <f t="shared" si="264"/>
        <v>-</v>
      </c>
      <c r="IT101" s="580" t="str">
        <f t="shared" si="264"/>
        <v>-</v>
      </c>
      <c r="IU101" s="580" t="str">
        <f t="shared" si="264"/>
        <v>-</v>
      </c>
      <c r="IV101" s="580" t="str">
        <f t="shared" si="264"/>
        <v>-</v>
      </c>
      <c r="IW101" s="580" t="str">
        <f t="shared" si="264"/>
        <v>-</v>
      </c>
      <c r="IX101" s="580" t="str">
        <f t="shared" si="264"/>
        <v>-</v>
      </c>
      <c r="IY101" s="580" t="str">
        <f t="shared" si="264"/>
        <v>-</v>
      </c>
      <c r="IZ101" s="580" t="str">
        <f t="shared" si="264"/>
        <v>-</v>
      </c>
      <c r="JA101" s="580">
        <f t="shared" si="264"/>
        <v>0</v>
      </c>
      <c r="JB101" s="580">
        <f t="shared" si="264"/>
        <v>0</v>
      </c>
      <c r="JC101" s="580">
        <f t="shared" si="264"/>
        <v>0</v>
      </c>
      <c r="JD101" s="580">
        <f t="shared" si="264"/>
        <v>0</v>
      </c>
      <c r="JE101" s="580">
        <f t="shared" si="264"/>
        <v>0</v>
      </c>
      <c r="JF101" s="580"/>
      <c r="JG101" s="580">
        <f>JG$13</f>
        <v>0</v>
      </c>
      <c r="JH101" s="580"/>
      <c r="JI101" s="580">
        <f t="shared" ref="JI101:JP101" si="265">JI$13</f>
        <v>0</v>
      </c>
      <c r="JJ101" s="580">
        <f t="shared" si="265"/>
        <v>0</v>
      </c>
      <c r="JK101" s="580">
        <f t="shared" si="265"/>
        <v>0</v>
      </c>
      <c r="JL101" s="580">
        <f t="shared" si="265"/>
        <v>0</v>
      </c>
      <c r="JM101" s="580">
        <f t="shared" si="265"/>
        <v>0</v>
      </c>
      <c r="JN101" s="580">
        <f t="shared" si="265"/>
        <v>0</v>
      </c>
      <c r="JO101" s="580">
        <f t="shared" si="265"/>
        <v>0</v>
      </c>
      <c r="JP101" s="580">
        <f t="shared" si="265"/>
        <v>0</v>
      </c>
      <c r="JQ101" s="580"/>
      <c r="JR101" s="580">
        <f>JR$13</f>
        <v>0</v>
      </c>
      <c r="JS101" s="580"/>
      <c r="JT101" s="580">
        <f>JT$13</f>
        <v>0</v>
      </c>
      <c r="JU101" s="580">
        <f>JU$13</f>
        <v>0</v>
      </c>
      <c r="JV101" s="580"/>
      <c r="JW101" s="580">
        <f>JW$13</f>
        <v>0</v>
      </c>
      <c r="JX101" s="580"/>
      <c r="JY101" s="580">
        <f>JY$13</f>
        <v>0</v>
      </c>
      <c r="JZ101" s="580">
        <f>JZ$13</f>
        <v>0</v>
      </c>
      <c r="KA101" s="580"/>
      <c r="KB101" s="580">
        <f>KB$13</f>
        <v>0</v>
      </c>
      <c r="KC101" s="580"/>
      <c r="KD101" s="580">
        <f t="shared" ref="KD101:LL101" si="266">KD$13</f>
        <v>0</v>
      </c>
      <c r="KE101" s="580">
        <f t="shared" si="266"/>
        <v>0</v>
      </c>
      <c r="KF101" s="580">
        <f t="shared" si="266"/>
        <v>0</v>
      </c>
      <c r="KG101" s="580" t="str">
        <f t="shared" si="266"/>
        <v>-</v>
      </c>
      <c r="KH101" s="580">
        <f t="shared" si="266"/>
        <v>0</v>
      </c>
      <c r="KI101" s="580">
        <f t="shared" si="266"/>
        <v>0</v>
      </c>
      <c r="KJ101" s="580">
        <f t="shared" si="266"/>
        <v>0</v>
      </c>
      <c r="KK101" s="580">
        <f t="shared" si="266"/>
        <v>0</v>
      </c>
      <c r="KL101" s="580" t="str">
        <f t="shared" si="266"/>
        <v>-</v>
      </c>
      <c r="KM101" s="580" t="str">
        <f t="shared" si="266"/>
        <v>-</v>
      </c>
      <c r="KN101" s="580" t="str">
        <f t="shared" si="266"/>
        <v>-</v>
      </c>
      <c r="KO101" s="580" t="str">
        <f t="shared" si="266"/>
        <v>-</v>
      </c>
      <c r="KP101" s="580" t="str">
        <f t="shared" si="266"/>
        <v>-</v>
      </c>
      <c r="KQ101" s="580" t="str">
        <f t="shared" si="266"/>
        <v>-</v>
      </c>
      <c r="KR101" s="580" t="str">
        <f t="shared" si="266"/>
        <v>-</v>
      </c>
      <c r="KS101" s="580" t="str">
        <f t="shared" si="266"/>
        <v>-</v>
      </c>
      <c r="KT101" s="580" t="str">
        <f t="shared" si="266"/>
        <v>-</v>
      </c>
      <c r="KU101" s="580" t="str">
        <f t="shared" si="266"/>
        <v>-</v>
      </c>
      <c r="KV101" s="580" t="str">
        <f t="shared" si="266"/>
        <v>-</v>
      </c>
      <c r="KW101" s="580" t="str">
        <f t="shared" si="266"/>
        <v>-</v>
      </c>
      <c r="KX101" s="580" t="str">
        <f t="shared" si="266"/>
        <v>-</v>
      </c>
      <c r="KY101" s="580" t="str">
        <f t="shared" si="266"/>
        <v>-</v>
      </c>
      <c r="KZ101" s="580" t="str">
        <f t="shared" si="266"/>
        <v>-</v>
      </c>
      <c r="LA101" s="580" t="str">
        <f t="shared" si="266"/>
        <v>-</v>
      </c>
      <c r="LB101" s="580">
        <f t="shared" si="266"/>
        <v>0</v>
      </c>
      <c r="LC101" s="580" t="str">
        <f t="shared" si="266"/>
        <v>-</v>
      </c>
      <c r="LD101" s="580" t="str">
        <f t="shared" si="266"/>
        <v>-</v>
      </c>
      <c r="LE101" s="580" t="str">
        <f t="shared" si="266"/>
        <v>-</v>
      </c>
      <c r="LF101" s="580" t="str">
        <f t="shared" si="266"/>
        <v>-</v>
      </c>
      <c r="LG101" s="580" t="str">
        <f t="shared" si="266"/>
        <v>-</v>
      </c>
      <c r="LH101" s="580" t="str">
        <f t="shared" si="266"/>
        <v>-</v>
      </c>
      <c r="LI101" s="580" t="str">
        <f t="shared" si="266"/>
        <v>-</v>
      </c>
      <c r="LJ101" s="580" t="str">
        <f t="shared" si="266"/>
        <v>-</v>
      </c>
      <c r="LK101" s="580" t="str">
        <f t="shared" si="266"/>
        <v>-</v>
      </c>
      <c r="LL101" s="580" t="str">
        <f t="shared" si="266"/>
        <v>-</v>
      </c>
      <c r="LM101" s="580" t="str">
        <f t="shared" ref="LM101:MW101" si="267">LM$13</f>
        <v>-</v>
      </c>
      <c r="LN101" s="580" t="str">
        <f t="shared" si="267"/>
        <v>-</v>
      </c>
      <c r="LO101" s="580" t="str">
        <f t="shared" si="267"/>
        <v>-</v>
      </c>
      <c r="LP101" s="580" t="str">
        <f t="shared" si="267"/>
        <v>-</v>
      </c>
      <c r="LQ101" s="580" t="str">
        <f t="shared" si="267"/>
        <v>-</v>
      </c>
      <c r="LR101" s="580" t="str">
        <f t="shared" si="267"/>
        <v>-</v>
      </c>
      <c r="LS101" s="580" t="str">
        <f t="shared" si="267"/>
        <v>-</v>
      </c>
      <c r="LT101" s="580" t="str">
        <f t="shared" si="267"/>
        <v>-</v>
      </c>
      <c r="LU101" s="580" t="str">
        <f t="shared" si="267"/>
        <v>-</v>
      </c>
      <c r="LV101" s="580" t="str">
        <f t="shared" si="267"/>
        <v>-</v>
      </c>
      <c r="LW101" s="580" t="str">
        <f t="shared" si="267"/>
        <v>-</v>
      </c>
      <c r="LX101" s="580" t="str">
        <f t="shared" si="267"/>
        <v>-</v>
      </c>
      <c r="LY101" s="580" t="str">
        <f t="shared" si="267"/>
        <v>-</v>
      </c>
      <c r="LZ101" s="580" t="str">
        <f t="shared" si="267"/>
        <v>-</v>
      </c>
      <c r="MA101" s="580" t="str">
        <f t="shared" si="267"/>
        <v>-</v>
      </c>
      <c r="MB101" s="580" t="str">
        <f t="shared" si="267"/>
        <v>-</v>
      </c>
      <c r="MC101" s="580" t="str">
        <f t="shared" si="267"/>
        <v>-</v>
      </c>
      <c r="MD101" s="580" t="str">
        <f t="shared" si="267"/>
        <v>-</v>
      </c>
      <c r="ME101" s="580" t="str">
        <f t="shared" si="267"/>
        <v>-</v>
      </c>
      <c r="MF101" s="580" t="str">
        <f t="shared" si="267"/>
        <v>-</v>
      </c>
      <c r="MG101" s="580">
        <f t="shared" si="267"/>
        <v>0</v>
      </c>
      <c r="MH101" s="580" t="str">
        <f t="shared" si="267"/>
        <v>-</v>
      </c>
      <c r="MI101" s="580" t="str">
        <f t="shared" si="267"/>
        <v>-</v>
      </c>
      <c r="MJ101" s="580" t="str">
        <f t="shared" si="267"/>
        <v>-</v>
      </c>
      <c r="MK101" s="580" t="str">
        <f t="shared" si="267"/>
        <v>-</v>
      </c>
      <c r="ML101" s="580">
        <f t="shared" si="267"/>
        <v>1</v>
      </c>
      <c r="MM101" s="580">
        <f t="shared" si="267"/>
        <v>1</v>
      </c>
      <c r="MN101" s="580">
        <f t="shared" si="267"/>
        <v>1</v>
      </c>
      <c r="MO101" s="580">
        <f t="shared" si="267"/>
        <v>1</v>
      </c>
      <c r="MP101" s="580">
        <f t="shared" si="267"/>
        <v>0</v>
      </c>
      <c r="MQ101" s="580">
        <f t="shared" si="267"/>
        <v>1</v>
      </c>
      <c r="MR101" s="580">
        <f t="shared" si="267"/>
        <v>0</v>
      </c>
      <c r="MS101" s="580" t="str">
        <f t="shared" si="267"/>
        <v>-</v>
      </c>
      <c r="MT101" s="580" t="str">
        <f t="shared" si="267"/>
        <v>-</v>
      </c>
      <c r="MU101" s="580" t="str">
        <f t="shared" si="267"/>
        <v>-</v>
      </c>
      <c r="MV101" s="580" t="str">
        <f t="shared" si="267"/>
        <v>-</v>
      </c>
      <c r="MW101" s="580">
        <f t="shared" si="267"/>
        <v>0</v>
      </c>
      <c r="MX101" s="19">
        <v>0</v>
      </c>
    </row>
  </sheetData>
  <autoFilter ref="A13:MX101" xr:uid="{7915A7EB-445E-4E8E-983C-F21CAA7EBF41}"/>
  <phoneticPr fontId="5" type="noConversion"/>
  <conditionalFormatting sqref="A1:XFD1">
    <cfRule type="cellIs" dxfId="59" priority="15" stopIfTrue="1" operator="equal">
      <formula>"sam"</formula>
    </cfRule>
    <cfRule type="cellIs" dxfId="58" priority="16" stopIfTrue="1" operator="equal">
      <formula>"sap"</formula>
    </cfRule>
    <cfRule type="cellIs" dxfId="57" priority="17" stopIfTrue="1" operator="equal">
      <formula>"saa"</formula>
    </cfRule>
    <cfRule type="cellIs" dxfId="56" priority="18" stopIfTrue="1" operator="equal">
      <formula>"sar"</formula>
    </cfRule>
    <cfRule type="cellIs" dxfId="55" priority="19" stopIfTrue="1" operator="equal">
      <formula>"sat"</formula>
    </cfRule>
    <cfRule type="cellIs" dxfId="54" priority="20" stopIfTrue="1" operator="equal">
      <formula>"sav"</formula>
    </cfRule>
  </conditionalFormatting>
  <conditionalFormatting sqref="E1:G1048576">
    <cfRule type="cellIs" dxfId="53" priority="452" stopIfTrue="1" operator="equal">
      <formula>TRUE</formula>
    </cfRule>
  </conditionalFormatting>
  <conditionalFormatting sqref="HL84:HP84 HL86:HP86 HL88:HP88 HL90:HP90 HL92:HP92">
    <cfRule type="cellIs" dxfId="52" priority="2" operator="equal">
      <formula>FALSE</formula>
    </cfRule>
  </conditionalFormatting>
  <conditionalFormatting sqref="HL1:HS72 HL94:HS1048576">
    <cfRule type="cellIs" dxfId="51" priority="3" operator="equal">
      <formula>FALSE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178"/>
  <sheetViews>
    <sheetView topLeftCell="A1131" workbookViewId="0">
      <selection activeCell="C1164" sqref="C1164"/>
    </sheetView>
  </sheetViews>
  <sheetFormatPr defaultRowHeight="14.5"/>
  <cols>
    <col min="1" max="1" width="20.54296875" customWidth="1"/>
    <col min="2" max="2" width="9.54296875" customWidth="1"/>
    <col min="3" max="3" width="145.1796875" customWidth="1"/>
  </cols>
  <sheetData>
    <row r="1" spans="1:3">
      <c r="A1" s="534" t="s">
        <v>75</v>
      </c>
      <c r="B1" s="534"/>
      <c r="C1" s="501" t="s">
        <v>1056</v>
      </c>
    </row>
    <row r="2" spans="1:3">
      <c r="A2" s="534"/>
      <c r="B2" s="534"/>
      <c r="C2" s="501" t="s">
        <v>62</v>
      </c>
    </row>
    <row r="3" spans="1:3">
      <c r="A3" s="534"/>
      <c r="B3" s="534"/>
      <c r="C3" s="501"/>
    </row>
    <row r="4" spans="1:3">
      <c r="A4" s="534"/>
      <c r="B4" s="534"/>
      <c r="C4" s="501" t="s">
        <v>67</v>
      </c>
    </row>
    <row r="5" spans="1:3">
      <c r="A5" s="534"/>
      <c r="B5" s="534"/>
      <c r="C5" s="501"/>
    </row>
    <row r="6" spans="1:3">
      <c r="A6" s="534"/>
      <c r="B6" s="534"/>
      <c r="C6" s="501" t="s">
        <v>68</v>
      </c>
    </row>
    <row r="7" spans="1:3">
      <c r="A7" s="534"/>
      <c r="B7" s="534"/>
      <c r="C7" s="501" t="s">
        <v>73</v>
      </c>
    </row>
    <row r="8" spans="1:3">
      <c r="A8" s="534"/>
      <c r="B8" s="534"/>
      <c r="C8" s="501" t="s">
        <v>71</v>
      </c>
    </row>
    <row r="9" spans="1:3">
      <c r="A9" s="534"/>
      <c r="B9" s="534"/>
      <c r="C9" s="501" t="s">
        <v>72</v>
      </c>
    </row>
    <row r="10" spans="1:3">
      <c r="A10" s="535"/>
      <c r="B10" s="535"/>
      <c r="C10" s="501" t="s">
        <v>74</v>
      </c>
    </row>
    <row r="11" spans="1:3">
      <c r="A11" s="535"/>
      <c r="B11" s="535"/>
      <c r="C11" s="501" t="s">
        <v>76</v>
      </c>
    </row>
    <row r="12" spans="1:3">
      <c r="A12" s="535"/>
      <c r="B12" s="535"/>
      <c r="C12" s="501" t="s">
        <v>77</v>
      </c>
    </row>
    <row r="13" spans="1:3">
      <c r="A13" s="535"/>
      <c r="B13" s="535"/>
      <c r="C13" s="501" t="s">
        <v>78</v>
      </c>
    </row>
    <row r="14" spans="1:3">
      <c r="A14" s="535"/>
      <c r="B14" s="535"/>
      <c r="C14" s="501" t="s">
        <v>79</v>
      </c>
    </row>
    <row r="15" spans="1:3">
      <c r="A15" s="535"/>
      <c r="B15" s="535"/>
      <c r="C15" s="501" t="s">
        <v>80</v>
      </c>
    </row>
    <row r="16" spans="1:3">
      <c r="A16" s="535"/>
      <c r="B16" s="535"/>
      <c r="C16" s="501" t="s">
        <v>81</v>
      </c>
    </row>
    <row r="17" spans="1:3">
      <c r="A17" s="535"/>
      <c r="B17" s="535"/>
      <c r="C17" s="501" t="s">
        <v>82</v>
      </c>
    </row>
    <row r="18" spans="1:3">
      <c r="A18" s="535"/>
      <c r="B18" s="535"/>
      <c r="C18" s="501" t="s">
        <v>83</v>
      </c>
    </row>
    <row r="19" spans="1:3">
      <c r="A19" s="535"/>
      <c r="B19" s="535"/>
      <c r="C19" s="501" t="s">
        <v>84</v>
      </c>
    </row>
    <row r="20" spans="1:3">
      <c r="A20" s="535"/>
      <c r="B20" s="535"/>
      <c r="C20" s="501" t="s">
        <v>89</v>
      </c>
    </row>
    <row r="21" spans="1:3">
      <c r="A21" s="535"/>
      <c r="B21" s="535"/>
      <c r="C21" s="502" t="s">
        <v>85</v>
      </c>
    </row>
    <row r="22" spans="1:3">
      <c r="A22" s="535"/>
      <c r="B22" s="535"/>
      <c r="C22" s="501" t="s">
        <v>87</v>
      </c>
    </row>
    <row r="23" spans="1:3">
      <c r="A23" s="535"/>
      <c r="B23" s="535"/>
      <c r="C23" s="501" t="s">
        <v>88</v>
      </c>
    </row>
    <row r="24" spans="1:3">
      <c r="A24" s="535"/>
      <c r="B24" s="535"/>
      <c r="C24" s="501" t="s">
        <v>90</v>
      </c>
    </row>
    <row r="25" spans="1:3">
      <c r="A25" s="535"/>
      <c r="B25" s="535"/>
      <c r="C25" s="501" t="s">
        <v>91</v>
      </c>
    </row>
    <row r="26" spans="1:3">
      <c r="A26" s="535"/>
      <c r="B26" s="535"/>
      <c r="C26" s="501" t="s">
        <v>92</v>
      </c>
    </row>
    <row r="27" spans="1:3">
      <c r="A27" s="535"/>
      <c r="B27" s="535"/>
      <c r="C27" s="501" t="s">
        <v>94</v>
      </c>
    </row>
    <row r="28" spans="1:3">
      <c r="A28" s="535"/>
      <c r="B28" s="535"/>
      <c r="C28" s="501" t="s">
        <v>93</v>
      </c>
    </row>
    <row r="29" spans="1:3">
      <c r="A29" s="535"/>
      <c r="B29" s="535"/>
      <c r="C29" s="501" t="s">
        <v>96</v>
      </c>
    </row>
    <row r="30" spans="1:3">
      <c r="A30" s="535"/>
      <c r="B30" s="535"/>
      <c r="C30" s="501" t="s">
        <v>95</v>
      </c>
    </row>
    <row r="31" spans="1:3">
      <c r="A31" s="535"/>
      <c r="B31" s="535"/>
      <c r="C31" s="501" t="s">
        <v>97</v>
      </c>
    </row>
    <row r="32" spans="1:3">
      <c r="A32" s="535"/>
      <c r="B32" s="535"/>
      <c r="C32" s="501" t="s">
        <v>98</v>
      </c>
    </row>
    <row r="33" spans="1:3">
      <c r="A33" s="535"/>
      <c r="B33" s="535"/>
      <c r="C33" s="501" t="s">
        <v>99</v>
      </c>
    </row>
    <row r="34" spans="1:3">
      <c r="A34" s="535"/>
      <c r="B34" s="535"/>
      <c r="C34" s="501" t="s">
        <v>100</v>
      </c>
    </row>
    <row r="35" spans="1:3">
      <c r="A35" s="535"/>
      <c r="B35" s="535"/>
      <c r="C35" s="501" t="s">
        <v>102</v>
      </c>
    </row>
    <row r="36" spans="1:3">
      <c r="A36" s="534"/>
      <c r="B36" s="534"/>
      <c r="C36" s="501" t="s">
        <v>103</v>
      </c>
    </row>
    <row r="37" spans="1:3">
      <c r="A37" s="535"/>
      <c r="B37" s="535"/>
      <c r="C37" s="501" t="s">
        <v>104</v>
      </c>
    </row>
    <row r="38" spans="1:3">
      <c r="A38" s="535"/>
      <c r="B38" s="535"/>
      <c r="C38" s="501" t="s">
        <v>105</v>
      </c>
    </row>
    <row r="39" spans="1:3">
      <c r="A39" s="535"/>
      <c r="B39" s="535"/>
      <c r="C39" s="501" t="s">
        <v>111</v>
      </c>
    </row>
    <row r="40" spans="1:3">
      <c r="A40" s="535"/>
      <c r="B40" s="535"/>
      <c r="C40" s="501" t="s">
        <v>106</v>
      </c>
    </row>
    <row r="41" spans="1:3">
      <c r="A41" s="535"/>
      <c r="B41" s="535"/>
      <c r="C41" s="501" t="s">
        <v>110</v>
      </c>
    </row>
    <row r="42" spans="1:3">
      <c r="A42" s="535"/>
      <c r="B42" s="535"/>
      <c r="C42" s="501" t="s">
        <v>107</v>
      </c>
    </row>
    <row r="43" spans="1:3">
      <c r="A43" s="535"/>
      <c r="B43" s="535"/>
      <c r="C43" s="501" t="s">
        <v>109</v>
      </c>
    </row>
    <row r="44" spans="1:3">
      <c r="A44" s="535"/>
      <c r="B44" s="535"/>
      <c r="C44" s="501" t="s">
        <v>112</v>
      </c>
    </row>
    <row r="45" spans="1:3">
      <c r="A45" s="535"/>
      <c r="B45" s="535"/>
      <c r="C45" s="501" t="s">
        <v>113</v>
      </c>
    </row>
    <row r="46" spans="1:3">
      <c r="A46" s="535"/>
      <c r="B46" s="535"/>
      <c r="C46" s="501" t="s">
        <v>114</v>
      </c>
    </row>
    <row r="47" spans="1:3">
      <c r="A47" s="535"/>
      <c r="B47" s="535"/>
      <c r="C47" s="501" t="s">
        <v>115</v>
      </c>
    </row>
    <row r="48" spans="1:3">
      <c r="A48" s="535"/>
      <c r="B48" s="535"/>
      <c r="C48" s="501" t="s">
        <v>116</v>
      </c>
    </row>
    <row r="49" spans="1:3">
      <c r="A49" s="535"/>
      <c r="B49" s="535"/>
      <c r="C49" s="501" t="s">
        <v>117</v>
      </c>
    </row>
    <row r="50" spans="1:3">
      <c r="A50" s="535"/>
      <c r="B50" s="535"/>
      <c r="C50" s="501" t="s">
        <v>118</v>
      </c>
    </row>
    <row r="51" spans="1:3">
      <c r="A51" s="535"/>
      <c r="B51" s="535"/>
      <c r="C51" s="503" t="s">
        <v>119</v>
      </c>
    </row>
    <row r="52" spans="1:3">
      <c r="A52" s="535"/>
      <c r="B52" s="535"/>
      <c r="C52" s="501" t="s">
        <v>120</v>
      </c>
    </row>
    <row r="53" spans="1:3">
      <c r="A53" s="535"/>
      <c r="B53" s="535"/>
      <c r="C53" s="501" t="s">
        <v>121</v>
      </c>
    </row>
    <row r="54" spans="1:3">
      <c r="A54" s="535"/>
      <c r="B54" s="535"/>
      <c r="C54" s="501" t="s">
        <v>122</v>
      </c>
    </row>
    <row r="55" spans="1:3">
      <c r="A55" s="535"/>
      <c r="B55" s="535"/>
      <c r="C55" s="501" t="s">
        <v>123</v>
      </c>
    </row>
    <row r="56" spans="1:3" ht="29">
      <c r="A56" s="535"/>
      <c r="B56" s="535"/>
      <c r="C56" s="504" t="s">
        <v>124</v>
      </c>
    </row>
    <row r="57" spans="1:3">
      <c r="A57" s="535"/>
      <c r="B57" s="535"/>
      <c r="C57" s="504" t="s">
        <v>127</v>
      </c>
    </row>
    <row r="58" spans="1:3">
      <c r="A58" s="535"/>
      <c r="B58" s="535"/>
      <c r="C58" s="501" t="s">
        <v>128</v>
      </c>
    </row>
    <row r="59" spans="1:3">
      <c r="A59" s="535"/>
      <c r="B59" s="535"/>
      <c r="C59" s="501" t="s">
        <v>129</v>
      </c>
    </row>
    <row r="60" spans="1:3">
      <c r="A60" s="535"/>
      <c r="B60" s="535"/>
      <c r="C60" s="501" t="s">
        <v>130</v>
      </c>
    </row>
    <row r="61" spans="1:3">
      <c r="A61" s="535"/>
      <c r="B61" s="535"/>
      <c r="C61" s="501" t="s">
        <v>131</v>
      </c>
    </row>
    <row r="62" spans="1:3">
      <c r="A62" s="535"/>
      <c r="B62" s="535"/>
      <c r="C62" s="501" t="s">
        <v>132</v>
      </c>
    </row>
    <row r="63" spans="1:3">
      <c r="A63" s="535"/>
      <c r="B63" s="535"/>
      <c r="C63" s="501" t="s">
        <v>133</v>
      </c>
    </row>
    <row r="64" spans="1:3">
      <c r="A64" s="535"/>
      <c r="B64" s="535"/>
      <c r="C64" s="501" t="s">
        <v>134</v>
      </c>
    </row>
    <row r="65" spans="1:3">
      <c r="A65" s="535"/>
      <c r="B65" s="535"/>
      <c r="C65" s="503" t="s">
        <v>135</v>
      </c>
    </row>
    <row r="66" spans="1:3">
      <c r="A66" s="535">
        <v>44295.333333333336</v>
      </c>
      <c r="B66" s="535"/>
      <c r="C66" s="504" t="s">
        <v>136</v>
      </c>
    </row>
    <row r="67" spans="1:3">
      <c r="A67" s="535"/>
      <c r="B67" s="535"/>
      <c r="C67" s="501" t="s">
        <v>137</v>
      </c>
    </row>
    <row r="68" spans="1:3">
      <c r="A68" s="535"/>
      <c r="B68" s="535"/>
      <c r="C68" s="501" t="s">
        <v>138</v>
      </c>
    </row>
    <row r="69" spans="1:3">
      <c r="A69" s="535"/>
      <c r="B69" s="535"/>
      <c r="C69" s="501" t="s">
        <v>139</v>
      </c>
    </row>
    <row r="70" spans="1:3">
      <c r="A70" s="535">
        <v>44295.45416666667</v>
      </c>
      <c r="B70" s="535"/>
      <c r="C70" s="504" t="s">
        <v>136</v>
      </c>
    </row>
    <row r="71" spans="1:3">
      <c r="A71" s="535"/>
      <c r="B71" s="535"/>
      <c r="C71" s="504" t="s">
        <v>140</v>
      </c>
    </row>
    <row r="72" spans="1:3">
      <c r="A72" s="535"/>
      <c r="B72" s="535"/>
      <c r="C72" s="501" t="s">
        <v>141</v>
      </c>
    </row>
    <row r="73" spans="1:3">
      <c r="A73" s="535"/>
      <c r="B73" s="535"/>
      <c r="C73" s="501" t="s">
        <v>142</v>
      </c>
    </row>
    <row r="74" spans="1:3">
      <c r="A74" s="535"/>
      <c r="B74" s="535"/>
      <c r="C74" s="504" t="s">
        <v>143</v>
      </c>
    </row>
    <row r="75" spans="1:3">
      <c r="A75" s="535">
        <v>44297.355856249997</v>
      </c>
      <c r="B75" s="535"/>
      <c r="C75" s="501" t="s">
        <v>144</v>
      </c>
    </row>
    <row r="76" spans="1:3">
      <c r="A76" s="535"/>
      <c r="B76" s="535"/>
      <c r="C76" s="501" t="s">
        <v>145</v>
      </c>
    </row>
    <row r="77" spans="1:3">
      <c r="A77" s="535"/>
      <c r="B77" s="535"/>
      <c r="C77" s="501" t="s">
        <v>146</v>
      </c>
    </row>
    <row r="78" spans="1:3">
      <c r="A78" s="535"/>
      <c r="B78" s="535"/>
      <c r="C78" s="501" t="s">
        <v>148</v>
      </c>
    </row>
    <row r="79" spans="1:3">
      <c r="A79" s="535"/>
      <c r="B79" s="535"/>
      <c r="C79" s="501" t="s">
        <v>147</v>
      </c>
    </row>
    <row r="80" spans="1:3">
      <c r="A80" s="535"/>
      <c r="B80" s="535"/>
      <c r="C80" s="501" t="s">
        <v>149</v>
      </c>
    </row>
    <row r="81" spans="1:3">
      <c r="A81" s="535">
        <v>44297.8298399306</v>
      </c>
      <c r="B81" s="535"/>
      <c r="C81" s="501" t="s">
        <v>150</v>
      </c>
    </row>
    <row r="82" spans="1:3">
      <c r="A82" s="535"/>
      <c r="B82" s="535"/>
      <c r="C82" s="501" t="s">
        <v>151</v>
      </c>
    </row>
    <row r="83" spans="1:3">
      <c r="A83" s="535"/>
      <c r="B83" s="535"/>
      <c r="C83" s="501" t="s">
        <v>152</v>
      </c>
    </row>
    <row r="84" spans="1:3">
      <c r="A84" s="535"/>
      <c r="B84" s="535"/>
      <c r="C84" s="501" t="s">
        <v>153</v>
      </c>
    </row>
    <row r="85" spans="1:3">
      <c r="A85" s="535"/>
      <c r="B85" s="535"/>
      <c r="C85" s="501" t="s">
        <v>154</v>
      </c>
    </row>
    <row r="86" spans="1:3">
      <c r="A86" s="535"/>
      <c r="B86" s="535"/>
      <c r="C86" s="501" t="s">
        <v>155</v>
      </c>
    </row>
    <row r="87" spans="1:3">
      <c r="A87" s="535"/>
      <c r="B87" s="535"/>
      <c r="C87" s="501" t="s">
        <v>156</v>
      </c>
    </row>
    <row r="88" spans="1:3">
      <c r="A88" s="535"/>
      <c r="B88" s="535"/>
      <c r="C88" s="501" t="s">
        <v>157</v>
      </c>
    </row>
    <row r="89" spans="1:3">
      <c r="A89" s="535"/>
      <c r="B89" s="535"/>
      <c r="C89" s="501" t="s">
        <v>158</v>
      </c>
    </row>
    <row r="90" spans="1:3">
      <c r="A90" s="535">
        <v>44299.579150810197</v>
      </c>
      <c r="B90" s="535"/>
      <c r="C90" s="501" t="s">
        <v>160</v>
      </c>
    </row>
    <row r="91" spans="1:3">
      <c r="A91" s="535"/>
      <c r="B91" s="535"/>
      <c r="C91" s="501" t="s">
        <v>161</v>
      </c>
    </row>
    <row r="92" spans="1:3">
      <c r="A92" s="535">
        <v>44299.694020486102</v>
      </c>
      <c r="B92" s="535"/>
      <c r="C92" s="501" t="s">
        <v>162</v>
      </c>
    </row>
    <row r="93" spans="1:3">
      <c r="A93" s="535"/>
      <c r="B93" s="535"/>
      <c r="C93" s="501" t="s">
        <v>163</v>
      </c>
    </row>
    <row r="94" spans="1:3">
      <c r="A94" s="535"/>
      <c r="B94" s="535"/>
      <c r="C94" s="501" t="s">
        <v>164</v>
      </c>
    </row>
    <row r="95" spans="1:3">
      <c r="A95" s="535"/>
      <c r="B95" s="535"/>
      <c r="C95" s="501" t="s">
        <v>165</v>
      </c>
    </row>
    <row r="96" spans="1:3">
      <c r="A96" s="535"/>
      <c r="B96" s="535"/>
      <c r="C96" s="501" t="s">
        <v>166</v>
      </c>
    </row>
    <row r="97" spans="1:3">
      <c r="A97" s="535">
        <v>44300.588789467598</v>
      </c>
      <c r="B97" s="535"/>
      <c r="C97" s="501" t="s">
        <v>167</v>
      </c>
    </row>
    <row r="98" spans="1:3">
      <c r="A98" s="535"/>
      <c r="B98" s="535"/>
      <c r="C98" s="501" t="s">
        <v>169</v>
      </c>
    </row>
    <row r="99" spans="1:3">
      <c r="A99" s="535"/>
      <c r="B99" s="535"/>
      <c r="C99" s="501" t="s">
        <v>170</v>
      </c>
    </row>
    <row r="100" spans="1:3">
      <c r="A100" s="535"/>
      <c r="B100" s="535"/>
      <c r="C100" s="501" t="s">
        <v>168</v>
      </c>
    </row>
    <row r="101" spans="1:3" ht="29">
      <c r="A101" s="535"/>
      <c r="B101" s="535"/>
      <c r="C101" s="501" t="s">
        <v>171</v>
      </c>
    </row>
    <row r="102" spans="1:3">
      <c r="A102" s="535"/>
      <c r="B102" s="535"/>
      <c r="C102" s="501" t="s">
        <v>172</v>
      </c>
    </row>
    <row r="103" spans="1:3">
      <c r="A103" s="535"/>
      <c r="B103" s="535"/>
      <c r="C103" s="501" t="s">
        <v>173</v>
      </c>
    </row>
    <row r="104" spans="1:3">
      <c r="A104" s="535"/>
      <c r="B104" s="535"/>
      <c r="C104" s="501" t="s">
        <v>175</v>
      </c>
    </row>
    <row r="105" spans="1:3">
      <c r="A105" s="535">
        <v>44302.4714969907</v>
      </c>
      <c r="B105" s="535"/>
      <c r="C105" s="501" t="s">
        <v>176</v>
      </c>
    </row>
    <row r="106" spans="1:3">
      <c r="A106" s="535"/>
      <c r="B106" s="535"/>
      <c r="C106" s="501" t="s">
        <v>177</v>
      </c>
    </row>
    <row r="107" spans="1:3">
      <c r="A107" s="535"/>
      <c r="B107" s="535"/>
      <c r="C107" s="501" t="s">
        <v>178</v>
      </c>
    </row>
    <row r="108" spans="1:3">
      <c r="A108" s="535"/>
      <c r="B108" s="535"/>
      <c r="C108" s="501" t="s">
        <v>179</v>
      </c>
    </row>
    <row r="109" spans="1:3">
      <c r="A109" s="535"/>
      <c r="B109" s="535"/>
      <c r="C109" s="501" t="s">
        <v>181</v>
      </c>
    </row>
    <row r="110" spans="1:3">
      <c r="A110" s="535"/>
      <c r="B110" s="535"/>
      <c r="C110" s="501" t="s">
        <v>182</v>
      </c>
    </row>
    <row r="111" spans="1:3">
      <c r="A111" s="535">
        <v>44303</v>
      </c>
      <c r="B111" s="535"/>
      <c r="C111" s="501" t="s">
        <v>183</v>
      </c>
    </row>
    <row r="112" spans="1:3">
      <c r="A112" s="535"/>
      <c r="B112" s="535"/>
      <c r="C112" s="501" t="s">
        <v>185</v>
      </c>
    </row>
    <row r="113" spans="1:3">
      <c r="A113" s="535"/>
      <c r="B113" s="535"/>
      <c r="C113" s="501" t="s">
        <v>186</v>
      </c>
    </row>
    <row r="114" spans="1:3">
      <c r="A114" s="535">
        <v>44304.534314583303</v>
      </c>
      <c r="B114" s="535"/>
      <c r="C114" s="501" t="s">
        <v>187</v>
      </c>
    </row>
    <row r="115" spans="1:3">
      <c r="A115" s="535"/>
      <c r="B115" s="535"/>
      <c r="C115" s="501" t="s">
        <v>190</v>
      </c>
    </row>
    <row r="116" spans="1:3">
      <c r="A116" s="535"/>
      <c r="B116" s="535"/>
      <c r="C116" s="501" t="s">
        <v>191</v>
      </c>
    </row>
    <row r="117" spans="1:3">
      <c r="A117" s="535"/>
      <c r="B117" s="535"/>
      <c r="C117" s="501" t="s">
        <v>192</v>
      </c>
    </row>
    <row r="118" spans="1:3">
      <c r="A118" s="535"/>
      <c r="B118" s="535"/>
      <c r="C118" s="501" t="s">
        <v>193</v>
      </c>
    </row>
    <row r="119" spans="1:3">
      <c r="A119" s="535"/>
      <c r="B119" s="535"/>
      <c r="C119" s="501" t="s">
        <v>194</v>
      </c>
    </row>
    <row r="120" spans="1:3">
      <c r="A120" s="535">
        <v>44305.451966898101</v>
      </c>
      <c r="B120" s="535"/>
      <c r="C120" s="501" t="s">
        <v>195</v>
      </c>
    </row>
    <row r="121" spans="1:3">
      <c r="A121" s="535"/>
      <c r="B121" s="535"/>
      <c r="C121" s="501" t="s">
        <v>196</v>
      </c>
    </row>
    <row r="122" spans="1:3">
      <c r="A122" s="535"/>
      <c r="B122" s="535"/>
      <c r="C122" s="501" t="s">
        <v>202</v>
      </c>
    </row>
    <row r="123" spans="1:3">
      <c r="A123" s="535"/>
      <c r="B123" s="535"/>
      <c r="C123" s="501" t="s">
        <v>200</v>
      </c>
    </row>
    <row r="124" spans="1:3">
      <c r="A124" s="535"/>
      <c r="B124" s="535"/>
      <c r="C124" s="501" t="s">
        <v>201</v>
      </c>
    </row>
    <row r="125" spans="1:3">
      <c r="A125" s="535"/>
      <c r="B125" s="535"/>
      <c r="C125" s="501" t="s">
        <v>203</v>
      </c>
    </row>
    <row r="126" spans="1:3">
      <c r="A126" s="535"/>
      <c r="B126" s="535"/>
      <c r="C126" s="501" t="s">
        <v>204</v>
      </c>
    </row>
    <row r="127" spans="1:3">
      <c r="A127" s="535"/>
      <c r="B127" s="535"/>
      <c r="C127" s="501" t="s">
        <v>205</v>
      </c>
    </row>
    <row r="128" spans="1:3">
      <c r="A128" s="535"/>
      <c r="B128" s="535"/>
      <c r="C128" s="501" t="s">
        <v>206</v>
      </c>
    </row>
    <row r="129" spans="1:3">
      <c r="A129" s="535"/>
      <c r="B129" s="535"/>
      <c r="C129" s="501" t="s">
        <v>207</v>
      </c>
    </row>
    <row r="130" spans="1:3">
      <c r="A130" s="535">
        <v>44306.324938425903</v>
      </c>
      <c r="B130" s="535"/>
      <c r="C130" s="501" t="s">
        <v>208</v>
      </c>
    </row>
    <row r="131" spans="1:3">
      <c r="A131" s="535"/>
      <c r="B131" s="535"/>
      <c r="C131" s="501" t="s">
        <v>209</v>
      </c>
    </row>
    <row r="132" spans="1:3">
      <c r="A132" s="535"/>
      <c r="B132" s="535"/>
      <c r="C132" s="501" t="s">
        <v>210</v>
      </c>
    </row>
    <row r="133" spans="1:3">
      <c r="A133" s="535"/>
      <c r="B133" s="535"/>
      <c r="C133" s="501" t="s">
        <v>211</v>
      </c>
    </row>
    <row r="134" spans="1:3">
      <c r="A134" s="535"/>
      <c r="B134" s="535"/>
      <c r="C134" s="501" t="s">
        <v>212</v>
      </c>
    </row>
    <row r="135" spans="1:3">
      <c r="A135" s="535"/>
      <c r="B135" s="535"/>
      <c r="C135" s="501" t="s">
        <v>213</v>
      </c>
    </row>
    <row r="136" spans="1:3">
      <c r="A136" s="535"/>
      <c r="B136" s="535"/>
      <c r="C136" s="501" t="s">
        <v>214</v>
      </c>
    </row>
    <row r="137" spans="1:3">
      <c r="A137" s="535"/>
      <c r="B137" s="535"/>
      <c r="C137" s="501" t="s">
        <v>215</v>
      </c>
    </row>
    <row r="138" spans="1:3">
      <c r="A138" s="535"/>
      <c r="B138" s="535"/>
      <c r="C138" s="501" t="s">
        <v>216</v>
      </c>
    </row>
    <row r="139" spans="1:3">
      <c r="A139" s="535">
        <v>44307.766821643498</v>
      </c>
      <c r="B139" s="535"/>
      <c r="C139" s="501" t="s">
        <v>217</v>
      </c>
    </row>
    <row r="140" spans="1:3">
      <c r="A140" s="535">
        <v>44307.8445818287</v>
      </c>
      <c r="B140" s="535"/>
      <c r="C140" s="501" t="s">
        <v>218</v>
      </c>
    </row>
    <row r="141" spans="1:3">
      <c r="A141" s="535">
        <v>44308.488527314803</v>
      </c>
      <c r="B141" s="535"/>
      <c r="C141" s="501" t="s">
        <v>219</v>
      </c>
    </row>
    <row r="142" spans="1:3">
      <c r="A142" s="535"/>
      <c r="B142" s="535"/>
      <c r="C142" s="501" t="s">
        <v>220</v>
      </c>
    </row>
    <row r="143" spans="1:3">
      <c r="A143" s="535"/>
      <c r="B143" s="535"/>
      <c r="C143" s="501" t="s">
        <v>228</v>
      </c>
    </row>
    <row r="144" spans="1:3">
      <c r="A144" s="535">
        <v>44314.278955902802</v>
      </c>
      <c r="B144" s="535"/>
      <c r="C144" s="501" t="s">
        <v>229</v>
      </c>
    </row>
    <row r="145" spans="1:3">
      <c r="A145" s="535"/>
      <c r="B145" s="535"/>
      <c r="C145" s="501" t="s">
        <v>231</v>
      </c>
    </row>
    <row r="146" spans="1:3">
      <c r="A146" s="535"/>
      <c r="B146" s="535"/>
      <c r="C146" s="501" t="s">
        <v>233</v>
      </c>
    </row>
    <row r="147" spans="1:3">
      <c r="A147" s="535">
        <v>44315.688820486102</v>
      </c>
      <c r="B147" s="535"/>
      <c r="C147" s="501" t="s">
        <v>238</v>
      </c>
    </row>
    <row r="148" spans="1:3">
      <c r="A148" s="535"/>
      <c r="B148" s="535"/>
      <c r="C148" s="501" t="s">
        <v>235</v>
      </c>
    </row>
    <row r="149" spans="1:3">
      <c r="A149" s="535"/>
      <c r="B149" s="535"/>
      <c r="C149" s="501" t="s">
        <v>236</v>
      </c>
    </row>
    <row r="150" spans="1:3">
      <c r="A150" s="535"/>
      <c r="B150" s="535"/>
      <c r="C150" s="501" t="s">
        <v>237</v>
      </c>
    </row>
    <row r="151" spans="1:3">
      <c r="A151" s="535"/>
      <c r="B151" s="535"/>
      <c r="C151" s="501" t="s">
        <v>239</v>
      </c>
    </row>
    <row r="152" spans="1:3">
      <c r="A152" s="535">
        <v>44315.8158616898</v>
      </c>
      <c r="B152" s="535"/>
      <c r="C152" s="501" t="s">
        <v>240</v>
      </c>
    </row>
    <row r="153" spans="1:3">
      <c r="A153" s="535"/>
      <c r="B153" s="535"/>
      <c r="C153" s="501" t="s">
        <v>241</v>
      </c>
    </row>
    <row r="154" spans="1:3">
      <c r="A154" s="535"/>
      <c r="B154" s="535"/>
      <c r="C154" s="501" t="s">
        <v>242</v>
      </c>
    </row>
    <row r="155" spans="1:3">
      <c r="A155" s="535"/>
      <c r="B155" s="535"/>
      <c r="C155" s="501" t="s">
        <v>243</v>
      </c>
    </row>
    <row r="156" spans="1:3">
      <c r="A156" s="535"/>
      <c r="B156" s="535"/>
      <c r="C156" s="501" t="s">
        <v>244</v>
      </c>
    </row>
    <row r="157" spans="1:3">
      <c r="A157" s="535"/>
      <c r="B157" s="535"/>
      <c r="C157" s="501" t="s">
        <v>245</v>
      </c>
    </row>
    <row r="158" spans="1:3">
      <c r="A158" s="535">
        <v>44316.651822337997</v>
      </c>
      <c r="B158" s="535"/>
      <c r="C158" s="501" t="s">
        <v>246</v>
      </c>
    </row>
    <row r="159" spans="1:3">
      <c r="A159" s="535"/>
      <c r="B159" s="535"/>
      <c r="C159" s="501" t="s">
        <v>248</v>
      </c>
    </row>
    <row r="160" spans="1:3">
      <c r="A160" s="535"/>
      <c r="B160" s="535"/>
      <c r="C160" s="501" t="s">
        <v>247</v>
      </c>
    </row>
    <row r="161" spans="1:3" ht="29">
      <c r="A161" s="535"/>
      <c r="B161" s="535"/>
      <c r="C161" s="501" t="s">
        <v>249</v>
      </c>
    </row>
    <row r="162" spans="1:3">
      <c r="A162" s="535"/>
      <c r="B162" s="535"/>
      <c r="C162" s="501" t="s">
        <v>250</v>
      </c>
    </row>
    <row r="163" spans="1:3">
      <c r="A163" s="535"/>
      <c r="B163" s="535"/>
      <c r="C163" s="501" t="s">
        <v>251</v>
      </c>
    </row>
    <row r="164" spans="1:3">
      <c r="A164" s="535"/>
      <c r="B164" s="535"/>
      <c r="C164" s="501" t="s">
        <v>252</v>
      </c>
    </row>
    <row r="165" spans="1:3">
      <c r="A165" s="535"/>
      <c r="B165" s="535"/>
      <c r="C165" s="501" t="s">
        <v>254</v>
      </c>
    </row>
    <row r="166" spans="1:3">
      <c r="A166" s="535"/>
      <c r="B166" s="535"/>
      <c r="C166" s="501" t="s">
        <v>255</v>
      </c>
    </row>
    <row r="167" spans="1:3">
      <c r="A167" s="535">
        <v>44318.795286805602</v>
      </c>
      <c r="B167" s="535"/>
      <c r="C167" s="501" t="s">
        <v>266</v>
      </c>
    </row>
    <row r="168" spans="1:3">
      <c r="A168" s="535"/>
      <c r="B168" s="535"/>
      <c r="C168" s="501" t="s">
        <v>265</v>
      </c>
    </row>
    <row r="169" spans="1:3">
      <c r="A169" s="535">
        <v>44319.416666666664</v>
      </c>
      <c r="B169" s="535"/>
      <c r="C169" s="501" t="s">
        <v>267</v>
      </c>
    </row>
    <row r="170" spans="1:3">
      <c r="A170" s="535"/>
      <c r="B170" s="535"/>
      <c r="C170" s="501" t="s">
        <v>269</v>
      </c>
    </row>
    <row r="171" spans="1:3">
      <c r="A171" s="535">
        <v>44320.589794328705</v>
      </c>
      <c r="B171" s="535"/>
      <c r="C171" s="501" t="s">
        <v>270</v>
      </c>
    </row>
    <row r="172" spans="1:3">
      <c r="A172" s="535"/>
      <c r="B172" s="535"/>
      <c r="C172" s="501" t="s">
        <v>275</v>
      </c>
    </row>
    <row r="173" spans="1:3">
      <c r="A173" s="535">
        <v>44321</v>
      </c>
      <c r="B173" s="535"/>
      <c r="C173" s="501" t="s">
        <v>276</v>
      </c>
    </row>
    <row r="174" spans="1:3">
      <c r="A174" s="535"/>
      <c r="B174" s="535"/>
      <c r="C174" s="501" t="s">
        <v>277</v>
      </c>
    </row>
    <row r="175" spans="1:3">
      <c r="A175" s="535"/>
      <c r="B175" s="535"/>
      <c r="C175" s="501" t="s">
        <v>278</v>
      </c>
    </row>
    <row r="176" spans="1:3">
      <c r="A176" s="535"/>
      <c r="B176" s="535"/>
      <c r="C176" s="501" t="s">
        <v>279</v>
      </c>
    </row>
    <row r="177" spans="1:3">
      <c r="A177" s="535"/>
      <c r="B177" s="535"/>
      <c r="C177" s="501" t="s">
        <v>280</v>
      </c>
    </row>
    <row r="178" spans="1:3">
      <c r="A178" s="535"/>
      <c r="B178" s="535"/>
      <c r="C178" s="501" t="s">
        <v>281</v>
      </c>
    </row>
    <row r="179" spans="1:3">
      <c r="A179" s="535"/>
      <c r="B179" s="535"/>
      <c r="C179" s="501" t="s">
        <v>284</v>
      </c>
    </row>
    <row r="180" spans="1:3">
      <c r="A180" s="535"/>
      <c r="B180" s="535"/>
      <c r="C180" s="501" t="s">
        <v>285</v>
      </c>
    </row>
    <row r="181" spans="1:3">
      <c r="A181" s="535"/>
      <c r="B181" s="535"/>
      <c r="C181" s="501" t="s">
        <v>287</v>
      </c>
    </row>
    <row r="182" spans="1:3">
      <c r="A182" s="535"/>
      <c r="B182" s="535"/>
      <c r="C182" s="501" t="s">
        <v>288</v>
      </c>
    </row>
    <row r="183" spans="1:3">
      <c r="A183" s="535">
        <v>44322.355669791701</v>
      </c>
      <c r="B183" s="535"/>
      <c r="C183" s="501" t="s">
        <v>289</v>
      </c>
    </row>
    <row r="184" spans="1:3">
      <c r="A184" s="535"/>
      <c r="B184" s="535"/>
      <c r="C184" s="501" t="s">
        <v>291</v>
      </c>
    </row>
    <row r="185" spans="1:3">
      <c r="A185" s="535"/>
      <c r="B185" s="535"/>
      <c r="C185" s="501" t="s">
        <v>292</v>
      </c>
    </row>
    <row r="186" spans="1:3">
      <c r="A186" s="535"/>
      <c r="B186" s="535"/>
      <c r="C186" s="501" t="s">
        <v>293</v>
      </c>
    </row>
    <row r="187" spans="1:3">
      <c r="A187" s="535"/>
      <c r="B187" s="535"/>
      <c r="C187" s="501" t="s">
        <v>294</v>
      </c>
    </row>
    <row r="188" spans="1:3">
      <c r="A188" s="535">
        <v>44323.920671874999</v>
      </c>
      <c r="B188" s="535"/>
      <c r="C188" s="501" t="s">
        <v>296</v>
      </c>
    </row>
    <row r="189" spans="1:3">
      <c r="A189" s="535"/>
      <c r="B189" s="535"/>
      <c r="C189" s="501" t="s">
        <v>297</v>
      </c>
    </row>
    <row r="190" spans="1:3">
      <c r="A190" s="535"/>
      <c r="B190" s="535"/>
      <c r="C190" s="501" t="s">
        <v>298</v>
      </c>
    </row>
    <row r="191" spans="1:3">
      <c r="A191" s="535"/>
      <c r="B191" s="535"/>
      <c r="C191" s="501" t="s">
        <v>299</v>
      </c>
    </row>
    <row r="192" spans="1:3">
      <c r="A192" s="535"/>
      <c r="B192" s="535"/>
      <c r="C192" s="501" t="s">
        <v>300</v>
      </c>
    </row>
    <row r="193" spans="1:3">
      <c r="A193" s="535"/>
      <c r="B193" s="535"/>
      <c r="C193" s="501" t="s">
        <v>301</v>
      </c>
    </row>
    <row r="194" spans="1:3">
      <c r="A194" s="535"/>
      <c r="B194" s="535"/>
      <c r="C194" s="501" t="s">
        <v>302</v>
      </c>
    </row>
    <row r="195" spans="1:3">
      <c r="A195" s="535"/>
      <c r="B195" s="535"/>
      <c r="C195" s="501" t="s">
        <v>303</v>
      </c>
    </row>
    <row r="196" spans="1:3">
      <c r="A196" s="535"/>
      <c r="B196" s="535"/>
      <c r="C196" s="501" t="s">
        <v>304</v>
      </c>
    </row>
    <row r="197" spans="1:3">
      <c r="A197" s="535"/>
      <c r="B197" s="535"/>
      <c r="C197" s="501" t="s">
        <v>305</v>
      </c>
    </row>
    <row r="198" spans="1:3">
      <c r="A198" s="535">
        <v>44325.499741435196</v>
      </c>
      <c r="B198" s="535"/>
      <c r="C198" s="501" t="s">
        <v>306</v>
      </c>
    </row>
    <row r="199" spans="1:3">
      <c r="A199" s="535"/>
      <c r="B199" s="535"/>
      <c r="C199" s="501" t="s">
        <v>307</v>
      </c>
    </row>
    <row r="200" spans="1:3">
      <c r="A200" s="535"/>
      <c r="B200" s="535"/>
      <c r="C200" s="501" t="s">
        <v>308</v>
      </c>
    </row>
    <row r="201" spans="1:3">
      <c r="A201" s="535"/>
      <c r="B201" s="535"/>
      <c r="C201" s="501" t="s">
        <v>309</v>
      </c>
    </row>
    <row r="202" spans="1:3">
      <c r="A202" s="535"/>
      <c r="B202" s="535"/>
      <c r="C202" s="501" t="s">
        <v>310</v>
      </c>
    </row>
    <row r="203" spans="1:3">
      <c r="A203" s="535"/>
      <c r="B203" s="535"/>
      <c r="C203" s="501" t="s">
        <v>311</v>
      </c>
    </row>
    <row r="204" spans="1:3">
      <c r="A204" s="535"/>
      <c r="B204" s="535"/>
      <c r="C204" s="501" t="s">
        <v>312</v>
      </c>
    </row>
    <row r="205" spans="1:3">
      <c r="A205" s="535"/>
      <c r="B205" s="535"/>
      <c r="C205" s="501" t="s">
        <v>313</v>
      </c>
    </row>
    <row r="206" spans="1:3">
      <c r="A206" s="535"/>
      <c r="B206" s="535"/>
      <c r="C206" s="501" t="s">
        <v>314</v>
      </c>
    </row>
    <row r="207" spans="1:3">
      <c r="A207" s="535"/>
      <c r="B207" s="535"/>
      <c r="C207" s="501" t="s">
        <v>315</v>
      </c>
    </row>
    <row r="208" spans="1:3">
      <c r="A208" s="535"/>
      <c r="B208" s="535"/>
      <c r="C208" s="501" t="s">
        <v>316</v>
      </c>
    </row>
    <row r="209" spans="1:3">
      <c r="A209" s="535">
        <v>44326.575224768501</v>
      </c>
      <c r="B209" s="535"/>
      <c r="C209" s="501" t="s">
        <v>317</v>
      </c>
    </row>
    <row r="210" spans="1:3">
      <c r="A210" s="535"/>
      <c r="B210" s="535"/>
      <c r="C210" s="501" t="s">
        <v>318</v>
      </c>
    </row>
    <row r="211" spans="1:3">
      <c r="A211" s="535"/>
      <c r="B211" s="535"/>
      <c r="C211" s="501" t="s">
        <v>319</v>
      </c>
    </row>
    <row r="212" spans="1:3">
      <c r="A212" s="535"/>
      <c r="B212" s="535"/>
      <c r="C212" s="501" t="s">
        <v>320</v>
      </c>
    </row>
    <row r="213" spans="1:3">
      <c r="A213" s="535"/>
      <c r="B213" s="535"/>
      <c r="C213" s="501" t="s">
        <v>323</v>
      </c>
    </row>
    <row r="214" spans="1:3">
      <c r="A214" s="535">
        <v>44328.702704976902</v>
      </c>
      <c r="B214" s="535"/>
      <c r="C214" s="501" t="s">
        <v>324</v>
      </c>
    </row>
    <row r="215" spans="1:3">
      <c r="A215" s="535"/>
      <c r="B215" s="535"/>
      <c r="C215" s="501" t="s">
        <v>325</v>
      </c>
    </row>
    <row r="216" spans="1:3">
      <c r="A216" s="535"/>
      <c r="B216" s="535"/>
      <c r="C216" s="501" t="s">
        <v>326</v>
      </c>
    </row>
    <row r="217" spans="1:3">
      <c r="A217" s="535"/>
      <c r="B217" s="535"/>
      <c r="C217" s="501" t="s">
        <v>328</v>
      </c>
    </row>
    <row r="218" spans="1:3">
      <c r="A218" s="535"/>
      <c r="B218" s="535"/>
      <c r="C218" s="501" t="s">
        <v>329</v>
      </c>
    </row>
    <row r="219" spans="1:3">
      <c r="A219" s="535"/>
      <c r="B219" s="535"/>
      <c r="C219" s="501" t="s">
        <v>327</v>
      </c>
    </row>
    <row r="220" spans="1:3">
      <c r="A220" s="535"/>
      <c r="B220" s="535"/>
      <c r="C220" s="501" t="s">
        <v>331</v>
      </c>
    </row>
    <row r="221" spans="1:3">
      <c r="A221" s="535"/>
      <c r="B221" s="535"/>
      <c r="C221" s="501" t="s">
        <v>330</v>
      </c>
    </row>
    <row r="222" spans="1:3">
      <c r="A222" s="535"/>
      <c r="B222" s="535"/>
      <c r="C222" s="501" t="s">
        <v>332</v>
      </c>
    </row>
    <row r="223" spans="1:3">
      <c r="A223" s="535"/>
      <c r="B223" s="535"/>
      <c r="C223" s="501" t="s">
        <v>333</v>
      </c>
    </row>
    <row r="224" spans="1:3">
      <c r="A224" s="535">
        <v>44333.425679861102</v>
      </c>
      <c r="B224" s="535"/>
      <c r="C224" s="501" t="s">
        <v>334</v>
      </c>
    </row>
    <row r="225" spans="1:3">
      <c r="A225" s="535"/>
      <c r="B225" s="535"/>
      <c r="C225" s="501" t="s">
        <v>335</v>
      </c>
    </row>
    <row r="226" spans="1:3">
      <c r="A226" s="535"/>
      <c r="B226" s="535"/>
      <c r="C226" s="501" t="s">
        <v>339</v>
      </c>
    </row>
    <row r="227" spans="1:3">
      <c r="A227" s="535"/>
      <c r="B227" s="535"/>
      <c r="C227" s="501" t="s">
        <v>340</v>
      </c>
    </row>
    <row r="228" spans="1:3">
      <c r="A228" s="535"/>
      <c r="B228" s="535"/>
      <c r="C228" s="501" t="s">
        <v>341</v>
      </c>
    </row>
    <row r="229" spans="1:3">
      <c r="A229" s="535"/>
      <c r="B229" s="535"/>
      <c r="C229" s="501" t="s">
        <v>342</v>
      </c>
    </row>
    <row r="230" spans="1:3">
      <c r="A230" s="535"/>
      <c r="B230" s="535"/>
      <c r="C230" s="501" t="s">
        <v>344</v>
      </c>
    </row>
    <row r="231" spans="1:3">
      <c r="A231" s="535"/>
      <c r="B231" s="535"/>
      <c r="C231" s="501" t="s">
        <v>345</v>
      </c>
    </row>
    <row r="232" spans="1:3">
      <c r="A232" s="535">
        <v>44336</v>
      </c>
      <c r="B232" s="535"/>
      <c r="C232" s="501" t="s">
        <v>348</v>
      </c>
    </row>
    <row r="233" spans="1:3">
      <c r="A233" s="535"/>
      <c r="B233" s="535"/>
      <c r="C233" s="501" t="s">
        <v>349</v>
      </c>
    </row>
    <row r="234" spans="1:3">
      <c r="A234" s="535"/>
      <c r="B234" s="535"/>
      <c r="C234" s="501" t="s">
        <v>351</v>
      </c>
    </row>
    <row r="235" spans="1:3">
      <c r="A235" s="535"/>
      <c r="B235" s="535"/>
      <c r="C235" s="501" t="s">
        <v>352</v>
      </c>
    </row>
    <row r="236" spans="1:3">
      <c r="A236" s="535"/>
      <c r="B236" s="535"/>
      <c r="C236" s="501" t="s">
        <v>355</v>
      </c>
    </row>
    <row r="237" spans="1:3">
      <c r="A237" s="535"/>
      <c r="B237" s="535"/>
      <c r="C237" s="501" t="s">
        <v>357</v>
      </c>
    </row>
    <row r="238" spans="1:3">
      <c r="A238" s="535"/>
      <c r="B238" s="535"/>
      <c r="C238" s="501" t="s">
        <v>364</v>
      </c>
    </row>
    <row r="239" spans="1:3">
      <c r="A239" s="535"/>
      <c r="B239" s="535"/>
      <c r="C239" s="501" t="s">
        <v>363</v>
      </c>
    </row>
    <row r="240" spans="1:3">
      <c r="A240" s="535"/>
      <c r="B240" s="535"/>
      <c r="C240" s="501" t="s">
        <v>365</v>
      </c>
    </row>
    <row r="241" spans="1:3">
      <c r="A241" s="535"/>
      <c r="B241" s="535"/>
      <c r="C241" s="501" t="s">
        <v>369</v>
      </c>
    </row>
    <row r="242" spans="1:3">
      <c r="A242" s="535"/>
      <c r="B242" s="535"/>
      <c r="C242" s="501" t="s">
        <v>370</v>
      </c>
    </row>
    <row r="243" spans="1:3">
      <c r="A243" s="535"/>
      <c r="B243" s="535"/>
      <c r="C243" s="501" t="s">
        <v>371</v>
      </c>
    </row>
    <row r="244" spans="1:3">
      <c r="A244" s="535"/>
      <c r="B244" s="535"/>
      <c r="C244" s="501" t="s">
        <v>373</v>
      </c>
    </row>
    <row r="245" spans="1:3">
      <c r="A245" s="535">
        <v>44338.757544444401</v>
      </c>
      <c r="B245" s="535"/>
      <c r="C245" s="501" t="s">
        <v>372</v>
      </c>
    </row>
    <row r="246" spans="1:3">
      <c r="A246" s="535"/>
      <c r="B246" s="535"/>
      <c r="C246" s="501" t="s">
        <v>374</v>
      </c>
    </row>
    <row r="247" spans="1:3">
      <c r="A247" s="535">
        <v>44340.377351157404</v>
      </c>
      <c r="B247" s="535"/>
      <c r="C247" s="501" t="s">
        <v>375</v>
      </c>
    </row>
    <row r="248" spans="1:3">
      <c r="A248" s="535"/>
      <c r="B248" s="535"/>
      <c r="C248" s="501" t="s">
        <v>376</v>
      </c>
    </row>
    <row r="249" spans="1:3">
      <c r="A249" s="535"/>
      <c r="B249" s="535"/>
      <c r="C249" s="501" t="s">
        <v>379</v>
      </c>
    </row>
    <row r="250" spans="1:3">
      <c r="A250" s="535"/>
      <c r="B250" s="535"/>
      <c r="C250" s="501" t="s">
        <v>380</v>
      </c>
    </row>
    <row r="251" spans="1:3">
      <c r="A251" s="535"/>
      <c r="B251" s="535"/>
      <c r="C251" s="501" t="s">
        <v>381</v>
      </c>
    </row>
    <row r="252" spans="1:3">
      <c r="A252" s="535"/>
      <c r="B252" s="535"/>
      <c r="C252" s="501" t="s">
        <v>1739</v>
      </c>
    </row>
    <row r="253" spans="1:3">
      <c r="A253" s="535"/>
      <c r="B253" s="535"/>
      <c r="C253" s="501" t="s">
        <v>383</v>
      </c>
    </row>
    <row r="254" spans="1:3">
      <c r="A254" s="534"/>
      <c r="B254" s="534"/>
      <c r="C254" s="501" t="s">
        <v>384</v>
      </c>
    </row>
    <row r="255" spans="1:3">
      <c r="A255" s="535">
        <v>44341.368147569403</v>
      </c>
      <c r="B255" s="535"/>
      <c r="C255" s="501" t="s">
        <v>386</v>
      </c>
    </row>
    <row r="256" spans="1:3">
      <c r="A256" s="535"/>
      <c r="B256" s="535"/>
      <c r="C256" s="501" t="s">
        <v>388</v>
      </c>
    </row>
    <row r="257" spans="1:3">
      <c r="A257" s="535"/>
      <c r="B257" s="535"/>
      <c r="C257" s="501" t="s">
        <v>391</v>
      </c>
    </row>
    <row r="258" spans="1:3">
      <c r="A258" s="535"/>
      <c r="B258" s="535"/>
      <c r="C258" s="501" t="s">
        <v>394</v>
      </c>
    </row>
    <row r="259" spans="1:3">
      <c r="A259" s="535"/>
      <c r="B259" s="535"/>
      <c r="C259" s="501" t="s">
        <v>395</v>
      </c>
    </row>
    <row r="260" spans="1:3">
      <c r="A260" s="535"/>
      <c r="B260" s="535"/>
      <c r="C260" s="501" t="s">
        <v>396</v>
      </c>
    </row>
    <row r="261" spans="1:3">
      <c r="A261" s="535"/>
      <c r="B261" s="535"/>
      <c r="C261" s="501" t="s">
        <v>397</v>
      </c>
    </row>
    <row r="262" spans="1:3">
      <c r="A262" s="535"/>
      <c r="B262" s="535"/>
      <c r="C262" s="501" t="s">
        <v>398</v>
      </c>
    </row>
    <row r="263" spans="1:3">
      <c r="A263" s="535"/>
      <c r="B263" s="535"/>
      <c r="C263" s="501" t="s">
        <v>400</v>
      </c>
    </row>
    <row r="264" spans="1:3">
      <c r="A264" s="535"/>
      <c r="B264" s="535"/>
      <c r="C264" s="501" t="s">
        <v>411</v>
      </c>
    </row>
    <row r="265" spans="1:3">
      <c r="A265" s="535"/>
      <c r="B265" s="535"/>
      <c r="C265" s="501" t="s">
        <v>1759</v>
      </c>
    </row>
    <row r="266" spans="1:3">
      <c r="A266" s="535"/>
      <c r="B266" s="535"/>
      <c r="C266" s="501" t="s">
        <v>412</v>
      </c>
    </row>
    <row r="267" spans="1:3">
      <c r="A267" s="535">
        <v>44343.596566666703</v>
      </c>
      <c r="B267" s="535"/>
      <c r="C267" s="501" t="s">
        <v>413</v>
      </c>
    </row>
    <row r="268" spans="1:3">
      <c r="A268" s="535"/>
      <c r="B268" s="535"/>
      <c r="C268" s="501" t="s">
        <v>414</v>
      </c>
    </row>
    <row r="269" spans="1:3">
      <c r="A269" s="535"/>
      <c r="B269" s="535"/>
      <c r="C269" s="501" t="s">
        <v>415</v>
      </c>
    </row>
    <row r="270" spans="1:3">
      <c r="A270" s="535"/>
      <c r="B270" s="535"/>
      <c r="C270" s="501" t="s">
        <v>457</v>
      </c>
    </row>
    <row r="271" spans="1:3">
      <c r="A271" s="535"/>
      <c r="B271" s="535"/>
      <c r="C271" s="501" t="s">
        <v>458</v>
      </c>
    </row>
    <row r="272" spans="1:3">
      <c r="A272" s="535"/>
      <c r="B272" s="535"/>
      <c r="C272" s="501" t="s">
        <v>459</v>
      </c>
    </row>
    <row r="273" spans="1:3">
      <c r="A273" s="535"/>
      <c r="B273" s="535"/>
      <c r="C273" s="501" t="s">
        <v>460</v>
      </c>
    </row>
    <row r="274" spans="1:3">
      <c r="A274" s="535"/>
      <c r="B274" s="535"/>
      <c r="C274" s="501" t="s">
        <v>461</v>
      </c>
    </row>
    <row r="275" spans="1:3">
      <c r="A275" s="535"/>
      <c r="B275" s="535"/>
      <c r="C275" s="501" t="s">
        <v>463</v>
      </c>
    </row>
    <row r="276" spans="1:3">
      <c r="A276" s="535">
        <v>44352.575020601798</v>
      </c>
      <c r="B276" s="535"/>
      <c r="C276" s="501" t="s">
        <v>465</v>
      </c>
    </row>
    <row r="277" spans="1:3">
      <c r="A277" s="535"/>
      <c r="B277" s="535"/>
      <c r="C277" s="501" t="s">
        <v>464</v>
      </c>
    </row>
    <row r="278" spans="1:3">
      <c r="A278" s="535"/>
      <c r="B278" s="535"/>
      <c r="C278" s="501" t="s">
        <v>466</v>
      </c>
    </row>
    <row r="279" spans="1:3">
      <c r="A279" s="535">
        <v>44353.419314120401</v>
      </c>
      <c r="B279" s="535"/>
      <c r="C279" s="501" t="s">
        <v>467</v>
      </c>
    </row>
    <row r="280" spans="1:3">
      <c r="A280" s="535"/>
      <c r="B280" s="535"/>
      <c r="C280" s="501" t="s">
        <v>473</v>
      </c>
    </row>
    <row r="281" spans="1:3">
      <c r="A281" s="535"/>
      <c r="B281" s="535"/>
      <c r="C281" s="501" t="s">
        <v>468</v>
      </c>
    </row>
    <row r="282" spans="1:3">
      <c r="A282" s="535"/>
      <c r="B282" s="535"/>
      <c r="C282" s="501" t="s">
        <v>469</v>
      </c>
    </row>
    <row r="283" spans="1:3">
      <c r="A283" s="535"/>
      <c r="B283" s="535"/>
      <c r="C283" s="501" t="s">
        <v>470</v>
      </c>
    </row>
    <row r="284" spans="1:3">
      <c r="A284" s="535"/>
      <c r="B284" s="535"/>
      <c r="C284" s="501" t="s">
        <v>472</v>
      </c>
    </row>
    <row r="285" spans="1:3">
      <c r="A285" s="535"/>
      <c r="B285" s="535"/>
      <c r="C285" s="501" t="s">
        <v>474</v>
      </c>
    </row>
    <row r="286" spans="1:3">
      <c r="A286" s="535"/>
      <c r="B286" s="535"/>
      <c r="C286" s="501" t="s">
        <v>475</v>
      </c>
    </row>
    <row r="287" spans="1:3">
      <c r="A287" s="535"/>
      <c r="B287" s="535"/>
      <c r="C287" s="501" t="s">
        <v>476</v>
      </c>
    </row>
    <row r="288" spans="1:3">
      <c r="A288" s="535"/>
      <c r="B288" s="535"/>
      <c r="C288" s="501" t="s">
        <v>477</v>
      </c>
    </row>
    <row r="289" spans="1:3">
      <c r="A289" s="535"/>
      <c r="B289" s="535"/>
      <c r="C289" s="501" t="s">
        <v>478</v>
      </c>
    </row>
    <row r="290" spans="1:3" ht="29">
      <c r="A290" s="535"/>
      <c r="B290" s="535"/>
      <c r="C290" s="501" t="s">
        <v>479</v>
      </c>
    </row>
    <row r="291" spans="1:3">
      <c r="A291" s="535"/>
      <c r="B291" s="535"/>
      <c r="C291" s="501" t="s">
        <v>480</v>
      </c>
    </row>
    <row r="292" spans="1:3">
      <c r="A292" s="535"/>
      <c r="B292" s="535"/>
      <c r="C292" s="501" t="s">
        <v>481</v>
      </c>
    </row>
    <row r="293" spans="1:3">
      <c r="A293" s="535"/>
      <c r="B293" s="535"/>
      <c r="C293" s="501" t="s">
        <v>482</v>
      </c>
    </row>
    <row r="294" spans="1:3">
      <c r="A294" s="535"/>
      <c r="B294" s="535"/>
      <c r="C294" s="501" t="s">
        <v>484</v>
      </c>
    </row>
    <row r="295" spans="1:3">
      <c r="A295" s="535"/>
      <c r="B295" s="535"/>
      <c r="C295" s="501" t="s">
        <v>483</v>
      </c>
    </row>
    <row r="296" spans="1:3">
      <c r="A296" s="535"/>
      <c r="B296" s="535"/>
      <c r="C296" s="501" t="s">
        <v>486</v>
      </c>
    </row>
    <row r="297" spans="1:3">
      <c r="A297" s="535"/>
      <c r="B297" s="535"/>
      <c r="C297" s="501" t="s">
        <v>487</v>
      </c>
    </row>
    <row r="298" spans="1:3">
      <c r="A298" s="535"/>
      <c r="B298" s="535"/>
      <c r="C298" s="501" t="s">
        <v>491</v>
      </c>
    </row>
    <row r="299" spans="1:3">
      <c r="A299" s="535"/>
      <c r="B299" s="535"/>
      <c r="C299" s="501" t="s">
        <v>492</v>
      </c>
    </row>
    <row r="300" spans="1:3">
      <c r="A300" s="535">
        <v>44356.777344212998</v>
      </c>
      <c r="B300" s="535"/>
      <c r="C300" s="501" t="s">
        <v>493</v>
      </c>
    </row>
    <row r="301" spans="1:3">
      <c r="A301" s="535"/>
      <c r="B301" s="535"/>
      <c r="C301" s="501" t="s">
        <v>494</v>
      </c>
    </row>
    <row r="302" spans="1:3">
      <c r="A302" s="535"/>
      <c r="B302" s="535"/>
      <c r="C302" s="501" t="s">
        <v>495</v>
      </c>
    </row>
    <row r="303" spans="1:3">
      <c r="A303" s="535"/>
      <c r="B303" s="535"/>
      <c r="C303" s="501" t="s">
        <v>496</v>
      </c>
    </row>
    <row r="304" spans="1:3" ht="29">
      <c r="A304" s="535"/>
      <c r="B304" s="535"/>
      <c r="C304" s="501" t="s">
        <v>497</v>
      </c>
    </row>
    <row r="305" spans="1:3">
      <c r="A305" s="535"/>
      <c r="B305" s="535"/>
      <c r="C305" s="501" t="s">
        <v>498</v>
      </c>
    </row>
    <row r="306" spans="1:3">
      <c r="A306" s="535"/>
      <c r="B306" s="535"/>
      <c r="C306" s="501" t="s">
        <v>499</v>
      </c>
    </row>
    <row r="307" spans="1:3">
      <c r="A307" s="535"/>
      <c r="B307" s="535"/>
      <c r="C307" s="501" t="s">
        <v>500</v>
      </c>
    </row>
    <row r="308" spans="1:3">
      <c r="A308" s="535"/>
      <c r="B308" s="535"/>
      <c r="C308" s="501" t="s">
        <v>501</v>
      </c>
    </row>
    <row r="309" spans="1:3">
      <c r="A309" s="535"/>
      <c r="B309" s="535"/>
      <c r="C309" s="501" t="s">
        <v>511</v>
      </c>
    </row>
    <row r="310" spans="1:3">
      <c r="A310" s="535">
        <v>44357.347470833301</v>
      </c>
      <c r="B310" s="535"/>
      <c r="C310" s="501" t="s">
        <v>512</v>
      </c>
    </row>
    <row r="311" spans="1:3">
      <c r="A311" s="535"/>
      <c r="B311" s="535"/>
      <c r="C311" s="501" t="s">
        <v>515</v>
      </c>
    </row>
    <row r="312" spans="1:3">
      <c r="A312" s="535"/>
      <c r="B312" s="535"/>
      <c r="C312" s="501" t="s">
        <v>516</v>
      </c>
    </row>
    <row r="313" spans="1:3">
      <c r="A313" s="535"/>
      <c r="B313" s="535"/>
      <c r="C313" s="501" t="s">
        <v>518</v>
      </c>
    </row>
    <row r="314" spans="1:3">
      <c r="A314" s="535"/>
      <c r="B314" s="535"/>
      <c r="C314" s="501" t="s">
        <v>519</v>
      </c>
    </row>
    <row r="315" spans="1:3">
      <c r="A315" s="535"/>
      <c r="B315" s="535"/>
      <c r="C315" s="501" t="s">
        <v>520</v>
      </c>
    </row>
    <row r="316" spans="1:3">
      <c r="A316" s="535"/>
      <c r="B316" s="535"/>
      <c r="C316" s="501" t="s">
        <v>521</v>
      </c>
    </row>
    <row r="317" spans="1:3">
      <c r="A317" s="535"/>
      <c r="B317" s="535"/>
      <c r="C317" s="501" t="s">
        <v>522</v>
      </c>
    </row>
    <row r="318" spans="1:3">
      <c r="A318" s="535"/>
      <c r="B318" s="535"/>
      <c r="C318" s="501" t="s">
        <v>523</v>
      </c>
    </row>
    <row r="319" spans="1:3">
      <c r="A319" s="535"/>
      <c r="B319" s="535"/>
      <c r="C319" s="501" t="s">
        <v>524</v>
      </c>
    </row>
    <row r="320" spans="1:3">
      <c r="A320" s="535"/>
      <c r="B320" s="535"/>
      <c r="C320" s="501" t="s">
        <v>525</v>
      </c>
    </row>
    <row r="321" spans="1:3">
      <c r="A321" s="535"/>
      <c r="B321" s="535"/>
      <c r="C321" s="501" t="s">
        <v>526</v>
      </c>
    </row>
    <row r="322" spans="1:3">
      <c r="A322" s="535"/>
      <c r="B322" s="535"/>
      <c r="C322" s="501" t="s">
        <v>527</v>
      </c>
    </row>
    <row r="323" spans="1:3">
      <c r="A323" s="535">
        <v>44359.798668518502</v>
      </c>
      <c r="B323" s="535"/>
      <c r="C323" s="501" t="s">
        <v>528</v>
      </c>
    </row>
    <row r="324" spans="1:3">
      <c r="A324" s="535"/>
      <c r="B324" s="535"/>
      <c r="C324" s="501" t="s">
        <v>529</v>
      </c>
    </row>
    <row r="325" spans="1:3">
      <c r="A325" s="535">
        <v>44360.301544444403</v>
      </c>
      <c r="B325" s="535"/>
      <c r="C325" s="501" t="s">
        <v>530</v>
      </c>
    </row>
    <row r="326" spans="1:3">
      <c r="A326" s="535"/>
      <c r="B326" s="535"/>
      <c r="C326" s="501" t="s">
        <v>531</v>
      </c>
    </row>
    <row r="327" spans="1:3">
      <c r="A327" s="535"/>
      <c r="B327" s="535"/>
      <c r="C327" s="501" t="s">
        <v>532</v>
      </c>
    </row>
    <row r="328" spans="1:3">
      <c r="A328" s="535"/>
      <c r="B328" s="535"/>
      <c r="C328" s="501" t="s">
        <v>533</v>
      </c>
    </row>
    <row r="329" spans="1:3">
      <c r="A329" s="535"/>
      <c r="B329" s="535"/>
      <c r="C329" s="501" t="s">
        <v>534</v>
      </c>
    </row>
    <row r="330" spans="1:3">
      <c r="A330" s="535"/>
      <c r="B330" s="535"/>
      <c r="C330" s="501" t="s">
        <v>535</v>
      </c>
    </row>
    <row r="331" spans="1:3">
      <c r="A331" s="535"/>
      <c r="B331" s="535"/>
      <c r="C331" s="501" t="s">
        <v>536</v>
      </c>
    </row>
    <row r="332" spans="1:3" ht="29">
      <c r="A332" s="535"/>
      <c r="B332" s="535"/>
      <c r="C332" s="501" t="s">
        <v>541</v>
      </c>
    </row>
    <row r="333" spans="1:3">
      <c r="A333" s="535"/>
      <c r="B333" s="535"/>
      <c r="C333" s="501" t="s">
        <v>537</v>
      </c>
    </row>
    <row r="334" spans="1:3">
      <c r="A334" s="535"/>
      <c r="B334" s="535"/>
      <c r="C334" s="501" t="s">
        <v>538</v>
      </c>
    </row>
    <row r="335" spans="1:3">
      <c r="A335" s="535"/>
      <c r="B335" s="535"/>
      <c r="C335" s="501" t="s">
        <v>539</v>
      </c>
    </row>
    <row r="336" spans="1:3">
      <c r="A336" s="535"/>
      <c r="B336" s="535"/>
      <c r="C336" s="501" t="s">
        <v>545</v>
      </c>
    </row>
    <row r="337" spans="1:3">
      <c r="A337" s="535">
        <v>44360.751121412002</v>
      </c>
      <c r="B337" s="535"/>
      <c r="C337" s="501" t="s">
        <v>540</v>
      </c>
    </row>
    <row r="338" spans="1:3">
      <c r="A338" s="535"/>
      <c r="B338" s="535"/>
      <c r="C338" s="501" t="s">
        <v>542</v>
      </c>
    </row>
    <row r="339" spans="1:3">
      <c r="A339" s="535"/>
      <c r="B339" s="535"/>
      <c r="C339" s="501" t="s">
        <v>543</v>
      </c>
    </row>
    <row r="340" spans="1:3">
      <c r="A340" s="535"/>
      <c r="B340" s="535"/>
      <c r="C340" s="501" t="s">
        <v>544</v>
      </c>
    </row>
    <row r="341" spans="1:3">
      <c r="A341" s="535"/>
      <c r="B341" s="535"/>
      <c r="C341" s="501" t="s">
        <v>551</v>
      </c>
    </row>
    <row r="342" spans="1:3" ht="29">
      <c r="A342" s="535"/>
      <c r="B342" s="535"/>
      <c r="C342" s="501" t="s">
        <v>546</v>
      </c>
    </row>
    <row r="343" spans="1:3" ht="29">
      <c r="A343" s="535"/>
      <c r="B343" s="535"/>
      <c r="C343" s="501" t="s">
        <v>553</v>
      </c>
    </row>
    <row r="344" spans="1:3">
      <c r="A344" s="535"/>
      <c r="B344" s="535"/>
      <c r="C344" s="501" t="s">
        <v>548</v>
      </c>
    </row>
    <row r="345" spans="1:3" ht="29">
      <c r="A345" s="535"/>
      <c r="B345" s="535"/>
      <c r="C345" s="501" t="s">
        <v>550</v>
      </c>
    </row>
    <row r="346" spans="1:3">
      <c r="A346" s="535"/>
      <c r="B346" s="535"/>
      <c r="C346" s="501" t="s">
        <v>552</v>
      </c>
    </row>
    <row r="347" spans="1:3">
      <c r="A347" s="535"/>
      <c r="B347" s="535"/>
      <c r="C347" s="501" t="s">
        <v>554</v>
      </c>
    </row>
    <row r="348" spans="1:3">
      <c r="A348" s="535"/>
      <c r="B348" s="535"/>
      <c r="C348" s="501" t="s">
        <v>555</v>
      </c>
    </row>
    <row r="349" spans="1:3" ht="29">
      <c r="A349" s="535"/>
      <c r="B349" s="535"/>
      <c r="C349" s="501" t="s">
        <v>556</v>
      </c>
    </row>
    <row r="350" spans="1:3">
      <c r="A350" s="535"/>
      <c r="B350" s="535"/>
      <c r="C350" s="501" t="s">
        <v>557</v>
      </c>
    </row>
    <row r="351" spans="1:3">
      <c r="A351" s="535"/>
      <c r="B351" s="535"/>
      <c r="C351" s="501" t="s">
        <v>558</v>
      </c>
    </row>
    <row r="352" spans="1:3">
      <c r="A352" s="535"/>
      <c r="B352" s="535"/>
      <c r="C352" s="501" t="s">
        <v>559</v>
      </c>
    </row>
    <row r="353" spans="1:3">
      <c r="A353" s="535">
        <v>44362.670448611098</v>
      </c>
      <c r="B353" s="535"/>
      <c r="C353" s="501" t="s">
        <v>560</v>
      </c>
    </row>
    <row r="354" spans="1:3">
      <c r="A354" s="535"/>
      <c r="B354" s="535"/>
      <c r="C354" s="501" t="s">
        <v>561</v>
      </c>
    </row>
    <row r="355" spans="1:3">
      <c r="A355" s="535"/>
      <c r="B355" s="535"/>
      <c r="C355" s="501" t="s">
        <v>562</v>
      </c>
    </row>
    <row r="356" spans="1:3">
      <c r="A356" s="535"/>
      <c r="B356" s="535"/>
      <c r="C356" s="501" t="s">
        <v>564</v>
      </c>
    </row>
    <row r="357" spans="1:3">
      <c r="A357" s="535"/>
      <c r="B357" s="535"/>
      <c r="C357" s="501" t="s">
        <v>565</v>
      </c>
    </row>
    <row r="358" spans="1:3">
      <c r="A358" s="535"/>
      <c r="B358" s="535"/>
      <c r="C358" s="501" t="s">
        <v>567</v>
      </c>
    </row>
    <row r="359" spans="1:3">
      <c r="A359" s="535"/>
      <c r="B359" s="535"/>
      <c r="C359" s="501" t="s">
        <v>568</v>
      </c>
    </row>
    <row r="360" spans="1:3">
      <c r="A360" s="535"/>
      <c r="B360" s="535"/>
      <c r="C360" s="501" t="s">
        <v>569</v>
      </c>
    </row>
    <row r="361" spans="1:3">
      <c r="A361" s="535"/>
      <c r="B361" s="535"/>
      <c r="C361" s="501" t="s">
        <v>570</v>
      </c>
    </row>
    <row r="362" spans="1:3">
      <c r="A362" s="535"/>
      <c r="B362" s="535"/>
      <c r="C362" s="501" t="s">
        <v>579</v>
      </c>
    </row>
    <row r="363" spans="1:3">
      <c r="A363" s="535"/>
      <c r="B363" s="535"/>
      <c r="C363" s="501" t="s">
        <v>571</v>
      </c>
    </row>
    <row r="364" spans="1:3">
      <c r="A364" s="535"/>
      <c r="B364" s="535"/>
      <c r="C364" s="501" t="s">
        <v>572</v>
      </c>
    </row>
    <row r="365" spans="1:3">
      <c r="A365" s="535"/>
      <c r="B365" s="535"/>
      <c r="C365" s="501" t="s">
        <v>573</v>
      </c>
    </row>
    <row r="366" spans="1:3">
      <c r="A366" s="535"/>
      <c r="B366" s="535"/>
      <c r="C366" s="501" t="s">
        <v>574</v>
      </c>
    </row>
    <row r="367" spans="1:3">
      <c r="A367" s="535">
        <v>44363.678779398098</v>
      </c>
      <c r="B367" s="535"/>
      <c r="C367" s="501" t="s">
        <v>575</v>
      </c>
    </row>
    <row r="368" spans="1:3">
      <c r="A368" s="535"/>
      <c r="B368" s="535"/>
      <c r="C368" s="501" t="s">
        <v>576</v>
      </c>
    </row>
    <row r="369" spans="1:3">
      <c r="A369" s="535"/>
      <c r="B369" s="535"/>
      <c r="C369" s="501" t="s">
        <v>577</v>
      </c>
    </row>
    <row r="370" spans="1:3">
      <c r="A370" s="535">
        <v>44364.255856481483</v>
      </c>
      <c r="B370" s="535"/>
      <c r="C370" s="501" t="s">
        <v>578</v>
      </c>
    </row>
    <row r="371" spans="1:3">
      <c r="A371" s="535"/>
      <c r="B371" s="535"/>
      <c r="C371" s="501" t="s">
        <v>580</v>
      </c>
    </row>
    <row r="372" spans="1:3">
      <c r="A372" s="535"/>
      <c r="B372" s="535"/>
      <c r="C372" s="501" t="s">
        <v>581</v>
      </c>
    </row>
    <row r="373" spans="1:3">
      <c r="A373" s="535"/>
      <c r="B373" s="535"/>
      <c r="C373" s="501" t="s">
        <v>582</v>
      </c>
    </row>
    <row r="374" spans="1:3">
      <c r="A374" s="535"/>
      <c r="B374" s="535"/>
      <c r="C374" s="501" t="s">
        <v>583</v>
      </c>
    </row>
    <row r="375" spans="1:3">
      <c r="A375" s="535"/>
      <c r="B375" s="535"/>
      <c r="C375" s="501" t="s">
        <v>584</v>
      </c>
    </row>
    <row r="376" spans="1:3">
      <c r="A376" s="535"/>
      <c r="B376" s="535"/>
      <c r="C376" s="501" t="s">
        <v>585</v>
      </c>
    </row>
    <row r="377" spans="1:3">
      <c r="A377" s="535"/>
      <c r="B377" s="535"/>
      <c r="C377" s="501" t="s">
        <v>586</v>
      </c>
    </row>
    <row r="378" spans="1:3">
      <c r="A378" s="535"/>
      <c r="B378" s="535"/>
      <c r="C378" s="501" t="s">
        <v>589</v>
      </c>
    </row>
    <row r="379" spans="1:3">
      <c r="A379" s="535">
        <v>44364.571406713003</v>
      </c>
      <c r="B379" s="535"/>
      <c r="C379" s="501" t="s">
        <v>587</v>
      </c>
    </row>
    <row r="380" spans="1:3">
      <c r="A380" s="535"/>
      <c r="B380" s="535"/>
      <c r="C380" s="501" t="s">
        <v>590</v>
      </c>
    </row>
    <row r="381" spans="1:3">
      <c r="A381" s="535"/>
      <c r="B381" s="535"/>
      <c r="C381" s="501" t="s">
        <v>591</v>
      </c>
    </row>
    <row r="382" spans="1:3">
      <c r="A382" s="535"/>
      <c r="B382" s="535"/>
      <c r="C382" s="501" t="s">
        <v>593</v>
      </c>
    </row>
    <row r="383" spans="1:3">
      <c r="A383" s="535"/>
      <c r="B383" s="535"/>
      <c r="C383" s="501" t="s">
        <v>594</v>
      </c>
    </row>
    <row r="384" spans="1:3">
      <c r="A384" s="535">
        <v>44365.652302546303</v>
      </c>
      <c r="B384" s="535"/>
      <c r="C384" s="501" t="s">
        <v>596</v>
      </c>
    </row>
    <row r="385" spans="1:3">
      <c r="A385" s="535"/>
      <c r="B385" s="535"/>
      <c r="C385" s="501" t="s">
        <v>599</v>
      </c>
    </row>
    <row r="386" spans="1:3">
      <c r="A386" s="535"/>
      <c r="B386" s="535"/>
      <c r="C386" s="501" t="s">
        <v>600</v>
      </c>
    </row>
    <row r="387" spans="1:3">
      <c r="A387" s="535"/>
      <c r="B387" s="535"/>
      <c r="C387" s="501" t="s">
        <v>601</v>
      </c>
    </row>
    <row r="388" spans="1:3">
      <c r="A388" s="535"/>
      <c r="B388" s="535"/>
      <c r="C388" s="501" t="s">
        <v>602</v>
      </c>
    </row>
    <row r="389" spans="1:3">
      <c r="A389" s="535"/>
      <c r="B389" s="535"/>
      <c r="C389" s="501" t="s">
        <v>603</v>
      </c>
    </row>
    <row r="390" spans="1:3" ht="29">
      <c r="A390" s="535">
        <v>44366.343164699101</v>
      </c>
      <c r="B390" s="535"/>
      <c r="C390" s="501" t="s">
        <v>604</v>
      </c>
    </row>
    <row r="391" spans="1:3">
      <c r="A391" s="535"/>
      <c r="B391" s="535"/>
      <c r="C391" s="501" t="s">
        <v>605</v>
      </c>
    </row>
    <row r="392" spans="1:3">
      <c r="A392" s="535"/>
      <c r="B392" s="535"/>
      <c r="C392" s="501" t="s">
        <v>606</v>
      </c>
    </row>
    <row r="393" spans="1:3">
      <c r="A393" s="535"/>
      <c r="B393" s="535"/>
      <c r="C393" s="501" t="s">
        <v>607</v>
      </c>
    </row>
    <row r="394" spans="1:3">
      <c r="A394" s="535"/>
      <c r="B394" s="535"/>
      <c r="C394" s="501" t="s">
        <v>613</v>
      </c>
    </row>
    <row r="395" spans="1:3" ht="29">
      <c r="A395" s="535"/>
      <c r="B395" s="535"/>
      <c r="C395" s="501" t="s">
        <v>614</v>
      </c>
    </row>
    <row r="396" spans="1:3">
      <c r="A396" s="535"/>
      <c r="B396" s="535"/>
      <c r="C396" s="501" t="s">
        <v>615</v>
      </c>
    </row>
    <row r="397" spans="1:3">
      <c r="A397" s="535"/>
      <c r="B397" s="535"/>
      <c r="C397" s="501" t="s">
        <v>616</v>
      </c>
    </row>
    <row r="398" spans="1:3">
      <c r="A398" s="535"/>
      <c r="B398" s="535"/>
      <c r="C398" s="501" t="s">
        <v>617</v>
      </c>
    </row>
    <row r="399" spans="1:3">
      <c r="A399" s="535"/>
      <c r="B399" s="535"/>
      <c r="C399" s="501" t="s">
        <v>618</v>
      </c>
    </row>
    <row r="400" spans="1:3">
      <c r="A400" s="535"/>
      <c r="B400" s="535"/>
      <c r="C400" s="501" t="s">
        <v>619</v>
      </c>
    </row>
    <row r="401" spans="1:3">
      <c r="A401" s="535"/>
      <c r="B401" s="535"/>
      <c r="C401" s="501" t="s">
        <v>622</v>
      </c>
    </row>
    <row r="402" spans="1:3">
      <c r="A402" s="535"/>
      <c r="B402" s="535"/>
      <c r="C402" s="501" t="s">
        <v>623</v>
      </c>
    </row>
    <row r="403" spans="1:3">
      <c r="A403" s="536">
        <v>44368.569395023202</v>
      </c>
      <c r="B403" s="536"/>
      <c r="C403" s="501" t="s">
        <v>620</v>
      </c>
    </row>
    <row r="404" spans="1:3">
      <c r="A404" s="536"/>
      <c r="B404" s="536"/>
      <c r="C404" s="501" t="s">
        <v>621</v>
      </c>
    </row>
    <row r="405" spans="1:3" ht="29">
      <c r="A405" s="536">
        <v>44370.624910532402</v>
      </c>
      <c r="B405" s="536"/>
      <c r="C405" s="501" t="s">
        <v>624</v>
      </c>
    </row>
    <row r="406" spans="1:3">
      <c r="A406" s="536"/>
      <c r="B406" s="536"/>
      <c r="C406" s="501" t="s">
        <v>627</v>
      </c>
    </row>
    <row r="407" spans="1:3">
      <c r="A407" s="536"/>
      <c r="B407" s="536"/>
      <c r="C407" s="501" t="s">
        <v>628</v>
      </c>
    </row>
    <row r="408" spans="1:3">
      <c r="A408" s="536">
        <v>44377.714576967599</v>
      </c>
      <c r="B408" s="536"/>
      <c r="C408" s="501" t="s">
        <v>629</v>
      </c>
    </row>
    <row r="409" spans="1:3">
      <c r="A409" s="536"/>
      <c r="B409" s="536"/>
      <c r="C409" s="501" t="s">
        <v>630</v>
      </c>
    </row>
    <row r="410" spans="1:3">
      <c r="A410" s="536"/>
      <c r="B410" s="536"/>
      <c r="C410" s="501" t="s">
        <v>632</v>
      </c>
    </row>
    <row r="411" spans="1:3">
      <c r="A411" s="536"/>
      <c r="B411" s="536"/>
      <c r="C411" s="501" t="s">
        <v>633</v>
      </c>
    </row>
    <row r="412" spans="1:3">
      <c r="A412" s="536">
        <v>44378.460482060204</v>
      </c>
      <c r="B412" s="536"/>
      <c r="C412" s="501" t="s">
        <v>639</v>
      </c>
    </row>
    <row r="413" spans="1:3">
      <c r="A413" s="536"/>
      <c r="B413" s="536"/>
      <c r="C413" s="501" t="s">
        <v>640</v>
      </c>
    </row>
    <row r="414" spans="1:3">
      <c r="A414" s="536"/>
      <c r="B414" s="536"/>
      <c r="C414" s="501" t="s">
        <v>641</v>
      </c>
    </row>
    <row r="415" spans="1:3">
      <c r="A415" s="536"/>
      <c r="B415" s="536"/>
      <c r="C415" s="501" t="s">
        <v>645</v>
      </c>
    </row>
    <row r="416" spans="1:3">
      <c r="A416" s="536"/>
      <c r="B416" s="536"/>
      <c r="C416" s="501" t="s">
        <v>646</v>
      </c>
    </row>
    <row r="417" spans="1:3">
      <c r="A417" s="536"/>
      <c r="B417" s="536"/>
      <c r="C417" s="501" t="s">
        <v>655</v>
      </c>
    </row>
    <row r="418" spans="1:3">
      <c r="A418" s="536"/>
      <c r="B418" s="536"/>
      <c r="C418" s="501" t="s">
        <v>656</v>
      </c>
    </row>
    <row r="419" spans="1:3">
      <c r="A419" s="536">
        <v>44379.903977661997</v>
      </c>
      <c r="B419" s="536"/>
      <c r="C419" s="501" t="s">
        <v>657</v>
      </c>
    </row>
    <row r="420" spans="1:3">
      <c r="A420" s="536"/>
      <c r="B420" s="536"/>
      <c r="C420" s="501" t="s">
        <v>658</v>
      </c>
    </row>
    <row r="421" spans="1:3">
      <c r="A421" s="536"/>
      <c r="B421" s="536"/>
      <c r="C421" s="501" t="s">
        <v>659</v>
      </c>
    </row>
    <row r="422" spans="1:3">
      <c r="A422" s="536"/>
      <c r="B422" s="536"/>
      <c r="C422" s="501" t="s">
        <v>660</v>
      </c>
    </row>
    <row r="423" spans="1:3">
      <c r="A423" s="536"/>
      <c r="B423" s="536"/>
      <c r="C423" s="501" t="s">
        <v>661</v>
      </c>
    </row>
    <row r="424" spans="1:3">
      <c r="A424" s="536"/>
      <c r="B424" s="536"/>
      <c r="C424" s="501" t="s">
        <v>663</v>
      </c>
    </row>
    <row r="425" spans="1:3">
      <c r="A425" s="536"/>
      <c r="B425" s="536"/>
      <c r="C425" s="501" t="s">
        <v>662</v>
      </c>
    </row>
    <row r="426" spans="1:3">
      <c r="A426" s="536">
        <v>44381.743217592499</v>
      </c>
      <c r="B426" s="536"/>
      <c r="C426" s="501" t="s">
        <v>667</v>
      </c>
    </row>
    <row r="427" spans="1:3">
      <c r="A427" s="536"/>
      <c r="B427" s="536"/>
      <c r="C427" s="501" t="s">
        <v>664</v>
      </c>
    </row>
    <row r="428" spans="1:3">
      <c r="A428" s="536"/>
      <c r="B428" s="536"/>
      <c r="C428" s="501" t="s">
        <v>665</v>
      </c>
    </row>
    <row r="429" spans="1:3">
      <c r="A429" s="536">
        <v>44382.434702199098</v>
      </c>
      <c r="B429" s="536"/>
      <c r="C429" s="501" t="s">
        <v>666</v>
      </c>
    </row>
    <row r="430" spans="1:3">
      <c r="A430" s="536"/>
      <c r="B430" s="536"/>
      <c r="C430" s="501" t="s">
        <v>668</v>
      </c>
    </row>
    <row r="431" spans="1:3">
      <c r="A431" s="536"/>
      <c r="B431" s="536"/>
      <c r="C431" s="501" t="s">
        <v>669</v>
      </c>
    </row>
    <row r="432" spans="1:3">
      <c r="A432" s="536"/>
      <c r="B432" s="536"/>
      <c r="C432" s="501" t="s">
        <v>670</v>
      </c>
    </row>
    <row r="433" spans="1:3">
      <c r="A433" s="536"/>
      <c r="B433" s="536"/>
      <c r="C433" s="501" t="s">
        <v>671</v>
      </c>
    </row>
    <row r="434" spans="1:3">
      <c r="A434" s="536">
        <v>44389.828451736103</v>
      </c>
      <c r="B434" s="536"/>
      <c r="C434" s="501" t="s">
        <v>672</v>
      </c>
    </row>
    <row r="435" spans="1:3">
      <c r="A435" s="536"/>
      <c r="B435" s="536"/>
      <c r="C435" s="501" t="s">
        <v>674</v>
      </c>
    </row>
    <row r="436" spans="1:3" ht="29">
      <c r="A436" s="536">
        <v>44390.399459953704</v>
      </c>
      <c r="B436" s="536"/>
      <c r="C436" s="501" t="s">
        <v>679</v>
      </c>
    </row>
    <row r="437" spans="1:3">
      <c r="A437" s="536"/>
      <c r="B437" s="536"/>
      <c r="C437" s="501" t="s">
        <v>675</v>
      </c>
    </row>
    <row r="438" spans="1:3">
      <c r="A438" s="536"/>
      <c r="B438" s="536"/>
      <c r="C438" s="501" t="s">
        <v>676</v>
      </c>
    </row>
    <row r="439" spans="1:3">
      <c r="A439" s="536"/>
      <c r="B439" s="536"/>
      <c r="C439" s="501" t="s">
        <v>678</v>
      </c>
    </row>
    <row r="440" spans="1:3">
      <c r="A440" s="536"/>
      <c r="B440" s="536"/>
      <c r="C440" s="501" t="s">
        <v>677</v>
      </c>
    </row>
    <row r="441" spans="1:3">
      <c r="A441" s="536">
        <v>44391.441843865701</v>
      </c>
      <c r="B441" s="536"/>
      <c r="C441" s="501" t="s">
        <v>680</v>
      </c>
    </row>
    <row r="442" spans="1:3">
      <c r="A442" s="536"/>
      <c r="B442" s="536"/>
      <c r="C442" s="501" t="s">
        <v>683</v>
      </c>
    </row>
    <row r="443" spans="1:3">
      <c r="A443" s="536"/>
      <c r="B443" s="536"/>
      <c r="C443" s="501" t="s">
        <v>684</v>
      </c>
    </row>
    <row r="444" spans="1:3">
      <c r="A444" s="536">
        <v>44392.6351945602</v>
      </c>
      <c r="B444" s="536"/>
      <c r="C444" s="501" t="s">
        <v>685</v>
      </c>
    </row>
    <row r="445" spans="1:3">
      <c r="A445" s="536"/>
      <c r="B445" s="536"/>
      <c r="C445" s="501" t="s">
        <v>686</v>
      </c>
    </row>
    <row r="446" spans="1:3">
      <c r="A446" s="536"/>
      <c r="B446" s="536"/>
      <c r="C446" s="501" t="s">
        <v>687</v>
      </c>
    </row>
    <row r="447" spans="1:3">
      <c r="A447" s="536"/>
      <c r="B447" s="536"/>
      <c r="C447" s="501" t="s">
        <v>688</v>
      </c>
    </row>
    <row r="448" spans="1:3">
      <c r="A448" s="536"/>
      <c r="B448" s="536"/>
      <c r="C448" s="501" t="s">
        <v>689</v>
      </c>
    </row>
    <row r="449" spans="1:3">
      <c r="A449" s="536"/>
      <c r="B449" s="536"/>
      <c r="C449" s="501" t="s">
        <v>690</v>
      </c>
    </row>
    <row r="450" spans="1:3">
      <c r="A450" s="536">
        <v>44393.596008449102</v>
      </c>
      <c r="B450" s="536"/>
      <c r="C450" s="501" t="s">
        <v>693</v>
      </c>
    </row>
    <row r="451" spans="1:3" ht="29">
      <c r="A451" s="536"/>
      <c r="B451" s="536"/>
      <c r="C451" s="501" t="s">
        <v>694</v>
      </c>
    </row>
    <row r="452" spans="1:3">
      <c r="A452" s="536"/>
      <c r="B452" s="536"/>
      <c r="C452" s="501" t="s">
        <v>695</v>
      </c>
    </row>
    <row r="453" spans="1:3">
      <c r="A453" s="536">
        <v>44394.344260300903</v>
      </c>
      <c r="B453" s="536"/>
      <c r="C453" s="501" t="s">
        <v>696</v>
      </c>
    </row>
    <row r="454" spans="1:3">
      <c r="A454" s="536"/>
      <c r="B454" s="536"/>
      <c r="C454" s="501" t="s">
        <v>697</v>
      </c>
    </row>
    <row r="455" spans="1:3">
      <c r="A455" s="536"/>
      <c r="B455" s="536"/>
      <c r="C455" s="501" t="s">
        <v>698</v>
      </c>
    </row>
    <row r="456" spans="1:3">
      <c r="A456" s="536"/>
      <c r="B456" s="536"/>
      <c r="C456" s="501" t="s">
        <v>699</v>
      </c>
    </row>
    <row r="457" spans="1:3">
      <c r="A457" s="536"/>
      <c r="B457" s="536"/>
      <c r="C457" s="501" t="s">
        <v>700</v>
      </c>
    </row>
    <row r="458" spans="1:3">
      <c r="A458" s="536"/>
      <c r="B458" s="536"/>
      <c r="C458" s="501" t="s">
        <v>701</v>
      </c>
    </row>
    <row r="459" spans="1:3">
      <c r="A459" s="536">
        <v>44396.432169791697</v>
      </c>
      <c r="B459" s="536"/>
      <c r="C459" s="501" t="s">
        <v>702</v>
      </c>
    </row>
    <row r="460" spans="1:3">
      <c r="A460" s="536"/>
      <c r="B460" s="536"/>
      <c r="C460" s="501" t="s">
        <v>703</v>
      </c>
    </row>
    <row r="461" spans="1:3">
      <c r="A461" s="536"/>
      <c r="B461" s="536"/>
      <c r="C461" s="501" t="s">
        <v>704</v>
      </c>
    </row>
    <row r="462" spans="1:3">
      <c r="A462" s="536"/>
      <c r="B462" s="536"/>
      <c r="C462" s="501" t="s">
        <v>705</v>
      </c>
    </row>
    <row r="463" spans="1:3">
      <c r="A463" s="536"/>
      <c r="B463" s="536"/>
      <c r="C463" s="501" t="s">
        <v>708</v>
      </c>
    </row>
    <row r="464" spans="1:3">
      <c r="A464" s="536"/>
      <c r="B464" s="536"/>
      <c r="C464" s="501" t="s">
        <v>709</v>
      </c>
    </row>
    <row r="465" spans="1:3">
      <c r="A465" s="536"/>
      <c r="B465" s="536"/>
      <c r="C465" s="501" t="s">
        <v>710</v>
      </c>
    </row>
    <row r="466" spans="1:3">
      <c r="A466" s="536"/>
      <c r="B466" s="536"/>
      <c r="C466" s="501" t="s">
        <v>711</v>
      </c>
    </row>
    <row r="467" spans="1:3">
      <c r="A467" s="536">
        <v>44397.760985416702</v>
      </c>
      <c r="B467" s="536"/>
      <c r="C467" s="501" t="s">
        <v>712</v>
      </c>
    </row>
    <row r="468" spans="1:3">
      <c r="A468" s="536"/>
      <c r="B468" s="536"/>
      <c r="C468" s="501" t="s">
        <v>713</v>
      </c>
    </row>
    <row r="469" spans="1:3">
      <c r="A469" s="536"/>
      <c r="B469" s="536"/>
      <c r="C469" s="501" t="s">
        <v>715</v>
      </c>
    </row>
    <row r="470" spans="1:3">
      <c r="A470" s="536"/>
      <c r="B470" s="536"/>
      <c r="C470" s="501" t="s">
        <v>716</v>
      </c>
    </row>
    <row r="471" spans="1:3">
      <c r="A471" s="536"/>
      <c r="B471" s="536"/>
      <c r="C471" s="501" t="s">
        <v>718</v>
      </c>
    </row>
    <row r="472" spans="1:3">
      <c r="A472" s="536"/>
      <c r="B472" s="536"/>
      <c r="C472" s="501" t="s">
        <v>717</v>
      </c>
    </row>
    <row r="473" spans="1:3">
      <c r="A473" s="536"/>
      <c r="B473" s="536"/>
      <c r="C473" s="501" t="s">
        <v>719</v>
      </c>
    </row>
    <row r="474" spans="1:3">
      <c r="A474" s="536"/>
      <c r="B474" s="536"/>
      <c r="C474" s="501" t="s">
        <v>1740</v>
      </c>
    </row>
    <row r="475" spans="1:3">
      <c r="A475" s="536"/>
      <c r="B475" s="536"/>
      <c r="C475" s="501" t="s">
        <v>720</v>
      </c>
    </row>
    <row r="476" spans="1:3">
      <c r="A476" s="536"/>
      <c r="B476" s="536"/>
      <c r="C476" s="501" t="s">
        <v>721</v>
      </c>
    </row>
    <row r="477" spans="1:3">
      <c r="A477" s="536"/>
      <c r="B477" s="536"/>
      <c r="C477" s="501" t="s">
        <v>722</v>
      </c>
    </row>
    <row r="478" spans="1:3">
      <c r="A478" s="536"/>
      <c r="B478" s="536"/>
      <c r="C478" s="501" t="s">
        <v>723</v>
      </c>
    </row>
    <row r="479" spans="1:3">
      <c r="A479" s="536"/>
      <c r="B479" s="536"/>
      <c r="C479" s="501" t="s">
        <v>724</v>
      </c>
    </row>
    <row r="480" spans="1:3" ht="29">
      <c r="A480" s="536"/>
      <c r="B480" s="536"/>
      <c r="C480" s="501" t="s">
        <v>725</v>
      </c>
    </row>
    <row r="481" spans="1:3">
      <c r="A481" s="536"/>
      <c r="B481" s="536"/>
      <c r="C481" s="501" t="s">
        <v>726</v>
      </c>
    </row>
    <row r="482" spans="1:3">
      <c r="A482" s="536"/>
      <c r="B482" s="536"/>
      <c r="C482" s="501" t="s">
        <v>727</v>
      </c>
    </row>
    <row r="483" spans="1:3">
      <c r="A483" s="536">
        <v>44400.683648495396</v>
      </c>
      <c r="B483" s="536"/>
      <c r="C483" s="501" t="s">
        <v>728</v>
      </c>
    </row>
    <row r="484" spans="1:3">
      <c r="A484" s="536"/>
      <c r="B484" s="536"/>
      <c r="C484" s="501" t="s">
        <v>729</v>
      </c>
    </row>
    <row r="485" spans="1:3">
      <c r="A485" s="536"/>
      <c r="B485" s="536"/>
      <c r="C485" s="501" t="s">
        <v>730</v>
      </c>
    </row>
    <row r="486" spans="1:3">
      <c r="A486" s="536">
        <v>44402.489091782401</v>
      </c>
      <c r="B486" s="536"/>
      <c r="C486" s="501" t="s">
        <v>732</v>
      </c>
    </row>
    <row r="487" spans="1:3">
      <c r="A487" s="536"/>
      <c r="B487" s="536"/>
      <c r="C487" s="501" t="s">
        <v>734</v>
      </c>
    </row>
    <row r="488" spans="1:3">
      <c r="A488" s="536"/>
      <c r="B488" s="536"/>
      <c r="C488" s="501" t="s">
        <v>736</v>
      </c>
    </row>
    <row r="489" spans="1:3">
      <c r="A489" s="536"/>
      <c r="B489" s="536"/>
      <c r="C489" s="501" t="s">
        <v>737</v>
      </c>
    </row>
    <row r="490" spans="1:3">
      <c r="A490" s="536">
        <v>44403.537572337998</v>
      </c>
      <c r="B490" s="536"/>
      <c r="C490" s="501" t="s">
        <v>738</v>
      </c>
    </row>
    <row r="491" spans="1:3">
      <c r="A491" s="536"/>
      <c r="B491" s="536"/>
      <c r="C491" s="501" t="s">
        <v>739</v>
      </c>
    </row>
    <row r="492" spans="1:3">
      <c r="A492" s="536"/>
      <c r="B492" s="536"/>
      <c r="C492" s="501" t="s">
        <v>1741</v>
      </c>
    </row>
    <row r="493" spans="1:3">
      <c r="A493" s="536"/>
      <c r="B493" s="536"/>
      <c r="C493" s="501" t="s">
        <v>1742</v>
      </c>
    </row>
    <row r="494" spans="1:3">
      <c r="A494" s="536"/>
      <c r="B494" s="536"/>
      <c r="C494" s="501" t="s">
        <v>1743</v>
      </c>
    </row>
    <row r="495" spans="1:3">
      <c r="A495" s="536"/>
      <c r="B495" s="536"/>
      <c r="C495" s="501" t="s">
        <v>740</v>
      </c>
    </row>
    <row r="496" spans="1:3">
      <c r="A496" s="536"/>
      <c r="B496" s="536"/>
      <c r="C496" s="501" t="s">
        <v>742</v>
      </c>
    </row>
    <row r="497" spans="1:3">
      <c r="A497" s="536">
        <v>44406.638095601898</v>
      </c>
      <c r="B497" s="536"/>
      <c r="C497" s="501" t="s">
        <v>743</v>
      </c>
    </row>
    <row r="498" spans="1:3">
      <c r="A498" s="536"/>
      <c r="B498" s="536"/>
      <c r="C498" s="501" t="s">
        <v>744</v>
      </c>
    </row>
    <row r="499" spans="1:3">
      <c r="A499" s="536"/>
      <c r="B499" s="536"/>
      <c r="C499" s="501" t="s">
        <v>745</v>
      </c>
    </row>
    <row r="500" spans="1:3">
      <c r="A500" s="536"/>
      <c r="B500" s="536"/>
      <c r="C500" s="501" t="s">
        <v>1760</v>
      </c>
    </row>
    <row r="501" spans="1:3">
      <c r="A501" s="536"/>
      <c r="B501" s="536"/>
      <c r="C501" s="501" t="s">
        <v>746</v>
      </c>
    </row>
    <row r="502" spans="1:3">
      <c r="A502" s="536">
        <v>44408.754447337997</v>
      </c>
      <c r="B502" s="536"/>
      <c r="C502" s="501" t="s">
        <v>747</v>
      </c>
    </row>
    <row r="503" spans="1:3">
      <c r="A503" s="536"/>
      <c r="B503" s="536"/>
      <c r="C503" s="501" t="s">
        <v>748</v>
      </c>
    </row>
    <row r="504" spans="1:3">
      <c r="A504" s="536"/>
      <c r="B504" s="536"/>
      <c r="C504" s="501" t="s">
        <v>749</v>
      </c>
    </row>
    <row r="505" spans="1:3">
      <c r="A505" s="536"/>
      <c r="B505" s="536"/>
      <c r="C505" s="501" t="s">
        <v>750</v>
      </c>
    </row>
    <row r="506" spans="1:3">
      <c r="A506" s="536"/>
      <c r="B506" s="536"/>
      <c r="C506" s="501" t="s">
        <v>1761</v>
      </c>
    </row>
    <row r="507" spans="1:3">
      <c r="A507" s="536"/>
      <c r="B507" s="536"/>
      <c r="C507" s="501" t="s">
        <v>1762</v>
      </c>
    </row>
    <row r="508" spans="1:3">
      <c r="A508" s="536"/>
      <c r="B508" s="536"/>
      <c r="C508" s="501" t="s">
        <v>751</v>
      </c>
    </row>
    <row r="509" spans="1:3">
      <c r="A509" s="536">
        <v>44411.598780671302</v>
      </c>
      <c r="B509" s="536"/>
      <c r="C509" s="501" t="s">
        <v>752</v>
      </c>
    </row>
    <row r="510" spans="1:3">
      <c r="A510" s="536"/>
      <c r="B510" s="536"/>
      <c r="C510" s="501" t="s">
        <v>753</v>
      </c>
    </row>
    <row r="511" spans="1:3">
      <c r="A511" s="536"/>
      <c r="B511" s="536"/>
      <c r="C511" s="501" t="s">
        <v>754</v>
      </c>
    </row>
    <row r="512" spans="1:3">
      <c r="A512" s="536">
        <v>44412.306777199097</v>
      </c>
      <c r="B512" s="536"/>
      <c r="C512" s="501" t="s">
        <v>756</v>
      </c>
    </row>
    <row r="513" spans="1:3">
      <c r="A513" s="536"/>
      <c r="B513" s="536"/>
      <c r="C513" s="501" t="s">
        <v>757</v>
      </c>
    </row>
    <row r="514" spans="1:3">
      <c r="A514" s="536"/>
      <c r="B514" s="536"/>
      <c r="C514" s="501" t="s">
        <v>758</v>
      </c>
    </row>
    <row r="515" spans="1:3">
      <c r="A515" s="536">
        <v>44414.485728240703</v>
      </c>
      <c r="B515" s="536"/>
      <c r="C515" s="501" t="s">
        <v>759</v>
      </c>
    </row>
    <row r="516" spans="1:3">
      <c r="A516" s="536"/>
      <c r="B516" s="536"/>
      <c r="C516" s="501" t="s">
        <v>768</v>
      </c>
    </row>
    <row r="517" spans="1:3">
      <c r="A517" s="536"/>
      <c r="B517" s="536"/>
      <c r="C517" s="501" t="s">
        <v>760</v>
      </c>
    </row>
    <row r="518" spans="1:3">
      <c r="A518" s="536"/>
      <c r="B518" s="536"/>
      <c r="C518" s="501" t="s">
        <v>761</v>
      </c>
    </row>
    <row r="519" spans="1:3">
      <c r="A519" s="536"/>
      <c r="B519" s="536"/>
      <c r="C519" s="501" t="s">
        <v>763</v>
      </c>
    </row>
    <row r="520" spans="1:3">
      <c r="A520" s="536"/>
      <c r="B520" s="536"/>
      <c r="C520" s="501" t="s">
        <v>764</v>
      </c>
    </row>
    <row r="521" spans="1:3">
      <c r="A521" s="536"/>
      <c r="B521" s="536"/>
      <c r="C521" s="501" t="s">
        <v>765</v>
      </c>
    </row>
    <row r="522" spans="1:3">
      <c r="A522" s="536">
        <v>44415.399330208304</v>
      </c>
      <c r="B522" s="536"/>
      <c r="C522" s="501" t="s">
        <v>769</v>
      </c>
    </row>
    <row r="523" spans="1:3">
      <c r="A523" s="536"/>
      <c r="B523" s="536"/>
      <c r="C523" s="501" t="s">
        <v>770</v>
      </c>
    </row>
    <row r="524" spans="1:3">
      <c r="A524" s="536"/>
      <c r="B524" s="536"/>
      <c r="C524" s="501" t="s">
        <v>771</v>
      </c>
    </row>
    <row r="525" spans="1:3">
      <c r="A525" s="536"/>
      <c r="B525" s="536"/>
      <c r="C525" s="501" t="s">
        <v>772</v>
      </c>
    </row>
    <row r="526" spans="1:3">
      <c r="A526" s="536"/>
      <c r="B526" s="536"/>
      <c r="C526" s="501" t="s">
        <v>773</v>
      </c>
    </row>
    <row r="527" spans="1:3">
      <c r="A527" s="536"/>
      <c r="B527" s="536"/>
      <c r="C527" s="501" t="s">
        <v>774</v>
      </c>
    </row>
    <row r="528" spans="1:3">
      <c r="A528" s="536"/>
      <c r="B528" s="536"/>
      <c r="C528" s="501" t="s">
        <v>775</v>
      </c>
    </row>
    <row r="529" spans="1:3">
      <c r="A529" s="536"/>
      <c r="B529" s="536"/>
      <c r="C529" s="501" t="s">
        <v>777</v>
      </c>
    </row>
    <row r="530" spans="1:3">
      <c r="A530" s="536"/>
      <c r="B530" s="536"/>
      <c r="C530" s="501" t="s">
        <v>778</v>
      </c>
    </row>
    <row r="531" spans="1:3">
      <c r="A531" s="536"/>
      <c r="B531" s="536"/>
      <c r="C531" s="501" t="s">
        <v>779</v>
      </c>
    </row>
    <row r="532" spans="1:3">
      <c r="A532" s="536"/>
      <c r="B532" s="536"/>
      <c r="C532" s="501" t="s">
        <v>780</v>
      </c>
    </row>
    <row r="533" spans="1:3">
      <c r="A533" s="536">
        <v>44417.196603588003</v>
      </c>
      <c r="B533" s="536"/>
      <c r="C533" s="501" t="s">
        <v>781</v>
      </c>
    </row>
    <row r="534" spans="1:3">
      <c r="A534" s="536"/>
      <c r="B534" s="536"/>
      <c r="C534" s="501" t="s">
        <v>782</v>
      </c>
    </row>
    <row r="535" spans="1:3">
      <c r="A535" s="536"/>
      <c r="B535" s="536"/>
      <c r="C535" s="501" t="s">
        <v>783</v>
      </c>
    </row>
    <row r="536" spans="1:3" ht="29">
      <c r="A536" s="536"/>
      <c r="B536" s="536"/>
      <c r="C536" s="501" t="s">
        <v>784</v>
      </c>
    </row>
    <row r="537" spans="1:3">
      <c r="A537" s="536"/>
      <c r="B537" s="536"/>
      <c r="C537" s="501" t="s">
        <v>785</v>
      </c>
    </row>
    <row r="538" spans="1:3">
      <c r="A538" s="536"/>
      <c r="B538" s="536"/>
      <c r="C538" s="501" t="s">
        <v>793</v>
      </c>
    </row>
    <row r="539" spans="1:3">
      <c r="A539" s="536">
        <v>44578.832814120397</v>
      </c>
      <c r="B539" s="536"/>
      <c r="C539" s="501" t="s">
        <v>801</v>
      </c>
    </row>
    <row r="540" spans="1:3">
      <c r="A540" s="536">
        <v>44585.5426770833</v>
      </c>
      <c r="B540" s="536"/>
      <c r="C540" s="501" t="s">
        <v>843</v>
      </c>
    </row>
    <row r="541" spans="1:3">
      <c r="A541" s="536">
        <v>44586.280075000002</v>
      </c>
      <c r="B541" s="536"/>
      <c r="C541" s="501" t="s">
        <v>847</v>
      </c>
    </row>
    <row r="542" spans="1:3">
      <c r="A542" s="536">
        <v>44586.656645023097</v>
      </c>
      <c r="B542" s="536"/>
      <c r="C542" s="501" t="s">
        <v>851</v>
      </c>
    </row>
    <row r="543" spans="1:3">
      <c r="A543" s="536">
        <v>44587.275448726898</v>
      </c>
      <c r="B543" s="536"/>
      <c r="C543" s="501" t="s">
        <v>869</v>
      </c>
    </row>
    <row r="544" spans="1:3">
      <c r="A544" s="536">
        <v>44587.795490625002</v>
      </c>
      <c r="B544" s="536"/>
      <c r="C544" s="501" t="s">
        <v>871</v>
      </c>
    </row>
    <row r="545" spans="1:3">
      <c r="A545" s="536"/>
      <c r="B545" s="536"/>
      <c r="C545" s="501" t="s">
        <v>872</v>
      </c>
    </row>
    <row r="546" spans="1:3">
      <c r="A546" s="536">
        <v>44588.788017708299</v>
      </c>
      <c r="B546" s="536"/>
      <c r="C546" s="501" t="s">
        <v>898</v>
      </c>
    </row>
    <row r="547" spans="1:3">
      <c r="A547" s="536"/>
      <c r="B547" s="536"/>
      <c r="C547" s="501" t="s">
        <v>908</v>
      </c>
    </row>
    <row r="548" spans="1:3">
      <c r="A548" s="536"/>
      <c r="B548" s="536"/>
      <c r="C548" s="501" t="s">
        <v>907</v>
      </c>
    </row>
    <row r="549" spans="1:3">
      <c r="A549" s="536"/>
      <c r="B549" s="536"/>
      <c r="C549" s="501" t="s">
        <v>1763</v>
      </c>
    </row>
    <row r="550" spans="1:3">
      <c r="A550" s="536"/>
      <c r="B550" s="536"/>
      <c r="C550" s="501" t="s">
        <v>937</v>
      </c>
    </row>
    <row r="551" spans="1:3">
      <c r="A551" s="536"/>
      <c r="B551" s="536"/>
      <c r="C551" s="501" t="s">
        <v>938</v>
      </c>
    </row>
    <row r="552" spans="1:3">
      <c r="A552" s="536"/>
      <c r="B552" s="536"/>
      <c r="C552" s="501" t="s">
        <v>939</v>
      </c>
    </row>
    <row r="553" spans="1:3">
      <c r="A553" s="536"/>
      <c r="B553" s="536"/>
      <c r="C553" s="501" t="s">
        <v>940</v>
      </c>
    </row>
    <row r="554" spans="1:3">
      <c r="A554" s="536"/>
      <c r="B554" s="536"/>
      <c r="C554" s="501" t="s">
        <v>941</v>
      </c>
    </row>
    <row r="555" spans="1:3">
      <c r="A555" s="536"/>
      <c r="B555" s="536"/>
      <c r="C555" s="501" t="s">
        <v>942</v>
      </c>
    </row>
    <row r="556" spans="1:3">
      <c r="A556" s="536"/>
      <c r="B556" s="536"/>
      <c r="C556" s="501" t="s">
        <v>945</v>
      </c>
    </row>
    <row r="557" spans="1:3">
      <c r="A557" s="536"/>
      <c r="B557" s="536"/>
      <c r="C557" s="501" t="s">
        <v>953</v>
      </c>
    </row>
    <row r="558" spans="1:3">
      <c r="A558" s="536"/>
      <c r="B558" s="536"/>
      <c r="C558" s="501" t="s">
        <v>954</v>
      </c>
    </row>
    <row r="559" spans="1:3">
      <c r="A559" s="536"/>
      <c r="B559" s="536"/>
      <c r="C559" s="501" t="s">
        <v>955</v>
      </c>
    </row>
    <row r="560" spans="1:3">
      <c r="A560" s="536"/>
      <c r="B560" s="536"/>
      <c r="C560" s="501" t="s">
        <v>963</v>
      </c>
    </row>
    <row r="561" spans="1:3">
      <c r="A561" s="536"/>
      <c r="B561" s="536"/>
      <c r="C561" s="501" t="s">
        <v>964</v>
      </c>
    </row>
    <row r="562" spans="1:3">
      <c r="A562" s="536"/>
      <c r="B562" s="536"/>
      <c r="C562" s="501" t="s">
        <v>965</v>
      </c>
    </row>
    <row r="563" spans="1:3">
      <c r="A563" s="536"/>
      <c r="B563" s="536"/>
      <c r="C563" s="501" t="s">
        <v>966</v>
      </c>
    </row>
    <row r="564" spans="1:3">
      <c r="A564" s="536"/>
      <c r="B564" s="536"/>
      <c r="C564" s="501" t="s">
        <v>967</v>
      </c>
    </row>
    <row r="565" spans="1:3">
      <c r="A565" s="536"/>
      <c r="B565" s="536"/>
      <c r="C565" s="501" t="s">
        <v>968</v>
      </c>
    </row>
    <row r="566" spans="1:3">
      <c r="A566" s="536">
        <v>44597.555416666597</v>
      </c>
      <c r="B566" s="536"/>
      <c r="C566" s="501" t="s">
        <v>971</v>
      </c>
    </row>
    <row r="567" spans="1:3">
      <c r="A567" s="536">
        <v>44602.7170197917</v>
      </c>
      <c r="B567" s="536"/>
      <c r="C567" s="501" t="s">
        <v>972</v>
      </c>
    </row>
    <row r="568" spans="1:3">
      <c r="A568" s="536"/>
      <c r="B568" s="536"/>
      <c r="C568" s="501" t="s">
        <v>973</v>
      </c>
    </row>
    <row r="569" spans="1:3">
      <c r="A569" s="536"/>
      <c r="B569" s="536"/>
      <c r="C569" s="501" t="s">
        <v>974</v>
      </c>
    </row>
    <row r="570" spans="1:3">
      <c r="A570" s="536"/>
      <c r="B570" s="536"/>
      <c r="C570" s="501" t="s">
        <v>975</v>
      </c>
    </row>
    <row r="571" spans="1:3">
      <c r="A571" s="536"/>
      <c r="B571" s="536"/>
      <c r="C571" s="501" t="s">
        <v>977</v>
      </c>
    </row>
    <row r="572" spans="1:3">
      <c r="A572" s="536"/>
      <c r="B572" s="536"/>
      <c r="C572" s="501" t="s">
        <v>978</v>
      </c>
    </row>
    <row r="573" spans="1:3">
      <c r="A573" s="536">
        <v>44614.404053935199</v>
      </c>
      <c r="B573" s="536"/>
      <c r="C573" s="501" t="s">
        <v>979</v>
      </c>
    </row>
    <row r="574" spans="1:3">
      <c r="A574" s="536"/>
      <c r="B574" s="536"/>
      <c r="C574" s="501" t="s">
        <v>980</v>
      </c>
    </row>
    <row r="575" spans="1:3">
      <c r="A575" s="536"/>
      <c r="B575" s="536"/>
      <c r="C575" s="501" t="s">
        <v>982</v>
      </c>
    </row>
    <row r="576" spans="1:3">
      <c r="A576" s="536"/>
      <c r="B576" s="536"/>
      <c r="C576" s="501" t="s">
        <v>983</v>
      </c>
    </row>
    <row r="577" spans="1:3">
      <c r="A577" s="536"/>
      <c r="B577" s="536"/>
      <c r="C577" s="501" t="s">
        <v>984</v>
      </c>
    </row>
    <row r="578" spans="1:3">
      <c r="A578" s="536"/>
      <c r="B578" s="536"/>
      <c r="C578" s="501" t="s">
        <v>986</v>
      </c>
    </row>
    <row r="579" spans="1:3">
      <c r="A579" s="536">
        <v>44615.590889930601</v>
      </c>
      <c r="B579" s="536"/>
      <c r="C579" s="501" t="s">
        <v>987</v>
      </c>
    </row>
    <row r="580" spans="1:3">
      <c r="A580" s="536">
        <v>44616.283217592601</v>
      </c>
      <c r="B580" s="536"/>
      <c r="C580" s="501" t="s">
        <v>989</v>
      </c>
    </row>
    <row r="581" spans="1:3">
      <c r="A581" s="536"/>
      <c r="B581" s="536"/>
      <c r="C581" s="501" t="s">
        <v>990</v>
      </c>
    </row>
    <row r="582" spans="1:3">
      <c r="A582" s="536"/>
      <c r="B582" s="536"/>
      <c r="C582" s="501" t="s">
        <v>991</v>
      </c>
    </row>
    <row r="583" spans="1:3" ht="29">
      <c r="A583" s="536"/>
      <c r="B583" s="536"/>
      <c r="C583" s="501" t="s">
        <v>992</v>
      </c>
    </row>
    <row r="584" spans="1:3">
      <c r="A584" s="536">
        <v>44618.651001041697</v>
      </c>
      <c r="B584" s="536"/>
      <c r="C584" s="501" t="s">
        <v>993</v>
      </c>
    </row>
    <row r="585" spans="1:3">
      <c r="A585" s="536"/>
      <c r="B585" s="536"/>
      <c r="C585" s="501" t="s">
        <v>994</v>
      </c>
    </row>
    <row r="586" spans="1:3">
      <c r="A586" s="536">
        <v>44619.920509606498</v>
      </c>
      <c r="B586" s="536"/>
      <c r="C586" s="501" t="s">
        <v>995</v>
      </c>
    </row>
    <row r="587" spans="1:3">
      <c r="A587" s="536"/>
      <c r="B587" s="536"/>
      <c r="C587" s="501" t="s">
        <v>996</v>
      </c>
    </row>
    <row r="588" spans="1:3">
      <c r="A588" s="536"/>
      <c r="B588" s="536"/>
      <c r="C588" s="501" t="s">
        <v>997</v>
      </c>
    </row>
    <row r="589" spans="1:3">
      <c r="A589" s="536"/>
      <c r="B589" s="536"/>
      <c r="C589" s="501" t="s">
        <v>998</v>
      </c>
    </row>
    <row r="590" spans="1:3">
      <c r="A590" s="536"/>
      <c r="B590" s="536"/>
      <c r="C590" s="501" t="s">
        <v>999</v>
      </c>
    </row>
    <row r="591" spans="1:3" ht="29">
      <c r="A591" s="536"/>
      <c r="B591" s="536"/>
      <c r="C591" s="501" t="s">
        <v>1000</v>
      </c>
    </row>
    <row r="592" spans="1:3">
      <c r="A592" s="536"/>
      <c r="B592" s="536"/>
      <c r="C592" s="501" t="s">
        <v>1001</v>
      </c>
    </row>
    <row r="593" spans="1:3">
      <c r="A593" s="536"/>
      <c r="B593" s="536"/>
      <c r="C593" s="501" t="s">
        <v>1002</v>
      </c>
    </row>
    <row r="594" spans="1:3">
      <c r="A594" s="536"/>
      <c r="B594" s="536"/>
      <c r="C594" s="501" t="s">
        <v>1003</v>
      </c>
    </row>
    <row r="595" spans="1:3">
      <c r="A595" s="536"/>
      <c r="B595" s="536"/>
      <c r="C595" s="501" t="s">
        <v>1004</v>
      </c>
    </row>
    <row r="596" spans="1:3">
      <c r="A596" s="536"/>
      <c r="B596" s="536"/>
      <c r="C596" s="501" t="s">
        <v>1005</v>
      </c>
    </row>
    <row r="597" spans="1:3">
      <c r="A597" s="536"/>
      <c r="B597" s="536"/>
      <c r="C597" s="501" t="s">
        <v>1006</v>
      </c>
    </row>
    <row r="598" spans="1:3">
      <c r="A598" s="536"/>
      <c r="B598" s="536"/>
      <c r="C598" s="501" t="s">
        <v>1008</v>
      </c>
    </row>
    <row r="599" spans="1:3" ht="29">
      <c r="A599" s="536"/>
      <c r="B599" s="536"/>
      <c r="C599" s="501" t="s">
        <v>1009</v>
      </c>
    </row>
    <row r="600" spans="1:3">
      <c r="A600" s="536">
        <v>44630.964798379602</v>
      </c>
      <c r="B600" s="536"/>
      <c r="C600" s="501" t="s">
        <v>1010</v>
      </c>
    </row>
    <row r="601" spans="1:3">
      <c r="A601" s="536">
        <v>44633.425590161998</v>
      </c>
      <c r="B601" s="536"/>
      <c r="C601" s="501" t="s">
        <v>1013</v>
      </c>
    </row>
    <row r="602" spans="1:3">
      <c r="A602" s="536"/>
      <c r="B602" s="536"/>
      <c r="C602" s="501" t="s">
        <v>1011</v>
      </c>
    </row>
    <row r="603" spans="1:3">
      <c r="A603" s="536"/>
      <c r="B603" s="536"/>
      <c r="C603" s="501" t="s">
        <v>1012</v>
      </c>
    </row>
    <row r="604" spans="1:3">
      <c r="A604" s="536"/>
      <c r="B604" s="536"/>
      <c r="C604" s="501" t="s">
        <v>1014</v>
      </c>
    </row>
    <row r="605" spans="1:3">
      <c r="A605" s="536"/>
      <c r="B605" s="536"/>
      <c r="C605" s="501" t="s">
        <v>1017</v>
      </c>
    </row>
    <row r="606" spans="1:3">
      <c r="A606" s="536"/>
      <c r="B606" s="536"/>
      <c r="C606" s="501" t="s">
        <v>1020</v>
      </c>
    </row>
    <row r="607" spans="1:3" ht="29">
      <c r="A607" s="536">
        <v>44637.781481134298</v>
      </c>
      <c r="B607" s="536"/>
      <c r="C607" s="501" t="s">
        <v>1024</v>
      </c>
    </row>
    <row r="608" spans="1:3">
      <c r="A608" s="536">
        <v>44638.499925578697</v>
      </c>
      <c r="B608" s="536"/>
      <c r="C608" s="501" t="s">
        <v>1040</v>
      </c>
    </row>
    <row r="609" spans="1:3">
      <c r="A609" s="536"/>
      <c r="B609" s="536"/>
      <c r="C609" s="501" t="s">
        <v>1041</v>
      </c>
    </row>
    <row r="610" spans="1:3">
      <c r="A610" s="536"/>
      <c r="B610" s="536"/>
      <c r="C610" s="501" t="s">
        <v>1042</v>
      </c>
    </row>
    <row r="611" spans="1:3">
      <c r="A611" s="536"/>
      <c r="B611" s="536"/>
      <c r="C611" s="501" t="s">
        <v>1048</v>
      </c>
    </row>
    <row r="612" spans="1:3">
      <c r="A612" s="536"/>
      <c r="B612" s="536"/>
      <c r="C612" s="501" t="s">
        <v>1045</v>
      </c>
    </row>
    <row r="613" spans="1:3">
      <c r="A613" s="536"/>
      <c r="B613" s="536"/>
      <c r="C613" s="501" t="s">
        <v>1046</v>
      </c>
    </row>
    <row r="614" spans="1:3">
      <c r="A614" s="536"/>
      <c r="B614" s="536"/>
      <c r="C614" s="501" t="s">
        <v>1047</v>
      </c>
    </row>
    <row r="615" spans="1:3">
      <c r="A615" s="536"/>
      <c r="B615" s="536"/>
      <c r="C615" s="501" t="s">
        <v>1964</v>
      </c>
    </row>
    <row r="616" spans="1:3">
      <c r="A616" s="536"/>
      <c r="B616" s="536"/>
      <c r="C616" s="501" t="s">
        <v>1049</v>
      </c>
    </row>
    <row r="617" spans="1:3">
      <c r="A617" s="536"/>
      <c r="B617" s="536"/>
      <c r="C617" s="501" t="s">
        <v>1050</v>
      </c>
    </row>
    <row r="618" spans="1:3">
      <c r="A618" s="536"/>
      <c r="B618" s="536"/>
      <c r="C618" s="501" t="s">
        <v>1054</v>
      </c>
    </row>
    <row r="619" spans="1:3">
      <c r="A619" s="536"/>
      <c r="B619" s="536"/>
      <c r="C619" s="501" t="s">
        <v>1055</v>
      </c>
    </row>
    <row r="620" spans="1:3">
      <c r="A620" s="536">
        <v>44645.404101620399</v>
      </c>
      <c r="B620" s="536"/>
      <c r="C620" s="501" t="s">
        <v>1067</v>
      </c>
    </row>
    <row r="621" spans="1:3" ht="29">
      <c r="A621" s="536"/>
      <c r="B621" s="536"/>
      <c r="C621" s="501" t="s">
        <v>1072</v>
      </c>
    </row>
    <row r="622" spans="1:3">
      <c r="A622" s="536"/>
      <c r="B622" s="536"/>
      <c r="C622" s="501" t="s">
        <v>1073</v>
      </c>
    </row>
    <row r="623" spans="1:3">
      <c r="A623" s="536"/>
      <c r="B623" s="536"/>
      <c r="C623" s="501" t="s">
        <v>1074</v>
      </c>
    </row>
    <row r="624" spans="1:3">
      <c r="A624" s="536">
        <v>44646.453155555602</v>
      </c>
      <c r="B624" s="536"/>
      <c r="C624" s="501" t="s">
        <v>1081</v>
      </c>
    </row>
    <row r="625" spans="1:3">
      <c r="A625" s="536"/>
      <c r="B625" s="536"/>
      <c r="C625" s="501" t="s">
        <v>1090</v>
      </c>
    </row>
    <row r="626" spans="1:3">
      <c r="A626" s="536">
        <v>44647.337539699103</v>
      </c>
      <c r="B626" s="536"/>
      <c r="C626" s="501" t="s">
        <v>1091</v>
      </c>
    </row>
    <row r="627" spans="1:3">
      <c r="A627" s="536"/>
      <c r="B627" s="536"/>
      <c r="C627" s="501" t="s">
        <v>1092</v>
      </c>
    </row>
    <row r="628" spans="1:3">
      <c r="A628" s="536"/>
      <c r="B628" s="536"/>
      <c r="C628" s="501" t="s">
        <v>1093</v>
      </c>
    </row>
    <row r="629" spans="1:3">
      <c r="A629" s="536"/>
      <c r="B629" s="536"/>
      <c r="C629" s="501" t="s">
        <v>1094</v>
      </c>
    </row>
    <row r="630" spans="1:3">
      <c r="A630" s="536"/>
      <c r="B630" s="536"/>
      <c r="C630" s="501" t="s">
        <v>1104</v>
      </c>
    </row>
    <row r="631" spans="1:3">
      <c r="A631" s="536"/>
      <c r="B631" s="536"/>
      <c r="C631" s="501" t="s">
        <v>1105</v>
      </c>
    </row>
    <row r="632" spans="1:3">
      <c r="A632" s="536"/>
      <c r="B632" s="536"/>
      <c r="C632" s="501" t="s">
        <v>1108</v>
      </c>
    </row>
    <row r="633" spans="1:3">
      <c r="A633" s="536"/>
      <c r="B633" s="536"/>
      <c r="C633" s="501" t="s">
        <v>1109</v>
      </c>
    </row>
    <row r="634" spans="1:3">
      <c r="A634" s="536"/>
      <c r="B634" s="536"/>
      <c r="C634" s="501" t="s">
        <v>1110</v>
      </c>
    </row>
    <row r="635" spans="1:3">
      <c r="A635" s="536"/>
      <c r="B635" s="536"/>
      <c r="C635" s="501" t="s">
        <v>1111</v>
      </c>
    </row>
    <row r="636" spans="1:3">
      <c r="A636" s="536"/>
      <c r="B636" s="536"/>
      <c r="C636" s="501" t="s">
        <v>1112</v>
      </c>
    </row>
    <row r="637" spans="1:3">
      <c r="A637" s="536">
        <v>44648.420485648101</v>
      </c>
      <c r="B637" s="536"/>
      <c r="C637" s="501" t="s">
        <v>1113</v>
      </c>
    </row>
    <row r="638" spans="1:3">
      <c r="A638" s="536"/>
      <c r="B638" s="536"/>
      <c r="C638" s="501" t="s">
        <v>1114</v>
      </c>
    </row>
    <row r="639" spans="1:3">
      <c r="A639" s="536"/>
      <c r="B639" s="536"/>
      <c r="C639" s="501" t="s">
        <v>1116</v>
      </c>
    </row>
    <row r="640" spans="1:3">
      <c r="A640" s="536"/>
      <c r="B640" s="536"/>
      <c r="C640" s="501" t="s">
        <v>1117</v>
      </c>
    </row>
    <row r="641" spans="1:3">
      <c r="A641" s="536"/>
      <c r="B641" s="536"/>
      <c r="C641" s="501" t="s">
        <v>1124</v>
      </c>
    </row>
    <row r="642" spans="1:3">
      <c r="A642" s="536">
        <v>44651.913386689797</v>
      </c>
      <c r="B642" s="536"/>
      <c r="C642" s="501" t="s">
        <v>1123</v>
      </c>
    </row>
    <row r="643" spans="1:3">
      <c r="A643" s="536"/>
      <c r="B643" s="536"/>
      <c r="C643" s="501" t="s">
        <v>1125</v>
      </c>
    </row>
    <row r="644" spans="1:3" ht="29">
      <c r="A644" s="536"/>
      <c r="B644" s="536"/>
      <c r="C644" s="501" t="s">
        <v>1126</v>
      </c>
    </row>
    <row r="645" spans="1:3">
      <c r="A645" s="536">
        <v>44655.703434490701</v>
      </c>
      <c r="B645" s="536"/>
      <c r="C645" s="501" t="s">
        <v>1127</v>
      </c>
    </row>
    <row r="646" spans="1:3">
      <c r="A646" s="536">
        <v>44666.621734375003</v>
      </c>
      <c r="B646" s="536"/>
      <c r="C646" s="501" t="s">
        <v>1129</v>
      </c>
    </row>
    <row r="647" spans="1:3">
      <c r="A647" s="536">
        <v>44682.384163773102</v>
      </c>
      <c r="B647" s="536"/>
      <c r="C647" s="501" t="s">
        <v>1138</v>
      </c>
    </row>
    <row r="648" spans="1:3">
      <c r="A648" s="536">
        <v>44683.867431828701</v>
      </c>
      <c r="B648" s="536"/>
      <c r="C648" s="501" t="s">
        <v>1142</v>
      </c>
    </row>
    <row r="649" spans="1:3">
      <c r="A649" s="536">
        <v>44686.339017129598</v>
      </c>
      <c r="B649" s="536"/>
      <c r="C649" s="501" t="s">
        <v>1144</v>
      </c>
    </row>
    <row r="650" spans="1:3">
      <c r="A650" s="536"/>
      <c r="B650" s="536"/>
      <c r="C650" s="501" t="s">
        <v>1145</v>
      </c>
    </row>
    <row r="651" spans="1:3">
      <c r="A651" s="536"/>
      <c r="B651" s="536"/>
      <c r="C651" s="501" t="s">
        <v>1157</v>
      </c>
    </row>
    <row r="652" spans="1:3">
      <c r="A652" s="536">
        <v>44688.530631944399</v>
      </c>
      <c r="B652" s="536"/>
      <c r="C652" s="501" t="s">
        <v>1160</v>
      </c>
    </row>
    <row r="653" spans="1:3">
      <c r="A653" s="536"/>
      <c r="B653" s="536"/>
      <c r="C653" s="501" t="s">
        <v>1166</v>
      </c>
    </row>
    <row r="654" spans="1:3">
      <c r="A654" s="536"/>
      <c r="B654" s="536"/>
      <c r="C654" s="501" t="s">
        <v>1167</v>
      </c>
    </row>
    <row r="655" spans="1:3">
      <c r="A655" s="536">
        <v>44695.293307175903</v>
      </c>
      <c r="B655" s="536"/>
      <c r="C655" s="501" t="s">
        <v>1169</v>
      </c>
    </row>
    <row r="656" spans="1:3">
      <c r="A656" s="536"/>
      <c r="B656" s="536"/>
      <c r="C656" s="501" t="s">
        <v>1170</v>
      </c>
    </row>
    <row r="657" spans="1:3">
      <c r="A657" s="536"/>
      <c r="B657" s="536"/>
      <c r="C657" s="501" t="s">
        <v>1175</v>
      </c>
    </row>
    <row r="658" spans="1:3">
      <c r="A658" s="536"/>
      <c r="B658" s="536"/>
      <c r="C658" s="501" t="s">
        <v>1176</v>
      </c>
    </row>
    <row r="659" spans="1:3">
      <c r="A659" s="536"/>
      <c r="B659" s="536"/>
      <c r="C659" s="501" t="s">
        <v>1177</v>
      </c>
    </row>
    <row r="660" spans="1:3">
      <c r="A660" s="536"/>
      <c r="B660" s="536"/>
      <c r="C660" s="501" t="s">
        <v>1179</v>
      </c>
    </row>
    <row r="661" spans="1:3">
      <c r="A661" s="536"/>
      <c r="B661" s="536"/>
      <c r="C661" s="501" t="s">
        <v>1182</v>
      </c>
    </row>
    <row r="662" spans="1:3">
      <c r="A662" s="536"/>
      <c r="B662" s="536"/>
      <c r="C662" s="501" t="s">
        <v>1183</v>
      </c>
    </row>
    <row r="663" spans="1:3">
      <c r="A663" s="536"/>
      <c r="B663" s="536"/>
      <c r="C663" s="501" t="s">
        <v>1184</v>
      </c>
    </row>
    <row r="664" spans="1:3">
      <c r="A664" s="536"/>
      <c r="B664" s="536"/>
      <c r="C664" s="501" t="s">
        <v>1185</v>
      </c>
    </row>
    <row r="665" spans="1:3">
      <c r="A665" s="536"/>
      <c r="B665" s="536"/>
      <c r="C665" s="501" t="s">
        <v>1188</v>
      </c>
    </row>
    <row r="666" spans="1:3">
      <c r="A666" s="536"/>
      <c r="B666" s="536"/>
      <c r="C666" s="501" t="s">
        <v>1190</v>
      </c>
    </row>
    <row r="667" spans="1:3">
      <c r="A667" s="536"/>
      <c r="B667" s="536"/>
      <c r="C667" s="501" t="s">
        <v>1744</v>
      </c>
    </row>
    <row r="668" spans="1:3">
      <c r="A668" s="536"/>
      <c r="B668" s="536"/>
      <c r="C668" s="501" t="s">
        <v>1195</v>
      </c>
    </row>
    <row r="669" spans="1:3">
      <c r="A669" s="536"/>
      <c r="B669" s="536"/>
      <c r="C669" s="501" t="s">
        <v>1196</v>
      </c>
    </row>
    <row r="670" spans="1:3">
      <c r="A670" s="536"/>
      <c r="B670" s="536"/>
      <c r="C670" s="501" t="s">
        <v>1198</v>
      </c>
    </row>
    <row r="671" spans="1:3">
      <c r="A671" s="536"/>
      <c r="B671" s="536"/>
      <c r="C671" s="501" t="s">
        <v>1745</v>
      </c>
    </row>
    <row r="672" spans="1:3">
      <c r="A672" s="536"/>
      <c r="B672" s="536"/>
      <c r="C672" s="501" t="s">
        <v>1207</v>
      </c>
    </row>
    <row r="673" spans="1:3">
      <c r="A673" s="536"/>
      <c r="B673" s="536"/>
      <c r="C673" s="501" t="s">
        <v>1208</v>
      </c>
    </row>
    <row r="674" spans="1:3">
      <c r="A674" s="536"/>
      <c r="B674" s="536"/>
      <c r="C674" s="501" t="s">
        <v>1211</v>
      </c>
    </row>
    <row r="675" spans="1:3">
      <c r="A675" s="536"/>
      <c r="B675" s="536"/>
      <c r="C675" s="501" t="s">
        <v>1212</v>
      </c>
    </row>
    <row r="676" spans="1:3">
      <c r="A676" s="536"/>
      <c r="B676" s="536"/>
      <c r="C676" s="501" t="s">
        <v>1764</v>
      </c>
    </row>
    <row r="677" spans="1:3">
      <c r="A677" s="536"/>
      <c r="B677" s="536"/>
      <c r="C677" s="501" t="s">
        <v>1765</v>
      </c>
    </row>
    <row r="678" spans="1:3">
      <c r="A678" s="536"/>
      <c r="B678" s="536"/>
      <c r="C678" s="501" t="s">
        <v>1766</v>
      </c>
    </row>
    <row r="679" spans="1:3">
      <c r="A679" s="536"/>
      <c r="B679" s="536"/>
      <c r="C679" s="501" t="s">
        <v>1214</v>
      </c>
    </row>
    <row r="680" spans="1:3">
      <c r="A680" s="536"/>
      <c r="B680" s="536"/>
      <c r="C680" s="501" t="s">
        <v>1767</v>
      </c>
    </row>
    <row r="681" spans="1:3">
      <c r="A681" s="536">
        <v>44702.3631739583</v>
      </c>
      <c r="B681" s="536"/>
      <c r="C681" s="501" t="s">
        <v>1213</v>
      </c>
    </row>
    <row r="682" spans="1:3">
      <c r="A682" s="536"/>
      <c r="B682" s="536"/>
      <c r="C682" s="501" t="s">
        <v>1215</v>
      </c>
    </row>
    <row r="683" spans="1:3">
      <c r="A683" s="536"/>
      <c r="B683" s="536"/>
      <c r="C683" s="501" t="s">
        <v>1768</v>
      </c>
    </row>
    <row r="684" spans="1:3">
      <c r="A684" s="536"/>
      <c r="B684" s="536"/>
      <c r="C684" s="501" t="s">
        <v>1216</v>
      </c>
    </row>
    <row r="685" spans="1:3">
      <c r="A685" s="536"/>
      <c r="B685" s="536"/>
      <c r="C685" s="501" t="s">
        <v>1217</v>
      </c>
    </row>
    <row r="686" spans="1:3">
      <c r="A686" s="536"/>
      <c r="B686" s="536"/>
      <c r="C686" s="501" t="s">
        <v>1218</v>
      </c>
    </row>
    <row r="687" spans="1:3">
      <c r="A687" s="536"/>
      <c r="B687" s="536"/>
      <c r="C687" s="501" t="s">
        <v>1219</v>
      </c>
    </row>
    <row r="688" spans="1:3">
      <c r="A688" s="536"/>
      <c r="B688" s="536"/>
      <c r="C688" s="501" t="s">
        <v>1220</v>
      </c>
    </row>
    <row r="689" spans="1:3">
      <c r="A689" s="536"/>
      <c r="B689" s="536"/>
      <c r="C689" s="501" t="s">
        <v>1221</v>
      </c>
    </row>
    <row r="690" spans="1:3">
      <c r="A690" s="536">
        <v>44703.266848958301</v>
      </c>
      <c r="B690" s="536"/>
      <c r="C690" s="501" t="s">
        <v>1223</v>
      </c>
    </row>
    <row r="691" spans="1:3">
      <c r="A691" s="536">
        <v>44703.624582291697</v>
      </c>
      <c r="B691" s="536"/>
      <c r="C691" s="501" t="s">
        <v>1225</v>
      </c>
    </row>
    <row r="692" spans="1:3">
      <c r="A692" s="536"/>
      <c r="B692" s="536"/>
      <c r="C692" s="501" t="s">
        <v>1226</v>
      </c>
    </row>
    <row r="693" spans="1:3">
      <c r="A693" s="536"/>
      <c r="B693" s="536"/>
      <c r="C693" s="501" t="s">
        <v>1228</v>
      </c>
    </row>
    <row r="694" spans="1:3">
      <c r="A694" s="536">
        <v>44718.459594213004</v>
      </c>
      <c r="B694" s="536"/>
      <c r="C694" s="501" t="s">
        <v>1746</v>
      </c>
    </row>
    <row r="695" spans="1:3">
      <c r="A695" s="536"/>
      <c r="B695" s="536"/>
      <c r="C695" s="501" t="s">
        <v>1229</v>
      </c>
    </row>
    <row r="696" spans="1:3">
      <c r="A696" s="536"/>
      <c r="B696" s="536"/>
      <c r="C696" s="501" t="s">
        <v>1230</v>
      </c>
    </row>
    <row r="697" spans="1:3">
      <c r="A697" s="536"/>
      <c r="B697" s="536"/>
      <c r="C697" s="501" t="s">
        <v>1231</v>
      </c>
    </row>
    <row r="698" spans="1:3">
      <c r="A698" s="536"/>
      <c r="B698" s="536"/>
      <c r="C698" s="501" t="s">
        <v>1232</v>
      </c>
    </row>
    <row r="699" spans="1:3">
      <c r="A699" s="536"/>
      <c r="B699" s="536"/>
      <c r="C699" s="501" t="s">
        <v>1234</v>
      </c>
    </row>
    <row r="700" spans="1:3" ht="29">
      <c r="A700" s="536"/>
      <c r="B700" s="536"/>
      <c r="C700" s="501" t="s">
        <v>1235</v>
      </c>
    </row>
    <row r="701" spans="1:3">
      <c r="A701" s="536"/>
      <c r="B701" s="536"/>
      <c r="C701" s="501" t="s">
        <v>1244</v>
      </c>
    </row>
    <row r="702" spans="1:3">
      <c r="A702" s="536"/>
      <c r="B702" s="536"/>
      <c r="C702" s="501" t="s">
        <v>1249</v>
      </c>
    </row>
    <row r="703" spans="1:3">
      <c r="A703" s="536">
        <v>44722.264768055597</v>
      </c>
      <c r="B703" s="536"/>
      <c r="C703" s="501" t="s">
        <v>1252</v>
      </c>
    </row>
    <row r="704" spans="1:3">
      <c r="A704" s="536"/>
      <c r="B704" s="536"/>
      <c r="C704" s="501" t="s">
        <v>1253</v>
      </c>
    </row>
    <row r="705" spans="1:3">
      <c r="A705" s="536">
        <v>44723.265874421297</v>
      </c>
      <c r="B705" s="536"/>
      <c r="C705" s="501" t="s">
        <v>1254</v>
      </c>
    </row>
    <row r="706" spans="1:3">
      <c r="A706" s="536"/>
      <c r="B706" s="536"/>
      <c r="C706" s="501" t="s">
        <v>1270</v>
      </c>
    </row>
    <row r="707" spans="1:3">
      <c r="A707" s="536"/>
      <c r="B707" s="536"/>
      <c r="C707" s="501" t="s">
        <v>1271</v>
      </c>
    </row>
    <row r="708" spans="1:3">
      <c r="A708" s="536"/>
      <c r="B708" s="536"/>
      <c r="C708" s="501" t="s">
        <v>1273</v>
      </c>
    </row>
    <row r="709" spans="1:3">
      <c r="A709" s="536"/>
      <c r="B709" s="536"/>
      <c r="C709" s="501" t="s">
        <v>1275</v>
      </c>
    </row>
    <row r="710" spans="1:3">
      <c r="A710" s="536"/>
      <c r="B710" s="536"/>
      <c r="C710" s="501" t="s">
        <v>1276</v>
      </c>
    </row>
    <row r="711" spans="1:3">
      <c r="A711" s="536"/>
      <c r="B711" s="536"/>
      <c r="C711" s="501" t="s">
        <v>1277</v>
      </c>
    </row>
    <row r="712" spans="1:3">
      <c r="A712" s="536"/>
      <c r="B712" s="536"/>
      <c r="C712" s="501" t="s">
        <v>1278</v>
      </c>
    </row>
    <row r="713" spans="1:3">
      <c r="A713" s="536"/>
      <c r="B713" s="536"/>
      <c r="C713" s="501" t="s">
        <v>1279</v>
      </c>
    </row>
    <row r="714" spans="1:3">
      <c r="A714" s="536"/>
      <c r="B714" s="536"/>
      <c r="C714" s="501" t="s">
        <v>1281</v>
      </c>
    </row>
    <row r="715" spans="1:3">
      <c r="A715" s="536"/>
      <c r="B715" s="536"/>
      <c r="C715" s="501" t="s">
        <v>1283</v>
      </c>
    </row>
    <row r="716" spans="1:3">
      <c r="A716" s="536"/>
      <c r="B716" s="536"/>
      <c r="C716" s="501" t="s">
        <v>1284</v>
      </c>
    </row>
    <row r="717" spans="1:3">
      <c r="A717" s="536"/>
      <c r="B717" s="536"/>
      <c r="C717" s="501" t="s">
        <v>1285</v>
      </c>
    </row>
    <row r="718" spans="1:3">
      <c r="A718" s="536"/>
      <c r="B718" s="536"/>
      <c r="C718" s="501" t="s">
        <v>1288</v>
      </c>
    </row>
    <row r="719" spans="1:3">
      <c r="A719" s="536"/>
      <c r="B719" s="536"/>
      <c r="C719" s="501" t="s">
        <v>1292</v>
      </c>
    </row>
    <row r="720" spans="1:3">
      <c r="A720" s="536">
        <v>44734.428667013897</v>
      </c>
      <c r="B720" s="536"/>
      <c r="C720" s="501" t="s">
        <v>1293</v>
      </c>
    </row>
    <row r="721" spans="1:3">
      <c r="A721" s="536"/>
      <c r="B721" s="536"/>
      <c r="C721" s="501" t="s">
        <v>1294</v>
      </c>
    </row>
    <row r="722" spans="1:3">
      <c r="A722" s="536"/>
      <c r="B722" s="536"/>
      <c r="C722" s="501" t="s">
        <v>1295</v>
      </c>
    </row>
    <row r="723" spans="1:3">
      <c r="A723" s="536"/>
      <c r="B723" s="536"/>
      <c r="C723" s="501" t="s">
        <v>1297</v>
      </c>
    </row>
    <row r="724" spans="1:3">
      <c r="A724" s="536"/>
      <c r="B724" s="536"/>
      <c r="C724" s="501" t="s">
        <v>1298</v>
      </c>
    </row>
    <row r="725" spans="1:3">
      <c r="A725" s="536"/>
      <c r="B725" s="536"/>
      <c r="C725" s="501" t="s">
        <v>1299</v>
      </c>
    </row>
    <row r="726" spans="1:3">
      <c r="A726" s="536"/>
      <c r="B726" s="536"/>
      <c r="C726" s="501" t="s">
        <v>1300</v>
      </c>
    </row>
    <row r="727" spans="1:3">
      <c r="A727" s="536"/>
      <c r="B727" s="536"/>
      <c r="C727" s="501" t="s">
        <v>1301</v>
      </c>
    </row>
    <row r="728" spans="1:3">
      <c r="A728" s="536"/>
      <c r="B728" s="536"/>
      <c r="C728" s="501" t="s">
        <v>1304</v>
      </c>
    </row>
    <row r="729" spans="1:3">
      <c r="A729" s="536"/>
      <c r="B729" s="536"/>
      <c r="C729" s="501" t="s">
        <v>1306</v>
      </c>
    </row>
    <row r="730" spans="1:3">
      <c r="A730" s="536"/>
      <c r="B730" s="536"/>
      <c r="C730" s="501" t="s">
        <v>1311</v>
      </c>
    </row>
    <row r="731" spans="1:3">
      <c r="A731" s="536"/>
      <c r="B731" s="536"/>
      <c r="C731" s="501" t="s">
        <v>1340</v>
      </c>
    </row>
    <row r="732" spans="1:3">
      <c r="A732" s="536"/>
      <c r="B732" s="536"/>
      <c r="C732" s="501" t="s">
        <v>1341</v>
      </c>
    </row>
    <row r="733" spans="1:3">
      <c r="A733" s="536"/>
      <c r="B733" s="536"/>
      <c r="C733" s="501" t="s">
        <v>1342</v>
      </c>
    </row>
    <row r="734" spans="1:3">
      <c r="A734" s="536"/>
      <c r="B734" s="536"/>
      <c r="C734" s="501" t="s">
        <v>1343</v>
      </c>
    </row>
    <row r="735" spans="1:3">
      <c r="A735" s="536"/>
      <c r="B735" s="536"/>
      <c r="C735" s="501" t="s">
        <v>1344</v>
      </c>
    </row>
    <row r="736" spans="1:3">
      <c r="A736" s="536"/>
      <c r="B736" s="536"/>
      <c r="C736" s="501" t="s">
        <v>1345</v>
      </c>
    </row>
    <row r="737" spans="1:3">
      <c r="A737" s="536"/>
      <c r="B737" s="536"/>
      <c r="C737" s="501" t="s">
        <v>1360</v>
      </c>
    </row>
    <row r="738" spans="1:3">
      <c r="A738" s="536"/>
      <c r="B738" s="536"/>
      <c r="C738" s="501" t="s">
        <v>1346</v>
      </c>
    </row>
    <row r="739" spans="1:3">
      <c r="A739" s="536"/>
      <c r="B739" s="536"/>
      <c r="C739" s="501" t="s">
        <v>1347</v>
      </c>
    </row>
    <row r="740" spans="1:3">
      <c r="A740" s="536"/>
      <c r="B740" s="536"/>
      <c r="C740" s="501" t="s">
        <v>1352</v>
      </c>
    </row>
    <row r="741" spans="1:3">
      <c r="A741" s="536" t="s">
        <v>856</v>
      </c>
      <c r="B741" s="536"/>
      <c r="C741" s="501" t="s">
        <v>1358</v>
      </c>
    </row>
    <row r="742" spans="1:3">
      <c r="A742" s="536">
        <v>44767.223640393502</v>
      </c>
      <c r="B742" s="536"/>
      <c r="C742" s="501" t="s">
        <v>1359</v>
      </c>
    </row>
    <row r="743" spans="1:3">
      <c r="A743" s="536"/>
      <c r="B743" s="536"/>
      <c r="C743" s="501" t="s">
        <v>1361</v>
      </c>
    </row>
    <row r="744" spans="1:3">
      <c r="A744" s="536">
        <v>44770.517847453702</v>
      </c>
      <c r="B744" s="536"/>
      <c r="C744" s="501" t="s">
        <v>1362</v>
      </c>
    </row>
    <row r="745" spans="1:3">
      <c r="A745" s="536"/>
      <c r="B745" s="536"/>
      <c r="C745" s="501" t="s">
        <v>1363</v>
      </c>
    </row>
    <row r="746" spans="1:3">
      <c r="A746" s="536"/>
      <c r="B746" s="536"/>
      <c r="C746" s="501" t="s">
        <v>1364</v>
      </c>
    </row>
    <row r="747" spans="1:3">
      <c r="A747" s="536">
        <v>44823.350017129596</v>
      </c>
      <c r="B747" s="536"/>
      <c r="C747" s="501" t="s">
        <v>1366</v>
      </c>
    </row>
    <row r="748" spans="1:3">
      <c r="A748" s="536"/>
      <c r="B748" s="536"/>
      <c r="C748" s="501" t="s">
        <v>1367</v>
      </c>
    </row>
    <row r="749" spans="1:3">
      <c r="A749" s="536"/>
      <c r="B749" s="536"/>
      <c r="C749" s="501" t="s">
        <v>1443</v>
      </c>
    </row>
    <row r="750" spans="1:3">
      <c r="A750" s="536"/>
      <c r="B750" s="536"/>
      <c r="C750" s="501" t="s">
        <v>1444</v>
      </c>
    </row>
    <row r="751" spans="1:3">
      <c r="A751" s="536"/>
      <c r="B751" s="536"/>
      <c r="C751" s="501" t="s">
        <v>1409</v>
      </c>
    </row>
    <row r="752" spans="1:3">
      <c r="A752" s="536"/>
      <c r="B752" s="536"/>
      <c r="C752" s="501" t="s">
        <v>1434</v>
      </c>
    </row>
    <row r="753" spans="1:3">
      <c r="A753" s="536">
        <v>44831.614648842602</v>
      </c>
      <c r="B753" s="536"/>
      <c r="C753" s="501" t="s">
        <v>1437</v>
      </c>
    </row>
    <row r="754" spans="1:3">
      <c r="A754" s="536"/>
      <c r="B754" s="536"/>
      <c r="C754" s="501" t="s">
        <v>1442</v>
      </c>
    </row>
    <row r="755" spans="1:3">
      <c r="A755" s="536"/>
      <c r="B755" s="536"/>
      <c r="C755" s="501" t="s">
        <v>1441</v>
      </c>
    </row>
    <row r="756" spans="1:3">
      <c r="A756" s="536"/>
      <c r="B756" s="536"/>
      <c r="C756" s="501" t="s">
        <v>1445</v>
      </c>
    </row>
    <row r="757" spans="1:3">
      <c r="A757" s="536"/>
      <c r="B757" s="536"/>
      <c r="C757" s="501" t="s">
        <v>1446</v>
      </c>
    </row>
    <row r="758" spans="1:3">
      <c r="A758" s="536"/>
      <c r="B758" s="536"/>
      <c r="C758" s="501" t="s">
        <v>1447</v>
      </c>
    </row>
    <row r="759" spans="1:3">
      <c r="A759" s="536"/>
      <c r="B759" s="536"/>
      <c r="C759" s="501" t="s">
        <v>1448</v>
      </c>
    </row>
    <row r="760" spans="1:3">
      <c r="A760" s="536">
        <v>44833.2881142361</v>
      </c>
      <c r="B760" s="536"/>
      <c r="C760" s="501" t="s">
        <v>1451</v>
      </c>
    </row>
    <row r="761" spans="1:3">
      <c r="A761" s="536"/>
      <c r="B761" s="536"/>
      <c r="C761" s="501" t="s">
        <v>1460</v>
      </c>
    </row>
    <row r="762" spans="1:3">
      <c r="A762" s="536"/>
      <c r="B762" s="536"/>
      <c r="C762" s="501" t="s">
        <v>1461</v>
      </c>
    </row>
    <row r="763" spans="1:3">
      <c r="A763" s="536"/>
      <c r="B763" s="536"/>
      <c r="C763" s="501" t="s">
        <v>1462</v>
      </c>
    </row>
    <row r="764" spans="1:3">
      <c r="A764" s="536"/>
      <c r="B764" s="536"/>
      <c r="C764" s="501" t="s">
        <v>1463</v>
      </c>
    </row>
    <row r="765" spans="1:3">
      <c r="A765" s="536">
        <v>44834.928558796302</v>
      </c>
      <c r="B765" s="536"/>
      <c r="C765" s="501" t="s">
        <v>1464</v>
      </c>
    </row>
    <row r="766" spans="1:3">
      <c r="A766" s="536"/>
      <c r="B766" s="536"/>
      <c r="C766" s="501" t="s">
        <v>1465</v>
      </c>
    </row>
    <row r="767" spans="1:3">
      <c r="A767" s="536"/>
      <c r="B767" s="536"/>
      <c r="C767" s="501" t="s">
        <v>1466</v>
      </c>
    </row>
    <row r="768" spans="1:3">
      <c r="A768" s="536"/>
      <c r="B768" s="536"/>
      <c r="C768" s="501" t="s">
        <v>1467</v>
      </c>
    </row>
    <row r="769" spans="1:3">
      <c r="A769" s="536">
        <v>44836.551035995399</v>
      </c>
      <c r="B769" s="536"/>
      <c r="C769" s="501" t="s">
        <v>1468</v>
      </c>
    </row>
    <row r="770" spans="1:3">
      <c r="A770" s="536">
        <v>44838.535451504598</v>
      </c>
      <c r="B770" s="536"/>
      <c r="C770" s="501" t="s">
        <v>1469</v>
      </c>
    </row>
    <row r="771" spans="1:3">
      <c r="A771" s="536"/>
      <c r="B771" s="536"/>
      <c r="C771" s="501" t="s">
        <v>1470</v>
      </c>
    </row>
    <row r="772" spans="1:3">
      <c r="A772" s="536"/>
      <c r="B772" s="536"/>
      <c r="C772" s="501" t="s">
        <v>1747</v>
      </c>
    </row>
    <row r="773" spans="1:3">
      <c r="A773" s="536"/>
      <c r="B773" s="536"/>
      <c r="C773" s="501" t="s">
        <v>1476</v>
      </c>
    </row>
    <row r="774" spans="1:3">
      <c r="A774" s="536"/>
      <c r="B774" s="536"/>
      <c r="C774" s="501" t="s">
        <v>1748</v>
      </c>
    </row>
    <row r="775" spans="1:3">
      <c r="A775" s="536"/>
      <c r="B775" s="536"/>
      <c r="C775" s="501" t="s">
        <v>1478</v>
      </c>
    </row>
    <row r="776" spans="1:3">
      <c r="A776" s="536"/>
      <c r="B776" s="536"/>
      <c r="C776" s="501" t="s">
        <v>1479</v>
      </c>
    </row>
    <row r="777" spans="1:3">
      <c r="A777" s="536"/>
      <c r="B777" s="536"/>
      <c r="C777" s="501" t="s">
        <v>1480</v>
      </c>
    </row>
    <row r="778" spans="1:3">
      <c r="A778" s="536"/>
      <c r="B778" s="536"/>
      <c r="C778" s="501" t="s">
        <v>1481</v>
      </c>
    </row>
    <row r="779" spans="1:3">
      <c r="A779" s="536">
        <v>44840.297718634298</v>
      </c>
      <c r="B779" s="536"/>
      <c r="C779" s="501" t="s">
        <v>1482</v>
      </c>
    </row>
    <row r="780" spans="1:3">
      <c r="A780" s="536"/>
      <c r="B780" s="536"/>
      <c r="C780" s="501" t="s">
        <v>1483</v>
      </c>
    </row>
    <row r="781" spans="1:3">
      <c r="A781" s="536"/>
      <c r="B781" s="536"/>
      <c r="C781" s="501" t="s">
        <v>1749</v>
      </c>
    </row>
    <row r="782" spans="1:3">
      <c r="A782" s="536">
        <v>44841.721172800899</v>
      </c>
      <c r="B782" s="536"/>
      <c r="C782" s="501" t="s">
        <v>1769</v>
      </c>
    </row>
    <row r="783" spans="1:3">
      <c r="A783" s="536"/>
      <c r="B783" s="536"/>
      <c r="C783" s="501" t="s">
        <v>1484</v>
      </c>
    </row>
    <row r="784" spans="1:3">
      <c r="A784" s="536"/>
      <c r="B784" s="536"/>
      <c r="C784" s="501" t="s">
        <v>1750</v>
      </c>
    </row>
    <row r="785" spans="1:3">
      <c r="A785" s="536"/>
      <c r="B785" s="536"/>
      <c r="C785" s="501" t="s">
        <v>1770</v>
      </c>
    </row>
    <row r="786" spans="1:3">
      <c r="A786" s="536">
        <v>44844.5121202546</v>
      </c>
      <c r="B786" s="536"/>
      <c r="C786" s="501" t="s">
        <v>1485</v>
      </c>
    </row>
    <row r="787" spans="1:3">
      <c r="A787" s="536"/>
      <c r="B787" s="536"/>
      <c r="C787" s="501" t="s">
        <v>1486</v>
      </c>
    </row>
    <row r="788" spans="1:3">
      <c r="A788" s="536"/>
      <c r="B788" s="536"/>
      <c r="C788" s="501" t="s">
        <v>1488</v>
      </c>
    </row>
    <row r="789" spans="1:3">
      <c r="A789" s="536">
        <v>44844.813755092597</v>
      </c>
      <c r="B789" s="536"/>
      <c r="C789" s="501" t="s">
        <v>1489</v>
      </c>
    </row>
    <row r="790" spans="1:3">
      <c r="A790" s="536">
        <v>44874.625613541699</v>
      </c>
      <c r="B790" s="536"/>
      <c r="C790" s="501" t="s">
        <v>1751</v>
      </c>
    </row>
    <row r="791" spans="1:3">
      <c r="A791" s="536">
        <v>44886.6467738426</v>
      </c>
      <c r="B791" s="536"/>
      <c r="C791" s="501" t="s">
        <v>1495</v>
      </c>
    </row>
    <row r="792" spans="1:3">
      <c r="A792" s="536">
        <v>44888.808182870373</v>
      </c>
      <c r="B792" s="536"/>
      <c r="C792" s="501" t="s">
        <v>1503</v>
      </c>
    </row>
    <row r="793" spans="1:3">
      <c r="A793" s="536"/>
      <c r="B793" s="536"/>
      <c r="C793" s="501" t="s">
        <v>1504</v>
      </c>
    </row>
    <row r="794" spans="1:3">
      <c r="A794" s="536">
        <v>44891.8080976852</v>
      </c>
      <c r="B794" s="536"/>
      <c r="C794" s="501" t="s">
        <v>1512</v>
      </c>
    </row>
    <row r="795" spans="1:3">
      <c r="A795" s="536"/>
      <c r="B795" s="536"/>
      <c r="C795" s="501" t="s">
        <v>1513</v>
      </c>
    </row>
    <row r="796" spans="1:3">
      <c r="A796" s="536"/>
      <c r="B796" s="536"/>
      <c r="C796" s="501" t="s">
        <v>1514</v>
      </c>
    </row>
    <row r="797" spans="1:3">
      <c r="A797" s="536">
        <v>44999.702546990702</v>
      </c>
      <c r="B797" s="536"/>
      <c r="C797" s="501" t="s">
        <v>1518</v>
      </c>
    </row>
    <row r="798" spans="1:3">
      <c r="A798" s="536">
        <v>45010.453414236101</v>
      </c>
      <c r="B798" s="536"/>
      <c r="C798" s="501" t="s">
        <v>1521</v>
      </c>
    </row>
    <row r="799" spans="1:3">
      <c r="A799" s="536">
        <v>45069.737421180602</v>
      </c>
      <c r="B799" s="536"/>
      <c r="C799" s="501" t="s">
        <v>1524</v>
      </c>
    </row>
    <row r="800" spans="1:3">
      <c r="A800" s="536">
        <v>45071.392263078698</v>
      </c>
      <c r="B800" s="536"/>
      <c r="C800" s="501" t="s">
        <v>1543</v>
      </c>
    </row>
    <row r="801" spans="1:3">
      <c r="A801" s="536"/>
      <c r="B801" s="536"/>
      <c r="C801" s="501" t="s">
        <v>1566</v>
      </c>
    </row>
    <row r="802" spans="1:3">
      <c r="A802" s="536"/>
      <c r="B802" s="536"/>
      <c r="C802" s="501" t="s">
        <v>1593</v>
      </c>
    </row>
    <row r="803" spans="1:3">
      <c r="A803" s="536">
        <v>45072.921801273202</v>
      </c>
      <c r="B803" s="536"/>
      <c r="C803" s="501" t="s">
        <v>1592</v>
      </c>
    </row>
    <row r="804" spans="1:3">
      <c r="A804" s="536">
        <v>45073.275755208299</v>
      </c>
      <c r="B804" s="536"/>
      <c r="C804" s="501" t="s">
        <v>1594</v>
      </c>
    </row>
    <row r="805" spans="1:3">
      <c r="A805" s="536"/>
      <c r="B805" s="536"/>
      <c r="C805" s="501" t="s">
        <v>1596</v>
      </c>
    </row>
    <row r="806" spans="1:3">
      <c r="A806" s="536"/>
      <c r="B806" s="536"/>
      <c r="C806" s="501" t="s">
        <v>1602</v>
      </c>
    </row>
    <row r="807" spans="1:3">
      <c r="A807" s="536"/>
      <c r="B807" s="536"/>
      <c r="C807" s="501" t="s">
        <v>1622</v>
      </c>
    </row>
    <row r="808" spans="1:3">
      <c r="A808" s="536"/>
      <c r="B808" s="536"/>
      <c r="C808" s="501" t="s">
        <v>1625</v>
      </c>
    </row>
    <row r="809" spans="1:3">
      <c r="A809" s="536"/>
      <c r="B809" s="536"/>
      <c r="C809" s="501" t="s">
        <v>1627</v>
      </c>
    </row>
    <row r="810" spans="1:3">
      <c r="A810" s="536"/>
      <c r="B810" s="536"/>
      <c r="C810" s="501" t="s">
        <v>1628</v>
      </c>
    </row>
    <row r="811" spans="1:3" ht="29">
      <c r="A811" s="536">
        <v>45078.791273379597</v>
      </c>
      <c r="B811" s="536"/>
      <c r="C811" s="501" t="s">
        <v>1669</v>
      </c>
    </row>
    <row r="812" spans="1:3">
      <c r="A812" s="536"/>
      <c r="B812" s="536"/>
      <c r="C812" s="501" t="s">
        <v>1668</v>
      </c>
    </row>
    <row r="813" spans="1:3">
      <c r="A813" s="536"/>
      <c r="B813" s="536"/>
      <c r="C813" s="501" t="s">
        <v>1752</v>
      </c>
    </row>
    <row r="814" spans="1:3">
      <c r="A814" s="536"/>
      <c r="B814" s="536"/>
      <c r="C814" s="501" t="s">
        <v>1753</v>
      </c>
    </row>
    <row r="815" spans="1:3">
      <c r="A815" s="536">
        <v>45080.517026273097</v>
      </c>
      <c r="B815" s="536"/>
      <c r="C815" s="501" t="s">
        <v>1671</v>
      </c>
    </row>
    <row r="816" spans="1:3">
      <c r="A816" s="536"/>
      <c r="B816" s="536"/>
      <c r="C816" s="501" t="s">
        <v>1672</v>
      </c>
    </row>
    <row r="817" spans="1:3">
      <c r="A817" s="536"/>
      <c r="B817" s="536"/>
      <c r="C817" s="501" t="s">
        <v>1673</v>
      </c>
    </row>
    <row r="818" spans="1:3">
      <c r="A818" s="536"/>
      <c r="B818" s="536"/>
      <c r="C818" s="501" t="s">
        <v>1674</v>
      </c>
    </row>
    <row r="819" spans="1:3">
      <c r="A819" s="536">
        <v>45081.396817245397</v>
      </c>
      <c r="B819" s="536"/>
      <c r="C819" s="501" t="s">
        <v>1675</v>
      </c>
    </row>
    <row r="820" spans="1:3">
      <c r="A820" s="536"/>
      <c r="B820" s="536"/>
      <c r="C820" s="501" t="s">
        <v>1677</v>
      </c>
    </row>
    <row r="821" spans="1:3">
      <c r="A821" s="536"/>
      <c r="B821" s="536"/>
      <c r="C821" s="501" t="s">
        <v>1678</v>
      </c>
    </row>
    <row r="822" spans="1:3">
      <c r="A822" s="536"/>
      <c r="B822" s="536"/>
      <c r="C822" s="501" t="s">
        <v>1679</v>
      </c>
    </row>
    <row r="823" spans="1:3">
      <c r="A823" s="536">
        <v>45082.499787615699</v>
      </c>
      <c r="B823" s="536"/>
      <c r="C823" s="501" t="s">
        <v>1680</v>
      </c>
    </row>
    <row r="824" spans="1:3">
      <c r="A824" s="536">
        <v>45083.433228819398</v>
      </c>
      <c r="B824" s="536"/>
      <c r="C824" s="501" t="s">
        <v>1681</v>
      </c>
    </row>
    <row r="825" spans="1:3">
      <c r="A825" s="536"/>
      <c r="B825" s="536"/>
      <c r="C825" s="501" t="s">
        <v>1682</v>
      </c>
    </row>
    <row r="826" spans="1:3">
      <c r="A826" s="536"/>
      <c r="B826" s="536"/>
      <c r="C826" s="501" t="s">
        <v>1687</v>
      </c>
    </row>
    <row r="827" spans="1:3">
      <c r="A827" s="536"/>
      <c r="B827" s="536"/>
      <c r="C827" s="501" t="s">
        <v>1683</v>
      </c>
    </row>
    <row r="828" spans="1:3">
      <c r="A828" s="536"/>
      <c r="B828" s="536"/>
      <c r="C828" s="501" t="s">
        <v>1754</v>
      </c>
    </row>
    <row r="829" spans="1:3">
      <c r="A829" s="536">
        <v>45084.4831037037</v>
      </c>
      <c r="B829" s="536"/>
      <c r="C829" s="501" t="s">
        <v>1684</v>
      </c>
    </row>
    <row r="830" spans="1:3">
      <c r="A830" s="536"/>
      <c r="B830" s="536"/>
      <c r="C830" s="501" t="s">
        <v>1755</v>
      </c>
    </row>
    <row r="831" spans="1:3">
      <c r="A831" s="536">
        <v>45086.311297222201</v>
      </c>
      <c r="B831" s="536"/>
      <c r="C831" s="501" t="s">
        <v>1685</v>
      </c>
    </row>
    <row r="832" spans="1:3">
      <c r="A832" s="536"/>
      <c r="B832" s="536"/>
      <c r="C832" s="501" t="s">
        <v>1686</v>
      </c>
    </row>
    <row r="833" spans="1:3" ht="29">
      <c r="A833" s="536">
        <v>45087.385850810198</v>
      </c>
      <c r="B833" s="536"/>
      <c r="C833" s="501" t="s">
        <v>1690</v>
      </c>
    </row>
    <row r="834" spans="1:3">
      <c r="A834" s="536"/>
      <c r="B834" s="536"/>
      <c r="C834" s="501" t="s">
        <v>1688</v>
      </c>
    </row>
    <row r="835" spans="1:3">
      <c r="A835" s="536"/>
      <c r="B835" s="536"/>
      <c r="C835" s="505" t="s">
        <v>1732</v>
      </c>
    </row>
    <row r="836" spans="1:3">
      <c r="A836" s="536"/>
      <c r="B836" s="536"/>
      <c r="C836" s="501" t="s">
        <v>1703</v>
      </c>
    </row>
    <row r="837" spans="1:3">
      <c r="A837" s="536">
        <v>45088.334774189803</v>
      </c>
      <c r="B837" s="536"/>
      <c r="C837" s="501" t="s">
        <v>1692</v>
      </c>
    </row>
    <row r="838" spans="1:3">
      <c r="A838" s="536"/>
      <c r="B838" s="536"/>
      <c r="C838" s="501" t="s">
        <v>1689</v>
      </c>
    </row>
    <row r="839" spans="1:3">
      <c r="A839" s="536"/>
      <c r="B839" s="536"/>
      <c r="C839" s="501" t="s">
        <v>1693</v>
      </c>
    </row>
    <row r="840" spans="1:3">
      <c r="A840" s="536">
        <v>45090.898362731503</v>
      </c>
      <c r="B840" s="536"/>
      <c r="C840" s="501" t="s">
        <v>1691</v>
      </c>
    </row>
    <row r="841" spans="1:3">
      <c r="A841" s="536"/>
      <c r="B841" s="536"/>
      <c r="C841" s="501" t="s">
        <v>1694</v>
      </c>
    </row>
    <row r="842" spans="1:3">
      <c r="A842" s="536">
        <v>45091.306663888899</v>
      </c>
      <c r="B842" s="536"/>
      <c r="C842" s="501" t="s">
        <v>1695</v>
      </c>
    </row>
    <row r="843" spans="1:3">
      <c r="A843" s="536"/>
      <c r="B843" s="536"/>
      <c r="C843" s="501" t="s">
        <v>1697</v>
      </c>
    </row>
    <row r="844" spans="1:3">
      <c r="A844" s="536"/>
      <c r="B844" s="536"/>
      <c r="C844" s="501" t="s">
        <v>1698</v>
      </c>
    </row>
    <row r="845" spans="1:3">
      <c r="A845" s="536">
        <v>45092.881522569398</v>
      </c>
      <c r="B845" s="536"/>
      <c r="C845" s="501" t="s">
        <v>1699</v>
      </c>
    </row>
    <row r="846" spans="1:3">
      <c r="A846" s="536">
        <v>45098.464364699103</v>
      </c>
      <c r="B846" s="536"/>
      <c r="C846" s="501" t="s">
        <v>1701</v>
      </c>
    </row>
    <row r="847" spans="1:3" ht="29">
      <c r="A847" s="536">
        <v>45099.812611805603</v>
      </c>
      <c r="B847" s="536"/>
      <c r="C847" s="501" t="s">
        <v>1700</v>
      </c>
    </row>
    <row r="848" spans="1:3">
      <c r="A848" s="536"/>
      <c r="B848" s="536"/>
      <c r="C848" s="501" t="s">
        <v>1702</v>
      </c>
    </row>
    <row r="849" spans="1:3" ht="29">
      <c r="A849" s="536"/>
      <c r="B849" s="536"/>
      <c r="C849" s="501" t="s">
        <v>1756</v>
      </c>
    </row>
    <row r="850" spans="1:3">
      <c r="A850" s="536">
        <v>45100.342025231497</v>
      </c>
      <c r="B850" s="536"/>
      <c r="C850" s="501" t="s">
        <v>1704</v>
      </c>
    </row>
    <row r="851" spans="1:3">
      <c r="A851" s="536">
        <v>45114.622334953703</v>
      </c>
      <c r="B851" s="536"/>
      <c r="C851" s="501" t="s">
        <v>1705</v>
      </c>
    </row>
    <row r="852" spans="1:3">
      <c r="A852" s="536">
        <v>45120.589590625001</v>
      </c>
      <c r="B852" s="536"/>
      <c r="C852" s="501" t="s">
        <v>1714</v>
      </c>
    </row>
    <row r="853" spans="1:3" ht="29">
      <c r="A853" s="536">
        <v>45120.803916782403</v>
      </c>
      <c r="B853" s="536"/>
      <c r="C853" s="501" t="s">
        <v>1731</v>
      </c>
    </row>
    <row r="854" spans="1:3">
      <c r="A854" s="536"/>
      <c r="B854" s="536"/>
      <c r="C854" s="501" t="s">
        <v>1720</v>
      </c>
    </row>
    <row r="855" spans="1:3">
      <c r="A855" s="536"/>
      <c r="B855" s="536"/>
      <c r="C855" s="501" t="s">
        <v>1725</v>
      </c>
    </row>
    <row r="856" spans="1:3">
      <c r="A856" s="536"/>
      <c r="B856" s="536"/>
      <c r="C856" s="501" t="s">
        <v>1726</v>
      </c>
    </row>
    <row r="857" spans="1:3">
      <c r="A857" s="536">
        <v>45123.317289120401</v>
      </c>
      <c r="B857" s="536"/>
      <c r="C857" s="501" t="s">
        <v>1730</v>
      </c>
    </row>
    <row r="858" spans="1:3">
      <c r="A858" s="536"/>
      <c r="B858" s="536"/>
      <c r="C858" s="501" t="s">
        <v>1729</v>
      </c>
    </row>
    <row r="859" spans="1:3" ht="43.5">
      <c r="A859" s="536">
        <v>45123.712809837998</v>
      </c>
      <c r="B859" s="536"/>
      <c r="C859" s="501" t="s">
        <v>1728</v>
      </c>
    </row>
    <row r="860" spans="1:3">
      <c r="A860" s="536"/>
      <c r="B860" s="536"/>
      <c r="C860" s="501" t="s">
        <v>1727</v>
      </c>
    </row>
    <row r="861" spans="1:3">
      <c r="A861" s="536">
        <v>45124.569358101799</v>
      </c>
      <c r="B861" s="536"/>
      <c r="C861" s="5" t="s">
        <v>1733</v>
      </c>
    </row>
    <row r="862" spans="1:3">
      <c r="A862" s="536">
        <v>45126.7630130787</v>
      </c>
      <c r="B862" s="536"/>
      <c r="C862" s="5" t="s">
        <v>1734</v>
      </c>
    </row>
    <row r="863" spans="1:3">
      <c r="A863" s="536"/>
      <c r="B863" s="536"/>
      <c r="C863" s="5" t="s">
        <v>1735</v>
      </c>
    </row>
    <row r="864" spans="1:3">
      <c r="A864" s="536"/>
      <c r="B864" s="536"/>
      <c r="C864" s="5" t="s">
        <v>1736</v>
      </c>
    </row>
    <row r="865" spans="1:3">
      <c r="A865" s="536"/>
      <c r="B865" s="536"/>
      <c r="C865" s="5" t="s">
        <v>1737</v>
      </c>
    </row>
    <row r="866" spans="1:3">
      <c r="A866" s="536"/>
      <c r="B866" s="536"/>
      <c r="C866" s="5" t="s">
        <v>1738</v>
      </c>
    </row>
    <row r="867" spans="1:3">
      <c r="A867" s="536"/>
      <c r="B867" s="536"/>
      <c r="C867" s="5" t="s">
        <v>1771</v>
      </c>
    </row>
    <row r="868" spans="1:3">
      <c r="A868" s="536">
        <v>45130.319001273201</v>
      </c>
      <c r="B868" s="536"/>
      <c r="C868" s="5" t="s">
        <v>1772</v>
      </c>
    </row>
    <row r="869" spans="1:3">
      <c r="A869" s="536"/>
      <c r="B869" s="536"/>
      <c r="C869" s="5" t="s">
        <v>1773</v>
      </c>
    </row>
    <row r="870" spans="1:3">
      <c r="A870" s="536"/>
      <c r="B870" s="536"/>
      <c r="C870" s="5" t="s">
        <v>1774</v>
      </c>
    </row>
    <row r="871" spans="1:3">
      <c r="A871" s="536"/>
      <c r="B871" s="536"/>
      <c r="C871" s="5" t="s">
        <v>1775</v>
      </c>
    </row>
    <row r="872" spans="1:3">
      <c r="A872" s="536"/>
      <c r="B872" s="536"/>
      <c r="C872" s="5" t="s">
        <v>1776</v>
      </c>
    </row>
    <row r="873" spans="1:3">
      <c r="A873" s="536">
        <v>45137.506537731497</v>
      </c>
      <c r="B873" s="536"/>
      <c r="C873" s="5" t="s">
        <v>1777</v>
      </c>
    </row>
    <row r="874" spans="1:3">
      <c r="A874" s="536"/>
      <c r="B874" s="536"/>
      <c r="C874" s="5" t="s">
        <v>1778</v>
      </c>
    </row>
    <row r="875" spans="1:3">
      <c r="A875" s="536"/>
      <c r="B875" s="536"/>
      <c r="C875" s="5" t="s">
        <v>1779</v>
      </c>
    </row>
    <row r="876" spans="1:3">
      <c r="A876" s="536">
        <v>45153.715753703698</v>
      </c>
      <c r="B876" s="536"/>
      <c r="C876" s="5" t="s">
        <v>1781</v>
      </c>
    </row>
    <row r="877" spans="1:3">
      <c r="A877" s="536">
        <v>45157.397011226902</v>
      </c>
      <c r="B877" s="536"/>
      <c r="C877" s="5" t="s">
        <v>1782</v>
      </c>
    </row>
    <row r="878" spans="1:3">
      <c r="A878" s="536"/>
      <c r="B878" s="536"/>
      <c r="C878" s="5" t="s">
        <v>1783</v>
      </c>
    </row>
    <row r="879" spans="1:3">
      <c r="A879" s="536"/>
      <c r="B879" s="536"/>
      <c r="C879" s="5" t="s">
        <v>1790</v>
      </c>
    </row>
    <row r="880" spans="1:3">
      <c r="A880" s="536">
        <v>45158.304701273097</v>
      </c>
      <c r="B880" s="536"/>
      <c r="C880" s="5" t="s">
        <v>1791</v>
      </c>
    </row>
    <row r="881" spans="1:3">
      <c r="A881" s="536"/>
      <c r="B881" s="536"/>
      <c r="C881" s="5" t="s">
        <v>1792</v>
      </c>
    </row>
    <row r="882" spans="1:3">
      <c r="A882" s="536"/>
      <c r="B882" s="536"/>
      <c r="C882" s="5" t="s">
        <v>1793</v>
      </c>
    </row>
    <row r="883" spans="1:3">
      <c r="A883" s="536">
        <v>45185.569915046297</v>
      </c>
      <c r="B883" s="536"/>
      <c r="C883" s="5" t="s">
        <v>1797</v>
      </c>
    </row>
    <row r="884" spans="1:3">
      <c r="A884" s="536">
        <v>45213.910311458298</v>
      </c>
      <c r="B884" s="536"/>
      <c r="C884" s="5" t="s">
        <v>1802</v>
      </c>
    </row>
    <row r="885" spans="1:3">
      <c r="A885" s="536"/>
      <c r="B885" s="536"/>
      <c r="C885" s="5" t="s">
        <v>1807</v>
      </c>
    </row>
    <row r="886" spans="1:3">
      <c r="A886" s="536"/>
      <c r="B886" s="536"/>
      <c r="C886" s="5" t="s">
        <v>1808</v>
      </c>
    </row>
    <row r="887" spans="1:3">
      <c r="A887" s="536"/>
      <c r="B887" s="536"/>
      <c r="C887" s="5" t="s">
        <v>1809</v>
      </c>
    </row>
    <row r="888" spans="1:3">
      <c r="A888" s="536">
        <v>45253.620074074097</v>
      </c>
      <c r="B888" s="536"/>
      <c r="C888" s="5" t="s">
        <v>1816</v>
      </c>
    </row>
    <row r="889" spans="1:3">
      <c r="A889" s="536">
        <v>45264.3189704861</v>
      </c>
      <c r="B889" s="536"/>
      <c r="C889" s="5" t="s">
        <v>1819</v>
      </c>
    </row>
    <row r="890" spans="1:3" ht="29">
      <c r="A890" s="536">
        <v>45265.578445717598</v>
      </c>
      <c r="B890" s="536"/>
      <c r="C890" s="5" t="s">
        <v>1822</v>
      </c>
    </row>
    <row r="891" spans="1:3">
      <c r="A891" s="536">
        <v>45266.352876851903</v>
      </c>
      <c r="B891" s="536"/>
      <c r="C891" s="5" t="s">
        <v>1823</v>
      </c>
    </row>
    <row r="892" spans="1:3">
      <c r="A892" s="536">
        <v>45266.488732523103</v>
      </c>
      <c r="B892" s="536"/>
      <c r="C892" s="5" t="s">
        <v>1824</v>
      </c>
    </row>
    <row r="893" spans="1:3">
      <c r="A893" s="536"/>
      <c r="B893" s="536"/>
      <c r="C893" s="5" t="s">
        <v>1837</v>
      </c>
    </row>
    <row r="894" spans="1:3">
      <c r="A894" s="536"/>
      <c r="B894" s="536"/>
      <c r="C894" s="5" t="s">
        <v>1838</v>
      </c>
    </row>
    <row r="895" spans="1:3">
      <c r="A895" s="536">
        <v>45273.717767824099</v>
      </c>
      <c r="B895" s="536"/>
      <c r="C895" s="5" t="s">
        <v>1843</v>
      </c>
    </row>
    <row r="896" spans="1:3">
      <c r="A896" s="536">
        <v>45283.379961342602</v>
      </c>
      <c r="B896" s="536"/>
      <c r="C896" s="5" t="s">
        <v>1861</v>
      </c>
    </row>
    <row r="897" spans="1:3">
      <c r="A897" s="536">
        <v>45297.403612499998</v>
      </c>
      <c r="B897" s="536"/>
      <c r="C897" s="5" t="s">
        <v>1860</v>
      </c>
    </row>
    <row r="898" spans="1:3">
      <c r="A898" s="536">
        <v>45313.706506828697</v>
      </c>
      <c r="B898" s="536"/>
      <c r="C898" s="5" t="s">
        <v>1863</v>
      </c>
    </row>
    <row r="899" spans="1:3">
      <c r="A899" s="536">
        <v>45317.703878703702</v>
      </c>
      <c r="B899" s="536"/>
      <c r="C899" s="5" t="s">
        <v>1880</v>
      </c>
    </row>
    <row r="900" spans="1:3">
      <c r="A900" s="536"/>
      <c r="B900" s="536"/>
      <c r="C900" s="5" t="s">
        <v>1881</v>
      </c>
    </row>
    <row r="901" spans="1:3">
      <c r="A901" s="536">
        <v>45318.663704050901</v>
      </c>
      <c r="B901" s="536"/>
      <c r="C901" s="5" t="s">
        <v>1883</v>
      </c>
    </row>
    <row r="902" spans="1:3">
      <c r="A902" s="536"/>
      <c r="B902" s="536"/>
      <c r="C902" s="5" t="s">
        <v>1892</v>
      </c>
    </row>
    <row r="903" spans="1:3">
      <c r="A903" s="536"/>
      <c r="B903" s="536"/>
      <c r="C903" s="5" t="s">
        <v>1893</v>
      </c>
    </row>
    <row r="904" spans="1:3">
      <c r="A904" s="536"/>
      <c r="B904" s="536"/>
      <c r="C904" s="5" t="s">
        <v>1894</v>
      </c>
    </row>
    <row r="905" spans="1:3">
      <c r="A905" s="536"/>
      <c r="B905" s="536"/>
      <c r="C905" s="5" t="s">
        <v>1895</v>
      </c>
    </row>
    <row r="906" spans="1:3">
      <c r="A906" s="536">
        <v>45319.426361689802</v>
      </c>
      <c r="B906" s="536"/>
      <c r="C906" s="5" t="s">
        <v>1896</v>
      </c>
    </row>
    <row r="907" spans="1:3">
      <c r="A907" s="536"/>
      <c r="B907" s="536"/>
      <c r="C907" s="5" t="s">
        <v>1897</v>
      </c>
    </row>
    <row r="908" spans="1:3">
      <c r="A908" s="536"/>
      <c r="B908" s="536"/>
      <c r="C908" s="5" t="s">
        <v>1906</v>
      </c>
    </row>
    <row r="909" spans="1:3">
      <c r="A909" s="536"/>
      <c r="B909" s="536"/>
      <c r="C909" s="5" t="s">
        <v>1907</v>
      </c>
    </row>
    <row r="910" spans="1:3">
      <c r="A910" s="536"/>
      <c r="B910" s="536"/>
      <c r="C910" s="5" t="s">
        <v>1908</v>
      </c>
    </row>
    <row r="911" spans="1:3">
      <c r="A911" s="536">
        <v>45319.806912963002</v>
      </c>
      <c r="B911" s="536"/>
      <c r="C911" s="5" t="s">
        <v>1926</v>
      </c>
    </row>
    <row r="912" spans="1:3">
      <c r="A912" s="536"/>
      <c r="B912" s="536"/>
      <c r="C912" s="5" t="s">
        <v>1929</v>
      </c>
    </row>
    <row r="913" spans="1:3">
      <c r="A913" s="536">
        <v>45320.291666666664</v>
      </c>
      <c r="B913" s="536"/>
      <c r="C913" s="5" t="s">
        <v>1932</v>
      </c>
    </row>
    <row r="914" spans="1:3">
      <c r="A914" s="536"/>
      <c r="B914" s="536"/>
      <c r="C914" s="5" t="s">
        <v>1933</v>
      </c>
    </row>
    <row r="915" spans="1:3">
      <c r="A915" s="536"/>
      <c r="B915" s="536"/>
      <c r="C915" s="5" t="s">
        <v>1934</v>
      </c>
    </row>
    <row r="916" spans="1:3">
      <c r="A916" s="536">
        <v>45320.638317939804</v>
      </c>
      <c r="B916" s="536"/>
      <c r="C916" s="5" t="s">
        <v>1935</v>
      </c>
    </row>
    <row r="917" spans="1:3">
      <c r="A917" s="536">
        <v>45320.954778356499</v>
      </c>
      <c r="B917" s="536"/>
      <c r="C917" s="5" t="s">
        <v>1936</v>
      </c>
    </row>
    <row r="918" spans="1:3">
      <c r="A918" s="536">
        <v>45337.651777314801</v>
      </c>
      <c r="B918" s="536"/>
      <c r="C918" s="5" t="s">
        <v>1937</v>
      </c>
    </row>
    <row r="919" spans="1:3">
      <c r="A919" s="536">
        <v>45379.832560648101</v>
      </c>
      <c r="B919" s="536"/>
      <c r="C919" s="5" t="s">
        <v>1940</v>
      </c>
    </row>
    <row r="920" spans="1:3">
      <c r="A920" s="536"/>
      <c r="B920" s="536"/>
      <c r="C920" s="5" t="s">
        <v>1941</v>
      </c>
    </row>
    <row r="921" spans="1:3">
      <c r="A921" s="536">
        <v>45381.502915393503</v>
      </c>
      <c r="B921" s="536"/>
      <c r="C921" s="5" t="s">
        <v>1944</v>
      </c>
    </row>
    <row r="922" spans="1:3">
      <c r="A922" s="536">
        <v>45390.838856713002</v>
      </c>
      <c r="B922" s="536"/>
      <c r="C922" s="5" t="s">
        <v>1945</v>
      </c>
    </row>
    <row r="923" spans="1:3">
      <c r="A923" s="536">
        <v>45463.0682226852</v>
      </c>
      <c r="B923" s="536"/>
      <c r="C923" s="5" t="s">
        <v>1947</v>
      </c>
    </row>
    <row r="924" spans="1:3">
      <c r="A924" s="536">
        <v>45463.917756828698</v>
      </c>
      <c r="B924" s="536"/>
      <c r="C924" s="5" t="s">
        <v>1948</v>
      </c>
    </row>
    <row r="925" spans="1:3">
      <c r="A925" s="536"/>
      <c r="B925" s="536"/>
      <c r="C925" s="5" t="s">
        <v>1950</v>
      </c>
    </row>
    <row r="926" spans="1:3">
      <c r="A926" s="536">
        <v>45466.339132523099</v>
      </c>
      <c r="B926" s="536"/>
      <c r="C926" s="5" t="s">
        <v>1954</v>
      </c>
    </row>
    <row r="927" spans="1:3">
      <c r="A927" s="536"/>
      <c r="B927" s="536"/>
      <c r="C927" s="5" t="s">
        <v>1959</v>
      </c>
    </row>
    <row r="928" spans="1:3">
      <c r="A928" s="536">
        <v>45466.597851851897</v>
      </c>
      <c r="B928" s="536"/>
      <c r="C928" s="5" t="s">
        <v>1961</v>
      </c>
    </row>
    <row r="929" spans="1:3">
      <c r="A929" s="536">
        <v>45488.584180787002</v>
      </c>
      <c r="B929" s="536"/>
      <c r="C929" s="5" t="s">
        <v>1962</v>
      </c>
    </row>
    <row r="930" spans="1:3">
      <c r="A930" s="536"/>
      <c r="B930" s="536"/>
      <c r="C930" s="5" t="s">
        <v>1965</v>
      </c>
    </row>
    <row r="931" spans="1:3">
      <c r="A931" s="536"/>
      <c r="B931" s="536"/>
      <c r="C931" s="5" t="s">
        <v>1966</v>
      </c>
    </row>
    <row r="932" spans="1:3">
      <c r="A932" s="536"/>
      <c r="B932" s="536"/>
      <c r="C932" s="5" t="s">
        <v>1969</v>
      </c>
    </row>
    <row r="933" spans="1:3">
      <c r="A933" s="536"/>
      <c r="B933" s="536"/>
      <c r="C933" s="5" t="s">
        <v>1975</v>
      </c>
    </row>
    <row r="934" spans="1:3">
      <c r="A934" s="536"/>
      <c r="B934" s="536"/>
      <c r="C934" s="5" t="s">
        <v>1971</v>
      </c>
    </row>
    <row r="935" spans="1:3">
      <c r="A935" s="536"/>
      <c r="B935" s="536"/>
      <c r="C935" s="5" t="s">
        <v>1972</v>
      </c>
    </row>
    <row r="936" spans="1:3">
      <c r="A936" s="536">
        <v>45489.210221180598</v>
      </c>
      <c r="B936" s="536"/>
      <c r="C936" s="5" t="s">
        <v>1973</v>
      </c>
    </row>
    <row r="937" spans="1:3">
      <c r="A937" s="536"/>
      <c r="B937" s="536"/>
      <c r="C937" s="5" t="s">
        <v>1974</v>
      </c>
    </row>
    <row r="938" spans="1:3">
      <c r="A938" s="536">
        <v>45489.449960416699</v>
      </c>
      <c r="B938" s="536"/>
      <c r="C938" s="5" t="s">
        <v>1976</v>
      </c>
    </row>
    <row r="939" spans="1:3">
      <c r="A939" s="536"/>
      <c r="B939" s="536"/>
      <c r="C939" s="5" t="s">
        <v>1977</v>
      </c>
    </row>
    <row r="940" spans="1:3">
      <c r="A940" s="536"/>
      <c r="B940" s="536"/>
      <c r="C940" s="5" t="s">
        <v>1978</v>
      </c>
    </row>
    <row r="941" spans="1:3">
      <c r="A941" s="536">
        <v>45489.738919675903</v>
      </c>
      <c r="B941" s="536"/>
      <c r="C941" s="5" t="s">
        <v>1981</v>
      </c>
    </row>
    <row r="942" spans="1:3">
      <c r="A942" s="536"/>
      <c r="B942" s="536"/>
      <c r="C942" s="5" t="s">
        <v>1984</v>
      </c>
    </row>
    <row r="943" spans="1:3">
      <c r="A943" s="536"/>
      <c r="B943" s="536"/>
      <c r="C943" s="5" t="s">
        <v>1985</v>
      </c>
    </row>
    <row r="944" spans="1:3">
      <c r="A944" s="536">
        <v>45489.856513078703</v>
      </c>
      <c r="B944" s="536"/>
      <c r="C944" s="5" t="s">
        <v>1986</v>
      </c>
    </row>
    <row r="945" spans="1:3">
      <c r="A945" s="536">
        <v>45490.749045949102</v>
      </c>
      <c r="B945" s="536"/>
      <c r="C945" s="5" t="s">
        <v>1987</v>
      </c>
    </row>
    <row r="946" spans="1:3">
      <c r="A946" s="536">
        <v>45491.4079724537</v>
      </c>
      <c r="B946" s="536"/>
      <c r="C946" s="5" t="s">
        <v>1988</v>
      </c>
    </row>
    <row r="947" spans="1:3">
      <c r="A947" s="536"/>
      <c r="B947" s="536"/>
      <c r="C947" s="5" t="s">
        <v>1989</v>
      </c>
    </row>
    <row r="948" spans="1:3">
      <c r="A948" s="536">
        <v>45491.6594611111</v>
      </c>
      <c r="B948" s="536"/>
      <c r="C948" s="5" t="s">
        <v>1990</v>
      </c>
    </row>
    <row r="949" spans="1:3">
      <c r="A949" s="536"/>
      <c r="B949" s="536"/>
      <c r="C949" s="5" t="s">
        <v>1991</v>
      </c>
    </row>
    <row r="950" spans="1:3">
      <c r="A950" s="536">
        <v>45491.856288888899</v>
      </c>
      <c r="B950" s="536"/>
      <c r="C950" s="5" t="s">
        <v>1992</v>
      </c>
    </row>
    <row r="951" spans="1:3">
      <c r="A951" s="536">
        <v>45492.674406481499</v>
      </c>
      <c r="B951" s="536"/>
      <c r="C951" s="5" t="s">
        <v>1993</v>
      </c>
    </row>
    <row r="952" spans="1:3">
      <c r="A952" s="536">
        <v>45493.390959837998</v>
      </c>
      <c r="B952" s="536"/>
      <c r="C952" s="5" t="s">
        <v>1994</v>
      </c>
    </row>
    <row r="953" spans="1:3">
      <c r="A953" s="536"/>
      <c r="B953" s="536"/>
      <c r="C953" s="5" t="s">
        <v>1996</v>
      </c>
    </row>
    <row r="954" spans="1:3">
      <c r="A954" s="536">
        <v>45494.515925231499</v>
      </c>
      <c r="B954" s="536"/>
      <c r="C954" s="5" t="s">
        <v>1998</v>
      </c>
    </row>
    <row r="955" spans="1:3">
      <c r="A955" s="536"/>
      <c r="B955" s="536"/>
      <c r="C955" s="5" t="s">
        <v>2000</v>
      </c>
    </row>
    <row r="956" spans="1:3">
      <c r="A956" s="536">
        <v>45494.667448379601</v>
      </c>
      <c r="B956" s="536"/>
      <c r="C956" s="5" t="s">
        <v>2001</v>
      </c>
    </row>
    <row r="957" spans="1:3">
      <c r="A957" s="536">
        <v>45495.355080555601</v>
      </c>
      <c r="B957" s="536"/>
      <c r="C957" s="5" t="s">
        <v>2014</v>
      </c>
    </row>
    <row r="958" spans="1:3">
      <c r="A958" s="536">
        <v>45495.592078819398</v>
      </c>
      <c r="B958" s="536"/>
      <c r="C958" s="5" t="s">
        <v>2020</v>
      </c>
    </row>
    <row r="959" spans="1:3">
      <c r="A959" s="536"/>
      <c r="B959" s="536"/>
      <c r="C959" s="5" t="s">
        <v>2021</v>
      </c>
    </row>
    <row r="960" spans="1:3">
      <c r="A960" s="536"/>
      <c r="B960" s="536"/>
      <c r="C960" s="5" t="s">
        <v>2022</v>
      </c>
    </row>
    <row r="961" spans="1:3">
      <c r="A961" s="536">
        <v>45496.332308449098</v>
      </c>
      <c r="B961" s="536"/>
      <c r="C961" s="5" t="s">
        <v>2023</v>
      </c>
    </row>
    <row r="962" spans="1:3">
      <c r="A962" s="536">
        <v>45496.384820138897</v>
      </c>
      <c r="B962" s="536"/>
      <c r="C962" s="5" t="s">
        <v>2025</v>
      </c>
    </row>
    <row r="963" spans="1:3">
      <c r="A963" s="536"/>
      <c r="B963" s="536"/>
      <c r="C963" s="5" t="s">
        <v>2026</v>
      </c>
    </row>
    <row r="964" spans="1:3">
      <c r="A964" s="536"/>
      <c r="B964" s="536"/>
      <c r="C964" s="5" t="s">
        <v>2031</v>
      </c>
    </row>
    <row r="965" spans="1:3">
      <c r="A965" s="536"/>
      <c r="B965" s="536"/>
      <c r="C965" s="5" t="s">
        <v>2035</v>
      </c>
    </row>
    <row r="966" spans="1:3">
      <c r="A966" s="536"/>
      <c r="B966" s="536"/>
      <c r="C966" s="5" t="s">
        <v>2032</v>
      </c>
    </row>
    <row r="967" spans="1:3">
      <c r="A967" s="536">
        <v>45497.474987963004</v>
      </c>
      <c r="B967" s="536"/>
      <c r="C967" s="5" t="s">
        <v>2034</v>
      </c>
    </row>
    <row r="968" spans="1:3">
      <c r="A968" s="536"/>
      <c r="B968" s="536"/>
      <c r="C968" s="5" t="s">
        <v>2036</v>
      </c>
    </row>
    <row r="969" spans="1:3">
      <c r="A969" s="536">
        <v>45497.753208912</v>
      </c>
      <c r="B969" s="536"/>
      <c r="C969" s="5" t="s">
        <v>2037</v>
      </c>
    </row>
    <row r="970" spans="1:3">
      <c r="A970" s="536">
        <v>45497.905034374999</v>
      </c>
      <c r="B970" s="536"/>
      <c r="C970" s="5" t="s">
        <v>2038</v>
      </c>
    </row>
    <row r="971" spans="1:3">
      <c r="A971" s="536">
        <v>45497.969297222196</v>
      </c>
      <c r="B971" s="536"/>
      <c r="C971" s="5" t="s">
        <v>2039</v>
      </c>
    </row>
    <row r="972" spans="1:3" ht="29">
      <c r="A972" s="536"/>
      <c r="B972" s="536"/>
      <c r="C972" s="5" t="s">
        <v>2040</v>
      </c>
    </row>
    <row r="973" spans="1:3">
      <c r="A973" s="536"/>
      <c r="B973" s="536"/>
      <c r="C973" s="5" t="s">
        <v>2042</v>
      </c>
    </row>
    <row r="974" spans="1:3">
      <c r="A974" s="536">
        <v>45500.773074305602</v>
      </c>
      <c r="B974" s="536"/>
      <c r="C974" s="5" t="s">
        <v>2043</v>
      </c>
    </row>
    <row r="975" spans="1:3">
      <c r="A975" s="536"/>
      <c r="B975" s="536"/>
      <c r="C975" s="5" t="s">
        <v>2044</v>
      </c>
    </row>
    <row r="976" spans="1:3">
      <c r="A976" s="536"/>
      <c r="B976" s="536"/>
      <c r="C976" s="5" t="s">
        <v>2049</v>
      </c>
    </row>
    <row r="977" spans="1:3">
      <c r="A977" s="536">
        <v>45501.970010648103</v>
      </c>
      <c r="B977" s="536"/>
      <c r="C977" s="5" t="s">
        <v>2050</v>
      </c>
    </row>
    <row r="978" spans="1:3">
      <c r="A978" s="536"/>
      <c r="B978" s="536"/>
      <c r="C978" s="5" t="s">
        <v>2051</v>
      </c>
    </row>
    <row r="979" spans="1:3">
      <c r="A979" s="536"/>
      <c r="B979" s="536"/>
      <c r="C979" s="5" t="s">
        <v>2056</v>
      </c>
    </row>
    <row r="980" spans="1:3">
      <c r="A980" s="536">
        <v>45531.531611111102</v>
      </c>
      <c r="B980" s="536"/>
      <c r="C980" s="5" t="s">
        <v>2057</v>
      </c>
    </row>
    <row r="981" spans="1:3">
      <c r="A981" s="536">
        <v>45532.391343981501</v>
      </c>
      <c r="B981" s="536"/>
      <c r="C981" s="5" t="s">
        <v>2058</v>
      </c>
    </row>
    <row r="982" spans="1:3">
      <c r="A982" s="536">
        <v>45533.409179976901</v>
      </c>
      <c r="B982" s="536"/>
      <c r="C982" s="5" t="s">
        <v>2059</v>
      </c>
    </row>
    <row r="983" spans="1:3">
      <c r="A983" s="536"/>
      <c r="B983" s="536"/>
      <c r="C983" s="5" t="s">
        <v>2060</v>
      </c>
    </row>
    <row r="984" spans="1:3">
      <c r="A984" s="536">
        <v>45538.415086805602</v>
      </c>
      <c r="B984" s="536"/>
      <c r="C984" s="5" t="s">
        <v>2071</v>
      </c>
    </row>
    <row r="985" spans="1:3">
      <c r="A985" s="536">
        <v>45539.5387064815</v>
      </c>
      <c r="B985" s="536"/>
      <c r="C985" s="5" t="s">
        <v>2077</v>
      </c>
    </row>
    <row r="986" spans="1:3">
      <c r="A986" s="536">
        <v>45539.723457754597</v>
      </c>
      <c r="B986" s="536"/>
      <c r="C986" s="5" t="s">
        <v>2078</v>
      </c>
    </row>
    <row r="987" spans="1:3">
      <c r="A987" s="536">
        <v>45540.566375115697</v>
      </c>
      <c r="B987" s="536"/>
      <c r="C987" s="5" t="s">
        <v>2095</v>
      </c>
    </row>
    <row r="988" spans="1:3">
      <c r="A988" s="536">
        <v>45541.364851851897</v>
      </c>
      <c r="B988" s="536"/>
      <c r="C988" s="5" t="s">
        <v>2096</v>
      </c>
    </row>
    <row r="989" spans="1:3">
      <c r="A989" s="536">
        <v>45542.478519444398</v>
      </c>
      <c r="B989" s="536"/>
      <c r="C989" s="5" t="s">
        <v>2100</v>
      </c>
    </row>
    <row r="990" spans="1:3">
      <c r="A990" s="536">
        <v>45555.3408164352</v>
      </c>
      <c r="B990" s="536"/>
      <c r="C990" s="5" t="s">
        <v>2103</v>
      </c>
    </row>
    <row r="991" spans="1:3">
      <c r="A991" s="536">
        <v>45556.348085879603</v>
      </c>
      <c r="B991" s="536"/>
      <c r="C991" s="5" t="s">
        <v>2104</v>
      </c>
    </row>
    <row r="992" spans="1:3" ht="29">
      <c r="A992" s="536">
        <v>45557.326923148103</v>
      </c>
      <c r="B992" s="536"/>
      <c r="C992" s="5" t="s">
        <v>2105</v>
      </c>
    </row>
    <row r="993" spans="1:3">
      <c r="A993" s="536"/>
      <c r="B993" s="536"/>
      <c r="C993" s="5" t="s">
        <v>2106</v>
      </c>
    </row>
    <row r="994" spans="1:3">
      <c r="A994" s="536"/>
      <c r="B994" s="536"/>
      <c r="C994" s="5" t="s">
        <v>2108</v>
      </c>
    </row>
    <row r="995" spans="1:3">
      <c r="A995" s="536">
        <v>45559.285466435198</v>
      </c>
      <c r="B995" s="536"/>
      <c r="C995" s="5" t="s">
        <v>2110</v>
      </c>
    </row>
    <row r="996" spans="1:3">
      <c r="A996" s="536">
        <v>45559.431185300899</v>
      </c>
      <c r="B996" s="536"/>
      <c r="C996" s="5" t="s">
        <v>2111</v>
      </c>
    </row>
    <row r="997" spans="1:3">
      <c r="A997" s="536"/>
      <c r="B997" s="536"/>
      <c r="C997" s="5" t="s">
        <v>2112</v>
      </c>
    </row>
    <row r="998" spans="1:3">
      <c r="A998" s="536"/>
      <c r="B998" s="536"/>
      <c r="C998" s="5" t="s">
        <v>2114</v>
      </c>
    </row>
    <row r="999" spans="1:3" ht="29">
      <c r="A999" s="536">
        <v>45560.410681713001</v>
      </c>
      <c r="B999" s="536"/>
      <c r="C999" s="5" t="s">
        <v>2113</v>
      </c>
    </row>
    <row r="1000" spans="1:3">
      <c r="A1000" s="536">
        <v>45560.911641898201</v>
      </c>
      <c r="B1000" s="536"/>
      <c r="C1000" s="5" t="s">
        <v>2115</v>
      </c>
    </row>
    <row r="1001" spans="1:3">
      <c r="A1001" s="536">
        <v>45561.606188194397</v>
      </c>
      <c r="B1001" s="536"/>
      <c r="C1001" s="5" t="s">
        <v>2116</v>
      </c>
    </row>
    <row r="1002" spans="1:3">
      <c r="A1002" s="536"/>
      <c r="B1002" s="536"/>
      <c r="C1002" s="5" t="s">
        <v>2119</v>
      </c>
    </row>
    <row r="1003" spans="1:3">
      <c r="A1003" s="536"/>
      <c r="B1003" s="536"/>
      <c r="C1003" s="5" t="s">
        <v>2124</v>
      </c>
    </row>
    <row r="1004" spans="1:3">
      <c r="A1004" s="536"/>
      <c r="B1004" s="536"/>
      <c r="C1004" s="5" t="s">
        <v>2128</v>
      </c>
    </row>
    <row r="1005" spans="1:3">
      <c r="A1005" s="536">
        <v>45562.319136921302</v>
      </c>
      <c r="B1005" s="536"/>
      <c r="C1005" s="5" t="s">
        <v>2129</v>
      </c>
    </row>
    <row r="1006" spans="1:3">
      <c r="A1006" s="536"/>
      <c r="B1006" s="536"/>
      <c r="C1006" s="5" t="s">
        <v>2130</v>
      </c>
    </row>
    <row r="1007" spans="1:3">
      <c r="A1007" s="536">
        <v>45562.600915162002</v>
      </c>
      <c r="B1007" s="536"/>
      <c r="C1007" s="5" t="s">
        <v>2131</v>
      </c>
    </row>
    <row r="1008" spans="1:3">
      <c r="A1008" s="536"/>
      <c r="B1008" s="536"/>
      <c r="C1008" s="5" t="s">
        <v>2134</v>
      </c>
    </row>
    <row r="1009" spans="1:3">
      <c r="A1009" s="536"/>
      <c r="B1009" s="536"/>
      <c r="C1009" s="5" t="s">
        <v>2135</v>
      </c>
    </row>
    <row r="1010" spans="1:3">
      <c r="A1010" s="536">
        <v>45565.362319560198</v>
      </c>
      <c r="B1010" s="536"/>
      <c r="C1010" s="5" t="s">
        <v>2136</v>
      </c>
    </row>
    <row r="1011" spans="1:3">
      <c r="A1011" s="536"/>
      <c r="B1011" s="536"/>
      <c r="C1011" s="5" t="s">
        <v>2137</v>
      </c>
    </row>
    <row r="1012" spans="1:3">
      <c r="A1012" s="536">
        <v>45566.216275694402</v>
      </c>
      <c r="B1012" s="536"/>
      <c r="C1012" s="5" t="s">
        <v>2139</v>
      </c>
    </row>
    <row r="1013" spans="1:3">
      <c r="A1013" s="536"/>
      <c r="B1013" s="536"/>
      <c r="C1013" s="5" t="s">
        <v>2140</v>
      </c>
    </row>
    <row r="1014" spans="1:3">
      <c r="A1014" s="536"/>
      <c r="B1014" s="536"/>
      <c r="C1014" s="5" t="s">
        <v>2141</v>
      </c>
    </row>
    <row r="1015" spans="1:3">
      <c r="A1015" s="536">
        <v>45578.429404513903</v>
      </c>
      <c r="B1015" s="536"/>
      <c r="C1015" s="5" t="s">
        <v>2143</v>
      </c>
    </row>
    <row r="1016" spans="1:3">
      <c r="A1016" s="536"/>
      <c r="B1016" s="536"/>
      <c r="C1016" s="5" t="s">
        <v>2155</v>
      </c>
    </row>
    <row r="1017" spans="1:3">
      <c r="A1017" s="536">
        <v>45591.9016283565</v>
      </c>
      <c r="B1017" s="536"/>
      <c r="C1017" s="5" t="s">
        <v>2165</v>
      </c>
    </row>
    <row r="1018" spans="1:3">
      <c r="A1018" s="536">
        <v>45592.427384259303</v>
      </c>
      <c r="B1018" s="536"/>
      <c r="C1018" s="5" t="s">
        <v>2167</v>
      </c>
    </row>
    <row r="1019" spans="1:3">
      <c r="A1019" s="536">
        <v>45614.536808448996</v>
      </c>
      <c r="B1019" s="536"/>
      <c r="C1019" s="5" t="s">
        <v>2184</v>
      </c>
    </row>
    <row r="1020" spans="1:3">
      <c r="A1020" s="536"/>
      <c r="B1020" s="536"/>
      <c r="C1020" s="5" t="s">
        <v>2189</v>
      </c>
    </row>
    <row r="1021" spans="1:3">
      <c r="A1021" s="536">
        <v>45625.513327662004</v>
      </c>
      <c r="B1021" s="536" t="s">
        <v>2212</v>
      </c>
      <c r="C1021" s="5" t="s">
        <v>2213</v>
      </c>
    </row>
    <row r="1022" spans="1:3">
      <c r="A1022" s="536"/>
      <c r="B1022" s="536" t="s">
        <v>2212</v>
      </c>
      <c r="C1022" s="5" t="s">
        <v>2214</v>
      </c>
    </row>
    <row r="1023" spans="1:3">
      <c r="A1023" s="536"/>
      <c r="B1023" s="536" t="s">
        <v>2212</v>
      </c>
      <c r="C1023" s="5" t="s">
        <v>2215</v>
      </c>
    </row>
    <row r="1024" spans="1:3" ht="29">
      <c r="A1024" s="536">
        <v>45629.744010300899</v>
      </c>
      <c r="B1024" s="536" t="s">
        <v>2212</v>
      </c>
      <c r="C1024" s="5" t="s">
        <v>2216</v>
      </c>
    </row>
    <row r="1025" spans="1:3" ht="29">
      <c r="A1025" s="536">
        <v>45629.833218749998</v>
      </c>
      <c r="B1025" s="536" t="s">
        <v>2212</v>
      </c>
      <c r="C1025" s="5" t="s">
        <v>2220</v>
      </c>
    </row>
    <row r="1026" spans="1:3">
      <c r="A1026" s="536">
        <v>45629.917926504597</v>
      </c>
      <c r="B1026" s="536" t="s">
        <v>2212</v>
      </c>
      <c r="C1026" s="5" t="s">
        <v>2221</v>
      </c>
    </row>
    <row r="1027" spans="1:3">
      <c r="A1027" s="536"/>
      <c r="B1027" s="536" t="s">
        <v>2212</v>
      </c>
      <c r="C1027" s="5" t="s">
        <v>2224</v>
      </c>
    </row>
    <row r="1028" spans="1:3">
      <c r="A1028" s="536"/>
      <c r="B1028" s="536" t="s">
        <v>2212</v>
      </c>
      <c r="C1028" s="5" t="s">
        <v>2225</v>
      </c>
    </row>
    <row r="1029" spans="1:3">
      <c r="A1029" s="536">
        <v>45633.308731481498</v>
      </c>
      <c r="B1029" s="536" t="s">
        <v>2212</v>
      </c>
      <c r="C1029" s="5" t="s">
        <v>2227</v>
      </c>
    </row>
    <row r="1030" spans="1:3">
      <c r="A1030" s="536">
        <v>45634.459183911997</v>
      </c>
      <c r="B1030" s="536" t="s">
        <v>2212</v>
      </c>
      <c r="C1030" s="5" t="s">
        <v>2228</v>
      </c>
    </row>
    <row r="1031" spans="1:3">
      <c r="A1031" s="536"/>
      <c r="B1031" s="536" t="s">
        <v>2212</v>
      </c>
      <c r="C1031" s="5" t="s">
        <v>2229</v>
      </c>
    </row>
    <row r="1032" spans="1:3">
      <c r="A1032" s="536"/>
      <c r="B1032" s="536" t="s">
        <v>2212</v>
      </c>
      <c r="C1032" s="5" t="s">
        <v>2230</v>
      </c>
    </row>
    <row r="1033" spans="1:3">
      <c r="A1033" s="536"/>
      <c r="B1033" s="536" t="s">
        <v>2212</v>
      </c>
      <c r="C1033" s="5" t="s">
        <v>2231</v>
      </c>
    </row>
    <row r="1034" spans="1:3">
      <c r="A1034" s="536"/>
      <c r="B1034" s="536" t="s">
        <v>2212</v>
      </c>
      <c r="C1034" s="5" t="s">
        <v>2232</v>
      </c>
    </row>
    <row r="1035" spans="1:3">
      <c r="A1035" s="536">
        <v>45634.5462655093</v>
      </c>
      <c r="B1035" s="536" t="s">
        <v>2212</v>
      </c>
      <c r="C1035" s="5" t="s">
        <v>2233</v>
      </c>
    </row>
    <row r="1036" spans="1:3">
      <c r="A1036" s="536"/>
      <c r="B1036" s="536" t="s">
        <v>2212</v>
      </c>
      <c r="C1036" s="5" t="s">
        <v>2234</v>
      </c>
    </row>
    <row r="1037" spans="1:3">
      <c r="A1037" s="536"/>
      <c r="B1037" s="536" t="s">
        <v>2212</v>
      </c>
      <c r="C1037" s="5" t="s">
        <v>2235</v>
      </c>
    </row>
    <row r="1038" spans="1:3">
      <c r="A1038" s="536">
        <v>45635.671010648097</v>
      </c>
      <c r="B1038" s="536" t="s">
        <v>2212</v>
      </c>
      <c r="C1038" s="5" t="s">
        <v>2236</v>
      </c>
    </row>
    <row r="1039" spans="1:3">
      <c r="A1039" s="536">
        <v>45635.924288888898</v>
      </c>
      <c r="B1039" s="536" t="s">
        <v>2212</v>
      </c>
      <c r="C1039" s="5" t="s">
        <v>2238</v>
      </c>
    </row>
    <row r="1040" spans="1:3">
      <c r="A1040" s="536">
        <v>45636.303021874999</v>
      </c>
      <c r="B1040" s="536" t="s">
        <v>2212</v>
      </c>
      <c r="C1040" s="5" t="s">
        <v>2239</v>
      </c>
    </row>
    <row r="1041" spans="1:3">
      <c r="A1041" s="536">
        <v>45636.536924768501</v>
      </c>
      <c r="B1041" s="536" t="s">
        <v>2212</v>
      </c>
      <c r="C1041" s="5" t="s">
        <v>2240</v>
      </c>
    </row>
    <row r="1042" spans="1:3">
      <c r="A1042" s="536">
        <v>45636.795527546303</v>
      </c>
      <c r="B1042" s="536" t="s">
        <v>2212</v>
      </c>
      <c r="C1042" s="5" t="s">
        <v>2242</v>
      </c>
    </row>
    <row r="1043" spans="1:3">
      <c r="A1043" s="536">
        <v>45636.881108333298</v>
      </c>
      <c r="B1043" s="536" t="s">
        <v>2212</v>
      </c>
      <c r="C1043" s="5" t="s">
        <v>2241</v>
      </c>
    </row>
    <row r="1044" spans="1:3">
      <c r="A1044" s="536">
        <v>45636.912638888898</v>
      </c>
      <c r="B1044" s="536" t="s">
        <v>2212</v>
      </c>
      <c r="C1044" s="5" t="s">
        <v>2244</v>
      </c>
    </row>
    <row r="1045" spans="1:3">
      <c r="A1045" s="536">
        <v>45636.931540393503</v>
      </c>
      <c r="B1045" s="536" t="s">
        <v>2212</v>
      </c>
      <c r="C1045" s="5" t="s">
        <v>2245</v>
      </c>
    </row>
    <row r="1046" spans="1:3">
      <c r="A1046" s="536">
        <v>45637.390722685202</v>
      </c>
      <c r="B1046" s="536" t="s">
        <v>2212</v>
      </c>
      <c r="C1046" s="5" t="s">
        <v>2246</v>
      </c>
    </row>
    <row r="1047" spans="1:3">
      <c r="A1047" s="536">
        <v>45637.472989467598</v>
      </c>
      <c r="B1047" s="536" t="s">
        <v>2212</v>
      </c>
      <c r="C1047" s="5" t="s">
        <v>2250</v>
      </c>
    </row>
    <row r="1048" spans="1:3">
      <c r="A1048" s="536">
        <v>45637.827690740698</v>
      </c>
      <c r="B1048" s="536" t="s">
        <v>2212</v>
      </c>
      <c r="C1048" s="5" t="s">
        <v>2251</v>
      </c>
    </row>
    <row r="1049" spans="1:3">
      <c r="A1049" s="536">
        <v>45638.3794375</v>
      </c>
      <c r="B1049" s="536" t="s">
        <v>2212</v>
      </c>
      <c r="C1049" s="5" t="s">
        <v>2252</v>
      </c>
    </row>
    <row r="1050" spans="1:3">
      <c r="A1050" s="536">
        <v>45638.413743981502</v>
      </c>
      <c r="B1050" s="536" t="s">
        <v>2212</v>
      </c>
      <c r="C1050" s="5" t="s">
        <v>2253</v>
      </c>
    </row>
    <row r="1051" spans="1:3">
      <c r="A1051" s="536">
        <v>45638.524425347197</v>
      </c>
      <c r="B1051" s="536" t="s">
        <v>2212</v>
      </c>
      <c r="C1051" s="5" t="s">
        <v>2254</v>
      </c>
    </row>
    <row r="1052" spans="1:3">
      <c r="A1052" s="536"/>
      <c r="B1052" s="536" t="s">
        <v>2212</v>
      </c>
      <c r="C1052" s="5" t="s">
        <v>2255</v>
      </c>
    </row>
    <row r="1053" spans="1:3">
      <c r="A1053" s="536">
        <v>45639.432666435197</v>
      </c>
      <c r="B1053" s="536" t="s">
        <v>2212</v>
      </c>
      <c r="C1053" s="5" t="s">
        <v>2256</v>
      </c>
    </row>
    <row r="1054" spans="1:3">
      <c r="A1054" s="536">
        <v>45645.871356481497</v>
      </c>
      <c r="B1054" s="536" t="s">
        <v>2212</v>
      </c>
      <c r="C1054" s="5" t="s">
        <v>2260</v>
      </c>
    </row>
    <row r="1055" spans="1:3" ht="29">
      <c r="A1055" s="536"/>
      <c r="B1055" s="536"/>
      <c r="C1055" s="5" t="s">
        <v>2262</v>
      </c>
    </row>
    <row r="1056" spans="1:3">
      <c r="A1056" s="536"/>
      <c r="B1056" s="536"/>
      <c r="C1056" s="5" t="s">
        <v>2261</v>
      </c>
    </row>
    <row r="1057" spans="1:3">
      <c r="A1057" s="536"/>
      <c r="B1057" s="536"/>
      <c r="C1057" s="5" t="s">
        <v>2263</v>
      </c>
    </row>
    <row r="1058" spans="1:3">
      <c r="A1058" s="536"/>
      <c r="B1058" s="536"/>
      <c r="C1058" s="5" t="s">
        <v>2265</v>
      </c>
    </row>
    <row r="1059" spans="1:3">
      <c r="A1059" s="536">
        <v>45645.910699537002</v>
      </c>
      <c r="B1059" s="536" t="s">
        <v>2212</v>
      </c>
      <c r="C1059" s="5" t="s">
        <v>2266</v>
      </c>
    </row>
    <row r="1060" spans="1:3">
      <c r="A1060" s="536">
        <v>45646.314477199099</v>
      </c>
      <c r="B1060" s="536" t="s">
        <v>2212</v>
      </c>
      <c r="C1060" s="5" t="s">
        <v>2267</v>
      </c>
    </row>
    <row r="1061" spans="1:3">
      <c r="A1061" s="536">
        <v>45648.596787731498</v>
      </c>
      <c r="B1061" s="536" t="s">
        <v>2212</v>
      </c>
      <c r="C1061" s="5" t="s">
        <v>2268</v>
      </c>
    </row>
    <row r="1062" spans="1:3">
      <c r="A1062" s="536">
        <v>45648.598062268502</v>
      </c>
      <c r="B1062" s="536" t="s">
        <v>2212</v>
      </c>
      <c r="C1062" s="5" t="s">
        <v>2269</v>
      </c>
    </row>
    <row r="1063" spans="1:3">
      <c r="A1063" s="536">
        <v>45648.624691782403</v>
      </c>
      <c r="B1063" s="536" t="s">
        <v>2212</v>
      </c>
      <c r="C1063" s="5" t="s">
        <v>2270</v>
      </c>
    </row>
    <row r="1064" spans="1:3">
      <c r="A1064" s="536"/>
      <c r="B1064" s="536" t="s">
        <v>2212</v>
      </c>
      <c r="C1064" s="5" t="s">
        <v>2271</v>
      </c>
    </row>
    <row r="1065" spans="1:3">
      <c r="A1065" s="536">
        <v>45648.6372064815</v>
      </c>
      <c r="B1065" s="536" t="s">
        <v>2212</v>
      </c>
      <c r="C1065" s="5" t="s">
        <v>2272</v>
      </c>
    </row>
    <row r="1066" spans="1:3">
      <c r="A1066" s="536">
        <v>45648.652284490701</v>
      </c>
      <c r="B1066" s="536" t="s">
        <v>2212</v>
      </c>
      <c r="C1066" s="5" t="s">
        <v>2273</v>
      </c>
    </row>
    <row r="1067" spans="1:3">
      <c r="A1067" s="536">
        <v>45648.742012962997</v>
      </c>
      <c r="B1067" s="536" t="s">
        <v>2212</v>
      </c>
      <c r="C1067" s="5" t="s">
        <v>2274</v>
      </c>
    </row>
    <row r="1068" spans="1:3">
      <c r="A1068" s="536">
        <v>45648.778078240699</v>
      </c>
      <c r="B1068" s="536" t="s">
        <v>2212</v>
      </c>
      <c r="C1068" s="5" t="s">
        <v>2296</v>
      </c>
    </row>
    <row r="1069" spans="1:3">
      <c r="A1069" s="536">
        <v>45649.291173842597</v>
      </c>
      <c r="B1069" s="536" t="s">
        <v>2212</v>
      </c>
      <c r="C1069" s="5" t="s">
        <v>2275</v>
      </c>
    </row>
    <row r="1070" spans="1:3">
      <c r="A1070" s="536">
        <v>45649.390999768497</v>
      </c>
      <c r="B1070" s="536" t="s">
        <v>2212</v>
      </c>
      <c r="C1070" s="5" t="s">
        <v>2276</v>
      </c>
    </row>
    <row r="1071" spans="1:3">
      <c r="A1071" s="536">
        <v>45650.291666666664</v>
      </c>
      <c r="B1071" s="536" t="s">
        <v>2212</v>
      </c>
      <c r="C1071" s="5" t="s">
        <v>2278</v>
      </c>
    </row>
    <row r="1072" spans="1:3">
      <c r="A1072" s="536">
        <v>45650.419016898202</v>
      </c>
      <c r="B1072" s="536" t="s">
        <v>2212</v>
      </c>
      <c r="C1072" s="5" t="s">
        <v>2279</v>
      </c>
    </row>
    <row r="1073" spans="1:3">
      <c r="A1073" s="536">
        <v>45652.308400347203</v>
      </c>
      <c r="B1073" s="536" t="s">
        <v>2212</v>
      </c>
      <c r="C1073" s="5" t="s">
        <v>2286</v>
      </c>
    </row>
    <row r="1074" spans="1:3">
      <c r="A1074" s="536"/>
      <c r="B1074" s="536" t="s">
        <v>2212</v>
      </c>
      <c r="C1074" s="5" t="s">
        <v>2287</v>
      </c>
    </row>
    <row r="1075" spans="1:3">
      <c r="A1075" s="536">
        <v>45653.263021527797</v>
      </c>
      <c r="B1075" s="536" t="s">
        <v>2212</v>
      </c>
      <c r="C1075" s="5" t="s">
        <v>2289</v>
      </c>
    </row>
    <row r="1076" spans="1:3">
      <c r="A1076" s="536">
        <v>45654.824534838001</v>
      </c>
      <c r="B1076" s="536" t="s">
        <v>2212</v>
      </c>
      <c r="C1076" s="5" t="s">
        <v>2291</v>
      </c>
    </row>
    <row r="1077" spans="1:3">
      <c r="A1077" s="536"/>
      <c r="B1077" s="536"/>
      <c r="C1077" s="5" t="s">
        <v>2292</v>
      </c>
    </row>
    <row r="1078" spans="1:3">
      <c r="A1078" s="536"/>
      <c r="B1078" s="536" t="s">
        <v>2304</v>
      </c>
      <c r="C1078" s="5" t="s">
        <v>2293</v>
      </c>
    </row>
    <row r="1079" spans="1:3">
      <c r="A1079" s="536">
        <v>45655.264167476897</v>
      </c>
      <c r="B1079" s="536" t="s">
        <v>2212</v>
      </c>
      <c r="C1079" s="5" t="s">
        <v>2294</v>
      </c>
    </row>
    <row r="1080" spans="1:3">
      <c r="A1080" s="536"/>
      <c r="B1080" s="536"/>
      <c r="C1080" s="5" t="s">
        <v>2295</v>
      </c>
    </row>
    <row r="1081" spans="1:3">
      <c r="A1081" s="536"/>
      <c r="B1081" s="536"/>
      <c r="C1081" s="5" t="s">
        <v>2297</v>
      </c>
    </row>
    <row r="1082" spans="1:3">
      <c r="A1082" s="536"/>
      <c r="B1082" s="536"/>
      <c r="C1082" s="5" t="s">
        <v>2298</v>
      </c>
    </row>
    <row r="1083" spans="1:3">
      <c r="A1083" s="536"/>
      <c r="B1083" s="536"/>
      <c r="C1083" s="5" t="s">
        <v>2299</v>
      </c>
    </row>
    <row r="1084" spans="1:3">
      <c r="A1084" s="536"/>
      <c r="B1084" s="536"/>
      <c r="C1084" s="5" t="s">
        <v>2300</v>
      </c>
    </row>
    <row r="1085" spans="1:3">
      <c r="A1085" s="536"/>
      <c r="B1085" s="536" t="s">
        <v>2303</v>
      </c>
      <c r="C1085" s="5" t="s">
        <v>2302</v>
      </c>
    </row>
    <row r="1086" spans="1:3">
      <c r="A1086" s="536">
        <v>45655.871625115702</v>
      </c>
      <c r="B1086" s="536" t="s">
        <v>2212</v>
      </c>
      <c r="C1086" s="5" t="s">
        <v>2301</v>
      </c>
    </row>
    <row r="1087" spans="1:3">
      <c r="A1087" s="536"/>
      <c r="B1087" s="536"/>
      <c r="C1087" s="5" t="s">
        <v>2305</v>
      </c>
    </row>
    <row r="1088" spans="1:3">
      <c r="A1088" s="536"/>
      <c r="B1088" s="536"/>
      <c r="C1088" s="5" t="s">
        <v>2306</v>
      </c>
    </row>
    <row r="1089" spans="1:3">
      <c r="A1089" s="536">
        <v>45658.705596180604</v>
      </c>
      <c r="B1089" s="536" t="s">
        <v>2212</v>
      </c>
      <c r="C1089" s="5" t="s">
        <v>2308</v>
      </c>
    </row>
    <row r="1090" spans="1:3">
      <c r="A1090" s="536"/>
      <c r="B1090" s="536"/>
      <c r="C1090" s="5" t="s">
        <v>2307</v>
      </c>
    </row>
    <row r="1091" spans="1:3">
      <c r="A1091" s="536"/>
      <c r="B1091" s="536"/>
      <c r="C1091" s="5" t="s">
        <v>2309</v>
      </c>
    </row>
    <row r="1092" spans="1:3">
      <c r="A1092" s="536"/>
      <c r="B1092" s="536"/>
      <c r="C1092" s="5" t="s">
        <v>2310</v>
      </c>
    </row>
    <row r="1093" spans="1:3">
      <c r="A1093" s="536"/>
      <c r="B1093" s="536"/>
      <c r="C1093" s="5" t="s">
        <v>2312</v>
      </c>
    </row>
    <row r="1094" spans="1:3">
      <c r="A1094" s="536"/>
      <c r="B1094" s="536"/>
      <c r="C1094" s="5" t="s">
        <v>2313</v>
      </c>
    </row>
    <row r="1095" spans="1:3">
      <c r="A1095" s="536">
        <v>45659.738869212997</v>
      </c>
      <c r="B1095" s="536" t="s">
        <v>2212</v>
      </c>
      <c r="C1095" s="5" t="s">
        <v>2323</v>
      </c>
    </row>
    <row r="1096" spans="1:3">
      <c r="A1096" s="536"/>
      <c r="B1096" s="536"/>
      <c r="C1096" s="5" t="s">
        <v>2324</v>
      </c>
    </row>
    <row r="1097" spans="1:3">
      <c r="A1097" s="536"/>
      <c r="B1097" s="536"/>
      <c r="C1097" s="5" t="s">
        <v>2325</v>
      </c>
    </row>
    <row r="1098" spans="1:3">
      <c r="A1098" s="536">
        <v>45660.3787024306</v>
      </c>
      <c r="B1098" s="536" t="s">
        <v>2327</v>
      </c>
      <c r="C1098" s="5" t="s">
        <v>2326</v>
      </c>
    </row>
    <row r="1099" spans="1:3" ht="29">
      <c r="A1099" s="536"/>
      <c r="B1099" s="536"/>
      <c r="C1099" s="5" t="s">
        <v>2329</v>
      </c>
    </row>
    <row r="1100" spans="1:3">
      <c r="A1100" s="536">
        <v>45660.564256481499</v>
      </c>
      <c r="B1100" s="536" t="s">
        <v>2331</v>
      </c>
      <c r="C1100" s="5" t="s">
        <v>2332</v>
      </c>
    </row>
    <row r="1101" spans="1:3">
      <c r="A1101" s="536"/>
      <c r="B1101" s="536"/>
      <c r="C1101" s="5" t="s">
        <v>2333</v>
      </c>
    </row>
    <row r="1102" spans="1:3">
      <c r="A1102" s="536"/>
      <c r="B1102" s="536"/>
      <c r="C1102" s="5" t="s">
        <v>2334</v>
      </c>
    </row>
    <row r="1103" spans="1:3">
      <c r="A1103" s="536"/>
      <c r="B1103" s="536"/>
      <c r="C1103" s="5" t="s">
        <v>2336</v>
      </c>
    </row>
    <row r="1104" spans="1:3">
      <c r="A1104" s="536"/>
      <c r="B1104" s="536"/>
      <c r="C1104" s="5" t="s">
        <v>2337</v>
      </c>
    </row>
    <row r="1105" spans="1:3">
      <c r="A1105" s="536">
        <v>45662.258538310198</v>
      </c>
      <c r="B1105" s="536" t="s">
        <v>2212</v>
      </c>
      <c r="C1105" s="5" t="s">
        <v>2338</v>
      </c>
    </row>
    <row r="1106" spans="1:3">
      <c r="A1106" s="536">
        <v>45663.387887615703</v>
      </c>
      <c r="B1106" s="536" t="s">
        <v>2212</v>
      </c>
      <c r="C1106" s="5" t="s">
        <v>2340</v>
      </c>
    </row>
    <row r="1107" spans="1:3">
      <c r="A1107" s="536"/>
      <c r="B1107" s="536"/>
      <c r="C1107" s="5" t="s">
        <v>2345</v>
      </c>
    </row>
    <row r="1108" spans="1:3">
      <c r="A1108" s="536"/>
      <c r="B1108" s="536"/>
      <c r="C1108" s="5" t="s">
        <v>2347</v>
      </c>
    </row>
    <row r="1109" spans="1:3">
      <c r="A1109" s="536">
        <v>45663.534920138904</v>
      </c>
      <c r="B1109" s="536"/>
      <c r="C1109" s="5" t="s">
        <v>2349</v>
      </c>
    </row>
    <row r="1110" spans="1:3">
      <c r="A1110" s="536">
        <v>45683.559664351902</v>
      </c>
      <c r="B1110" s="536" t="s">
        <v>2212</v>
      </c>
      <c r="C1110" s="5" t="s">
        <v>2350</v>
      </c>
    </row>
    <row r="1111" spans="1:3">
      <c r="A1111" s="536">
        <v>45684.596400810202</v>
      </c>
      <c r="B1111" s="536" t="s">
        <v>2212</v>
      </c>
      <c r="C1111" s="5" t="s">
        <v>2397</v>
      </c>
    </row>
    <row r="1112" spans="1:3">
      <c r="A1112" s="536"/>
      <c r="B1112" s="536"/>
      <c r="C1112" s="5" t="s">
        <v>2399</v>
      </c>
    </row>
    <row r="1113" spans="1:3">
      <c r="A1113" s="536"/>
      <c r="B1113" s="536"/>
      <c r="C1113" s="5" t="s">
        <v>2400</v>
      </c>
    </row>
    <row r="1114" spans="1:3">
      <c r="A1114" s="536"/>
      <c r="B1114" s="536"/>
      <c r="C1114" s="5" t="s">
        <v>2401</v>
      </c>
    </row>
    <row r="1115" spans="1:3">
      <c r="A1115" s="536">
        <v>45773</v>
      </c>
      <c r="B1115" s="536" t="s">
        <v>2403</v>
      </c>
      <c r="C1115" s="5" t="s">
        <v>2404</v>
      </c>
    </row>
    <row r="1116" spans="1:3">
      <c r="A1116" s="536">
        <v>45787.178144444399</v>
      </c>
      <c r="B1116" s="536" t="s">
        <v>2212</v>
      </c>
      <c r="C1116" s="5" t="s">
        <v>2405</v>
      </c>
    </row>
    <row r="1117" spans="1:3">
      <c r="A1117" s="536">
        <v>45789.691676273098</v>
      </c>
      <c r="B1117" s="536" t="s">
        <v>2212</v>
      </c>
      <c r="C1117" s="5" t="s">
        <v>2409</v>
      </c>
    </row>
    <row r="1118" spans="1:3">
      <c r="A1118" s="536"/>
      <c r="B1118" s="536" t="s">
        <v>2212</v>
      </c>
      <c r="C1118" s="5" t="s">
        <v>2416</v>
      </c>
    </row>
    <row r="1119" spans="1:3">
      <c r="A1119" s="536"/>
      <c r="B1119" s="536" t="s">
        <v>2212</v>
      </c>
      <c r="C1119" s="5" t="s">
        <v>2418</v>
      </c>
    </row>
    <row r="1120" spans="1:3" ht="29">
      <c r="A1120" s="536"/>
      <c r="B1120" s="536" t="s">
        <v>2212</v>
      </c>
      <c r="C1120" s="5" t="s">
        <v>2419</v>
      </c>
    </row>
    <row r="1121" spans="1:3">
      <c r="A1121" s="536">
        <v>45789.852995486101</v>
      </c>
      <c r="B1121" s="536" t="s">
        <v>2212</v>
      </c>
      <c r="C1121" s="5" t="s">
        <v>2420</v>
      </c>
    </row>
    <row r="1122" spans="1:3">
      <c r="A1122" s="536"/>
      <c r="B1122" s="536" t="s">
        <v>2212</v>
      </c>
      <c r="C1122" s="5" t="s">
        <v>2421</v>
      </c>
    </row>
    <row r="1123" spans="1:3">
      <c r="A1123" s="536"/>
      <c r="B1123" s="536" t="s">
        <v>2212</v>
      </c>
      <c r="C1123" s="5" t="s">
        <v>2422</v>
      </c>
    </row>
    <row r="1124" spans="1:3">
      <c r="A1124" s="536">
        <v>45789.919242013901</v>
      </c>
      <c r="B1124" s="536" t="s">
        <v>2212</v>
      </c>
      <c r="C1124" s="5" t="s">
        <v>2423</v>
      </c>
    </row>
    <row r="1125" spans="1:3">
      <c r="A1125" s="536">
        <v>45792.809226041703</v>
      </c>
      <c r="B1125" s="536" t="s">
        <v>2212</v>
      </c>
      <c r="C1125" s="5" t="s">
        <v>2424</v>
      </c>
    </row>
    <row r="1126" spans="1:3">
      <c r="A1126" s="536">
        <v>45794.575975694403</v>
      </c>
      <c r="B1126" s="536" t="s">
        <v>2212</v>
      </c>
      <c r="C1126" s="5" t="s">
        <v>2426</v>
      </c>
    </row>
    <row r="1127" spans="1:3">
      <c r="A1127" s="536"/>
      <c r="B1127" s="536" t="s">
        <v>2212</v>
      </c>
      <c r="C1127" s="5" t="s">
        <v>2427</v>
      </c>
    </row>
    <row r="1128" spans="1:3" ht="29">
      <c r="A1128" s="536">
        <v>45794.942553703702</v>
      </c>
      <c r="B1128" s="536" t="s">
        <v>2212</v>
      </c>
      <c r="C1128" s="5" t="s">
        <v>2428</v>
      </c>
    </row>
    <row r="1129" spans="1:3">
      <c r="A1129" s="536">
        <v>45795.3973722222</v>
      </c>
      <c r="B1129" s="536" t="s">
        <v>2212</v>
      </c>
      <c r="C1129" s="5" t="s">
        <v>2429</v>
      </c>
    </row>
    <row r="1130" spans="1:3">
      <c r="A1130" s="536"/>
      <c r="B1130" s="536" t="s">
        <v>2212</v>
      </c>
      <c r="C1130" s="5" t="s">
        <v>2430</v>
      </c>
    </row>
    <row r="1131" spans="1:3">
      <c r="A1131" s="536"/>
      <c r="B1131" s="536" t="s">
        <v>2212</v>
      </c>
      <c r="C1131" s="5" t="s">
        <v>2431</v>
      </c>
    </row>
    <row r="1132" spans="1:3">
      <c r="A1132" s="536">
        <v>45797.715923726799</v>
      </c>
      <c r="B1132" s="536" t="s">
        <v>2212</v>
      </c>
      <c r="C1132" s="5" t="s">
        <v>2432</v>
      </c>
    </row>
    <row r="1133" spans="1:3">
      <c r="A1133" s="536">
        <v>45801.465394791703</v>
      </c>
      <c r="B1133" s="536" t="s">
        <v>2212</v>
      </c>
      <c r="C1133" s="5" t="s">
        <v>2445</v>
      </c>
    </row>
    <row r="1134" spans="1:3">
      <c r="A1134" s="536">
        <v>45802.5395341435</v>
      </c>
      <c r="B1134" s="536" t="s">
        <v>2212</v>
      </c>
      <c r="C1134" s="5" t="s">
        <v>2444</v>
      </c>
    </row>
    <row r="1135" spans="1:3" ht="29">
      <c r="A1135" s="536"/>
      <c r="B1135" s="536" t="s">
        <v>2212</v>
      </c>
      <c r="C1135" s="5" t="s">
        <v>2441</v>
      </c>
    </row>
    <row r="1136" spans="1:3">
      <c r="A1136" s="536"/>
      <c r="B1136" s="536" t="s">
        <v>2212</v>
      </c>
      <c r="C1136" s="5" t="s">
        <v>2443</v>
      </c>
    </row>
    <row r="1137" spans="1:3">
      <c r="A1137" s="536">
        <v>45804.655643749997</v>
      </c>
      <c r="B1137" s="536" t="s">
        <v>2212</v>
      </c>
      <c r="C1137" s="5" t="s">
        <v>2506</v>
      </c>
    </row>
    <row r="1138" spans="1:3">
      <c r="A1138" s="536"/>
      <c r="B1138" s="536" t="s">
        <v>2212</v>
      </c>
      <c r="C1138" s="5" t="s">
        <v>2509</v>
      </c>
    </row>
    <row r="1139" spans="1:3">
      <c r="A1139" s="536">
        <v>45804.666666666664</v>
      </c>
      <c r="B1139" s="536" t="s">
        <v>2212</v>
      </c>
      <c r="C1139" s="5" t="s">
        <v>2514</v>
      </c>
    </row>
    <row r="1140" spans="1:3">
      <c r="A1140" s="536">
        <v>45804.9537039352</v>
      </c>
      <c r="B1140" s="536" t="s">
        <v>2212</v>
      </c>
      <c r="C1140" s="5" t="s">
        <v>2518</v>
      </c>
    </row>
    <row r="1141" spans="1:3">
      <c r="A1141" s="536">
        <v>45805.519265509298</v>
      </c>
      <c r="B1141" s="536" t="s">
        <v>2403</v>
      </c>
      <c r="C1141" s="5" t="s">
        <v>2517</v>
      </c>
    </row>
    <row r="1142" spans="1:3">
      <c r="A1142" s="536">
        <v>45805.531839930598</v>
      </c>
      <c r="B1142" s="536" t="s">
        <v>2212</v>
      </c>
      <c r="C1142" s="5" t="s">
        <v>2519</v>
      </c>
    </row>
    <row r="1143" spans="1:3">
      <c r="A1143" s="536">
        <v>45805.540182060198</v>
      </c>
      <c r="B1143" s="536" t="s">
        <v>2212</v>
      </c>
      <c r="C1143" s="5" t="s">
        <v>2523</v>
      </c>
    </row>
    <row r="1144" spans="1:3">
      <c r="A1144" s="536"/>
      <c r="B1144" s="536" t="s">
        <v>2212</v>
      </c>
      <c r="C1144" s="5" t="s">
        <v>2524</v>
      </c>
    </row>
    <row r="1145" spans="1:3">
      <c r="A1145" s="536">
        <v>45806.519264467599</v>
      </c>
      <c r="B1145" s="536" t="s">
        <v>2212</v>
      </c>
      <c r="C1145" s="5" t="s">
        <v>2525</v>
      </c>
    </row>
    <row r="1146" spans="1:3">
      <c r="A1146" s="536">
        <v>45806.678239699097</v>
      </c>
      <c r="B1146" s="536" t="s">
        <v>2212</v>
      </c>
      <c r="C1146" s="5" t="s">
        <v>2526</v>
      </c>
    </row>
    <row r="1147" spans="1:3">
      <c r="A1147" s="536">
        <v>45807.710749074096</v>
      </c>
      <c r="B1147" s="536" t="s">
        <v>2212</v>
      </c>
      <c r="C1147" s="5" t="s">
        <v>2527</v>
      </c>
    </row>
    <row r="1148" spans="1:3">
      <c r="A1148" s="536">
        <v>45807.931797106503</v>
      </c>
      <c r="B1148" s="536" t="s">
        <v>2530</v>
      </c>
      <c r="C1148" s="5" t="s">
        <v>2528</v>
      </c>
    </row>
    <row r="1149" spans="1:3">
      <c r="A1149" s="536"/>
      <c r="B1149" s="536"/>
      <c r="C1149" s="5" t="s">
        <v>2538</v>
      </c>
    </row>
    <row r="1150" spans="1:3">
      <c r="A1150" s="536">
        <v>45808.433820023201</v>
      </c>
      <c r="B1150" s="536" t="s">
        <v>2212</v>
      </c>
      <c r="C1150" s="5" t="s">
        <v>2537</v>
      </c>
    </row>
    <row r="1151" spans="1:3">
      <c r="A1151" s="536">
        <v>45808.604352314796</v>
      </c>
      <c r="B1151" s="536" t="s">
        <v>2548</v>
      </c>
      <c r="C1151" s="5" t="s">
        <v>2547</v>
      </c>
    </row>
    <row r="1152" spans="1:3">
      <c r="A1152" s="536">
        <v>45809.425250347202</v>
      </c>
      <c r="B1152" s="536" t="s">
        <v>2212</v>
      </c>
      <c r="C1152" s="5" t="s">
        <v>2550</v>
      </c>
    </row>
    <row r="1153" spans="1:3">
      <c r="A1153" s="536"/>
      <c r="B1153" s="536"/>
      <c r="C1153" s="5" t="s">
        <v>2551</v>
      </c>
    </row>
    <row r="1154" spans="1:3">
      <c r="A1154" s="536"/>
      <c r="B1154" s="536"/>
      <c r="C1154" s="5" t="s">
        <v>2552</v>
      </c>
    </row>
    <row r="1155" spans="1:3">
      <c r="A1155" s="536"/>
      <c r="B1155" s="536"/>
      <c r="C1155" s="5" t="s">
        <v>2553</v>
      </c>
    </row>
    <row r="1156" spans="1:3">
      <c r="A1156" s="536"/>
      <c r="B1156" s="536"/>
      <c r="C1156" s="5" t="s">
        <v>2554</v>
      </c>
    </row>
    <row r="1157" spans="1:3">
      <c r="A1157" s="536">
        <v>45809.914882175901</v>
      </c>
      <c r="B1157" s="536" t="s">
        <v>2212</v>
      </c>
      <c r="C1157" s="5" t="s">
        <v>2555</v>
      </c>
    </row>
    <row r="1158" spans="1:3">
      <c r="A1158" s="536">
        <v>45811.570595023099</v>
      </c>
      <c r="B1158" s="536" t="s">
        <v>2212</v>
      </c>
      <c r="C1158" s="5" t="s">
        <v>2556</v>
      </c>
    </row>
    <row r="1159" spans="1:3">
      <c r="A1159" s="536"/>
      <c r="B1159" s="536"/>
      <c r="C1159" s="5" t="s">
        <v>2558</v>
      </c>
    </row>
    <row r="1160" spans="1:3">
      <c r="A1160" s="536">
        <v>45811.858673958297</v>
      </c>
      <c r="B1160" s="536" t="s">
        <v>2212</v>
      </c>
      <c r="C1160" s="5" t="s">
        <v>2561</v>
      </c>
    </row>
    <row r="1161" spans="1:3">
      <c r="A1161" s="536"/>
      <c r="B1161" s="536"/>
      <c r="C1161" s="5" t="s">
        <v>2562</v>
      </c>
    </row>
    <row r="1162" spans="1:3">
      <c r="A1162" s="536">
        <v>45812.278617708303</v>
      </c>
      <c r="B1162" s="536" t="s">
        <v>2212</v>
      </c>
      <c r="C1162" s="5" t="s">
        <v>2697</v>
      </c>
    </row>
    <row r="1163" spans="1:3">
      <c r="A1163" s="536">
        <v>45812.582071527802</v>
      </c>
      <c r="B1163" s="536" t="s">
        <v>2212</v>
      </c>
      <c r="C1163" s="5" t="s">
        <v>2698</v>
      </c>
    </row>
    <row r="1164" spans="1:3">
      <c r="A1164" s="536"/>
      <c r="B1164" s="536"/>
      <c r="C1164" s="5" t="s">
        <v>2699</v>
      </c>
    </row>
    <row r="1165" spans="1:3">
      <c r="A1165" s="536"/>
      <c r="B1165" s="536"/>
      <c r="C1165" s="5"/>
    </row>
    <row r="1166" spans="1:3">
      <c r="A1166" s="536"/>
      <c r="B1166" s="536"/>
      <c r="C1166" s="5"/>
    </row>
    <row r="1167" spans="1:3">
      <c r="A1167" s="536"/>
      <c r="B1167" s="536"/>
      <c r="C1167" s="5"/>
    </row>
    <row r="1168" spans="1:3">
      <c r="A1168" s="536"/>
      <c r="B1168" s="536"/>
      <c r="C1168" s="5"/>
    </row>
    <row r="1169" spans="1:4">
      <c r="A1169" s="536"/>
      <c r="B1169" s="536"/>
      <c r="C1169" s="5"/>
    </row>
    <row r="1170" spans="1:4">
      <c r="A1170" s="536"/>
      <c r="B1170" s="536"/>
      <c r="C1170" s="5"/>
    </row>
    <row r="1171" spans="1:4">
      <c r="A1171" s="536"/>
      <c r="B1171" s="536"/>
      <c r="C1171" s="5"/>
    </row>
    <row r="1172" spans="1:4">
      <c r="A1172" s="536"/>
      <c r="B1172" s="536"/>
      <c r="C1172" s="5"/>
    </row>
    <row r="1173" spans="1:4">
      <c r="A1173" s="536"/>
      <c r="B1173" s="536"/>
      <c r="C1173" s="5"/>
    </row>
    <row r="1174" spans="1:4">
      <c r="A1174" s="536"/>
      <c r="B1174" s="536"/>
      <c r="C1174" s="5"/>
    </row>
    <row r="1175" spans="1:4">
      <c r="A1175" s="536"/>
      <c r="B1175" s="536"/>
      <c r="C1175" s="5"/>
    </row>
    <row r="1176" spans="1:4" ht="8.25" customHeight="1">
      <c r="A1176" s="537"/>
      <c r="B1176" s="537"/>
      <c r="C1176" s="499"/>
      <c r="D1176" s="500"/>
    </row>
    <row r="1177" spans="1:4">
      <c r="A1177" s="56"/>
      <c r="B1177" s="56"/>
    </row>
    <row r="1178" spans="1:4">
      <c r="A1178" s="56"/>
      <c r="B1178" s="56"/>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368"/>
  <sheetViews>
    <sheetView topLeftCell="A62" workbookViewId="0">
      <selection activeCell="M73" sqref="M73"/>
    </sheetView>
  </sheetViews>
  <sheetFormatPr defaultRowHeight="14.5" outlineLevelRow="2"/>
  <cols>
    <col min="1" max="1" width="11.26953125" customWidth="1"/>
    <col min="2" max="2" width="43.26953125" customWidth="1"/>
    <col min="3" max="3" width="6.26953125" customWidth="1"/>
    <col min="4" max="4" width="7.81640625" customWidth="1"/>
    <col min="5" max="6" width="6.26953125" customWidth="1"/>
    <col min="7" max="9" width="7.26953125" customWidth="1"/>
    <col min="10" max="10" width="7.453125" customWidth="1"/>
    <col min="11" max="12" width="7.1796875" customWidth="1"/>
    <col min="13" max="13" width="6.81640625" customWidth="1"/>
    <col min="14" max="19" width="6.26953125" customWidth="1"/>
    <col min="20" max="28" width="7" customWidth="1"/>
    <col min="29" max="29" width="6.26953125" customWidth="1"/>
    <col min="30" max="30" width="7.1796875" customWidth="1"/>
    <col min="31" max="46" width="6.26953125" customWidth="1"/>
    <col min="47" max="47" width="7.7265625" customWidth="1"/>
    <col min="48" max="52" width="6.26953125" customWidth="1"/>
    <col min="53" max="53" width="8.81640625" customWidth="1"/>
    <col min="54" max="54" width="6.26953125" customWidth="1"/>
    <col min="55" max="55" width="7.26953125" customWidth="1"/>
    <col min="56" max="124" width="6.26953125" customWidth="1"/>
    <col min="125" max="275" width="6.54296875" customWidth="1"/>
  </cols>
  <sheetData>
    <row r="1" spans="1:46">
      <c r="B1" t="s">
        <v>358</v>
      </c>
      <c r="H1" t="s">
        <v>592</v>
      </c>
      <c r="I1" s="26"/>
      <c r="W1" t="s">
        <v>1584</v>
      </c>
    </row>
    <row r="2" spans="1:46">
      <c r="B2" t="s">
        <v>731</v>
      </c>
    </row>
    <row r="3" spans="1:46">
      <c r="B3" t="s">
        <v>360</v>
      </c>
      <c r="V3" t="s">
        <v>1412</v>
      </c>
      <c r="W3" s="11" t="s">
        <v>906</v>
      </c>
      <c r="X3" s="11" t="s">
        <v>1723</v>
      </c>
      <c r="Y3" s="11" t="s">
        <v>1724</v>
      </c>
      <c r="Z3" s="11" t="s">
        <v>2179</v>
      </c>
      <c r="AA3" s="11" t="s">
        <v>2024</v>
      </c>
    </row>
    <row r="4" spans="1:46">
      <c r="A4" t="s">
        <v>549</v>
      </c>
      <c r="B4" t="s">
        <v>932</v>
      </c>
      <c r="C4" s="198">
        <v>3</v>
      </c>
      <c r="D4" s="58" t="str">
        <f>(INDEX(i.TOL_Desc,1,d.TOL)&amp;" ")</f>
        <v xml:space="preserve">Spr </v>
      </c>
      <c r="E4" s="131" t="s">
        <v>988</v>
      </c>
      <c r="V4" t="s">
        <v>549</v>
      </c>
      <c r="W4" s="11" t="s">
        <v>923</v>
      </c>
      <c r="X4" s="11" t="s">
        <v>924</v>
      </c>
      <c r="Y4" s="11" t="s">
        <v>925</v>
      </c>
      <c r="Z4" s="115"/>
      <c r="AA4" s="115"/>
      <c r="AB4" s="115"/>
    </row>
    <row r="5" spans="1:46">
      <c r="A5" s="14" t="s">
        <v>1368</v>
      </c>
      <c r="L5" s="27"/>
      <c r="M5" s="27"/>
      <c r="N5" s="27"/>
      <c r="O5" s="27"/>
      <c r="P5" s="27"/>
      <c r="Q5" s="27"/>
      <c r="R5" s="115"/>
      <c r="S5" s="115"/>
      <c r="T5" s="115"/>
      <c r="U5" s="115"/>
      <c r="AC5" s="115"/>
      <c r="AD5" s="115"/>
      <c r="AE5" s="115"/>
      <c r="AF5" s="115"/>
      <c r="AG5" s="115"/>
      <c r="AH5" s="115"/>
      <c r="AI5" s="115"/>
      <c r="AJ5" s="115"/>
      <c r="AK5" s="115"/>
      <c r="AL5" s="115"/>
      <c r="AM5" s="115"/>
      <c r="AN5" s="115"/>
      <c r="AO5" s="115"/>
      <c r="AP5" s="115"/>
    </row>
    <row r="6" spans="1:46" ht="102" customHeight="1" outlineLevel="1">
      <c r="C6" s="109" t="s">
        <v>21</v>
      </c>
      <c r="D6" s="109" t="s">
        <v>1146</v>
      </c>
      <c r="E6" s="109" t="s">
        <v>2157</v>
      </c>
      <c r="F6" s="109" t="s">
        <v>2159</v>
      </c>
      <c r="G6" s="109" t="s">
        <v>2160</v>
      </c>
      <c r="H6" s="109" t="s">
        <v>2161</v>
      </c>
      <c r="I6" s="109" t="s">
        <v>1372</v>
      </c>
      <c r="J6" s="109" t="s">
        <v>1373</v>
      </c>
      <c r="K6" s="109" t="s">
        <v>2162</v>
      </c>
      <c r="L6" s="109" t="s">
        <v>2162</v>
      </c>
      <c r="M6" s="109" t="s">
        <v>2163</v>
      </c>
      <c r="N6" s="109" t="s">
        <v>2164</v>
      </c>
      <c r="O6" s="109" t="s">
        <v>673</v>
      </c>
      <c r="P6" s="109" t="s">
        <v>776</v>
      </c>
      <c r="Q6" s="27"/>
      <c r="R6" s="27"/>
      <c r="S6" s="27"/>
      <c r="T6" s="27"/>
      <c r="U6" s="27"/>
      <c r="V6" s="115"/>
      <c r="Y6" s="115"/>
      <c r="Z6" s="115"/>
      <c r="AA6" s="115"/>
      <c r="AB6" s="115"/>
      <c r="AC6" s="115"/>
      <c r="AD6" s="115"/>
      <c r="AE6" s="115"/>
      <c r="AF6" s="115"/>
      <c r="AG6" s="115"/>
      <c r="AH6" s="115"/>
      <c r="AI6" s="115"/>
      <c r="AJ6" s="115"/>
      <c r="AK6" s="115"/>
      <c r="AL6" s="115"/>
      <c r="AM6" s="115"/>
      <c r="AN6" s="115"/>
      <c r="AO6" s="115"/>
      <c r="AP6" s="115"/>
      <c r="AQ6" s="115"/>
      <c r="AR6" s="115"/>
      <c r="AS6" s="115"/>
      <c r="AT6" s="115"/>
    </row>
    <row r="7" spans="1:46" outlineLevel="1">
      <c r="A7">
        <v>1</v>
      </c>
      <c r="B7" t="s">
        <v>1374</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5"/>
      <c r="Y7" s="115"/>
      <c r="Z7" s="115"/>
      <c r="AA7" s="115"/>
      <c r="AB7" s="115"/>
      <c r="AC7" s="115"/>
      <c r="AD7" s="115"/>
      <c r="AE7" s="115"/>
      <c r="AF7" s="115"/>
      <c r="AG7" s="115"/>
      <c r="AH7" s="115"/>
      <c r="AI7" s="115"/>
      <c r="AJ7" s="115"/>
      <c r="AK7" s="115"/>
      <c r="AL7" s="115"/>
      <c r="AM7" s="115"/>
      <c r="AN7" s="115"/>
      <c r="AO7" s="115"/>
      <c r="AP7" s="115"/>
      <c r="AQ7" s="115"/>
      <c r="AR7" s="115"/>
      <c r="AS7" s="115"/>
      <c r="AT7" s="115"/>
    </row>
    <row r="8" spans="1:46" outlineLevel="1">
      <c r="A8">
        <v>2</v>
      </c>
      <c r="B8" t="s">
        <v>2166</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5"/>
      <c r="W8" s="115"/>
      <c r="X8" s="115"/>
      <c r="Y8" s="115"/>
      <c r="Z8" s="115"/>
      <c r="AA8" s="115"/>
      <c r="AB8" s="115"/>
      <c r="AC8" s="115"/>
      <c r="AD8" s="115"/>
      <c r="AE8" s="115"/>
      <c r="AF8" s="115"/>
      <c r="AG8" s="115"/>
      <c r="AH8" s="115"/>
      <c r="AI8" s="115"/>
      <c r="AJ8" s="115"/>
      <c r="AK8" s="115"/>
      <c r="AL8" s="115"/>
      <c r="AM8" s="115"/>
      <c r="AN8" s="115"/>
      <c r="AO8" s="115"/>
      <c r="AP8" s="115"/>
      <c r="AQ8" s="115"/>
      <c r="AR8" s="115"/>
      <c r="AS8" s="115"/>
      <c r="AT8" s="115"/>
    </row>
    <row r="9" spans="1:46" outlineLevel="1">
      <c r="A9">
        <v>3</v>
      </c>
      <c r="B9" t="s">
        <v>1375</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5"/>
      <c r="W9" s="115"/>
      <c r="X9" s="115"/>
      <c r="Y9" s="115"/>
      <c r="Z9" s="115"/>
      <c r="AA9" s="115"/>
      <c r="AB9" s="115"/>
      <c r="AC9" s="115"/>
      <c r="AD9" s="115"/>
      <c r="AE9" s="115"/>
      <c r="AF9" s="115"/>
      <c r="AG9" s="115"/>
      <c r="AH9" s="115"/>
      <c r="AI9" s="115"/>
      <c r="AJ9" s="115"/>
      <c r="AK9" s="115"/>
      <c r="AL9" s="115"/>
      <c r="AM9" s="115"/>
      <c r="AN9" s="115"/>
      <c r="AO9" s="115"/>
      <c r="AP9" s="115"/>
      <c r="AQ9" s="115"/>
      <c r="AR9" s="115"/>
      <c r="AS9" s="115"/>
      <c r="AT9" s="115"/>
    </row>
    <row r="10" spans="1:46" outlineLevel="1">
      <c r="A10">
        <v>4</v>
      </c>
      <c r="B10" t="s">
        <v>2158</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5"/>
      <c r="W10" s="115"/>
      <c r="X10" s="115"/>
      <c r="Y10" s="115"/>
      <c r="Z10" s="115"/>
      <c r="AA10" s="115"/>
      <c r="AB10" s="115"/>
      <c r="AC10" s="115"/>
      <c r="AD10" s="115"/>
      <c r="AE10" s="115"/>
      <c r="AF10" s="115"/>
      <c r="AG10" s="115"/>
      <c r="AH10" s="115"/>
      <c r="AI10" s="115"/>
      <c r="AJ10" s="115"/>
      <c r="AK10" s="115"/>
      <c r="AL10" s="115"/>
      <c r="AM10" s="115"/>
      <c r="AN10" s="115"/>
      <c r="AO10" s="115"/>
      <c r="AP10" s="115"/>
      <c r="AQ10" s="115"/>
      <c r="AR10" s="115"/>
      <c r="AS10" s="115"/>
      <c r="AT10" s="115"/>
    </row>
    <row r="11" spans="1:46" collapsed="1"/>
    <row r="12" spans="1:46">
      <c r="A12" s="14" t="s">
        <v>1376</v>
      </c>
    </row>
    <row r="13" spans="1:46" ht="71" outlineLevel="1">
      <c r="C13" s="508" t="s">
        <v>776</v>
      </c>
      <c r="D13" s="109" t="s">
        <v>1377</v>
      </c>
      <c r="E13" s="109" t="s">
        <v>1378</v>
      </c>
      <c r="F13" s="109" t="s">
        <v>1379</v>
      </c>
      <c r="G13" s="109" t="s">
        <v>1380</v>
      </c>
      <c r="H13" s="109" t="s">
        <v>1381</v>
      </c>
      <c r="I13" s="109" t="s">
        <v>1382</v>
      </c>
      <c r="J13" s="109" t="s">
        <v>1178</v>
      </c>
      <c r="K13" s="109" t="s">
        <v>1383</v>
      </c>
      <c r="L13" s="109" t="s">
        <v>1384</v>
      </c>
    </row>
    <row r="14" spans="1:46" outlineLevel="1">
      <c r="A14">
        <v>1</v>
      </c>
      <c r="B14" t="s">
        <v>1386</v>
      </c>
      <c r="C14" s="507">
        <v>0</v>
      </c>
      <c r="D14" s="28" t="s">
        <v>30</v>
      </c>
      <c r="E14" s="436">
        <v>1</v>
      </c>
      <c r="F14" s="437">
        <v>4.4999999999999998E-2</v>
      </c>
      <c r="G14" s="437">
        <v>4.4999999999999998E-2</v>
      </c>
      <c r="H14" s="364" t="s">
        <v>30</v>
      </c>
      <c r="I14" s="364" t="s">
        <v>30</v>
      </c>
      <c r="J14" s="364" t="s">
        <v>30</v>
      </c>
      <c r="K14" s="364">
        <v>1</v>
      </c>
      <c r="L14" s="364">
        <v>1</v>
      </c>
    </row>
    <row r="15" spans="1:46" outlineLevel="1">
      <c r="A15">
        <v>2</v>
      </c>
      <c r="B15" t="s">
        <v>1387</v>
      </c>
      <c r="C15" s="507">
        <v>0.25</v>
      </c>
      <c r="D15" s="28">
        <v>500000</v>
      </c>
      <c r="E15" s="436">
        <v>2</v>
      </c>
      <c r="F15" s="437">
        <v>0.03</v>
      </c>
      <c r="G15" s="437">
        <v>0.03</v>
      </c>
      <c r="H15" s="364">
        <v>0</v>
      </c>
      <c r="I15" s="364">
        <v>2</v>
      </c>
      <c r="J15" s="364" t="b">
        <v>0</v>
      </c>
      <c r="K15" s="364">
        <v>0.85</v>
      </c>
      <c r="L15" s="364">
        <v>0.85</v>
      </c>
    </row>
    <row r="16" spans="1:46" outlineLevel="1">
      <c r="A16">
        <v>3</v>
      </c>
      <c r="B16" t="s">
        <v>1388</v>
      </c>
      <c r="C16" s="507">
        <v>0.75</v>
      </c>
      <c r="D16" s="438">
        <v>1500000</v>
      </c>
      <c r="E16" s="436">
        <v>1</v>
      </c>
      <c r="F16" s="437">
        <v>6.7500000000000004E-2</v>
      </c>
      <c r="G16" s="437">
        <v>6.7500000000000004E-2</v>
      </c>
      <c r="H16" s="364">
        <v>99</v>
      </c>
      <c r="I16" s="364" t="s">
        <v>30</v>
      </c>
      <c r="J16" s="364" t="b">
        <v>1</v>
      </c>
      <c r="K16" s="364">
        <v>1.1499999999999999</v>
      </c>
      <c r="L16" s="364">
        <v>1.1499999999999999</v>
      </c>
    </row>
    <row r="17" spans="1:82" outlineLevel="1">
      <c r="A17">
        <v>4</v>
      </c>
      <c r="B17" t="s">
        <v>1389</v>
      </c>
      <c r="C17" s="507">
        <v>0.5</v>
      </c>
      <c r="D17" s="28">
        <v>1000000</v>
      </c>
    </row>
    <row r="18" spans="1:82" outlineLevel="1"/>
    <row r="20" spans="1:82">
      <c r="A20" s="14" t="s">
        <v>1390</v>
      </c>
    </row>
    <row r="21" spans="1:82" ht="61" outlineLevel="1">
      <c r="C21" s="109" t="s">
        <v>1163</v>
      </c>
      <c r="D21" s="109" t="s">
        <v>1162</v>
      </c>
      <c r="E21" s="109" t="s">
        <v>1391</v>
      </c>
      <c r="F21" s="109" t="s">
        <v>1392</v>
      </c>
      <c r="G21" s="109" t="s">
        <v>1393</v>
      </c>
      <c r="H21" s="109"/>
      <c r="I21" s="109"/>
    </row>
    <row r="22" spans="1:82" outlineLevel="1">
      <c r="A22">
        <v>1</v>
      </c>
      <c r="B22" s="436" t="s">
        <v>1394</v>
      </c>
      <c r="C22" s="436" t="b">
        <v>0</v>
      </c>
      <c r="D22" s="436" t="b">
        <v>0</v>
      </c>
      <c r="E22" s="436" t="s">
        <v>30</v>
      </c>
      <c r="F22" s="436" t="s">
        <v>30</v>
      </c>
      <c r="G22" s="436" t="s">
        <v>30</v>
      </c>
    </row>
    <row r="23" spans="1:82" outlineLevel="1">
      <c r="A23">
        <v>2</v>
      </c>
      <c r="B23" s="436" t="s">
        <v>1395</v>
      </c>
      <c r="C23" s="436" t="b">
        <v>1</v>
      </c>
      <c r="D23" s="436" t="b">
        <v>1</v>
      </c>
      <c r="E23" s="436">
        <v>1</v>
      </c>
      <c r="F23" s="436">
        <v>3.0000000000000001E-6</v>
      </c>
      <c r="G23" s="436" t="s">
        <v>30</v>
      </c>
    </row>
    <row r="24" spans="1:82" outlineLevel="1">
      <c r="A24">
        <v>3</v>
      </c>
      <c r="B24" s="436" t="s">
        <v>1396</v>
      </c>
      <c r="C24" s="436" t="b">
        <v>1</v>
      </c>
      <c r="D24" s="436" t="b">
        <v>1</v>
      </c>
      <c r="E24" s="436">
        <v>1</v>
      </c>
      <c r="F24" s="436">
        <v>5.0000000000000004E-6</v>
      </c>
      <c r="G24" s="436" t="s">
        <v>30</v>
      </c>
    </row>
    <row r="25" spans="1:82" outlineLevel="1">
      <c r="A25">
        <v>4</v>
      </c>
      <c r="B25" s="436" t="s">
        <v>1397</v>
      </c>
      <c r="C25" s="436" t="b">
        <v>1</v>
      </c>
      <c r="D25" s="436" t="b">
        <v>1</v>
      </c>
      <c r="E25" s="436">
        <v>2</v>
      </c>
      <c r="F25" s="436" t="s">
        <v>30</v>
      </c>
      <c r="G25" s="436">
        <v>0.3</v>
      </c>
    </row>
    <row r="26" spans="1:82" outlineLevel="1">
      <c r="A26">
        <v>5</v>
      </c>
      <c r="B26" s="436" t="s">
        <v>1398</v>
      </c>
      <c r="C26" s="436" t="b">
        <v>1</v>
      </c>
      <c r="D26" s="436" t="b">
        <v>1</v>
      </c>
      <c r="E26" s="436">
        <v>2</v>
      </c>
      <c r="F26" s="436" t="s">
        <v>30</v>
      </c>
      <c r="G26" s="436">
        <v>0.7</v>
      </c>
    </row>
    <row r="28" spans="1:82">
      <c r="A28" s="515" t="s">
        <v>1089</v>
      </c>
    </row>
    <row r="29" spans="1:82">
      <c r="B29" s="29" t="s">
        <v>1757</v>
      </c>
      <c r="C29" s="325">
        <v>2</v>
      </c>
      <c r="D29" s="58" t="str">
        <f>INDEX(i.Region_Desc,1,d.Region)</f>
        <v>GSW</v>
      </c>
      <c r="E29" s="58" t="s">
        <v>946</v>
      </c>
      <c r="F29" s="58"/>
      <c r="G29" s="58"/>
      <c r="H29" s="58"/>
      <c r="I29" s="58"/>
      <c r="J29" s="58"/>
      <c r="K29" s="58"/>
      <c r="L29" s="58"/>
      <c r="M29" s="58"/>
      <c r="N29" s="58"/>
      <c r="O29" s="58"/>
      <c r="P29" s="58"/>
      <c r="Q29" s="58"/>
      <c r="R29" s="58"/>
      <c r="S29" s="58"/>
      <c r="T29" s="58"/>
      <c r="U29" s="58"/>
      <c r="V29" s="58"/>
      <c r="Y29" s="58"/>
      <c r="Z29" s="58"/>
      <c r="AA29" s="58"/>
      <c r="AB29" s="58"/>
      <c r="AC29" s="58"/>
      <c r="AD29" s="58"/>
      <c r="AE29" s="58"/>
      <c r="AF29" s="58"/>
      <c r="AG29" s="58"/>
      <c r="AH29" s="58"/>
      <c r="AI29" s="58"/>
      <c r="AJ29" s="58"/>
      <c r="AK29" s="58"/>
      <c r="AL29" s="58"/>
      <c r="AM29" s="58"/>
      <c r="AN29" s="58"/>
      <c r="AO29" s="58"/>
      <c r="AP29" s="58"/>
      <c r="BU29" s="58"/>
    </row>
    <row r="30" spans="1:82">
      <c r="B30" s="29"/>
      <c r="C30" s="26" t="s">
        <v>1222</v>
      </c>
      <c r="D30" s="58"/>
      <c r="E30" s="58"/>
      <c r="F30" s="58"/>
      <c r="G30" s="58"/>
      <c r="H30" s="58"/>
      <c r="I30" s="58"/>
      <c r="J30" s="58"/>
      <c r="K30" s="58"/>
      <c r="L30" s="58"/>
      <c r="M30" s="58"/>
      <c r="N30" s="58"/>
      <c r="O30" s="58"/>
      <c r="P30" s="58"/>
      <c r="Q30" s="58"/>
      <c r="R30" s="58"/>
      <c r="S30" s="58"/>
      <c r="T30" s="58"/>
      <c r="U30" s="58"/>
      <c r="V30" s="58"/>
      <c r="Y30" s="58"/>
      <c r="Z30" s="58"/>
      <c r="AA30" s="58"/>
      <c r="AB30" s="58"/>
      <c r="AC30" s="58"/>
      <c r="AD30" s="58"/>
      <c r="AE30" s="58"/>
      <c r="AF30" s="58"/>
      <c r="AG30" s="58"/>
      <c r="AH30" s="58"/>
      <c r="AI30" s="58"/>
      <c r="AJ30" s="58"/>
      <c r="AK30" s="58"/>
      <c r="AL30" s="58"/>
      <c r="AM30" s="465" t="s">
        <v>1458</v>
      </c>
      <c r="AN30" s="58"/>
      <c r="AO30" s="58"/>
      <c r="AP30" s="58"/>
      <c r="BA30" t="s">
        <v>1457</v>
      </c>
      <c r="BO30" t="s">
        <v>1456</v>
      </c>
      <c r="CD30" s="58"/>
    </row>
    <row r="31" spans="1:82" ht="16" outlineLevel="1" collapsed="1">
      <c r="B31" t="s">
        <v>922</v>
      </c>
      <c r="C31">
        <v>1</v>
      </c>
      <c r="D31">
        <v>2</v>
      </c>
      <c r="E31">
        <v>3</v>
      </c>
      <c r="F31">
        <v>1</v>
      </c>
      <c r="G31">
        <v>2</v>
      </c>
      <c r="H31">
        <v>3</v>
      </c>
      <c r="I31">
        <v>1</v>
      </c>
      <c r="J31">
        <v>2</v>
      </c>
      <c r="K31">
        <v>3</v>
      </c>
      <c r="L31">
        <v>1</v>
      </c>
      <c r="M31">
        <v>2</v>
      </c>
      <c r="N31">
        <v>3</v>
      </c>
      <c r="O31">
        <v>1</v>
      </c>
      <c r="P31">
        <v>2</v>
      </c>
      <c r="Q31">
        <v>3</v>
      </c>
      <c r="R31">
        <v>1</v>
      </c>
      <c r="S31">
        <v>2</v>
      </c>
      <c r="T31">
        <v>3</v>
      </c>
      <c r="U31" s="108" t="s">
        <v>1100</v>
      </c>
      <c r="V31" s="108"/>
      <c r="W31" s="108"/>
      <c r="X31" s="108"/>
      <c r="Y31" s="108"/>
      <c r="Z31" s="108"/>
      <c r="AA31" s="108"/>
      <c r="AB31" s="108"/>
      <c r="AC31" s="108"/>
      <c r="AD31" s="108"/>
      <c r="AE31" s="108"/>
      <c r="AF31" s="108"/>
      <c r="AG31" s="108"/>
      <c r="AH31" s="108"/>
      <c r="AI31" s="108"/>
      <c r="AJ31" s="108"/>
      <c r="AK31" s="108"/>
      <c r="AL31" s="108"/>
      <c r="AM31" s="127" t="s">
        <v>906</v>
      </c>
      <c r="AN31" s="127"/>
      <c r="AO31" s="127"/>
      <c r="AP31" s="127" t="s">
        <v>1723</v>
      </c>
      <c r="AQ31" s="127"/>
      <c r="AR31" s="127"/>
      <c r="AS31" s="127" t="s">
        <v>1724</v>
      </c>
      <c r="AT31" s="127"/>
      <c r="AU31" s="127"/>
      <c r="AV31" s="127" t="s">
        <v>2179</v>
      </c>
      <c r="AW31" s="127"/>
      <c r="AX31" s="127"/>
      <c r="AZ31" t="s">
        <v>1084</v>
      </c>
      <c r="BA31" s="245">
        <v>43466</v>
      </c>
      <c r="BO31" s="127" t="s">
        <v>906</v>
      </c>
      <c r="BP31" s="127"/>
      <c r="BQ31" s="127"/>
      <c r="BR31" s="127" t="s">
        <v>1723</v>
      </c>
      <c r="BS31" s="127"/>
      <c r="BT31" s="127"/>
      <c r="BU31" s="127" t="s">
        <v>1724</v>
      </c>
      <c r="BV31" s="127"/>
      <c r="BW31" s="127"/>
      <c r="BX31" s="127" t="s">
        <v>2179</v>
      </c>
      <c r="BY31" s="127"/>
      <c r="BZ31" s="127"/>
    </row>
    <row r="32" spans="1:82" outlineLevel="1" collapsed="1">
      <c r="C32" s="18" t="s">
        <v>923</v>
      </c>
      <c r="D32" s="18" t="s">
        <v>924</v>
      </c>
      <c r="E32" s="18" t="s">
        <v>925</v>
      </c>
      <c r="F32" s="18" t="s">
        <v>923</v>
      </c>
      <c r="G32" s="18" t="s">
        <v>924</v>
      </c>
      <c r="H32" s="18" t="s">
        <v>925</v>
      </c>
      <c r="I32" s="18" t="s">
        <v>923</v>
      </c>
      <c r="J32" s="18" t="s">
        <v>924</v>
      </c>
      <c r="K32" s="18" t="s">
        <v>925</v>
      </c>
      <c r="L32" s="18" t="s">
        <v>923</v>
      </c>
      <c r="M32" s="18" t="s">
        <v>924</v>
      </c>
      <c r="N32" s="18" t="s">
        <v>925</v>
      </c>
      <c r="O32" s="18" t="s">
        <v>923</v>
      </c>
      <c r="P32" s="18" t="s">
        <v>924</v>
      </c>
      <c r="Q32" s="18" t="s">
        <v>925</v>
      </c>
      <c r="R32" s="18" t="s">
        <v>923</v>
      </c>
      <c r="S32" s="18" t="s">
        <v>924</v>
      </c>
      <c r="T32" s="18" t="s">
        <v>925</v>
      </c>
      <c r="U32" s="18" t="s">
        <v>923</v>
      </c>
      <c r="V32" s="18" t="s">
        <v>924</v>
      </c>
      <c r="W32" s="18" t="s">
        <v>925</v>
      </c>
      <c r="X32" s="18" t="s">
        <v>923</v>
      </c>
      <c r="Y32" s="18" t="s">
        <v>924</v>
      </c>
      <c r="Z32" s="18" t="s">
        <v>925</v>
      </c>
      <c r="AA32" s="18" t="s">
        <v>923</v>
      </c>
      <c r="AB32" s="18" t="s">
        <v>924</v>
      </c>
      <c r="AC32" s="18" t="s">
        <v>925</v>
      </c>
      <c r="AD32" s="18" t="s">
        <v>923</v>
      </c>
      <c r="AE32" s="18" t="s">
        <v>924</v>
      </c>
      <c r="AF32" s="18" t="s">
        <v>925</v>
      </c>
      <c r="AG32" s="18" t="s">
        <v>923</v>
      </c>
      <c r="AH32" s="18" t="s">
        <v>924</v>
      </c>
      <c r="AI32" s="18" t="s">
        <v>925</v>
      </c>
      <c r="AJ32" s="18" t="s">
        <v>923</v>
      </c>
      <c r="AK32" s="18" t="s">
        <v>924</v>
      </c>
      <c r="AL32" s="18" t="s">
        <v>925</v>
      </c>
      <c r="AM32" s="18" t="s">
        <v>923</v>
      </c>
      <c r="AN32" s="18" t="s">
        <v>924</v>
      </c>
      <c r="AO32" s="18" t="s">
        <v>925</v>
      </c>
      <c r="AP32" s="18" t="s">
        <v>923</v>
      </c>
      <c r="AQ32" s="18" t="s">
        <v>924</v>
      </c>
      <c r="AR32" s="18" t="s">
        <v>925</v>
      </c>
      <c r="AS32" s="18" t="s">
        <v>923</v>
      </c>
      <c r="AT32" s="18" t="s">
        <v>924</v>
      </c>
      <c r="AU32" s="18" t="s">
        <v>925</v>
      </c>
      <c r="AV32" s="18" t="s">
        <v>923</v>
      </c>
      <c r="AW32" s="18" t="s">
        <v>924</v>
      </c>
      <c r="AX32" s="18" t="s">
        <v>925</v>
      </c>
      <c r="AZ32" t="s">
        <v>1085</v>
      </c>
      <c r="BA32" s="22">
        <v>7</v>
      </c>
      <c r="BF32" s="246">
        <f>AR$33+17/2</f>
        <v>44043.5</v>
      </c>
      <c r="BO32" s="18" t="s">
        <v>923</v>
      </c>
      <c r="BP32" s="18" t="s">
        <v>924</v>
      </c>
      <c r="BQ32" s="18" t="s">
        <v>925</v>
      </c>
      <c r="BR32" s="18" t="s">
        <v>923</v>
      </c>
      <c r="BS32" s="18" t="s">
        <v>924</v>
      </c>
      <c r="BT32" s="18" t="s">
        <v>925</v>
      </c>
      <c r="BU32" s="18" t="s">
        <v>923</v>
      </c>
      <c r="BV32" s="18" t="s">
        <v>924</v>
      </c>
      <c r="BW32" s="18" t="s">
        <v>925</v>
      </c>
      <c r="BX32" s="18" t="s">
        <v>923</v>
      </c>
      <c r="BY32" s="18" t="s">
        <v>924</v>
      </c>
      <c r="BZ32" s="18" t="s">
        <v>925</v>
      </c>
    </row>
    <row r="33" spans="1:78" outlineLevel="1">
      <c r="B33" t="s">
        <v>1088</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45">
        <v>43952</v>
      </c>
      <c r="AN33" s="245">
        <v>44007</v>
      </c>
      <c r="AO33" s="245">
        <v>44050</v>
      </c>
      <c r="AP33" s="245">
        <v>43966</v>
      </c>
      <c r="AQ33" s="245">
        <v>44000</v>
      </c>
      <c r="AR33" s="245">
        <v>44035</v>
      </c>
      <c r="AS33" s="245">
        <v>43952</v>
      </c>
      <c r="AT33" s="245">
        <v>43986</v>
      </c>
      <c r="AU33" s="245">
        <v>44021</v>
      </c>
      <c r="AV33" s="245">
        <v>43952</v>
      </c>
      <c r="AW33" s="245">
        <v>43986</v>
      </c>
      <c r="AX33" s="245">
        <v>44021</v>
      </c>
      <c r="BA33" s="246">
        <f>AM33+17/2</f>
        <v>43960.5</v>
      </c>
      <c r="BB33" s="246">
        <f>AN33+17/2</f>
        <v>44015.5</v>
      </c>
      <c r="BC33" s="246">
        <f>AO33+17/2</f>
        <v>44058.5</v>
      </c>
      <c r="BD33" s="246">
        <f>AP33+17/2</f>
        <v>43974.5</v>
      </c>
      <c r="BE33" s="246">
        <f>AQ33+17/2</f>
        <v>44008.5</v>
      </c>
      <c r="BF33" s="589">
        <f>AR$33+17/2</f>
        <v>44043.5</v>
      </c>
      <c r="BG33" s="246">
        <f>AP33+17/2</f>
        <v>43974.5</v>
      </c>
      <c r="BH33" s="246">
        <f>AQ33+17/2</f>
        <v>44008.5</v>
      </c>
      <c r="BI33" s="246">
        <f>AR33+17/2</f>
        <v>44043.5</v>
      </c>
      <c r="BJ33" s="246">
        <f>AV33+17/2</f>
        <v>43960.5</v>
      </c>
      <c r="BK33" s="246">
        <f>AW33+17/2</f>
        <v>43994.5</v>
      </c>
      <c r="BL33" s="246">
        <f>AX33+17/2</f>
        <v>44029.5</v>
      </c>
      <c r="BO33" s="245">
        <v>43952</v>
      </c>
      <c r="BP33" s="245">
        <v>44007</v>
      </c>
      <c r="BQ33" s="245">
        <v>44050</v>
      </c>
      <c r="BR33" s="245">
        <v>43966</v>
      </c>
      <c r="BS33" s="245">
        <v>44000</v>
      </c>
      <c r="BT33" s="245">
        <v>44035</v>
      </c>
      <c r="BU33" s="245">
        <v>43952</v>
      </c>
      <c r="BV33" s="245">
        <v>43986</v>
      </c>
      <c r="BW33" s="245">
        <v>44021</v>
      </c>
      <c r="BX33" s="245">
        <v>43952</v>
      </c>
      <c r="BY33" s="245">
        <v>43986</v>
      </c>
      <c r="BZ33" s="245">
        <v>44021</v>
      </c>
    </row>
    <row r="34" spans="1:78" outlineLevel="1" collapsed="1">
      <c r="A34">
        <v>1</v>
      </c>
      <c r="B34" s="25" t="s">
        <v>917</v>
      </c>
      <c r="C34" s="135">
        <f t="shared" ref="C34:T34" si="0">INDEX($AM34:$AX34,1,C$31+(d.Region-1)*3)</f>
        <v>33</v>
      </c>
      <c r="D34" s="135">
        <f t="shared" si="0"/>
        <v>38</v>
      </c>
      <c r="E34" s="135">
        <f t="shared" si="0"/>
        <v>43</v>
      </c>
      <c r="F34" s="135">
        <f t="shared" si="0"/>
        <v>33</v>
      </c>
      <c r="G34" s="135">
        <f t="shared" si="0"/>
        <v>38</v>
      </c>
      <c r="H34" s="135">
        <f t="shared" si="0"/>
        <v>43</v>
      </c>
      <c r="I34" s="135">
        <f t="shared" si="0"/>
        <v>33</v>
      </c>
      <c r="J34" s="135">
        <f t="shared" si="0"/>
        <v>38</v>
      </c>
      <c r="K34" s="135">
        <f t="shared" si="0"/>
        <v>43</v>
      </c>
      <c r="L34" s="135">
        <f t="shared" si="0"/>
        <v>33</v>
      </c>
      <c r="M34" s="135">
        <f t="shared" si="0"/>
        <v>38</v>
      </c>
      <c r="N34" s="135">
        <f t="shared" si="0"/>
        <v>43</v>
      </c>
      <c r="O34" s="135">
        <f t="shared" si="0"/>
        <v>33</v>
      </c>
      <c r="P34" s="135">
        <f t="shared" si="0"/>
        <v>38</v>
      </c>
      <c r="Q34" s="135">
        <f t="shared" si="0"/>
        <v>43</v>
      </c>
      <c r="R34" s="135">
        <f t="shared" si="0"/>
        <v>33</v>
      </c>
      <c r="S34" s="135">
        <f t="shared" si="0"/>
        <v>38</v>
      </c>
      <c r="T34" s="135">
        <f t="shared" si="0"/>
        <v>43</v>
      </c>
      <c r="U34" s="115" t="str">
        <f t="shared" ref="U34:AD42" si="1">C34&amp;":"&amp;C34+1</f>
        <v>33:34</v>
      </c>
      <c r="V34" s="115" t="str">
        <f t="shared" si="1"/>
        <v>38:39</v>
      </c>
      <c r="W34" s="115" t="str">
        <f t="shared" si="1"/>
        <v>43:44</v>
      </c>
      <c r="X34" s="115" t="str">
        <f t="shared" si="1"/>
        <v>33:34</v>
      </c>
      <c r="Y34" s="115" t="str">
        <f t="shared" si="1"/>
        <v>38:39</v>
      </c>
      <c r="Z34" s="115" t="str">
        <f t="shared" si="1"/>
        <v>43:44</v>
      </c>
      <c r="AA34" s="115" t="str">
        <f t="shared" si="1"/>
        <v>33:34</v>
      </c>
      <c r="AB34" s="115" t="str">
        <f t="shared" si="1"/>
        <v>38:39</v>
      </c>
      <c r="AC34" s="115" t="str">
        <f t="shared" si="1"/>
        <v>43:44</v>
      </c>
      <c r="AD34" s="115" t="str">
        <f t="shared" si="1"/>
        <v>33:34</v>
      </c>
      <c r="AE34" s="115" t="str">
        <f t="shared" ref="AE34:AL41" si="2">M34&amp;":"&amp;M34+1</f>
        <v>38:39</v>
      </c>
      <c r="AF34" s="115" t="str">
        <f t="shared" si="2"/>
        <v>43:44</v>
      </c>
      <c r="AG34" s="115" t="str">
        <f t="shared" si="2"/>
        <v>33:34</v>
      </c>
      <c r="AH34" s="115" t="str">
        <f t="shared" si="2"/>
        <v>38:39</v>
      </c>
      <c r="AI34" s="115" t="str">
        <f t="shared" si="2"/>
        <v>43:44</v>
      </c>
      <c r="AJ34" s="115" t="str">
        <f t="shared" si="2"/>
        <v>33:34</v>
      </c>
      <c r="AK34" s="115" t="str">
        <f t="shared" si="2"/>
        <v>38:39</v>
      </c>
      <c r="AL34" s="115" t="str">
        <f t="shared" si="2"/>
        <v>43:44</v>
      </c>
      <c r="AM34" s="466">
        <f t="shared" ref="AM34:AX34" si="3">BA34+1</f>
        <v>31</v>
      </c>
      <c r="AN34" s="466">
        <f t="shared" si="3"/>
        <v>39</v>
      </c>
      <c r="AO34" s="466">
        <f t="shared" si="3"/>
        <v>45</v>
      </c>
      <c r="AP34" s="466">
        <f t="shared" si="3"/>
        <v>33</v>
      </c>
      <c r="AQ34" s="466">
        <f t="shared" si="3"/>
        <v>38</v>
      </c>
      <c r="AR34" s="466">
        <f t="shared" si="3"/>
        <v>43</v>
      </c>
      <c r="AS34" s="466">
        <f t="shared" si="3"/>
        <v>33</v>
      </c>
      <c r="AT34" s="466">
        <f t="shared" si="3"/>
        <v>38</v>
      </c>
      <c r="AU34" s="466">
        <f t="shared" si="3"/>
        <v>43</v>
      </c>
      <c r="AV34" s="466">
        <f t="shared" si="3"/>
        <v>31</v>
      </c>
      <c r="AW34" s="466">
        <f t="shared" si="3"/>
        <v>36</v>
      </c>
      <c r="AX34" s="466">
        <f t="shared" si="3"/>
        <v>41</v>
      </c>
      <c r="AZ34">
        <f>AZ40-365</f>
        <v>-282.5</v>
      </c>
      <c r="BA34">
        <f t="shared" ref="BA34:BL43" si="4">ROUND((BA$33+$AZ34-$BA$31)/$BA$32,0)</f>
        <v>30</v>
      </c>
      <c r="BB34">
        <f t="shared" si="4"/>
        <v>38</v>
      </c>
      <c r="BC34">
        <f t="shared" si="4"/>
        <v>44</v>
      </c>
      <c r="BD34">
        <f t="shared" si="4"/>
        <v>32</v>
      </c>
      <c r="BE34">
        <f t="shared" si="4"/>
        <v>37</v>
      </c>
      <c r="BF34">
        <f t="shared" si="4"/>
        <v>42</v>
      </c>
      <c r="BG34">
        <f t="shared" si="4"/>
        <v>32</v>
      </c>
      <c r="BH34">
        <f t="shared" si="4"/>
        <v>37</v>
      </c>
      <c r="BI34">
        <f t="shared" si="4"/>
        <v>42</v>
      </c>
      <c r="BJ34">
        <f t="shared" si="4"/>
        <v>30</v>
      </c>
      <c r="BK34">
        <f t="shared" si="4"/>
        <v>35</v>
      </c>
      <c r="BL34">
        <f t="shared" si="4"/>
        <v>40</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5">OFFSET(A35,-1,0)+1</f>
        <v>2</v>
      </c>
      <c r="B35" s="25" t="s">
        <v>918</v>
      </c>
      <c r="C35" s="135">
        <f t="shared" ref="C35:L40" si="6">INDEX($AM35:$AX35,1,C$31+(d.Region-1)*3)+INDEX(i.AgeJ,C$33,1)/7</f>
        <v>49</v>
      </c>
      <c r="D35" s="135">
        <f t="shared" si="6"/>
        <v>54</v>
      </c>
      <c r="E35" s="135">
        <f t="shared" si="6"/>
        <v>59</v>
      </c>
      <c r="F35" s="135">
        <f t="shared" si="6"/>
        <v>51</v>
      </c>
      <c r="G35" s="135">
        <f t="shared" si="6"/>
        <v>56</v>
      </c>
      <c r="H35" s="135">
        <f t="shared" si="6"/>
        <v>61</v>
      </c>
      <c r="I35" s="135">
        <f t="shared" si="6"/>
        <v>54</v>
      </c>
      <c r="J35" s="135">
        <f t="shared" si="6"/>
        <v>59</v>
      </c>
      <c r="K35" s="135">
        <f t="shared" si="6"/>
        <v>64</v>
      </c>
      <c r="L35" s="135">
        <f t="shared" si="6"/>
        <v>56</v>
      </c>
      <c r="M35" s="135">
        <f t="shared" ref="M35:T40" si="7">INDEX($AM35:$AX35,1,M$31+(d.Region-1)*3)+INDEX(i.AgeJ,M$33,1)/7</f>
        <v>61</v>
      </c>
      <c r="N35" s="135">
        <f t="shared" si="7"/>
        <v>66</v>
      </c>
      <c r="O35" s="135">
        <f t="shared" si="7"/>
        <v>58</v>
      </c>
      <c r="P35" s="135">
        <f t="shared" si="7"/>
        <v>63</v>
      </c>
      <c r="Q35" s="135">
        <f t="shared" si="7"/>
        <v>68</v>
      </c>
      <c r="R35" s="135">
        <f t="shared" si="7"/>
        <v>49</v>
      </c>
      <c r="S35" s="135">
        <f t="shared" si="7"/>
        <v>54</v>
      </c>
      <c r="T35" s="135">
        <f t="shared" si="7"/>
        <v>59</v>
      </c>
      <c r="U35" s="115" t="str">
        <f t="shared" si="1"/>
        <v>49:50</v>
      </c>
      <c r="V35" s="115" t="str">
        <f t="shared" si="1"/>
        <v>54:55</v>
      </c>
      <c r="W35" s="115" t="str">
        <f t="shared" si="1"/>
        <v>59:60</v>
      </c>
      <c r="X35" s="115" t="str">
        <f t="shared" si="1"/>
        <v>51:52</v>
      </c>
      <c r="Y35" s="115" t="str">
        <f t="shared" si="1"/>
        <v>56:57</v>
      </c>
      <c r="Z35" s="115" t="str">
        <f t="shared" si="1"/>
        <v>61:62</v>
      </c>
      <c r="AA35" s="115" t="str">
        <f t="shared" si="1"/>
        <v>54:55</v>
      </c>
      <c r="AB35" s="115" t="str">
        <f t="shared" si="1"/>
        <v>59:60</v>
      </c>
      <c r="AC35" s="115" t="str">
        <f t="shared" si="1"/>
        <v>64:65</v>
      </c>
      <c r="AD35" s="115" t="str">
        <f t="shared" si="1"/>
        <v>56:57</v>
      </c>
      <c r="AE35" s="115" t="str">
        <f t="shared" si="2"/>
        <v>61:62</v>
      </c>
      <c r="AF35" s="115" t="str">
        <f t="shared" si="2"/>
        <v>66:67</v>
      </c>
      <c r="AG35" s="115" t="str">
        <f t="shared" si="2"/>
        <v>58:59</v>
      </c>
      <c r="AH35" s="115" t="str">
        <f t="shared" si="2"/>
        <v>63:64</v>
      </c>
      <c r="AI35" s="115" t="str">
        <f t="shared" si="2"/>
        <v>68:69</v>
      </c>
      <c r="AJ35" s="115" t="str">
        <f t="shared" si="2"/>
        <v>49:50</v>
      </c>
      <c r="AK35" s="115" t="str">
        <f t="shared" si="2"/>
        <v>54:55</v>
      </c>
      <c r="AL35" s="115" t="str">
        <f t="shared" si="2"/>
        <v>59:60</v>
      </c>
      <c r="AM35" s="467">
        <f t="shared" ref="AM35:AM66" si="8">BA35</f>
        <v>47</v>
      </c>
      <c r="AN35" s="467">
        <f t="shared" ref="AN35:AN66" si="9">BB35</f>
        <v>55</v>
      </c>
      <c r="AO35" s="467">
        <f t="shared" ref="AO35:AO66" si="10">BC35</f>
        <v>61</v>
      </c>
      <c r="AP35" s="467">
        <f t="shared" ref="AP35:AP66" si="11">BD35</f>
        <v>49</v>
      </c>
      <c r="AQ35" s="467">
        <f t="shared" ref="AQ35:AQ66" si="12">BE35</f>
        <v>54</v>
      </c>
      <c r="AR35" s="467">
        <f t="shared" ref="AR35:AR66" si="13">BF35</f>
        <v>59</v>
      </c>
      <c r="AS35" s="467">
        <f t="shared" ref="AS35:AS66" si="14">BG35</f>
        <v>49</v>
      </c>
      <c r="AT35" s="467">
        <f t="shared" ref="AT35:AT66" si="15">BH35</f>
        <v>54</v>
      </c>
      <c r="AU35" s="467">
        <f t="shared" ref="AU35:AU66" si="16">BI35</f>
        <v>59</v>
      </c>
      <c r="AV35" s="467">
        <f t="shared" ref="AV35:AV66" si="17">BJ35</f>
        <v>47</v>
      </c>
      <c r="AW35" s="467">
        <f t="shared" ref="AW35:AW66" si="18">BK35</f>
        <v>52</v>
      </c>
      <c r="AX35" s="467">
        <f t="shared" ref="AX35:AX66" si="19">BL35</f>
        <v>57</v>
      </c>
      <c r="AZ35">
        <f>-22*7-17/2</f>
        <v>-162.5</v>
      </c>
      <c r="BA35">
        <f t="shared" si="4"/>
        <v>47</v>
      </c>
      <c r="BB35">
        <f t="shared" si="4"/>
        <v>55</v>
      </c>
      <c r="BC35">
        <f t="shared" si="4"/>
        <v>61</v>
      </c>
      <c r="BD35">
        <f t="shared" si="4"/>
        <v>49</v>
      </c>
      <c r="BE35">
        <f t="shared" si="4"/>
        <v>54</v>
      </c>
      <c r="BF35">
        <f t="shared" si="4"/>
        <v>59</v>
      </c>
      <c r="BG35">
        <f t="shared" si="4"/>
        <v>49</v>
      </c>
      <c r="BH35">
        <f t="shared" si="4"/>
        <v>54</v>
      </c>
      <c r="BI35">
        <f t="shared" si="4"/>
        <v>59</v>
      </c>
      <c r="BJ35">
        <f t="shared" si="4"/>
        <v>47</v>
      </c>
      <c r="BK35">
        <f t="shared" si="4"/>
        <v>52</v>
      </c>
      <c r="BL35">
        <f t="shared" si="4"/>
        <v>57</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5"/>
        <v>3</v>
      </c>
      <c r="B36" s="25" t="s">
        <v>928</v>
      </c>
      <c r="C36" s="135">
        <f t="shared" si="6"/>
        <v>54</v>
      </c>
      <c r="D36" s="135">
        <f t="shared" si="6"/>
        <v>59</v>
      </c>
      <c r="E36" s="135">
        <f t="shared" si="6"/>
        <v>64</v>
      </c>
      <c r="F36" s="135">
        <f t="shared" si="6"/>
        <v>56</v>
      </c>
      <c r="G36" s="135">
        <f t="shared" si="6"/>
        <v>61</v>
      </c>
      <c r="H36" s="135">
        <f t="shared" si="6"/>
        <v>66</v>
      </c>
      <c r="I36" s="135">
        <f t="shared" si="6"/>
        <v>59</v>
      </c>
      <c r="J36" s="135">
        <f t="shared" si="6"/>
        <v>64</v>
      </c>
      <c r="K36" s="135">
        <f t="shared" si="6"/>
        <v>69</v>
      </c>
      <c r="L36" s="135">
        <f t="shared" si="6"/>
        <v>61</v>
      </c>
      <c r="M36" s="135">
        <f t="shared" si="7"/>
        <v>66</v>
      </c>
      <c r="N36" s="135">
        <f t="shared" si="7"/>
        <v>71</v>
      </c>
      <c r="O36" s="135">
        <f t="shared" si="7"/>
        <v>63</v>
      </c>
      <c r="P36" s="135">
        <f t="shared" si="7"/>
        <v>68</v>
      </c>
      <c r="Q36" s="135">
        <f t="shared" si="7"/>
        <v>73</v>
      </c>
      <c r="R36" s="135">
        <f t="shared" si="7"/>
        <v>54</v>
      </c>
      <c r="S36" s="135">
        <f t="shared" si="7"/>
        <v>59</v>
      </c>
      <c r="T36" s="135">
        <f t="shared" si="7"/>
        <v>64</v>
      </c>
      <c r="U36" s="115" t="str">
        <f t="shared" si="1"/>
        <v>54:55</v>
      </c>
      <c r="V36" s="115" t="str">
        <f t="shared" si="1"/>
        <v>59:60</v>
      </c>
      <c r="W36" s="115" t="str">
        <f t="shared" si="1"/>
        <v>64:65</v>
      </c>
      <c r="X36" s="115" t="str">
        <f t="shared" si="1"/>
        <v>56:57</v>
      </c>
      <c r="Y36" s="115" t="str">
        <f t="shared" si="1"/>
        <v>61:62</v>
      </c>
      <c r="Z36" s="115" t="str">
        <f t="shared" si="1"/>
        <v>66:67</v>
      </c>
      <c r="AA36" s="115" t="str">
        <f t="shared" si="1"/>
        <v>59:60</v>
      </c>
      <c r="AB36" s="115" t="str">
        <f t="shared" si="1"/>
        <v>64:65</v>
      </c>
      <c r="AC36" s="115" t="str">
        <f t="shared" si="1"/>
        <v>69:70</v>
      </c>
      <c r="AD36" s="115" t="str">
        <f t="shared" si="1"/>
        <v>61:62</v>
      </c>
      <c r="AE36" s="115" t="str">
        <f t="shared" si="2"/>
        <v>66:67</v>
      </c>
      <c r="AF36" s="115" t="str">
        <f t="shared" si="2"/>
        <v>71:72</v>
      </c>
      <c r="AG36" s="115" t="str">
        <f t="shared" si="2"/>
        <v>63:64</v>
      </c>
      <c r="AH36" s="115" t="str">
        <f t="shared" si="2"/>
        <v>68:69</v>
      </c>
      <c r="AI36" s="115" t="str">
        <f t="shared" si="2"/>
        <v>73:74</v>
      </c>
      <c r="AJ36" s="115" t="str">
        <f t="shared" si="2"/>
        <v>54:55</v>
      </c>
      <c r="AK36" s="115" t="str">
        <f t="shared" si="2"/>
        <v>59:60</v>
      </c>
      <c r="AL36" s="115" t="str">
        <f t="shared" si="2"/>
        <v>64:65</v>
      </c>
      <c r="AM36" s="467">
        <f t="shared" si="8"/>
        <v>52</v>
      </c>
      <c r="AN36" s="467">
        <f t="shared" si="9"/>
        <v>60</v>
      </c>
      <c r="AO36" s="467">
        <f t="shared" si="10"/>
        <v>66</v>
      </c>
      <c r="AP36" s="467">
        <f t="shared" si="11"/>
        <v>54</v>
      </c>
      <c r="AQ36" s="467">
        <f t="shared" si="12"/>
        <v>59</v>
      </c>
      <c r="AR36" s="467">
        <f t="shared" si="13"/>
        <v>64</v>
      </c>
      <c r="AS36" s="467">
        <f t="shared" si="14"/>
        <v>54</v>
      </c>
      <c r="AT36" s="467">
        <f t="shared" si="15"/>
        <v>59</v>
      </c>
      <c r="AU36" s="467">
        <f t="shared" si="16"/>
        <v>64</v>
      </c>
      <c r="AV36" s="467">
        <f t="shared" si="17"/>
        <v>52</v>
      </c>
      <c r="AW36" s="467">
        <f t="shared" si="18"/>
        <v>57</v>
      </c>
      <c r="AX36" s="467">
        <f t="shared" si="19"/>
        <v>62</v>
      </c>
      <c r="AZ36">
        <f>AZ35+35</f>
        <v>-127.5</v>
      </c>
      <c r="BA36">
        <f t="shared" si="4"/>
        <v>52</v>
      </c>
      <c r="BB36">
        <f t="shared" si="4"/>
        <v>60</v>
      </c>
      <c r="BC36">
        <f t="shared" si="4"/>
        <v>66</v>
      </c>
      <c r="BD36">
        <f t="shared" si="4"/>
        <v>54</v>
      </c>
      <c r="BE36">
        <f t="shared" si="4"/>
        <v>59</v>
      </c>
      <c r="BF36">
        <f t="shared" si="4"/>
        <v>64</v>
      </c>
      <c r="BG36">
        <f t="shared" si="4"/>
        <v>54</v>
      </c>
      <c r="BH36">
        <f t="shared" si="4"/>
        <v>59</v>
      </c>
      <c r="BI36">
        <f t="shared" si="4"/>
        <v>64</v>
      </c>
      <c r="BJ36">
        <f t="shared" si="4"/>
        <v>52</v>
      </c>
      <c r="BK36">
        <f t="shared" si="4"/>
        <v>57</v>
      </c>
      <c r="BL36">
        <f t="shared" si="4"/>
        <v>62</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5"/>
        <v>4</v>
      </c>
      <c r="B37" s="25" t="s">
        <v>1082</v>
      </c>
      <c r="C37" s="135">
        <f t="shared" si="6"/>
        <v>62</v>
      </c>
      <c r="D37" s="135">
        <f t="shared" si="6"/>
        <v>67</v>
      </c>
      <c r="E37" s="135">
        <f t="shared" si="6"/>
        <v>72</v>
      </c>
      <c r="F37" s="135">
        <f t="shared" si="6"/>
        <v>64</v>
      </c>
      <c r="G37" s="135">
        <f t="shared" si="6"/>
        <v>69</v>
      </c>
      <c r="H37" s="135">
        <f t="shared" si="6"/>
        <v>74</v>
      </c>
      <c r="I37" s="135">
        <f t="shared" si="6"/>
        <v>67</v>
      </c>
      <c r="J37" s="135">
        <f t="shared" si="6"/>
        <v>72</v>
      </c>
      <c r="K37" s="135">
        <f t="shared" si="6"/>
        <v>77</v>
      </c>
      <c r="L37" s="135">
        <f t="shared" si="6"/>
        <v>69</v>
      </c>
      <c r="M37" s="135">
        <f t="shared" si="7"/>
        <v>74</v>
      </c>
      <c r="N37" s="135">
        <f t="shared" si="7"/>
        <v>79</v>
      </c>
      <c r="O37" s="135">
        <f t="shared" si="7"/>
        <v>71</v>
      </c>
      <c r="P37" s="135">
        <f t="shared" si="7"/>
        <v>76</v>
      </c>
      <c r="Q37" s="135">
        <f t="shared" si="7"/>
        <v>81</v>
      </c>
      <c r="R37" s="135">
        <f t="shared" si="7"/>
        <v>62</v>
      </c>
      <c r="S37" s="135">
        <f t="shared" si="7"/>
        <v>67</v>
      </c>
      <c r="T37" s="135">
        <f t="shared" si="7"/>
        <v>72</v>
      </c>
      <c r="U37" s="115" t="str">
        <f t="shared" si="1"/>
        <v>62:63</v>
      </c>
      <c r="V37" s="115" t="str">
        <f t="shared" si="1"/>
        <v>67:68</v>
      </c>
      <c r="W37" s="115" t="str">
        <f t="shared" si="1"/>
        <v>72:73</v>
      </c>
      <c r="X37" s="115" t="str">
        <f t="shared" si="1"/>
        <v>64:65</v>
      </c>
      <c r="Y37" s="115" t="str">
        <f t="shared" si="1"/>
        <v>69:70</v>
      </c>
      <c r="Z37" s="115" t="str">
        <f t="shared" si="1"/>
        <v>74:75</v>
      </c>
      <c r="AA37" s="115" t="str">
        <f t="shared" si="1"/>
        <v>67:68</v>
      </c>
      <c r="AB37" s="115" t="str">
        <f t="shared" si="1"/>
        <v>72:73</v>
      </c>
      <c r="AC37" s="115" t="str">
        <f t="shared" si="1"/>
        <v>77:78</v>
      </c>
      <c r="AD37" s="115" t="str">
        <f t="shared" si="1"/>
        <v>69:70</v>
      </c>
      <c r="AE37" s="115" t="str">
        <f t="shared" si="2"/>
        <v>74:75</v>
      </c>
      <c r="AF37" s="115" t="str">
        <f t="shared" si="2"/>
        <v>79:80</v>
      </c>
      <c r="AG37" s="115" t="str">
        <f t="shared" si="2"/>
        <v>71:72</v>
      </c>
      <c r="AH37" s="115" t="str">
        <f t="shared" si="2"/>
        <v>76:77</v>
      </c>
      <c r="AI37" s="115" t="str">
        <f t="shared" si="2"/>
        <v>81:82</v>
      </c>
      <c r="AJ37" s="115" t="str">
        <f t="shared" si="2"/>
        <v>62:63</v>
      </c>
      <c r="AK37" s="115" t="str">
        <f t="shared" si="2"/>
        <v>67:68</v>
      </c>
      <c r="AL37" s="115" t="str">
        <f t="shared" si="2"/>
        <v>72:73</v>
      </c>
      <c r="AM37" s="467">
        <f t="shared" si="8"/>
        <v>60</v>
      </c>
      <c r="AN37" s="467">
        <f t="shared" si="9"/>
        <v>68</v>
      </c>
      <c r="AO37" s="467">
        <f t="shared" si="10"/>
        <v>74</v>
      </c>
      <c r="AP37" s="467">
        <f t="shared" si="11"/>
        <v>62</v>
      </c>
      <c r="AQ37" s="467">
        <f t="shared" si="12"/>
        <v>67</v>
      </c>
      <c r="AR37" s="467">
        <f t="shared" si="13"/>
        <v>72</v>
      </c>
      <c r="AS37" s="467">
        <f t="shared" si="14"/>
        <v>62</v>
      </c>
      <c r="AT37" s="467">
        <f t="shared" si="15"/>
        <v>67</v>
      </c>
      <c r="AU37" s="467">
        <f t="shared" si="16"/>
        <v>72</v>
      </c>
      <c r="AV37" s="467">
        <f t="shared" si="17"/>
        <v>60</v>
      </c>
      <c r="AW37" s="467">
        <f t="shared" si="18"/>
        <v>65</v>
      </c>
      <c r="AX37" s="467">
        <f t="shared" si="19"/>
        <v>70</v>
      </c>
      <c r="AZ37">
        <f>AZ35+90</f>
        <v>-72.5</v>
      </c>
      <c r="BA37">
        <f t="shared" si="4"/>
        <v>60</v>
      </c>
      <c r="BB37">
        <f t="shared" si="4"/>
        <v>68</v>
      </c>
      <c r="BC37">
        <f t="shared" si="4"/>
        <v>74</v>
      </c>
      <c r="BD37">
        <f t="shared" si="4"/>
        <v>62</v>
      </c>
      <c r="BE37">
        <f t="shared" si="4"/>
        <v>67</v>
      </c>
      <c r="BF37">
        <f t="shared" si="4"/>
        <v>72</v>
      </c>
      <c r="BG37">
        <f t="shared" si="4"/>
        <v>62</v>
      </c>
      <c r="BH37">
        <f t="shared" si="4"/>
        <v>67</v>
      </c>
      <c r="BI37">
        <f t="shared" si="4"/>
        <v>72</v>
      </c>
      <c r="BJ37">
        <f t="shared" si="4"/>
        <v>60</v>
      </c>
      <c r="BK37">
        <f t="shared" si="4"/>
        <v>65</v>
      </c>
      <c r="BL37">
        <f t="shared" si="4"/>
        <v>70</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5"/>
        <v>5</v>
      </c>
      <c r="B38" s="25" t="s">
        <v>1603</v>
      </c>
      <c r="C38" s="135">
        <f t="shared" si="6"/>
        <v>69</v>
      </c>
      <c r="D38" s="135">
        <f t="shared" si="6"/>
        <v>74</v>
      </c>
      <c r="E38" s="135">
        <f t="shared" si="6"/>
        <v>79</v>
      </c>
      <c r="F38" s="135">
        <f t="shared" si="6"/>
        <v>71</v>
      </c>
      <c r="G38" s="135">
        <f t="shared" si="6"/>
        <v>76</v>
      </c>
      <c r="H38" s="135">
        <f t="shared" si="6"/>
        <v>81</v>
      </c>
      <c r="I38" s="135">
        <f t="shared" si="6"/>
        <v>74</v>
      </c>
      <c r="J38" s="135">
        <f t="shared" si="6"/>
        <v>79</v>
      </c>
      <c r="K38" s="135">
        <f t="shared" si="6"/>
        <v>84</v>
      </c>
      <c r="L38" s="135">
        <f t="shared" si="6"/>
        <v>76</v>
      </c>
      <c r="M38" s="135">
        <f t="shared" si="7"/>
        <v>81</v>
      </c>
      <c r="N38" s="135">
        <f t="shared" si="7"/>
        <v>86</v>
      </c>
      <c r="O38" s="135">
        <f t="shared" si="7"/>
        <v>78</v>
      </c>
      <c r="P38" s="135">
        <f t="shared" si="7"/>
        <v>83</v>
      </c>
      <c r="Q38" s="135">
        <f t="shared" si="7"/>
        <v>88</v>
      </c>
      <c r="R38" s="135">
        <f t="shared" si="7"/>
        <v>69</v>
      </c>
      <c r="S38" s="135">
        <f t="shared" si="7"/>
        <v>74</v>
      </c>
      <c r="T38" s="135">
        <f t="shared" si="7"/>
        <v>79</v>
      </c>
      <c r="U38" s="115" t="str">
        <f t="shared" ref="U38:AF38" si="20">C38&amp;":"&amp;C38+1</f>
        <v>69:70</v>
      </c>
      <c r="V38" s="115" t="str">
        <f t="shared" si="20"/>
        <v>74:75</v>
      </c>
      <c r="W38" s="115" t="str">
        <f t="shared" si="20"/>
        <v>79:80</v>
      </c>
      <c r="X38" s="115" t="str">
        <f t="shared" si="20"/>
        <v>71:72</v>
      </c>
      <c r="Y38" s="115" t="str">
        <f t="shared" si="20"/>
        <v>76:77</v>
      </c>
      <c r="Z38" s="115" t="str">
        <f t="shared" si="20"/>
        <v>81:82</v>
      </c>
      <c r="AA38" s="115" t="str">
        <f t="shared" si="20"/>
        <v>74:75</v>
      </c>
      <c r="AB38" s="115" t="str">
        <f t="shared" si="20"/>
        <v>79:80</v>
      </c>
      <c r="AC38" s="115" t="str">
        <f t="shared" si="20"/>
        <v>84:85</v>
      </c>
      <c r="AD38" s="115" t="str">
        <f t="shared" si="20"/>
        <v>76:77</v>
      </c>
      <c r="AE38" s="115" t="str">
        <f t="shared" si="20"/>
        <v>81:82</v>
      </c>
      <c r="AF38" s="115" t="str">
        <f t="shared" si="20"/>
        <v>86:87</v>
      </c>
      <c r="AG38" s="115" t="str">
        <f t="shared" ref="AG38:AL38" si="21">O38&amp;":"&amp;O38+1</f>
        <v>78:79</v>
      </c>
      <c r="AH38" s="115" t="str">
        <f t="shared" si="21"/>
        <v>83:84</v>
      </c>
      <c r="AI38" s="115" t="str">
        <f t="shared" si="21"/>
        <v>88:89</v>
      </c>
      <c r="AJ38" s="115" t="str">
        <f t="shared" si="21"/>
        <v>69:70</v>
      </c>
      <c r="AK38" s="115" t="str">
        <f t="shared" si="21"/>
        <v>74:75</v>
      </c>
      <c r="AL38" s="115" t="str">
        <f t="shared" si="21"/>
        <v>79:80</v>
      </c>
      <c r="AM38" s="467">
        <f t="shared" si="8"/>
        <v>67</v>
      </c>
      <c r="AN38" s="467">
        <f t="shared" si="9"/>
        <v>75</v>
      </c>
      <c r="AO38" s="467">
        <f t="shared" si="10"/>
        <v>81</v>
      </c>
      <c r="AP38" s="467">
        <f t="shared" si="11"/>
        <v>69</v>
      </c>
      <c r="AQ38" s="467">
        <f t="shared" si="12"/>
        <v>74</v>
      </c>
      <c r="AR38" s="467">
        <f t="shared" si="13"/>
        <v>79</v>
      </c>
      <c r="AS38" s="467">
        <f t="shared" si="14"/>
        <v>69</v>
      </c>
      <c r="AT38" s="467">
        <f t="shared" si="15"/>
        <v>74</v>
      </c>
      <c r="AU38" s="467">
        <f t="shared" si="16"/>
        <v>79</v>
      </c>
      <c r="AV38" s="467">
        <f t="shared" si="17"/>
        <v>67</v>
      </c>
      <c r="AW38" s="467">
        <f t="shared" si="18"/>
        <v>72</v>
      </c>
      <c r="AX38" s="467">
        <f t="shared" si="19"/>
        <v>77</v>
      </c>
      <c r="AZ38">
        <f>AZ35+135</f>
        <v>-27.5</v>
      </c>
      <c r="BA38">
        <f t="shared" si="4"/>
        <v>67</v>
      </c>
      <c r="BB38">
        <f t="shared" si="4"/>
        <v>75</v>
      </c>
      <c r="BC38">
        <f t="shared" si="4"/>
        <v>81</v>
      </c>
      <c r="BD38">
        <f t="shared" si="4"/>
        <v>69</v>
      </c>
      <c r="BE38">
        <f t="shared" si="4"/>
        <v>74</v>
      </c>
      <c r="BF38">
        <f t="shared" si="4"/>
        <v>79</v>
      </c>
      <c r="BG38">
        <f t="shared" si="4"/>
        <v>69</v>
      </c>
      <c r="BH38">
        <f t="shared" si="4"/>
        <v>74</v>
      </c>
      <c r="BI38">
        <f t="shared" si="4"/>
        <v>79</v>
      </c>
      <c r="BJ38">
        <f t="shared" si="4"/>
        <v>67</v>
      </c>
      <c r="BK38">
        <f t="shared" si="4"/>
        <v>72</v>
      </c>
      <c r="BL38">
        <f t="shared" si="4"/>
        <v>77</v>
      </c>
      <c r="BO38" s="22"/>
      <c r="BP38" s="22"/>
      <c r="BQ38" s="22"/>
      <c r="BR38" s="22"/>
      <c r="BS38" s="22"/>
      <c r="BT38" s="22"/>
      <c r="BU38" s="22"/>
      <c r="BV38" s="22"/>
      <c r="BW38" s="22"/>
      <c r="BX38" s="22"/>
      <c r="BY38" s="22"/>
      <c r="BZ38" s="22"/>
    </row>
    <row r="39" spans="1:78" outlineLevel="1" collapsed="1">
      <c r="A39">
        <f t="shared" ca="1" si="5"/>
        <v>6</v>
      </c>
      <c r="B39" s="25" t="s">
        <v>1083</v>
      </c>
      <c r="C39" s="135">
        <f t="shared" si="6"/>
        <v>73</v>
      </c>
      <c r="D39" s="135">
        <f t="shared" si="6"/>
        <v>78</v>
      </c>
      <c r="E39" s="135">
        <f t="shared" si="6"/>
        <v>83</v>
      </c>
      <c r="F39" s="135">
        <f t="shared" si="6"/>
        <v>75</v>
      </c>
      <c r="G39" s="135">
        <f t="shared" si="6"/>
        <v>80</v>
      </c>
      <c r="H39" s="135">
        <f t="shared" si="6"/>
        <v>85</v>
      </c>
      <c r="I39" s="135">
        <f t="shared" si="6"/>
        <v>78</v>
      </c>
      <c r="J39" s="135">
        <f t="shared" si="6"/>
        <v>83</v>
      </c>
      <c r="K39" s="135">
        <f t="shared" si="6"/>
        <v>88</v>
      </c>
      <c r="L39" s="135">
        <f t="shared" si="6"/>
        <v>80</v>
      </c>
      <c r="M39" s="135">
        <f t="shared" si="7"/>
        <v>85</v>
      </c>
      <c r="N39" s="135">
        <f t="shared" si="7"/>
        <v>90</v>
      </c>
      <c r="O39" s="135">
        <f t="shared" si="7"/>
        <v>82</v>
      </c>
      <c r="P39" s="135">
        <f t="shared" si="7"/>
        <v>87</v>
      </c>
      <c r="Q39" s="135">
        <f t="shared" si="7"/>
        <v>92</v>
      </c>
      <c r="R39" s="135">
        <f t="shared" si="7"/>
        <v>73</v>
      </c>
      <c r="S39" s="135">
        <f t="shared" si="7"/>
        <v>78</v>
      </c>
      <c r="T39" s="135">
        <f t="shared" si="7"/>
        <v>83</v>
      </c>
      <c r="U39" s="115" t="str">
        <f t="shared" si="1"/>
        <v>73:74</v>
      </c>
      <c r="V39" s="115" t="str">
        <f t="shared" si="1"/>
        <v>78:79</v>
      </c>
      <c r="W39" s="115" t="str">
        <f t="shared" si="1"/>
        <v>83:84</v>
      </c>
      <c r="X39" s="115" t="str">
        <f t="shared" si="1"/>
        <v>75:76</v>
      </c>
      <c r="Y39" s="115" t="str">
        <f t="shared" si="1"/>
        <v>80:81</v>
      </c>
      <c r="Z39" s="115" t="str">
        <f t="shared" si="1"/>
        <v>85:86</v>
      </c>
      <c r="AA39" s="115" t="str">
        <f t="shared" si="1"/>
        <v>78:79</v>
      </c>
      <c r="AB39" s="115" t="str">
        <f t="shared" si="1"/>
        <v>83:84</v>
      </c>
      <c r="AC39" s="115" t="str">
        <f t="shared" si="1"/>
        <v>88:89</v>
      </c>
      <c r="AD39" s="115" t="str">
        <f t="shared" si="1"/>
        <v>80:81</v>
      </c>
      <c r="AE39" s="115" t="str">
        <f t="shared" si="2"/>
        <v>85:86</v>
      </c>
      <c r="AF39" s="115" t="str">
        <f t="shared" si="2"/>
        <v>90:91</v>
      </c>
      <c r="AG39" s="115" t="str">
        <f t="shared" si="2"/>
        <v>82:83</v>
      </c>
      <c r="AH39" s="115" t="str">
        <f t="shared" si="2"/>
        <v>87:88</v>
      </c>
      <c r="AI39" s="115" t="str">
        <f t="shared" si="2"/>
        <v>92:93</v>
      </c>
      <c r="AJ39" s="115" t="str">
        <f t="shared" si="2"/>
        <v>73:74</v>
      </c>
      <c r="AK39" s="115" t="str">
        <f t="shared" si="2"/>
        <v>78:79</v>
      </c>
      <c r="AL39" s="115" t="str">
        <f t="shared" si="2"/>
        <v>83:84</v>
      </c>
      <c r="AM39" s="467">
        <f t="shared" si="8"/>
        <v>71</v>
      </c>
      <c r="AN39" s="467">
        <f t="shared" si="9"/>
        <v>79</v>
      </c>
      <c r="AO39" s="467">
        <f t="shared" si="10"/>
        <v>85</v>
      </c>
      <c r="AP39" s="467">
        <f t="shared" si="11"/>
        <v>73</v>
      </c>
      <c r="AQ39" s="467">
        <f t="shared" si="12"/>
        <v>78</v>
      </c>
      <c r="AR39" s="467">
        <f t="shared" si="13"/>
        <v>83</v>
      </c>
      <c r="AS39" s="467">
        <f t="shared" si="14"/>
        <v>73</v>
      </c>
      <c r="AT39" s="467">
        <f t="shared" si="15"/>
        <v>78</v>
      </c>
      <c r="AU39" s="467">
        <f t="shared" si="16"/>
        <v>83</v>
      </c>
      <c r="AV39" s="467">
        <f t="shared" si="17"/>
        <v>71</v>
      </c>
      <c r="AW39" s="467">
        <f t="shared" si="18"/>
        <v>76</v>
      </c>
      <c r="AX39" s="467">
        <f t="shared" si="19"/>
        <v>81</v>
      </c>
      <c r="AY39">
        <f>35-17/2</f>
        <v>26.5</v>
      </c>
      <c r="AZ39">
        <v>0</v>
      </c>
      <c r="BA39">
        <f t="shared" si="4"/>
        <v>71</v>
      </c>
      <c r="BB39">
        <f t="shared" si="4"/>
        <v>79</v>
      </c>
      <c r="BC39">
        <f t="shared" si="4"/>
        <v>85</v>
      </c>
      <c r="BD39">
        <f t="shared" si="4"/>
        <v>73</v>
      </c>
      <c r="BE39">
        <f t="shared" si="4"/>
        <v>78</v>
      </c>
      <c r="BF39">
        <f t="shared" si="4"/>
        <v>83</v>
      </c>
      <c r="BG39">
        <f t="shared" si="4"/>
        <v>73</v>
      </c>
      <c r="BH39">
        <f t="shared" si="4"/>
        <v>78</v>
      </c>
      <c r="BI39">
        <f t="shared" si="4"/>
        <v>83</v>
      </c>
      <c r="BJ39">
        <f t="shared" si="4"/>
        <v>71</v>
      </c>
      <c r="BK39">
        <f t="shared" si="4"/>
        <v>76</v>
      </c>
      <c r="BL39">
        <f t="shared" si="4"/>
        <v>81</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5"/>
        <v>7</v>
      </c>
      <c r="B40" s="25" t="s">
        <v>920</v>
      </c>
      <c r="C40" s="135">
        <f t="shared" si="6"/>
        <v>84</v>
      </c>
      <c r="D40" s="135">
        <f t="shared" si="6"/>
        <v>89</v>
      </c>
      <c r="E40" s="135">
        <f t="shared" si="6"/>
        <v>94</v>
      </c>
      <c r="F40" s="135">
        <f t="shared" si="6"/>
        <v>86</v>
      </c>
      <c r="G40" s="135">
        <f t="shared" si="6"/>
        <v>91</v>
      </c>
      <c r="H40" s="135">
        <f t="shared" si="6"/>
        <v>96</v>
      </c>
      <c r="I40" s="135">
        <f t="shared" si="6"/>
        <v>89</v>
      </c>
      <c r="J40" s="135">
        <f t="shared" si="6"/>
        <v>94</v>
      </c>
      <c r="K40" s="135">
        <f t="shared" si="6"/>
        <v>99</v>
      </c>
      <c r="L40" s="135">
        <f t="shared" si="6"/>
        <v>91</v>
      </c>
      <c r="M40" s="135">
        <f t="shared" si="7"/>
        <v>96</v>
      </c>
      <c r="N40" s="135">
        <f t="shared" si="7"/>
        <v>101</v>
      </c>
      <c r="O40" s="135">
        <f t="shared" si="7"/>
        <v>93</v>
      </c>
      <c r="P40" s="135">
        <f t="shared" si="7"/>
        <v>98</v>
      </c>
      <c r="Q40" s="135">
        <f t="shared" si="7"/>
        <v>103</v>
      </c>
      <c r="R40" s="135">
        <f t="shared" si="7"/>
        <v>84</v>
      </c>
      <c r="S40" s="135">
        <f t="shared" si="7"/>
        <v>89</v>
      </c>
      <c r="T40" s="135">
        <f t="shared" si="7"/>
        <v>94</v>
      </c>
      <c r="U40" s="115" t="str">
        <f t="shared" si="1"/>
        <v>84:85</v>
      </c>
      <c r="V40" s="115" t="str">
        <f t="shared" si="1"/>
        <v>89:90</v>
      </c>
      <c r="W40" s="115" t="str">
        <f t="shared" si="1"/>
        <v>94:95</v>
      </c>
      <c r="X40" s="115" t="str">
        <f t="shared" si="1"/>
        <v>86:87</v>
      </c>
      <c r="Y40" s="115" t="str">
        <f t="shared" si="1"/>
        <v>91:92</v>
      </c>
      <c r="Z40" s="115" t="str">
        <f t="shared" si="1"/>
        <v>96:97</v>
      </c>
      <c r="AA40" s="115" t="str">
        <f t="shared" si="1"/>
        <v>89:90</v>
      </c>
      <c r="AB40" s="115" t="str">
        <f t="shared" si="1"/>
        <v>94:95</v>
      </c>
      <c r="AC40" s="115" t="str">
        <f t="shared" si="1"/>
        <v>99:100</v>
      </c>
      <c r="AD40" s="115" t="str">
        <f t="shared" si="1"/>
        <v>91:92</v>
      </c>
      <c r="AE40" s="115" t="str">
        <f t="shared" si="2"/>
        <v>96:97</v>
      </c>
      <c r="AF40" s="115" t="str">
        <f t="shared" si="2"/>
        <v>101:102</v>
      </c>
      <c r="AG40" s="115" t="str">
        <f t="shared" si="2"/>
        <v>93:94</v>
      </c>
      <c r="AH40" s="115" t="str">
        <f t="shared" si="2"/>
        <v>98:99</v>
      </c>
      <c r="AI40" s="115" t="str">
        <f t="shared" si="2"/>
        <v>103:104</v>
      </c>
      <c r="AJ40" s="115" t="str">
        <f t="shared" si="2"/>
        <v>84:85</v>
      </c>
      <c r="AK40" s="115" t="str">
        <f t="shared" si="2"/>
        <v>89:90</v>
      </c>
      <c r="AL40" s="115" t="str">
        <f t="shared" si="2"/>
        <v>94:95</v>
      </c>
      <c r="AM40" s="467">
        <f t="shared" si="8"/>
        <v>82</v>
      </c>
      <c r="AN40" s="467">
        <f t="shared" si="9"/>
        <v>90</v>
      </c>
      <c r="AO40" s="467">
        <f t="shared" si="10"/>
        <v>96</v>
      </c>
      <c r="AP40" s="467">
        <f t="shared" si="11"/>
        <v>84</v>
      </c>
      <c r="AQ40" s="467">
        <f t="shared" si="12"/>
        <v>89</v>
      </c>
      <c r="AR40" s="467">
        <f t="shared" si="13"/>
        <v>94</v>
      </c>
      <c r="AS40" s="467">
        <f t="shared" si="14"/>
        <v>84</v>
      </c>
      <c r="AT40" s="467">
        <f t="shared" si="15"/>
        <v>89</v>
      </c>
      <c r="AU40" s="467">
        <f t="shared" si="16"/>
        <v>94</v>
      </c>
      <c r="AV40" s="467">
        <f t="shared" si="17"/>
        <v>82</v>
      </c>
      <c r="AW40" s="467">
        <f t="shared" si="18"/>
        <v>87</v>
      </c>
      <c r="AX40" s="467">
        <f t="shared" si="19"/>
        <v>92</v>
      </c>
      <c r="AZ40">
        <f>91-17/2</f>
        <v>82.5</v>
      </c>
      <c r="BA40">
        <f t="shared" si="4"/>
        <v>82</v>
      </c>
      <c r="BB40">
        <f t="shared" si="4"/>
        <v>90</v>
      </c>
      <c r="BC40">
        <f t="shared" si="4"/>
        <v>96</v>
      </c>
      <c r="BD40">
        <f t="shared" si="4"/>
        <v>84</v>
      </c>
      <c r="BE40">
        <f t="shared" si="4"/>
        <v>89</v>
      </c>
      <c r="BF40">
        <f t="shared" si="4"/>
        <v>94</v>
      </c>
      <c r="BG40">
        <f t="shared" si="4"/>
        <v>84</v>
      </c>
      <c r="BH40">
        <f t="shared" si="4"/>
        <v>89</v>
      </c>
      <c r="BI40">
        <f t="shared" si="4"/>
        <v>94</v>
      </c>
      <c r="BJ40">
        <f t="shared" si="4"/>
        <v>82</v>
      </c>
      <c r="BK40">
        <f t="shared" si="4"/>
        <v>87</v>
      </c>
      <c r="BL40">
        <f t="shared" si="4"/>
        <v>92</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5"/>
        <v>8</v>
      </c>
      <c r="B41" s="25" t="s">
        <v>1606</v>
      </c>
      <c r="C41" s="136">
        <f t="shared" ref="C41:T41" si="22">INDEX($AM41:$AX41,1,C$31+(d.Region-1)*3)</f>
        <v>101</v>
      </c>
      <c r="D41" s="136">
        <f t="shared" si="22"/>
        <v>106</v>
      </c>
      <c r="E41" s="136">
        <f t="shared" si="22"/>
        <v>111</v>
      </c>
      <c r="F41" s="136">
        <f t="shared" si="22"/>
        <v>101</v>
      </c>
      <c r="G41" s="136">
        <f t="shared" si="22"/>
        <v>106</v>
      </c>
      <c r="H41" s="136">
        <f t="shared" si="22"/>
        <v>111</v>
      </c>
      <c r="I41" s="136">
        <f t="shared" si="22"/>
        <v>101</v>
      </c>
      <c r="J41" s="136">
        <f t="shared" si="22"/>
        <v>106</v>
      </c>
      <c r="K41" s="136">
        <f t="shared" si="22"/>
        <v>111</v>
      </c>
      <c r="L41" s="136">
        <f t="shared" si="22"/>
        <v>101</v>
      </c>
      <c r="M41" s="136">
        <f t="shared" si="22"/>
        <v>106</v>
      </c>
      <c r="N41" s="136">
        <f t="shared" si="22"/>
        <v>111</v>
      </c>
      <c r="O41" s="136">
        <f t="shared" si="22"/>
        <v>101</v>
      </c>
      <c r="P41" s="136">
        <f t="shared" si="22"/>
        <v>106</v>
      </c>
      <c r="Q41" s="136">
        <f t="shared" si="22"/>
        <v>111</v>
      </c>
      <c r="R41" s="136">
        <f t="shared" si="22"/>
        <v>101</v>
      </c>
      <c r="S41" s="136">
        <f t="shared" si="22"/>
        <v>106</v>
      </c>
      <c r="T41" s="136">
        <f t="shared" si="22"/>
        <v>111</v>
      </c>
      <c r="U41" s="115" t="str">
        <f t="shared" si="1"/>
        <v>101:102</v>
      </c>
      <c r="V41" s="115" t="str">
        <f t="shared" si="1"/>
        <v>106:107</v>
      </c>
      <c r="W41" s="115" t="str">
        <f t="shared" si="1"/>
        <v>111:112</v>
      </c>
      <c r="X41" s="115" t="str">
        <f t="shared" si="1"/>
        <v>101:102</v>
      </c>
      <c r="Y41" s="115" t="str">
        <f t="shared" si="1"/>
        <v>106:107</v>
      </c>
      <c r="Z41" s="115" t="str">
        <f t="shared" si="1"/>
        <v>111:112</v>
      </c>
      <c r="AA41" s="115" t="str">
        <f t="shared" si="1"/>
        <v>101:102</v>
      </c>
      <c r="AB41" s="115" t="str">
        <f t="shared" si="1"/>
        <v>106:107</v>
      </c>
      <c r="AC41" s="115" t="str">
        <f t="shared" si="1"/>
        <v>111:112</v>
      </c>
      <c r="AD41" s="115" t="str">
        <f t="shared" si="1"/>
        <v>101:102</v>
      </c>
      <c r="AE41" s="115" t="str">
        <f t="shared" si="2"/>
        <v>106:107</v>
      </c>
      <c r="AF41" s="115" t="str">
        <f t="shared" si="2"/>
        <v>111:112</v>
      </c>
      <c r="AG41" s="115" t="str">
        <f t="shared" si="2"/>
        <v>101:102</v>
      </c>
      <c r="AH41" s="115" t="str">
        <f t="shared" si="2"/>
        <v>106:107</v>
      </c>
      <c r="AI41" s="115" t="str">
        <f t="shared" si="2"/>
        <v>111:112</v>
      </c>
      <c r="AJ41" s="115" t="str">
        <f t="shared" si="2"/>
        <v>101:102</v>
      </c>
      <c r="AK41" s="115" t="str">
        <f t="shared" si="2"/>
        <v>106:107</v>
      </c>
      <c r="AL41" s="115" t="str">
        <f t="shared" si="2"/>
        <v>111:112</v>
      </c>
      <c r="AM41" s="467">
        <f t="shared" si="8"/>
        <v>99</v>
      </c>
      <c r="AN41" s="467">
        <f t="shared" si="9"/>
        <v>107</v>
      </c>
      <c r="AO41" s="467">
        <f t="shared" si="10"/>
        <v>113</v>
      </c>
      <c r="AP41" s="467">
        <f t="shared" si="11"/>
        <v>101</v>
      </c>
      <c r="AQ41" s="467">
        <f t="shared" si="12"/>
        <v>106</v>
      </c>
      <c r="AR41" s="467">
        <f t="shared" si="13"/>
        <v>111</v>
      </c>
      <c r="AS41" s="467">
        <f t="shared" si="14"/>
        <v>101</v>
      </c>
      <c r="AT41" s="467">
        <f t="shared" si="15"/>
        <v>106</v>
      </c>
      <c r="AU41" s="467">
        <f t="shared" si="16"/>
        <v>111</v>
      </c>
      <c r="AV41" s="467">
        <f t="shared" si="17"/>
        <v>99</v>
      </c>
      <c r="AW41" s="467">
        <f t="shared" si="18"/>
        <v>104</v>
      </c>
      <c r="AX41" s="467">
        <f t="shared" si="19"/>
        <v>109</v>
      </c>
      <c r="AZ41">
        <f>AZ35+364</f>
        <v>201.5</v>
      </c>
      <c r="BA41">
        <f t="shared" si="4"/>
        <v>99</v>
      </c>
      <c r="BB41">
        <f t="shared" si="4"/>
        <v>107</v>
      </c>
      <c r="BC41">
        <f t="shared" si="4"/>
        <v>113</v>
      </c>
      <c r="BD41">
        <f t="shared" si="4"/>
        <v>101</v>
      </c>
      <c r="BE41">
        <f t="shared" si="4"/>
        <v>106</v>
      </c>
      <c r="BF41">
        <f t="shared" si="4"/>
        <v>111</v>
      </c>
      <c r="BG41">
        <f t="shared" si="4"/>
        <v>101</v>
      </c>
      <c r="BH41">
        <f t="shared" si="4"/>
        <v>106</v>
      </c>
      <c r="BI41">
        <f t="shared" si="4"/>
        <v>111</v>
      </c>
      <c r="BJ41">
        <f t="shared" si="4"/>
        <v>99</v>
      </c>
      <c r="BK41">
        <f t="shared" si="4"/>
        <v>104</v>
      </c>
      <c r="BL41">
        <f t="shared" si="4"/>
        <v>109</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5"/>
        <v>9</v>
      </c>
      <c r="B42" s="25" t="s">
        <v>1036</v>
      </c>
      <c r="C42" s="135">
        <f t="shared" ref="C42:E45" si="23">INDEX($AM42:$AX42,1,C$31+(d.Region-1)*3)+INDEX(i.AgeJ,C$33,1)/7</f>
        <v>114</v>
      </c>
      <c r="D42" s="135">
        <f t="shared" si="23"/>
        <v>119</v>
      </c>
      <c r="E42" s="135">
        <f t="shared" si="23"/>
        <v>124</v>
      </c>
      <c r="F42" s="135"/>
      <c r="G42" s="135"/>
      <c r="H42" s="135"/>
      <c r="I42" s="135"/>
      <c r="J42" s="135"/>
      <c r="K42" s="135"/>
      <c r="L42" s="135"/>
      <c r="M42" s="135"/>
      <c r="N42" s="135"/>
      <c r="O42" s="135"/>
      <c r="P42" s="135"/>
      <c r="Q42" s="135"/>
      <c r="R42" s="135"/>
      <c r="S42" s="135"/>
      <c r="T42" s="135"/>
      <c r="U42" s="115" t="str">
        <f t="shared" si="1"/>
        <v>114:115</v>
      </c>
      <c r="V42" s="115" t="str">
        <f t="shared" si="1"/>
        <v>119:120</v>
      </c>
      <c r="W42" s="115" t="str">
        <f t="shared" si="1"/>
        <v>124:125</v>
      </c>
      <c r="X42" s="115"/>
      <c r="Y42" s="115"/>
      <c r="Z42" s="115"/>
      <c r="AA42" s="115"/>
      <c r="AB42" s="115"/>
      <c r="AC42" s="115"/>
      <c r="AD42" s="115"/>
      <c r="AE42" s="115"/>
      <c r="AF42" s="115"/>
      <c r="AG42" s="115"/>
      <c r="AH42" s="115"/>
      <c r="AI42" s="115"/>
      <c r="AJ42" s="115"/>
      <c r="AK42" s="115"/>
      <c r="AL42" s="115"/>
      <c r="AM42" s="467">
        <f t="shared" si="8"/>
        <v>112</v>
      </c>
      <c r="AN42" s="467">
        <f t="shared" si="9"/>
        <v>120</v>
      </c>
      <c r="AO42" s="467">
        <f t="shared" si="10"/>
        <v>126</v>
      </c>
      <c r="AP42" s="467">
        <f t="shared" si="11"/>
        <v>114</v>
      </c>
      <c r="AQ42" s="467">
        <f t="shared" si="12"/>
        <v>119</v>
      </c>
      <c r="AR42" s="467">
        <f t="shared" si="13"/>
        <v>124</v>
      </c>
      <c r="AS42" s="467">
        <f t="shared" si="14"/>
        <v>114</v>
      </c>
      <c r="AT42" s="467">
        <f t="shared" si="15"/>
        <v>119</v>
      </c>
      <c r="AU42" s="467">
        <f t="shared" si="16"/>
        <v>124</v>
      </c>
      <c r="AV42" s="467">
        <f t="shared" si="17"/>
        <v>112</v>
      </c>
      <c r="AW42" s="467">
        <f t="shared" si="18"/>
        <v>117</v>
      </c>
      <c r="AX42" s="467">
        <f t="shared" si="19"/>
        <v>122</v>
      </c>
      <c r="AZ42">
        <f>AZ41+90</f>
        <v>291.5</v>
      </c>
      <c r="BA42">
        <f t="shared" si="4"/>
        <v>112</v>
      </c>
      <c r="BB42">
        <f t="shared" si="4"/>
        <v>120</v>
      </c>
      <c r="BC42">
        <f t="shared" si="4"/>
        <v>126</v>
      </c>
      <c r="BD42">
        <f t="shared" si="4"/>
        <v>114</v>
      </c>
      <c r="BE42">
        <f t="shared" si="4"/>
        <v>119</v>
      </c>
      <c r="BF42">
        <f t="shared" si="4"/>
        <v>124</v>
      </c>
      <c r="BG42">
        <f t="shared" si="4"/>
        <v>114</v>
      </c>
      <c r="BH42">
        <f t="shared" si="4"/>
        <v>119</v>
      </c>
      <c r="BI42">
        <f t="shared" si="4"/>
        <v>124</v>
      </c>
      <c r="BJ42">
        <f t="shared" si="4"/>
        <v>112</v>
      </c>
      <c r="BK42">
        <f t="shared" si="4"/>
        <v>117</v>
      </c>
      <c r="BL42">
        <f t="shared" si="4"/>
        <v>122</v>
      </c>
      <c r="BO42" s="22"/>
      <c r="BP42" s="22"/>
      <c r="BQ42" s="22"/>
      <c r="BR42" s="22"/>
      <c r="BS42" s="22"/>
      <c r="BT42" s="22"/>
      <c r="BU42" s="22"/>
      <c r="BV42" s="22"/>
      <c r="BW42" s="22"/>
      <c r="BX42" s="22"/>
      <c r="BY42" s="22"/>
      <c r="BZ42" s="22"/>
    </row>
    <row r="43" spans="1:78" outlineLevel="1">
      <c r="A43">
        <f t="shared" ca="1" si="5"/>
        <v>10</v>
      </c>
      <c r="B43" s="25" t="s">
        <v>1603</v>
      </c>
      <c r="C43" s="135">
        <f t="shared" si="23"/>
        <v>121</v>
      </c>
      <c r="D43" s="135">
        <f t="shared" si="23"/>
        <v>126</v>
      </c>
      <c r="E43" s="135">
        <f t="shared" si="23"/>
        <v>131</v>
      </c>
      <c r="F43" s="135"/>
      <c r="G43" s="135"/>
      <c r="H43" s="135"/>
      <c r="I43" s="135"/>
      <c r="J43" s="135"/>
      <c r="K43" s="135"/>
      <c r="L43" s="135"/>
      <c r="M43" s="135"/>
      <c r="N43" s="135"/>
      <c r="O43" s="135"/>
      <c r="P43" s="135"/>
      <c r="Q43" s="135"/>
      <c r="R43" s="135"/>
      <c r="S43" s="135"/>
      <c r="T43" s="135"/>
      <c r="U43" s="115" t="str">
        <f t="shared" ref="U43:W47" si="24">C43&amp;":"&amp;C43+1</f>
        <v>121:122</v>
      </c>
      <c r="V43" s="115" t="str">
        <f t="shared" si="24"/>
        <v>126:127</v>
      </c>
      <c r="W43" s="115" t="str">
        <f t="shared" si="24"/>
        <v>131:132</v>
      </c>
      <c r="X43" s="115"/>
      <c r="Y43" s="115"/>
      <c r="Z43" s="115"/>
      <c r="AA43" s="115"/>
      <c r="AB43" s="115"/>
      <c r="AC43" s="115"/>
      <c r="AD43" s="115"/>
      <c r="AE43" s="115"/>
      <c r="AF43" s="115"/>
      <c r="AG43" s="115"/>
      <c r="AH43" s="115"/>
      <c r="AI43" s="115"/>
      <c r="AJ43" s="115"/>
      <c r="AK43" s="115"/>
      <c r="AL43" s="115"/>
      <c r="AM43" s="467">
        <f t="shared" si="8"/>
        <v>119</v>
      </c>
      <c r="AN43" s="467">
        <f t="shared" si="9"/>
        <v>127</v>
      </c>
      <c r="AO43" s="467">
        <f t="shared" si="10"/>
        <v>133</v>
      </c>
      <c r="AP43" s="467">
        <f t="shared" si="11"/>
        <v>121</v>
      </c>
      <c r="AQ43" s="467">
        <f t="shared" si="12"/>
        <v>126</v>
      </c>
      <c r="AR43" s="467">
        <f t="shared" si="13"/>
        <v>131</v>
      </c>
      <c r="AS43" s="467">
        <f t="shared" si="14"/>
        <v>121</v>
      </c>
      <c r="AT43" s="467">
        <f t="shared" si="15"/>
        <v>126</v>
      </c>
      <c r="AU43" s="467">
        <f t="shared" si="16"/>
        <v>131</v>
      </c>
      <c r="AV43" s="467">
        <f t="shared" si="17"/>
        <v>119</v>
      </c>
      <c r="AW43" s="467">
        <f t="shared" si="18"/>
        <v>124</v>
      </c>
      <c r="AX43" s="467">
        <f t="shared" si="19"/>
        <v>129</v>
      </c>
      <c r="AZ43">
        <f>AZ41+135</f>
        <v>336.5</v>
      </c>
      <c r="BA43">
        <f t="shared" si="4"/>
        <v>119</v>
      </c>
      <c r="BB43">
        <f t="shared" si="4"/>
        <v>127</v>
      </c>
      <c r="BC43">
        <f t="shared" si="4"/>
        <v>133</v>
      </c>
      <c r="BD43">
        <f t="shared" si="4"/>
        <v>121</v>
      </c>
      <c r="BE43">
        <f t="shared" si="4"/>
        <v>126</v>
      </c>
      <c r="BF43">
        <f t="shared" si="4"/>
        <v>131</v>
      </c>
      <c r="BG43">
        <f t="shared" si="4"/>
        <v>121</v>
      </c>
      <c r="BH43">
        <f t="shared" si="4"/>
        <v>126</v>
      </c>
      <c r="BI43">
        <f t="shared" si="4"/>
        <v>131</v>
      </c>
      <c r="BJ43">
        <f t="shared" si="4"/>
        <v>119</v>
      </c>
      <c r="BK43">
        <f t="shared" si="4"/>
        <v>124</v>
      </c>
      <c r="BL43">
        <f t="shared" si="4"/>
        <v>129</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5"/>
        <v>11</v>
      </c>
      <c r="B44" s="25" t="s">
        <v>1604</v>
      </c>
      <c r="C44" s="135">
        <f t="shared" si="23"/>
        <v>125</v>
      </c>
      <c r="D44" s="135">
        <f t="shared" si="23"/>
        <v>130</v>
      </c>
      <c r="E44" s="135">
        <f t="shared" si="23"/>
        <v>135</v>
      </c>
      <c r="F44" s="135"/>
      <c r="G44" s="135"/>
      <c r="H44" s="135"/>
      <c r="I44" s="135"/>
      <c r="J44" s="135"/>
      <c r="K44" s="135"/>
      <c r="L44" s="135"/>
      <c r="M44" s="135"/>
      <c r="N44" s="135"/>
      <c r="O44" s="135"/>
      <c r="P44" s="135"/>
      <c r="Q44" s="135"/>
      <c r="R44" s="135"/>
      <c r="S44" s="135"/>
      <c r="T44" s="135"/>
      <c r="U44" s="115" t="str">
        <f t="shared" si="24"/>
        <v>125:126</v>
      </c>
      <c r="V44" s="115" t="str">
        <f t="shared" si="24"/>
        <v>130:131</v>
      </c>
      <c r="W44" s="115" t="str">
        <f t="shared" si="24"/>
        <v>135:136</v>
      </c>
      <c r="X44" s="115"/>
      <c r="Y44" s="115"/>
      <c r="Z44" s="115"/>
      <c r="AA44" s="115"/>
      <c r="AB44" s="115"/>
      <c r="AC44" s="115"/>
      <c r="AD44" s="115"/>
      <c r="AE44" s="115"/>
      <c r="AF44" s="115"/>
      <c r="AG44" s="115"/>
      <c r="AH44" s="115"/>
      <c r="AI44" s="115"/>
      <c r="AJ44" s="115"/>
      <c r="AK44" s="115"/>
      <c r="AL44" s="115"/>
      <c r="AM44" s="467">
        <f t="shared" si="8"/>
        <v>123</v>
      </c>
      <c r="AN44" s="467">
        <f t="shared" si="9"/>
        <v>131</v>
      </c>
      <c r="AO44" s="467">
        <f t="shared" si="10"/>
        <v>137</v>
      </c>
      <c r="AP44" s="467">
        <f t="shared" si="11"/>
        <v>125</v>
      </c>
      <c r="AQ44" s="467">
        <f t="shared" si="12"/>
        <v>130</v>
      </c>
      <c r="AR44" s="467">
        <f t="shared" si="13"/>
        <v>135</v>
      </c>
      <c r="AS44" s="467">
        <f t="shared" si="14"/>
        <v>125</v>
      </c>
      <c r="AT44" s="467">
        <f t="shared" si="15"/>
        <v>130</v>
      </c>
      <c r="AU44" s="467">
        <f t="shared" si="16"/>
        <v>135</v>
      </c>
      <c r="AV44" s="467">
        <f t="shared" si="17"/>
        <v>123</v>
      </c>
      <c r="AW44" s="467">
        <f t="shared" si="18"/>
        <v>128</v>
      </c>
      <c r="AX44" s="467">
        <f t="shared" si="19"/>
        <v>133</v>
      </c>
      <c r="AY44">
        <f>AY39+365</f>
        <v>391.5</v>
      </c>
      <c r="AZ44">
        <f>AZ39+364</f>
        <v>364</v>
      </c>
      <c r="BA44">
        <f t="shared" ref="BA44:BL53" si="25">ROUND((BA$33+$AZ44-$BA$31)/$BA$32,0)</f>
        <v>123</v>
      </c>
      <c r="BB44">
        <f t="shared" si="25"/>
        <v>131</v>
      </c>
      <c r="BC44">
        <f t="shared" si="25"/>
        <v>137</v>
      </c>
      <c r="BD44">
        <f t="shared" si="25"/>
        <v>125</v>
      </c>
      <c r="BE44">
        <f t="shared" si="25"/>
        <v>130</v>
      </c>
      <c r="BF44">
        <f t="shared" si="25"/>
        <v>135</v>
      </c>
      <c r="BG44">
        <f t="shared" si="25"/>
        <v>125</v>
      </c>
      <c r="BH44">
        <f t="shared" si="25"/>
        <v>130</v>
      </c>
      <c r="BI44">
        <f t="shared" si="25"/>
        <v>135</v>
      </c>
      <c r="BJ44">
        <f t="shared" si="25"/>
        <v>123</v>
      </c>
      <c r="BK44">
        <f t="shared" si="25"/>
        <v>128</v>
      </c>
      <c r="BL44">
        <f t="shared" si="25"/>
        <v>133</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26">OFFSET(A45,-1,0)+1</f>
        <v>12</v>
      </c>
      <c r="B45" s="25" t="s">
        <v>1605</v>
      </c>
      <c r="C45" s="135">
        <f t="shared" si="23"/>
        <v>136</v>
      </c>
      <c r="D45" s="135">
        <f t="shared" si="23"/>
        <v>141</v>
      </c>
      <c r="E45" s="135">
        <f t="shared" si="23"/>
        <v>146</v>
      </c>
      <c r="F45" s="135"/>
      <c r="G45" s="135"/>
      <c r="H45" s="135"/>
      <c r="I45" s="135"/>
      <c r="J45" s="135"/>
      <c r="K45" s="135"/>
      <c r="L45" s="135"/>
      <c r="M45" s="135"/>
      <c r="N45" s="135"/>
      <c r="O45" s="135"/>
      <c r="P45" s="135"/>
      <c r="Q45" s="135"/>
      <c r="R45" s="135"/>
      <c r="S45" s="135"/>
      <c r="T45" s="135"/>
      <c r="U45" s="115" t="str">
        <f t="shared" si="24"/>
        <v>136:137</v>
      </c>
      <c r="V45" s="115" t="str">
        <f t="shared" si="24"/>
        <v>141:142</v>
      </c>
      <c r="W45" s="115" t="str">
        <f t="shared" si="24"/>
        <v>146:147</v>
      </c>
      <c r="X45" s="115"/>
      <c r="Y45" s="115"/>
      <c r="Z45" s="115"/>
      <c r="AA45" s="115"/>
      <c r="AB45" s="115"/>
      <c r="AC45" s="115"/>
      <c r="AD45" s="115"/>
      <c r="AE45" s="115"/>
      <c r="AF45" s="115"/>
      <c r="AG45" s="115"/>
      <c r="AH45" s="115"/>
      <c r="AI45" s="115"/>
      <c r="AJ45" s="115"/>
      <c r="AK45" s="115"/>
      <c r="AL45" s="115"/>
      <c r="AM45" s="467">
        <f t="shared" si="8"/>
        <v>134</v>
      </c>
      <c r="AN45" s="467">
        <f t="shared" si="9"/>
        <v>142</v>
      </c>
      <c r="AO45" s="467">
        <f t="shared" si="10"/>
        <v>148</v>
      </c>
      <c r="AP45" s="467">
        <f t="shared" si="11"/>
        <v>136</v>
      </c>
      <c r="AQ45" s="467">
        <f t="shared" si="12"/>
        <v>141</v>
      </c>
      <c r="AR45" s="467">
        <f t="shared" si="13"/>
        <v>146</v>
      </c>
      <c r="AS45" s="467">
        <f t="shared" si="14"/>
        <v>136</v>
      </c>
      <c r="AT45" s="467">
        <f t="shared" si="15"/>
        <v>141</v>
      </c>
      <c r="AU45" s="467">
        <f t="shared" si="16"/>
        <v>146</v>
      </c>
      <c r="AV45" s="467">
        <f t="shared" si="17"/>
        <v>134</v>
      </c>
      <c r="AW45" s="467">
        <f t="shared" si="18"/>
        <v>139</v>
      </c>
      <c r="AX45" s="467">
        <f t="shared" si="19"/>
        <v>144</v>
      </c>
      <c r="AZ45">
        <f>AZ40+364</f>
        <v>446.5</v>
      </c>
      <c r="BA45">
        <f t="shared" si="25"/>
        <v>134</v>
      </c>
      <c r="BB45">
        <f t="shared" si="25"/>
        <v>142</v>
      </c>
      <c r="BC45">
        <f t="shared" si="25"/>
        <v>148</v>
      </c>
      <c r="BD45">
        <f t="shared" si="25"/>
        <v>136</v>
      </c>
      <c r="BE45">
        <f t="shared" si="25"/>
        <v>141</v>
      </c>
      <c r="BF45">
        <f t="shared" si="25"/>
        <v>146</v>
      </c>
      <c r="BG45">
        <f t="shared" si="25"/>
        <v>136</v>
      </c>
      <c r="BH45">
        <f t="shared" si="25"/>
        <v>141</v>
      </c>
      <c r="BI45">
        <f t="shared" si="25"/>
        <v>146</v>
      </c>
      <c r="BJ45">
        <f t="shared" si="25"/>
        <v>134</v>
      </c>
      <c r="BK45">
        <f t="shared" si="25"/>
        <v>139</v>
      </c>
      <c r="BL45">
        <f t="shared" si="25"/>
        <v>144</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26"/>
        <v>13</v>
      </c>
      <c r="B46" s="25" t="s">
        <v>1607</v>
      </c>
      <c r="C46" s="136">
        <f>INDEX($AM46:$AX46,1,C$31+(d.Region-1)*3)</f>
        <v>153</v>
      </c>
      <c r="D46" s="136">
        <f>INDEX($AM46:$AX46,1,D$31+(d.Region-1)*3)</f>
        <v>158</v>
      </c>
      <c r="E46" s="136">
        <f>INDEX($AM46:$AX46,1,E$31+(d.Region-1)*3)</f>
        <v>163</v>
      </c>
      <c r="F46" s="136"/>
      <c r="G46" s="136"/>
      <c r="H46" s="136"/>
      <c r="I46" s="136"/>
      <c r="J46" s="136"/>
      <c r="K46" s="136"/>
      <c r="L46" s="136"/>
      <c r="M46" s="136"/>
      <c r="N46" s="136"/>
      <c r="O46" s="136"/>
      <c r="P46" s="136"/>
      <c r="Q46" s="136"/>
      <c r="R46" s="136"/>
      <c r="S46" s="136"/>
      <c r="T46" s="136"/>
      <c r="U46" s="115" t="str">
        <f t="shared" si="24"/>
        <v>153:154</v>
      </c>
      <c r="V46" s="115" t="str">
        <f t="shared" si="24"/>
        <v>158:159</v>
      </c>
      <c r="W46" s="115" t="str">
        <f t="shared" si="24"/>
        <v>163:164</v>
      </c>
      <c r="X46" s="115"/>
      <c r="Y46" s="115"/>
      <c r="Z46" s="115"/>
      <c r="AA46" s="115"/>
      <c r="AB46" s="115"/>
      <c r="AC46" s="115"/>
      <c r="AD46" s="115"/>
      <c r="AE46" s="115"/>
      <c r="AF46" s="115"/>
      <c r="AG46" s="115"/>
      <c r="AH46" s="115"/>
      <c r="AI46" s="115"/>
      <c r="AJ46" s="115"/>
      <c r="AK46" s="115"/>
      <c r="AL46" s="115"/>
      <c r="AM46" s="467">
        <f t="shared" si="8"/>
        <v>151</v>
      </c>
      <c r="AN46" s="467">
        <f t="shared" si="9"/>
        <v>159</v>
      </c>
      <c r="AO46" s="467">
        <f t="shared" si="10"/>
        <v>165</v>
      </c>
      <c r="AP46" s="467">
        <f t="shared" si="11"/>
        <v>153</v>
      </c>
      <c r="AQ46" s="467">
        <f t="shared" si="12"/>
        <v>158</v>
      </c>
      <c r="AR46" s="467">
        <f t="shared" si="13"/>
        <v>163</v>
      </c>
      <c r="AS46" s="467">
        <f t="shared" si="14"/>
        <v>153</v>
      </c>
      <c r="AT46" s="467">
        <f t="shared" si="15"/>
        <v>158</v>
      </c>
      <c r="AU46" s="467">
        <f t="shared" si="16"/>
        <v>163</v>
      </c>
      <c r="AV46" s="467">
        <f t="shared" si="17"/>
        <v>151</v>
      </c>
      <c r="AW46" s="467">
        <f t="shared" si="18"/>
        <v>156</v>
      </c>
      <c r="AX46" s="467">
        <f t="shared" si="19"/>
        <v>161</v>
      </c>
      <c r="AZ46">
        <f>AZ41+364</f>
        <v>565.5</v>
      </c>
      <c r="BA46">
        <f t="shared" si="25"/>
        <v>151</v>
      </c>
      <c r="BB46">
        <f t="shared" si="25"/>
        <v>159</v>
      </c>
      <c r="BC46">
        <f t="shared" si="25"/>
        <v>165</v>
      </c>
      <c r="BD46">
        <f t="shared" si="25"/>
        <v>153</v>
      </c>
      <c r="BE46">
        <f t="shared" si="25"/>
        <v>158</v>
      </c>
      <c r="BF46">
        <f t="shared" si="25"/>
        <v>163</v>
      </c>
      <c r="BG46">
        <f t="shared" si="25"/>
        <v>153</v>
      </c>
      <c r="BH46">
        <f t="shared" si="25"/>
        <v>158</v>
      </c>
      <c r="BI46">
        <f t="shared" si="25"/>
        <v>163</v>
      </c>
      <c r="BJ46">
        <f t="shared" si="25"/>
        <v>151</v>
      </c>
      <c r="BK46">
        <f t="shared" si="25"/>
        <v>156</v>
      </c>
      <c r="BL46">
        <f t="shared" si="25"/>
        <v>161</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26"/>
        <v>14</v>
      </c>
      <c r="B47" s="25" t="s">
        <v>1036</v>
      </c>
      <c r="C47" s="135">
        <f t="shared" ref="C47:E50" si="27">INDEX($AM47:$AX47,1,C$31+(d.Region-1)*3)+INDEX(i.AgeJ,C$33,1)/7</f>
        <v>166</v>
      </c>
      <c r="D47" s="135">
        <f t="shared" si="27"/>
        <v>171</v>
      </c>
      <c r="E47" s="135">
        <f t="shared" si="27"/>
        <v>176</v>
      </c>
      <c r="F47" s="135"/>
      <c r="G47" s="135"/>
      <c r="H47" s="135"/>
      <c r="I47" s="135"/>
      <c r="J47" s="135"/>
      <c r="K47" s="135"/>
      <c r="L47" s="135"/>
      <c r="M47" s="135"/>
      <c r="N47" s="135"/>
      <c r="O47" s="135"/>
      <c r="P47" s="135"/>
      <c r="Q47" s="135"/>
      <c r="R47" s="135"/>
      <c r="S47" s="135"/>
      <c r="T47" s="135"/>
      <c r="U47" s="115" t="str">
        <f t="shared" si="24"/>
        <v>166:167</v>
      </c>
      <c r="V47" s="115" t="str">
        <f t="shared" si="24"/>
        <v>171:172</v>
      </c>
      <c r="W47" s="115" t="str">
        <f t="shared" si="24"/>
        <v>176:177</v>
      </c>
      <c r="X47" s="115"/>
      <c r="Y47" s="115"/>
      <c r="Z47" s="115"/>
      <c r="AA47" s="115"/>
      <c r="AB47" s="115"/>
      <c r="AC47" s="115"/>
      <c r="AD47" s="115"/>
      <c r="AE47" s="115"/>
      <c r="AF47" s="115"/>
      <c r="AG47" s="115"/>
      <c r="AH47" s="115"/>
      <c r="AI47" s="115"/>
      <c r="AJ47" s="115"/>
      <c r="AK47" s="115"/>
      <c r="AL47" s="115"/>
      <c r="AM47" s="467">
        <f t="shared" si="8"/>
        <v>164</v>
      </c>
      <c r="AN47" s="467">
        <f t="shared" si="9"/>
        <v>172</v>
      </c>
      <c r="AO47" s="467">
        <f t="shared" si="10"/>
        <v>178</v>
      </c>
      <c r="AP47" s="467">
        <f t="shared" si="11"/>
        <v>166</v>
      </c>
      <c r="AQ47" s="467">
        <f t="shared" si="12"/>
        <v>171</v>
      </c>
      <c r="AR47" s="467">
        <f t="shared" si="13"/>
        <v>176</v>
      </c>
      <c r="AS47" s="467">
        <f t="shared" si="14"/>
        <v>166</v>
      </c>
      <c r="AT47" s="467">
        <f t="shared" si="15"/>
        <v>171</v>
      </c>
      <c r="AU47" s="467">
        <f t="shared" si="16"/>
        <v>176</v>
      </c>
      <c r="AV47" s="467">
        <f t="shared" si="17"/>
        <v>164</v>
      </c>
      <c r="AW47" s="467">
        <f t="shared" si="18"/>
        <v>169</v>
      </c>
      <c r="AX47" s="467">
        <f t="shared" si="19"/>
        <v>174</v>
      </c>
      <c r="AZ47">
        <f>AZ46+90</f>
        <v>655.5</v>
      </c>
      <c r="BA47">
        <f t="shared" si="25"/>
        <v>164</v>
      </c>
      <c r="BB47">
        <f t="shared" si="25"/>
        <v>172</v>
      </c>
      <c r="BC47">
        <f t="shared" si="25"/>
        <v>178</v>
      </c>
      <c r="BD47">
        <f t="shared" si="25"/>
        <v>166</v>
      </c>
      <c r="BE47">
        <f t="shared" si="25"/>
        <v>171</v>
      </c>
      <c r="BF47">
        <f t="shared" si="25"/>
        <v>176</v>
      </c>
      <c r="BG47">
        <f t="shared" si="25"/>
        <v>166</v>
      </c>
      <c r="BH47">
        <f t="shared" si="25"/>
        <v>171</v>
      </c>
      <c r="BI47">
        <f t="shared" si="25"/>
        <v>176</v>
      </c>
      <c r="BJ47">
        <f t="shared" si="25"/>
        <v>164</v>
      </c>
      <c r="BK47">
        <f t="shared" si="25"/>
        <v>169</v>
      </c>
      <c r="BL47">
        <f t="shared" si="25"/>
        <v>174</v>
      </c>
      <c r="BO47" s="22"/>
      <c r="BP47" s="22"/>
      <c r="BQ47" s="22"/>
      <c r="BR47" s="22"/>
      <c r="BS47" s="22"/>
      <c r="BT47" s="22"/>
      <c r="BU47" s="22"/>
      <c r="BV47" s="22"/>
      <c r="BW47" s="22"/>
      <c r="BX47" s="22"/>
      <c r="BY47" s="22"/>
      <c r="BZ47" s="22"/>
    </row>
    <row r="48" spans="1:78" outlineLevel="1">
      <c r="A48">
        <f t="shared" ca="1" si="26"/>
        <v>15</v>
      </c>
      <c r="B48" s="25" t="s">
        <v>1603</v>
      </c>
      <c r="C48" s="135">
        <f t="shared" si="27"/>
        <v>173</v>
      </c>
      <c r="D48" s="135">
        <f t="shared" si="27"/>
        <v>178</v>
      </c>
      <c r="E48" s="135">
        <f t="shared" si="27"/>
        <v>183</v>
      </c>
      <c r="F48" s="135"/>
      <c r="G48" s="135"/>
      <c r="H48" s="135"/>
      <c r="I48" s="135"/>
      <c r="J48" s="135"/>
      <c r="K48" s="135"/>
      <c r="L48" s="135"/>
      <c r="M48" s="135"/>
      <c r="N48" s="135"/>
      <c r="O48" s="135"/>
      <c r="P48" s="135"/>
      <c r="Q48" s="135"/>
      <c r="R48" s="135"/>
      <c r="S48" s="135"/>
      <c r="T48" s="135"/>
      <c r="U48" s="115" t="str">
        <f t="shared" ref="U48:U66" si="28">C48&amp;":"&amp;C48+1</f>
        <v>173:174</v>
      </c>
      <c r="V48" s="115" t="str">
        <f t="shared" ref="V48:V66" si="29">D48&amp;":"&amp;D48+1</f>
        <v>178:179</v>
      </c>
      <c r="W48" s="115" t="str">
        <f t="shared" ref="W48:W66" si="30">E48&amp;":"&amp;E48+1</f>
        <v>183:184</v>
      </c>
      <c r="X48" s="115"/>
      <c r="Y48" s="115"/>
      <c r="Z48" s="115"/>
      <c r="AA48" s="115"/>
      <c r="AB48" s="115"/>
      <c r="AC48" s="115"/>
      <c r="AD48" s="115"/>
      <c r="AE48" s="115"/>
      <c r="AF48" s="115"/>
      <c r="AG48" s="115"/>
      <c r="AH48" s="115"/>
      <c r="AI48" s="115"/>
      <c r="AJ48" s="115"/>
      <c r="AK48" s="115"/>
      <c r="AL48" s="115"/>
      <c r="AM48" s="467">
        <f t="shared" si="8"/>
        <v>171</v>
      </c>
      <c r="AN48" s="467">
        <f t="shared" si="9"/>
        <v>179</v>
      </c>
      <c r="AO48" s="467">
        <f t="shared" si="10"/>
        <v>185</v>
      </c>
      <c r="AP48" s="467">
        <f t="shared" si="11"/>
        <v>173</v>
      </c>
      <c r="AQ48" s="467">
        <f t="shared" si="12"/>
        <v>178</v>
      </c>
      <c r="AR48" s="467">
        <f t="shared" si="13"/>
        <v>183</v>
      </c>
      <c r="AS48" s="467">
        <f t="shared" si="14"/>
        <v>173</v>
      </c>
      <c r="AT48" s="467">
        <f t="shared" si="15"/>
        <v>178</v>
      </c>
      <c r="AU48" s="467">
        <f t="shared" si="16"/>
        <v>183</v>
      </c>
      <c r="AV48" s="467">
        <f t="shared" si="17"/>
        <v>171</v>
      </c>
      <c r="AW48" s="467">
        <f t="shared" si="18"/>
        <v>176</v>
      </c>
      <c r="AX48" s="467">
        <f t="shared" si="19"/>
        <v>181</v>
      </c>
      <c r="AZ48">
        <f>AZ46+135</f>
        <v>700.5</v>
      </c>
      <c r="BA48">
        <f t="shared" si="25"/>
        <v>171</v>
      </c>
      <c r="BB48">
        <f t="shared" si="25"/>
        <v>179</v>
      </c>
      <c r="BC48">
        <f t="shared" si="25"/>
        <v>185</v>
      </c>
      <c r="BD48">
        <f t="shared" si="25"/>
        <v>173</v>
      </c>
      <c r="BE48">
        <f t="shared" si="25"/>
        <v>178</v>
      </c>
      <c r="BF48">
        <f t="shared" si="25"/>
        <v>183</v>
      </c>
      <c r="BG48">
        <f t="shared" si="25"/>
        <v>173</v>
      </c>
      <c r="BH48">
        <f t="shared" si="25"/>
        <v>178</v>
      </c>
      <c r="BI48">
        <f t="shared" si="25"/>
        <v>183</v>
      </c>
      <c r="BJ48">
        <f t="shared" si="25"/>
        <v>171</v>
      </c>
      <c r="BK48">
        <f t="shared" si="25"/>
        <v>176</v>
      </c>
      <c r="BL48">
        <f t="shared" si="25"/>
        <v>181</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26"/>
        <v>16</v>
      </c>
      <c r="B49" s="25" t="s">
        <v>1608</v>
      </c>
      <c r="C49" s="135">
        <f t="shared" si="27"/>
        <v>177</v>
      </c>
      <c r="D49" s="135">
        <f t="shared" si="27"/>
        <v>182</v>
      </c>
      <c r="E49" s="135">
        <f t="shared" si="27"/>
        <v>187</v>
      </c>
      <c r="F49" s="135"/>
      <c r="G49" s="135"/>
      <c r="H49" s="135"/>
      <c r="I49" s="135"/>
      <c r="J49" s="135"/>
      <c r="K49" s="135"/>
      <c r="L49" s="135"/>
      <c r="M49" s="135"/>
      <c r="N49" s="135"/>
      <c r="O49" s="135"/>
      <c r="P49" s="135"/>
      <c r="Q49" s="135"/>
      <c r="R49" s="135"/>
      <c r="S49" s="135"/>
      <c r="T49" s="135"/>
      <c r="U49" s="115" t="str">
        <f t="shared" si="28"/>
        <v>177:178</v>
      </c>
      <c r="V49" s="115" t="str">
        <f t="shared" si="29"/>
        <v>182:183</v>
      </c>
      <c r="W49" s="115" t="str">
        <f t="shared" si="30"/>
        <v>187:188</v>
      </c>
      <c r="X49" s="115"/>
      <c r="Y49" s="115"/>
      <c r="Z49" s="115"/>
      <c r="AA49" s="115"/>
      <c r="AB49" s="115"/>
      <c r="AC49" s="115"/>
      <c r="AD49" s="115"/>
      <c r="AE49" s="115"/>
      <c r="AF49" s="115"/>
      <c r="AG49" s="115"/>
      <c r="AH49" s="115"/>
      <c r="AI49" s="115"/>
      <c r="AJ49" s="115"/>
      <c r="AK49" s="115"/>
      <c r="AL49" s="115"/>
      <c r="AM49" s="467">
        <f t="shared" si="8"/>
        <v>175</v>
      </c>
      <c r="AN49" s="467">
        <f t="shared" si="9"/>
        <v>183</v>
      </c>
      <c r="AO49" s="467">
        <f t="shared" si="10"/>
        <v>189</v>
      </c>
      <c r="AP49" s="467">
        <f t="shared" si="11"/>
        <v>177</v>
      </c>
      <c r="AQ49" s="467">
        <f t="shared" si="12"/>
        <v>182</v>
      </c>
      <c r="AR49" s="467">
        <f t="shared" si="13"/>
        <v>187</v>
      </c>
      <c r="AS49" s="467">
        <f t="shared" si="14"/>
        <v>177</v>
      </c>
      <c r="AT49" s="467">
        <f t="shared" si="15"/>
        <v>182</v>
      </c>
      <c r="AU49" s="467">
        <f t="shared" si="16"/>
        <v>187</v>
      </c>
      <c r="AV49" s="467">
        <f t="shared" si="17"/>
        <v>175</v>
      </c>
      <c r="AW49" s="467">
        <f t="shared" si="18"/>
        <v>180</v>
      </c>
      <c r="AX49" s="467">
        <f t="shared" si="19"/>
        <v>185</v>
      </c>
      <c r="AZ49">
        <f>AZ44+364</f>
        <v>728</v>
      </c>
      <c r="BA49">
        <f t="shared" si="25"/>
        <v>175</v>
      </c>
      <c r="BB49">
        <f t="shared" si="25"/>
        <v>183</v>
      </c>
      <c r="BC49">
        <f t="shared" si="25"/>
        <v>189</v>
      </c>
      <c r="BD49">
        <f t="shared" si="25"/>
        <v>177</v>
      </c>
      <c r="BE49">
        <f t="shared" si="25"/>
        <v>182</v>
      </c>
      <c r="BF49">
        <f t="shared" si="25"/>
        <v>187</v>
      </c>
      <c r="BG49">
        <f t="shared" si="25"/>
        <v>177</v>
      </c>
      <c r="BH49">
        <f t="shared" si="25"/>
        <v>182</v>
      </c>
      <c r="BI49">
        <f t="shared" si="25"/>
        <v>187</v>
      </c>
      <c r="BJ49">
        <f t="shared" si="25"/>
        <v>175</v>
      </c>
      <c r="BK49">
        <f t="shared" si="25"/>
        <v>180</v>
      </c>
      <c r="BL49">
        <f t="shared" si="25"/>
        <v>185</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26"/>
        <v>17</v>
      </c>
      <c r="B50" s="25" t="s">
        <v>1605</v>
      </c>
      <c r="C50" s="135">
        <f t="shared" si="27"/>
        <v>188</v>
      </c>
      <c r="D50" s="135">
        <f t="shared" si="27"/>
        <v>193</v>
      </c>
      <c r="E50" s="135">
        <f t="shared" si="27"/>
        <v>198</v>
      </c>
      <c r="F50" s="135"/>
      <c r="G50" s="135"/>
      <c r="H50" s="135"/>
      <c r="I50" s="135"/>
      <c r="J50" s="135"/>
      <c r="K50" s="135"/>
      <c r="L50" s="135"/>
      <c r="M50" s="135"/>
      <c r="N50" s="135"/>
      <c r="O50" s="135"/>
      <c r="P50" s="135"/>
      <c r="Q50" s="135"/>
      <c r="R50" s="135"/>
      <c r="S50" s="135"/>
      <c r="T50" s="135"/>
      <c r="U50" s="115" t="str">
        <f t="shared" si="28"/>
        <v>188:189</v>
      </c>
      <c r="V50" s="115" t="str">
        <f t="shared" si="29"/>
        <v>193:194</v>
      </c>
      <c r="W50" s="115" t="str">
        <f t="shared" si="30"/>
        <v>198:199</v>
      </c>
      <c r="X50" s="115"/>
      <c r="Y50" s="115"/>
      <c r="Z50" s="115"/>
      <c r="AA50" s="115"/>
      <c r="AB50" s="115"/>
      <c r="AC50" s="115"/>
      <c r="AD50" s="115"/>
      <c r="AE50" s="115"/>
      <c r="AF50" s="115"/>
      <c r="AG50" s="115"/>
      <c r="AH50" s="115"/>
      <c r="AI50" s="115"/>
      <c r="AJ50" s="115"/>
      <c r="AK50" s="115"/>
      <c r="AL50" s="115"/>
      <c r="AM50" s="467">
        <f t="shared" si="8"/>
        <v>186</v>
      </c>
      <c r="AN50" s="467">
        <f t="shared" si="9"/>
        <v>194</v>
      </c>
      <c r="AO50" s="467">
        <f t="shared" si="10"/>
        <v>200</v>
      </c>
      <c r="AP50" s="467">
        <f t="shared" si="11"/>
        <v>188</v>
      </c>
      <c r="AQ50" s="467">
        <f t="shared" si="12"/>
        <v>193</v>
      </c>
      <c r="AR50" s="467">
        <f t="shared" si="13"/>
        <v>198</v>
      </c>
      <c r="AS50" s="467">
        <f t="shared" si="14"/>
        <v>188</v>
      </c>
      <c r="AT50" s="467">
        <f t="shared" si="15"/>
        <v>193</v>
      </c>
      <c r="AU50" s="467">
        <f t="shared" si="16"/>
        <v>198</v>
      </c>
      <c r="AV50" s="467">
        <f t="shared" si="17"/>
        <v>186</v>
      </c>
      <c r="AW50" s="467">
        <f t="shared" si="18"/>
        <v>191</v>
      </c>
      <c r="AX50" s="467">
        <f t="shared" si="19"/>
        <v>196</v>
      </c>
      <c r="AZ50">
        <f>AZ45+364</f>
        <v>810.5</v>
      </c>
      <c r="BA50">
        <f t="shared" si="25"/>
        <v>186</v>
      </c>
      <c r="BB50">
        <f t="shared" si="25"/>
        <v>194</v>
      </c>
      <c r="BC50">
        <f t="shared" si="25"/>
        <v>200</v>
      </c>
      <c r="BD50">
        <f t="shared" si="25"/>
        <v>188</v>
      </c>
      <c r="BE50">
        <f t="shared" si="25"/>
        <v>193</v>
      </c>
      <c r="BF50">
        <f t="shared" si="25"/>
        <v>198</v>
      </c>
      <c r="BG50">
        <f t="shared" si="25"/>
        <v>188</v>
      </c>
      <c r="BH50">
        <f t="shared" si="25"/>
        <v>193</v>
      </c>
      <c r="BI50">
        <f t="shared" si="25"/>
        <v>198</v>
      </c>
      <c r="BJ50">
        <f t="shared" si="25"/>
        <v>186</v>
      </c>
      <c r="BK50">
        <f t="shared" si="25"/>
        <v>191</v>
      </c>
      <c r="BL50">
        <f t="shared" si="25"/>
        <v>196</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26"/>
        <v>18</v>
      </c>
      <c r="B51" s="25" t="s">
        <v>1609</v>
      </c>
      <c r="C51" s="136">
        <f>INDEX($AM51:$AX51,1,C$31+(d.Region-1)*3)</f>
        <v>205</v>
      </c>
      <c r="D51" s="136">
        <f>INDEX($AM51:$AX51,1,D$31+(d.Region-1)*3)</f>
        <v>210</v>
      </c>
      <c r="E51" s="136">
        <f>INDEX($AM51:$AX51,1,E$31+(d.Region-1)*3)</f>
        <v>215</v>
      </c>
      <c r="F51" s="136"/>
      <c r="G51" s="136"/>
      <c r="H51" s="136"/>
      <c r="I51" s="136"/>
      <c r="J51" s="136"/>
      <c r="K51" s="136"/>
      <c r="L51" s="136"/>
      <c r="M51" s="136"/>
      <c r="N51" s="136"/>
      <c r="O51" s="136"/>
      <c r="P51" s="136"/>
      <c r="Q51" s="136"/>
      <c r="R51" s="136"/>
      <c r="S51" s="136"/>
      <c r="T51" s="136"/>
      <c r="U51" s="115" t="str">
        <f t="shared" si="28"/>
        <v>205:206</v>
      </c>
      <c r="V51" s="115" t="str">
        <f t="shared" si="29"/>
        <v>210:211</v>
      </c>
      <c r="W51" s="115" t="str">
        <f t="shared" si="30"/>
        <v>215:216</v>
      </c>
      <c r="X51" s="115"/>
      <c r="Y51" s="115"/>
      <c r="Z51" s="115"/>
      <c r="AA51" s="115"/>
      <c r="AB51" s="115"/>
      <c r="AC51" s="115"/>
      <c r="AD51" s="115"/>
      <c r="AE51" s="115"/>
      <c r="AF51" s="115"/>
      <c r="AG51" s="115"/>
      <c r="AH51" s="115"/>
      <c r="AI51" s="115"/>
      <c r="AJ51" s="115"/>
      <c r="AK51" s="115"/>
      <c r="AL51" s="115"/>
      <c r="AM51" s="467">
        <f t="shared" si="8"/>
        <v>203</v>
      </c>
      <c r="AN51" s="467">
        <f t="shared" si="9"/>
        <v>211</v>
      </c>
      <c r="AO51" s="467">
        <f t="shared" si="10"/>
        <v>217</v>
      </c>
      <c r="AP51" s="467">
        <f t="shared" si="11"/>
        <v>205</v>
      </c>
      <c r="AQ51" s="467">
        <f t="shared" si="12"/>
        <v>210</v>
      </c>
      <c r="AR51" s="467">
        <f t="shared" si="13"/>
        <v>215</v>
      </c>
      <c r="AS51" s="467">
        <f t="shared" si="14"/>
        <v>205</v>
      </c>
      <c r="AT51" s="467">
        <f t="shared" si="15"/>
        <v>210</v>
      </c>
      <c r="AU51" s="467">
        <f t="shared" si="16"/>
        <v>215</v>
      </c>
      <c r="AV51" s="467">
        <f t="shared" si="17"/>
        <v>203</v>
      </c>
      <c r="AW51" s="467">
        <f t="shared" si="18"/>
        <v>208</v>
      </c>
      <c r="AX51" s="467">
        <f t="shared" si="19"/>
        <v>213</v>
      </c>
      <c r="AZ51">
        <f>AZ46+364</f>
        <v>929.5</v>
      </c>
      <c r="BA51">
        <f t="shared" si="25"/>
        <v>203</v>
      </c>
      <c r="BB51">
        <f t="shared" si="25"/>
        <v>211</v>
      </c>
      <c r="BC51">
        <f t="shared" si="25"/>
        <v>217</v>
      </c>
      <c r="BD51">
        <f t="shared" si="25"/>
        <v>205</v>
      </c>
      <c r="BE51">
        <f t="shared" si="25"/>
        <v>210</v>
      </c>
      <c r="BF51">
        <f t="shared" si="25"/>
        <v>215</v>
      </c>
      <c r="BG51">
        <f t="shared" si="25"/>
        <v>205</v>
      </c>
      <c r="BH51">
        <f t="shared" si="25"/>
        <v>210</v>
      </c>
      <c r="BI51">
        <f t="shared" si="25"/>
        <v>215</v>
      </c>
      <c r="BJ51">
        <f t="shared" si="25"/>
        <v>203</v>
      </c>
      <c r="BK51">
        <f t="shared" si="25"/>
        <v>208</v>
      </c>
      <c r="BL51">
        <f t="shared" si="25"/>
        <v>213</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26"/>
        <v>19</v>
      </c>
      <c r="B52" s="25" t="s">
        <v>1036</v>
      </c>
      <c r="C52" s="135">
        <f t="shared" ref="C52:E55" si="31">INDEX($AM52:$AX52,1,C$31+(d.Region-1)*3)+INDEX(i.AgeJ,C$33,1)/7</f>
        <v>218</v>
      </c>
      <c r="D52" s="135">
        <f t="shared" si="31"/>
        <v>223</v>
      </c>
      <c r="E52" s="135">
        <f t="shared" si="31"/>
        <v>228</v>
      </c>
      <c r="F52" s="135"/>
      <c r="G52" s="135"/>
      <c r="H52" s="135"/>
      <c r="I52" s="135"/>
      <c r="J52" s="135"/>
      <c r="K52" s="135"/>
      <c r="L52" s="135"/>
      <c r="M52" s="135"/>
      <c r="N52" s="135"/>
      <c r="O52" s="135"/>
      <c r="P52" s="135"/>
      <c r="Q52" s="135"/>
      <c r="R52" s="135"/>
      <c r="S52" s="135"/>
      <c r="T52" s="135"/>
      <c r="U52" s="115" t="str">
        <f>C52&amp;":"&amp;C52+1</f>
        <v>218:219</v>
      </c>
      <c r="V52" s="115" t="str">
        <f>D52&amp;":"&amp;D52+1</f>
        <v>223:224</v>
      </c>
      <c r="W52" s="115" t="str">
        <f>E52&amp;":"&amp;E52+1</f>
        <v>228:229</v>
      </c>
      <c r="X52" s="115"/>
      <c r="Y52" s="115"/>
      <c r="Z52" s="115"/>
      <c r="AA52" s="115"/>
      <c r="AB52" s="115"/>
      <c r="AC52" s="115"/>
      <c r="AD52" s="115"/>
      <c r="AE52" s="115"/>
      <c r="AF52" s="115"/>
      <c r="AG52" s="115"/>
      <c r="AH52" s="115"/>
      <c r="AI52" s="115"/>
      <c r="AJ52" s="115"/>
      <c r="AK52" s="115"/>
      <c r="AL52" s="115"/>
      <c r="AM52" s="467">
        <f t="shared" si="8"/>
        <v>216</v>
      </c>
      <c r="AN52" s="467">
        <f t="shared" si="9"/>
        <v>224</v>
      </c>
      <c r="AO52" s="467">
        <f t="shared" si="10"/>
        <v>230</v>
      </c>
      <c r="AP52" s="467">
        <f t="shared" si="11"/>
        <v>218</v>
      </c>
      <c r="AQ52" s="467">
        <f t="shared" si="12"/>
        <v>223</v>
      </c>
      <c r="AR52" s="467">
        <f t="shared" si="13"/>
        <v>228</v>
      </c>
      <c r="AS52" s="467">
        <f t="shared" si="14"/>
        <v>218</v>
      </c>
      <c r="AT52" s="467">
        <f t="shared" si="15"/>
        <v>223</v>
      </c>
      <c r="AU52" s="467">
        <f t="shared" si="16"/>
        <v>228</v>
      </c>
      <c r="AV52" s="467">
        <f t="shared" si="17"/>
        <v>216</v>
      </c>
      <c r="AW52" s="467">
        <f t="shared" si="18"/>
        <v>221</v>
      </c>
      <c r="AX52" s="467">
        <f t="shared" si="19"/>
        <v>226</v>
      </c>
      <c r="AZ52">
        <f>AZ51+90</f>
        <v>1019.5</v>
      </c>
      <c r="BA52">
        <f t="shared" si="25"/>
        <v>216</v>
      </c>
      <c r="BB52">
        <f t="shared" si="25"/>
        <v>224</v>
      </c>
      <c r="BC52">
        <f t="shared" si="25"/>
        <v>230</v>
      </c>
      <c r="BD52">
        <f t="shared" si="25"/>
        <v>218</v>
      </c>
      <c r="BE52">
        <f t="shared" si="25"/>
        <v>223</v>
      </c>
      <c r="BF52">
        <f t="shared" si="25"/>
        <v>228</v>
      </c>
      <c r="BG52">
        <f t="shared" si="25"/>
        <v>218</v>
      </c>
      <c r="BH52">
        <f t="shared" si="25"/>
        <v>223</v>
      </c>
      <c r="BI52">
        <f t="shared" si="25"/>
        <v>228</v>
      </c>
      <c r="BJ52">
        <f t="shared" si="25"/>
        <v>216</v>
      </c>
      <c r="BK52">
        <f t="shared" si="25"/>
        <v>221</v>
      </c>
      <c r="BL52">
        <f t="shared" si="25"/>
        <v>226</v>
      </c>
      <c r="BO52" s="22"/>
      <c r="BP52" s="22"/>
      <c r="BQ52" s="22"/>
      <c r="BR52" s="22"/>
      <c r="BS52" s="22"/>
      <c r="BT52" s="22"/>
      <c r="BU52" s="22"/>
      <c r="BV52" s="22"/>
      <c r="BW52" s="22"/>
      <c r="BX52" s="22"/>
      <c r="BY52" s="22"/>
      <c r="BZ52" s="22"/>
    </row>
    <row r="53" spans="1:78" outlineLevel="1">
      <c r="A53">
        <f t="shared" ca="1" si="26"/>
        <v>20</v>
      </c>
      <c r="B53" s="25" t="s">
        <v>1603</v>
      </c>
      <c r="C53" s="135">
        <f t="shared" si="31"/>
        <v>225</v>
      </c>
      <c r="D53" s="135">
        <f t="shared" si="31"/>
        <v>230</v>
      </c>
      <c r="E53" s="135">
        <f t="shared" si="31"/>
        <v>235</v>
      </c>
      <c r="F53" s="135"/>
      <c r="G53" s="135"/>
      <c r="H53" s="135"/>
      <c r="I53" s="135"/>
      <c r="J53" s="135"/>
      <c r="K53" s="135"/>
      <c r="L53" s="135"/>
      <c r="M53" s="135"/>
      <c r="N53" s="135"/>
      <c r="O53" s="135"/>
      <c r="P53" s="135"/>
      <c r="Q53" s="135"/>
      <c r="R53" s="135"/>
      <c r="S53" s="135"/>
      <c r="T53" s="135"/>
      <c r="U53" s="115" t="str">
        <f t="shared" si="28"/>
        <v>225:226</v>
      </c>
      <c r="V53" s="115" t="str">
        <f t="shared" si="29"/>
        <v>230:231</v>
      </c>
      <c r="W53" s="115" t="str">
        <f t="shared" si="30"/>
        <v>235:236</v>
      </c>
      <c r="X53" s="115"/>
      <c r="Y53" s="115"/>
      <c r="Z53" s="115"/>
      <c r="AA53" s="115"/>
      <c r="AB53" s="115"/>
      <c r="AC53" s="115"/>
      <c r="AD53" s="115"/>
      <c r="AE53" s="115"/>
      <c r="AF53" s="115"/>
      <c r="AG53" s="115"/>
      <c r="AH53" s="115"/>
      <c r="AI53" s="115"/>
      <c r="AJ53" s="115"/>
      <c r="AK53" s="115"/>
      <c r="AL53" s="115"/>
      <c r="AM53" s="467">
        <f t="shared" si="8"/>
        <v>223</v>
      </c>
      <c r="AN53" s="467">
        <f t="shared" si="9"/>
        <v>231</v>
      </c>
      <c r="AO53" s="467">
        <f t="shared" si="10"/>
        <v>237</v>
      </c>
      <c r="AP53" s="467">
        <f t="shared" si="11"/>
        <v>225</v>
      </c>
      <c r="AQ53" s="467">
        <f t="shared" si="12"/>
        <v>230</v>
      </c>
      <c r="AR53" s="467">
        <f t="shared" si="13"/>
        <v>235</v>
      </c>
      <c r="AS53" s="467">
        <f t="shared" si="14"/>
        <v>225</v>
      </c>
      <c r="AT53" s="467">
        <f t="shared" si="15"/>
        <v>230</v>
      </c>
      <c r="AU53" s="467">
        <f t="shared" si="16"/>
        <v>235</v>
      </c>
      <c r="AV53" s="467">
        <f t="shared" si="17"/>
        <v>223</v>
      </c>
      <c r="AW53" s="467">
        <f t="shared" si="18"/>
        <v>228</v>
      </c>
      <c r="AX53" s="467">
        <f t="shared" si="19"/>
        <v>233</v>
      </c>
      <c r="AZ53">
        <f>AZ51+135</f>
        <v>1064.5</v>
      </c>
      <c r="BA53">
        <f t="shared" si="25"/>
        <v>223</v>
      </c>
      <c r="BB53">
        <f t="shared" si="25"/>
        <v>231</v>
      </c>
      <c r="BC53">
        <f t="shared" si="25"/>
        <v>237</v>
      </c>
      <c r="BD53">
        <f t="shared" si="25"/>
        <v>225</v>
      </c>
      <c r="BE53">
        <f t="shared" si="25"/>
        <v>230</v>
      </c>
      <c r="BF53">
        <f t="shared" si="25"/>
        <v>235</v>
      </c>
      <c r="BG53">
        <f t="shared" si="25"/>
        <v>225</v>
      </c>
      <c r="BH53">
        <f t="shared" si="25"/>
        <v>230</v>
      </c>
      <c r="BI53">
        <f t="shared" si="25"/>
        <v>235</v>
      </c>
      <c r="BJ53">
        <f t="shared" si="25"/>
        <v>223</v>
      </c>
      <c r="BK53">
        <f t="shared" si="25"/>
        <v>228</v>
      </c>
      <c r="BL53">
        <f t="shared" si="25"/>
        <v>233</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26"/>
        <v>21</v>
      </c>
      <c r="B54" s="25" t="s">
        <v>1610</v>
      </c>
      <c r="C54" s="135">
        <f t="shared" si="31"/>
        <v>229</v>
      </c>
      <c r="D54" s="135">
        <f t="shared" si="31"/>
        <v>234</v>
      </c>
      <c r="E54" s="135">
        <f t="shared" si="31"/>
        <v>239</v>
      </c>
      <c r="F54" s="135"/>
      <c r="G54" s="135"/>
      <c r="H54" s="135"/>
      <c r="I54" s="135"/>
      <c r="J54" s="135"/>
      <c r="K54" s="135"/>
      <c r="L54" s="135"/>
      <c r="M54" s="135"/>
      <c r="N54" s="135"/>
      <c r="O54" s="135"/>
      <c r="P54" s="135"/>
      <c r="Q54" s="135"/>
      <c r="R54" s="135"/>
      <c r="S54" s="135"/>
      <c r="T54" s="135"/>
      <c r="U54" s="115" t="str">
        <f t="shared" si="28"/>
        <v>229:230</v>
      </c>
      <c r="V54" s="115" t="str">
        <f t="shared" si="29"/>
        <v>234:235</v>
      </c>
      <c r="W54" s="115" t="str">
        <f t="shared" si="30"/>
        <v>239:240</v>
      </c>
      <c r="X54" s="115"/>
      <c r="Y54" s="115"/>
      <c r="Z54" s="115"/>
      <c r="AA54" s="115"/>
      <c r="AB54" s="115"/>
      <c r="AC54" s="115"/>
      <c r="AD54" s="115"/>
      <c r="AE54" s="115"/>
      <c r="AF54" s="115"/>
      <c r="AG54" s="115"/>
      <c r="AH54" s="115"/>
      <c r="AI54" s="115"/>
      <c r="AJ54" s="115"/>
      <c r="AK54" s="115"/>
      <c r="AL54" s="115"/>
      <c r="AM54" s="467">
        <f t="shared" si="8"/>
        <v>227</v>
      </c>
      <c r="AN54" s="467">
        <f t="shared" si="9"/>
        <v>235</v>
      </c>
      <c r="AO54" s="467">
        <f t="shared" si="10"/>
        <v>241</v>
      </c>
      <c r="AP54" s="467">
        <f t="shared" si="11"/>
        <v>229</v>
      </c>
      <c r="AQ54" s="467">
        <f t="shared" si="12"/>
        <v>234</v>
      </c>
      <c r="AR54" s="467">
        <f t="shared" si="13"/>
        <v>239</v>
      </c>
      <c r="AS54" s="467">
        <f t="shared" si="14"/>
        <v>229</v>
      </c>
      <c r="AT54" s="467">
        <f t="shared" si="15"/>
        <v>234</v>
      </c>
      <c r="AU54" s="467">
        <f t="shared" si="16"/>
        <v>239</v>
      </c>
      <c r="AV54" s="467">
        <f t="shared" si="17"/>
        <v>227</v>
      </c>
      <c r="AW54" s="467">
        <f t="shared" si="18"/>
        <v>232</v>
      </c>
      <c r="AX54" s="467">
        <f t="shared" si="19"/>
        <v>237</v>
      </c>
      <c r="AZ54">
        <f>AZ49+364</f>
        <v>1092</v>
      </c>
      <c r="BA54">
        <f t="shared" ref="BA54:BL66" si="32">ROUND((BA$33+$AZ54-$BA$31)/$BA$32,0)</f>
        <v>227</v>
      </c>
      <c r="BB54">
        <f t="shared" si="32"/>
        <v>235</v>
      </c>
      <c r="BC54">
        <f t="shared" si="32"/>
        <v>241</v>
      </c>
      <c r="BD54">
        <f t="shared" si="32"/>
        <v>229</v>
      </c>
      <c r="BE54">
        <f t="shared" si="32"/>
        <v>234</v>
      </c>
      <c r="BF54">
        <f t="shared" si="32"/>
        <v>239</v>
      </c>
      <c r="BG54">
        <f t="shared" si="32"/>
        <v>229</v>
      </c>
      <c r="BH54">
        <f t="shared" si="32"/>
        <v>234</v>
      </c>
      <c r="BI54">
        <f t="shared" si="32"/>
        <v>239</v>
      </c>
      <c r="BJ54">
        <f t="shared" si="32"/>
        <v>227</v>
      </c>
      <c r="BK54">
        <f t="shared" si="32"/>
        <v>232</v>
      </c>
      <c r="BL54">
        <f t="shared" si="32"/>
        <v>237</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26"/>
        <v>22</v>
      </c>
      <c r="B55" s="25" t="s">
        <v>1605</v>
      </c>
      <c r="C55" s="135">
        <f t="shared" si="31"/>
        <v>240</v>
      </c>
      <c r="D55" s="135">
        <f t="shared" si="31"/>
        <v>245</v>
      </c>
      <c r="E55" s="135">
        <f t="shared" si="31"/>
        <v>250</v>
      </c>
      <c r="F55" s="135"/>
      <c r="G55" s="135"/>
      <c r="H55" s="135"/>
      <c r="I55" s="135"/>
      <c r="J55" s="135"/>
      <c r="K55" s="135"/>
      <c r="L55" s="135"/>
      <c r="M55" s="135"/>
      <c r="N55" s="135"/>
      <c r="O55" s="135"/>
      <c r="P55" s="135"/>
      <c r="Q55" s="135"/>
      <c r="R55" s="135"/>
      <c r="S55" s="135"/>
      <c r="T55" s="135"/>
      <c r="U55" s="115" t="str">
        <f t="shared" si="28"/>
        <v>240:241</v>
      </c>
      <c r="V55" s="115" t="str">
        <f t="shared" si="29"/>
        <v>245:246</v>
      </c>
      <c r="W55" s="115" t="str">
        <f t="shared" si="30"/>
        <v>250:251</v>
      </c>
      <c r="X55" s="115"/>
      <c r="Y55" s="115"/>
      <c r="Z55" s="115"/>
      <c r="AA55" s="115"/>
      <c r="AB55" s="115"/>
      <c r="AC55" s="115"/>
      <c r="AD55" s="115"/>
      <c r="AE55" s="115"/>
      <c r="AF55" s="115"/>
      <c r="AG55" s="115"/>
      <c r="AH55" s="115"/>
      <c r="AI55" s="115"/>
      <c r="AJ55" s="115"/>
      <c r="AK55" s="115"/>
      <c r="AL55" s="115"/>
      <c r="AM55" s="467">
        <f t="shared" si="8"/>
        <v>238</v>
      </c>
      <c r="AN55" s="467">
        <f t="shared" si="9"/>
        <v>246</v>
      </c>
      <c r="AO55" s="467">
        <f t="shared" si="10"/>
        <v>252</v>
      </c>
      <c r="AP55" s="467">
        <f t="shared" si="11"/>
        <v>240</v>
      </c>
      <c r="AQ55" s="467">
        <f t="shared" si="12"/>
        <v>245</v>
      </c>
      <c r="AR55" s="467">
        <f t="shared" si="13"/>
        <v>250</v>
      </c>
      <c r="AS55" s="467">
        <f t="shared" si="14"/>
        <v>240</v>
      </c>
      <c r="AT55" s="467">
        <f t="shared" si="15"/>
        <v>245</v>
      </c>
      <c r="AU55" s="467">
        <f t="shared" si="16"/>
        <v>250</v>
      </c>
      <c r="AV55" s="467">
        <f t="shared" si="17"/>
        <v>238</v>
      </c>
      <c r="AW55" s="467">
        <f t="shared" si="18"/>
        <v>243</v>
      </c>
      <c r="AX55" s="467">
        <f t="shared" si="19"/>
        <v>248</v>
      </c>
      <c r="AZ55">
        <f>AZ50+364</f>
        <v>1174.5</v>
      </c>
      <c r="BA55">
        <f t="shared" si="32"/>
        <v>238</v>
      </c>
      <c r="BB55">
        <f t="shared" si="32"/>
        <v>246</v>
      </c>
      <c r="BC55">
        <f t="shared" si="32"/>
        <v>252</v>
      </c>
      <c r="BD55">
        <f t="shared" si="32"/>
        <v>240</v>
      </c>
      <c r="BE55">
        <f t="shared" si="32"/>
        <v>245</v>
      </c>
      <c r="BF55">
        <f t="shared" si="32"/>
        <v>250</v>
      </c>
      <c r="BG55">
        <f t="shared" si="32"/>
        <v>240</v>
      </c>
      <c r="BH55">
        <f t="shared" si="32"/>
        <v>245</v>
      </c>
      <c r="BI55">
        <f t="shared" si="32"/>
        <v>250</v>
      </c>
      <c r="BJ55">
        <f t="shared" si="32"/>
        <v>238</v>
      </c>
      <c r="BK55">
        <f t="shared" si="32"/>
        <v>243</v>
      </c>
      <c r="BL55">
        <f t="shared" si="32"/>
        <v>248</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26"/>
        <v>23</v>
      </c>
      <c r="B56" s="25" t="s">
        <v>1611</v>
      </c>
      <c r="C56" s="136">
        <f>INDEX($AM56:$AX56,1,C$31+(d.Region-1)*3)</f>
        <v>257</v>
      </c>
      <c r="D56" s="136">
        <f>INDEX($AM56:$AX56,1,D$31+(d.Region-1)*3)</f>
        <v>262</v>
      </c>
      <c r="E56" s="136">
        <f>INDEX($AM56:$AX56,1,E$31+(d.Region-1)*3)</f>
        <v>267</v>
      </c>
      <c r="F56" s="136"/>
      <c r="G56" s="136"/>
      <c r="H56" s="136"/>
      <c r="I56" s="136"/>
      <c r="J56" s="136"/>
      <c r="K56" s="136"/>
      <c r="L56" s="136"/>
      <c r="M56" s="136"/>
      <c r="N56" s="136"/>
      <c r="O56" s="136"/>
      <c r="P56" s="136"/>
      <c r="Q56" s="136"/>
      <c r="R56" s="136"/>
      <c r="S56" s="136"/>
      <c r="T56" s="136"/>
      <c r="U56" s="115" t="str">
        <f t="shared" si="28"/>
        <v>257:258</v>
      </c>
      <c r="V56" s="115" t="str">
        <f t="shared" si="29"/>
        <v>262:263</v>
      </c>
      <c r="W56" s="115" t="str">
        <f t="shared" si="30"/>
        <v>267:268</v>
      </c>
      <c r="X56" s="115"/>
      <c r="Y56" s="115"/>
      <c r="Z56" s="115"/>
      <c r="AA56" s="115"/>
      <c r="AB56" s="115"/>
      <c r="AC56" s="115"/>
      <c r="AD56" s="115"/>
      <c r="AE56" s="115"/>
      <c r="AF56" s="115"/>
      <c r="AG56" s="115"/>
      <c r="AH56" s="115"/>
      <c r="AI56" s="115"/>
      <c r="AJ56" s="115"/>
      <c r="AK56" s="115"/>
      <c r="AL56" s="115"/>
      <c r="AM56" s="467">
        <f t="shared" si="8"/>
        <v>255</v>
      </c>
      <c r="AN56" s="467">
        <f t="shared" si="9"/>
        <v>263</v>
      </c>
      <c r="AO56" s="467">
        <f t="shared" si="10"/>
        <v>269</v>
      </c>
      <c r="AP56" s="467">
        <f t="shared" si="11"/>
        <v>257</v>
      </c>
      <c r="AQ56" s="467">
        <f t="shared" si="12"/>
        <v>262</v>
      </c>
      <c r="AR56" s="467">
        <f t="shared" si="13"/>
        <v>267</v>
      </c>
      <c r="AS56" s="467">
        <f t="shared" si="14"/>
        <v>257</v>
      </c>
      <c r="AT56" s="467">
        <f t="shared" si="15"/>
        <v>262</v>
      </c>
      <c r="AU56" s="467">
        <f t="shared" si="16"/>
        <v>267</v>
      </c>
      <c r="AV56" s="467">
        <f t="shared" si="17"/>
        <v>255</v>
      </c>
      <c r="AW56" s="467">
        <f t="shared" si="18"/>
        <v>260</v>
      </c>
      <c r="AX56" s="467">
        <f t="shared" si="19"/>
        <v>265</v>
      </c>
      <c r="AZ56">
        <f>AZ51+364</f>
        <v>1293.5</v>
      </c>
      <c r="BA56">
        <f t="shared" si="32"/>
        <v>255</v>
      </c>
      <c r="BB56">
        <f t="shared" si="32"/>
        <v>263</v>
      </c>
      <c r="BC56">
        <f t="shared" si="32"/>
        <v>269</v>
      </c>
      <c r="BD56">
        <f t="shared" si="32"/>
        <v>257</v>
      </c>
      <c r="BE56">
        <f t="shared" si="32"/>
        <v>262</v>
      </c>
      <c r="BF56">
        <f t="shared" si="32"/>
        <v>267</v>
      </c>
      <c r="BG56">
        <f t="shared" si="32"/>
        <v>257</v>
      </c>
      <c r="BH56">
        <f t="shared" si="32"/>
        <v>262</v>
      </c>
      <c r="BI56">
        <f t="shared" si="32"/>
        <v>267</v>
      </c>
      <c r="BJ56">
        <f t="shared" si="32"/>
        <v>255</v>
      </c>
      <c r="BK56">
        <f t="shared" si="32"/>
        <v>260</v>
      </c>
      <c r="BL56">
        <f t="shared" si="32"/>
        <v>265</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26"/>
        <v>24</v>
      </c>
      <c r="B57" s="25" t="s">
        <v>1036</v>
      </c>
      <c r="C57" s="135">
        <f t="shared" ref="C57:E60" si="33">INDEX($AM57:$AX57,1,C$31+(d.Region-1)*3)+INDEX(i.AgeJ,C$33,1)/7</f>
        <v>270</v>
      </c>
      <c r="D57" s="135">
        <f t="shared" si="33"/>
        <v>275</v>
      </c>
      <c r="E57" s="135">
        <f t="shared" si="33"/>
        <v>280</v>
      </c>
      <c r="F57" s="135"/>
      <c r="G57" s="135"/>
      <c r="H57" s="135"/>
      <c r="I57" s="135"/>
      <c r="J57" s="135"/>
      <c r="K57" s="135"/>
      <c r="L57" s="135"/>
      <c r="M57" s="135"/>
      <c r="N57" s="135"/>
      <c r="O57" s="135"/>
      <c r="P57" s="135"/>
      <c r="Q57" s="135"/>
      <c r="R57" s="135"/>
      <c r="S57" s="135"/>
      <c r="T57" s="135"/>
      <c r="U57" s="115" t="str">
        <f>C57&amp;":"&amp;C57+1</f>
        <v>270:271</v>
      </c>
      <c r="V57" s="115" t="str">
        <f>D57&amp;":"&amp;D57+1</f>
        <v>275:276</v>
      </c>
      <c r="W57" s="115" t="str">
        <f>E57&amp;":"&amp;E57+1</f>
        <v>280:281</v>
      </c>
      <c r="X57" s="115"/>
      <c r="Y57" s="115"/>
      <c r="Z57" s="115"/>
      <c r="AA57" s="115"/>
      <c r="AB57" s="115"/>
      <c r="AC57" s="115"/>
      <c r="AD57" s="115"/>
      <c r="AE57" s="115"/>
      <c r="AF57" s="115"/>
      <c r="AG57" s="115"/>
      <c r="AH57" s="115"/>
      <c r="AI57" s="115"/>
      <c r="AJ57" s="115"/>
      <c r="AK57" s="115"/>
      <c r="AL57" s="115"/>
      <c r="AM57" s="467">
        <f t="shared" si="8"/>
        <v>268</v>
      </c>
      <c r="AN57" s="467">
        <f t="shared" si="9"/>
        <v>276</v>
      </c>
      <c r="AO57" s="467">
        <f t="shared" si="10"/>
        <v>282</v>
      </c>
      <c r="AP57" s="467">
        <f t="shared" si="11"/>
        <v>270</v>
      </c>
      <c r="AQ57" s="467">
        <f t="shared" si="12"/>
        <v>275</v>
      </c>
      <c r="AR57" s="467">
        <f t="shared" si="13"/>
        <v>280</v>
      </c>
      <c r="AS57" s="467">
        <f t="shared" si="14"/>
        <v>270</v>
      </c>
      <c r="AT57" s="467">
        <f t="shared" si="15"/>
        <v>275</v>
      </c>
      <c r="AU57" s="467">
        <f t="shared" si="16"/>
        <v>280</v>
      </c>
      <c r="AV57" s="467">
        <f t="shared" si="17"/>
        <v>268</v>
      </c>
      <c r="AW57" s="467">
        <f t="shared" si="18"/>
        <v>273</v>
      </c>
      <c r="AX57" s="467">
        <f t="shared" si="19"/>
        <v>278</v>
      </c>
      <c r="AZ57">
        <f>AZ56+90</f>
        <v>1383.5</v>
      </c>
      <c r="BA57">
        <f t="shared" si="32"/>
        <v>268</v>
      </c>
      <c r="BB57">
        <f t="shared" si="32"/>
        <v>276</v>
      </c>
      <c r="BC57">
        <f t="shared" si="32"/>
        <v>282</v>
      </c>
      <c r="BD57">
        <f t="shared" si="32"/>
        <v>270</v>
      </c>
      <c r="BE57">
        <f t="shared" si="32"/>
        <v>275</v>
      </c>
      <c r="BF57">
        <f t="shared" si="32"/>
        <v>280</v>
      </c>
      <c r="BG57">
        <f t="shared" si="32"/>
        <v>270</v>
      </c>
      <c r="BH57">
        <f t="shared" si="32"/>
        <v>275</v>
      </c>
      <c r="BI57">
        <f t="shared" si="32"/>
        <v>280</v>
      </c>
      <c r="BJ57">
        <f t="shared" si="32"/>
        <v>268</v>
      </c>
      <c r="BK57">
        <f t="shared" si="32"/>
        <v>273</v>
      </c>
      <c r="BL57">
        <f t="shared" si="32"/>
        <v>278</v>
      </c>
      <c r="BO57" s="22"/>
      <c r="BP57" s="22"/>
      <c r="BQ57" s="22"/>
      <c r="BR57" s="22"/>
      <c r="BS57" s="22"/>
      <c r="BT57" s="22"/>
      <c r="BU57" s="22"/>
      <c r="BV57" s="22"/>
      <c r="BW57" s="22"/>
      <c r="BX57" s="22"/>
      <c r="BY57" s="22"/>
      <c r="BZ57" s="22"/>
    </row>
    <row r="58" spans="1:78" outlineLevel="1">
      <c r="A58">
        <f t="shared" ca="1" si="26"/>
        <v>25</v>
      </c>
      <c r="B58" s="25" t="s">
        <v>1603</v>
      </c>
      <c r="C58" s="135">
        <f t="shared" si="33"/>
        <v>277</v>
      </c>
      <c r="D58" s="135">
        <f t="shared" si="33"/>
        <v>282</v>
      </c>
      <c r="E58" s="135">
        <f t="shared" si="33"/>
        <v>287</v>
      </c>
      <c r="F58" s="135"/>
      <c r="G58" s="135"/>
      <c r="H58" s="135"/>
      <c r="I58" s="135"/>
      <c r="J58" s="135"/>
      <c r="K58" s="135"/>
      <c r="L58" s="135"/>
      <c r="M58" s="135"/>
      <c r="N58" s="135"/>
      <c r="O58" s="135"/>
      <c r="P58" s="135"/>
      <c r="Q58" s="135"/>
      <c r="R58" s="135"/>
      <c r="S58" s="135"/>
      <c r="T58" s="135"/>
      <c r="U58" s="115" t="str">
        <f t="shared" si="28"/>
        <v>277:278</v>
      </c>
      <c r="V58" s="115" t="str">
        <f t="shared" si="29"/>
        <v>282:283</v>
      </c>
      <c r="W58" s="115" t="str">
        <f t="shared" si="30"/>
        <v>287:288</v>
      </c>
      <c r="X58" s="115"/>
      <c r="Y58" s="115"/>
      <c r="Z58" s="115"/>
      <c r="AA58" s="115"/>
      <c r="AB58" s="115"/>
      <c r="AC58" s="115"/>
      <c r="AD58" s="115"/>
      <c r="AE58" s="115"/>
      <c r="AF58" s="115"/>
      <c r="AG58" s="115"/>
      <c r="AH58" s="115"/>
      <c r="AI58" s="115"/>
      <c r="AJ58" s="115"/>
      <c r="AK58" s="115"/>
      <c r="AL58" s="115"/>
      <c r="AM58" s="467">
        <f t="shared" si="8"/>
        <v>275</v>
      </c>
      <c r="AN58" s="467">
        <f t="shared" si="9"/>
        <v>283</v>
      </c>
      <c r="AO58" s="467">
        <f t="shared" si="10"/>
        <v>289</v>
      </c>
      <c r="AP58" s="467">
        <f t="shared" si="11"/>
        <v>277</v>
      </c>
      <c r="AQ58" s="467">
        <f t="shared" si="12"/>
        <v>282</v>
      </c>
      <c r="AR58" s="467">
        <f t="shared" si="13"/>
        <v>287</v>
      </c>
      <c r="AS58" s="467">
        <f t="shared" si="14"/>
        <v>277</v>
      </c>
      <c r="AT58" s="467">
        <f t="shared" si="15"/>
        <v>282</v>
      </c>
      <c r="AU58" s="467">
        <f t="shared" si="16"/>
        <v>287</v>
      </c>
      <c r="AV58" s="467">
        <f t="shared" si="17"/>
        <v>275</v>
      </c>
      <c r="AW58" s="467">
        <f t="shared" si="18"/>
        <v>280</v>
      </c>
      <c r="AX58" s="467">
        <f t="shared" si="19"/>
        <v>285</v>
      </c>
      <c r="AZ58">
        <f>AZ56+135</f>
        <v>1428.5</v>
      </c>
      <c r="BA58">
        <f t="shared" si="32"/>
        <v>275</v>
      </c>
      <c r="BB58">
        <f t="shared" si="32"/>
        <v>283</v>
      </c>
      <c r="BC58">
        <f t="shared" si="32"/>
        <v>289</v>
      </c>
      <c r="BD58">
        <f t="shared" si="32"/>
        <v>277</v>
      </c>
      <c r="BE58">
        <f t="shared" si="32"/>
        <v>282</v>
      </c>
      <c r="BF58">
        <f t="shared" si="32"/>
        <v>287</v>
      </c>
      <c r="BG58">
        <f t="shared" si="32"/>
        <v>277</v>
      </c>
      <c r="BH58">
        <f t="shared" si="32"/>
        <v>282</v>
      </c>
      <c r="BI58">
        <f t="shared" si="32"/>
        <v>287</v>
      </c>
      <c r="BJ58">
        <f t="shared" si="32"/>
        <v>275</v>
      </c>
      <c r="BK58">
        <f t="shared" si="32"/>
        <v>280</v>
      </c>
      <c r="BL58">
        <f t="shared" si="32"/>
        <v>285</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26"/>
        <v>26</v>
      </c>
      <c r="B59" s="25" t="s">
        <v>1612</v>
      </c>
      <c r="C59" s="135">
        <f t="shared" si="33"/>
        <v>281</v>
      </c>
      <c r="D59" s="135">
        <f t="shared" si="33"/>
        <v>286</v>
      </c>
      <c r="E59" s="135">
        <f t="shared" si="33"/>
        <v>291</v>
      </c>
      <c r="F59" s="135"/>
      <c r="G59" s="135"/>
      <c r="H59" s="135"/>
      <c r="I59" s="135"/>
      <c r="J59" s="135"/>
      <c r="K59" s="135"/>
      <c r="L59" s="135"/>
      <c r="M59" s="135"/>
      <c r="N59" s="135"/>
      <c r="O59" s="135"/>
      <c r="P59" s="135"/>
      <c r="Q59" s="135"/>
      <c r="R59" s="135"/>
      <c r="S59" s="135"/>
      <c r="T59" s="135"/>
      <c r="U59" s="115" t="str">
        <f t="shared" si="28"/>
        <v>281:282</v>
      </c>
      <c r="V59" s="115" t="str">
        <f t="shared" si="29"/>
        <v>286:287</v>
      </c>
      <c r="W59" s="115" t="str">
        <f t="shared" si="30"/>
        <v>291:292</v>
      </c>
      <c r="X59" s="115"/>
      <c r="Y59" s="115"/>
      <c r="Z59" s="115"/>
      <c r="AA59" s="115"/>
      <c r="AB59" s="115"/>
      <c r="AC59" s="115"/>
      <c r="AD59" s="115"/>
      <c r="AE59" s="115"/>
      <c r="AF59" s="115"/>
      <c r="AG59" s="115"/>
      <c r="AH59" s="115"/>
      <c r="AI59" s="115"/>
      <c r="AJ59" s="115"/>
      <c r="AK59" s="115"/>
      <c r="AL59" s="115"/>
      <c r="AM59" s="467">
        <f t="shared" si="8"/>
        <v>279</v>
      </c>
      <c r="AN59" s="467">
        <f t="shared" si="9"/>
        <v>287</v>
      </c>
      <c r="AO59" s="467">
        <f t="shared" si="10"/>
        <v>293</v>
      </c>
      <c r="AP59" s="467">
        <f t="shared" si="11"/>
        <v>281</v>
      </c>
      <c r="AQ59" s="467">
        <f t="shared" si="12"/>
        <v>286</v>
      </c>
      <c r="AR59" s="467">
        <f t="shared" si="13"/>
        <v>291</v>
      </c>
      <c r="AS59" s="467">
        <f t="shared" si="14"/>
        <v>281</v>
      </c>
      <c r="AT59" s="467">
        <f t="shared" si="15"/>
        <v>286</v>
      </c>
      <c r="AU59" s="467">
        <f t="shared" si="16"/>
        <v>291</v>
      </c>
      <c r="AV59" s="467">
        <f t="shared" si="17"/>
        <v>279</v>
      </c>
      <c r="AW59" s="467">
        <f t="shared" si="18"/>
        <v>284</v>
      </c>
      <c r="AX59" s="467">
        <f t="shared" si="19"/>
        <v>289</v>
      </c>
      <c r="AZ59">
        <f>AZ54+364</f>
        <v>1456</v>
      </c>
      <c r="BA59">
        <f t="shared" si="32"/>
        <v>279</v>
      </c>
      <c r="BB59">
        <f t="shared" si="32"/>
        <v>287</v>
      </c>
      <c r="BC59">
        <f t="shared" si="32"/>
        <v>293</v>
      </c>
      <c r="BD59">
        <f t="shared" si="32"/>
        <v>281</v>
      </c>
      <c r="BE59">
        <f t="shared" si="32"/>
        <v>286</v>
      </c>
      <c r="BF59">
        <f t="shared" si="32"/>
        <v>291</v>
      </c>
      <c r="BG59">
        <f t="shared" si="32"/>
        <v>281</v>
      </c>
      <c r="BH59">
        <f t="shared" si="32"/>
        <v>286</v>
      </c>
      <c r="BI59">
        <f t="shared" si="32"/>
        <v>291</v>
      </c>
      <c r="BJ59">
        <f t="shared" si="32"/>
        <v>279</v>
      </c>
      <c r="BK59">
        <f t="shared" si="32"/>
        <v>284</v>
      </c>
      <c r="BL59">
        <f t="shared" si="32"/>
        <v>289</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26"/>
        <v>27</v>
      </c>
      <c r="B60" s="25" t="s">
        <v>1605</v>
      </c>
      <c r="C60" s="135">
        <f t="shared" si="33"/>
        <v>292</v>
      </c>
      <c r="D60" s="135">
        <f t="shared" si="33"/>
        <v>297</v>
      </c>
      <c r="E60" s="135">
        <f t="shared" si="33"/>
        <v>302</v>
      </c>
      <c r="F60" s="135"/>
      <c r="G60" s="135"/>
      <c r="H60" s="135"/>
      <c r="I60" s="135"/>
      <c r="J60" s="135"/>
      <c r="K60" s="135"/>
      <c r="L60" s="135"/>
      <c r="M60" s="135"/>
      <c r="N60" s="135"/>
      <c r="O60" s="135"/>
      <c r="P60" s="135"/>
      <c r="Q60" s="135"/>
      <c r="R60" s="135"/>
      <c r="S60" s="135"/>
      <c r="T60" s="135"/>
      <c r="U60" s="115" t="str">
        <f t="shared" si="28"/>
        <v>292:293</v>
      </c>
      <c r="V60" s="115" t="str">
        <f t="shared" si="29"/>
        <v>297:298</v>
      </c>
      <c r="W60" s="115" t="str">
        <f t="shared" si="30"/>
        <v>302:303</v>
      </c>
      <c r="X60" s="115"/>
      <c r="Y60" s="115"/>
      <c r="Z60" s="115"/>
      <c r="AA60" s="115"/>
      <c r="AB60" s="115"/>
      <c r="AC60" s="115"/>
      <c r="AD60" s="115"/>
      <c r="AE60" s="115"/>
      <c r="AF60" s="115"/>
      <c r="AG60" s="115"/>
      <c r="AH60" s="115"/>
      <c r="AI60" s="115"/>
      <c r="AJ60" s="115"/>
      <c r="AK60" s="115"/>
      <c r="AL60" s="115"/>
      <c r="AM60" s="467">
        <f t="shared" si="8"/>
        <v>290</v>
      </c>
      <c r="AN60" s="467">
        <f t="shared" si="9"/>
        <v>298</v>
      </c>
      <c r="AO60" s="467">
        <f t="shared" si="10"/>
        <v>304</v>
      </c>
      <c r="AP60" s="467">
        <f t="shared" si="11"/>
        <v>292</v>
      </c>
      <c r="AQ60" s="467">
        <f t="shared" si="12"/>
        <v>297</v>
      </c>
      <c r="AR60" s="467">
        <f t="shared" si="13"/>
        <v>302</v>
      </c>
      <c r="AS60" s="467">
        <f t="shared" si="14"/>
        <v>292</v>
      </c>
      <c r="AT60" s="467">
        <f t="shared" si="15"/>
        <v>297</v>
      </c>
      <c r="AU60" s="467">
        <f t="shared" si="16"/>
        <v>302</v>
      </c>
      <c r="AV60" s="467">
        <f t="shared" si="17"/>
        <v>290</v>
      </c>
      <c r="AW60" s="467">
        <f t="shared" si="18"/>
        <v>295</v>
      </c>
      <c r="AX60" s="467">
        <f t="shared" si="19"/>
        <v>300</v>
      </c>
      <c r="AZ60">
        <f>AZ55+364</f>
        <v>1538.5</v>
      </c>
      <c r="BA60">
        <f t="shared" si="32"/>
        <v>290</v>
      </c>
      <c r="BB60">
        <f t="shared" si="32"/>
        <v>298</v>
      </c>
      <c r="BC60">
        <f t="shared" si="32"/>
        <v>304</v>
      </c>
      <c r="BD60">
        <f t="shared" si="32"/>
        <v>292</v>
      </c>
      <c r="BE60">
        <f t="shared" si="32"/>
        <v>297</v>
      </c>
      <c r="BF60">
        <f t="shared" si="32"/>
        <v>302</v>
      </c>
      <c r="BG60">
        <f t="shared" si="32"/>
        <v>292</v>
      </c>
      <c r="BH60">
        <f t="shared" si="32"/>
        <v>297</v>
      </c>
      <c r="BI60">
        <f t="shared" si="32"/>
        <v>302</v>
      </c>
      <c r="BJ60">
        <f t="shared" si="32"/>
        <v>290</v>
      </c>
      <c r="BK60">
        <f t="shared" si="32"/>
        <v>295</v>
      </c>
      <c r="BL60">
        <f t="shared" si="32"/>
        <v>300</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26"/>
        <v>28</v>
      </c>
      <c r="B61" s="25" t="s">
        <v>1613</v>
      </c>
      <c r="C61" s="136">
        <f>INDEX($AM61:$AX61,1,C$31+(d.Region-1)*3)</f>
        <v>309</v>
      </c>
      <c r="D61" s="136">
        <f>INDEX($AM61:$AX61,1,D$31+(d.Region-1)*3)</f>
        <v>314</v>
      </c>
      <c r="E61" s="136">
        <f>INDEX($AM61:$AX61,1,E$31+(d.Region-1)*3)</f>
        <v>319</v>
      </c>
      <c r="F61" s="136"/>
      <c r="G61" s="136"/>
      <c r="H61" s="136"/>
      <c r="I61" s="136"/>
      <c r="J61" s="136"/>
      <c r="K61" s="136"/>
      <c r="L61" s="136"/>
      <c r="M61" s="136"/>
      <c r="N61" s="136"/>
      <c r="O61" s="136"/>
      <c r="P61" s="136"/>
      <c r="Q61" s="136"/>
      <c r="R61" s="136"/>
      <c r="S61" s="136"/>
      <c r="T61" s="136"/>
      <c r="U61" s="115" t="str">
        <f t="shared" si="28"/>
        <v>309:310</v>
      </c>
      <c r="V61" s="115" t="str">
        <f t="shared" si="29"/>
        <v>314:315</v>
      </c>
      <c r="W61" s="115" t="str">
        <f t="shared" si="30"/>
        <v>319:320</v>
      </c>
      <c r="X61" s="115"/>
      <c r="Y61" s="115"/>
      <c r="Z61" s="115"/>
      <c r="AA61" s="115"/>
      <c r="AB61" s="115"/>
      <c r="AC61" s="115"/>
      <c r="AD61" s="115"/>
      <c r="AE61" s="115"/>
      <c r="AF61" s="115"/>
      <c r="AG61" s="115"/>
      <c r="AH61" s="115"/>
      <c r="AI61" s="115"/>
      <c r="AJ61" s="115"/>
      <c r="AK61" s="115"/>
      <c r="AL61" s="115"/>
      <c r="AM61" s="467">
        <f t="shared" si="8"/>
        <v>307</v>
      </c>
      <c r="AN61" s="467">
        <f t="shared" si="9"/>
        <v>315</v>
      </c>
      <c r="AO61" s="467">
        <f t="shared" si="10"/>
        <v>321</v>
      </c>
      <c r="AP61" s="467">
        <f t="shared" si="11"/>
        <v>309</v>
      </c>
      <c r="AQ61" s="467">
        <f t="shared" si="12"/>
        <v>314</v>
      </c>
      <c r="AR61" s="467">
        <f t="shared" si="13"/>
        <v>319</v>
      </c>
      <c r="AS61" s="467">
        <f t="shared" si="14"/>
        <v>309</v>
      </c>
      <c r="AT61" s="467">
        <f t="shared" si="15"/>
        <v>314</v>
      </c>
      <c r="AU61" s="467">
        <f t="shared" si="16"/>
        <v>319</v>
      </c>
      <c r="AV61" s="467">
        <f t="shared" si="17"/>
        <v>307</v>
      </c>
      <c r="AW61" s="467">
        <f t="shared" si="18"/>
        <v>312</v>
      </c>
      <c r="AX61" s="467">
        <f t="shared" si="19"/>
        <v>317</v>
      </c>
      <c r="AZ61">
        <f>AZ56+364</f>
        <v>1657.5</v>
      </c>
      <c r="BA61">
        <f t="shared" si="32"/>
        <v>307</v>
      </c>
      <c r="BB61">
        <f t="shared" si="32"/>
        <v>315</v>
      </c>
      <c r="BC61">
        <f t="shared" si="32"/>
        <v>321</v>
      </c>
      <c r="BD61">
        <f t="shared" si="32"/>
        <v>309</v>
      </c>
      <c r="BE61">
        <f t="shared" si="32"/>
        <v>314</v>
      </c>
      <c r="BF61">
        <f t="shared" si="32"/>
        <v>319</v>
      </c>
      <c r="BG61">
        <f t="shared" si="32"/>
        <v>309</v>
      </c>
      <c r="BH61">
        <f t="shared" si="32"/>
        <v>314</v>
      </c>
      <c r="BI61">
        <f t="shared" si="32"/>
        <v>319</v>
      </c>
      <c r="BJ61">
        <f t="shared" si="32"/>
        <v>307</v>
      </c>
      <c r="BK61">
        <f t="shared" si="32"/>
        <v>312</v>
      </c>
      <c r="BL61">
        <f t="shared" si="32"/>
        <v>317</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26"/>
        <v>29</v>
      </c>
      <c r="B62" s="25" t="s">
        <v>1036</v>
      </c>
      <c r="C62" s="135">
        <f t="shared" ref="C62:E65" si="34">INDEX($AM62:$AX62,1,C$31+(d.Region-1)*3)+INDEX(i.AgeJ,C$33,1)/7</f>
        <v>322</v>
      </c>
      <c r="D62" s="135">
        <f t="shared" si="34"/>
        <v>327</v>
      </c>
      <c r="E62" s="135">
        <f t="shared" si="34"/>
        <v>332</v>
      </c>
      <c r="F62" s="135"/>
      <c r="G62" s="135"/>
      <c r="H62" s="135"/>
      <c r="I62" s="135"/>
      <c r="J62" s="135"/>
      <c r="K62" s="135"/>
      <c r="L62" s="135"/>
      <c r="M62" s="135"/>
      <c r="N62" s="135"/>
      <c r="O62" s="135"/>
      <c r="P62" s="135"/>
      <c r="Q62" s="135"/>
      <c r="R62" s="135"/>
      <c r="S62" s="135"/>
      <c r="T62" s="135"/>
      <c r="U62" s="115" t="str">
        <f>C62&amp;":"&amp;C62+1</f>
        <v>322:323</v>
      </c>
      <c r="V62" s="115" t="str">
        <f>D62&amp;":"&amp;D62+1</f>
        <v>327:328</v>
      </c>
      <c r="W62" s="115" t="str">
        <f>E62&amp;":"&amp;E62+1</f>
        <v>332:333</v>
      </c>
      <c r="X62" s="115"/>
      <c r="Y62" s="115"/>
      <c r="Z62" s="115"/>
      <c r="AA62" s="115"/>
      <c r="AB62" s="115"/>
      <c r="AC62" s="115"/>
      <c r="AD62" s="115"/>
      <c r="AE62" s="115"/>
      <c r="AF62" s="115"/>
      <c r="AG62" s="115"/>
      <c r="AH62" s="115"/>
      <c r="AI62" s="115"/>
      <c r="AJ62" s="115"/>
      <c r="AK62" s="115"/>
      <c r="AL62" s="115"/>
      <c r="AM62" s="467">
        <f t="shared" si="8"/>
        <v>320</v>
      </c>
      <c r="AN62" s="467">
        <f t="shared" si="9"/>
        <v>328</v>
      </c>
      <c r="AO62" s="467">
        <f t="shared" si="10"/>
        <v>334</v>
      </c>
      <c r="AP62" s="467">
        <f t="shared" si="11"/>
        <v>322</v>
      </c>
      <c r="AQ62" s="467">
        <f t="shared" si="12"/>
        <v>327</v>
      </c>
      <c r="AR62" s="467">
        <f t="shared" si="13"/>
        <v>332</v>
      </c>
      <c r="AS62" s="467">
        <f t="shared" si="14"/>
        <v>322</v>
      </c>
      <c r="AT62" s="467">
        <f t="shared" si="15"/>
        <v>327</v>
      </c>
      <c r="AU62" s="467">
        <f t="shared" si="16"/>
        <v>332</v>
      </c>
      <c r="AV62" s="467">
        <f t="shared" si="17"/>
        <v>320</v>
      </c>
      <c r="AW62" s="467">
        <f t="shared" si="18"/>
        <v>325</v>
      </c>
      <c r="AX62" s="467">
        <f t="shared" si="19"/>
        <v>330</v>
      </c>
      <c r="AZ62">
        <f>AZ61+90</f>
        <v>1747.5</v>
      </c>
      <c r="BA62">
        <f t="shared" si="32"/>
        <v>320</v>
      </c>
      <c r="BB62">
        <f t="shared" si="32"/>
        <v>328</v>
      </c>
      <c r="BC62">
        <f t="shared" si="32"/>
        <v>334</v>
      </c>
      <c r="BD62">
        <f t="shared" si="32"/>
        <v>322</v>
      </c>
      <c r="BE62">
        <f t="shared" si="32"/>
        <v>327</v>
      </c>
      <c r="BF62">
        <f t="shared" si="32"/>
        <v>332</v>
      </c>
      <c r="BG62">
        <f t="shared" si="32"/>
        <v>322</v>
      </c>
      <c r="BH62">
        <f t="shared" si="32"/>
        <v>327</v>
      </c>
      <c r="BI62">
        <f t="shared" si="32"/>
        <v>332</v>
      </c>
      <c r="BJ62">
        <f t="shared" si="32"/>
        <v>320</v>
      </c>
      <c r="BK62">
        <f t="shared" si="32"/>
        <v>325</v>
      </c>
      <c r="BL62">
        <f t="shared" si="32"/>
        <v>330</v>
      </c>
      <c r="BO62" s="22"/>
      <c r="BP62" s="22"/>
      <c r="BQ62" s="22"/>
      <c r="BR62" s="22"/>
      <c r="BS62" s="22"/>
      <c r="BT62" s="22"/>
      <c r="BU62" s="22"/>
      <c r="BV62" s="22"/>
      <c r="BW62" s="22"/>
      <c r="BX62" s="22"/>
      <c r="BY62" s="22"/>
      <c r="BZ62" s="22"/>
    </row>
    <row r="63" spans="1:78" outlineLevel="1">
      <c r="A63">
        <f t="shared" ca="1" si="26"/>
        <v>30</v>
      </c>
      <c r="B63" s="25" t="s">
        <v>1603</v>
      </c>
      <c r="C63" s="135">
        <f t="shared" si="34"/>
        <v>329</v>
      </c>
      <c r="D63" s="135">
        <f t="shared" si="34"/>
        <v>334</v>
      </c>
      <c r="E63" s="135">
        <f t="shared" si="34"/>
        <v>339</v>
      </c>
      <c r="F63" s="135"/>
      <c r="G63" s="135"/>
      <c r="H63" s="135"/>
      <c r="I63" s="135"/>
      <c r="J63" s="135"/>
      <c r="K63" s="135"/>
      <c r="L63" s="135"/>
      <c r="M63" s="135"/>
      <c r="N63" s="135"/>
      <c r="O63" s="135"/>
      <c r="P63" s="135"/>
      <c r="Q63" s="135"/>
      <c r="R63" s="135"/>
      <c r="S63" s="135"/>
      <c r="T63" s="135"/>
      <c r="U63" s="115" t="str">
        <f t="shared" si="28"/>
        <v>329:330</v>
      </c>
      <c r="V63" s="115" t="str">
        <f t="shared" si="29"/>
        <v>334:335</v>
      </c>
      <c r="W63" s="115" t="str">
        <f t="shared" si="30"/>
        <v>339:340</v>
      </c>
      <c r="X63" s="115"/>
      <c r="Y63" s="115"/>
      <c r="Z63" s="115"/>
      <c r="AA63" s="115"/>
      <c r="AB63" s="115"/>
      <c r="AC63" s="115"/>
      <c r="AD63" s="115"/>
      <c r="AE63" s="115"/>
      <c r="AF63" s="115"/>
      <c r="AG63" s="115"/>
      <c r="AH63" s="115"/>
      <c r="AI63" s="115"/>
      <c r="AJ63" s="115"/>
      <c r="AK63" s="115"/>
      <c r="AL63" s="115"/>
      <c r="AM63" s="467">
        <f t="shared" si="8"/>
        <v>327</v>
      </c>
      <c r="AN63" s="467">
        <f t="shared" si="9"/>
        <v>335</v>
      </c>
      <c r="AO63" s="467">
        <f t="shared" si="10"/>
        <v>341</v>
      </c>
      <c r="AP63" s="467">
        <f t="shared" si="11"/>
        <v>329</v>
      </c>
      <c r="AQ63" s="467">
        <f t="shared" si="12"/>
        <v>334</v>
      </c>
      <c r="AR63" s="467">
        <f t="shared" si="13"/>
        <v>339</v>
      </c>
      <c r="AS63" s="467">
        <f t="shared" si="14"/>
        <v>329</v>
      </c>
      <c r="AT63" s="467">
        <f t="shared" si="15"/>
        <v>334</v>
      </c>
      <c r="AU63" s="467">
        <f t="shared" si="16"/>
        <v>339</v>
      </c>
      <c r="AV63" s="467">
        <f t="shared" si="17"/>
        <v>327</v>
      </c>
      <c r="AW63" s="467">
        <f t="shared" si="18"/>
        <v>332</v>
      </c>
      <c r="AX63" s="467">
        <f t="shared" si="19"/>
        <v>337</v>
      </c>
      <c r="AZ63">
        <f>AZ61+135</f>
        <v>1792.5</v>
      </c>
      <c r="BA63">
        <f t="shared" si="32"/>
        <v>327</v>
      </c>
      <c r="BB63">
        <f t="shared" si="32"/>
        <v>335</v>
      </c>
      <c r="BC63">
        <f t="shared" si="32"/>
        <v>341</v>
      </c>
      <c r="BD63">
        <f t="shared" si="32"/>
        <v>329</v>
      </c>
      <c r="BE63">
        <f t="shared" si="32"/>
        <v>334</v>
      </c>
      <c r="BF63">
        <f t="shared" si="32"/>
        <v>339</v>
      </c>
      <c r="BG63">
        <f t="shared" si="32"/>
        <v>329</v>
      </c>
      <c r="BH63">
        <f t="shared" si="32"/>
        <v>334</v>
      </c>
      <c r="BI63">
        <f t="shared" si="32"/>
        <v>339</v>
      </c>
      <c r="BJ63">
        <f t="shared" si="32"/>
        <v>327</v>
      </c>
      <c r="BK63">
        <f t="shared" si="32"/>
        <v>332</v>
      </c>
      <c r="BL63">
        <f t="shared" si="32"/>
        <v>337</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26"/>
        <v>31</v>
      </c>
      <c r="B64" s="25" t="s">
        <v>1614</v>
      </c>
      <c r="C64" s="135">
        <f t="shared" si="34"/>
        <v>333</v>
      </c>
      <c r="D64" s="135">
        <f t="shared" si="34"/>
        <v>338</v>
      </c>
      <c r="E64" s="135">
        <f t="shared" si="34"/>
        <v>343</v>
      </c>
      <c r="F64" s="135"/>
      <c r="G64" s="135"/>
      <c r="H64" s="135"/>
      <c r="I64" s="135"/>
      <c r="J64" s="135"/>
      <c r="K64" s="135"/>
      <c r="L64" s="135"/>
      <c r="M64" s="135"/>
      <c r="N64" s="135"/>
      <c r="O64" s="135"/>
      <c r="P64" s="135"/>
      <c r="Q64" s="135"/>
      <c r="R64" s="135"/>
      <c r="S64" s="135"/>
      <c r="T64" s="135"/>
      <c r="U64" s="115" t="str">
        <f t="shared" si="28"/>
        <v>333:334</v>
      </c>
      <c r="V64" s="115" t="str">
        <f t="shared" si="29"/>
        <v>338:339</v>
      </c>
      <c r="W64" s="115" t="str">
        <f t="shared" si="30"/>
        <v>343:344</v>
      </c>
      <c r="X64" s="115"/>
      <c r="Y64" s="115"/>
      <c r="Z64" s="115"/>
      <c r="AA64" s="115"/>
      <c r="AB64" s="115"/>
      <c r="AC64" s="115"/>
      <c r="AD64" s="115"/>
      <c r="AE64" s="115"/>
      <c r="AF64" s="115"/>
      <c r="AG64" s="115"/>
      <c r="AH64" s="115"/>
      <c r="AI64" s="115"/>
      <c r="AJ64" s="115"/>
      <c r="AK64" s="115"/>
      <c r="AL64" s="115"/>
      <c r="AM64" s="467">
        <f t="shared" si="8"/>
        <v>331</v>
      </c>
      <c r="AN64" s="467">
        <f t="shared" si="9"/>
        <v>339</v>
      </c>
      <c r="AO64" s="467">
        <f t="shared" si="10"/>
        <v>345</v>
      </c>
      <c r="AP64" s="467">
        <f t="shared" si="11"/>
        <v>333</v>
      </c>
      <c r="AQ64" s="467">
        <f t="shared" si="12"/>
        <v>338</v>
      </c>
      <c r="AR64" s="467">
        <f t="shared" si="13"/>
        <v>343</v>
      </c>
      <c r="AS64" s="467">
        <f t="shared" si="14"/>
        <v>333</v>
      </c>
      <c r="AT64" s="467">
        <f t="shared" si="15"/>
        <v>338</v>
      </c>
      <c r="AU64" s="467">
        <f t="shared" si="16"/>
        <v>343</v>
      </c>
      <c r="AV64" s="467">
        <f t="shared" si="17"/>
        <v>331</v>
      </c>
      <c r="AW64" s="467">
        <f t="shared" si="18"/>
        <v>336</v>
      </c>
      <c r="AX64" s="467">
        <f t="shared" si="19"/>
        <v>341</v>
      </c>
      <c r="AZ64">
        <f>AZ59+364</f>
        <v>1820</v>
      </c>
      <c r="BA64">
        <f t="shared" si="32"/>
        <v>331</v>
      </c>
      <c r="BB64">
        <f t="shared" si="32"/>
        <v>339</v>
      </c>
      <c r="BC64">
        <f t="shared" si="32"/>
        <v>345</v>
      </c>
      <c r="BD64">
        <f t="shared" si="32"/>
        <v>333</v>
      </c>
      <c r="BE64">
        <f t="shared" si="32"/>
        <v>338</v>
      </c>
      <c r="BF64">
        <f t="shared" si="32"/>
        <v>343</v>
      </c>
      <c r="BG64">
        <f t="shared" si="32"/>
        <v>333</v>
      </c>
      <c r="BH64">
        <f t="shared" si="32"/>
        <v>338</v>
      </c>
      <c r="BI64">
        <f t="shared" si="32"/>
        <v>343</v>
      </c>
      <c r="BJ64">
        <f t="shared" si="32"/>
        <v>331</v>
      </c>
      <c r="BK64">
        <f t="shared" si="32"/>
        <v>336</v>
      </c>
      <c r="BL64">
        <f t="shared" si="32"/>
        <v>341</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26"/>
        <v>32</v>
      </c>
      <c r="B65" s="25" t="s">
        <v>1605</v>
      </c>
      <c r="C65" s="135">
        <f t="shared" si="34"/>
        <v>344</v>
      </c>
      <c r="D65" s="135">
        <f t="shared" si="34"/>
        <v>349</v>
      </c>
      <c r="E65" s="135">
        <f t="shared" si="34"/>
        <v>354</v>
      </c>
      <c r="F65" s="135"/>
      <c r="G65" s="135"/>
      <c r="H65" s="135"/>
      <c r="I65" s="135"/>
      <c r="J65" s="135"/>
      <c r="K65" s="135"/>
      <c r="L65" s="135"/>
      <c r="M65" s="135"/>
      <c r="N65" s="135"/>
      <c r="O65" s="135"/>
      <c r="P65" s="135"/>
      <c r="Q65" s="135"/>
      <c r="R65" s="135"/>
      <c r="S65" s="135"/>
      <c r="T65" s="135"/>
      <c r="U65" s="115" t="str">
        <f t="shared" si="28"/>
        <v>344:345</v>
      </c>
      <c r="V65" s="115" t="str">
        <f t="shared" si="29"/>
        <v>349:350</v>
      </c>
      <c r="W65" s="115" t="str">
        <f t="shared" si="30"/>
        <v>354:355</v>
      </c>
      <c r="X65" s="115"/>
      <c r="Y65" s="115"/>
      <c r="Z65" s="115"/>
      <c r="AA65" s="115"/>
      <c r="AB65" s="115"/>
      <c r="AC65" s="115"/>
      <c r="AD65" s="115"/>
      <c r="AE65" s="115"/>
      <c r="AF65" s="115"/>
      <c r="AG65" s="115"/>
      <c r="AH65" s="115"/>
      <c r="AI65" s="115"/>
      <c r="AJ65" s="115"/>
      <c r="AK65" s="115"/>
      <c r="AL65" s="115"/>
      <c r="AM65" s="467">
        <f t="shared" si="8"/>
        <v>342</v>
      </c>
      <c r="AN65" s="467">
        <f t="shared" si="9"/>
        <v>350</v>
      </c>
      <c r="AO65" s="467">
        <f t="shared" si="10"/>
        <v>356</v>
      </c>
      <c r="AP65" s="467">
        <f t="shared" si="11"/>
        <v>344</v>
      </c>
      <c r="AQ65" s="467">
        <f t="shared" si="12"/>
        <v>349</v>
      </c>
      <c r="AR65" s="467">
        <f t="shared" si="13"/>
        <v>354</v>
      </c>
      <c r="AS65" s="467">
        <f t="shared" si="14"/>
        <v>344</v>
      </c>
      <c r="AT65" s="467">
        <f t="shared" si="15"/>
        <v>349</v>
      </c>
      <c r="AU65" s="467">
        <f t="shared" si="16"/>
        <v>354</v>
      </c>
      <c r="AV65" s="467">
        <f t="shared" si="17"/>
        <v>342</v>
      </c>
      <c r="AW65" s="467">
        <f t="shared" si="18"/>
        <v>347</v>
      </c>
      <c r="AX65" s="467">
        <f t="shared" si="19"/>
        <v>352</v>
      </c>
      <c r="AZ65">
        <f>AZ60+364</f>
        <v>1902.5</v>
      </c>
      <c r="BA65">
        <f t="shared" si="32"/>
        <v>342</v>
      </c>
      <c r="BB65">
        <f t="shared" si="32"/>
        <v>350</v>
      </c>
      <c r="BC65">
        <f t="shared" si="32"/>
        <v>356</v>
      </c>
      <c r="BD65">
        <f t="shared" si="32"/>
        <v>344</v>
      </c>
      <c r="BE65">
        <f t="shared" si="32"/>
        <v>349</v>
      </c>
      <c r="BF65">
        <f t="shared" si="32"/>
        <v>354</v>
      </c>
      <c r="BG65">
        <f t="shared" si="32"/>
        <v>344</v>
      </c>
      <c r="BH65">
        <f t="shared" si="32"/>
        <v>349</v>
      </c>
      <c r="BI65">
        <f t="shared" si="32"/>
        <v>354</v>
      </c>
      <c r="BJ65">
        <f t="shared" si="32"/>
        <v>342</v>
      </c>
      <c r="BK65">
        <f t="shared" si="32"/>
        <v>347</v>
      </c>
      <c r="BL65">
        <f t="shared" si="32"/>
        <v>352</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26"/>
        <v>33</v>
      </c>
      <c r="B66" s="25" t="s">
        <v>1615</v>
      </c>
      <c r="C66" s="136">
        <f>INDEX($AM66:$AX66,1,C$31+(d.Region-1)*3)</f>
        <v>361</v>
      </c>
      <c r="D66" s="136">
        <f>INDEX($AM66:$AX66,1,D$31+(d.Region-1)*3)</f>
        <v>366</v>
      </c>
      <c r="E66" s="136">
        <f>INDEX($AM66:$AX66,1,E$31+(d.Region-1)*3)</f>
        <v>371</v>
      </c>
      <c r="F66" s="136"/>
      <c r="G66" s="136"/>
      <c r="H66" s="136"/>
      <c r="I66" s="136"/>
      <c r="J66" s="136"/>
      <c r="K66" s="136"/>
      <c r="L66" s="136"/>
      <c r="M66" s="136"/>
      <c r="N66" s="136"/>
      <c r="O66" s="136"/>
      <c r="P66" s="136"/>
      <c r="Q66" s="136"/>
      <c r="R66" s="136"/>
      <c r="S66" s="136"/>
      <c r="T66" s="136"/>
      <c r="U66" s="115" t="str">
        <f t="shared" si="28"/>
        <v>361:362</v>
      </c>
      <c r="V66" s="115" t="str">
        <f t="shared" si="29"/>
        <v>366:367</v>
      </c>
      <c r="W66" s="115" t="str">
        <f t="shared" si="30"/>
        <v>371:372</v>
      </c>
      <c r="X66" s="115"/>
      <c r="Y66" s="115"/>
      <c r="Z66" s="115"/>
      <c r="AA66" s="115"/>
      <c r="AB66" s="115"/>
      <c r="AC66" s="115"/>
      <c r="AD66" s="115"/>
      <c r="AE66" s="115"/>
      <c r="AF66" s="115"/>
      <c r="AG66" s="115"/>
      <c r="AH66" s="115"/>
      <c r="AI66" s="115"/>
      <c r="AJ66" s="115"/>
      <c r="AK66" s="115"/>
      <c r="AL66" s="115"/>
      <c r="AM66" s="467">
        <f t="shared" si="8"/>
        <v>359</v>
      </c>
      <c r="AN66" s="467">
        <f t="shared" si="9"/>
        <v>367</v>
      </c>
      <c r="AO66" s="467">
        <f t="shared" si="10"/>
        <v>373</v>
      </c>
      <c r="AP66" s="467">
        <f t="shared" si="11"/>
        <v>361</v>
      </c>
      <c r="AQ66" s="467">
        <f t="shared" si="12"/>
        <v>366</v>
      </c>
      <c r="AR66" s="467">
        <f t="shared" si="13"/>
        <v>371</v>
      </c>
      <c r="AS66" s="467">
        <f t="shared" si="14"/>
        <v>361</v>
      </c>
      <c r="AT66" s="467">
        <f t="shared" si="15"/>
        <v>366</v>
      </c>
      <c r="AU66" s="467">
        <f t="shared" si="16"/>
        <v>371</v>
      </c>
      <c r="AV66" s="467">
        <f t="shared" si="17"/>
        <v>359</v>
      </c>
      <c r="AW66" s="467">
        <f t="shared" si="18"/>
        <v>364</v>
      </c>
      <c r="AX66" s="467">
        <f t="shared" si="19"/>
        <v>369</v>
      </c>
      <c r="AZ66">
        <f>AZ61+364</f>
        <v>2021.5</v>
      </c>
      <c r="BA66">
        <f t="shared" si="32"/>
        <v>359</v>
      </c>
      <c r="BB66">
        <f t="shared" si="32"/>
        <v>367</v>
      </c>
      <c r="BC66">
        <f t="shared" si="32"/>
        <v>373</v>
      </c>
      <c r="BD66">
        <f t="shared" si="32"/>
        <v>361</v>
      </c>
      <c r="BE66">
        <f t="shared" si="32"/>
        <v>366</v>
      </c>
      <c r="BF66">
        <f t="shared" si="32"/>
        <v>371</v>
      </c>
      <c r="BG66">
        <f t="shared" si="32"/>
        <v>361</v>
      </c>
      <c r="BH66">
        <f t="shared" si="32"/>
        <v>366</v>
      </c>
      <c r="BI66">
        <f t="shared" si="32"/>
        <v>371</v>
      </c>
      <c r="BJ66">
        <f t="shared" si="32"/>
        <v>359</v>
      </c>
      <c r="BK66">
        <f t="shared" si="32"/>
        <v>364</v>
      </c>
      <c r="BL66">
        <f t="shared" si="32"/>
        <v>369</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28"/>
      <c r="B67" s="228"/>
      <c r="C67" s="257" t="s">
        <v>549</v>
      </c>
      <c r="D67" s="258"/>
      <c r="E67" s="259"/>
      <c r="F67" s="257" t="s">
        <v>1071</v>
      </c>
      <c r="G67" s="257"/>
      <c r="H67" s="27"/>
      <c r="I67" s="27"/>
      <c r="J67" s="27"/>
      <c r="K67" s="27"/>
      <c r="L67" s="27"/>
      <c r="M67" s="27"/>
      <c r="N67" s="27"/>
      <c r="O67" s="27"/>
      <c r="P67" s="27"/>
      <c r="Q67" s="27"/>
      <c r="R67" s="27"/>
      <c r="S67" s="27"/>
      <c r="T67" s="27"/>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c r="AY67" s="115"/>
    </row>
    <row r="68" spans="1:78" outlineLevel="1">
      <c r="A68" s="215"/>
      <c r="B68" s="215" t="s">
        <v>1095</v>
      </c>
      <c r="C68" s="221">
        <v>2</v>
      </c>
      <c r="D68" s="221">
        <v>24</v>
      </c>
      <c r="F68" s="214">
        <f>i.TOLoffset_r1*6</f>
        <v>12</v>
      </c>
      <c r="G68" s="214">
        <f>i.TOLoffset_r2*6</f>
        <v>144</v>
      </c>
      <c r="H68" s="27"/>
      <c r="I68" s="27"/>
      <c r="J68" s="27"/>
      <c r="K68" s="27"/>
      <c r="L68" s="27"/>
      <c r="M68" s="27"/>
      <c r="N68" s="27"/>
      <c r="O68" s="27"/>
      <c r="P68" s="27"/>
      <c r="Q68" s="27"/>
      <c r="R68" s="27"/>
      <c r="S68" s="27"/>
      <c r="T68" s="27"/>
      <c r="U68" s="115"/>
      <c r="V68" s="115"/>
      <c r="W68" s="115"/>
      <c r="X68" s="115"/>
      <c r="Y68" s="115"/>
      <c r="Z68" s="115"/>
      <c r="AA68" s="115"/>
      <c r="AB68" s="115"/>
      <c r="AC68" s="115"/>
      <c r="AD68" s="115"/>
      <c r="AE68" s="115"/>
      <c r="AF68" s="115"/>
      <c r="AG68" s="115"/>
      <c r="AH68" s="115"/>
      <c r="AI68" s="115"/>
      <c r="AJ68" s="115"/>
      <c r="AK68" s="115"/>
      <c r="AL68" s="115"/>
      <c r="AM68" s="115"/>
      <c r="AN68" s="115">
        <f>AN33-AM33</f>
        <v>55</v>
      </c>
      <c r="AO68" s="115">
        <f>AO33-AM33</f>
        <v>98</v>
      </c>
      <c r="AP68" s="115"/>
      <c r="AQ68" s="115">
        <f>AQ33-AP33</f>
        <v>34</v>
      </c>
      <c r="AR68" s="115">
        <f>AR33-AP33</f>
        <v>69</v>
      </c>
      <c r="AS68" s="115"/>
      <c r="AT68" s="115">
        <f>AT33-AS33</f>
        <v>34</v>
      </c>
      <c r="AU68" s="115">
        <f>AU33-AS33</f>
        <v>69</v>
      </c>
      <c r="AV68" s="115"/>
      <c r="AW68" s="115">
        <f>AW33-AV33</f>
        <v>34</v>
      </c>
      <c r="AX68" s="115">
        <f>AX33-AV33</f>
        <v>69</v>
      </c>
      <c r="AY68" s="115"/>
    </row>
    <row r="69" spans="1:78">
      <c r="A69" s="215"/>
      <c r="B69" s="215"/>
      <c r="C69" s="27"/>
      <c r="D69" s="27"/>
      <c r="E69" s="27"/>
      <c r="F69" s="27"/>
      <c r="G69" s="27"/>
      <c r="H69" s="27"/>
      <c r="I69" s="27"/>
      <c r="J69" s="27"/>
      <c r="K69" s="27"/>
      <c r="L69" s="27"/>
      <c r="M69" s="27"/>
      <c r="N69" s="27"/>
      <c r="O69" s="27"/>
      <c r="P69" s="27"/>
      <c r="Q69" s="27"/>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row>
    <row r="70" spans="1:78">
      <c r="A70" s="515" t="s">
        <v>916</v>
      </c>
    </row>
    <row r="71" spans="1:78" ht="15.5" outlineLevel="1">
      <c r="B71" s="57" t="s">
        <v>648</v>
      </c>
      <c r="C71" s="533" t="s">
        <v>2046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2180</v>
      </c>
      <c r="AR71" s="59"/>
      <c r="AS71" s="59"/>
      <c r="AT71" s="59"/>
      <c r="AU71" s="59"/>
      <c r="AV71" s="59"/>
      <c r="AW71" s="59"/>
      <c r="AX71" s="59"/>
      <c r="AY71" s="59"/>
      <c r="AZ71" s="59"/>
      <c r="BA71" s="59" t="s">
        <v>2048</v>
      </c>
      <c r="BB71" s="59"/>
      <c r="BC71" s="59"/>
      <c r="BD71" s="59"/>
      <c r="BE71" s="59"/>
      <c r="BF71" s="59"/>
      <c r="BG71" s="59"/>
      <c r="BH71" s="59"/>
      <c r="BI71" s="59"/>
      <c r="BJ71" s="59"/>
    </row>
    <row r="72" spans="1:78" ht="36" outlineLevel="1">
      <c r="B72" s="57"/>
      <c r="C72" s="60" t="s">
        <v>649</v>
      </c>
      <c r="D72" s="60" t="s">
        <v>650</v>
      </c>
      <c r="E72" s="60" t="s">
        <v>651</v>
      </c>
      <c r="F72" s="60" t="s">
        <v>766</v>
      </c>
      <c r="G72" s="60" t="s">
        <v>767</v>
      </c>
      <c r="H72" s="60" t="s">
        <v>652</v>
      </c>
      <c r="I72" s="60" t="s">
        <v>653</v>
      </c>
      <c r="J72" s="60" t="s">
        <v>654</v>
      </c>
      <c r="K72" s="60" t="s">
        <v>2045</v>
      </c>
      <c r="L72" s="60"/>
      <c r="M72" s="60" t="s">
        <v>649</v>
      </c>
      <c r="N72" s="60" t="s">
        <v>650</v>
      </c>
      <c r="O72" s="60" t="s">
        <v>651</v>
      </c>
      <c r="P72" s="60" t="s">
        <v>766</v>
      </c>
      <c r="Q72" s="60" t="s">
        <v>2283</v>
      </c>
      <c r="R72" s="60" t="s">
        <v>2282</v>
      </c>
      <c r="S72" s="60" t="s">
        <v>2284</v>
      </c>
      <c r="T72" s="60" t="s">
        <v>2285</v>
      </c>
      <c r="U72" s="60" t="s">
        <v>2045</v>
      </c>
      <c r="V72" s="60"/>
      <c r="W72" s="60" t="s">
        <v>649</v>
      </c>
      <c r="X72" s="60" t="s">
        <v>650</v>
      </c>
      <c r="Y72" s="60" t="s">
        <v>651</v>
      </c>
      <c r="Z72" s="60" t="s">
        <v>766</v>
      </c>
      <c r="AA72" s="60" t="s">
        <v>2283</v>
      </c>
      <c r="AB72" s="60" t="s">
        <v>2282</v>
      </c>
      <c r="AC72" s="60" t="s">
        <v>2284</v>
      </c>
      <c r="AD72" s="60" t="s">
        <v>2285</v>
      </c>
      <c r="AE72" s="60" t="s">
        <v>2045</v>
      </c>
      <c r="AF72" s="60"/>
      <c r="AG72" s="60" t="s">
        <v>649</v>
      </c>
      <c r="AH72" s="60" t="s">
        <v>650</v>
      </c>
      <c r="AI72" s="60" t="s">
        <v>651</v>
      </c>
      <c r="AJ72" s="60" t="s">
        <v>766</v>
      </c>
      <c r="AK72" s="60" t="s">
        <v>2283</v>
      </c>
      <c r="AL72" s="60" t="s">
        <v>2282</v>
      </c>
      <c r="AM72" s="60" t="s">
        <v>2284</v>
      </c>
      <c r="AN72" s="60" t="s">
        <v>2285</v>
      </c>
      <c r="AO72" s="60" t="s">
        <v>2045</v>
      </c>
      <c r="AP72" s="60"/>
      <c r="AQ72" s="60" t="s">
        <v>649</v>
      </c>
      <c r="AR72" s="60" t="s">
        <v>650</v>
      </c>
      <c r="AS72" s="60" t="s">
        <v>651</v>
      </c>
      <c r="AT72" s="60" t="s">
        <v>766</v>
      </c>
      <c r="AU72" s="60" t="s">
        <v>2283</v>
      </c>
      <c r="AV72" s="60" t="s">
        <v>2282</v>
      </c>
      <c r="AW72" s="60" t="s">
        <v>2284</v>
      </c>
      <c r="AX72" s="60" t="s">
        <v>2285</v>
      </c>
      <c r="AY72" s="60" t="s">
        <v>2045</v>
      </c>
      <c r="AZ72" s="60"/>
      <c r="BA72" s="60" t="s">
        <v>649</v>
      </c>
      <c r="BB72" s="60" t="s">
        <v>650</v>
      </c>
      <c r="BC72" s="60" t="s">
        <v>651</v>
      </c>
      <c r="BD72" s="60" t="s">
        <v>766</v>
      </c>
      <c r="BE72" s="60" t="s">
        <v>2283</v>
      </c>
      <c r="BF72" s="60" t="s">
        <v>2282</v>
      </c>
      <c r="BG72" s="60" t="s">
        <v>2284</v>
      </c>
      <c r="BH72" s="60" t="s">
        <v>2285</v>
      </c>
      <c r="BI72" s="60" t="s">
        <v>2045</v>
      </c>
      <c r="BJ72" s="60"/>
    </row>
    <row r="73" spans="1:78" outlineLevel="1">
      <c r="B73" s="46" t="s">
        <v>706</v>
      </c>
      <c r="C73" s="528">
        <f t="shared" ref="C73:K78" si="35">CHOOSE(d.Region,M73,W73,AG73,AQ73,BA73)</f>
        <v>0</v>
      </c>
      <c r="D73" s="528">
        <f t="shared" si="35"/>
        <v>0</v>
      </c>
      <c r="E73" s="528">
        <f t="shared" si="35"/>
        <v>0</v>
      </c>
      <c r="F73" s="528">
        <f t="shared" si="35"/>
        <v>0</v>
      </c>
      <c r="G73" s="528" t="b">
        <f t="shared" si="35"/>
        <v>1</v>
      </c>
      <c r="H73" s="528" t="b">
        <f t="shared" si="35"/>
        <v>0</v>
      </c>
      <c r="I73" s="528" t="b">
        <f t="shared" si="35"/>
        <v>0</v>
      </c>
      <c r="J73" s="528" t="b">
        <f t="shared" si="35"/>
        <v>0</v>
      </c>
      <c r="K73" s="528">
        <f t="shared" si="35"/>
        <v>0.5</v>
      </c>
      <c r="L73" s="528"/>
      <c r="M73" s="61"/>
      <c r="N73" s="61"/>
      <c r="O73" s="61"/>
      <c r="P73" s="61"/>
      <c r="Q73" s="61" t="b">
        <v>1</v>
      </c>
      <c r="R73" s="61" t="b">
        <v>1</v>
      </c>
      <c r="S73" s="61" t="b">
        <v>0</v>
      </c>
      <c r="T73" s="62" t="b">
        <v>0</v>
      </c>
      <c r="U73" s="523" t="s">
        <v>30</v>
      </c>
      <c r="V73" s="523"/>
      <c r="W73" s="61"/>
      <c r="X73" s="61"/>
      <c r="Y73" s="61"/>
      <c r="Z73" s="61"/>
      <c r="AA73" s="61" t="b">
        <v>1</v>
      </c>
      <c r="AB73" s="61" t="b">
        <v>0</v>
      </c>
      <c r="AC73" s="61" t="b">
        <v>0</v>
      </c>
      <c r="AD73" s="62" t="b">
        <v>0</v>
      </c>
      <c r="AE73" s="523">
        <v>0.5</v>
      </c>
      <c r="AF73" s="523"/>
      <c r="AG73" s="61"/>
      <c r="AH73" s="61"/>
      <c r="AI73" s="61"/>
      <c r="AJ73" s="61"/>
      <c r="AK73" s="61" t="b">
        <v>1</v>
      </c>
      <c r="AL73" s="61" t="b">
        <v>1</v>
      </c>
      <c r="AM73" s="61" t="b">
        <v>0</v>
      </c>
      <c r="AN73" s="62" t="b">
        <v>0</v>
      </c>
      <c r="AO73" s="523" t="s">
        <v>30</v>
      </c>
      <c r="AP73" s="523"/>
      <c r="AQ73" s="61"/>
      <c r="AR73" s="61"/>
      <c r="AS73" s="61"/>
      <c r="AT73" s="61"/>
      <c r="AU73" s="61" t="b">
        <v>1</v>
      </c>
      <c r="AV73" s="61" t="b">
        <v>0</v>
      </c>
      <c r="AW73" s="61" t="b">
        <v>0</v>
      </c>
      <c r="AX73" s="62" t="b">
        <v>0</v>
      </c>
      <c r="AY73" s="523" t="s">
        <v>30</v>
      </c>
      <c r="AZ73" s="523"/>
      <c r="BA73" s="61"/>
      <c r="BB73" s="61"/>
      <c r="BC73" s="61"/>
      <c r="BD73" s="61"/>
      <c r="BE73" s="61" t="b">
        <v>1</v>
      </c>
      <c r="BF73" s="61" t="b">
        <v>0</v>
      </c>
      <c r="BG73" s="61" t="b">
        <v>0</v>
      </c>
      <c r="BH73" s="62" t="b">
        <v>0</v>
      </c>
      <c r="BI73" s="523">
        <v>0.5</v>
      </c>
      <c r="BJ73" s="523"/>
    </row>
    <row r="74" spans="1:78" outlineLevel="1">
      <c r="B74" s="47" t="s">
        <v>547</v>
      </c>
      <c r="C74" s="529">
        <f t="shared" si="35"/>
        <v>0</v>
      </c>
      <c r="D74" s="529">
        <f t="shared" si="35"/>
        <v>0</v>
      </c>
      <c r="E74" s="529">
        <f t="shared" si="35"/>
        <v>0</v>
      </c>
      <c r="F74" s="529">
        <f t="shared" si="35"/>
        <v>0</v>
      </c>
      <c r="G74" s="529" t="b">
        <f t="shared" si="35"/>
        <v>1</v>
      </c>
      <c r="H74" s="529" t="b">
        <f t="shared" si="35"/>
        <v>0</v>
      </c>
      <c r="I74" s="529" t="b">
        <f t="shared" si="35"/>
        <v>0</v>
      </c>
      <c r="J74" s="529" t="b">
        <f t="shared" si="35"/>
        <v>0</v>
      </c>
      <c r="K74" s="529">
        <f t="shared" si="35"/>
        <v>0.5</v>
      </c>
      <c r="L74" s="529"/>
      <c r="M74" s="79"/>
      <c r="N74" s="79"/>
      <c r="O74" s="79"/>
      <c r="P74" s="79"/>
      <c r="Q74" s="79" t="b">
        <v>1</v>
      </c>
      <c r="R74" s="79" t="b">
        <v>1</v>
      </c>
      <c r="S74" s="79" t="b">
        <v>0</v>
      </c>
      <c r="T74" s="80" t="b">
        <v>0</v>
      </c>
      <c r="U74" s="524" t="s">
        <v>30</v>
      </c>
      <c r="V74" s="524"/>
      <c r="W74" s="79"/>
      <c r="X74" s="79"/>
      <c r="Y74" s="79"/>
      <c r="Z74" s="79"/>
      <c r="AA74" s="79" t="b">
        <v>1</v>
      </c>
      <c r="AB74" s="79" t="b">
        <v>0</v>
      </c>
      <c r="AC74" s="79" t="b">
        <v>0</v>
      </c>
      <c r="AD74" s="80" t="b">
        <v>0</v>
      </c>
      <c r="AE74" s="524">
        <v>0.5</v>
      </c>
      <c r="AF74" s="524"/>
      <c r="AG74" s="79"/>
      <c r="AH74" s="79"/>
      <c r="AI74" s="79"/>
      <c r="AJ74" s="79"/>
      <c r="AK74" s="79" t="b">
        <v>1</v>
      </c>
      <c r="AL74" s="79" t="b">
        <v>1</v>
      </c>
      <c r="AM74" s="79" t="b">
        <v>0</v>
      </c>
      <c r="AN74" s="80" t="b">
        <v>0</v>
      </c>
      <c r="AO74" s="524" t="s">
        <v>30</v>
      </c>
      <c r="AP74" s="524"/>
      <c r="AQ74" s="79"/>
      <c r="AR74" s="79"/>
      <c r="AS74" s="79"/>
      <c r="AT74" s="79"/>
      <c r="AU74" s="79" t="b">
        <v>1</v>
      </c>
      <c r="AV74" s="79" t="b">
        <v>0</v>
      </c>
      <c r="AW74" s="79" t="b">
        <v>0</v>
      </c>
      <c r="AX74" s="80" t="b">
        <v>0</v>
      </c>
      <c r="AY74" s="524" t="s">
        <v>30</v>
      </c>
      <c r="AZ74" s="524"/>
      <c r="BA74" s="79"/>
      <c r="BB74" s="79"/>
      <c r="BC74" s="79"/>
      <c r="BD74" s="79"/>
      <c r="BE74" s="79" t="b">
        <v>1</v>
      </c>
      <c r="BF74" s="79" t="b">
        <v>0</v>
      </c>
      <c r="BG74" s="79" t="b">
        <v>0</v>
      </c>
      <c r="BH74" s="80" t="b">
        <v>0</v>
      </c>
      <c r="BI74" s="524">
        <v>0.5</v>
      </c>
      <c r="BJ74" s="524"/>
    </row>
    <row r="75" spans="1:78" outlineLevel="1">
      <c r="B75" s="48" t="s">
        <v>382</v>
      </c>
      <c r="C75" s="530">
        <f t="shared" si="35"/>
        <v>0</v>
      </c>
      <c r="D75" s="530">
        <f t="shared" si="35"/>
        <v>0</v>
      </c>
      <c r="E75" s="530">
        <f t="shared" si="35"/>
        <v>0</v>
      </c>
      <c r="F75" s="530">
        <f t="shared" si="35"/>
        <v>0</v>
      </c>
      <c r="G75" s="530" t="b">
        <f t="shared" si="35"/>
        <v>1</v>
      </c>
      <c r="H75" s="530" t="b">
        <f t="shared" si="35"/>
        <v>0</v>
      </c>
      <c r="I75" s="530" t="b">
        <f t="shared" si="35"/>
        <v>0</v>
      </c>
      <c r="J75" s="530" t="b">
        <f t="shared" si="35"/>
        <v>0</v>
      </c>
      <c r="K75" s="530">
        <f t="shared" si="35"/>
        <v>0.5</v>
      </c>
      <c r="L75" s="530"/>
      <c r="M75" s="82"/>
      <c r="N75" s="82"/>
      <c r="O75" s="82"/>
      <c r="P75" s="82"/>
      <c r="Q75" s="82" t="b">
        <v>1</v>
      </c>
      <c r="R75" s="82" t="b">
        <v>1</v>
      </c>
      <c r="S75" s="82" t="b">
        <v>0</v>
      </c>
      <c r="T75" s="83" t="b">
        <v>0</v>
      </c>
      <c r="U75" s="525" t="s">
        <v>30</v>
      </c>
      <c r="V75" s="525"/>
      <c r="W75" s="82"/>
      <c r="X75" s="82"/>
      <c r="Y75" s="82"/>
      <c r="Z75" s="82"/>
      <c r="AA75" s="82" t="b">
        <v>1</v>
      </c>
      <c r="AB75" s="82" t="b">
        <v>0</v>
      </c>
      <c r="AC75" s="82" t="b">
        <v>0</v>
      </c>
      <c r="AD75" s="83" t="b">
        <v>0</v>
      </c>
      <c r="AE75" s="525">
        <v>0.5</v>
      </c>
      <c r="AF75" s="525"/>
      <c r="AG75" s="82"/>
      <c r="AH75" s="82"/>
      <c r="AI75" s="82"/>
      <c r="AJ75" s="82"/>
      <c r="AK75" s="82" t="b">
        <v>1</v>
      </c>
      <c r="AL75" s="82" t="b">
        <v>1</v>
      </c>
      <c r="AM75" s="82" t="b">
        <v>0</v>
      </c>
      <c r="AN75" s="83" t="b">
        <v>0</v>
      </c>
      <c r="AO75" s="525" t="s">
        <v>30</v>
      </c>
      <c r="AP75" s="525"/>
      <c r="AQ75" s="82"/>
      <c r="AR75" s="82"/>
      <c r="AS75" s="82"/>
      <c r="AT75" s="82"/>
      <c r="AU75" s="82" t="b">
        <v>1</v>
      </c>
      <c r="AV75" s="82" t="b">
        <v>0</v>
      </c>
      <c r="AW75" s="82" t="b">
        <v>0</v>
      </c>
      <c r="AX75" s="83" t="b">
        <v>0</v>
      </c>
      <c r="AY75" s="525" t="s">
        <v>30</v>
      </c>
      <c r="AZ75" s="525"/>
      <c r="BA75" s="82"/>
      <c r="BB75" s="82"/>
      <c r="BC75" s="82"/>
      <c r="BD75" s="82"/>
      <c r="BE75" s="82" t="b">
        <v>1</v>
      </c>
      <c r="BF75" s="82" t="b">
        <v>0</v>
      </c>
      <c r="BG75" s="82" t="b">
        <v>0</v>
      </c>
      <c r="BH75" s="83" t="b">
        <v>0</v>
      </c>
      <c r="BI75" s="525">
        <v>0.5</v>
      </c>
      <c r="BJ75" s="525"/>
    </row>
    <row r="76" spans="1:78" outlineLevel="1">
      <c r="B76" s="46" t="s">
        <v>707</v>
      </c>
      <c r="C76" s="531">
        <f t="shared" si="35"/>
        <v>0</v>
      </c>
      <c r="D76" s="531">
        <f t="shared" si="35"/>
        <v>0</v>
      </c>
      <c r="E76" s="531">
        <f t="shared" si="35"/>
        <v>0</v>
      </c>
      <c r="F76" s="531">
        <f t="shared" si="35"/>
        <v>0</v>
      </c>
      <c r="G76" s="531" t="b">
        <f t="shared" si="35"/>
        <v>1</v>
      </c>
      <c r="H76" s="531" t="b">
        <f t="shared" si="35"/>
        <v>0</v>
      </c>
      <c r="I76" s="531" t="b">
        <f t="shared" si="35"/>
        <v>0</v>
      </c>
      <c r="J76" s="531" t="b">
        <f t="shared" si="35"/>
        <v>0</v>
      </c>
      <c r="K76" s="531">
        <f t="shared" si="35"/>
        <v>0.5</v>
      </c>
      <c r="L76" s="531"/>
      <c r="M76" s="85"/>
      <c r="N76" s="85"/>
      <c r="O76" s="85"/>
      <c r="P76" s="85"/>
      <c r="Q76" s="85" t="b">
        <v>1</v>
      </c>
      <c r="R76" s="85" t="b">
        <v>1</v>
      </c>
      <c r="S76" s="85" t="b">
        <v>0</v>
      </c>
      <c r="T76" s="86" t="b">
        <v>0</v>
      </c>
      <c r="U76" s="526" t="s">
        <v>30</v>
      </c>
      <c r="V76" s="526"/>
      <c r="W76" s="85"/>
      <c r="X76" s="85"/>
      <c r="Y76" s="85"/>
      <c r="Z76" s="85"/>
      <c r="AA76" s="85" t="b">
        <v>1</v>
      </c>
      <c r="AB76" s="85" t="b">
        <v>0</v>
      </c>
      <c r="AC76" s="85" t="b">
        <v>0</v>
      </c>
      <c r="AD76" s="86" t="b">
        <v>0</v>
      </c>
      <c r="AE76" s="526">
        <v>0.5</v>
      </c>
      <c r="AF76" s="526"/>
      <c r="AG76" s="85"/>
      <c r="AH76" s="85"/>
      <c r="AI76" s="85"/>
      <c r="AJ76" s="85"/>
      <c r="AK76" s="85" t="b">
        <v>1</v>
      </c>
      <c r="AL76" s="85" t="b">
        <v>1</v>
      </c>
      <c r="AM76" s="85" t="b">
        <v>0</v>
      </c>
      <c r="AN76" s="86" t="b">
        <v>0</v>
      </c>
      <c r="AO76" s="526" t="s">
        <v>30</v>
      </c>
      <c r="AP76" s="526"/>
      <c r="AQ76" s="85"/>
      <c r="AR76" s="85"/>
      <c r="AS76" s="85"/>
      <c r="AT76" s="85"/>
      <c r="AU76" s="85" t="b">
        <v>1</v>
      </c>
      <c r="AV76" s="85" t="b">
        <v>0</v>
      </c>
      <c r="AW76" s="85" t="b">
        <v>0</v>
      </c>
      <c r="AX76" s="86" t="b">
        <v>0</v>
      </c>
      <c r="AY76" s="526" t="s">
        <v>30</v>
      </c>
      <c r="AZ76" s="526"/>
      <c r="BA76" s="85"/>
      <c r="BB76" s="85"/>
      <c r="BC76" s="85"/>
      <c r="BD76" s="85"/>
      <c r="BE76" s="85" t="b">
        <v>1</v>
      </c>
      <c r="BF76" s="85" t="b">
        <v>0</v>
      </c>
      <c r="BG76" s="85" t="b">
        <v>0</v>
      </c>
      <c r="BH76" s="86" t="b">
        <v>0</v>
      </c>
      <c r="BI76" s="526">
        <v>0.5</v>
      </c>
      <c r="BJ76" s="526"/>
    </row>
    <row r="77" spans="1:78" outlineLevel="1">
      <c r="B77" s="47" t="s">
        <v>547</v>
      </c>
      <c r="C77" s="529">
        <f t="shared" si="35"/>
        <v>0</v>
      </c>
      <c r="D77" s="529">
        <f t="shared" si="35"/>
        <v>0</v>
      </c>
      <c r="E77" s="529">
        <f t="shared" si="35"/>
        <v>0</v>
      </c>
      <c r="F77" s="529">
        <f t="shared" si="35"/>
        <v>0</v>
      </c>
      <c r="G77" s="529" t="b">
        <f t="shared" si="35"/>
        <v>1</v>
      </c>
      <c r="H77" s="529" t="b">
        <f t="shared" si="35"/>
        <v>0</v>
      </c>
      <c r="I77" s="529" t="b">
        <f t="shared" si="35"/>
        <v>0</v>
      </c>
      <c r="J77" s="529" t="b">
        <f t="shared" si="35"/>
        <v>0</v>
      </c>
      <c r="K77" s="529">
        <f t="shared" si="35"/>
        <v>0.5</v>
      </c>
      <c r="L77" s="529"/>
      <c r="M77" s="79"/>
      <c r="N77" s="79"/>
      <c r="O77" s="79"/>
      <c r="P77" s="79"/>
      <c r="Q77" s="79" t="b">
        <v>1</v>
      </c>
      <c r="R77" s="79" t="b">
        <v>1</v>
      </c>
      <c r="S77" s="79" t="b">
        <v>0</v>
      </c>
      <c r="T77" s="80" t="b">
        <v>0</v>
      </c>
      <c r="U77" s="524" t="s">
        <v>30</v>
      </c>
      <c r="V77" s="524"/>
      <c r="W77" s="79"/>
      <c r="X77" s="79"/>
      <c r="Y77" s="79"/>
      <c r="Z77" s="79"/>
      <c r="AA77" s="79" t="b">
        <v>1</v>
      </c>
      <c r="AB77" s="79" t="b">
        <v>0</v>
      </c>
      <c r="AC77" s="79" t="b">
        <v>0</v>
      </c>
      <c r="AD77" s="80" t="b">
        <v>0</v>
      </c>
      <c r="AE77" s="524">
        <v>0.5</v>
      </c>
      <c r="AF77" s="524"/>
      <c r="AG77" s="79"/>
      <c r="AH77" s="79"/>
      <c r="AI77" s="79"/>
      <c r="AJ77" s="79"/>
      <c r="AK77" s="79" t="b">
        <v>1</v>
      </c>
      <c r="AL77" s="79" t="b">
        <v>1</v>
      </c>
      <c r="AM77" s="79" t="b">
        <v>0</v>
      </c>
      <c r="AN77" s="80" t="b">
        <v>0</v>
      </c>
      <c r="AO77" s="524" t="s">
        <v>30</v>
      </c>
      <c r="AP77" s="524"/>
      <c r="AQ77" s="79"/>
      <c r="AR77" s="79"/>
      <c r="AS77" s="79"/>
      <c r="AT77" s="79"/>
      <c r="AU77" s="79" t="b">
        <v>1</v>
      </c>
      <c r="AV77" s="79" t="b">
        <v>0</v>
      </c>
      <c r="AW77" s="79" t="b">
        <v>0</v>
      </c>
      <c r="AX77" s="80" t="b">
        <v>0</v>
      </c>
      <c r="AY77" s="524" t="s">
        <v>30</v>
      </c>
      <c r="AZ77" s="524"/>
      <c r="BA77" s="79"/>
      <c r="BB77" s="79"/>
      <c r="BC77" s="79"/>
      <c r="BD77" s="79"/>
      <c r="BE77" s="79" t="b">
        <v>1</v>
      </c>
      <c r="BF77" s="79" t="b">
        <v>0</v>
      </c>
      <c r="BG77" s="79" t="b">
        <v>0</v>
      </c>
      <c r="BH77" s="80" t="b">
        <v>0</v>
      </c>
      <c r="BI77" s="524">
        <v>0.5</v>
      </c>
      <c r="BJ77" s="524"/>
    </row>
    <row r="78" spans="1:78" outlineLevel="1">
      <c r="B78" s="48" t="s">
        <v>382</v>
      </c>
      <c r="C78" s="532">
        <f t="shared" si="35"/>
        <v>0</v>
      </c>
      <c r="D78" s="532">
        <f t="shared" si="35"/>
        <v>0</v>
      </c>
      <c r="E78" s="532">
        <f t="shared" si="35"/>
        <v>0</v>
      </c>
      <c r="F78" s="532">
        <f t="shared" si="35"/>
        <v>0</v>
      </c>
      <c r="G78" s="532" t="b">
        <f t="shared" si="35"/>
        <v>1</v>
      </c>
      <c r="H78" s="532" t="b">
        <f t="shared" si="35"/>
        <v>0</v>
      </c>
      <c r="I78" s="532" t="b">
        <f t="shared" si="35"/>
        <v>0</v>
      </c>
      <c r="J78" s="532" t="b">
        <f t="shared" si="35"/>
        <v>0</v>
      </c>
      <c r="K78" s="532">
        <f t="shared" si="35"/>
        <v>0.5</v>
      </c>
      <c r="L78" s="532"/>
      <c r="M78" s="63"/>
      <c r="N78" s="63"/>
      <c r="O78" s="63"/>
      <c r="P78" s="63"/>
      <c r="Q78" s="63" t="b">
        <v>1</v>
      </c>
      <c r="R78" s="63" t="b">
        <v>1</v>
      </c>
      <c r="S78" s="63" t="b">
        <v>0</v>
      </c>
      <c r="T78" s="64" t="b">
        <v>0</v>
      </c>
      <c r="U78" s="527" t="s">
        <v>30</v>
      </c>
      <c r="V78" s="527"/>
      <c r="W78" s="63"/>
      <c r="X78" s="63"/>
      <c r="Y78" s="63"/>
      <c r="Z78" s="63"/>
      <c r="AA78" s="63" t="b">
        <v>1</v>
      </c>
      <c r="AB78" s="63" t="b">
        <v>0</v>
      </c>
      <c r="AC78" s="63" t="b">
        <v>0</v>
      </c>
      <c r="AD78" s="64" t="b">
        <v>0</v>
      </c>
      <c r="AE78" s="527">
        <v>0.5</v>
      </c>
      <c r="AF78" s="527"/>
      <c r="AG78" s="63"/>
      <c r="AH78" s="63"/>
      <c r="AI78" s="63"/>
      <c r="AJ78" s="82"/>
      <c r="AK78" s="63" t="b">
        <v>1</v>
      </c>
      <c r="AL78" s="63" t="b">
        <v>1</v>
      </c>
      <c r="AM78" s="63" t="b">
        <v>0</v>
      </c>
      <c r="AN78" s="64" t="b">
        <v>0</v>
      </c>
      <c r="AO78" s="527" t="s">
        <v>30</v>
      </c>
      <c r="AP78" s="527"/>
      <c r="AQ78" s="63"/>
      <c r="AR78" s="63"/>
      <c r="AS78" s="63"/>
      <c r="AT78" s="82"/>
      <c r="AU78" s="63" t="b">
        <v>1</v>
      </c>
      <c r="AV78" s="63" t="b">
        <v>0</v>
      </c>
      <c r="AW78" s="63" t="b">
        <v>0</v>
      </c>
      <c r="AX78" s="64" t="b">
        <v>0</v>
      </c>
      <c r="AY78" s="527" t="s">
        <v>30</v>
      </c>
      <c r="AZ78" s="527"/>
      <c r="BA78" s="63"/>
      <c r="BB78" s="63"/>
      <c r="BC78" s="63"/>
      <c r="BD78" s="63"/>
      <c r="BE78" s="63" t="b">
        <v>1</v>
      </c>
      <c r="BF78" s="63" t="b">
        <v>0</v>
      </c>
      <c r="BG78" s="63" t="b">
        <v>0</v>
      </c>
      <c r="BH78" s="64" t="b">
        <v>0</v>
      </c>
      <c r="BI78" s="527">
        <v>0.5</v>
      </c>
      <c r="BJ78" s="527"/>
    </row>
    <row r="79" spans="1:78" outlineLevel="1" collapsed="1"/>
    <row r="80" spans="1:78" outlineLevel="1">
      <c r="B80" t="s">
        <v>1206</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1199</v>
      </c>
      <c r="D81" s="18" t="s">
        <v>1200</v>
      </c>
      <c r="E81" s="18" t="s">
        <v>1201</v>
      </c>
      <c r="F81" s="18" t="s">
        <v>1202</v>
      </c>
      <c r="G81" s="18" t="s">
        <v>1203</v>
      </c>
      <c r="H81" s="18" t="s">
        <v>1204</v>
      </c>
      <c r="I81" s="18" t="s">
        <v>1205</v>
      </c>
      <c r="J81" t="s">
        <v>1210</v>
      </c>
      <c r="M81" s="18" t="s">
        <v>1199</v>
      </c>
      <c r="N81" s="18" t="s">
        <v>1200</v>
      </c>
      <c r="O81" s="18" t="s">
        <v>1201</v>
      </c>
      <c r="P81" s="18" t="s">
        <v>1202</v>
      </c>
      <c r="Q81" s="18" t="s">
        <v>1203</v>
      </c>
      <c r="R81" s="18" t="s">
        <v>1204</v>
      </c>
      <c r="S81" s="18" t="s">
        <v>1205</v>
      </c>
      <c r="T81" t="s">
        <v>1209</v>
      </c>
      <c r="W81" s="18" t="s">
        <v>1199</v>
      </c>
      <c r="X81" s="18" t="s">
        <v>1200</v>
      </c>
      <c r="Y81" s="18" t="s">
        <v>1201</v>
      </c>
      <c r="Z81" s="18" t="s">
        <v>1202</v>
      </c>
      <c r="AA81" s="18" t="s">
        <v>1203</v>
      </c>
      <c r="AB81" s="18" t="s">
        <v>1204</v>
      </c>
      <c r="AC81" s="18" t="s">
        <v>1205</v>
      </c>
      <c r="AD81" t="s">
        <v>1209</v>
      </c>
      <c r="AG81" s="18" t="s">
        <v>1199</v>
      </c>
      <c r="AH81" s="18" t="s">
        <v>1200</v>
      </c>
      <c r="AI81" s="18" t="s">
        <v>1201</v>
      </c>
      <c r="AJ81" s="18" t="s">
        <v>1202</v>
      </c>
      <c r="AK81" s="18" t="s">
        <v>1203</v>
      </c>
      <c r="AL81" s="18" t="s">
        <v>1204</v>
      </c>
      <c r="AM81" s="18" t="s">
        <v>1205</v>
      </c>
      <c r="AN81" t="s">
        <v>1209</v>
      </c>
      <c r="AQ81" s="18" t="s">
        <v>1199</v>
      </c>
      <c r="AR81" s="18" t="s">
        <v>1200</v>
      </c>
      <c r="AS81" s="18" t="s">
        <v>1201</v>
      </c>
      <c r="AT81" s="18" t="s">
        <v>1202</v>
      </c>
      <c r="AU81" s="18" t="s">
        <v>1203</v>
      </c>
      <c r="AV81" s="18" t="s">
        <v>1204</v>
      </c>
      <c r="AW81" s="18" t="s">
        <v>1205</v>
      </c>
      <c r="AX81" t="s">
        <v>1209</v>
      </c>
      <c r="BA81" s="18" t="s">
        <v>1199</v>
      </c>
      <c r="BB81" s="18" t="s">
        <v>1200</v>
      </c>
      <c r="BC81" s="18" t="s">
        <v>1201</v>
      </c>
      <c r="BD81" s="18" t="s">
        <v>1202</v>
      </c>
      <c r="BE81" s="18" t="s">
        <v>1203</v>
      </c>
      <c r="BF81" s="18" t="s">
        <v>1204</v>
      </c>
      <c r="BG81" s="18" t="s">
        <v>1205</v>
      </c>
      <c r="BH81" t="s">
        <v>1209</v>
      </c>
    </row>
    <row r="82" spans="1:60" outlineLevel="1">
      <c r="C82" s="78">
        <f t="shared" ref="C82:J82" si="36">CHOOSE(d.Region,M82,W82,AG82,AQ82,BA82)</f>
        <v>1</v>
      </c>
      <c r="D82" s="78">
        <f t="shared" si="36"/>
        <v>1</v>
      </c>
      <c r="E82" s="78">
        <f t="shared" si="36"/>
        <v>1</v>
      </c>
      <c r="F82" s="78">
        <f t="shared" si="36"/>
        <v>1</v>
      </c>
      <c r="G82" s="78">
        <f t="shared" si="36"/>
        <v>1</v>
      </c>
      <c r="H82" s="78">
        <f t="shared" si="36"/>
        <v>1</v>
      </c>
      <c r="I82" s="78">
        <f t="shared" si="36"/>
        <v>1</v>
      </c>
      <c r="J82" s="78">
        <f t="shared" si="36"/>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1337</v>
      </c>
      <c r="E84" t="s">
        <v>906</v>
      </c>
      <c r="F84" t="s">
        <v>1723</v>
      </c>
      <c r="G84" t="s">
        <v>1724</v>
      </c>
      <c r="H84" t="s">
        <v>2179</v>
      </c>
      <c r="W84" t="s">
        <v>1600</v>
      </c>
      <c r="BA84" t="s">
        <v>1600</v>
      </c>
    </row>
    <row r="85" spans="1:60" outlineLevel="1">
      <c r="B85" s="25" t="s">
        <v>1338</v>
      </c>
      <c r="C85">
        <f>INDEX(E85:H85,1,d.Region)</f>
        <v>3</v>
      </c>
      <c r="E85" s="11">
        <v>3</v>
      </c>
      <c r="F85" s="11">
        <v>3</v>
      </c>
      <c r="G85" s="11">
        <v>3</v>
      </c>
      <c r="H85" s="11">
        <v>3</v>
      </c>
      <c r="I85" t="s">
        <v>1339</v>
      </c>
    </row>
    <row r="87" spans="1:60">
      <c r="A87" s="14" t="s">
        <v>1852</v>
      </c>
      <c r="J87" t="s">
        <v>1305</v>
      </c>
    </row>
    <row r="88" spans="1:60" ht="105" outlineLevel="1">
      <c r="B88" s="18" t="s">
        <v>1255</v>
      </c>
      <c r="C88" s="23" t="s">
        <v>691</v>
      </c>
      <c r="D88" s="23" t="s">
        <v>798</v>
      </c>
      <c r="E88" s="23" t="s">
        <v>691</v>
      </c>
      <c r="F88" s="23" t="s">
        <v>798</v>
      </c>
      <c r="G88" s="23" t="s">
        <v>346</v>
      </c>
      <c r="H88" s="23" t="s">
        <v>347</v>
      </c>
      <c r="I88" s="23" t="s">
        <v>378</v>
      </c>
      <c r="J88" s="23" t="s">
        <v>361</v>
      </c>
      <c r="K88" s="23" t="s">
        <v>389</v>
      </c>
      <c r="L88" s="23" t="s">
        <v>389</v>
      </c>
      <c r="M88" s="23" t="s">
        <v>389</v>
      </c>
      <c r="N88" s="23" t="s">
        <v>389</v>
      </c>
      <c r="O88" s="109" t="s">
        <v>901</v>
      </c>
      <c r="P88" s="109"/>
      <c r="Q88" s="109"/>
      <c r="R88" s="109"/>
      <c r="S88" s="109" t="s">
        <v>901</v>
      </c>
      <c r="T88" s="109"/>
      <c r="U88" s="109"/>
      <c r="V88" s="109"/>
    </row>
    <row r="89" spans="1:60" outlineLevel="1">
      <c r="C89" s="108" t="s">
        <v>1265</v>
      </c>
      <c r="D89" s="108"/>
      <c r="E89" s="108" t="s">
        <v>1268</v>
      </c>
      <c r="F89" s="108"/>
      <c r="G89" s="329" t="s">
        <v>1132</v>
      </c>
      <c r="H89" s="108"/>
      <c r="I89" s="108"/>
      <c r="O89" s="134" t="s">
        <v>1267</v>
      </c>
      <c r="P89" s="134"/>
      <c r="Q89" s="134"/>
      <c r="R89" s="134"/>
      <c r="S89" s="134" t="s">
        <v>1266</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33" t="s">
        <v>490</v>
      </c>
      <c r="K90" s="44" t="s">
        <v>1018</v>
      </c>
      <c r="L90" s="44" t="s">
        <v>610</v>
      </c>
      <c r="M90" s="44" t="s">
        <v>611</v>
      </c>
      <c r="N90" s="44"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b">
        <v>0</v>
      </c>
      <c r="D91" s="32" t="b">
        <v>0</v>
      </c>
      <c r="E91" s="32" t="b">
        <v>0</v>
      </c>
      <c r="F91" s="32" t="b">
        <v>0</v>
      </c>
      <c r="G91" s="32" t="b">
        <v>0</v>
      </c>
      <c r="H91" s="32" t="s">
        <v>30</v>
      </c>
      <c r="I91" s="34"/>
      <c r="J91" s="34">
        <v>0</v>
      </c>
      <c r="K91" s="34">
        <v>0</v>
      </c>
      <c r="L91" s="34">
        <v>0</v>
      </c>
      <c r="M91" s="34">
        <v>0</v>
      </c>
      <c r="N91" s="34">
        <v>0</v>
      </c>
      <c r="O91" s="34">
        <v>1</v>
      </c>
      <c r="P91" s="34">
        <v>1</v>
      </c>
      <c r="Q91" s="34">
        <v>1</v>
      </c>
      <c r="R91" s="34">
        <v>0</v>
      </c>
      <c r="S91" s="34">
        <v>0</v>
      </c>
      <c r="T91" s="34">
        <v>0</v>
      </c>
      <c r="U91" s="34">
        <v>0</v>
      </c>
      <c r="V91" s="34">
        <v>0</v>
      </c>
    </row>
    <row r="92" spans="1:60" outlineLevel="1">
      <c r="A92" s="18">
        <v>2</v>
      </c>
      <c r="B92" s="42" t="s">
        <v>2311</v>
      </c>
      <c r="C92" s="31" t="b">
        <v>0</v>
      </c>
      <c r="D92" s="31" t="b">
        <v>1</v>
      </c>
      <c r="E92" s="31" t="b">
        <v>0</v>
      </c>
      <c r="F92" s="31" t="b">
        <v>0</v>
      </c>
      <c r="G92" s="31" t="b">
        <v>0</v>
      </c>
      <c r="H92" s="31" t="s">
        <v>30</v>
      </c>
      <c r="I92" s="35"/>
      <c r="J92" s="341">
        <v>5.0000000000000001E-3</v>
      </c>
      <c r="K92" s="341">
        <f>6.25%/2</f>
        <v>3.125E-2</v>
      </c>
      <c r="L92" s="341">
        <f>6.25%/2</f>
        <v>3.125E-2</v>
      </c>
      <c r="M92" s="341">
        <v>2.5000000000000001E-2</v>
      </c>
      <c r="N92" s="341">
        <v>2.5000000000000001E-2</v>
      </c>
      <c r="O92" s="199">
        <v>1</v>
      </c>
      <c r="P92" s="199">
        <v>1</v>
      </c>
      <c r="Q92" s="199">
        <v>1</v>
      </c>
      <c r="R92" s="199">
        <v>1</v>
      </c>
      <c r="S92" s="199">
        <v>0</v>
      </c>
      <c r="T92" s="199">
        <v>0</v>
      </c>
      <c r="U92" s="199">
        <v>0</v>
      </c>
      <c r="V92" s="199">
        <v>0</v>
      </c>
    </row>
    <row r="93" spans="1:60" outlineLevel="1">
      <c r="A93" s="18">
        <v>3</v>
      </c>
      <c r="B93" s="42" t="s">
        <v>1308</v>
      </c>
      <c r="C93" s="31" t="b">
        <v>1</v>
      </c>
      <c r="D93" s="31" t="b">
        <v>0</v>
      </c>
      <c r="E93" s="31" t="b">
        <v>0</v>
      </c>
      <c r="F93" s="31" t="b">
        <v>0</v>
      </c>
      <c r="G93" s="31" t="b">
        <v>0</v>
      </c>
      <c r="H93" s="31" t="s">
        <v>30</v>
      </c>
      <c r="I93" s="35"/>
      <c r="J93" s="30">
        <f>1.25*J94</f>
        <v>1.2500000000000001E-2</v>
      </c>
      <c r="K93" s="343">
        <f>1.25*L94</f>
        <v>6.25E-2</v>
      </c>
      <c r="L93" s="343">
        <f>1.25*M94</f>
        <v>6.25E-2</v>
      </c>
      <c r="M93" s="50">
        <f>L93</f>
        <v>6.25E-2</v>
      </c>
      <c r="N93" s="50">
        <f>M93</f>
        <v>6.25E-2</v>
      </c>
      <c r="O93" s="199">
        <v>0</v>
      </c>
      <c r="P93" s="199">
        <v>0</v>
      </c>
      <c r="Q93" s="199">
        <v>0</v>
      </c>
      <c r="R93" s="199">
        <v>0</v>
      </c>
      <c r="S93" s="199">
        <v>0</v>
      </c>
      <c r="T93" s="199">
        <v>0</v>
      </c>
      <c r="U93" s="199">
        <v>0</v>
      </c>
      <c r="V93" s="199">
        <v>0</v>
      </c>
    </row>
    <row r="94" spans="1:60" outlineLevel="1">
      <c r="A94" s="18">
        <v>4</v>
      </c>
      <c r="B94" s="330" t="s">
        <v>505</v>
      </c>
      <c r="C94" s="331" t="b">
        <v>0</v>
      </c>
      <c r="D94" s="331" t="b">
        <v>0</v>
      </c>
      <c r="E94" s="331" t="b">
        <v>0</v>
      </c>
      <c r="F94" s="331" t="b">
        <v>0</v>
      </c>
      <c r="G94" s="331" t="b">
        <v>1</v>
      </c>
      <c r="H94" s="332" t="s">
        <v>30</v>
      </c>
      <c r="I94" s="333"/>
      <c r="J94" s="357">
        <v>0.01</v>
      </c>
      <c r="K94" s="358">
        <v>0</v>
      </c>
      <c r="L94" s="357">
        <v>0.05</v>
      </c>
      <c r="M94" s="357">
        <v>0.05</v>
      </c>
      <c r="N94" s="359">
        <f>M94</f>
        <v>0.05</v>
      </c>
      <c r="O94" s="340">
        <v>1</v>
      </c>
      <c r="P94" s="340">
        <v>1</v>
      </c>
      <c r="Q94" s="340">
        <v>1</v>
      </c>
      <c r="R94" s="340">
        <v>1</v>
      </c>
      <c r="S94" s="334">
        <v>0</v>
      </c>
      <c r="T94" s="334">
        <v>0</v>
      </c>
      <c r="U94" s="334">
        <v>0</v>
      </c>
      <c r="V94" s="334">
        <v>0</v>
      </c>
    </row>
    <row r="95" spans="1:60" outlineLevel="1">
      <c r="A95" s="18">
        <v>5</v>
      </c>
      <c r="B95" s="42" t="s">
        <v>1256</v>
      </c>
      <c r="C95" s="37" t="b">
        <f t="shared" ref="C95:D98" si="37">C91</f>
        <v>0</v>
      </c>
      <c r="D95" s="37" t="b">
        <f t="shared" si="37"/>
        <v>0</v>
      </c>
      <c r="E95" s="32" t="b">
        <v>0</v>
      </c>
      <c r="F95" s="32" t="b">
        <v>1</v>
      </c>
      <c r="G95" s="32" t="b">
        <v>0</v>
      </c>
      <c r="H95" s="38" t="str">
        <f>H91</f>
        <v>-</v>
      </c>
      <c r="I95" s="34"/>
      <c r="J95" s="341">
        <v>5.0000000000000001E-3</v>
      </c>
      <c r="K95" s="341">
        <v>0</v>
      </c>
      <c r="L95" s="341">
        <v>0</v>
      </c>
      <c r="M95" s="341">
        <v>0</v>
      </c>
      <c r="N95" s="341">
        <v>0</v>
      </c>
      <c r="O95" s="342">
        <f t="shared" ref="O95:R98" si="38">O91</f>
        <v>1</v>
      </c>
      <c r="P95" s="342">
        <f t="shared" si="38"/>
        <v>1</v>
      </c>
      <c r="Q95" s="342">
        <f t="shared" si="38"/>
        <v>1</v>
      </c>
      <c r="R95" s="342">
        <f t="shared" si="38"/>
        <v>0</v>
      </c>
      <c r="S95" s="34">
        <v>1</v>
      </c>
      <c r="T95" s="34">
        <v>1</v>
      </c>
      <c r="U95" s="34">
        <v>1</v>
      </c>
      <c r="V95" s="34">
        <v>1</v>
      </c>
    </row>
    <row r="96" spans="1:60" outlineLevel="1">
      <c r="A96" s="18">
        <v>6</v>
      </c>
      <c r="B96" s="42" t="s">
        <v>1257</v>
      </c>
      <c r="C96" s="39" t="b">
        <f t="shared" si="37"/>
        <v>0</v>
      </c>
      <c r="D96" s="39" t="b">
        <f t="shared" si="37"/>
        <v>1</v>
      </c>
      <c r="E96" s="31" t="b">
        <v>0</v>
      </c>
      <c r="F96" s="31" t="b">
        <v>1</v>
      </c>
      <c r="G96" s="31" t="b">
        <v>0</v>
      </c>
      <c r="H96" s="40" t="str">
        <f>H92</f>
        <v>-</v>
      </c>
      <c r="I96" s="35"/>
      <c r="J96" s="343">
        <v>0</v>
      </c>
      <c r="K96" s="343">
        <v>0</v>
      </c>
      <c r="L96" s="343">
        <v>0</v>
      </c>
      <c r="M96" s="343">
        <v>0</v>
      </c>
      <c r="N96" s="343">
        <v>0</v>
      </c>
      <c r="O96" s="337">
        <f t="shared" si="38"/>
        <v>1</v>
      </c>
      <c r="P96" s="337">
        <f t="shared" si="38"/>
        <v>1</v>
      </c>
      <c r="Q96" s="337">
        <f t="shared" si="38"/>
        <v>1</v>
      </c>
      <c r="R96" s="337">
        <f t="shared" si="38"/>
        <v>1</v>
      </c>
      <c r="S96" s="199">
        <v>1</v>
      </c>
      <c r="T96" s="199">
        <v>1</v>
      </c>
      <c r="U96" s="199">
        <v>1</v>
      </c>
      <c r="V96" s="199">
        <v>1</v>
      </c>
    </row>
    <row r="97" spans="1:34" outlineLevel="1">
      <c r="A97" s="18">
        <v>7</v>
      </c>
      <c r="B97" s="42" t="s">
        <v>1307</v>
      </c>
      <c r="C97" s="39" t="b">
        <f t="shared" si="37"/>
        <v>1</v>
      </c>
      <c r="D97" s="39" t="b">
        <f t="shared" si="37"/>
        <v>0</v>
      </c>
      <c r="E97" s="31" t="b">
        <v>0</v>
      </c>
      <c r="F97" s="31" t="b">
        <v>1</v>
      </c>
      <c r="G97" s="31" t="b">
        <v>0</v>
      </c>
      <c r="H97" s="40" t="str">
        <f>H93</f>
        <v>-</v>
      </c>
      <c r="I97" s="35"/>
      <c r="J97" s="30">
        <v>1.2500000000000001E-2</v>
      </c>
      <c r="K97" s="343">
        <f>K93</f>
        <v>6.25E-2</v>
      </c>
      <c r="L97" s="343">
        <f>L93</f>
        <v>6.25E-2</v>
      </c>
      <c r="M97" s="50">
        <f>L97</f>
        <v>6.25E-2</v>
      </c>
      <c r="N97" s="50">
        <f>M97</f>
        <v>6.25E-2</v>
      </c>
      <c r="O97" s="337">
        <f t="shared" si="38"/>
        <v>0</v>
      </c>
      <c r="P97" s="337">
        <f t="shared" si="38"/>
        <v>0</v>
      </c>
      <c r="Q97" s="337">
        <f t="shared" si="38"/>
        <v>0</v>
      </c>
      <c r="R97" s="337">
        <f t="shared" si="38"/>
        <v>0</v>
      </c>
      <c r="S97" s="199">
        <v>1</v>
      </c>
      <c r="T97" s="199">
        <v>1</v>
      </c>
      <c r="U97" s="199">
        <v>1</v>
      </c>
      <c r="V97" s="199">
        <v>1</v>
      </c>
    </row>
    <row r="98" spans="1:34" outlineLevel="1">
      <c r="A98" s="18">
        <v>8</v>
      </c>
      <c r="B98" s="330" t="s">
        <v>1258</v>
      </c>
      <c r="C98" s="335" t="b">
        <f t="shared" si="37"/>
        <v>0</v>
      </c>
      <c r="D98" s="335" t="b">
        <f t="shared" si="37"/>
        <v>0</v>
      </c>
      <c r="E98" s="331" t="b">
        <v>0</v>
      </c>
      <c r="F98" s="331" t="b">
        <v>1</v>
      </c>
      <c r="G98" s="331" t="b">
        <v>1</v>
      </c>
      <c r="H98" s="336" t="str">
        <f>H94</f>
        <v>-</v>
      </c>
      <c r="I98" s="36"/>
      <c r="J98" s="344">
        <v>0</v>
      </c>
      <c r="K98" s="344">
        <v>0</v>
      </c>
      <c r="L98" s="344">
        <v>0</v>
      </c>
      <c r="M98" s="344">
        <v>0</v>
      </c>
      <c r="N98" s="344">
        <v>0</v>
      </c>
      <c r="O98" s="345">
        <f t="shared" si="38"/>
        <v>1</v>
      </c>
      <c r="P98" s="345">
        <f t="shared" si="38"/>
        <v>1</v>
      </c>
      <c r="Q98" s="345">
        <f t="shared" si="38"/>
        <v>1</v>
      </c>
      <c r="R98" s="345">
        <f t="shared" si="38"/>
        <v>1</v>
      </c>
      <c r="S98" s="334">
        <v>1</v>
      </c>
      <c r="T98" s="334">
        <v>1</v>
      </c>
      <c r="U98" s="334">
        <v>1</v>
      </c>
      <c r="V98" s="334">
        <v>1</v>
      </c>
    </row>
    <row r="99" spans="1:34" outlineLevel="1">
      <c r="A99" s="18">
        <v>9</v>
      </c>
      <c r="B99" s="42" t="s">
        <v>1259</v>
      </c>
      <c r="C99" s="39" t="b">
        <f t="shared" ref="C99:D102" si="39">C95</f>
        <v>0</v>
      </c>
      <c r="D99" s="39" t="b">
        <f t="shared" si="39"/>
        <v>0</v>
      </c>
      <c r="E99" s="32" t="b">
        <v>1</v>
      </c>
      <c r="F99" s="32" t="b">
        <v>0</v>
      </c>
      <c r="G99" s="32" t="b">
        <v>0</v>
      </c>
      <c r="H99" s="40" t="str">
        <f t="shared" ref="H99:H106" si="40">H95</f>
        <v>-</v>
      </c>
      <c r="I99" s="34"/>
      <c r="J99" s="346">
        <v>1.2500000000000001E-2</v>
      </c>
      <c r="K99" s="341">
        <f>6.25%/2</f>
        <v>3.125E-2</v>
      </c>
      <c r="L99" s="341">
        <v>6.25E-2</v>
      </c>
      <c r="M99" s="347">
        <f>L99</f>
        <v>6.25E-2</v>
      </c>
      <c r="N99" s="347">
        <f>M99</f>
        <v>6.25E-2</v>
      </c>
      <c r="O99" s="342">
        <f t="shared" ref="K99:R102" si="41">O95</f>
        <v>1</v>
      </c>
      <c r="P99" s="342">
        <f t="shared" si="41"/>
        <v>1</v>
      </c>
      <c r="Q99" s="342">
        <f t="shared" si="41"/>
        <v>1</v>
      </c>
      <c r="R99" s="342">
        <f t="shared" si="41"/>
        <v>0</v>
      </c>
      <c r="S99" s="34">
        <v>0</v>
      </c>
      <c r="T99" s="34">
        <v>0</v>
      </c>
      <c r="U99" s="34">
        <v>0</v>
      </c>
      <c r="V99" s="34">
        <v>0</v>
      </c>
    </row>
    <row r="100" spans="1:34" outlineLevel="1">
      <c r="A100" s="18">
        <v>10</v>
      </c>
      <c r="B100" s="42" t="s">
        <v>1260</v>
      </c>
      <c r="C100" s="39" t="b">
        <f t="shared" si="39"/>
        <v>0</v>
      </c>
      <c r="D100" s="39" t="b">
        <f t="shared" si="39"/>
        <v>1</v>
      </c>
      <c r="E100" s="31" t="b">
        <v>1</v>
      </c>
      <c r="F100" s="31" t="b">
        <v>0</v>
      </c>
      <c r="G100" s="31" t="b">
        <v>0</v>
      </c>
      <c r="H100" s="40" t="str">
        <f t="shared" si="40"/>
        <v>-</v>
      </c>
      <c r="I100" s="35"/>
      <c r="J100" s="30">
        <v>1.2500000000000001E-2</v>
      </c>
      <c r="K100" s="343">
        <v>0</v>
      </c>
      <c r="L100" s="343">
        <v>6.25E-2</v>
      </c>
      <c r="M100" s="50">
        <f>L100</f>
        <v>6.25E-2</v>
      </c>
      <c r="N100" s="50">
        <f>M100</f>
        <v>6.25E-2</v>
      </c>
      <c r="O100" s="337">
        <f t="shared" si="41"/>
        <v>1</v>
      </c>
      <c r="P100" s="337">
        <f t="shared" si="41"/>
        <v>1</v>
      </c>
      <c r="Q100" s="337">
        <f t="shared" si="41"/>
        <v>1</v>
      </c>
      <c r="R100" s="337">
        <f t="shared" si="41"/>
        <v>1</v>
      </c>
      <c r="S100" s="199">
        <v>0</v>
      </c>
      <c r="T100" s="199">
        <v>0</v>
      </c>
      <c r="U100" s="199">
        <v>0</v>
      </c>
      <c r="V100" s="199">
        <v>0</v>
      </c>
    </row>
    <row r="101" spans="1:34" outlineLevel="1">
      <c r="A101" s="18">
        <v>11</v>
      </c>
      <c r="B101" s="42" t="s">
        <v>1309</v>
      </c>
      <c r="C101" s="39" t="b">
        <f t="shared" si="39"/>
        <v>1</v>
      </c>
      <c r="D101" s="39" t="b">
        <f>D97</f>
        <v>0</v>
      </c>
      <c r="E101" s="31" t="b">
        <v>1</v>
      </c>
      <c r="F101" s="31" t="b">
        <v>0</v>
      </c>
      <c r="G101" s="31" t="b">
        <v>0</v>
      </c>
      <c r="H101" s="40" t="str">
        <f t="shared" si="40"/>
        <v>-</v>
      </c>
      <c r="I101" s="35"/>
      <c r="J101" s="30">
        <f>J93</f>
        <v>1.2500000000000001E-2</v>
      </c>
      <c r="K101" s="30">
        <f>K93</f>
        <v>6.25E-2</v>
      </c>
      <c r="L101" s="30">
        <f>L93</f>
        <v>6.25E-2</v>
      </c>
      <c r="M101" s="51">
        <f>M93</f>
        <v>6.25E-2</v>
      </c>
      <c r="N101" s="51">
        <f>N93</f>
        <v>6.25E-2</v>
      </c>
      <c r="O101" s="337">
        <f t="shared" si="41"/>
        <v>0</v>
      </c>
      <c r="P101" s="337">
        <f t="shared" si="41"/>
        <v>0</v>
      </c>
      <c r="Q101" s="337">
        <f t="shared" si="41"/>
        <v>0</v>
      </c>
      <c r="R101" s="337">
        <f t="shared" si="41"/>
        <v>0</v>
      </c>
      <c r="S101" s="199">
        <v>0</v>
      </c>
      <c r="T101" s="199">
        <v>0</v>
      </c>
      <c r="U101" s="199">
        <v>0</v>
      </c>
      <c r="V101" s="199">
        <v>0</v>
      </c>
    </row>
    <row r="102" spans="1:34" outlineLevel="1">
      <c r="A102" s="18">
        <v>12</v>
      </c>
      <c r="B102" s="330" t="s">
        <v>1261</v>
      </c>
      <c r="C102" s="335" t="b">
        <f t="shared" si="39"/>
        <v>0</v>
      </c>
      <c r="D102" s="335" t="b">
        <f>D98</f>
        <v>0</v>
      </c>
      <c r="E102" s="331" t="b">
        <v>1</v>
      </c>
      <c r="F102" s="331" t="b">
        <v>0</v>
      </c>
      <c r="G102" s="331" t="b">
        <v>0</v>
      </c>
      <c r="H102" s="336" t="str">
        <f t="shared" si="40"/>
        <v>-</v>
      </c>
      <c r="I102" s="36"/>
      <c r="J102" s="349">
        <v>1.2500000000000001E-2</v>
      </c>
      <c r="K102" s="350">
        <f t="shared" si="41"/>
        <v>0</v>
      </c>
      <c r="L102" s="351">
        <v>6.25E-2</v>
      </c>
      <c r="M102" s="351">
        <v>6.25E-2</v>
      </c>
      <c r="N102" s="351">
        <v>6.25E-2</v>
      </c>
      <c r="O102" s="352">
        <f>O98</f>
        <v>1</v>
      </c>
      <c r="P102" s="352">
        <f t="shared" si="41"/>
        <v>1</v>
      </c>
      <c r="Q102" s="352">
        <f t="shared" si="41"/>
        <v>1</v>
      </c>
      <c r="R102" s="352">
        <f t="shared" si="41"/>
        <v>1</v>
      </c>
      <c r="S102" s="340">
        <v>0</v>
      </c>
      <c r="T102" s="340">
        <v>0</v>
      </c>
      <c r="U102" s="340">
        <v>0</v>
      </c>
      <c r="V102" s="340">
        <v>0</v>
      </c>
    </row>
    <row r="103" spans="1:34" outlineLevel="1">
      <c r="A103" s="18">
        <v>13</v>
      </c>
      <c r="B103" s="42" t="s">
        <v>1262</v>
      </c>
      <c r="C103" s="39" t="b">
        <f t="shared" ref="C103:D106" si="42">C99</f>
        <v>0</v>
      </c>
      <c r="D103" s="39" t="b">
        <f t="shared" si="42"/>
        <v>0</v>
      </c>
      <c r="E103" s="32" t="b">
        <v>0</v>
      </c>
      <c r="F103" s="32" t="b">
        <v>0</v>
      </c>
      <c r="G103" s="32" t="b">
        <v>1</v>
      </c>
      <c r="H103" s="40" t="str">
        <f t="shared" si="40"/>
        <v>-</v>
      </c>
      <c r="I103" s="34"/>
      <c r="J103" s="346">
        <v>0.01</v>
      </c>
      <c r="K103" s="353">
        <f>K91</f>
        <v>0</v>
      </c>
      <c r="L103" s="353">
        <f>L91</f>
        <v>0</v>
      </c>
      <c r="M103" s="341">
        <v>0.05</v>
      </c>
      <c r="N103" s="347">
        <f>M103</f>
        <v>0.05</v>
      </c>
      <c r="O103" s="342">
        <f>O99</f>
        <v>1</v>
      </c>
      <c r="P103" s="342">
        <f t="shared" ref="P103:R106" si="43">P99</f>
        <v>1</v>
      </c>
      <c r="Q103" s="342">
        <f t="shared" si="43"/>
        <v>1</v>
      </c>
      <c r="R103" s="342">
        <f t="shared" si="43"/>
        <v>0</v>
      </c>
      <c r="S103" s="354">
        <v>0.66</v>
      </c>
      <c r="T103" s="354">
        <v>0.66</v>
      </c>
      <c r="U103" s="354">
        <v>0.66</v>
      </c>
      <c r="V103" s="354">
        <v>0.66</v>
      </c>
    </row>
    <row r="104" spans="1:34" outlineLevel="1">
      <c r="A104" s="18">
        <v>14</v>
      </c>
      <c r="B104" s="42" t="s">
        <v>1263</v>
      </c>
      <c r="C104" s="39" t="b">
        <f t="shared" si="42"/>
        <v>0</v>
      </c>
      <c r="D104" s="39" t="b">
        <f t="shared" si="42"/>
        <v>1</v>
      </c>
      <c r="E104" s="31" t="b">
        <v>0</v>
      </c>
      <c r="F104" s="31" t="b">
        <v>0</v>
      </c>
      <c r="G104" s="31" t="b">
        <v>1</v>
      </c>
      <c r="H104" s="40" t="str">
        <f t="shared" si="40"/>
        <v>-</v>
      </c>
      <c r="I104" s="35"/>
      <c r="J104" s="30">
        <v>0.01</v>
      </c>
      <c r="K104" s="51">
        <f>K92</f>
        <v>3.125E-2</v>
      </c>
      <c r="L104" s="51">
        <f>L92</f>
        <v>3.125E-2</v>
      </c>
      <c r="M104" s="343">
        <v>0.05</v>
      </c>
      <c r="N104" s="50">
        <f>M104</f>
        <v>0.05</v>
      </c>
      <c r="O104" s="337">
        <f>O100</f>
        <v>1</v>
      </c>
      <c r="P104" s="337">
        <f t="shared" si="43"/>
        <v>1</v>
      </c>
      <c r="Q104" s="337">
        <f t="shared" si="43"/>
        <v>1</v>
      </c>
      <c r="R104" s="337">
        <f t="shared" si="43"/>
        <v>1</v>
      </c>
      <c r="S104" s="199">
        <v>0.66</v>
      </c>
      <c r="T104" s="199">
        <v>0.66</v>
      </c>
      <c r="U104" s="199">
        <v>0.66</v>
      </c>
      <c r="V104" s="199">
        <v>0.66</v>
      </c>
    </row>
    <row r="105" spans="1:34" outlineLevel="1">
      <c r="A105" s="18">
        <v>15</v>
      </c>
      <c r="B105" s="42" t="s">
        <v>1310</v>
      </c>
      <c r="C105" s="39" t="b">
        <f t="shared" si="42"/>
        <v>1</v>
      </c>
      <c r="D105" s="39" t="b">
        <f t="shared" si="42"/>
        <v>0</v>
      </c>
      <c r="E105" s="31" t="b">
        <v>0</v>
      </c>
      <c r="F105" s="31" t="b">
        <v>0</v>
      </c>
      <c r="G105" s="31" t="b">
        <v>1</v>
      </c>
      <c r="H105" s="40" t="str">
        <f t="shared" si="40"/>
        <v>-</v>
      </c>
      <c r="I105" s="35"/>
      <c r="J105" s="30">
        <v>1.2500000000000001E-2</v>
      </c>
      <c r="K105" s="343">
        <v>6.25E-2</v>
      </c>
      <c r="L105" s="343">
        <v>6.25E-2</v>
      </c>
      <c r="M105" s="50">
        <f>L105</f>
        <v>6.25E-2</v>
      </c>
      <c r="N105" s="50">
        <f>M105</f>
        <v>6.25E-2</v>
      </c>
      <c r="O105" s="337">
        <f>O101</f>
        <v>0</v>
      </c>
      <c r="P105" s="337">
        <f t="shared" si="43"/>
        <v>0</v>
      </c>
      <c r="Q105" s="337">
        <f t="shared" si="43"/>
        <v>0</v>
      </c>
      <c r="R105" s="337">
        <f t="shared" si="43"/>
        <v>0</v>
      </c>
      <c r="S105" s="199">
        <v>0.66</v>
      </c>
      <c r="T105" s="199">
        <v>0.66</v>
      </c>
      <c r="U105" s="199">
        <v>0.66</v>
      </c>
      <c r="V105" s="199">
        <v>0.66</v>
      </c>
    </row>
    <row r="106" spans="1:34" outlineLevel="1">
      <c r="A106" s="18">
        <v>16</v>
      </c>
      <c r="B106" s="330" t="s">
        <v>1264</v>
      </c>
      <c r="C106" s="335" t="b">
        <f t="shared" si="42"/>
        <v>0</v>
      </c>
      <c r="D106" s="335" t="b">
        <f t="shared" si="42"/>
        <v>0</v>
      </c>
      <c r="E106" s="331" t="b">
        <v>0</v>
      </c>
      <c r="F106" s="331" t="b">
        <v>0</v>
      </c>
      <c r="G106" s="331" t="b">
        <v>1</v>
      </c>
      <c r="H106" s="336" t="str">
        <f t="shared" si="40"/>
        <v>-</v>
      </c>
      <c r="I106" s="36"/>
      <c r="J106" s="348">
        <v>0.01</v>
      </c>
      <c r="K106" s="344">
        <v>0</v>
      </c>
      <c r="L106" s="344">
        <v>0.05</v>
      </c>
      <c r="M106" s="355">
        <f>L106</f>
        <v>0.05</v>
      </c>
      <c r="N106" s="355">
        <f>M106</f>
        <v>0.05</v>
      </c>
      <c r="O106" s="345">
        <f>O102</f>
        <v>1</v>
      </c>
      <c r="P106" s="345">
        <f t="shared" si="43"/>
        <v>1</v>
      </c>
      <c r="Q106" s="345">
        <f t="shared" si="43"/>
        <v>1</v>
      </c>
      <c r="R106" s="345">
        <f t="shared" si="43"/>
        <v>1</v>
      </c>
      <c r="S106" s="356">
        <v>0.66</v>
      </c>
      <c r="T106" s="356">
        <v>0.66</v>
      </c>
      <c r="U106" s="356">
        <v>0.66</v>
      </c>
      <c r="V106" s="356">
        <v>0.66</v>
      </c>
    </row>
    <row r="107" spans="1:34" outlineLevel="1">
      <c r="J107" t="s">
        <v>1274</v>
      </c>
    </row>
    <row r="108" spans="1:34" ht="16" outlineLevel="1">
      <c r="O108" s="108" t="s">
        <v>943</v>
      </c>
      <c r="P108" s="108"/>
      <c r="Q108" s="108"/>
      <c r="R108" s="108"/>
      <c r="S108" s="127" t="s">
        <v>906</v>
      </c>
      <c r="T108" s="127"/>
      <c r="U108" s="127"/>
      <c r="V108" s="127"/>
      <c r="W108" s="127" t="s">
        <v>1723</v>
      </c>
      <c r="X108" s="127"/>
      <c r="Y108" s="127"/>
      <c r="Z108" s="127"/>
      <c r="AA108" s="127" t="s">
        <v>1724</v>
      </c>
      <c r="AB108" s="127"/>
      <c r="AC108" s="127"/>
      <c r="AD108" s="127"/>
      <c r="AE108" s="127" t="s">
        <v>2179</v>
      </c>
      <c r="AF108" s="127"/>
      <c r="AG108" s="127"/>
      <c r="AH108" s="127"/>
    </row>
    <row r="109" spans="1:34" outlineLevel="1">
      <c r="A109" s="517"/>
      <c r="B109" s="328" t="s">
        <v>933</v>
      </c>
      <c r="C109" s="162" t="s">
        <v>1706</v>
      </c>
      <c r="O109" s="152">
        <f>INDEX($S$109:$AH$109,1,(d.Region-1)*4+O$90)</f>
        <v>0</v>
      </c>
      <c r="P109" s="152">
        <f>INDEX($S$109:$AH$109,1,(d.Region-1)*4+P$90)</f>
        <v>0</v>
      </c>
      <c r="Q109" s="152">
        <f>INDEX($S$109:$AH$109,1,(d.Region-1)*4+Q$90)</f>
        <v>0</v>
      </c>
      <c r="R109" s="152">
        <f>INDEX($S$109:$AH$109,1,(d.Region-1)*4+R$90)</f>
        <v>0</v>
      </c>
      <c r="S109" s="158">
        <v>0</v>
      </c>
      <c r="T109" s="158">
        <v>0</v>
      </c>
      <c r="U109" s="158">
        <v>0</v>
      </c>
      <c r="V109" s="158">
        <v>0</v>
      </c>
      <c r="W109" s="158">
        <v>0</v>
      </c>
      <c r="X109" s="158">
        <v>0</v>
      </c>
      <c r="Y109" s="158">
        <v>0</v>
      </c>
      <c r="Z109" s="158">
        <v>0</v>
      </c>
      <c r="AA109" s="158">
        <v>0</v>
      </c>
      <c r="AB109" s="158">
        <v>0</v>
      </c>
      <c r="AC109" s="158">
        <v>0</v>
      </c>
      <c r="AD109" s="158">
        <v>0</v>
      </c>
      <c r="AE109" s="158">
        <v>0</v>
      </c>
      <c r="AF109" s="158">
        <v>0</v>
      </c>
      <c r="AG109" s="158">
        <v>0</v>
      </c>
      <c r="AH109" s="158">
        <v>0</v>
      </c>
    </row>
    <row r="110" spans="1:34" outlineLevel="1">
      <c r="X110" t="s">
        <v>935</v>
      </c>
    </row>
    <row r="111" spans="1:34" outlineLevel="1">
      <c r="A111" t="s">
        <v>714</v>
      </c>
    </row>
    <row r="113" spans="1:15">
      <c r="A113" s="14" t="s">
        <v>947</v>
      </c>
    </row>
    <row r="114" spans="1:15" ht="81" customHeight="1" outlineLevel="1">
      <c r="C114" s="23" t="s">
        <v>69</v>
      </c>
      <c r="D114" s="23" t="s">
        <v>108</v>
      </c>
      <c r="E114" s="23" t="s">
        <v>70</v>
      </c>
      <c r="F114" s="23" t="s">
        <v>350</v>
      </c>
      <c r="G114" s="23"/>
      <c r="H114" s="23" t="s">
        <v>812</v>
      </c>
      <c r="I114" s="23" t="s">
        <v>2192</v>
      </c>
      <c r="J114" s="23" t="s">
        <v>2193</v>
      </c>
      <c r="L114" s="23" t="s">
        <v>814</v>
      </c>
      <c r="M114" s="23" t="s">
        <v>1408</v>
      </c>
      <c r="O114">
        <v>7</v>
      </c>
    </row>
    <row r="115" spans="1:15" outlineLevel="1">
      <c r="A115">
        <v>1</v>
      </c>
      <c r="B115" t="s">
        <v>359</v>
      </c>
      <c r="C115" s="28">
        <v>50</v>
      </c>
      <c r="D115" s="28">
        <v>50</v>
      </c>
      <c r="E115" s="28">
        <v>50</v>
      </c>
      <c r="F115" s="28">
        <v>50</v>
      </c>
      <c r="H115" s="101">
        <v>1</v>
      </c>
      <c r="I115" s="101">
        <v>1</v>
      </c>
      <c r="J115" s="101">
        <v>1</v>
      </c>
      <c r="L115" s="101">
        <v>1</v>
      </c>
      <c r="M115" s="101"/>
      <c r="O115">
        <f>$O$114*$I115</f>
        <v>7</v>
      </c>
    </row>
    <row r="116" spans="1:15" outlineLevel="1">
      <c r="A116">
        <v>2</v>
      </c>
      <c r="B116" t="s">
        <v>826</v>
      </c>
      <c r="H116" s="101">
        <v>0.75</v>
      </c>
      <c r="I116" s="101">
        <v>0.75</v>
      </c>
      <c r="J116" s="101">
        <v>1</v>
      </c>
      <c r="L116" s="101">
        <v>0.75</v>
      </c>
      <c r="M116" s="101"/>
      <c r="O116">
        <f>$O$114*$I116</f>
        <v>5.25</v>
      </c>
    </row>
    <row r="117" spans="1:15" outlineLevel="1">
      <c r="A117">
        <v>3</v>
      </c>
      <c r="B117" t="s">
        <v>827</v>
      </c>
      <c r="H117" s="101">
        <v>1.25</v>
      </c>
      <c r="I117" s="101">
        <v>1.25</v>
      </c>
      <c r="J117" s="101">
        <v>1</v>
      </c>
      <c r="L117" s="101">
        <v>1.25</v>
      </c>
      <c r="M117" s="101"/>
      <c r="O117">
        <f>$O$114*$I117</f>
        <v>8.75</v>
      </c>
    </row>
    <row r="118" spans="1:15" outlineLevel="1">
      <c r="A118">
        <v>4</v>
      </c>
      <c r="B118" t="s">
        <v>828</v>
      </c>
      <c r="H118" s="102"/>
      <c r="I118" s="101">
        <v>1.5</v>
      </c>
      <c r="J118" s="101">
        <v>1</v>
      </c>
      <c r="L118" s="101">
        <v>1.5</v>
      </c>
      <c r="M118" s="101"/>
      <c r="O118">
        <f>$O$114*$I118</f>
        <v>10.5</v>
      </c>
    </row>
    <row r="119" spans="1:15" outlineLevel="1"/>
    <row r="120" spans="1:15" collapsed="1"/>
    <row r="121" spans="1:15">
      <c r="A121" s="14" t="s">
        <v>948</v>
      </c>
      <c r="B121" s="14"/>
      <c r="C121" t="s">
        <v>889</v>
      </c>
    </row>
    <row r="123" spans="1:15" ht="49.5" outlineLevel="1">
      <c r="C123" s="195" t="s">
        <v>976</v>
      </c>
      <c r="D123" s="23" t="s">
        <v>931</v>
      </c>
      <c r="E123" s="195" t="s">
        <v>1439</v>
      </c>
      <c r="F123" s="195" t="s">
        <v>1440</v>
      </c>
      <c r="G123" s="195" t="s">
        <v>1440</v>
      </c>
      <c r="H123" s="195" t="s">
        <v>1440</v>
      </c>
    </row>
    <row r="124" spans="1:15" outlineLevel="1">
      <c r="C124" s="195"/>
      <c r="D124" s="23"/>
      <c r="E124" s="195"/>
      <c r="F124" s="492" t="s">
        <v>1642</v>
      </c>
      <c r="G124" s="492" t="s">
        <v>1643</v>
      </c>
      <c r="H124" s="492" t="s">
        <v>1644</v>
      </c>
    </row>
    <row r="125" spans="1:15" outlineLevel="1">
      <c r="A125">
        <v>1</v>
      </c>
      <c r="B125" t="s">
        <v>816</v>
      </c>
      <c r="C125" s="223" t="s">
        <v>923</v>
      </c>
      <c r="D125" s="98">
        <v>19</v>
      </c>
      <c r="E125" s="454" t="str">
        <f>TEXT($D125,"0")&amp;":"&amp;TEXT($D125+1,"0")</f>
        <v>19:20</v>
      </c>
      <c r="F125" s="457" t="str">
        <f>TEXT($D125-16,"0")&amp;":"&amp;TEXT($D125-15,"0")</f>
        <v>3:4</v>
      </c>
      <c r="G125" s="457" t="str">
        <f>TEXT($D125-13,"0")&amp;":"&amp;TEXT($D125-12,"0")</f>
        <v>6:7</v>
      </c>
      <c r="H125" s="451" t="str">
        <f>TEXT($D125-9,"0")&amp;":"&amp;TEXT($D125-8,"0")</f>
        <v>10:11</v>
      </c>
    </row>
    <row r="126" spans="1:15" outlineLevel="1">
      <c r="A126">
        <v>2</v>
      </c>
      <c r="B126" t="s">
        <v>817</v>
      </c>
      <c r="C126" s="223" t="s">
        <v>924</v>
      </c>
      <c r="D126" s="243">
        <f>D125+i.TOLoffset_r2</f>
        <v>43</v>
      </c>
      <c r="E126" s="455" t="str">
        <f>TEXT($D126,"0")&amp;":"&amp;TEXT($D126+1,"0")</f>
        <v>43:44</v>
      </c>
      <c r="F126" s="450" t="str">
        <f>TEXT($D126-16,"0")&amp;":"&amp;TEXT($D126-15,"0")</f>
        <v>27:28</v>
      </c>
      <c r="G126" s="450" t="str">
        <f>TEXT($D126-13,"0")&amp;":"&amp;TEXT($D126-12,"0")</f>
        <v>30:31</v>
      </c>
      <c r="H126" s="452" t="str">
        <f>TEXT($D126-9,"0")&amp;":"&amp;TEXT($D126-8,"0")</f>
        <v>34:35</v>
      </c>
    </row>
    <row r="127" spans="1:15" outlineLevel="1">
      <c r="A127">
        <v>3</v>
      </c>
      <c r="B127" t="s">
        <v>382</v>
      </c>
      <c r="C127" s="223" t="s">
        <v>925</v>
      </c>
      <c r="D127" s="244">
        <f>D126+i.TOLoffset_r2</f>
        <v>67</v>
      </c>
      <c r="E127" s="456" t="str">
        <f>TEXT($D127,"0")&amp;":"&amp;TEXT($D127+1,"0")</f>
        <v>67:68</v>
      </c>
      <c r="F127" s="458" t="str">
        <f>TEXT($D127-16,"0")&amp;":"&amp;TEXT($D127-15,"0")</f>
        <v>51:52</v>
      </c>
      <c r="G127" s="458" t="str">
        <f>TEXT($D127-13,"0")&amp;":"&amp;TEXT($D127-12,"0")</f>
        <v>54:55</v>
      </c>
      <c r="H127" s="453" t="str">
        <f>TEXT($D127-9,"0")&amp;":"&amp;TEXT($D127-8,"0")</f>
        <v>58:59</v>
      </c>
    </row>
    <row r="129" spans="1:192">
      <c r="A129" s="14" t="s">
        <v>1597</v>
      </c>
      <c r="B129" s="14"/>
      <c r="C129" t="s">
        <v>889</v>
      </c>
    </row>
    <row r="130" spans="1:192" outlineLevel="1">
      <c r="C130" t="s">
        <v>1057</v>
      </c>
      <c r="D130" t="s">
        <v>1058</v>
      </c>
      <c r="E130" t="s">
        <v>1598</v>
      </c>
      <c r="F130" t="s">
        <v>1581</v>
      </c>
      <c r="G130" t="s">
        <v>1953</v>
      </c>
    </row>
    <row r="131" spans="1:192" ht="79" outlineLevel="1">
      <c r="C131" s="23" t="s">
        <v>1636</v>
      </c>
      <c r="E131" s="23"/>
      <c r="F131" s="23"/>
    </row>
    <row r="132" spans="1:192" outlineLevel="1">
      <c r="A132">
        <v>1</v>
      </c>
      <c r="B132" t="s">
        <v>818</v>
      </c>
      <c r="C132" s="92">
        <v>0</v>
      </c>
      <c r="D132" s="92">
        <v>0</v>
      </c>
      <c r="E132" s="92">
        <v>0</v>
      </c>
      <c r="F132" s="92">
        <v>0</v>
      </c>
      <c r="G132" s="92">
        <v>0</v>
      </c>
    </row>
    <row r="133" spans="1:192" outlineLevel="1">
      <c r="A133">
        <v>2</v>
      </c>
      <c r="B133" t="s">
        <v>819</v>
      </c>
      <c r="C133" s="92">
        <v>-0.2</v>
      </c>
      <c r="D133" s="92">
        <v>-0.2</v>
      </c>
      <c r="E133" s="92">
        <v>-0.2</v>
      </c>
      <c r="F133" s="92">
        <v>-0.2</v>
      </c>
      <c r="G133" s="92">
        <v>-0.2</v>
      </c>
    </row>
    <row r="134" spans="1:192" outlineLevel="1">
      <c r="A134">
        <v>3</v>
      </c>
      <c r="B134" t="s">
        <v>1638</v>
      </c>
      <c r="C134" s="92">
        <v>0.15</v>
      </c>
      <c r="D134" s="92">
        <v>0.15</v>
      </c>
      <c r="E134" s="92">
        <v>0.15</v>
      </c>
      <c r="F134" s="92">
        <v>0.15</v>
      </c>
      <c r="G134" s="92">
        <v>0.15</v>
      </c>
    </row>
    <row r="135" spans="1:192" outlineLevel="1">
      <c r="A135">
        <v>4</v>
      </c>
      <c r="B135" t="s">
        <v>820</v>
      </c>
      <c r="C135" s="92">
        <v>0.3</v>
      </c>
      <c r="D135" s="92">
        <v>0.3</v>
      </c>
      <c r="E135" s="92">
        <v>0.3</v>
      </c>
      <c r="F135" s="92">
        <v>0.3</v>
      </c>
      <c r="G135" s="92">
        <v>0.3</v>
      </c>
    </row>
    <row r="136" spans="1:192" outlineLevel="1">
      <c r="A136">
        <v>5</v>
      </c>
      <c r="B136" t="s">
        <v>1639</v>
      </c>
      <c r="C136" s="92">
        <v>0.5</v>
      </c>
      <c r="D136" s="92">
        <v>0.5</v>
      </c>
      <c r="E136" s="92">
        <v>0.5</v>
      </c>
      <c r="F136" s="92">
        <v>0.5</v>
      </c>
      <c r="G136" s="92">
        <v>0.5</v>
      </c>
    </row>
    <row r="137" spans="1:192" outlineLevel="1"/>
    <row r="138" spans="1:192">
      <c r="BX138" t="s">
        <v>1118</v>
      </c>
      <c r="CE138" t="s">
        <v>1118</v>
      </c>
    </row>
    <row r="139" spans="1:192" ht="16">
      <c r="A139" s="204" t="s">
        <v>2435</v>
      </c>
      <c r="X139" s="14" t="str">
        <f>"Grazing Intensity (BBB) for TOL:"&amp;D.TOLDesc</f>
        <v xml:space="preserve">Grazing Intensity (BBB) for TOL:Spr </v>
      </c>
      <c r="AS139" s="14" t="str">
        <f>"GI (BBT) for TOL:"&amp;D.TOLDesc</f>
        <v xml:space="preserve">GI (BBT) for TOL:Spr </v>
      </c>
      <c r="BO139" s="148" t="str">
        <f>"No longer used. GI - SW Victoria BBB for TOL:"&amp;D.TOLDesc</f>
        <v xml:space="preserve">No longer used. GI - SW Victoria BBB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"No longer used. GI - SW Victoria BBT for TOL:"&amp;D.TOLDesc</f>
        <v xml:space="preserve">No longer used. 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"No longer used. GI - Great Southern BBB for TOL:"&amp;D.TOLDesc</f>
        <v xml:space="preserve">No longer used. GI - Great Southern BBB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"No longer used. GI - Great Southern BBT for TOL:"&amp;D.TOLDesc</f>
        <v xml:space="preserve">No longer used. 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"No longer used. GI - Central Wheatbelt BBB for TOL:"&amp;D.TOLDesc</f>
        <v xml:space="preserve">No longer used. GI - Central Wheatbelt BBB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"No longer used. GI - Central Wheatbelt BBT for TOL:"&amp;D.TOLDesc</f>
        <v xml:space="preserve">No longer used. 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19.5" outlineLevel="1">
      <c r="C140" s="23" t="s">
        <v>830</v>
      </c>
      <c r="D140" s="23" t="s">
        <v>831</v>
      </c>
      <c r="E140" s="23" t="s">
        <v>1180</v>
      </c>
      <c r="F140" s="23" t="s">
        <v>273</v>
      </c>
      <c r="G140" s="23" t="s">
        <v>274</v>
      </c>
      <c r="H140" s="23" t="s">
        <v>957</v>
      </c>
      <c r="I140" s="23" t="s">
        <v>952</v>
      </c>
      <c r="J140" s="23" t="s">
        <v>958</v>
      </c>
      <c r="K140" s="23" t="s">
        <v>956</v>
      </c>
      <c r="L140" s="23" t="s">
        <v>829</v>
      </c>
      <c r="M140" s="23" t="s">
        <v>1016</v>
      </c>
      <c r="N140" s="23" t="s">
        <v>378</v>
      </c>
      <c r="O140" s="23" t="s">
        <v>1577</v>
      </c>
      <c r="P140" s="23" t="s">
        <v>1578</v>
      </c>
      <c r="Q140" s="23" t="s">
        <v>2218</v>
      </c>
      <c r="R140" s="23" t="s">
        <v>2219</v>
      </c>
      <c r="S140" s="23" t="s">
        <v>2222</v>
      </c>
      <c r="T140" s="23" t="s">
        <v>2223</v>
      </c>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9" outlineLevel="1">
      <c r="C141" s="305" t="s">
        <v>832</v>
      </c>
      <c r="D141" s="305" t="s">
        <v>832</v>
      </c>
      <c r="E141" s="104"/>
      <c r="F141" s="215" t="s">
        <v>1181</v>
      </c>
      <c r="G141" s="215"/>
      <c r="H141" s="215"/>
      <c r="I141" s="215"/>
      <c r="J141" s="215"/>
      <c r="K141" s="215"/>
      <c r="L141" s="105"/>
      <c r="M141" s="105"/>
      <c r="N141" s="105"/>
      <c r="O141" s="108"/>
      <c r="P141" s="108"/>
      <c r="Q141" s="104"/>
      <c r="R141" s="104"/>
      <c r="X141" s="110" t="s">
        <v>1119</v>
      </c>
      <c r="Y141" s="111"/>
      <c r="Z141" s="111"/>
      <c r="AA141" s="111"/>
      <c r="AB141" s="111"/>
      <c r="AC141" s="111"/>
      <c r="AD141" s="111"/>
      <c r="AE141" s="110" t="s">
        <v>1120</v>
      </c>
      <c r="AF141" s="111"/>
      <c r="AG141" s="111"/>
      <c r="AH141" s="111"/>
      <c r="AI141" s="111"/>
      <c r="AJ141" s="111"/>
      <c r="AK141" s="111"/>
      <c r="AL141" s="110" t="s">
        <v>1121</v>
      </c>
      <c r="AM141" s="111"/>
      <c r="AN141" s="111"/>
      <c r="AO141" s="111"/>
      <c r="AP141" s="111"/>
      <c r="AQ141" s="111"/>
      <c r="AR141" s="111"/>
      <c r="AS141" s="110" t="s">
        <v>1119</v>
      </c>
      <c r="AT141" s="111"/>
      <c r="AU141" s="111"/>
      <c r="AV141" s="111"/>
      <c r="AW141" s="111"/>
      <c r="AX141" s="111"/>
      <c r="AY141" s="111"/>
      <c r="AZ141" s="110" t="s">
        <v>1120</v>
      </c>
      <c r="BA141" s="111"/>
      <c r="BB141" s="111"/>
      <c r="BC141" s="111"/>
      <c r="BD141" s="111"/>
      <c r="BE141" s="111"/>
      <c r="BF141" s="111"/>
      <c r="BG141" s="110" t="s">
        <v>1121</v>
      </c>
      <c r="BH141" s="111"/>
      <c r="BI141" s="111"/>
      <c r="BJ141" s="111"/>
      <c r="BK141" s="111"/>
      <c r="BL141" s="111"/>
      <c r="BM141" s="111"/>
      <c r="BO141" s="138" t="s">
        <v>1119</v>
      </c>
      <c r="BP141" s="111"/>
      <c r="BQ141" s="111"/>
      <c r="BR141" s="111"/>
      <c r="BS141" s="111"/>
      <c r="BT141" s="111"/>
      <c r="BU141" s="146"/>
      <c r="BV141" s="110" t="s">
        <v>1120</v>
      </c>
      <c r="BW141" s="111"/>
      <c r="BX141" s="111"/>
      <c r="BY141" s="111"/>
      <c r="BZ141" s="111"/>
      <c r="CA141" s="111"/>
      <c r="CB141" s="146"/>
      <c r="CC141" s="110" t="s">
        <v>1121</v>
      </c>
      <c r="CD141" s="111"/>
      <c r="CE141" s="111"/>
      <c r="CF141" s="111"/>
      <c r="CG141" s="111"/>
      <c r="CH141" s="111"/>
      <c r="CI141" s="142"/>
      <c r="CJ141" s="138" t="s">
        <v>1119</v>
      </c>
      <c r="CK141" s="111"/>
      <c r="CL141" s="111"/>
      <c r="CM141" s="111"/>
      <c r="CN141" s="111"/>
      <c r="CO141" s="111"/>
      <c r="CP141" s="146"/>
      <c r="CQ141" s="110" t="s">
        <v>1120</v>
      </c>
      <c r="CR141" s="111"/>
      <c r="CS141" s="111"/>
      <c r="CT141" s="111"/>
      <c r="CU141" s="111"/>
      <c r="CV141" s="111"/>
      <c r="CW141" s="146"/>
      <c r="CX141" s="110" t="s">
        <v>1121</v>
      </c>
      <c r="CY141" s="111"/>
      <c r="CZ141" s="111"/>
      <c r="DA141" s="111"/>
      <c r="DB141" s="111"/>
      <c r="DC141" s="111"/>
      <c r="DD141" s="142"/>
      <c r="DE141" s="138" t="s">
        <v>1119</v>
      </c>
      <c r="DF141" s="111"/>
      <c r="DG141" s="111"/>
      <c r="DH141" s="111"/>
      <c r="DI141" s="111"/>
      <c r="DJ141" s="111"/>
      <c r="DK141" s="146"/>
      <c r="DL141" s="110" t="s">
        <v>1120</v>
      </c>
      <c r="DM141" s="111"/>
      <c r="DN141" s="111"/>
      <c r="DO141" s="111"/>
      <c r="DP141" s="111"/>
      <c r="DQ141" s="111"/>
      <c r="DR141" s="146"/>
      <c r="DS141" s="110" t="s">
        <v>1121</v>
      </c>
      <c r="DT141" s="111"/>
      <c r="DU141" s="111"/>
      <c r="DV141" s="111"/>
      <c r="DW141" s="111"/>
      <c r="DX141" s="111"/>
      <c r="DY141" s="142"/>
      <c r="DZ141" s="138" t="s">
        <v>1119</v>
      </c>
      <c r="EA141" s="111"/>
      <c r="EB141" s="111"/>
      <c r="EC141" s="111"/>
      <c r="ED141" s="111"/>
      <c r="EE141" s="111"/>
      <c r="EF141" s="146"/>
      <c r="EG141" s="110" t="s">
        <v>1120</v>
      </c>
      <c r="EH141" s="111"/>
      <c r="EI141" s="111"/>
      <c r="EJ141" s="111"/>
      <c r="EK141" s="111"/>
      <c r="EL141" s="111"/>
      <c r="EM141" s="146"/>
      <c r="EN141" s="110" t="s">
        <v>1121</v>
      </c>
      <c r="EO141" s="111"/>
      <c r="EP141" s="111"/>
      <c r="EQ141" s="111"/>
      <c r="ER141" s="111"/>
      <c r="ES141" s="111"/>
      <c r="ET141" s="142"/>
      <c r="EU141" s="138" t="s">
        <v>1119</v>
      </c>
      <c r="EV141" s="111"/>
      <c r="EW141" s="111"/>
      <c r="EX141" s="111"/>
      <c r="EY141" s="111"/>
      <c r="EZ141" s="111"/>
      <c r="FA141" s="146"/>
      <c r="FB141" s="110" t="s">
        <v>1120</v>
      </c>
      <c r="FC141" s="111"/>
      <c r="FD141" s="111"/>
      <c r="FE141" s="111"/>
      <c r="FF141" s="111"/>
      <c r="FG141" s="111"/>
      <c r="FH141" s="146"/>
      <c r="FI141" s="110" t="s">
        <v>1121</v>
      </c>
      <c r="FJ141" s="111"/>
      <c r="FK141" s="111"/>
      <c r="FL141" s="111"/>
      <c r="FM141" s="111"/>
      <c r="FN141" s="111"/>
      <c r="FO141" s="142"/>
      <c r="FP141" s="138" t="s">
        <v>1119</v>
      </c>
      <c r="FQ141" s="111"/>
      <c r="FR141" s="111"/>
      <c r="FS141" s="111"/>
      <c r="FT141" s="111"/>
      <c r="FU141" s="111"/>
      <c r="FV141" s="146"/>
      <c r="FW141" s="110" t="s">
        <v>1120</v>
      </c>
      <c r="FX141" s="111"/>
      <c r="FY141" s="111"/>
      <c r="FZ141" s="111"/>
      <c r="GA141" s="111"/>
      <c r="GB141" s="111"/>
      <c r="GC141" s="146"/>
      <c r="GD141" s="110" t="s">
        <v>1121</v>
      </c>
      <c r="GE141" s="111"/>
      <c r="GF141" s="111"/>
      <c r="GG141" s="111"/>
      <c r="GH141" s="111"/>
      <c r="GI141" s="111"/>
      <c r="GJ141" s="142"/>
    </row>
    <row r="142" spans="1:192" outlineLevel="1">
      <c r="A142">
        <v>1</v>
      </c>
      <c r="B142" t="s">
        <v>1574</v>
      </c>
      <c r="D142" s="11" t="b">
        <v>0</v>
      </c>
      <c r="F142" s="22" t="s">
        <v>30</v>
      </c>
      <c r="G142" s="22" t="s">
        <v>30</v>
      </c>
      <c r="H142" s="11" t="s">
        <v>30</v>
      </c>
      <c r="I142" s="11" t="s">
        <v>30</v>
      </c>
      <c r="J142" s="11" t="s">
        <v>30</v>
      </c>
      <c r="K142" s="11" t="s">
        <v>30</v>
      </c>
      <c r="L142" s="11">
        <v>500</v>
      </c>
      <c r="M142" s="219" t="s">
        <v>30</v>
      </c>
      <c r="N142" s="106" t="s">
        <v>30</v>
      </c>
      <c r="O142" s="11">
        <v>2</v>
      </c>
      <c r="P142">
        <v>0</v>
      </c>
      <c r="U142" t="s">
        <v>1057</v>
      </c>
      <c r="X142" s="121">
        <v>1</v>
      </c>
      <c r="Y142" s="121">
        <f t="shared" ref="Y142:AD142" si="44">X142+3</f>
        <v>4</v>
      </c>
      <c r="Z142" s="121">
        <f t="shared" si="44"/>
        <v>7</v>
      </c>
      <c r="AA142" s="121">
        <f t="shared" si="44"/>
        <v>10</v>
      </c>
      <c r="AB142" s="121">
        <f t="shared" si="44"/>
        <v>13</v>
      </c>
      <c r="AC142" s="121">
        <f t="shared" si="44"/>
        <v>16</v>
      </c>
      <c r="AD142" s="121">
        <f t="shared" si="44"/>
        <v>19</v>
      </c>
      <c r="AE142" s="118" t="s">
        <v>852</v>
      </c>
      <c r="AF142" s="118" t="s">
        <v>853</v>
      </c>
      <c r="AG142" s="118" t="s">
        <v>854</v>
      </c>
      <c r="AH142" s="118" t="s">
        <v>855</v>
      </c>
      <c r="AI142" s="118" t="s">
        <v>856</v>
      </c>
      <c r="AJ142" s="118" t="s">
        <v>857</v>
      </c>
      <c r="AK142" s="118" t="s">
        <v>858</v>
      </c>
      <c r="AL142" s="118" t="s">
        <v>852</v>
      </c>
      <c r="AM142" s="118" t="s">
        <v>853</v>
      </c>
      <c r="AN142" s="118" t="s">
        <v>854</v>
      </c>
      <c r="AO142" s="118" t="s">
        <v>855</v>
      </c>
      <c r="AP142" s="118" t="s">
        <v>856</v>
      </c>
      <c r="AQ142" s="118" t="s">
        <v>857</v>
      </c>
      <c r="AR142" s="118" t="s">
        <v>858</v>
      </c>
      <c r="AS142" s="121">
        <v>1</v>
      </c>
      <c r="AT142" s="121">
        <f t="shared" ref="AT142:AY142" si="45">AS142+3</f>
        <v>4</v>
      </c>
      <c r="AU142" s="121">
        <f t="shared" si="45"/>
        <v>7</v>
      </c>
      <c r="AV142" s="121">
        <f t="shared" si="45"/>
        <v>10</v>
      </c>
      <c r="AW142" s="121">
        <f t="shared" si="45"/>
        <v>13</v>
      </c>
      <c r="AX142" s="121">
        <f t="shared" si="45"/>
        <v>16</v>
      </c>
      <c r="AY142" s="121">
        <f t="shared" si="45"/>
        <v>19</v>
      </c>
      <c r="AZ142" s="118" t="s">
        <v>852</v>
      </c>
      <c r="BA142" s="118" t="s">
        <v>853</v>
      </c>
      <c r="BB142" s="118" t="s">
        <v>854</v>
      </c>
      <c r="BC142" s="118" t="s">
        <v>855</v>
      </c>
      <c r="BD142" s="118" t="s">
        <v>856</v>
      </c>
      <c r="BE142" s="118" t="s">
        <v>857</v>
      </c>
      <c r="BF142" s="118" t="s">
        <v>858</v>
      </c>
      <c r="BG142" s="118" t="s">
        <v>852</v>
      </c>
      <c r="BH142" s="118" t="s">
        <v>853</v>
      </c>
      <c r="BI142" s="118" t="s">
        <v>854</v>
      </c>
      <c r="BJ142" s="118" t="s">
        <v>855</v>
      </c>
      <c r="BK142" s="118" t="s">
        <v>856</v>
      </c>
      <c r="BL142" s="118" t="s">
        <v>857</v>
      </c>
      <c r="BM142" s="118"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v>2</v>
      </c>
      <c r="B143" t="s">
        <v>1575</v>
      </c>
      <c r="D143" s="11" t="b">
        <v>0</v>
      </c>
      <c r="F143" s="22" t="s">
        <v>30</v>
      </c>
      <c r="G143" s="22" t="s">
        <v>30</v>
      </c>
      <c r="H143" s="11" t="s">
        <v>30</v>
      </c>
      <c r="I143" s="11" t="s">
        <v>30</v>
      </c>
      <c r="J143" s="11" t="s">
        <v>30</v>
      </c>
      <c r="K143" s="11" t="s">
        <v>30</v>
      </c>
      <c r="L143" s="11">
        <v>500</v>
      </c>
      <c r="M143" s="219" t="s">
        <v>30</v>
      </c>
      <c r="N143" s="106" t="s">
        <v>30</v>
      </c>
      <c r="O143" s="11">
        <v>2</v>
      </c>
      <c r="P143">
        <v>0</v>
      </c>
      <c r="U143" t="s">
        <v>1058</v>
      </c>
      <c r="W143" s="25" t="s">
        <v>866</v>
      </c>
      <c r="X143" s="122" t="s">
        <v>8</v>
      </c>
      <c r="Y143" s="120" t="str">
        <f t="shared" ref="Y143:AD143" si="46">X143</f>
        <v>2:3</v>
      </c>
      <c r="Z143" s="120" t="str">
        <f t="shared" si="46"/>
        <v>2:3</v>
      </c>
      <c r="AA143" s="120" t="str">
        <f t="shared" si="46"/>
        <v>2:3</v>
      </c>
      <c r="AB143" s="120" t="str">
        <f t="shared" si="46"/>
        <v>2:3</v>
      </c>
      <c r="AC143" s="120" t="str">
        <f t="shared" si="46"/>
        <v>2:3</v>
      </c>
      <c r="AD143" s="120" t="str">
        <f t="shared" si="46"/>
        <v>2:3</v>
      </c>
      <c r="AS143" s="120" t="str">
        <f t="shared" ref="AS143:AY144" si="47">X143</f>
        <v>2:3</v>
      </c>
      <c r="AT143" s="120" t="str">
        <f t="shared" si="47"/>
        <v>2:3</v>
      </c>
      <c r="AU143" s="120" t="str">
        <f t="shared" si="47"/>
        <v>2:3</v>
      </c>
      <c r="AV143" s="120" t="str">
        <f t="shared" si="47"/>
        <v>2:3</v>
      </c>
      <c r="AW143" s="120" t="str">
        <f t="shared" si="47"/>
        <v>2:3</v>
      </c>
      <c r="AX143" s="120" t="str">
        <f t="shared" si="47"/>
        <v>2:3</v>
      </c>
      <c r="AY143" s="120" t="str">
        <f t="shared" si="47"/>
        <v>2:3</v>
      </c>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v>3</v>
      </c>
      <c r="B144" t="s">
        <v>1576</v>
      </c>
      <c r="D144" s="11" t="b">
        <v>1</v>
      </c>
      <c r="F144" s="22" t="s">
        <v>30</v>
      </c>
      <c r="G144" s="22" t="s">
        <v>30</v>
      </c>
      <c r="H144" s="11" t="s">
        <v>30</v>
      </c>
      <c r="I144" s="11" t="s">
        <v>30</v>
      </c>
      <c r="J144" s="11" t="s">
        <v>30</v>
      </c>
      <c r="K144" s="11" t="s">
        <v>30</v>
      </c>
      <c r="L144" s="11">
        <v>500</v>
      </c>
      <c r="M144" s="219" t="s">
        <v>30</v>
      </c>
      <c r="N144" s="106" t="s">
        <v>30</v>
      </c>
      <c r="O144" s="11">
        <v>1</v>
      </c>
      <c r="P144" s="11">
        <v>1</v>
      </c>
      <c r="U144" t="s">
        <v>2280</v>
      </c>
      <c r="W144" s="25" t="s">
        <v>848</v>
      </c>
      <c r="X144" s="122" t="str">
        <f>X142&amp;":"&amp;X142+1</f>
        <v>1:2</v>
      </c>
      <c r="Y144" s="119" t="str">
        <f t="shared" ref="Y144:AD144" si="48">Y142&amp;":"&amp;Y142+1</f>
        <v>4:5</v>
      </c>
      <c r="Z144" s="119" t="str">
        <f t="shared" si="48"/>
        <v>7:8</v>
      </c>
      <c r="AA144" s="119" t="str">
        <f t="shared" si="48"/>
        <v>10:11</v>
      </c>
      <c r="AB144" s="119" t="str">
        <f t="shared" si="48"/>
        <v>13:14</v>
      </c>
      <c r="AC144" s="119" t="str">
        <f t="shared" si="48"/>
        <v>16:17</v>
      </c>
      <c r="AD144" s="119" t="str">
        <f t="shared" si="48"/>
        <v>19:20</v>
      </c>
      <c r="AS144" s="120" t="str">
        <f t="shared" si="47"/>
        <v>1:2</v>
      </c>
      <c r="AT144" s="120" t="str">
        <f t="shared" si="47"/>
        <v>4:5</v>
      </c>
      <c r="AU144" s="120" t="str">
        <f t="shared" si="47"/>
        <v>7:8</v>
      </c>
      <c r="AV144" s="120" t="str">
        <f t="shared" si="47"/>
        <v>10:11</v>
      </c>
      <c r="AW144" s="120" t="str">
        <f t="shared" si="47"/>
        <v>13:14</v>
      </c>
      <c r="AX144" s="120" t="str">
        <f t="shared" si="47"/>
        <v>16:17</v>
      </c>
      <c r="AY144" s="120" t="str">
        <f t="shared" si="47"/>
        <v>19:20</v>
      </c>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v>4</v>
      </c>
      <c r="B145" t="s">
        <v>833</v>
      </c>
      <c r="D145" s="11" t="b">
        <v>0</v>
      </c>
      <c r="F145" s="22" t="s">
        <v>30</v>
      </c>
      <c r="G145" s="22" t="s">
        <v>30</v>
      </c>
      <c r="H145" s="11" t="s">
        <v>30</v>
      </c>
      <c r="I145" s="11" t="s">
        <v>30</v>
      </c>
      <c r="J145" s="11" t="s">
        <v>30</v>
      </c>
      <c r="K145" s="11" t="s">
        <v>30</v>
      </c>
      <c r="L145" s="11">
        <v>0</v>
      </c>
      <c r="M145" s="219" t="s">
        <v>30</v>
      </c>
      <c r="N145" s="106" t="s">
        <v>30</v>
      </c>
      <c r="O145" s="11">
        <v>1</v>
      </c>
      <c r="P145" s="11">
        <v>1</v>
      </c>
      <c r="U145" t="s">
        <v>2281</v>
      </c>
      <c r="W145" s="25" t="s">
        <v>867</v>
      </c>
      <c r="X145" s="123" t="s">
        <v>6</v>
      </c>
      <c r="Y145" s="120" t="str">
        <f t="shared" ref="Y145:AD146" si="49">X145</f>
        <v>0:1</v>
      </c>
      <c r="Z145" s="120" t="str">
        <f t="shared" si="49"/>
        <v>0:1</v>
      </c>
      <c r="AA145" s="120" t="str">
        <f t="shared" si="49"/>
        <v>0:1</v>
      </c>
      <c r="AB145" s="120" t="str">
        <f t="shared" si="49"/>
        <v>0:1</v>
      </c>
      <c r="AC145" s="120" t="str">
        <f t="shared" si="49"/>
        <v>0:1</v>
      </c>
      <c r="AD145" s="120" t="str">
        <f t="shared" si="49"/>
        <v>0:1</v>
      </c>
      <c r="AS145" s="123" t="s">
        <v>159</v>
      </c>
      <c r="AT145" s="120" t="str">
        <f t="shared" ref="AT145:AY145" si="50">AS145</f>
        <v>3:4</v>
      </c>
      <c r="AU145" s="120" t="str">
        <f t="shared" si="50"/>
        <v>3:4</v>
      </c>
      <c r="AV145" s="120" t="str">
        <f t="shared" si="50"/>
        <v>3:4</v>
      </c>
      <c r="AW145" s="120" t="str">
        <f t="shared" si="50"/>
        <v>3:4</v>
      </c>
      <c r="AX145" s="120" t="str">
        <f t="shared" si="50"/>
        <v>3:4</v>
      </c>
      <c r="AY145" s="120" t="str">
        <f t="shared" si="50"/>
        <v>3:4</v>
      </c>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v>5</v>
      </c>
      <c r="B146" t="s">
        <v>2436</v>
      </c>
      <c r="D146" s="11" t="b">
        <v>0</v>
      </c>
      <c r="F146" s="22" t="s">
        <v>30</v>
      </c>
      <c r="G146" s="22" t="s">
        <v>30</v>
      </c>
      <c r="H146" s="11" t="s">
        <v>30</v>
      </c>
      <c r="I146" s="11" t="s">
        <v>30</v>
      </c>
      <c r="J146" s="11" t="s">
        <v>30</v>
      </c>
      <c r="K146" s="11" t="s">
        <v>30</v>
      </c>
      <c r="L146" s="11">
        <v>500</v>
      </c>
      <c r="M146" s="219" t="s">
        <v>30</v>
      </c>
      <c r="N146" s="106" t="s">
        <v>30</v>
      </c>
      <c r="O146" s="11">
        <v>2</v>
      </c>
      <c r="P146">
        <v>0</v>
      </c>
      <c r="U146" t="s">
        <v>2438</v>
      </c>
      <c r="W146" s="25" t="s">
        <v>866</v>
      </c>
      <c r="X146" s="122" t="s">
        <v>8</v>
      </c>
      <c r="Y146" s="120" t="str">
        <f t="shared" si="49"/>
        <v>2:3</v>
      </c>
      <c r="Z146" s="120" t="str">
        <f t="shared" si="49"/>
        <v>2:3</v>
      </c>
      <c r="AA146" s="120" t="str">
        <f t="shared" si="49"/>
        <v>2:3</v>
      </c>
      <c r="AB146" s="120" t="str">
        <f t="shared" si="49"/>
        <v>2:3</v>
      </c>
      <c r="AC146" s="120" t="str">
        <f t="shared" si="49"/>
        <v>2:3</v>
      </c>
      <c r="AD146" s="120" t="str">
        <f t="shared" si="49"/>
        <v>2:3</v>
      </c>
      <c r="AS146" s="120" t="str">
        <f t="shared" ref="AS146:AY146" si="51">X146</f>
        <v>2:3</v>
      </c>
      <c r="AT146" s="120" t="str">
        <f t="shared" si="51"/>
        <v>2:3</v>
      </c>
      <c r="AU146" s="120" t="str">
        <f t="shared" si="51"/>
        <v>2:3</v>
      </c>
      <c r="AV146" s="120" t="str">
        <f t="shared" si="51"/>
        <v>2:3</v>
      </c>
      <c r="AW146" s="120" t="str">
        <f t="shared" si="51"/>
        <v>2:3</v>
      </c>
      <c r="AX146" s="120" t="str">
        <f t="shared" si="51"/>
        <v>2:3</v>
      </c>
      <c r="AY146" s="120" t="str">
        <f t="shared" si="51"/>
        <v>2:3</v>
      </c>
      <c r="BO146" s="94"/>
      <c r="BU146" s="144"/>
      <c r="CB146" s="144"/>
      <c r="CI146" s="95"/>
      <c r="CJ146" s="94"/>
      <c r="CP146" s="144"/>
      <c r="CW146" s="144"/>
      <c r="DD146" s="95"/>
      <c r="DE146" s="94"/>
      <c r="DK146" s="144"/>
      <c r="DR146" s="144"/>
      <c r="DY146" s="95"/>
      <c r="DZ146" s="94"/>
      <c r="EF146" s="144"/>
      <c r="EM146" s="144"/>
      <c r="ET146" s="95"/>
      <c r="EU146" s="94"/>
      <c r="FA146" s="144"/>
      <c r="FH146" s="144"/>
      <c r="FO146" s="95"/>
      <c r="FP146" s="94"/>
      <c r="FV146" s="144"/>
      <c r="GC146" s="144"/>
      <c r="GJ146" s="95"/>
    </row>
    <row r="148" spans="1:192" ht="16">
      <c r="A148" s="204" t="s">
        <v>2437</v>
      </c>
      <c r="X148" s="14" t="str">
        <f>"Grazing Intensity (BBB) for TOL:"&amp;D.TOLDesc</f>
        <v xml:space="preserve">Grazing Intensity (BBB) for TOL:Spr </v>
      </c>
      <c r="AS148" s="14" t="str">
        <f>"GI (BBT) for TOL:"&amp;D.TOLDesc</f>
        <v xml:space="preserve">GI (BBT) for TOL:Spr </v>
      </c>
      <c r="BO148" s="148" t="str">
        <f>"No longer used. GI - SW Victoria BBB for TOL:"&amp;D.TOLDesc</f>
        <v xml:space="preserve">No longer used. GI - SW Victoria BBB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"No longer used. GI - SW Victoria BBT for TOL:"&amp;D.TOLDesc</f>
        <v xml:space="preserve">No longer used. 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"No longer used. GI - Great Southern BBB for TOL:"&amp;D.TOLDesc</f>
        <v xml:space="preserve">No longer used. GI - Great Southern BBB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"No longer used. GI - Great Southern BBT for TOL:"&amp;D.TOLDesc</f>
        <v xml:space="preserve">No longer used. 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"No longer used. GI - Central Wheatbelt BBB for TOL:"&amp;D.TOLDesc</f>
        <v xml:space="preserve">No longer used. GI - Central Wheatbelt BBB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"No longer used. GI - Central Wheatbelt BBT for TOL:"&amp;D.TOLDesc</f>
        <v xml:space="preserve">No longer used. 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92" outlineLevel="1">
      <c r="C149" s="23" t="s">
        <v>830</v>
      </c>
      <c r="D149" s="23" t="s">
        <v>1180</v>
      </c>
      <c r="E149" s="23" t="s">
        <v>2218</v>
      </c>
      <c r="F149" s="23" t="s">
        <v>2219</v>
      </c>
      <c r="G149" s="23" t="s">
        <v>2222</v>
      </c>
      <c r="H149" s="23" t="s">
        <v>2223</v>
      </c>
    </row>
    <row r="150" spans="1:192" outlineLevel="1">
      <c r="C150" s="305" t="s">
        <v>832</v>
      </c>
      <c r="D150" s="104"/>
      <c r="E150" s="104"/>
      <c r="F150" s="104"/>
    </row>
    <row r="151" spans="1:192" outlineLevel="1">
      <c r="A151">
        <v>1</v>
      </c>
      <c r="B151" t="s">
        <v>1574</v>
      </c>
      <c r="C151" s="11">
        <v>0</v>
      </c>
      <c r="D151" s="11">
        <v>50</v>
      </c>
      <c r="E151" s="11" t="s">
        <v>30</v>
      </c>
      <c r="F151" s="591">
        <f>-1.8110552*0.9</f>
        <v>-1.62994968</v>
      </c>
      <c r="G151" s="592">
        <f>27-1.5</f>
        <v>25.5</v>
      </c>
      <c r="H151" s="592">
        <f>20.3-2</f>
        <v>18.3</v>
      </c>
    </row>
    <row r="152" spans="1:192" outlineLevel="1">
      <c r="A152">
        <v>2</v>
      </c>
      <c r="B152" t="s">
        <v>1575</v>
      </c>
      <c r="C152" s="11">
        <v>1</v>
      </c>
      <c r="D152" s="11">
        <v>60</v>
      </c>
      <c r="E152" s="11" t="s">
        <v>30</v>
      </c>
      <c r="F152" s="11" t="s">
        <v>30</v>
      </c>
      <c r="G152" s="11" t="s">
        <v>30</v>
      </c>
      <c r="H152" s="11" t="s">
        <v>30</v>
      </c>
    </row>
    <row r="153" spans="1:192" outlineLevel="1">
      <c r="A153">
        <v>3</v>
      </c>
      <c r="B153" t="s">
        <v>833</v>
      </c>
      <c r="C153" s="11">
        <v>7</v>
      </c>
      <c r="D153" s="11">
        <v>70</v>
      </c>
      <c r="E153" s="11" t="s">
        <v>30</v>
      </c>
      <c r="F153" s="11" t="s">
        <v>30</v>
      </c>
      <c r="G153" s="11" t="s">
        <v>30</v>
      </c>
      <c r="H153" s="11" t="s">
        <v>30</v>
      </c>
    </row>
    <row r="154" spans="1:192" outlineLevel="1">
      <c r="A154">
        <v>4</v>
      </c>
      <c r="B154" t="s">
        <v>2436</v>
      </c>
      <c r="C154" s="11">
        <v>5</v>
      </c>
      <c r="D154" s="11" t="s">
        <v>30</v>
      </c>
      <c r="E154" s="11" t="s">
        <v>30</v>
      </c>
      <c r="F154" s="11" t="s">
        <v>30</v>
      </c>
      <c r="G154" s="11" t="s">
        <v>30</v>
      </c>
      <c r="H154" s="11" t="s">
        <v>30</v>
      </c>
    </row>
    <row r="155" spans="1:192" outlineLevel="1">
      <c r="A155">
        <v>5</v>
      </c>
      <c r="B155" t="s">
        <v>2507</v>
      </c>
      <c r="C155" s="11">
        <v>2</v>
      </c>
      <c r="D155" s="11" t="s">
        <v>30</v>
      </c>
      <c r="E155" s="11" t="s">
        <v>30</v>
      </c>
      <c r="F155" s="11" t="s">
        <v>30</v>
      </c>
      <c r="G155" s="11" t="s">
        <v>30</v>
      </c>
      <c r="H155" s="11" t="s">
        <v>30</v>
      </c>
    </row>
    <row r="156" spans="1:192" outlineLevel="1">
      <c r="A156">
        <v>6</v>
      </c>
      <c r="B156" t="s">
        <v>2508</v>
      </c>
      <c r="C156" s="11">
        <v>3</v>
      </c>
      <c r="D156" s="11" t="s">
        <v>30</v>
      </c>
      <c r="E156" s="11" t="s">
        <v>30</v>
      </c>
      <c r="F156" s="11" t="s">
        <v>30</v>
      </c>
      <c r="G156" s="11" t="s">
        <v>30</v>
      </c>
      <c r="H156" s="11" t="s">
        <v>30</v>
      </c>
    </row>
    <row r="157" spans="1:192" outlineLevel="1">
      <c r="A157">
        <v>7</v>
      </c>
      <c r="B157" t="s">
        <v>2510</v>
      </c>
      <c r="C157" s="11">
        <v>4</v>
      </c>
      <c r="D157" s="11" t="s">
        <v>30</v>
      </c>
      <c r="E157" s="11" t="s">
        <v>30</v>
      </c>
      <c r="F157" s="11" t="s">
        <v>30</v>
      </c>
      <c r="G157" s="11" t="s">
        <v>30</v>
      </c>
      <c r="H157" s="11" t="s">
        <v>30</v>
      </c>
    </row>
    <row r="158" spans="1:192" outlineLevel="1">
      <c r="A158">
        <v>8</v>
      </c>
      <c r="B158" t="s">
        <v>2511</v>
      </c>
      <c r="C158" s="11">
        <v>5</v>
      </c>
      <c r="D158" s="11" t="s">
        <v>30</v>
      </c>
      <c r="E158" s="11" t="s">
        <v>30</v>
      </c>
      <c r="F158" s="11" t="s">
        <v>30</v>
      </c>
      <c r="G158" s="11" t="s">
        <v>30</v>
      </c>
      <c r="H158" s="11" t="s">
        <v>30</v>
      </c>
    </row>
    <row r="159" spans="1:192" outlineLevel="1">
      <c r="A159">
        <v>9</v>
      </c>
      <c r="B159" t="s">
        <v>2512</v>
      </c>
      <c r="C159" s="11">
        <v>6</v>
      </c>
      <c r="D159" s="11" t="s">
        <v>30</v>
      </c>
      <c r="E159" s="11" t="s">
        <v>30</v>
      </c>
      <c r="F159" s="11" t="s">
        <v>30</v>
      </c>
      <c r="G159" s="11" t="s">
        <v>30</v>
      </c>
      <c r="H159" s="11" t="s">
        <v>30</v>
      </c>
    </row>
    <row r="160" spans="1:192" outlineLevel="1">
      <c r="A160">
        <v>10</v>
      </c>
      <c r="B160" t="s">
        <v>2513</v>
      </c>
      <c r="C160" s="11" t="s">
        <v>30</v>
      </c>
      <c r="D160" s="11" t="s">
        <v>30</v>
      </c>
      <c r="E160" s="11" t="s">
        <v>30</v>
      </c>
      <c r="F160" s="11" t="s">
        <v>30</v>
      </c>
      <c r="G160" s="11" t="s">
        <v>30</v>
      </c>
      <c r="H160" s="11" t="s">
        <v>30</v>
      </c>
    </row>
    <row r="162" spans="1:20">
      <c r="A162" s="515" t="s">
        <v>950</v>
      </c>
    </row>
    <row r="163" spans="1:20" outlineLevel="1">
      <c r="D163" t="s">
        <v>906</v>
      </c>
      <c r="E163" t="s">
        <v>1723</v>
      </c>
      <c r="F163" t="s">
        <v>1724</v>
      </c>
      <c r="G163" t="s">
        <v>2179</v>
      </c>
      <c r="H163" t="s">
        <v>2024</v>
      </c>
      <c r="J163" t="s">
        <v>1065</v>
      </c>
    </row>
    <row r="164" spans="1:20" ht="60.5" outlineLevel="1">
      <c r="C164" s="109" t="s">
        <v>900</v>
      </c>
      <c r="J164" s="109" t="s">
        <v>1066</v>
      </c>
      <c r="K164" s="109" t="s">
        <v>949</v>
      </c>
    </row>
    <row r="165" spans="1:20" outlineLevel="1">
      <c r="A165">
        <v>1</v>
      </c>
      <c r="B165" t="s">
        <v>1062</v>
      </c>
      <c r="C165" s="321">
        <f t="shared" ref="C165:C170" si="52">INDEX($D165:$H165,1,d.Region)</f>
        <v>0</v>
      </c>
      <c r="D165" s="320">
        <v>0</v>
      </c>
      <c r="E165" s="11">
        <v>0</v>
      </c>
      <c r="F165" s="11">
        <v>0</v>
      </c>
      <c r="G165" s="11">
        <v>0</v>
      </c>
      <c r="H165" s="11">
        <v>0</v>
      </c>
      <c r="J165" s="317">
        <f t="shared" ref="J165:J170" si="53">ROUND(7*30.4+$C165,0)</f>
        <v>213</v>
      </c>
      <c r="K165" s="192">
        <f t="shared" ref="K165:K170" si="54">7+$C165/30.5</f>
        <v>7</v>
      </c>
    </row>
    <row r="166" spans="1:20" outlineLevel="1">
      <c r="A166">
        <v>2</v>
      </c>
      <c r="B166" t="s">
        <v>1064</v>
      </c>
      <c r="C166" s="322">
        <f t="shared" si="52"/>
        <v>14</v>
      </c>
      <c r="D166" s="320">
        <v>14</v>
      </c>
      <c r="E166" s="11">
        <v>14</v>
      </c>
      <c r="F166" s="11">
        <v>14</v>
      </c>
      <c r="G166" s="11">
        <v>14</v>
      </c>
      <c r="H166" s="11">
        <v>14</v>
      </c>
      <c r="J166" s="318">
        <f t="shared" si="53"/>
        <v>227</v>
      </c>
      <c r="K166" s="192">
        <f t="shared" si="54"/>
        <v>7.4590163934426226</v>
      </c>
    </row>
    <row r="167" spans="1:20" outlineLevel="1">
      <c r="A167">
        <v>3</v>
      </c>
      <c r="B167" t="s">
        <v>1063</v>
      </c>
      <c r="C167" s="322">
        <f t="shared" si="52"/>
        <v>35</v>
      </c>
      <c r="D167" s="320">
        <v>35</v>
      </c>
      <c r="E167" s="11">
        <v>35</v>
      </c>
      <c r="F167" s="11">
        <v>35</v>
      </c>
      <c r="G167" s="11">
        <v>35</v>
      </c>
      <c r="H167" s="11">
        <v>35</v>
      </c>
      <c r="J167" s="318">
        <f t="shared" si="53"/>
        <v>248</v>
      </c>
      <c r="K167" s="192">
        <f t="shared" si="54"/>
        <v>8.1475409836065573</v>
      </c>
    </row>
    <row r="168" spans="1:20" outlineLevel="1">
      <c r="A168">
        <v>4</v>
      </c>
      <c r="B168" t="s">
        <v>905</v>
      </c>
      <c r="C168" s="322">
        <f t="shared" si="52"/>
        <v>49</v>
      </c>
      <c r="D168" s="320">
        <v>49</v>
      </c>
      <c r="E168" s="11">
        <v>49</v>
      </c>
      <c r="F168" s="11">
        <v>49</v>
      </c>
      <c r="G168" s="11">
        <v>49</v>
      </c>
      <c r="H168" s="11">
        <v>49</v>
      </c>
      <c r="J168" s="318">
        <f t="shared" si="53"/>
        <v>262</v>
      </c>
      <c r="K168" s="192">
        <f t="shared" si="54"/>
        <v>8.6065573770491799</v>
      </c>
    </row>
    <row r="169" spans="1:20" outlineLevel="1">
      <c r="A169">
        <v>5</v>
      </c>
      <c r="B169" t="s">
        <v>929</v>
      </c>
      <c r="C169" s="322">
        <f t="shared" si="52"/>
        <v>63</v>
      </c>
      <c r="D169" s="320">
        <v>63</v>
      </c>
      <c r="E169" s="11">
        <v>63</v>
      </c>
      <c r="F169" s="11">
        <v>56</v>
      </c>
      <c r="G169" s="11">
        <v>56</v>
      </c>
      <c r="H169" s="11">
        <v>63</v>
      </c>
      <c r="J169" s="318">
        <f t="shared" si="53"/>
        <v>276</v>
      </c>
      <c r="K169" s="192">
        <f t="shared" si="54"/>
        <v>9.0655737704918025</v>
      </c>
    </row>
    <row r="170" spans="1:20" outlineLevel="1">
      <c r="A170">
        <v>6</v>
      </c>
      <c r="B170" t="s">
        <v>1433</v>
      </c>
      <c r="C170" s="323">
        <f t="shared" si="52"/>
        <v>0</v>
      </c>
      <c r="D170" s="124">
        <f>D165</f>
        <v>0</v>
      </c>
      <c r="E170" s="124">
        <f>E165</f>
        <v>0</v>
      </c>
      <c r="F170" s="124">
        <f>F165</f>
        <v>0</v>
      </c>
      <c r="G170" s="124">
        <f>G165</f>
        <v>0</v>
      </c>
      <c r="H170" s="124">
        <f>H165</f>
        <v>0</v>
      </c>
      <c r="J170" s="319">
        <f t="shared" si="53"/>
        <v>213</v>
      </c>
      <c r="K170" s="192">
        <f t="shared" si="54"/>
        <v>7</v>
      </c>
    </row>
    <row r="171" spans="1:20" outlineLevel="1"/>
    <row r="173" spans="1:20">
      <c r="A173" s="515" t="s">
        <v>1191</v>
      </c>
    </row>
    <row r="174" spans="1:20" outlineLevel="1">
      <c r="C174">
        <v>1</v>
      </c>
      <c r="D174">
        <v>2</v>
      </c>
      <c r="E174">
        <v>3</v>
      </c>
      <c r="F174" s="108" t="s">
        <v>906</v>
      </c>
      <c r="G174" s="108"/>
      <c r="H174" s="108"/>
      <c r="I174" s="108" t="s">
        <v>1723</v>
      </c>
      <c r="J174" s="108"/>
      <c r="K174" s="108"/>
      <c r="L174" s="108" t="s">
        <v>1724</v>
      </c>
      <c r="M174" s="108"/>
      <c r="N174" s="108"/>
      <c r="O174" s="108" t="s">
        <v>2179</v>
      </c>
      <c r="P174" s="108"/>
      <c r="Q174" s="108"/>
      <c r="R174" s="108" t="s">
        <v>2024</v>
      </c>
      <c r="S174" s="108"/>
      <c r="T174" s="108"/>
    </row>
    <row r="175" spans="1:20" outlineLevel="1">
      <c r="C175" s="18" t="s">
        <v>923</v>
      </c>
      <c r="D175" s="18" t="s">
        <v>924</v>
      </c>
      <c r="E175" s="18" t="s">
        <v>925</v>
      </c>
      <c r="F175" s="18" t="s">
        <v>923</v>
      </c>
      <c r="G175" s="18" t="s">
        <v>924</v>
      </c>
      <c r="H175" s="18" t="s">
        <v>925</v>
      </c>
      <c r="I175" s="18" t="s">
        <v>923</v>
      </c>
      <c r="J175" s="18" t="s">
        <v>924</v>
      </c>
      <c r="K175" s="18" t="s">
        <v>925</v>
      </c>
      <c r="L175" s="18" t="s">
        <v>923</v>
      </c>
      <c r="M175" s="18" t="s">
        <v>924</v>
      </c>
      <c r="N175" s="18" t="s">
        <v>925</v>
      </c>
      <c r="O175" s="18" t="s">
        <v>923</v>
      </c>
      <c r="P175" s="18" t="s">
        <v>924</v>
      </c>
      <c r="Q175" s="18" t="s">
        <v>925</v>
      </c>
      <c r="R175" s="18" t="s">
        <v>923</v>
      </c>
      <c r="S175" s="18" t="s">
        <v>924</v>
      </c>
      <c r="T175" s="18" t="s">
        <v>925</v>
      </c>
    </row>
    <row r="176" spans="1:20" ht="52" outlineLevel="1">
      <c r="C176" s="23" t="s">
        <v>1197</v>
      </c>
      <c r="D176" s="23" t="s">
        <v>1197</v>
      </c>
      <c r="E176" s="23" t="s">
        <v>1197</v>
      </c>
      <c r="F176" t="s">
        <v>1194</v>
      </c>
    </row>
    <row r="177" spans="1:192" outlineLevel="1">
      <c r="A177">
        <v>1</v>
      </c>
      <c r="B177" t="s">
        <v>359</v>
      </c>
      <c r="C177" s="27">
        <f t="shared" ref="C177:E179" si="55">INDEX($F177:$T177,$174:$174+(d.Region-1)*3)</f>
        <v>1.5</v>
      </c>
      <c r="D177" s="27">
        <f t="shared" si="55"/>
        <v>1.5</v>
      </c>
      <c r="E177" s="27">
        <f t="shared" si="55"/>
        <v>1.5</v>
      </c>
      <c r="F177" s="101">
        <v>1.5</v>
      </c>
      <c r="G177" s="101">
        <v>1.5</v>
      </c>
      <c r="H177" s="101">
        <v>1.5</v>
      </c>
      <c r="I177" s="101">
        <v>1.5</v>
      </c>
      <c r="J177" s="101">
        <v>1.5</v>
      </c>
      <c r="K177" s="101">
        <v>1.5</v>
      </c>
      <c r="L177" s="101">
        <v>1.5</v>
      </c>
      <c r="M177" s="101">
        <v>1.5</v>
      </c>
      <c r="N177" s="101">
        <v>1.5</v>
      </c>
      <c r="O177" s="101">
        <v>1.5</v>
      </c>
      <c r="P177" s="101">
        <v>1.5</v>
      </c>
      <c r="Q177" s="101">
        <v>1.5</v>
      </c>
      <c r="R177" s="101">
        <v>1.5</v>
      </c>
      <c r="S177" s="101">
        <v>1.5</v>
      </c>
      <c r="T177" s="101">
        <v>1.5</v>
      </c>
      <c r="W177" t="s">
        <v>2041</v>
      </c>
    </row>
    <row r="178" spans="1:192" outlineLevel="1">
      <c r="A178">
        <v>2</v>
      </c>
      <c r="B178" t="s">
        <v>1192</v>
      </c>
      <c r="C178" s="27">
        <f t="shared" si="55"/>
        <v>1</v>
      </c>
      <c r="D178" s="27">
        <f t="shared" si="55"/>
        <v>1</v>
      </c>
      <c r="E178" s="27">
        <f t="shared" si="55"/>
        <v>1</v>
      </c>
      <c r="F178" s="101">
        <v>1</v>
      </c>
      <c r="G178" s="101">
        <v>1</v>
      </c>
      <c r="H178" s="101">
        <v>1</v>
      </c>
      <c r="I178" s="101">
        <v>1</v>
      </c>
      <c r="J178" s="101">
        <v>1</v>
      </c>
      <c r="K178" s="101">
        <v>1</v>
      </c>
      <c r="L178" s="101">
        <v>1</v>
      </c>
      <c r="M178" s="101">
        <v>1</v>
      </c>
      <c r="N178" s="101">
        <v>1</v>
      </c>
      <c r="O178" s="101">
        <v>1</v>
      </c>
      <c r="P178" s="101">
        <v>1</v>
      </c>
      <c r="Q178" s="101">
        <v>1</v>
      </c>
      <c r="R178" s="101">
        <v>1</v>
      </c>
      <c r="S178" s="101">
        <v>1</v>
      </c>
      <c r="T178" s="101">
        <v>1</v>
      </c>
    </row>
    <row r="179" spans="1:192" outlineLevel="1">
      <c r="A179">
        <v>3</v>
      </c>
      <c r="B179" t="s">
        <v>1193</v>
      </c>
      <c r="C179" s="27">
        <f t="shared" si="55"/>
        <v>2</v>
      </c>
      <c r="D179" s="27">
        <f t="shared" si="55"/>
        <v>2</v>
      </c>
      <c r="E179" s="27">
        <f t="shared" si="55"/>
        <v>2</v>
      </c>
      <c r="F179" s="101">
        <v>2</v>
      </c>
      <c r="G179" s="101">
        <v>2</v>
      </c>
      <c r="H179" s="101">
        <v>2</v>
      </c>
      <c r="I179" s="101">
        <v>2</v>
      </c>
      <c r="J179" s="101">
        <v>2</v>
      </c>
      <c r="K179" s="101">
        <v>2</v>
      </c>
      <c r="L179" s="101">
        <v>2</v>
      </c>
      <c r="M179" s="101">
        <v>2</v>
      </c>
      <c r="N179" s="101">
        <v>2</v>
      </c>
      <c r="O179" s="101">
        <v>2</v>
      </c>
      <c r="P179" s="101">
        <v>2</v>
      </c>
      <c r="Q179" s="101">
        <v>2</v>
      </c>
      <c r="R179" s="101">
        <v>2</v>
      </c>
      <c r="S179" s="101">
        <v>2</v>
      </c>
      <c r="T179" s="101">
        <v>2</v>
      </c>
    </row>
    <row r="180" spans="1:192" outlineLevel="1"/>
    <row r="182" spans="1:192">
      <c r="A182" s="515" t="s">
        <v>1436</v>
      </c>
    </row>
    <row r="183" spans="1:192" outlineLevel="1">
      <c r="C183" s="18" t="s">
        <v>923</v>
      </c>
      <c r="D183" s="18" t="s">
        <v>924</v>
      </c>
      <c r="E183" s="18" t="s">
        <v>925</v>
      </c>
      <c r="F183" s="397" t="s">
        <v>906</v>
      </c>
      <c r="G183" s="108"/>
      <c r="H183" s="398"/>
      <c r="I183" s="397" t="s">
        <v>1723</v>
      </c>
      <c r="J183" s="108"/>
      <c r="K183" s="398"/>
      <c r="L183" s="397" t="s">
        <v>1724</v>
      </c>
      <c r="M183" s="108"/>
      <c r="N183" s="398"/>
      <c r="O183" s="397" t="s">
        <v>2179</v>
      </c>
      <c r="P183" s="108"/>
      <c r="Q183" s="398"/>
      <c r="R183" s="397" t="s">
        <v>2024</v>
      </c>
      <c r="S183" s="108"/>
      <c r="T183" s="398"/>
    </row>
    <row r="184" spans="1:192" outlineLevel="1">
      <c r="C184" s="22">
        <f>288+364</f>
        <v>652</v>
      </c>
      <c r="D184" s="393">
        <f>322+364</f>
        <v>686</v>
      </c>
      <c r="E184" s="396">
        <f>357+364</f>
        <v>721</v>
      </c>
      <c r="F184" s="399" t="s">
        <v>923</v>
      </c>
      <c r="G184" s="18" t="s">
        <v>924</v>
      </c>
      <c r="H184" s="400" t="s">
        <v>925</v>
      </c>
      <c r="I184" s="399" t="s">
        <v>923</v>
      </c>
      <c r="J184" s="18" t="s">
        <v>924</v>
      </c>
      <c r="K184" s="400" t="s">
        <v>925</v>
      </c>
      <c r="L184" s="399" t="s">
        <v>923</v>
      </c>
      <c r="M184" s="18" t="s">
        <v>924</v>
      </c>
      <c r="N184" s="400" t="s">
        <v>925</v>
      </c>
      <c r="O184" s="399" t="s">
        <v>923</v>
      </c>
      <c r="P184" s="18" t="s">
        <v>924</v>
      </c>
      <c r="Q184" s="400" t="s">
        <v>925</v>
      </c>
      <c r="R184" s="399" t="s">
        <v>923</v>
      </c>
      <c r="S184" s="18" t="s">
        <v>924</v>
      </c>
      <c r="T184" s="400" t="s">
        <v>925</v>
      </c>
    </row>
    <row r="185" spans="1:192" outlineLevel="1">
      <c r="A185">
        <v>1</v>
      </c>
      <c r="B185" t="s">
        <v>1062</v>
      </c>
      <c r="C185" s="460">
        <f t="shared" ref="C185:E190" si="56">INT(C$184+CHOOSE(d.Region,F185,I185,L185,O185,R185))</f>
        <v>652</v>
      </c>
      <c r="D185" s="461">
        <f t="shared" si="56"/>
        <v>686</v>
      </c>
      <c r="E185" s="461">
        <f t="shared" si="56"/>
        <v>721</v>
      </c>
      <c r="F185" s="401">
        <f t="shared" ref="F185:H189" si="57">$D165/2</f>
        <v>0</v>
      </c>
      <c r="G185" s="402">
        <f t="shared" si="57"/>
        <v>0</v>
      </c>
      <c r="H185" s="403">
        <f t="shared" si="57"/>
        <v>0</v>
      </c>
      <c r="I185" s="401">
        <f t="shared" ref="I185:K189" si="58">$E165/2</f>
        <v>0</v>
      </c>
      <c r="J185" s="402">
        <f t="shared" si="58"/>
        <v>0</v>
      </c>
      <c r="K185" s="403">
        <f t="shared" si="58"/>
        <v>0</v>
      </c>
      <c r="L185" s="401">
        <f t="shared" ref="L185:N189" si="59">$F165/2</f>
        <v>0</v>
      </c>
      <c r="M185" s="402">
        <f t="shared" si="59"/>
        <v>0</v>
      </c>
      <c r="N185" s="403">
        <f t="shared" si="59"/>
        <v>0</v>
      </c>
      <c r="O185" s="401">
        <f t="shared" ref="O185:T185" si="60">$F165/2</f>
        <v>0</v>
      </c>
      <c r="P185" s="402">
        <f t="shared" si="60"/>
        <v>0</v>
      </c>
      <c r="Q185" s="403">
        <f t="shared" si="60"/>
        <v>0</v>
      </c>
      <c r="R185" s="401">
        <f t="shared" si="60"/>
        <v>0</v>
      </c>
      <c r="S185" s="402">
        <f t="shared" si="60"/>
        <v>0</v>
      </c>
      <c r="T185" s="403">
        <f t="shared" si="60"/>
        <v>0</v>
      </c>
    </row>
    <row r="186" spans="1:192" outlineLevel="1">
      <c r="A186">
        <v>2</v>
      </c>
      <c r="B186" t="s">
        <v>1064</v>
      </c>
      <c r="C186" s="462">
        <f t="shared" si="56"/>
        <v>659</v>
      </c>
      <c r="D186" s="115">
        <f t="shared" si="56"/>
        <v>693</v>
      </c>
      <c r="E186" s="115">
        <f t="shared" si="56"/>
        <v>728</v>
      </c>
      <c r="F186" s="401">
        <f t="shared" si="57"/>
        <v>7</v>
      </c>
      <c r="G186" s="402">
        <f t="shared" si="57"/>
        <v>7</v>
      </c>
      <c r="H186" s="403">
        <f t="shared" si="57"/>
        <v>7</v>
      </c>
      <c r="I186" s="401">
        <f t="shared" si="58"/>
        <v>7</v>
      </c>
      <c r="J186" s="402">
        <f t="shared" si="58"/>
        <v>7</v>
      </c>
      <c r="K186" s="403">
        <f t="shared" si="58"/>
        <v>7</v>
      </c>
      <c r="L186" s="401">
        <f t="shared" si="59"/>
        <v>7</v>
      </c>
      <c r="M186" s="402">
        <f t="shared" si="59"/>
        <v>7</v>
      </c>
      <c r="N186" s="403">
        <f t="shared" si="59"/>
        <v>7</v>
      </c>
      <c r="O186" s="401">
        <f t="shared" ref="O186:T186" si="61">$F166/2</f>
        <v>7</v>
      </c>
      <c r="P186" s="402">
        <f t="shared" si="61"/>
        <v>7</v>
      </c>
      <c r="Q186" s="403">
        <f t="shared" si="61"/>
        <v>7</v>
      </c>
      <c r="R186" s="401">
        <f t="shared" si="61"/>
        <v>7</v>
      </c>
      <c r="S186" s="402">
        <f t="shared" si="61"/>
        <v>7</v>
      </c>
      <c r="T186" s="403">
        <f t="shared" si="61"/>
        <v>7</v>
      </c>
    </row>
    <row r="187" spans="1:192" outlineLevel="1">
      <c r="A187">
        <v>3</v>
      </c>
      <c r="B187" t="s">
        <v>1063</v>
      </c>
      <c r="C187" s="462">
        <f t="shared" si="56"/>
        <v>669</v>
      </c>
      <c r="D187" s="115">
        <f t="shared" si="56"/>
        <v>703</v>
      </c>
      <c r="E187" s="115">
        <f t="shared" si="56"/>
        <v>738</v>
      </c>
      <c r="F187" s="401">
        <f t="shared" si="57"/>
        <v>17.5</v>
      </c>
      <c r="G187" s="402">
        <f t="shared" si="57"/>
        <v>17.5</v>
      </c>
      <c r="H187" s="403">
        <f t="shared" si="57"/>
        <v>17.5</v>
      </c>
      <c r="I187" s="401">
        <f t="shared" si="58"/>
        <v>17.5</v>
      </c>
      <c r="J187" s="402">
        <f t="shared" si="58"/>
        <v>17.5</v>
      </c>
      <c r="K187" s="403">
        <f t="shared" si="58"/>
        <v>17.5</v>
      </c>
      <c r="L187" s="401">
        <f t="shared" si="59"/>
        <v>17.5</v>
      </c>
      <c r="M187" s="402">
        <f t="shared" si="59"/>
        <v>17.5</v>
      </c>
      <c r="N187" s="403">
        <f t="shared" si="59"/>
        <v>17.5</v>
      </c>
      <c r="O187" s="401">
        <f t="shared" ref="O187:T187" si="62">$F167/2</f>
        <v>17.5</v>
      </c>
      <c r="P187" s="402">
        <f t="shared" si="62"/>
        <v>17.5</v>
      </c>
      <c r="Q187" s="403">
        <f t="shared" si="62"/>
        <v>17.5</v>
      </c>
      <c r="R187" s="401">
        <f t="shared" si="62"/>
        <v>17.5</v>
      </c>
      <c r="S187" s="402">
        <f t="shared" si="62"/>
        <v>17.5</v>
      </c>
      <c r="T187" s="403">
        <f t="shared" si="62"/>
        <v>17.5</v>
      </c>
    </row>
    <row r="188" spans="1:192" outlineLevel="1">
      <c r="A188">
        <v>4</v>
      </c>
      <c r="B188" t="s">
        <v>905</v>
      </c>
      <c r="C188" s="462">
        <f t="shared" si="56"/>
        <v>676</v>
      </c>
      <c r="D188" s="115">
        <f t="shared" si="56"/>
        <v>710</v>
      </c>
      <c r="E188" s="115">
        <f t="shared" si="56"/>
        <v>745</v>
      </c>
      <c r="F188" s="401">
        <f t="shared" si="57"/>
        <v>24.5</v>
      </c>
      <c r="G188" s="402">
        <f t="shared" si="57"/>
        <v>24.5</v>
      </c>
      <c r="H188" s="403">
        <f t="shared" si="57"/>
        <v>24.5</v>
      </c>
      <c r="I188" s="401">
        <f t="shared" si="58"/>
        <v>24.5</v>
      </c>
      <c r="J188" s="402">
        <f t="shared" si="58"/>
        <v>24.5</v>
      </c>
      <c r="K188" s="403">
        <f t="shared" si="58"/>
        <v>24.5</v>
      </c>
      <c r="L188" s="401">
        <f t="shared" si="59"/>
        <v>24.5</v>
      </c>
      <c r="M188" s="402">
        <f t="shared" si="59"/>
        <v>24.5</v>
      </c>
      <c r="N188" s="403">
        <f t="shared" si="59"/>
        <v>24.5</v>
      </c>
      <c r="O188" s="401">
        <f t="shared" ref="O188:T188" si="63">$F168/2</f>
        <v>24.5</v>
      </c>
      <c r="P188" s="402">
        <f t="shared" si="63"/>
        <v>24.5</v>
      </c>
      <c r="Q188" s="403">
        <f t="shared" si="63"/>
        <v>24.5</v>
      </c>
      <c r="R188" s="401">
        <f t="shared" si="63"/>
        <v>24.5</v>
      </c>
      <c r="S188" s="402">
        <f t="shared" si="63"/>
        <v>24.5</v>
      </c>
      <c r="T188" s="403">
        <f t="shared" si="63"/>
        <v>24.5</v>
      </c>
    </row>
    <row r="189" spans="1:192" outlineLevel="1">
      <c r="A189">
        <v>5</v>
      </c>
      <c r="B189" t="s">
        <v>929</v>
      </c>
      <c r="C189" s="462">
        <f t="shared" si="56"/>
        <v>683</v>
      </c>
      <c r="D189" s="115">
        <f t="shared" si="56"/>
        <v>717</v>
      </c>
      <c r="E189" s="115">
        <f t="shared" si="56"/>
        <v>752</v>
      </c>
      <c r="F189" s="401">
        <f t="shared" si="57"/>
        <v>31.5</v>
      </c>
      <c r="G189" s="402">
        <f t="shared" si="57"/>
        <v>31.5</v>
      </c>
      <c r="H189" s="403">
        <f t="shared" si="57"/>
        <v>31.5</v>
      </c>
      <c r="I189" s="401">
        <f t="shared" si="58"/>
        <v>31.5</v>
      </c>
      <c r="J189" s="402">
        <f t="shared" si="58"/>
        <v>31.5</v>
      </c>
      <c r="K189" s="403">
        <f t="shared" si="58"/>
        <v>31.5</v>
      </c>
      <c r="L189" s="401">
        <f t="shared" si="59"/>
        <v>28</v>
      </c>
      <c r="M189" s="402">
        <f t="shared" si="59"/>
        <v>28</v>
      </c>
      <c r="N189" s="403">
        <f t="shared" si="59"/>
        <v>28</v>
      </c>
      <c r="O189" s="401">
        <f t="shared" ref="O189:T189" si="64">$F169/2</f>
        <v>28</v>
      </c>
      <c r="P189" s="402">
        <f t="shared" si="64"/>
        <v>28</v>
      </c>
      <c r="Q189" s="403">
        <f t="shared" si="64"/>
        <v>28</v>
      </c>
      <c r="R189" s="401">
        <f t="shared" si="64"/>
        <v>28</v>
      </c>
      <c r="S189" s="402">
        <f t="shared" si="64"/>
        <v>28</v>
      </c>
      <c r="T189" s="403">
        <f t="shared" si="64"/>
        <v>28</v>
      </c>
    </row>
    <row r="190" spans="1:192" outlineLevel="1">
      <c r="A190">
        <v>6</v>
      </c>
      <c r="B190" t="s">
        <v>1433</v>
      </c>
      <c r="C190" s="463">
        <f t="shared" si="56"/>
        <v>652</v>
      </c>
      <c r="D190" s="464">
        <f t="shared" si="56"/>
        <v>686</v>
      </c>
      <c r="E190" s="464">
        <f t="shared" si="56"/>
        <v>721</v>
      </c>
      <c r="F190" s="442">
        <f>F185</f>
        <v>0</v>
      </c>
      <c r="G190" s="442">
        <f t="shared" ref="G190:N190" si="65">G185</f>
        <v>0</v>
      </c>
      <c r="H190" s="442">
        <f t="shared" si="65"/>
        <v>0</v>
      </c>
      <c r="I190" s="442">
        <f t="shared" si="65"/>
        <v>0</v>
      </c>
      <c r="J190" s="442">
        <f t="shared" si="65"/>
        <v>0</v>
      </c>
      <c r="K190" s="442">
        <f t="shared" si="65"/>
        <v>0</v>
      </c>
      <c r="L190" s="442">
        <f t="shared" si="65"/>
        <v>0</v>
      </c>
      <c r="M190" s="442">
        <f t="shared" si="65"/>
        <v>0</v>
      </c>
      <c r="N190" s="442">
        <f t="shared" si="65"/>
        <v>0</v>
      </c>
      <c r="O190" s="442">
        <f t="shared" ref="O190:T190" si="66">O185</f>
        <v>0</v>
      </c>
      <c r="P190" s="442">
        <f t="shared" si="66"/>
        <v>0</v>
      </c>
      <c r="Q190" s="442">
        <f t="shared" si="66"/>
        <v>0</v>
      </c>
      <c r="R190" s="442">
        <f t="shared" si="66"/>
        <v>0</v>
      </c>
      <c r="S190" s="442">
        <f t="shared" si="66"/>
        <v>0</v>
      </c>
      <c r="T190" s="442">
        <f t="shared" si="66"/>
        <v>0</v>
      </c>
    </row>
    <row r="191" spans="1:192" outlineLevel="1">
      <c r="A191" s="96"/>
      <c r="B191" s="96"/>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96"/>
      <c r="BX191" s="96"/>
      <c r="BY191" s="96"/>
      <c r="BZ191" s="96"/>
      <c r="CA191" s="96"/>
      <c r="CB191" s="96"/>
      <c r="CC191" s="96"/>
      <c r="CD191" s="96"/>
      <c r="CE191" s="96"/>
      <c r="CF191" s="96"/>
      <c r="CG191" s="96"/>
      <c r="CH191" s="96"/>
      <c r="CI191" s="96"/>
      <c r="CJ191" s="96"/>
      <c r="CK191" s="96"/>
      <c r="CL191" s="96"/>
      <c r="CM191" s="96"/>
      <c r="CN191" s="96"/>
      <c r="CO191" s="96"/>
      <c r="CP191" s="96"/>
      <c r="CQ191" s="96"/>
      <c r="CR191" s="96"/>
      <c r="CS191" s="96"/>
      <c r="CT191" s="96"/>
      <c r="CU191" s="96"/>
      <c r="CV191" s="96"/>
      <c r="CW191" s="96"/>
      <c r="CX191" s="96"/>
      <c r="CY191" s="96"/>
      <c r="CZ191" s="96"/>
      <c r="DA191" s="96"/>
      <c r="DB191" s="96"/>
      <c r="DC191" s="96"/>
      <c r="DD191" s="96"/>
      <c r="DE191" s="96"/>
      <c r="DF191" s="96"/>
      <c r="DG191" s="96"/>
      <c r="DH191" s="96"/>
      <c r="DI191" s="96"/>
      <c r="DJ191" s="96"/>
      <c r="DK191" s="96"/>
      <c r="DL191" s="96"/>
      <c r="DM191" s="96"/>
      <c r="DN191" s="96"/>
      <c r="DO191" s="96"/>
      <c r="DP191" s="96"/>
      <c r="DQ191" s="96"/>
      <c r="DR191" s="96"/>
      <c r="DS191" s="96"/>
      <c r="DT191" s="96"/>
      <c r="DU191" s="96"/>
      <c r="DV191" s="96"/>
      <c r="DW191" s="96"/>
      <c r="DX191" s="96"/>
      <c r="DY191" s="96"/>
      <c r="DZ191" s="96"/>
      <c r="EA191" s="96"/>
      <c r="EB191" s="96"/>
      <c r="EC191" s="96"/>
      <c r="ED191" s="96"/>
      <c r="EE191" s="96"/>
      <c r="EF191" s="96"/>
      <c r="EG191" s="96"/>
      <c r="EH191" s="96"/>
      <c r="EI191" s="96"/>
      <c r="EJ191" s="96"/>
      <c r="EK191" s="96"/>
      <c r="EL191" s="96"/>
      <c r="EM191" s="96"/>
      <c r="EN191" s="96"/>
      <c r="EO191" s="96"/>
      <c r="EP191" s="96"/>
      <c r="EQ191" s="96"/>
      <c r="ER191" s="96"/>
      <c r="ES191" s="96"/>
      <c r="ET191" s="96"/>
      <c r="EU191" s="96"/>
      <c r="EV191" s="96"/>
      <c r="EW191" s="96"/>
      <c r="EX191" s="96"/>
      <c r="EY191" s="96"/>
      <c r="EZ191" s="96"/>
      <c r="FA191" s="96"/>
      <c r="FB191" s="96"/>
      <c r="FC191" s="96"/>
      <c r="FD191" s="96"/>
      <c r="FE191" s="96"/>
      <c r="FF191" s="96"/>
      <c r="FG191" s="96"/>
      <c r="FH191" s="96"/>
      <c r="FI191" s="96"/>
      <c r="FJ191" s="96"/>
      <c r="FK191" s="96"/>
      <c r="FL191" s="96"/>
      <c r="FM191" s="96"/>
      <c r="FN191" s="96"/>
      <c r="FO191" s="96"/>
      <c r="FP191" s="96"/>
      <c r="FQ191" s="96"/>
      <c r="FR191" s="96"/>
      <c r="FS191" s="96"/>
      <c r="FT191" s="96"/>
      <c r="FU191" s="96"/>
      <c r="FV191" s="96"/>
      <c r="FW191" s="96"/>
      <c r="FX191" s="96"/>
      <c r="FY191" s="96"/>
      <c r="FZ191" s="96"/>
      <c r="GA191" s="96"/>
      <c r="GB191" s="96"/>
      <c r="GC191" s="96"/>
      <c r="GD191" s="96"/>
      <c r="GE191" s="96"/>
      <c r="GF191" s="96"/>
      <c r="GG191" s="96"/>
      <c r="GH191" s="96"/>
      <c r="GI191" s="96"/>
      <c r="GJ191" s="96"/>
    </row>
    <row r="192" spans="1:192">
      <c r="A192" s="597" t="s">
        <v>2330</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515"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42.75" customHeight="1" outlineLevel="1">
      <c r="A196">
        <f>COUNTA($B$205:$B$209)</f>
        <v>5</v>
      </c>
      <c r="B196" t="s">
        <v>875</v>
      </c>
      <c r="C196" s="125">
        <v>0</v>
      </c>
      <c r="D196" s="125">
        <f>C196</f>
        <v>0</v>
      </c>
      <c r="E196" s="125">
        <f t="shared" ref="E196:BP196" si="67">D196</f>
        <v>0</v>
      </c>
      <c r="F196" s="125">
        <f t="shared" si="67"/>
        <v>0</v>
      </c>
      <c r="G196" s="125">
        <f t="shared" si="67"/>
        <v>0</v>
      </c>
      <c r="H196" s="125">
        <f t="shared" si="67"/>
        <v>0</v>
      </c>
      <c r="I196" s="125">
        <f t="shared" si="67"/>
        <v>0</v>
      </c>
      <c r="J196" s="125">
        <f t="shared" si="67"/>
        <v>0</v>
      </c>
      <c r="K196" s="125">
        <f t="shared" si="67"/>
        <v>0</v>
      </c>
      <c r="L196" s="125">
        <f t="shared" si="67"/>
        <v>0</v>
      </c>
      <c r="M196" s="125">
        <f t="shared" si="67"/>
        <v>0</v>
      </c>
      <c r="N196" s="125">
        <f t="shared" si="67"/>
        <v>0</v>
      </c>
      <c r="O196" s="125">
        <f t="shared" si="67"/>
        <v>0</v>
      </c>
      <c r="P196" s="125">
        <f t="shared" si="67"/>
        <v>0</v>
      </c>
      <c r="Q196" s="125">
        <f t="shared" si="67"/>
        <v>0</v>
      </c>
      <c r="R196" s="125">
        <v>1</v>
      </c>
      <c r="S196" s="125">
        <f>R196</f>
        <v>1</v>
      </c>
      <c r="T196" s="125">
        <f t="shared" si="67"/>
        <v>1</v>
      </c>
      <c r="U196" s="125">
        <f t="shared" si="67"/>
        <v>1</v>
      </c>
      <c r="V196" s="125">
        <f t="shared" si="67"/>
        <v>1</v>
      </c>
      <c r="W196" s="125">
        <f t="shared" si="67"/>
        <v>1</v>
      </c>
      <c r="X196" s="125">
        <f t="shared" si="67"/>
        <v>1</v>
      </c>
      <c r="Y196" s="125">
        <f t="shared" si="67"/>
        <v>1</v>
      </c>
      <c r="Z196" s="125">
        <f t="shared" si="67"/>
        <v>1</v>
      </c>
      <c r="AA196" s="125">
        <f t="shared" si="67"/>
        <v>1</v>
      </c>
      <c r="AB196" s="125">
        <f t="shared" si="67"/>
        <v>1</v>
      </c>
      <c r="AC196" s="125">
        <f t="shared" si="67"/>
        <v>1</v>
      </c>
      <c r="AD196" s="125">
        <f t="shared" si="67"/>
        <v>1</v>
      </c>
      <c r="AE196" s="125">
        <f t="shared" si="67"/>
        <v>1</v>
      </c>
      <c r="AF196" s="125">
        <f t="shared" si="67"/>
        <v>1</v>
      </c>
      <c r="AG196" s="125">
        <v>2</v>
      </c>
      <c r="AH196" s="125">
        <f>AG196</f>
        <v>2</v>
      </c>
      <c r="AI196" s="125">
        <f t="shared" si="67"/>
        <v>2</v>
      </c>
      <c r="AJ196" s="125">
        <f t="shared" si="67"/>
        <v>2</v>
      </c>
      <c r="AK196" s="125">
        <f t="shared" si="67"/>
        <v>2</v>
      </c>
      <c r="AL196" s="125">
        <f t="shared" si="67"/>
        <v>2</v>
      </c>
      <c r="AM196" s="125">
        <f t="shared" si="67"/>
        <v>2</v>
      </c>
      <c r="AN196" s="125">
        <f t="shared" si="67"/>
        <v>2</v>
      </c>
      <c r="AO196" s="125">
        <f t="shared" si="67"/>
        <v>2</v>
      </c>
      <c r="AP196" s="125">
        <f t="shared" si="67"/>
        <v>2</v>
      </c>
      <c r="AQ196" s="125">
        <f t="shared" si="67"/>
        <v>2</v>
      </c>
      <c r="AR196" s="125">
        <f t="shared" si="67"/>
        <v>2</v>
      </c>
      <c r="AS196" s="125">
        <f t="shared" si="67"/>
        <v>2</v>
      </c>
      <c r="AT196" s="125">
        <f t="shared" si="67"/>
        <v>2</v>
      </c>
      <c r="AU196" s="125">
        <f t="shared" si="67"/>
        <v>2</v>
      </c>
      <c r="AV196" s="125">
        <v>3</v>
      </c>
      <c r="AW196" s="125">
        <f>AV196</f>
        <v>3</v>
      </c>
      <c r="AX196" s="125">
        <f t="shared" si="67"/>
        <v>3</v>
      </c>
      <c r="AY196" s="125">
        <f t="shared" si="67"/>
        <v>3</v>
      </c>
      <c r="AZ196" s="125">
        <f t="shared" si="67"/>
        <v>3</v>
      </c>
      <c r="BA196" s="125">
        <f t="shared" si="67"/>
        <v>3</v>
      </c>
      <c r="BB196" s="125">
        <f t="shared" si="67"/>
        <v>3</v>
      </c>
      <c r="BC196" s="125">
        <f t="shared" si="67"/>
        <v>3</v>
      </c>
      <c r="BD196" s="125">
        <f t="shared" si="67"/>
        <v>3</v>
      </c>
      <c r="BE196" s="125">
        <f t="shared" si="67"/>
        <v>3</v>
      </c>
      <c r="BF196" s="125">
        <f t="shared" si="67"/>
        <v>3</v>
      </c>
      <c r="BG196" s="125">
        <f t="shared" si="67"/>
        <v>3</v>
      </c>
      <c r="BH196" s="125">
        <f t="shared" si="67"/>
        <v>3</v>
      </c>
      <c r="BI196" s="125">
        <f t="shared" si="67"/>
        <v>3</v>
      </c>
      <c r="BJ196" s="125">
        <f t="shared" si="67"/>
        <v>3</v>
      </c>
      <c r="BK196" s="125">
        <v>4</v>
      </c>
      <c r="BL196" s="125">
        <f>BK196</f>
        <v>4</v>
      </c>
      <c r="BM196" s="125">
        <f t="shared" si="67"/>
        <v>4</v>
      </c>
      <c r="BN196" s="125">
        <f t="shared" si="67"/>
        <v>4</v>
      </c>
      <c r="BO196" s="125">
        <f t="shared" si="67"/>
        <v>4</v>
      </c>
      <c r="BP196" s="125">
        <f t="shared" si="67"/>
        <v>4</v>
      </c>
      <c r="BQ196" s="125">
        <f t="shared" ref="BQ196:BY196" si="68">BP196</f>
        <v>4</v>
      </c>
      <c r="BR196" s="125">
        <f t="shared" si="68"/>
        <v>4</v>
      </c>
      <c r="BS196" s="125">
        <f t="shared" si="68"/>
        <v>4</v>
      </c>
      <c r="BT196" s="125">
        <f t="shared" si="68"/>
        <v>4</v>
      </c>
      <c r="BU196" s="125">
        <f t="shared" si="68"/>
        <v>4</v>
      </c>
      <c r="BV196" s="125">
        <f t="shared" si="68"/>
        <v>4</v>
      </c>
      <c r="BW196" s="125">
        <f t="shared" si="68"/>
        <v>4</v>
      </c>
      <c r="BX196" s="125">
        <f t="shared" si="68"/>
        <v>4</v>
      </c>
      <c r="BY196" s="125">
        <f t="shared" si="68"/>
        <v>4</v>
      </c>
      <c r="BZ196" s="125">
        <v>5</v>
      </c>
      <c r="CA196" s="125">
        <f>BZ196</f>
        <v>5</v>
      </c>
      <c r="CB196" s="125">
        <f t="shared" ref="CB196:CN196" si="69">CA196</f>
        <v>5</v>
      </c>
      <c r="CC196" s="125">
        <f t="shared" si="69"/>
        <v>5</v>
      </c>
      <c r="CD196" s="125">
        <f t="shared" si="69"/>
        <v>5</v>
      </c>
      <c r="CE196" s="125">
        <f t="shared" si="69"/>
        <v>5</v>
      </c>
      <c r="CF196" s="125">
        <f t="shared" si="69"/>
        <v>5</v>
      </c>
      <c r="CG196" s="125">
        <f t="shared" si="69"/>
        <v>5</v>
      </c>
      <c r="CH196" s="125">
        <f t="shared" si="69"/>
        <v>5</v>
      </c>
      <c r="CI196" s="125">
        <f t="shared" si="69"/>
        <v>5</v>
      </c>
      <c r="CJ196" s="125">
        <f t="shared" si="69"/>
        <v>5</v>
      </c>
      <c r="CK196" s="125">
        <f t="shared" si="69"/>
        <v>5</v>
      </c>
      <c r="CL196" s="125">
        <f t="shared" si="69"/>
        <v>5</v>
      </c>
      <c r="CM196" s="125">
        <f t="shared" si="69"/>
        <v>5</v>
      </c>
      <c r="CN196" s="125">
        <f t="shared" si="69"/>
        <v>5</v>
      </c>
      <c r="CO196" s="125">
        <v>6</v>
      </c>
      <c r="CP196" s="125">
        <f>CO196</f>
        <v>6</v>
      </c>
      <c r="CQ196" s="125">
        <f t="shared" ref="CQ196:DC196" si="70">CP196</f>
        <v>6</v>
      </c>
      <c r="CR196" s="125">
        <f t="shared" si="70"/>
        <v>6</v>
      </c>
      <c r="CS196" s="125">
        <f t="shared" si="70"/>
        <v>6</v>
      </c>
      <c r="CT196" s="125">
        <f t="shared" si="70"/>
        <v>6</v>
      </c>
      <c r="CU196" s="125">
        <f t="shared" si="70"/>
        <v>6</v>
      </c>
      <c r="CV196" s="125">
        <f t="shared" si="70"/>
        <v>6</v>
      </c>
      <c r="CW196" s="125">
        <f t="shared" si="70"/>
        <v>6</v>
      </c>
      <c r="CX196" s="125">
        <f t="shared" si="70"/>
        <v>6</v>
      </c>
      <c r="CY196" s="125">
        <f t="shared" si="70"/>
        <v>6</v>
      </c>
      <c r="CZ196" s="125">
        <f t="shared" si="70"/>
        <v>6</v>
      </c>
      <c r="DA196" s="125">
        <f t="shared" si="70"/>
        <v>6</v>
      </c>
      <c r="DB196" s="125">
        <f t="shared" si="70"/>
        <v>6</v>
      </c>
      <c r="DC196" s="125">
        <f t="shared" si="70"/>
        <v>6</v>
      </c>
      <c r="DD196" s="125">
        <v>7</v>
      </c>
      <c r="DE196" s="125">
        <f>DD196</f>
        <v>7</v>
      </c>
      <c r="DF196" s="125">
        <f t="shared" ref="DF196:DR196" si="71">DE196</f>
        <v>7</v>
      </c>
      <c r="DG196" s="125">
        <f t="shared" si="71"/>
        <v>7</v>
      </c>
      <c r="DH196" s="125">
        <f t="shared" si="71"/>
        <v>7</v>
      </c>
      <c r="DI196" s="125">
        <f t="shared" si="71"/>
        <v>7</v>
      </c>
      <c r="DJ196" s="125">
        <f t="shared" si="71"/>
        <v>7</v>
      </c>
      <c r="DK196" s="125">
        <f t="shared" si="71"/>
        <v>7</v>
      </c>
      <c r="DL196" s="125">
        <f t="shared" si="71"/>
        <v>7</v>
      </c>
      <c r="DM196" s="125">
        <f t="shared" si="71"/>
        <v>7</v>
      </c>
      <c r="DN196" s="125">
        <f t="shared" si="71"/>
        <v>7</v>
      </c>
      <c r="DO196" s="125">
        <f t="shared" si="71"/>
        <v>7</v>
      </c>
      <c r="DP196" s="125">
        <f t="shared" si="71"/>
        <v>7</v>
      </c>
      <c r="DQ196" s="125">
        <f t="shared" si="71"/>
        <v>7</v>
      </c>
      <c r="DR196" s="125">
        <f t="shared" si="71"/>
        <v>7</v>
      </c>
    </row>
    <row r="197" spans="1:122" outlineLevel="1">
      <c r="A197">
        <v>1</v>
      </c>
      <c r="B197" t="s">
        <v>970</v>
      </c>
      <c r="C197" s="128" t="str">
        <f t="shared" ref="C197:AH197" si="72">IFERROR(INDEX(LMU_Data,(C$196*$A$196)+$A197,(d.Region-1)*15+C$195)-1,"-")</f>
        <v>-</v>
      </c>
      <c r="D197" s="128" t="str">
        <f t="shared" si="72"/>
        <v>-</v>
      </c>
      <c r="E197" s="128" t="str">
        <f t="shared" si="72"/>
        <v>-</v>
      </c>
      <c r="F197" s="128" t="str">
        <f t="shared" si="72"/>
        <v>-</v>
      </c>
      <c r="G197" s="128" t="str">
        <f t="shared" si="72"/>
        <v>-</v>
      </c>
      <c r="H197" s="128" t="str">
        <f t="shared" si="72"/>
        <v>-</v>
      </c>
      <c r="I197" s="128" t="str">
        <f t="shared" si="72"/>
        <v>-</v>
      </c>
      <c r="J197" s="128" t="str">
        <f t="shared" si="72"/>
        <v>-</v>
      </c>
      <c r="K197" s="128" t="str">
        <f t="shared" si="72"/>
        <v>-</v>
      </c>
      <c r="L197" s="128" t="str">
        <f t="shared" si="72"/>
        <v>-</v>
      </c>
      <c r="M197" s="128" t="str">
        <f t="shared" si="72"/>
        <v>-</v>
      </c>
      <c r="N197" s="128" t="str">
        <f t="shared" si="72"/>
        <v>-</v>
      </c>
      <c r="O197" s="128" t="str">
        <f t="shared" si="72"/>
        <v>-</v>
      </c>
      <c r="P197" s="128" t="str">
        <f t="shared" si="72"/>
        <v>-</v>
      </c>
      <c r="Q197" s="128" t="str">
        <f t="shared" si="72"/>
        <v>-</v>
      </c>
      <c r="R197" s="128" t="str">
        <f t="shared" si="72"/>
        <v>-</v>
      </c>
      <c r="S197" s="128" t="str">
        <f t="shared" si="72"/>
        <v>-</v>
      </c>
      <c r="T197" s="128" t="str">
        <f t="shared" si="72"/>
        <v>-</v>
      </c>
      <c r="U197" s="128" t="str">
        <f t="shared" si="72"/>
        <v>-</v>
      </c>
      <c r="V197" s="128" t="str">
        <f t="shared" si="72"/>
        <v>-</v>
      </c>
      <c r="W197" s="128" t="str">
        <f t="shared" si="72"/>
        <v>-</v>
      </c>
      <c r="X197" s="128" t="str">
        <f t="shared" si="72"/>
        <v>-</v>
      </c>
      <c r="Y197" s="128" t="str">
        <f t="shared" si="72"/>
        <v>-</v>
      </c>
      <c r="Z197" s="128" t="str">
        <f t="shared" si="72"/>
        <v>-</v>
      </c>
      <c r="AA197" s="128" t="str">
        <f t="shared" si="72"/>
        <v>-</v>
      </c>
      <c r="AB197" s="128" t="str">
        <f t="shared" si="72"/>
        <v>-</v>
      </c>
      <c r="AC197" s="128" t="str">
        <f t="shared" si="72"/>
        <v>-</v>
      </c>
      <c r="AD197" s="128" t="str">
        <f t="shared" si="72"/>
        <v>-</v>
      </c>
      <c r="AE197" s="128" t="str">
        <f t="shared" si="72"/>
        <v>-</v>
      </c>
      <c r="AF197" s="128" t="str">
        <f t="shared" si="72"/>
        <v>-</v>
      </c>
      <c r="AG197" s="128">
        <f t="shared" si="72"/>
        <v>0</v>
      </c>
      <c r="AH197" s="128">
        <f t="shared" si="72"/>
        <v>13</v>
      </c>
      <c r="AI197" s="128">
        <f t="shared" ref="AI197:BN197" si="73">IFERROR(INDEX(LMU_Data,(AI$196*$A$196)+$A197,(d.Region-1)*15+AI$195)-1,"-")</f>
        <v>14</v>
      </c>
      <c r="AJ197" s="128">
        <f t="shared" si="73"/>
        <v>27</v>
      </c>
      <c r="AK197" s="128">
        <f t="shared" si="73"/>
        <v>33</v>
      </c>
      <c r="AL197" s="128">
        <f t="shared" si="73"/>
        <v>15</v>
      </c>
      <c r="AM197" s="128">
        <f t="shared" si="73"/>
        <v>26</v>
      </c>
      <c r="AN197" s="128">
        <f t="shared" si="73"/>
        <v>32</v>
      </c>
      <c r="AO197" s="128">
        <f t="shared" si="73"/>
        <v>16</v>
      </c>
      <c r="AP197" s="128">
        <f t="shared" si="73"/>
        <v>25</v>
      </c>
      <c r="AQ197" s="128">
        <f t="shared" si="73"/>
        <v>30</v>
      </c>
      <c r="AR197" s="128">
        <f t="shared" si="73"/>
        <v>3</v>
      </c>
      <c r="AS197" s="128">
        <f t="shared" si="73"/>
        <v>4</v>
      </c>
      <c r="AT197" s="128">
        <f t="shared" si="73"/>
        <v>6</v>
      </c>
      <c r="AU197" s="128">
        <f t="shared" si="73"/>
        <v>31</v>
      </c>
      <c r="AV197" s="128">
        <f t="shared" si="73"/>
        <v>22</v>
      </c>
      <c r="AW197" s="128">
        <f t="shared" si="73"/>
        <v>23</v>
      </c>
      <c r="AX197" s="128">
        <f t="shared" si="73"/>
        <v>24</v>
      </c>
      <c r="AY197" s="128">
        <f t="shared" si="73"/>
        <v>25</v>
      </c>
      <c r="AZ197" s="128">
        <f t="shared" si="73"/>
        <v>26</v>
      </c>
      <c r="BA197" s="128">
        <f t="shared" si="73"/>
        <v>27</v>
      </c>
      <c r="BB197" s="128">
        <f t="shared" si="73"/>
        <v>28</v>
      </c>
      <c r="BC197" s="128">
        <f t="shared" si="73"/>
        <v>29</v>
      </c>
      <c r="BD197" s="128">
        <f t="shared" si="73"/>
        <v>11</v>
      </c>
      <c r="BE197" s="128">
        <f t="shared" si="73"/>
        <v>12</v>
      </c>
      <c r="BF197" s="128">
        <f t="shared" si="73"/>
        <v>10</v>
      </c>
      <c r="BG197" s="128">
        <f t="shared" si="73"/>
        <v>0</v>
      </c>
      <c r="BH197" s="128">
        <f t="shared" si="73"/>
        <v>27</v>
      </c>
      <c r="BI197" s="128">
        <f t="shared" si="73"/>
        <v>33</v>
      </c>
      <c r="BJ197" s="128">
        <f t="shared" si="73"/>
        <v>26</v>
      </c>
      <c r="BK197" s="128">
        <f t="shared" si="73"/>
        <v>22</v>
      </c>
      <c r="BL197" s="128">
        <f t="shared" si="73"/>
        <v>23</v>
      </c>
      <c r="BM197" s="128">
        <f t="shared" si="73"/>
        <v>24</v>
      </c>
      <c r="BN197" s="128">
        <f t="shared" si="73"/>
        <v>25</v>
      </c>
      <c r="BO197" s="128">
        <f t="shared" ref="BO197:CT197" si="74">IFERROR(INDEX(LMU_Data,(BO$196*$A$196)+$A197,(d.Region-1)*15+BO$195)-1,"-")</f>
        <v>26</v>
      </c>
      <c r="BP197" s="128">
        <f t="shared" si="74"/>
        <v>27</v>
      </c>
      <c r="BQ197" s="128">
        <f t="shared" si="74"/>
        <v>28</v>
      </c>
      <c r="BR197" s="128">
        <f t="shared" si="74"/>
        <v>29</v>
      </c>
      <c r="BS197" s="128">
        <f t="shared" si="74"/>
        <v>11</v>
      </c>
      <c r="BT197" s="128">
        <f t="shared" si="74"/>
        <v>12</v>
      </c>
      <c r="BU197" s="128">
        <f t="shared" si="74"/>
        <v>26</v>
      </c>
      <c r="BV197" s="128">
        <f t="shared" si="74"/>
        <v>16</v>
      </c>
      <c r="BW197" s="128">
        <f t="shared" si="74"/>
        <v>25</v>
      </c>
      <c r="BX197" s="128">
        <f t="shared" si="74"/>
        <v>30</v>
      </c>
      <c r="BY197" s="128">
        <f t="shared" si="74"/>
        <v>3</v>
      </c>
      <c r="BZ197" s="128" t="str">
        <f t="shared" si="74"/>
        <v>-</v>
      </c>
      <c r="CA197" s="128" t="str">
        <f t="shared" si="74"/>
        <v>-</v>
      </c>
      <c r="CB197" s="128" t="str">
        <f t="shared" si="74"/>
        <v>-</v>
      </c>
      <c r="CC197" s="128" t="str">
        <f t="shared" si="74"/>
        <v>-</v>
      </c>
      <c r="CD197" s="128" t="str">
        <f t="shared" si="74"/>
        <v>-</v>
      </c>
      <c r="CE197" s="128" t="str">
        <f t="shared" si="74"/>
        <v>-</v>
      </c>
      <c r="CF197" s="128" t="str">
        <f t="shared" si="74"/>
        <v>-</v>
      </c>
      <c r="CG197" s="128" t="str">
        <f t="shared" si="74"/>
        <v>-</v>
      </c>
      <c r="CH197" s="128" t="str">
        <f t="shared" si="74"/>
        <v>-</v>
      </c>
      <c r="CI197" s="128" t="str">
        <f t="shared" si="74"/>
        <v>-</v>
      </c>
      <c r="CJ197" s="128" t="str">
        <f t="shared" si="74"/>
        <v>-</v>
      </c>
      <c r="CK197" s="128" t="str">
        <f t="shared" si="74"/>
        <v>-</v>
      </c>
      <c r="CL197" s="128" t="str">
        <f t="shared" si="74"/>
        <v>-</v>
      </c>
      <c r="CM197" s="128" t="str">
        <f t="shared" si="74"/>
        <v>-</v>
      </c>
      <c r="CN197" s="128" t="str">
        <f t="shared" si="74"/>
        <v>-</v>
      </c>
      <c r="CO197" s="128" t="str">
        <f t="shared" si="74"/>
        <v>-</v>
      </c>
      <c r="CP197" s="128" t="str">
        <f t="shared" si="74"/>
        <v>-</v>
      </c>
      <c r="CQ197" s="128" t="str">
        <f t="shared" si="74"/>
        <v>-</v>
      </c>
      <c r="CR197" s="128" t="str">
        <f t="shared" si="74"/>
        <v>-</v>
      </c>
      <c r="CS197" s="128" t="str">
        <f t="shared" si="74"/>
        <v>-</v>
      </c>
      <c r="CT197" s="128" t="str">
        <f t="shared" si="74"/>
        <v>-</v>
      </c>
      <c r="CU197" s="128" t="str">
        <f t="shared" ref="CU197:DR197" si="75">IFERROR(INDEX(LMU_Data,(CU$196*$A$196)+$A197,(d.Region-1)*15+CU$195)-1,"-")</f>
        <v>-</v>
      </c>
      <c r="CV197" s="128" t="str">
        <f t="shared" si="75"/>
        <v>-</v>
      </c>
      <c r="CW197" s="128" t="str">
        <f t="shared" si="75"/>
        <v>-</v>
      </c>
      <c r="CX197" s="128" t="str">
        <f t="shared" si="75"/>
        <v>-</v>
      </c>
      <c r="CY197" s="128" t="str">
        <f t="shared" si="75"/>
        <v>-</v>
      </c>
      <c r="CZ197" s="128" t="str">
        <f t="shared" si="75"/>
        <v>-</v>
      </c>
      <c r="DA197" s="128" t="str">
        <f t="shared" si="75"/>
        <v>-</v>
      </c>
      <c r="DB197" s="128" t="str">
        <f t="shared" si="75"/>
        <v>-</v>
      </c>
      <c r="DC197" s="128" t="str">
        <f t="shared" si="75"/>
        <v>-</v>
      </c>
      <c r="DD197" s="128" t="str">
        <f t="shared" si="75"/>
        <v>-</v>
      </c>
      <c r="DE197" s="128" t="str">
        <f t="shared" si="75"/>
        <v>-</v>
      </c>
      <c r="DF197" s="128" t="str">
        <f t="shared" si="75"/>
        <v>-</v>
      </c>
      <c r="DG197" s="128" t="str">
        <f t="shared" si="75"/>
        <v>-</v>
      </c>
      <c r="DH197" s="128" t="str">
        <f t="shared" si="75"/>
        <v>-</v>
      </c>
      <c r="DI197" s="128" t="str">
        <f t="shared" si="75"/>
        <v>-</v>
      </c>
      <c r="DJ197" s="128" t="str">
        <f t="shared" si="75"/>
        <v>-</v>
      </c>
      <c r="DK197" s="128" t="str">
        <f t="shared" si="75"/>
        <v>-</v>
      </c>
      <c r="DL197" s="128" t="str">
        <f t="shared" si="75"/>
        <v>-</v>
      </c>
      <c r="DM197" s="128" t="str">
        <f t="shared" si="75"/>
        <v>-</v>
      </c>
      <c r="DN197" s="128" t="str">
        <f t="shared" si="75"/>
        <v>-</v>
      </c>
      <c r="DO197" s="128" t="str">
        <f t="shared" si="75"/>
        <v>-</v>
      </c>
      <c r="DP197" s="128" t="str">
        <f t="shared" si="75"/>
        <v>-</v>
      </c>
      <c r="DQ197" s="128" t="str">
        <f t="shared" si="75"/>
        <v>-</v>
      </c>
      <c r="DR197" s="128" t="str">
        <f t="shared" si="75"/>
        <v>-</v>
      </c>
    </row>
    <row r="198" spans="1:122" outlineLevel="1">
      <c r="B198" t="s">
        <v>877</v>
      </c>
      <c r="C198" s="103" t="str">
        <f>IF(C$197="-",":",TEXT(C$197,"0")&amp;":"&amp;TEXT(C$197+1,"0"))&amp;","&amp;TEXT(C$196,"0")&amp;":"&amp;TEXT(C$196+1,"0")</f>
        <v>:,0:1</v>
      </c>
      <c r="D198" s="103" t="str">
        <f t="shared" ref="D198:BO198" si="76">IF(D$197="-",":",TEXT(D$197,"0")&amp;":"&amp;TEXT(D$197+1,"0"))&amp;","&amp;TEXT(D$196,"0")&amp;":"&amp;TEXT(D$196+1,"0")</f>
        <v>:,0:1</v>
      </c>
      <c r="E198" s="103" t="str">
        <f t="shared" si="76"/>
        <v>:,0:1</v>
      </c>
      <c r="F198" s="103" t="str">
        <f t="shared" si="76"/>
        <v>:,0:1</v>
      </c>
      <c r="G198" s="103" t="str">
        <f t="shared" si="76"/>
        <v>:,0:1</v>
      </c>
      <c r="H198" s="103" t="str">
        <f t="shared" si="76"/>
        <v>:,0:1</v>
      </c>
      <c r="I198" s="103" t="str">
        <f t="shared" si="76"/>
        <v>:,0:1</v>
      </c>
      <c r="J198" s="103" t="str">
        <f t="shared" si="76"/>
        <v>:,0:1</v>
      </c>
      <c r="K198" s="103" t="str">
        <f t="shared" si="76"/>
        <v>:,0:1</v>
      </c>
      <c r="L198" s="103" t="str">
        <f t="shared" si="76"/>
        <v>:,0:1</v>
      </c>
      <c r="M198" s="103" t="str">
        <f t="shared" si="76"/>
        <v>:,0:1</v>
      </c>
      <c r="N198" s="103" t="str">
        <f t="shared" si="76"/>
        <v>:,0:1</v>
      </c>
      <c r="O198" s="103" t="str">
        <f t="shared" si="76"/>
        <v>:,0:1</v>
      </c>
      <c r="P198" s="103" t="str">
        <f t="shared" si="76"/>
        <v>:,0:1</v>
      </c>
      <c r="Q198" s="103" t="str">
        <f t="shared" si="76"/>
        <v>:,0:1</v>
      </c>
      <c r="R198" s="103" t="str">
        <f t="shared" si="76"/>
        <v>:,1:2</v>
      </c>
      <c r="S198" s="103" t="str">
        <f t="shared" si="76"/>
        <v>:,1:2</v>
      </c>
      <c r="T198" s="103" t="str">
        <f t="shared" si="76"/>
        <v>:,1:2</v>
      </c>
      <c r="U198" s="103" t="str">
        <f t="shared" si="76"/>
        <v>:,1:2</v>
      </c>
      <c r="V198" s="103" t="str">
        <f t="shared" si="76"/>
        <v>:,1:2</v>
      </c>
      <c r="W198" s="103" t="str">
        <f t="shared" si="76"/>
        <v>:,1:2</v>
      </c>
      <c r="X198" s="103" t="str">
        <f t="shared" si="76"/>
        <v>:,1:2</v>
      </c>
      <c r="Y198" s="103" t="str">
        <f t="shared" si="76"/>
        <v>:,1:2</v>
      </c>
      <c r="Z198" s="103" t="str">
        <f t="shared" si="76"/>
        <v>:,1:2</v>
      </c>
      <c r="AA198" s="103" t="str">
        <f t="shared" si="76"/>
        <v>:,1:2</v>
      </c>
      <c r="AB198" s="103" t="str">
        <f t="shared" si="76"/>
        <v>:,1:2</v>
      </c>
      <c r="AC198" s="103" t="str">
        <f t="shared" si="76"/>
        <v>:,1:2</v>
      </c>
      <c r="AD198" s="103" t="str">
        <f t="shared" si="76"/>
        <v>:,1:2</v>
      </c>
      <c r="AE198" s="103" t="str">
        <f t="shared" si="76"/>
        <v>:,1:2</v>
      </c>
      <c r="AF198" s="103" t="str">
        <f t="shared" si="76"/>
        <v>:,1:2</v>
      </c>
      <c r="AG198" s="103" t="str">
        <f t="shared" si="76"/>
        <v>0:1,2:3</v>
      </c>
      <c r="AH198" s="103" t="str">
        <f t="shared" si="76"/>
        <v>13:14,2:3</v>
      </c>
      <c r="AI198" s="103" t="str">
        <f t="shared" si="76"/>
        <v>14:15,2:3</v>
      </c>
      <c r="AJ198" s="103" t="str">
        <f t="shared" si="76"/>
        <v>27:28,2:3</v>
      </c>
      <c r="AK198" s="103" t="str">
        <f t="shared" si="76"/>
        <v>33:34,2:3</v>
      </c>
      <c r="AL198" s="103" t="str">
        <f t="shared" si="76"/>
        <v>15:16,2:3</v>
      </c>
      <c r="AM198" s="103" t="str">
        <f t="shared" si="76"/>
        <v>26:27,2:3</v>
      </c>
      <c r="AN198" s="103" t="str">
        <f t="shared" si="76"/>
        <v>32:33,2:3</v>
      </c>
      <c r="AO198" s="103" t="str">
        <f t="shared" si="76"/>
        <v>16:17,2:3</v>
      </c>
      <c r="AP198" s="103" t="str">
        <f t="shared" si="76"/>
        <v>25:26,2:3</v>
      </c>
      <c r="AQ198" s="103" t="str">
        <f t="shared" si="76"/>
        <v>30:31,2:3</v>
      </c>
      <c r="AR198" s="103" t="str">
        <f t="shared" si="76"/>
        <v>3:4,2:3</v>
      </c>
      <c r="AS198" s="103" t="str">
        <f t="shared" si="76"/>
        <v>4:5,2:3</v>
      </c>
      <c r="AT198" s="103" t="str">
        <f t="shared" si="76"/>
        <v>6:7,2:3</v>
      </c>
      <c r="AU198" s="103" t="str">
        <f t="shared" si="76"/>
        <v>31:32,2:3</v>
      </c>
      <c r="AV198" s="103" t="str">
        <f t="shared" si="76"/>
        <v>22:23,3:4</v>
      </c>
      <c r="AW198" s="103" t="str">
        <f t="shared" si="76"/>
        <v>23:24,3:4</v>
      </c>
      <c r="AX198" s="103" t="str">
        <f t="shared" si="76"/>
        <v>24:25,3:4</v>
      </c>
      <c r="AY198" s="103" t="str">
        <f t="shared" si="76"/>
        <v>25:26,3:4</v>
      </c>
      <c r="AZ198" s="103" t="str">
        <f t="shared" si="76"/>
        <v>26:27,3:4</v>
      </c>
      <c r="BA198" s="103" t="str">
        <f t="shared" si="76"/>
        <v>27:28,3:4</v>
      </c>
      <c r="BB198" s="103" t="str">
        <f t="shared" si="76"/>
        <v>28:29,3:4</v>
      </c>
      <c r="BC198" s="103" t="str">
        <f t="shared" si="76"/>
        <v>29:30,3:4</v>
      </c>
      <c r="BD198" s="103" t="str">
        <f t="shared" si="76"/>
        <v>11:12,3:4</v>
      </c>
      <c r="BE198" s="103" t="str">
        <f t="shared" si="76"/>
        <v>12:13,3:4</v>
      </c>
      <c r="BF198" s="103" t="str">
        <f t="shared" si="76"/>
        <v>10:11,3:4</v>
      </c>
      <c r="BG198" s="103" t="str">
        <f t="shared" si="76"/>
        <v>0:1,3:4</v>
      </c>
      <c r="BH198" s="103" t="str">
        <f t="shared" si="76"/>
        <v>27:28,3:4</v>
      </c>
      <c r="BI198" s="103" t="str">
        <f t="shared" si="76"/>
        <v>33:34,3:4</v>
      </c>
      <c r="BJ198" s="103" t="str">
        <f t="shared" si="76"/>
        <v>26:27,3:4</v>
      </c>
      <c r="BK198" s="103" t="str">
        <f t="shared" si="76"/>
        <v>22:23,4:5</v>
      </c>
      <c r="BL198" s="103" t="str">
        <f t="shared" si="76"/>
        <v>23:24,4:5</v>
      </c>
      <c r="BM198" s="103" t="str">
        <f t="shared" si="76"/>
        <v>24:25,4:5</v>
      </c>
      <c r="BN198" s="103" t="str">
        <f t="shared" si="76"/>
        <v>25:26,4:5</v>
      </c>
      <c r="BO198" s="103" t="str">
        <f t="shared" si="76"/>
        <v>26:27,4:5</v>
      </c>
      <c r="BP198" s="103" t="str">
        <f t="shared" ref="BP198:DR198" si="77">IF(BP$197="-",":",TEXT(BP$197,"0")&amp;":"&amp;TEXT(BP$197+1,"0"))&amp;","&amp;TEXT(BP$196,"0")&amp;":"&amp;TEXT(BP$196+1,"0")</f>
        <v>27:28,4:5</v>
      </c>
      <c r="BQ198" s="103" t="str">
        <f t="shared" si="77"/>
        <v>28:29,4:5</v>
      </c>
      <c r="BR198" s="103" t="str">
        <f t="shared" si="77"/>
        <v>29:30,4:5</v>
      </c>
      <c r="BS198" s="103" t="str">
        <f t="shared" si="77"/>
        <v>11:12,4:5</v>
      </c>
      <c r="BT198" s="103" t="str">
        <f t="shared" si="77"/>
        <v>12:13,4:5</v>
      </c>
      <c r="BU198" s="103" t="str">
        <f t="shared" si="77"/>
        <v>26:27,4:5</v>
      </c>
      <c r="BV198" s="103" t="str">
        <f t="shared" si="77"/>
        <v>16:17,4:5</v>
      </c>
      <c r="BW198" s="103" t="str">
        <f t="shared" si="77"/>
        <v>25:26,4:5</v>
      </c>
      <c r="BX198" s="103" t="str">
        <f t="shared" si="77"/>
        <v>30:31,4:5</v>
      </c>
      <c r="BY198" s="103" t="str">
        <f t="shared" si="77"/>
        <v>3:4,4:5</v>
      </c>
      <c r="BZ198" s="103" t="str">
        <f t="shared" si="77"/>
        <v>:,5:6</v>
      </c>
      <c r="CA198" s="103" t="str">
        <f t="shared" si="77"/>
        <v>:,5:6</v>
      </c>
      <c r="CB198" s="103" t="str">
        <f t="shared" si="77"/>
        <v>:,5:6</v>
      </c>
      <c r="CC198" s="103" t="str">
        <f t="shared" si="77"/>
        <v>:,5:6</v>
      </c>
      <c r="CD198" s="103" t="str">
        <f t="shared" si="77"/>
        <v>:,5:6</v>
      </c>
      <c r="CE198" s="103" t="str">
        <f t="shared" si="77"/>
        <v>:,5:6</v>
      </c>
      <c r="CF198" s="103" t="str">
        <f t="shared" si="77"/>
        <v>:,5:6</v>
      </c>
      <c r="CG198" s="103" t="str">
        <f t="shared" si="77"/>
        <v>:,5:6</v>
      </c>
      <c r="CH198" s="103" t="str">
        <f t="shared" si="77"/>
        <v>:,5:6</v>
      </c>
      <c r="CI198" s="103" t="str">
        <f t="shared" si="77"/>
        <v>:,5:6</v>
      </c>
      <c r="CJ198" s="103" t="str">
        <f t="shared" si="77"/>
        <v>:,5:6</v>
      </c>
      <c r="CK198" s="103" t="str">
        <f t="shared" si="77"/>
        <v>:,5:6</v>
      </c>
      <c r="CL198" s="103" t="str">
        <f t="shared" si="77"/>
        <v>:,5:6</v>
      </c>
      <c r="CM198" s="103" t="str">
        <f t="shared" si="77"/>
        <v>:,5:6</v>
      </c>
      <c r="CN198" s="103" t="str">
        <f t="shared" si="77"/>
        <v>:,5:6</v>
      </c>
      <c r="CO198" s="103" t="str">
        <f t="shared" si="77"/>
        <v>:,6:7</v>
      </c>
      <c r="CP198" s="103" t="str">
        <f t="shared" si="77"/>
        <v>:,6:7</v>
      </c>
      <c r="CQ198" s="103" t="str">
        <f t="shared" si="77"/>
        <v>:,6:7</v>
      </c>
      <c r="CR198" s="103" t="str">
        <f t="shared" si="77"/>
        <v>:,6:7</v>
      </c>
      <c r="CS198" s="103" t="str">
        <f t="shared" si="77"/>
        <v>:,6:7</v>
      </c>
      <c r="CT198" s="103" t="str">
        <f t="shared" si="77"/>
        <v>:,6:7</v>
      </c>
      <c r="CU198" s="103" t="str">
        <f t="shared" si="77"/>
        <v>:,6:7</v>
      </c>
      <c r="CV198" s="103" t="str">
        <f t="shared" si="77"/>
        <v>:,6:7</v>
      </c>
      <c r="CW198" s="103" t="str">
        <f t="shared" si="77"/>
        <v>:,6:7</v>
      </c>
      <c r="CX198" s="103" t="str">
        <f t="shared" si="77"/>
        <v>:,6:7</v>
      </c>
      <c r="CY198" s="103" t="str">
        <f t="shared" si="77"/>
        <v>:,6:7</v>
      </c>
      <c r="CZ198" s="103" t="str">
        <f t="shared" si="77"/>
        <v>:,6:7</v>
      </c>
      <c r="DA198" s="103" t="str">
        <f t="shared" si="77"/>
        <v>:,6:7</v>
      </c>
      <c r="DB198" s="103" t="str">
        <f t="shared" si="77"/>
        <v>:,6:7</v>
      </c>
      <c r="DC198" s="103" t="str">
        <f t="shared" si="77"/>
        <v>:,6:7</v>
      </c>
      <c r="DD198" s="103" t="str">
        <f t="shared" si="77"/>
        <v>:,7:8</v>
      </c>
      <c r="DE198" s="103" t="str">
        <f t="shared" si="77"/>
        <v>:,7:8</v>
      </c>
      <c r="DF198" s="103" t="str">
        <f t="shared" si="77"/>
        <v>:,7:8</v>
      </c>
      <c r="DG198" s="103" t="str">
        <f t="shared" si="77"/>
        <v>:,7:8</v>
      </c>
      <c r="DH198" s="103" t="str">
        <f t="shared" si="77"/>
        <v>:,7:8</v>
      </c>
      <c r="DI198" s="103" t="str">
        <f t="shared" si="77"/>
        <v>:,7:8</v>
      </c>
      <c r="DJ198" s="103" t="str">
        <f t="shared" si="77"/>
        <v>:,7:8</v>
      </c>
      <c r="DK198" s="103" t="str">
        <f t="shared" si="77"/>
        <v>:,7:8</v>
      </c>
      <c r="DL198" s="103" t="str">
        <f t="shared" si="77"/>
        <v>:,7:8</v>
      </c>
      <c r="DM198" s="103" t="str">
        <f t="shared" si="77"/>
        <v>:,7:8</v>
      </c>
      <c r="DN198" s="103" t="str">
        <f t="shared" si="77"/>
        <v>:,7:8</v>
      </c>
      <c r="DO198" s="103" t="str">
        <f t="shared" si="77"/>
        <v>:,7:8</v>
      </c>
      <c r="DP198" s="103" t="str">
        <f t="shared" si="77"/>
        <v>:,7:8</v>
      </c>
      <c r="DQ198" s="103" t="str">
        <f t="shared" si="77"/>
        <v>:,7:8</v>
      </c>
      <c r="DR198" s="103" t="str">
        <f t="shared" si="77"/>
        <v>:,7:8</v>
      </c>
    </row>
    <row r="199" spans="1:122" outlineLevel="1">
      <c r="A199">
        <v>2</v>
      </c>
      <c r="B199" t="s">
        <v>879</v>
      </c>
      <c r="C199" s="128" t="str">
        <f t="shared" ref="C199:L202" si="78">IFERROR(MAX(0,INDEX(LMU_Data,(C$196*$A$196)+$A199,(d.Region-1)*15+C$195)-0.01),"-")</f>
        <v>-</v>
      </c>
      <c r="D199" s="128" t="str">
        <f t="shared" si="78"/>
        <v>-</v>
      </c>
      <c r="E199" s="128" t="str">
        <f t="shared" si="78"/>
        <v>-</v>
      </c>
      <c r="F199" s="128" t="str">
        <f t="shared" si="78"/>
        <v>-</v>
      </c>
      <c r="G199" s="128" t="str">
        <f t="shared" si="78"/>
        <v>-</v>
      </c>
      <c r="H199" s="128" t="str">
        <f t="shared" si="78"/>
        <v>-</v>
      </c>
      <c r="I199" s="128" t="str">
        <f t="shared" si="78"/>
        <v>-</v>
      </c>
      <c r="J199" s="128" t="str">
        <f t="shared" si="78"/>
        <v>-</v>
      </c>
      <c r="K199" s="128" t="str">
        <f t="shared" si="78"/>
        <v>-</v>
      </c>
      <c r="L199" s="128" t="str">
        <f t="shared" si="78"/>
        <v>-</v>
      </c>
      <c r="M199" s="128" t="str">
        <f t="shared" ref="M199:V202" si="79">IFERROR(MAX(0,INDEX(LMU_Data,(M$196*$A$196)+$A199,(d.Region-1)*15+M$195)-0.01),"-")</f>
        <v>-</v>
      </c>
      <c r="N199" s="128" t="str">
        <f t="shared" si="79"/>
        <v>-</v>
      </c>
      <c r="O199" s="128" t="str">
        <f t="shared" si="79"/>
        <v>-</v>
      </c>
      <c r="P199" s="128" t="str">
        <f t="shared" si="79"/>
        <v>-</v>
      </c>
      <c r="Q199" s="128" t="str">
        <f t="shared" si="79"/>
        <v>-</v>
      </c>
      <c r="R199" s="128" t="str">
        <f t="shared" si="79"/>
        <v>-</v>
      </c>
      <c r="S199" s="128" t="str">
        <f t="shared" si="79"/>
        <v>-</v>
      </c>
      <c r="T199" s="128" t="str">
        <f t="shared" si="79"/>
        <v>-</v>
      </c>
      <c r="U199" s="128" t="str">
        <f t="shared" si="79"/>
        <v>-</v>
      </c>
      <c r="V199" s="128" t="str">
        <f t="shared" si="79"/>
        <v>-</v>
      </c>
      <c r="W199" s="128" t="str">
        <f t="shared" ref="W199:AF202" si="80">IFERROR(MAX(0,INDEX(LMU_Data,(W$196*$A$196)+$A199,(d.Region-1)*15+W$195)-0.01),"-")</f>
        <v>-</v>
      </c>
      <c r="X199" s="128" t="str">
        <f t="shared" si="80"/>
        <v>-</v>
      </c>
      <c r="Y199" s="128" t="str">
        <f t="shared" si="80"/>
        <v>-</v>
      </c>
      <c r="Z199" s="128" t="str">
        <f t="shared" si="80"/>
        <v>-</v>
      </c>
      <c r="AA199" s="128" t="str">
        <f t="shared" si="80"/>
        <v>-</v>
      </c>
      <c r="AB199" s="128" t="str">
        <f t="shared" si="80"/>
        <v>-</v>
      </c>
      <c r="AC199" s="128" t="str">
        <f t="shared" si="80"/>
        <v>-</v>
      </c>
      <c r="AD199" s="128" t="str">
        <f t="shared" si="80"/>
        <v>-</v>
      </c>
      <c r="AE199" s="128" t="str">
        <f t="shared" si="80"/>
        <v>-</v>
      </c>
      <c r="AF199" s="128" t="str">
        <f t="shared" si="80"/>
        <v>-</v>
      </c>
      <c r="AG199" s="128">
        <f t="shared" ref="AG199:AP202" si="81">IFERROR(MAX(0,INDEX(LMU_Data,(AG$196*$A$196)+$A199,(d.Region-1)*15+AG$195)-0.01),"-")</f>
        <v>149.99</v>
      </c>
      <c r="AH199" s="128" t="str">
        <f t="shared" si="81"/>
        <v>-</v>
      </c>
      <c r="AI199" s="128" t="str">
        <f t="shared" si="81"/>
        <v>-</v>
      </c>
      <c r="AJ199" s="128" t="str">
        <f t="shared" si="81"/>
        <v>-</v>
      </c>
      <c r="AK199" s="128" t="str">
        <f t="shared" si="81"/>
        <v>-</v>
      </c>
      <c r="AL199" s="128" t="str">
        <f t="shared" si="81"/>
        <v>-</v>
      </c>
      <c r="AM199" s="128" t="str">
        <f t="shared" si="81"/>
        <v>-</v>
      </c>
      <c r="AN199" s="128" t="str">
        <f t="shared" si="81"/>
        <v>-</v>
      </c>
      <c r="AO199" s="128" t="str">
        <f t="shared" si="81"/>
        <v>-</v>
      </c>
      <c r="AP199" s="128" t="str">
        <f t="shared" si="81"/>
        <v>-</v>
      </c>
      <c r="AQ199" s="128" t="str">
        <f t="shared" ref="AQ199:AZ202" si="82">IFERROR(MAX(0,INDEX(LMU_Data,(AQ$196*$A$196)+$A199,(d.Region-1)*15+AQ$195)-0.01),"-")</f>
        <v>-</v>
      </c>
      <c r="AR199" s="128" t="str">
        <f t="shared" si="82"/>
        <v>-</v>
      </c>
      <c r="AS199" s="128" t="str">
        <f t="shared" si="82"/>
        <v>-</v>
      </c>
      <c r="AT199" s="128" t="str">
        <f t="shared" si="82"/>
        <v>-</v>
      </c>
      <c r="AU199" s="128" t="str">
        <f t="shared" si="82"/>
        <v>-</v>
      </c>
      <c r="AV199" s="128">
        <f t="shared" si="82"/>
        <v>153.74</v>
      </c>
      <c r="AW199" s="128">
        <f t="shared" si="82"/>
        <v>153.74</v>
      </c>
      <c r="AX199" s="128">
        <f t="shared" si="82"/>
        <v>153.74</v>
      </c>
      <c r="AY199" s="128">
        <f t="shared" si="82"/>
        <v>153.74</v>
      </c>
      <c r="AZ199" s="128">
        <f t="shared" si="82"/>
        <v>153.74</v>
      </c>
      <c r="BA199" s="128">
        <f t="shared" ref="BA199:BJ202" si="83">IFERROR(MAX(0,INDEX(LMU_Data,(BA$196*$A$196)+$A199,(d.Region-1)*15+BA$195)-0.01),"-")</f>
        <v>153.74</v>
      </c>
      <c r="BB199" s="128">
        <f t="shared" si="83"/>
        <v>153.74</v>
      </c>
      <c r="BC199" s="128">
        <f t="shared" si="83"/>
        <v>153.74</v>
      </c>
      <c r="BD199" s="128" t="str">
        <f t="shared" si="83"/>
        <v>-</v>
      </c>
      <c r="BE199" s="128" t="str">
        <f t="shared" si="83"/>
        <v>-</v>
      </c>
      <c r="BF199" s="128" t="str">
        <f t="shared" si="83"/>
        <v>-</v>
      </c>
      <c r="BG199" s="128" t="str">
        <f t="shared" si="83"/>
        <v>-</v>
      </c>
      <c r="BH199" s="128" t="str">
        <f t="shared" si="83"/>
        <v>-</v>
      </c>
      <c r="BI199" s="128" t="str">
        <f t="shared" si="83"/>
        <v>-</v>
      </c>
      <c r="BJ199" s="128" t="str">
        <f t="shared" si="83"/>
        <v>-</v>
      </c>
      <c r="BK199" s="128">
        <f t="shared" ref="BK199:BT202" si="84">IFERROR(MAX(0,INDEX(LMU_Data,(BK$196*$A$196)+$A199,(d.Region-1)*15+BK$195)-0.01),"-")</f>
        <v>93.74</v>
      </c>
      <c r="BL199" s="128">
        <f t="shared" si="84"/>
        <v>93.74</v>
      </c>
      <c r="BM199" s="128">
        <f t="shared" si="84"/>
        <v>93.74</v>
      </c>
      <c r="BN199" s="128">
        <f t="shared" si="84"/>
        <v>93.74</v>
      </c>
      <c r="BO199" s="128">
        <f t="shared" si="84"/>
        <v>93.74</v>
      </c>
      <c r="BP199" s="128">
        <f t="shared" si="84"/>
        <v>93.74</v>
      </c>
      <c r="BQ199" s="128">
        <f t="shared" si="84"/>
        <v>93.74</v>
      </c>
      <c r="BR199" s="128">
        <f t="shared" si="84"/>
        <v>93.74</v>
      </c>
      <c r="BS199" s="128" t="str">
        <f t="shared" si="84"/>
        <v>-</v>
      </c>
      <c r="BT199" s="128" t="str">
        <f t="shared" si="84"/>
        <v>-</v>
      </c>
      <c r="BU199" s="128" t="str">
        <f t="shared" ref="BU199:CD202" si="85">IFERROR(MAX(0,INDEX(LMU_Data,(BU$196*$A$196)+$A199,(d.Region-1)*15+BU$195)-0.01),"-")</f>
        <v>-</v>
      </c>
      <c r="BV199" s="128" t="str">
        <f t="shared" si="85"/>
        <v>-</v>
      </c>
      <c r="BW199" s="128" t="str">
        <f t="shared" si="85"/>
        <v>-</v>
      </c>
      <c r="BX199" s="128" t="str">
        <f t="shared" si="85"/>
        <v>-</v>
      </c>
      <c r="BY199" s="128" t="str">
        <f t="shared" si="85"/>
        <v>-</v>
      </c>
      <c r="BZ199" s="128" t="str">
        <f t="shared" si="85"/>
        <v>-</v>
      </c>
      <c r="CA199" s="128" t="str">
        <f t="shared" si="85"/>
        <v>-</v>
      </c>
      <c r="CB199" s="128" t="str">
        <f t="shared" si="85"/>
        <v>-</v>
      </c>
      <c r="CC199" s="128" t="str">
        <f t="shared" si="85"/>
        <v>-</v>
      </c>
      <c r="CD199" s="128" t="str">
        <f t="shared" si="85"/>
        <v>-</v>
      </c>
      <c r="CE199" s="128" t="str">
        <f t="shared" ref="CE199:CN202" si="86">IFERROR(MAX(0,INDEX(LMU_Data,(CE$196*$A$196)+$A199,(d.Region-1)*15+CE$195)-0.01),"-")</f>
        <v>-</v>
      </c>
      <c r="CF199" s="128" t="str">
        <f t="shared" si="86"/>
        <v>-</v>
      </c>
      <c r="CG199" s="128" t="str">
        <f t="shared" si="86"/>
        <v>-</v>
      </c>
      <c r="CH199" s="128" t="str">
        <f t="shared" si="86"/>
        <v>-</v>
      </c>
      <c r="CI199" s="128" t="str">
        <f t="shared" si="86"/>
        <v>-</v>
      </c>
      <c r="CJ199" s="128" t="str">
        <f t="shared" si="86"/>
        <v>-</v>
      </c>
      <c r="CK199" s="128" t="str">
        <f t="shared" si="86"/>
        <v>-</v>
      </c>
      <c r="CL199" s="128" t="str">
        <f t="shared" si="86"/>
        <v>-</v>
      </c>
      <c r="CM199" s="128" t="str">
        <f t="shared" si="86"/>
        <v>-</v>
      </c>
      <c r="CN199" s="128" t="str">
        <f t="shared" si="86"/>
        <v>-</v>
      </c>
      <c r="CO199" s="128" t="str">
        <f t="shared" ref="CO199:CX202" si="87">IFERROR(MAX(0,INDEX(LMU_Data,(CO$196*$A$196)+$A199,(d.Region-1)*15+CO$195)-0.01),"-")</f>
        <v>-</v>
      </c>
      <c r="CP199" s="128" t="str">
        <f t="shared" si="87"/>
        <v>-</v>
      </c>
      <c r="CQ199" s="128" t="str">
        <f t="shared" si="87"/>
        <v>-</v>
      </c>
      <c r="CR199" s="128" t="str">
        <f t="shared" si="87"/>
        <v>-</v>
      </c>
      <c r="CS199" s="128" t="str">
        <f t="shared" si="87"/>
        <v>-</v>
      </c>
      <c r="CT199" s="128" t="str">
        <f t="shared" si="87"/>
        <v>-</v>
      </c>
      <c r="CU199" s="128" t="str">
        <f t="shared" si="87"/>
        <v>-</v>
      </c>
      <c r="CV199" s="128" t="str">
        <f t="shared" si="87"/>
        <v>-</v>
      </c>
      <c r="CW199" s="128" t="str">
        <f t="shared" si="87"/>
        <v>-</v>
      </c>
      <c r="CX199" s="128" t="str">
        <f t="shared" si="87"/>
        <v>-</v>
      </c>
      <c r="CY199" s="128" t="str">
        <f t="shared" ref="CY199:DH202" si="88">IFERROR(MAX(0,INDEX(LMU_Data,(CY$196*$A$196)+$A199,(d.Region-1)*15+CY$195)-0.01),"-")</f>
        <v>-</v>
      </c>
      <c r="CZ199" s="128" t="str">
        <f t="shared" si="88"/>
        <v>-</v>
      </c>
      <c r="DA199" s="128" t="str">
        <f t="shared" si="88"/>
        <v>-</v>
      </c>
      <c r="DB199" s="128" t="str">
        <f t="shared" si="88"/>
        <v>-</v>
      </c>
      <c r="DC199" s="128" t="str">
        <f t="shared" si="88"/>
        <v>-</v>
      </c>
      <c r="DD199" s="128" t="str">
        <f t="shared" si="88"/>
        <v>-</v>
      </c>
      <c r="DE199" s="128" t="str">
        <f t="shared" si="88"/>
        <v>-</v>
      </c>
      <c r="DF199" s="128" t="str">
        <f t="shared" si="88"/>
        <v>-</v>
      </c>
      <c r="DG199" s="128" t="str">
        <f t="shared" si="88"/>
        <v>-</v>
      </c>
      <c r="DH199" s="128" t="str">
        <f t="shared" si="88"/>
        <v>-</v>
      </c>
      <c r="DI199" s="128" t="str">
        <f t="shared" ref="DI199:DR202" si="89">IFERROR(MAX(0,INDEX(LMU_Data,(DI$196*$A$196)+$A199,(d.Region-1)*15+DI$195)-0.01),"-")</f>
        <v>-</v>
      </c>
      <c r="DJ199" s="128" t="str">
        <f t="shared" si="89"/>
        <v>-</v>
      </c>
      <c r="DK199" s="128" t="str">
        <f t="shared" si="89"/>
        <v>-</v>
      </c>
      <c r="DL199" s="128" t="str">
        <f t="shared" si="89"/>
        <v>-</v>
      </c>
      <c r="DM199" s="128" t="str">
        <f t="shared" si="89"/>
        <v>-</v>
      </c>
      <c r="DN199" s="128" t="str">
        <f t="shared" si="89"/>
        <v>-</v>
      </c>
      <c r="DO199" s="128" t="str">
        <f t="shared" si="89"/>
        <v>-</v>
      </c>
      <c r="DP199" s="128" t="str">
        <f t="shared" si="89"/>
        <v>-</v>
      </c>
      <c r="DQ199" s="128" t="str">
        <f t="shared" si="89"/>
        <v>-</v>
      </c>
      <c r="DR199" s="128" t="str">
        <f t="shared" si="89"/>
        <v>-</v>
      </c>
    </row>
    <row r="200" spans="1:122" outlineLevel="1">
      <c r="A200">
        <v>3</v>
      </c>
      <c r="B200" t="s">
        <v>880</v>
      </c>
      <c r="C200" s="128" t="str">
        <f t="shared" si="78"/>
        <v>-</v>
      </c>
      <c r="D200" s="128" t="str">
        <f t="shared" si="78"/>
        <v>-</v>
      </c>
      <c r="E200" s="128" t="str">
        <f t="shared" si="78"/>
        <v>-</v>
      </c>
      <c r="F200" s="128" t="str">
        <f t="shared" si="78"/>
        <v>-</v>
      </c>
      <c r="G200" s="128" t="str">
        <f t="shared" si="78"/>
        <v>-</v>
      </c>
      <c r="H200" s="128" t="str">
        <f t="shared" si="78"/>
        <v>-</v>
      </c>
      <c r="I200" s="128" t="str">
        <f t="shared" si="78"/>
        <v>-</v>
      </c>
      <c r="J200" s="128" t="str">
        <f t="shared" si="78"/>
        <v>-</v>
      </c>
      <c r="K200" s="128" t="str">
        <f t="shared" si="78"/>
        <v>-</v>
      </c>
      <c r="L200" s="128" t="str">
        <f t="shared" si="78"/>
        <v>-</v>
      </c>
      <c r="M200" s="128" t="str">
        <f t="shared" si="79"/>
        <v>-</v>
      </c>
      <c r="N200" s="128" t="str">
        <f t="shared" si="79"/>
        <v>-</v>
      </c>
      <c r="O200" s="128" t="str">
        <f t="shared" si="79"/>
        <v>-</v>
      </c>
      <c r="P200" s="128" t="str">
        <f t="shared" si="79"/>
        <v>-</v>
      </c>
      <c r="Q200" s="128" t="str">
        <f t="shared" si="79"/>
        <v>-</v>
      </c>
      <c r="R200" s="128" t="str">
        <f t="shared" si="79"/>
        <v>-</v>
      </c>
      <c r="S200" s="128" t="str">
        <f t="shared" si="79"/>
        <v>-</v>
      </c>
      <c r="T200" s="128" t="str">
        <f t="shared" si="79"/>
        <v>-</v>
      </c>
      <c r="U200" s="128" t="str">
        <f t="shared" si="79"/>
        <v>-</v>
      </c>
      <c r="V200" s="128" t="str">
        <f t="shared" si="79"/>
        <v>-</v>
      </c>
      <c r="W200" s="128" t="str">
        <f t="shared" si="80"/>
        <v>-</v>
      </c>
      <c r="X200" s="128" t="str">
        <f t="shared" si="80"/>
        <v>-</v>
      </c>
      <c r="Y200" s="128" t="str">
        <f t="shared" si="80"/>
        <v>-</v>
      </c>
      <c r="Z200" s="128" t="str">
        <f t="shared" si="80"/>
        <v>-</v>
      </c>
      <c r="AA200" s="128" t="str">
        <f t="shared" si="80"/>
        <v>-</v>
      </c>
      <c r="AB200" s="128" t="str">
        <f t="shared" si="80"/>
        <v>-</v>
      </c>
      <c r="AC200" s="128" t="str">
        <f t="shared" si="80"/>
        <v>-</v>
      </c>
      <c r="AD200" s="128" t="str">
        <f t="shared" si="80"/>
        <v>-</v>
      </c>
      <c r="AE200" s="128" t="str">
        <f t="shared" si="80"/>
        <v>-</v>
      </c>
      <c r="AF200" s="128" t="str">
        <f t="shared" si="80"/>
        <v>-</v>
      </c>
      <c r="AG200" s="128">
        <f t="shared" si="81"/>
        <v>149.99</v>
      </c>
      <c r="AH200" s="128" t="str">
        <f t="shared" si="81"/>
        <v>-</v>
      </c>
      <c r="AI200" s="128" t="str">
        <f t="shared" si="81"/>
        <v>-</v>
      </c>
      <c r="AJ200" s="128" t="str">
        <f t="shared" si="81"/>
        <v>-</v>
      </c>
      <c r="AK200" s="128" t="str">
        <f t="shared" si="81"/>
        <v>-</v>
      </c>
      <c r="AL200" s="128" t="str">
        <f t="shared" si="81"/>
        <v>-</v>
      </c>
      <c r="AM200" s="128" t="str">
        <f t="shared" si="81"/>
        <v>-</v>
      </c>
      <c r="AN200" s="128" t="str">
        <f t="shared" si="81"/>
        <v>-</v>
      </c>
      <c r="AO200" s="128" t="str">
        <f t="shared" si="81"/>
        <v>-</v>
      </c>
      <c r="AP200" s="128" t="str">
        <f t="shared" si="81"/>
        <v>-</v>
      </c>
      <c r="AQ200" s="128" t="str">
        <f t="shared" si="82"/>
        <v>-</v>
      </c>
      <c r="AR200" s="128" t="str">
        <f t="shared" si="82"/>
        <v>-</v>
      </c>
      <c r="AS200" s="128" t="str">
        <f t="shared" si="82"/>
        <v>-</v>
      </c>
      <c r="AT200" s="128" t="str">
        <f t="shared" si="82"/>
        <v>-</v>
      </c>
      <c r="AU200" s="128" t="str">
        <f t="shared" si="82"/>
        <v>-</v>
      </c>
      <c r="AV200" s="128">
        <f t="shared" si="82"/>
        <v>153.74</v>
      </c>
      <c r="AW200" s="128">
        <f t="shared" si="82"/>
        <v>153.74</v>
      </c>
      <c r="AX200" s="128">
        <f t="shared" si="82"/>
        <v>153.74</v>
      </c>
      <c r="AY200" s="128">
        <f t="shared" si="82"/>
        <v>153.74</v>
      </c>
      <c r="AZ200" s="128">
        <f t="shared" si="82"/>
        <v>153.74</v>
      </c>
      <c r="BA200" s="128">
        <f t="shared" si="83"/>
        <v>153.74</v>
      </c>
      <c r="BB200" s="128">
        <f t="shared" si="83"/>
        <v>153.74</v>
      </c>
      <c r="BC200" s="128">
        <f t="shared" si="83"/>
        <v>153.74</v>
      </c>
      <c r="BD200" s="128" t="str">
        <f t="shared" si="83"/>
        <v>-</v>
      </c>
      <c r="BE200" s="128" t="str">
        <f t="shared" si="83"/>
        <v>-</v>
      </c>
      <c r="BF200" s="128" t="str">
        <f t="shared" si="83"/>
        <v>-</v>
      </c>
      <c r="BG200" s="128" t="str">
        <f t="shared" si="83"/>
        <v>-</v>
      </c>
      <c r="BH200" s="128" t="str">
        <f t="shared" si="83"/>
        <v>-</v>
      </c>
      <c r="BI200" s="128" t="str">
        <f t="shared" si="83"/>
        <v>-</v>
      </c>
      <c r="BJ200" s="128" t="str">
        <f t="shared" si="83"/>
        <v>-</v>
      </c>
      <c r="BK200" s="128">
        <f t="shared" si="84"/>
        <v>93.74</v>
      </c>
      <c r="BL200" s="128">
        <f t="shared" si="84"/>
        <v>93.74</v>
      </c>
      <c r="BM200" s="128">
        <f t="shared" si="84"/>
        <v>93.74</v>
      </c>
      <c r="BN200" s="128">
        <f t="shared" si="84"/>
        <v>93.74</v>
      </c>
      <c r="BO200" s="128">
        <f t="shared" si="84"/>
        <v>93.74</v>
      </c>
      <c r="BP200" s="128">
        <f t="shared" si="84"/>
        <v>93.74</v>
      </c>
      <c r="BQ200" s="128">
        <f t="shared" si="84"/>
        <v>93.74</v>
      </c>
      <c r="BR200" s="128">
        <f t="shared" si="84"/>
        <v>93.74</v>
      </c>
      <c r="BS200" s="128" t="str">
        <f t="shared" si="84"/>
        <v>-</v>
      </c>
      <c r="BT200" s="128" t="str">
        <f t="shared" si="84"/>
        <v>-</v>
      </c>
      <c r="BU200" s="128" t="str">
        <f t="shared" si="85"/>
        <v>-</v>
      </c>
      <c r="BV200" s="128" t="str">
        <f t="shared" si="85"/>
        <v>-</v>
      </c>
      <c r="BW200" s="128" t="str">
        <f t="shared" si="85"/>
        <v>-</v>
      </c>
      <c r="BX200" s="128" t="str">
        <f t="shared" si="85"/>
        <v>-</v>
      </c>
      <c r="BY200" s="128" t="str">
        <f t="shared" si="85"/>
        <v>-</v>
      </c>
      <c r="BZ200" s="128" t="str">
        <f t="shared" si="85"/>
        <v>-</v>
      </c>
      <c r="CA200" s="128" t="str">
        <f t="shared" si="85"/>
        <v>-</v>
      </c>
      <c r="CB200" s="128" t="str">
        <f t="shared" si="85"/>
        <v>-</v>
      </c>
      <c r="CC200" s="128" t="str">
        <f t="shared" si="85"/>
        <v>-</v>
      </c>
      <c r="CD200" s="128" t="str">
        <f t="shared" si="85"/>
        <v>-</v>
      </c>
      <c r="CE200" s="128" t="str">
        <f t="shared" si="86"/>
        <v>-</v>
      </c>
      <c r="CF200" s="128" t="str">
        <f t="shared" si="86"/>
        <v>-</v>
      </c>
      <c r="CG200" s="128" t="str">
        <f t="shared" si="86"/>
        <v>-</v>
      </c>
      <c r="CH200" s="128" t="str">
        <f t="shared" si="86"/>
        <v>-</v>
      </c>
      <c r="CI200" s="128" t="str">
        <f t="shared" si="86"/>
        <v>-</v>
      </c>
      <c r="CJ200" s="128" t="str">
        <f t="shared" si="86"/>
        <v>-</v>
      </c>
      <c r="CK200" s="128" t="str">
        <f t="shared" si="86"/>
        <v>-</v>
      </c>
      <c r="CL200" s="128" t="str">
        <f t="shared" si="86"/>
        <v>-</v>
      </c>
      <c r="CM200" s="128" t="str">
        <f t="shared" si="86"/>
        <v>-</v>
      </c>
      <c r="CN200" s="128" t="str">
        <f t="shared" si="86"/>
        <v>-</v>
      </c>
      <c r="CO200" s="128" t="str">
        <f t="shared" si="87"/>
        <v>-</v>
      </c>
      <c r="CP200" s="128" t="str">
        <f t="shared" si="87"/>
        <v>-</v>
      </c>
      <c r="CQ200" s="128" t="str">
        <f t="shared" si="87"/>
        <v>-</v>
      </c>
      <c r="CR200" s="128" t="str">
        <f t="shared" si="87"/>
        <v>-</v>
      </c>
      <c r="CS200" s="128" t="str">
        <f t="shared" si="87"/>
        <v>-</v>
      </c>
      <c r="CT200" s="128" t="str">
        <f t="shared" si="87"/>
        <v>-</v>
      </c>
      <c r="CU200" s="128" t="str">
        <f t="shared" si="87"/>
        <v>-</v>
      </c>
      <c r="CV200" s="128" t="str">
        <f t="shared" si="87"/>
        <v>-</v>
      </c>
      <c r="CW200" s="128" t="str">
        <f t="shared" si="87"/>
        <v>-</v>
      </c>
      <c r="CX200" s="128" t="str">
        <f t="shared" si="87"/>
        <v>-</v>
      </c>
      <c r="CY200" s="128" t="str">
        <f t="shared" si="88"/>
        <v>-</v>
      </c>
      <c r="CZ200" s="128" t="str">
        <f t="shared" si="88"/>
        <v>-</v>
      </c>
      <c r="DA200" s="128" t="str">
        <f t="shared" si="88"/>
        <v>-</v>
      </c>
      <c r="DB200" s="128" t="str">
        <f t="shared" si="88"/>
        <v>-</v>
      </c>
      <c r="DC200" s="128" t="str">
        <f t="shared" si="88"/>
        <v>-</v>
      </c>
      <c r="DD200" s="128" t="str">
        <f t="shared" si="88"/>
        <v>-</v>
      </c>
      <c r="DE200" s="128" t="str">
        <f t="shared" si="88"/>
        <v>-</v>
      </c>
      <c r="DF200" s="128" t="str">
        <f t="shared" si="88"/>
        <v>-</v>
      </c>
      <c r="DG200" s="128" t="str">
        <f t="shared" si="88"/>
        <v>-</v>
      </c>
      <c r="DH200" s="128" t="str">
        <f t="shared" si="88"/>
        <v>-</v>
      </c>
      <c r="DI200" s="128" t="str">
        <f t="shared" si="89"/>
        <v>-</v>
      </c>
      <c r="DJ200" s="128" t="str">
        <f t="shared" si="89"/>
        <v>-</v>
      </c>
      <c r="DK200" s="128" t="str">
        <f t="shared" si="89"/>
        <v>-</v>
      </c>
      <c r="DL200" s="128" t="str">
        <f t="shared" si="89"/>
        <v>-</v>
      </c>
      <c r="DM200" s="128" t="str">
        <f t="shared" si="89"/>
        <v>-</v>
      </c>
      <c r="DN200" s="128" t="str">
        <f t="shared" si="89"/>
        <v>-</v>
      </c>
      <c r="DO200" s="128" t="str">
        <f t="shared" si="89"/>
        <v>-</v>
      </c>
      <c r="DP200" s="128" t="str">
        <f t="shared" si="89"/>
        <v>-</v>
      </c>
      <c r="DQ200" s="128" t="str">
        <f t="shared" si="89"/>
        <v>-</v>
      </c>
      <c r="DR200" s="128" t="str">
        <f t="shared" si="89"/>
        <v>-</v>
      </c>
    </row>
    <row r="201" spans="1:122" outlineLevel="1">
      <c r="A201">
        <v>4</v>
      </c>
      <c r="B201" t="s">
        <v>881</v>
      </c>
      <c r="C201" s="128" t="str">
        <f t="shared" si="78"/>
        <v>-</v>
      </c>
      <c r="D201" s="128" t="str">
        <f t="shared" si="78"/>
        <v>-</v>
      </c>
      <c r="E201" s="128" t="str">
        <f t="shared" si="78"/>
        <v>-</v>
      </c>
      <c r="F201" s="128" t="str">
        <f t="shared" si="78"/>
        <v>-</v>
      </c>
      <c r="G201" s="128" t="str">
        <f t="shared" si="78"/>
        <v>-</v>
      </c>
      <c r="H201" s="128" t="str">
        <f t="shared" si="78"/>
        <v>-</v>
      </c>
      <c r="I201" s="128" t="str">
        <f t="shared" si="78"/>
        <v>-</v>
      </c>
      <c r="J201" s="128" t="str">
        <f t="shared" si="78"/>
        <v>-</v>
      </c>
      <c r="K201" s="128" t="str">
        <f t="shared" si="78"/>
        <v>-</v>
      </c>
      <c r="L201" s="128" t="str">
        <f t="shared" si="78"/>
        <v>-</v>
      </c>
      <c r="M201" s="128" t="str">
        <f t="shared" si="79"/>
        <v>-</v>
      </c>
      <c r="N201" s="128" t="str">
        <f t="shared" si="79"/>
        <v>-</v>
      </c>
      <c r="O201" s="128" t="str">
        <f t="shared" si="79"/>
        <v>-</v>
      </c>
      <c r="P201" s="128" t="str">
        <f t="shared" si="79"/>
        <v>-</v>
      </c>
      <c r="Q201" s="128" t="str">
        <f t="shared" si="79"/>
        <v>-</v>
      </c>
      <c r="R201" s="128" t="str">
        <f t="shared" si="79"/>
        <v>-</v>
      </c>
      <c r="S201" s="128" t="str">
        <f t="shared" si="79"/>
        <v>-</v>
      </c>
      <c r="T201" s="128" t="str">
        <f t="shared" si="79"/>
        <v>-</v>
      </c>
      <c r="U201" s="128" t="str">
        <f t="shared" si="79"/>
        <v>-</v>
      </c>
      <c r="V201" s="128" t="str">
        <f t="shared" si="79"/>
        <v>-</v>
      </c>
      <c r="W201" s="128" t="str">
        <f t="shared" si="80"/>
        <v>-</v>
      </c>
      <c r="X201" s="128" t="str">
        <f t="shared" si="80"/>
        <v>-</v>
      </c>
      <c r="Y201" s="128" t="str">
        <f t="shared" si="80"/>
        <v>-</v>
      </c>
      <c r="Z201" s="128" t="str">
        <f t="shared" si="80"/>
        <v>-</v>
      </c>
      <c r="AA201" s="128" t="str">
        <f t="shared" si="80"/>
        <v>-</v>
      </c>
      <c r="AB201" s="128" t="str">
        <f t="shared" si="80"/>
        <v>-</v>
      </c>
      <c r="AC201" s="128" t="str">
        <f t="shared" si="80"/>
        <v>-</v>
      </c>
      <c r="AD201" s="128" t="str">
        <f t="shared" si="80"/>
        <v>-</v>
      </c>
      <c r="AE201" s="128" t="str">
        <f t="shared" si="80"/>
        <v>-</v>
      </c>
      <c r="AF201" s="128" t="str">
        <f t="shared" si="80"/>
        <v>-</v>
      </c>
      <c r="AG201" s="128">
        <f t="shared" si="81"/>
        <v>149.99</v>
      </c>
      <c r="AH201" s="128" t="str">
        <f t="shared" si="81"/>
        <v>-</v>
      </c>
      <c r="AI201" s="128" t="str">
        <f t="shared" si="81"/>
        <v>-</v>
      </c>
      <c r="AJ201" s="128" t="str">
        <f t="shared" si="81"/>
        <v>-</v>
      </c>
      <c r="AK201" s="128" t="str">
        <f t="shared" si="81"/>
        <v>-</v>
      </c>
      <c r="AL201" s="128" t="str">
        <f t="shared" si="81"/>
        <v>-</v>
      </c>
      <c r="AM201" s="128" t="str">
        <f t="shared" si="81"/>
        <v>-</v>
      </c>
      <c r="AN201" s="128" t="str">
        <f t="shared" si="81"/>
        <v>-</v>
      </c>
      <c r="AO201" s="128" t="str">
        <f t="shared" si="81"/>
        <v>-</v>
      </c>
      <c r="AP201" s="128" t="str">
        <f t="shared" si="81"/>
        <v>-</v>
      </c>
      <c r="AQ201" s="128" t="str">
        <f t="shared" si="82"/>
        <v>-</v>
      </c>
      <c r="AR201" s="128" t="str">
        <f t="shared" si="82"/>
        <v>-</v>
      </c>
      <c r="AS201" s="128" t="str">
        <f t="shared" si="82"/>
        <v>-</v>
      </c>
      <c r="AT201" s="128" t="str">
        <f t="shared" si="82"/>
        <v>-</v>
      </c>
      <c r="AU201" s="128" t="str">
        <f t="shared" si="82"/>
        <v>-</v>
      </c>
      <c r="AV201" s="128">
        <f t="shared" si="82"/>
        <v>153.74</v>
      </c>
      <c r="AW201" s="128">
        <f t="shared" si="82"/>
        <v>153.74</v>
      </c>
      <c r="AX201" s="128">
        <f t="shared" si="82"/>
        <v>153.74</v>
      </c>
      <c r="AY201" s="128">
        <f t="shared" si="82"/>
        <v>153.74</v>
      </c>
      <c r="AZ201" s="128">
        <f t="shared" si="82"/>
        <v>153.74</v>
      </c>
      <c r="BA201" s="128">
        <f t="shared" si="83"/>
        <v>153.74</v>
      </c>
      <c r="BB201" s="128">
        <f t="shared" si="83"/>
        <v>153.74</v>
      </c>
      <c r="BC201" s="128">
        <f t="shared" si="83"/>
        <v>153.74</v>
      </c>
      <c r="BD201" s="128" t="str">
        <f t="shared" si="83"/>
        <v>-</v>
      </c>
      <c r="BE201" s="128" t="str">
        <f t="shared" si="83"/>
        <v>-</v>
      </c>
      <c r="BF201" s="128" t="str">
        <f t="shared" si="83"/>
        <v>-</v>
      </c>
      <c r="BG201" s="128" t="str">
        <f t="shared" si="83"/>
        <v>-</v>
      </c>
      <c r="BH201" s="128" t="str">
        <f t="shared" si="83"/>
        <v>-</v>
      </c>
      <c r="BI201" s="128" t="str">
        <f t="shared" si="83"/>
        <v>-</v>
      </c>
      <c r="BJ201" s="128" t="str">
        <f t="shared" si="83"/>
        <v>-</v>
      </c>
      <c r="BK201" s="128">
        <f t="shared" si="84"/>
        <v>93.74</v>
      </c>
      <c r="BL201" s="128">
        <f t="shared" si="84"/>
        <v>93.74</v>
      </c>
      <c r="BM201" s="128">
        <f t="shared" si="84"/>
        <v>93.74</v>
      </c>
      <c r="BN201" s="128">
        <f t="shared" si="84"/>
        <v>93.74</v>
      </c>
      <c r="BO201" s="128">
        <f t="shared" si="84"/>
        <v>93.74</v>
      </c>
      <c r="BP201" s="128">
        <f t="shared" si="84"/>
        <v>93.74</v>
      </c>
      <c r="BQ201" s="128">
        <f t="shared" si="84"/>
        <v>93.74</v>
      </c>
      <c r="BR201" s="128">
        <f t="shared" si="84"/>
        <v>93.74</v>
      </c>
      <c r="BS201" s="128" t="str">
        <f t="shared" si="84"/>
        <v>-</v>
      </c>
      <c r="BT201" s="128" t="str">
        <f t="shared" si="84"/>
        <v>-</v>
      </c>
      <c r="BU201" s="128" t="str">
        <f t="shared" si="85"/>
        <v>-</v>
      </c>
      <c r="BV201" s="128" t="str">
        <f t="shared" si="85"/>
        <v>-</v>
      </c>
      <c r="BW201" s="128" t="str">
        <f t="shared" si="85"/>
        <v>-</v>
      </c>
      <c r="BX201" s="128" t="str">
        <f t="shared" si="85"/>
        <v>-</v>
      </c>
      <c r="BY201" s="128" t="str">
        <f t="shared" si="85"/>
        <v>-</v>
      </c>
      <c r="BZ201" s="128" t="str">
        <f t="shared" si="85"/>
        <v>-</v>
      </c>
      <c r="CA201" s="128" t="str">
        <f t="shared" si="85"/>
        <v>-</v>
      </c>
      <c r="CB201" s="128" t="str">
        <f t="shared" si="85"/>
        <v>-</v>
      </c>
      <c r="CC201" s="128" t="str">
        <f t="shared" si="85"/>
        <v>-</v>
      </c>
      <c r="CD201" s="128" t="str">
        <f t="shared" si="85"/>
        <v>-</v>
      </c>
      <c r="CE201" s="128" t="str">
        <f t="shared" si="86"/>
        <v>-</v>
      </c>
      <c r="CF201" s="128" t="str">
        <f t="shared" si="86"/>
        <v>-</v>
      </c>
      <c r="CG201" s="128" t="str">
        <f t="shared" si="86"/>
        <v>-</v>
      </c>
      <c r="CH201" s="128" t="str">
        <f t="shared" si="86"/>
        <v>-</v>
      </c>
      <c r="CI201" s="128" t="str">
        <f t="shared" si="86"/>
        <v>-</v>
      </c>
      <c r="CJ201" s="128" t="str">
        <f t="shared" si="86"/>
        <v>-</v>
      </c>
      <c r="CK201" s="128" t="str">
        <f t="shared" si="86"/>
        <v>-</v>
      </c>
      <c r="CL201" s="128" t="str">
        <f t="shared" si="86"/>
        <v>-</v>
      </c>
      <c r="CM201" s="128" t="str">
        <f t="shared" si="86"/>
        <v>-</v>
      </c>
      <c r="CN201" s="128" t="str">
        <f t="shared" si="86"/>
        <v>-</v>
      </c>
      <c r="CO201" s="128" t="str">
        <f t="shared" si="87"/>
        <v>-</v>
      </c>
      <c r="CP201" s="128" t="str">
        <f t="shared" si="87"/>
        <v>-</v>
      </c>
      <c r="CQ201" s="128" t="str">
        <f t="shared" si="87"/>
        <v>-</v>
      </c>
      <c r="CR201" s="128" t="str">
        <f t="shared" si="87"/>
        <v>-</v>
      </c>
      <c r="CS201" s="128" t="str">
        <f t="shared" si="87"/>
        <v>-</v>
      </c>
      <c r="CT201" s="128" t="str">
        <f t="shared" si="87"/>
        <v>-</v>
      </c>
      <c r="CU201" s="128" t="str">
        <f t="shared" si="87"/>
        <v>-</v>
      </c>
      <c r="CV201" s="128" t="str">
        <f t="shared" si="87"/>
        <v>-</v>
      </c>
      <c r="CW201" s="128" t="str">
        <f t="shared" si="87"/>
        <v>-</v>
      </c>
      <c r="CX201" s="128" t="str">
        <f t="shared" si="87"/>
        <v>-</v>
      </c>
      <c r="CY201" s="128" t="str">
        <f t="shared" si="88"/>
        <v>-</v>
      </c>
      <c r="CZ201" s="128" t="str">
        <f t="shared" si="88"/>
        <v>-</v>
      </c>
      <c r="DA201" s="128" t="str">
        <f t="shared" si="88"/>
        <v>-</v>
      </c>
      <c r="DB201" s="128" t="str">
        <f t="shared" si="88"/>
        <v>-</v>
      </c>
      <c r="DC201" s="128" t="str">
        <f t="shared" si="88"/>
        <v>-</v>
      </c>
      <c r="DD201" s="128" t="str">
        <f t="shared" si="88"/>
        <v>-</v>
      </c>
      <c r="DE201" s="128" t="str">
        <f t="shared" si="88"/>
        <v>-</v>
      </c>
      <c r="DF201" s="128" t="str">
        <f t="shared" si="88"/>
        <v>-</v>
      </c>
      <c r="DG201" s="128" t="str">
        <f t="shared" si="88"/>
        <v>-</v>
      </c>
      <c r="DH201" s="128" t="str">
        <f t="shared" si="88"/>
        <v>-</v>
      </c>
      <c r="DI201" s="128" t="str">
        <f t="shared" si="89"/>
        <v>-</v>
      </c>
      <c r="DJ201" s="128" t="str">
        <f t="shared" si="89"/>
        <v>-</v>
      </c>
      <c r="DK201" s="128" t="str">
        <f t="shared" si="89"/>
        <v>-</v>
      </c>
      <c r="DL201" s="128" t="str">
        <f t="shared" si="89"/>
        <v>-</v>
      </c>
      <c r="DM201" s="128" t="str">
        <f t="shared" si="89"/>
        <v>-</v>
      </c>
      <c r="DN201" s="128" t="str">
        <f t="shared" si="89"/>
        <v>-</v>
      </c>
      <c r="DO201" s="128" t="str">
        <f t="shared" si="89"/>
        <v>-</v>
      </c>
      <c r="DP201" s="128" t="str">
        <f t="shared" si="89"/>
        <v>-</v>
      </c>
      <c r="DQ201" s="128" t="str">
        <f t="shared" si="89"/>
        <v>-</v>
      </c>
      <c r="DR201" s="128" t="str">
        <f t="shared" si="89"/>
        <v>-</v>
      </c>
    </row>
    <row r="202" spans="1:122" outlineLevel="1">
      <c r="A202">
        <v>5</v>
      </c>
      <c r="B202" t="s">
        <v>882</v>
      </c>
      <c r="C202" s="128" t="str">
        <f t="shared" si="78"/>
        <v>-</v>
      </c>
      <c r="D202" s="128" t="str">
        <f t="shared" si="78"/>
        <v>-</v>
      </c>
      <c r="E202" s="128" t="str">
        <f t="shared" si="78"/>
        <v>-</v>
      </c>
      <c r="F202" s="128" t="str">
        <f t="shared" si="78"/>
        <v>-</v>
      </c>
      <c r="G202" s="128" t="str">
        <f t="shared" si="78"/>
        <v>-</v>
      </c>
      <c r="H202" s="128" t="str">
        <f t="shared" si="78"/>
        <v>-</v>
      </c>
      <c r="I202" s="128" t="str">
        <f t="shared" si="78"/>
        <v>-</v>
      </c>
      <c r="J202" s="128" t="str">
        <f t="shared" si="78"/>
        <v>-</v>
      </c>
      <c r="K202" s="128" t="str">
        <f t="shared" si="78"/>
        <v>-</v>
      </c>
      <c r="L202" s="128" t="str">
        <f t="shared" si="78"/>
        <v>-</v>
      </c>
      <c r="M202" s="128" t="str">
        <f t="shared" si="79"/>
        <v>-</v>
      </c>
      <c r="N202" s="128" t="str">
        <f t="shared" si="79"/>
        <v>-</v>
      </c>
      <c r="O202" s="128" t="str">
        <f t="shared" si="79"/>
        <v>-</v>
      </c>
      <c r="P202" s="128" t="str">
        <f t="shared" si="79"/>
        <v>-</v>
      </c>
      <c r="Q202" s="128" t="str">
        <f t="shared" si="79"/>
        <v>-</v>
      </c>
      <c r="R202" s="128" t="str">
        <f t="shared" si="79"/>
        <v>-</v>
      </c>
      <c r="S202" s="128" t="str">
        <f t="shared" si="79"/>
        <v>-</v>
      </c>
      <c r="T202" s="128" t="str">
        <f t="shared" si="79"/>
        <v>-</v>
      </c>
      <c r="U202" s="128" t="str">
        <f t="shared" si="79"/>
        <v>-</v>
      </c>
      <c r="V202" s="128" t="str">
        <f t="shared" si="79"/>
        <v>-</v>
      </c>
      <c r="W202" s="128" t="str">
        <f t="shared" si="80"/>
        <v>-</v>
      </c>
      <c r="X202" s="128" t="str">
        <f t="shared" si="80"/>
        <v>-</v>
      </c>
      <c r="Y202" s="128" t="str">
        <f t="shared" si="80"/>
        <v>-</v>
      </c>
      <c r="Z202" s="128" t="str">
        <f t="shared" si="80"/>
        <v>-</v>
      </c>
      <c r="AA202" s="128" t="str">
        <f t="shared" si="80"/>
        <v>-</v>
      </c>
      <c r="AB202" s="128" t="str">
        <f t="shared" si="80"/>
        <v>-</v>
      </c>
      <c r="AC202" s="128" t="str">
        <f t="shared" si="80"/>
        <v>-</v>
      </c>
      <c r="AD202" s="128" t="str">
        <f t="shared" si="80"/>
        <v>-</v>
      </c>
      <c r="AE202" s="128" t="str">
        <f t="shared" si="80"/>
        <v>-</v>
      </c>
      <c r="AF202" s="128" t="str">
        <f t="shared" si="80"/>
        <v>-</v>
      </c>
      <c r="AG202" s="128">
        <f t="shared" si="81"/>
        <v>149.99</v>
      </c>
      <c r="AH202" s="128" t="str">
        <f t="shared" si="81"/>
        <v>-</v>
      </c>
      <c r="AI202" s="128" t="str">
        <f t="shared" si="81"/>
        <v>-</v>
      </c>
      <c r="AJ202" s="128" t="str">
        <f t="shared" si="81"/>
        <v>-</v>
      </c>
      <c r="AK202" s="128" t="str">
        <f t="shared" si="81"/>
        <v>-</v>
      </c>
      <c r="AL202" s="128" t="str">
        <f t="shared" si="81"/>
        <v>-</v>
      </c>
      <c r="AM202" s="128" t="str">
        <f t="shared" si="81"/>
        <v>-</v>
      </c>
      <c r="AN202" s="128" t="str">
        <f t="shared" si="81"/>
        <v>-</v>
      </c>
      <c r="AO202" s="128" t="str">
        <f t="shared" si="81"/>
        <v>-</v>
      </c>
      <c r="AP202" s="128" t="str">
        <f t="shared" si="81"/>
        <v>-</v>
      </c>
      <c r="AQ202" s="128" t="str">
        <f t="shared" si="82"/>
        <v>-</v>
      </c>
      <c r="AR202" s="128" t="str">
        <f t="shared" si="82"/>
        <v>-</v>
      </c>
      <c r="AS202" s="128" t="str">
        <f t="shared" si="82"/>
        <v>-</v>
      </c>
      <c r="AT202" s="128" t="str">
        <f t="shared" si="82"/>
        <v>-</v>
      </c>
      <c r="AU202" s="128" t="str">
        <f t="shared" si="82"/>
        <v>-</v>
      </c>
      <c r="AV202" s="128">
        <f t="shared" si="82"/>
        <v>153.74</v>
      </c>
      <c r="AW202" s="128">
        <f t="shared" si="82"/>
        <v>153.74</v>
      </c>
      <c r="AX202" s="128">
        <f t="shared" si="82"/>
        <v>153.74</v>
      </c>
      <c r="AY202" s="128">
        <f t="shared" si="82"/>
        <v>153.74</v>
      </c>
      <c r="AZ202" s="128">
        <f t="shared" si="82"/>
        <v>153.74</v>
      </c>
      <c r="BA202" s="128">
        <f t="shared" si="83"/>
        <v>153.74</v>
      </c>
      <c r="BB202" s="128">
        <f t="shared" si="83"/>
        <v>153.74</v>
      </c>
      <c r="BC202" s="128">
        <f t="shared" si="83"/>
        <v>153.74</v>
      </c>
      <c r="BD202" s="128" t="str">
        <f t="shared" si="83"/>
        <v>-</v>
      </c>
      <c r="BE202" s="128" t="str">
        <f t="shared" si="83"/>
        <v>-</v>
      </c>
      <c r="BF202" s="128" t="str">
        <f t="shared" si="83"/>
        <v>-</v>
      </c>
      <c r="BG202" s="128" t="str">
        <f t="shared" si="83"/>
        <v>-</v>
      </c>
      <c r="BH202" s="128" t="str">
        <f t="shared" si="83"/>
        <v>-</v>
      </c>
      <c r="BI202" s="128" t="str">
        <f t="shared" si="83"/>
        <v>-</v>
      </c>
      <c r="BJ202" s="128" t="str">
        <f t="shared" si="83"/>
        <v>-</v>
      </c>
      <c r="BK202" s="128">
        <f t="shared" si="84"/>
        <v>93.74</v>
      </c>
      <c r="BL202" s="128">
        <f t="shared" si="84"/>
        <v>93.74</v>
      </c>
      <c r="BM202" s="128">
        <f t="shared" si="84"/>
        <v>93.74</v>
      </c>
      <c r="BN202" s="128">
        <f t="shared" si="84"/>
        <v>93.74</v>
      </c>
      <c r="BO202" s="128">
        <f t="shared" si="84"/>
        <v>93.74</v>
      </c>
      <c r="BP202" s="128">
        <f t="shared" si="84"/>
        <v>93.74</v>
      </c>
      <c r="BQ202" s="128">
        <f t="shared" si="84"/>
        <v>93.74</v>
      </c>
      <c r="BR202" s="128">
        <f t="shared" si="84"/>
        <v>93.74</v>
      </c>
      <c r="BS202" s="128" t="str">
        <f t="shared" si="84"/>
        <v>-</v>
      </c>
      <c r="BT202" s="128" t="str">
        <f t="shared" si="84"/>
        <v>-</v>
      </c>
      <c r="BU202" s="128" t="str">
        <f t="shared" si="85"/>
        <v>-</v>
      </c>
      <c r="BV202" s="128" t="str">
        <f t="shared" si="85"/>
        <v>-</v>
      </c>
      <c r="BW202" s="128" t="str">
        <f t="shared" si="85"/>
        <v>-</v>
      </c>
      <c r="BX202" s="128" t="str">
        <f t="shared" si="85"/>
        <v>-</v>
      </c>
      <c r="BY202" s="128" t="str">
        <f t="shared" si="85"/>
        <v>-</v>
      </c>
      <c r="BZ202" s="128" t="str">
        <f t="shared" si="85"/>
        <v>-</v>
      </c>
      <c r="CA202" s="128" t="str">
        <f t="shared" si="85"/>
        <v>-</v>
      </c>
      <c r="CB202" s="128" t="str">
        <f t="shared" si="85"/>
        <v>-</v>
      </c>
      <c r="CC202" s="128" t="str">
        <f t="shared" si="85"/>
        <v>-</v>
      </c>
      <c r="CD202" s="128" t="str">
        <f t="shared" si="85"/>
        <v>-</v>
      </c>
      <c r="CE202" s="128" t="str">
        <f t="shared" si="86"/>
        <v>-</v>
      </c>
      <c r="CF202" s="128" t="str">
        <f t="shared" si="86"/>
        <v>-</v>
      </c>
      <c r="CG202" s="128" t="str">
        <f t="shared" si="86"/>
        <v>-</v>
      </c>
      <c r="CH202" s="128" t="str">
        <f t="shared" si="86"/>
        <v>-</v>
      </c>
      <c r="CI202" s="128" t="str">
        <f t="shared" si="86"/>
        <v>-</v>
      </c>
      <c r="CJ202" s="128" t="str">
        <f t="shared" si="86"/>
        <v>-</v>
      </c>
      <c r="CK202" s="128" t="str">
        <f t="shared" si="86"/>
        <v>-</v>
      </c>
      <c r="CL202" s="128" t="str">
        <f t="shared" si="86"/>
        <v>-</v>
      </c>
      <c r="CM202" s="128" t="str">
        <f t="shared" si="86"/>
        <v>-</v>
      </c>
      <c r="CN202" s="128" t="str">
        <f t="shared" si="86"/>
        <v>-</v>
      </c>
      <c r="CO202" s="128" t="str">
        <f t="shared" si="87"/>
        <v>-</v>
      </c>
      <c r="CP202" s="128" t="str">
        <f t="shared" si="87"/>
        <v>-</v>
      </c>
      <c r="CQ202" s="128" t="str">
        <f t="shared" si="87"/>
        <v>-</v>
      </c>
      <c r="CR202" s="128" t="str">
        <f t="shared" si="87"/>
        <v>-</v>
      </c>
      <c r="CS202" s="128" t="str">
        <f t="shared" si="87"/>
        <v>-</v>
      </c>
      <c r="CT202" s="128" t="str">
        <f t="shared" si="87"/>
        <v>-</v>
      </c>
      <c r="CU202" s="128" t="str">
        <f t="shared" si="87"/>
        <v>-</v>
      </c>
      <c r="CV202" s="128" t="str">
        <f t="shared" si="87"/>
        <v>-</v>
      </c>
      <c r="CW202" s="128" t="str">
        <f t="shared" si="87"/>
        <v>-</v>
      </c>
      <c r="CX202" s="128" t="str">
        <f t="shared" si="87"/>
        <v>-</v>
      </c>
      <c r="CY202" s="128" t="str">
        <f t="shared" si="88"/>
        <v>-</v>
      </c>
      <c r="CZ202" s="128" t="str">
        <f t="shared" si="88"/>
        <v>-</v>
      </c>
      <c r="DA202" s="128" t="str">
        <f t="shared" si="88"/>
        <v>-</v>
      </c>
      <c r="DB202" s="128" t="str">
        <f t="shared" si="88"/>
        <v>-</v>
      </c>
      <c r="DC202" s="128" t="str">
        <f t="shared" si="88"/>
        <v>-</v>
      </c>
      <c r="DD202" s="128" t="str">
        <f t="shared" si="88"/>
        <v>-</v>
      </c>
      <c r="DE202" s="128" t="str">
        <f t="shared" si="88"/>
        <v>-</v>
      </c>
      <c r="DF202" s="128" t="str">
        <f t="shared" si="88"/>
        <v>-</v>
      </c>
      <c r="DG202" s="128" t="str">
        <f t="shared" si="88"/>
        <v>-</v>
      </c>
      <c r="DH202" s="128" t="str">
        <f t="shared" si="88"/>
        <v>-</v>
      </c>
      <c r="DI202" s="128" t="str">
        <f t="shared" si="89"/>
        <v>-</v>
      </c>
      <c r="DJ202" s="128" t="str">
        <f t="shared" si="89"/>
        <v>-</v>
      </c>
      <c r="DK202" s="128" t="str">
        <f t="shared" si="89"/>
        <v>-</v>
      </c>
      <c r="DL202" s="128" t="str">
        <f t="shared" si="89"/>
        <v>-</v>
      </c>
      <c r="DM202" s="128" t="str">
        <f t="shared" si="89"/>
        <v>-</v>
      </c>
      <c r="DN202" s="128" t="str">
        <f t="shared" si="89"/>
        <v>-</v>
      </c>
      <c r="DO202" s="128" t="str">
        <f t="shared" si="89"/>
        <v>-</v>
      </c>
      <c r="DP202" s="128" t="str">
        <f t="shared" si="89"/>
        <v>-</v>
      </c>
      <c r="DQ202" s="128" t="str">
        <f t="shared" si="89"/>
        <v>-</v>
      </c>
      <c r="DR202" s="128" t="str">
        <f t="shared" si="89"/>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1758</v>
      </c>
      <c r="AH204" s="127"/>
      <c r="AI204" s="127"/>
      <c r="AJ204" s="127"/>
      <c r="AK204" s="127"/>
      <c r="AL204" s="127"/>
      <c r="AM204" s="127"/>
      <c r="AN204" s="127"/>
      <c r="AO204" s="127"/>
      <c r="AP204" s="127"/>
      <c r="AQ204" s="127"/>
      <c r="AR204" s="127"/>
      <c r="AS204" s="127"/>
      <c r="AT204" s="127"/>
      <c r="AU204" s="127"/>
      <c r="AV204" s="126" t="s">
        <v>2559</v>
      </c>
      <c r="AW204" s="127"/>
      <c r="AX204" s="127"/>
      <c r="AY204" s="127"/>
      <c r="AZ204" s="127"/>
      <c r="BA204" s="127"/>
      <c r="BB204" s="127"/>
      <c r="BC204" s="127"/>
      <c r="BD204" s="127"/>
      <c r="BE204" s="127"/>
      <c r="BF204" s="127"/>
      <c r="BG204" s="127"/>
      <c r="BH204" s="127"/>
      <c r="BI204" s="127"/>
      <c r="BJ204" s="127"/>
      <c r="BK204" s="126" t="s">
        <v>2560</v>
      </c>
      <c r="BL204" s="126"/>
      <c r="BM204" s="126"/>
      <c r="BN204" s="126"/>
      <c r="BO204" s="126"/>
      <c r="BP204" s="126"/>
      <c r="BQ204" s="126"/>
      <c r="BR204" s="126"/>
      <c r="BS204" s="126"/>
      <c r="BT204" s="126"/>
      <c r="BU204" s="126"/>
      <c r="BV204" s="126"/>
      <c r="BW204" s="126"/>
      <c r="BX204" s="126"/>
      <c r="BY204" s="126"/>
    </row>
    <row r="205" spans="1:122" outlineLevel="1">
      <c r="B205" s="25" t="s">
        <v>969</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v>1</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v>1</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t="s">
        <v>30</v>
      </c>
      <c r="D206" s="28" t="s">
        <v>30</v>
      </c>
      <c r="E206" s="28" t="s">
        <v>30</v>
      </c>
      <c r="F206" s="28" t="s">
        <v>30</v>
      </c>
      <c r="G206" s="28" t="s">
        <v>30</v>
      </c>
      <c r="H206" s="28" t="s">
        <v>30</v>
      </c>
      <c r="I206" s="28" t="s">
        <v>30</v>
      </c>
      <c r="J206" s="28" t="s">
        <v>30</v>
      </c>
      <c r="K206" s="28" t="s">
        <v>30</v>
      </c>
      <c r="L206" s="28" t="s">
        <v>30</v>
      </c>
      <c r="M206" s="28" t="s">
        <v>30</v>
      </c>
      <c r="N206" s="28" t="s">
        <v>30</v>
      </c>
      <c r="O206" s="28" t="s">
        <v>30</v>
      </c>
      <c r="P206" s="28" t="s">
        <v>30</v>
      </c>
      <c r="Q206" s="28" t="s">
        <v>30</v>
      </c>
      <c r="R206" s="28" t="s">
        <v>30</v>
      </c>
      <c r="S206" s="28" t="s">
        <v>30</v>
      </c>
      <c r="T206" s="28" t="s">
        <v>30</v>
      </c>
      <c r="U206" s="28" t="s">
        <v>30</v>
      </c>
      <c r="V206" s="28" t="s">
        <v>30</v>
      </c>
      <c r="W206" s="28" t="s">
        <v>30</v>
      </c>
      <c r="X206" s="28" t="s">
        <v>30</v>
      </c>
      <c r="Y206" s="28" t="s">
        <v>30</v>
      </c>
      <c r="Z206" s="28" t="s">
        <v>30</v>
      </c>
      <c r="AA206" s="28" t="s">
        <v>30</v>
      </c>
      <c r="AB206" s="28" t="s">
        <v>30</v>
      </c>
      <c r="AC206" s="28" t="s">
        <v>30</v>
      </c>
      <c r="AD206" s="28" t="s">
        <v>30</v>
      </c>
      <c r="AE206" s="28" t="s">
        <v>30</v>
      </c>
      <c r="AF206" s="28" t="s">
        <v>30</v>
      </c>
      <c r="AG206" s="28">
        <v>220</v>
      </c>
      <c r="AH206" s="28" t="s">
        <v>30</v>
      </c>
      <c r="AI206" s="28" t="s">
        <v>30</v>
      </c>
      <c r="AJ206" s="28" t="s">
        <v>30</v>
      </c>
      <c r="AK206" s="28" t="s">
        <v>30</v>
      </c>
      <c r="AL206" s="28" t="s">
        <v>30</v>
      </c>
      <c r="AM206" s="28" t="s">
        <v>30</v>
      </c>
      <c r="AN206" s="28" t="s">
        <v>30</v>
      </c>
      <c r="AO206" s="28" t="s">
        <v>30</v>
      </c>
      <c r="AP206" s="28" t="s">
        <v>30</v>
      </c>
      <c r="AQ206" s="28" t="s">
        <v>30</v>
      </c>
      <c r="AR206" s="28" t="s">
        <v>30</v>
      </c>
      <c r="AS206" s="28" t="s">
        <v>30</v>
      </c>
      <c r="AT206" s="28" t="s">
        <v>30</v>
      </c>
      <c r="AU206" s="28" t="s">
        <v>30</v>
      </c>
      <c r="AV206" s="28">
        <v>220</v>
      </c>
      <c r="AW206" s="28" t="s">
        <v>30</v>
      </c>
      <c r="AX206" s="28" t="s">
        <v>30</v>
      </c>
      <c r="AY206" s="28" t="s">
        <v>30</v>
      </c>
      <c r="AZ206" s="28" t="s">
        <v>30</v>
      </c>
      <c r="BA206" s="28" t="s">
        <v>30</v>
      </c>
      <c r="BB206" s="28" t="s">
        <v>30</v>
      </c>
      <c r="BC206" s="28" t="s">
        <v>30</v>
      </c>
      <c r="BD206" s="28" t="s">
        <v>30</v>
      </c>
      <c r="BE206" s="28" t="s">
        <v>30</v>
      </c>
      <c r="BF206" s="28" t="s">
        <v>30</v>
      </c>
      <c r="BG206" s="28" t="s">
        <v>30</v>
      </c>
      <c r="BH206" s="28" t="s">
        <v>30</v>
      </c>
      <c r="BI206" s="28" t="s">
        <v>30</v>
      </c>
      <c r="BJ206" s="28" t="s">
        <v>30</v>
      </c>
      <c r="BK206" s="28" t="s">
        <v>30</v>
      </c>
      <c r="BL206" s="28" t="s">
        <v>30</v>
      </c>
      <c r="BM206" s="28" t="s">
        <v>30</v>
      </c>
      <c r="BN206" s="28" t="s">
        <v>30</v>
      </c>
      <c r="BO206" s="28" t="s">
        <v>30</v>
      </c>
      <c r="BP206" s="28" t="s">
        <v>30</v>
      </c>
      <c r="BQ206" s="28" t="s">
        <v>30</v>
      </c>
      <c r="BR206" s="28" t="s">
        <v>30</v>
      </c>
      <c r="BS206" s="28" t="s">
        <v>30</v>
      </c>
      <c r="BT206" s="28" t="s">
        <v>30</v>
      </c>
      <c r="BU206" s="28" t="s">
        <v>30</v>
      </c>
      <c r="BV206" s="28" t="s">
        <v>30</v>
      </c>
      <c r="BW206" s="28" t="s">
        <v>30</v>
      </c>
      <c r="BX206" s="28" t="s">
        <v>30</v>
      </c>
      <c r="BY206" s="28" t="s">
        <v>30</v>
      </c>
    </row>
    <row r="207" spans="1:122" outlineLevel="1">
      <c r="B207" s="25" t="s">
        <v>886</v>
      </c>
      <c r="C207" s="27" t="str">
        <f t="shared" ref="C207:P209" si="90">C206</f>
        <v>-</v>
      </c>
      <c r="D207" s="27" t="str">
        <f t="shared" si="90"/>
        <v>-</v>
      </c>
      <c r="E207" s="27" t="str">
        <f t="shared" si="90"/>
        <v>-</v>
      </c>
      <c r="F207" s="27" t="str">
        <f t="shared" si="90"/>
        <v>-</v>
      </c>
      <c r="G207" s="27" t="str">
        <f t="shared" si="90"/>
        <v>-</v>
      </c>
      <c r="H207" s="27" t="str">
        <f t="shared" si="90"/>
        <v>-</v>
      </c>
      <c r="I207" s="27" t="str">
        <f t="shared" si="90"/>
        <v>-</v>
      </c>
      <c r="J207" s="27" t="str">
        <f t="shared" si="90"/>
        <v>-</v>
      </c>
      <c r="K207" s="27" t="str">
        <f t="shared" si="90"/>
        <v>-</v>
      </c>
      <c r="L207" s="27" t="str">
        <f t="shared" si="90"/>
        <v>-</v>
      </c>
      <c r="M207" s="27" t="str">
        <f t="shared" si="90"/>
        <v>-</v>
      </c>
      <c r="N207" s="27" t="str">
        <f t="shared" si="90"/>
        <v>-</v>
      </c>
      <c r="O207" s="27" t="str">
        <f t="shared" si="90"/>
        <v>-</v>
      </c>
      <c r="P207" s="27" t="str">
        <f t="shared" si="90"/>
        <v>-</v>
      </c>
      <c r="Q207" s="27" t="str">
        <f t="shared" ref="Q207:AF209" si="91">Q206</f>
        <v>-</v>
      </c>
      <c r="R207" s="27" t="str">
        <f t="shared" si="91"/>
        <v>-</v>
      </c>
      <c r="S207" s="27" t="str">
        <f t="shared" si="91"/>
        <v>-</v>
      </c>
      <c r="T207" s="27" t="str">
        <f t="shared" si="91"/>
        <v>-</v>
      </c>
      <c r="U207" s="27" t="str">
        <f t="shared" si="91"/>
        <v>-</v>
      </c>
      <c r="V207" s="27" t="str">
        <f t="shared" si="91"/>
        <v>-</v>
      </c>
      <c r="W207" s="27" t="str">
        <f t="shared" si="91"/>
        <v>-</v>
      </c>
      <c r="X207" s="27" t="str">
        <f t="shared" si="91"/>
        <v>-</v>
      </c>
      <c r="Y207" s="27" t="str">
        <f t="shared" si="91"/>
        <v>-</v>
      </c>
      <c r="Z207" s="27" t="str">
        <f t="shared" si="91"/>
        <v>-</v>
      </c>
      <c r="AA207" s="27" t="str">
        <f t="shared" si="91"/>
        <v>-</v>
      </c>
      <c r="AB207" s="27" t="str">
        <f t="shared" si="91"/>
        <v>-</v>
      </c>
      <c r="AC207" s="27" t="str">
        <f t="shared" si="91"/>
        <v>-</v>
      </c>
      <c r="AD207" s="27" t="str">
        <f t="shared" si="91"/>
        <v>-</v>
      </c>
      <c r="AE207" s="27" t="str">
        <f t="shared" si="91"/>
        <v>-</v>
      </c>
      <c r="AF207" s="27" t="str">
        <f t="shared" si="91"/>
        <v>-</v>
      </c>
      <c r="AG207" s="27">
        <f t="shared" ref="AG207:AU209" si="92">AG206</f>
        <v>220</v>
      </c>
      <c r="AH207" s="27" t="str">
        <f t="shared" si="92"/>
        <v>-</v>
      </c>
      <c r="AI207" s="27" t="str">
        <f t="shared" si="92"/>
        <v>-</v>
      </c>
      <c r="AJ207" s="27" t="str">
        <f t="shared" si="92"/>
        <v>-</v>
      </c>
      <c r="AK207" s="27" t="str">
        <f t="shared" si="92"/>
        <v>-</v>
      </c>
      <c r="AL207" s="27" t="str">
        <f t="shared" si="92"/>
        <v>-</v>
      </c>
      <c r="AM207" s="27" t="str">
        <f t="shared" si="92"/>
        <v>-</v>
      </c>
      <c r="AN207" s="27" t="str">
        <f t="shared" si="92"/>
        <v>-</v>
      </c>
      <c r="AO207" s="27" t="str">
        <f t="shared" si="92"/>
        <v>-</v>
      </c>
      <c r="AP207" s="27" t="str">
        <f t="shared" si="92"/>
        <v>-</v>
      </c>
      <c r="AQ207" s="27" t="str">
        <f t="shared" si="92"/>
        <v>-</v>
      </c>
      <c r="AR207" s="27" t="str">
        <f t="shared" si="92"/>
        <v>-</v>
      </c>
      <c r="AS207" s="27" t="str">
        <f t="shared" si="92"/>
        <v>-</v>
      </c>
      <c r="AT207" s="27" t="str">
        <f t="shared" si="92"/>
        <v>-</v>
      </c>
      <c r="AU207" s="27" t="str">
        <f t="shared" si="92"/>
        <v>-</v>
      </c>
      <c r="AV207" s="27">
        <f t="shared" ref="AV207:BY207" si="93">AV206</f>
        <v>220</v>
      </c>
      <c r="AW207" s="27" t="str">
        <f t="shared" si="93"/>
        <v>-</v>
      </c>
      <c r="AX207" s="27" t="str">
        <f t="shared" si="93"/>
        <v>-</v>
      </c>
      <c r="AY207" s="27" t="str">
        <f t="shared" si="93"/>
        <v>-</v>
      </c>
      <c r="AZ207" s="27" t="str">
        <f t="shared" si="93"/>
        <v>-</v>
      </c>
      <c r="BA207" s="27" t="str">
        <f t="shared" si="93"/>
        <v>-</v>
      </c>
      <c r="BB207" s="27" t="str">
        <f t="shared" si="93"/>
        <v>-</v>
      </c>
      <c r="BC207" s="27" t="str">
        <f t="shared" si="93"/>
        <v>-</v>
      </c>
      <c r="BD207" s="27" t="str">
        <f t="shared" si="93"/>
        <v>-</v>
      </c>
      <c r="BE207" s="27" t="str">
        <f t="shared" si="93"/>
        <v>-</v>
      </c>
      <c r="BF207" s="27" t="str">
        <f t="shared" si="93"/>
        <v>-</v>
      </c>
      <c r="BG207" s="27" t="str">
        <f t="shared" si="93"/>
        <v>-</v>
      </c>
      <c r="BH207" s="27" t="str">
        <f t="shared" si="93"/>
        <v>-</v>
      </c>
      <c r="BI207" s="27" t="str">
        <f t="shared" si="93"/>
        <v>-</v>
      </c>
      <c r="BJ207" s="27" t="str">
        <f t="shared" si="93"/>
        <v>-</v>
      </c>
      <c r="BK207" s="27" t="str">
        <f t="shared" si="93"/>
        <v>-</v>
      </c>
      <c r="BL207" s="27" t="str">
        <f t="shared" si="93"/>
        <v>-</v>
      </c>
      <c r="BM207" s="27" t="str">
        <f t="shared" si="93"/>
        <v>-</v>
      </c>
      <c r="BN207" s="27" t="str">
        <f t="shared" si="93"/>
        <v>-</v>
      </c>
      <c r="BO207" s="27" t="str">
        <f t="shared" si="93"/>
        <v>-</v>
      </c>
      <c r="BP207" s="27" t="str">
        <f t="shared" si="93"/>
        <v>-</v>
      </c>
      <c r="BQ207" s="27" t="str">
        <f t="shared" si="93"/>
        <v>-</v>
      </c>
      <c r="BR207" s="27" t="str">
        <f t="shared" si="93"/>
        <v>-</v>
      </c>
      <c r="BS207" s="27" t="str">
        <f t="shared" si="93"/>
        <v>-</v>
      </c>
      <c r="BT207" s="27" t="str">
        <f t="shared" si="93"/>
        <v>-</v>
      </c>
      <c r="BU207" s="27" t="str">
        <f t="shared" si="93"/>
        <v>-</v>
      </c>
      <c r="BV207" s="27" t="str">
        <f t="shared" si="93"/>
        <v>-</v>
      </c>
      <c r="BW207" s="27" t="str">
        <f t="shared" si="93"/>
        <v>-</v>
      </c>
      <c r="BX207" s="27" t="str">
        <f t="shared" si="93"/>
        <v>-</v>
      </c>
      <c r="BY207" s="27" t="str">
        <f t="shared" si="93"/>
        <v>-</v>
      </c>
    </row>
    <row r="208" spans="1:122" outlineLevel="1">
      <c r="B208" s="25" t="s">
        <v>887</v>
      </c>
      <c r="C208" s="27" t="str">
        <f t="shared" si="90"/>
        <v>-</v>
      </c>
      <c r="D208" s="27" t="str">
        <f t="shared" si="90"/>
        <v>-</v>
      </c>
      <c r="E208" s="27" t="str">
        <f t="shared" si="90"/>
        <v>-</v>
      </c>
      <c r="F208" s="27" t="str">
        <f t="shared" si="90"/>
        <v>-</v>
      </c>
      <c r="G208" s="27" t="str">
        <f t="shared" si="90"/>
        <v>-</v>
      </c>
      <c r="H208" s="27" t="str">
        <f t="shared" si="90"/>
        <v>-</v>
      </c>
      <c r="I208" s="27" t="str">
        <f t="shared" si="90"/>
        <v>-</v>
      </c>
      <c r="J208" s="27" t="str">
        <f t="shared" si="90"/>
        <v>-</v>
      </c>
      <c r="K208" s="27" t="str">
        <f t="shared" si="90"/>
        <v>-</v>
      </c>
      <c r="L208" s="27" t="str">
        <f t="shared" si="90"/>
        <v>-</v>
      </c>
      <c r="M208" s="27" t="str">
        <f t="shared" si="90"/>
        <v>-</v>
      </c>
      <c r="N208" s="27" t="str">
        <f t="shared" si="90"/>
        <v>-</v>
      </c>
      <c r="O208" s="27" t="str">
        <f t="shared" si="90"/>
        <v>-</v>
      </c>
      <c r="P208" s="27" t="str">
        <f t="shared" si="90"/>
        <v>-</v>
      </c>
      <c r="Q208" s="27" t="str">
        <f t="shared" si="91"/>
        <v>-</v>
      </c>
      <c r="R208" s="27" t="str">
        <f t="shared" si="91"/>
        <v>-</v>
      </c>
      <c r="S208" s="27" t="str">
        <f t="shared" si="91"/>
        <v>-</v>
      </c>
      <c r="T208" s="27" t="str">
        <f t="shared" si="91"/>
        <v>-</v>
      </c>
      <c r="U208" s="27" t="str">
        <f t="shared" si="91"/>
        <v>-</v>
      </c>
      <c r="V208" s="27" t="str">
        <f t="shared" si="91"/>
        <v>-</v>
      </c>
      <c r="W208" s="27" t="str">
        <f t="shared" si="91"/>
        <v>-</v>
      </c>
      <c r="X208" s="27" t="str">
        <f t="shared" si="91"/>
        <v>-</v>
      </c>
      <c r="Y208" s="27" t="str">
        <f t="shared" si="91"/>
        <v>-</v>
      </c>
      <c r="Z208" s="27" t="str">
        <f t="shared" si="91"/>
        <v>-</v>
      </c>
      <c r="AA208" s="27" t="str">
        <f t="shared" si="91"/>
        <v>-</v>
      </c>
      <c r="AB208" s="27" t="str">
        <f t="shared" si="91"/>
        <v>-</v>
      </c>
      <c r="AC208" s="27" t="str">
        <f t="shared" si="91"/>
        <v>-</v>
      </c>
      <c r="AD208" s="27" t="str">
        <f t="shared" si="91"/>
        <v>-</v>
      </c>
      <c r="AE208" s="27" t="str">
        <f t="shared" si="91"/>
        <v>-</v>
      </c>
      <c r="AF208" s="27" t="str">
        <f t="shared" si="91"/>
        <v>-</v>
      </c>
      <c r="AG208" s="27">
        <f t="shared" si="92"/>
        <v>220</v>
      </c>
      <c r="AH208" s="27" t="str">
        <f t="shared" si="92"/>
        <v>-</v>
      </c>
      <c r="AI208" s="27" t="str">
        <f t="shared" si="92"/>
        <v>-</v>
      </c>
      <c r="AJ208" s="27" t="str">
        <f t="shared" si="92"/>
        <v>-</v>
      </c>
      <c r="AK208" s="27" t="str">
        <f t="shared" si="92"/>
        <v>-</v>
      </c>
      <c r="AL208" s="27" t="str">
        <f t="shared" si="92"/>
        <v>-</v>
      </c>
      <c r="AM208" s="27" t="str">
        <f t="shared" si="92"/>
        <v>-</v>
      </c>
      <c r="AN208" s="27" t="str">
        <f t="shared" si="92"/>
        <v>-</v>
      </c>
      <c r="AO208" s="27" t="str">
        <f t="shared" si="92"/>
        <v>-</v>
      </c>
      <c r="AP208" s="27" t="str">
        <f t="shared" si="92"/>
        <v>-</v>
      </c>
      <c r="AQ208" s="27" t="str">
        <f t="shared" si="92"/>
        <v>-</v>
      </c>
      <c r="AR208" s="27" t="str">
        <f t="shared" si="92"/>
        <v>-</v>
      </c>
      <c r="AS208" s="27" t="str">
        <f t="shared" si="92"/>
        <v>-</v>
      </c>
      <c r="AT208" s="27" t="str">
        <f t="shared" si="92"/>
        <v>-</v>
      </c>
      <c r="AU208" s="27" t="str">
        <f t="shared" si="92"/>
        <v>-</v>
      </c>
      <c r="AV208" s="27">
        <f t="shared" ref="AV208:BY208" si="94">AV207</f>
        <v>220</v>
      </c>
      <c r="AW208" s="27" t="str">
        <f t="shared" si="94"/>
        <v>-</v>
      </c>
      <c r="AX208" s="27" t="str">
        <f t="shared" si="94"/>
        <v>-</v>
      </c>
      <c r="AY208" s="27" t="str">
        <f t="shared" si="94"/>
        <v>-</v>
      </c>
      <c r="AZ208" s="27" t="str">
        <f t="shared" si="94"/>
        <v>-</v>
      </c>
      <c r="BA208" s="27" t="str">
        <f t="shared" si="94"/>
        <v>-</v>
      </c>
      <c r="BB208" s="27" t="str">
        <f t="shared" si="94"/>
        <v>-</v>
      </c>
      <c r="BC208" s="27" t="str">
        <f t="shared" si="94"/>
        <v>-</v>
      </c>
      <c r="BD208" s="27" t="str">
        <f t="shared" si="94"/>
        <v>-</v>
      </c>
      <c r="BE208" s="27" t="str">
        <f t="shared" si="94"/>
        <v>-</v>
      </c>
      <c r="BF208" s="27" t="str">
        <f t="shared" si="94"/>
        <v>-</v>
      </c>
      <c r="BG208" s="27" t="str">
        <f t="shared" si="94"/>
        <v>-</v>
      </c>
      <c r="BH208" s="27" t="str">
        <f t="shared" si="94"/>
        <v>-</v>
      </c>
      <c r="BI208" s="27" t="str">
        <f t="shared" si="94"/>
        <v>-</v>
      </c>
      <c r="BJ208" s="27" t="str">
        <f t="shared" si="94"/>
        <v>-</v>
      </c>
      <c r="BK208" s="27" t="str">
        <f t="shared" si="94"/>
        <v>-</v>
      </c>
      <c r="BL208" s="27" t="str">
        <f t="shared" si="94"/>
        <v>-</v>
      </c>
      <c r="BM208" s="27" t="str">
        <f t="shared" si="94"/>
        <v>-</v>
      </c>
      <c r="BN208" s="27" t="str">
        <f t="shared" si="94"/>
        <v>-</v>
      </c>
      <c r="BO208" s="27" t="str">
        <f t="shared" si="94"/>
        <v>-</v>
      </c>
      <c r="BP208" s="27" t="str">
        <f t="shared" si="94"/>
        <v>-</v>
      </c>
      <c r="BQ208" s="27" t="str">
        <f t="shared" si="94"/>
        <v>-</v>
      </c>
      <c r="BR208" s="27" t="str">
        <f t="shared" si="94"/>
        <v>-</v>
      </c>
      <c r="BS208" s="27" t="str">
        <f t="shared" si="94"/>
        <v>-</v>
      </c>
      <c r="BT208" s="27" t="str">
        <f t="shared" si="94"/>
        <v>-</v>
      </c>
      <c r="BU208" s="27" t="str">
        <f t="shared" si="94"/>
        <v>-</v>
      </c>
      <c r="BV208" s="27" t="str">
        <f t="shared" si="94"/>
        <v>-</v>
      </c>
      <c r="BW208" s="27" t="str">
        <f t="shared" si="94"/>
        <v>-</v>
      </c>
      <c r="BX208" s="27" t="str">
        <f t="shared" si="94"/>
        <v>-</v>
      </c>
      <c r="BY208" s="27" t="str">
        <f t="shared" si="94"/>
        <v>-</v>
      </c>
    </row>
    <row r="209" spans="2:77" outlineLevel="1">
      <c r="B209" s="25" t="s">
        <v>888</v>
      </c>
      <c r="C209" s="27" t="str">
        <f t="shared" si="90"/>
        <v>-</v>
      </c>
      <c r="D209" s="27" t="str">
        <f t="shared" si="90"/>
        <v>-</v>
      </c>
      <c r="E209" s="27" t="str">
        <f t="shared" si="90"/>
        <v>-</v>
      </c>
      <c r="F209" s="27" t="str">
        <f t="shared" si="90"/>
        <v>-</v>
      </c>
      <c r="G209" s="27" t="str">
        <f t="shared" si="90"/>
        <v>-</v>
      </c>
      <c r="H209" s="27" t="str">
        <f t="shared" si="90"/>
        <v>-</v>
      </c>
      <c r="I209" s="27" t="str">
        <f t="shared" si="90"/>
        <v>-</v>
      </c>
      <c r="J209" s="27" t="str">
        <f t="shared" si="90"/>
        <v>-</v>
      </c>
      <c r="K209" s="27" t="str">
        <f t="shared" si="90"/>
        <v>-</v>
      </c>
      <c r="L209" s="27" t="str">
        <f t="shared" si="90"/>
        <v>-</v>
      </c>
      <c r="M209" s="27" t="str">
        <f t="shared" si="90"/>
        <v>-</v>
      </c>
      <c r="N209" s="27" t="str">
        <f t="shared" si="90"/>
        <v>-</v>
      </c>
      <c r="O209" s="27" t="str">
        <f t="shared" si="90"/>
        <v>-</v>
      </c>
      <c r="P209" s="27" t="str">
        <f t="shared" si="90"/>
        <v>-</v>
      </c>
      <c r="Q209" s="27" t="str">
        <f t="shared" si="91"/>
        <v>-</v>
      </c>
      <c r="R209" s="27" t="str">
        <f t="shared" si="91"/>
        <v>-</v>
      </c>
      <c r="S209" s="27" t="str">
        <f t="shared" si="91"/>
        <v>-</v>
      </c>
      <c r="T209" s="27" t="str">
        <f t="shared" si="91"/>
        <v>-</v>
      </c>
      <c r="U209" s="27" t="str">
        <f t="shared" si="91"/>
        <v>-</v>
      </c>
      <c r="V209" s="27" t="str">
        <f t="shared" si="91"/>
        <v>-</v>
      </c>
      <c r="W209" s="27" t="str">
        <f t="shared" si="91"/>
        <v>-</v>
      </c>
      <c r="X209" s="27" t="str">
        <f t="shared" si="91"/>
        <v>-</v>
      </c>
      <c r="Y209" s="27" t="str">
        <f t="shared" si="91"/>
        <v>-</v>
      </c>
      <c r="Z209" s="27" t="str">
        <f t="shared" si="91"/>
        <v>-</v>
      </c>
      <c r="AA209" s="27" t="str">
        <f t="shared" si="91"/>
        <v>-</v>
      </c>
      <c r="AB209" s="27" t="str">
        <f t="shared" si="91"/>
        <v>-</v>
      </c>
      <c r="AC209" s="27" t="str">
        <f t="shared" si="91"/>
        <v>-</v>
      </c>
      <c r="AD209" s="27" t="str">
        <f t="shared" si="91"/>
        <v>-</v>
      </c>
      <c r="AE209" s="27" t="str">
        <f t="shared" si="91"/>
        <v>-</v>
      </c>
      <c r="AF209" s="27" t="str">
        <f t="shared" si="91"/>
        <v>-</v>
      </c>
      <c r="AG209" s="27">
        <f t="shared" si="92"/>
        <v>220</v>
      </c>
      <c r="AH209" s="27" t="str">
        <f t="shared" si="92"/>
        <v>-</v>
      </c>
      <c r="AI209" s="27" t="str">
        <f t="shared" si="92"/>
        <v>-</v>
      </c>
      <c r="AJ209" s="27" t="str">
        <f t="shared" si="92"/>
        <v>-</v>
      </c>
      <c r="AK209" s="27" t="str">
        <f t="shared" si="92"/>
        <v>-</v>
      </c>
      <c r="AL209" s="27" t="str">
        <f t="shared" si="92"/>
        <v>-</v>
      </c>
      <c r="AM209" s="27" t="str">
        <f t="shared" si="92"/>
        <v>-</v>
      </c>
      <c r="AN209" s="27" t="str">
        <f t="shared" si="92"/>
        <v>-</v>
      </c>
      <c r="AO209" s="27" t="str">
        <f t="shared" si="92"/>
        <v>-</v>
      </c>
      <c r="AP209" s="27" t="str">
        <f t="shared" si="92"/>
        <v>-</v>
      </c>
      <c r="AQ209" s="27" t="str">
        <f t="shared" si="92"/>
        <v>-</v>
      </c>
      <c r="AR209" s="27" t="str">
        <f t="shared" si="92"/>
        <v>-</v>
      </c>
      <c r="AS209" s="27" t="str">
        <f t="shared" si="92"/>
        <v>-</v>
      </c>
      <c r="AT209" s="27" t="str">
        <f t="shared" si="92"/>
        <v>-</v>
      </c>
      <c r="AU209" s="27" t="str">
        <f t="shared" si="92"/>
        <v>-</v>
      </c>
      <c r="AV209" s="27">
        <f t="shared" ref="AV209:BY209" si="95">AV208</f>
        <v>220</v>
      </c>
      <c r="AW209" s="27" t="str">
        <f t="shared" si="95"/>
        <v>-</v>
      </c>
      <c r="AX209" s="27" t="str">
        <f t="shared" si="95"/>
        <v>-</v>
      </c>
      <c r="AY209" s="27" t="str">
        <f t="shared" si="95"/>
        <v>-</v>
      </c>
      <c r="AZ209" s="27" t="str">
        <f t="shared" si="95"/>
        <v>-</v>
      </c>
      <c r="BA209" s="27" t="str">
        <f t="shared" si="95"/>
        <v>-</v>
      </c>
      <c r="BB209" s="27" t="str">
        <f t="shared" si="95"/>
        <v>-</v>
      </c>
      <c r="BC209" s="27" t="str">
        <f t="shared" si="95"/>
        <v>-</v>
      </c>
      <c r="BD209" s="27" t="str">
        <f t="shared" si="95"/>
        <v>-</v>
      </c>
      <c r="BE209" s="27" t="str">
        <f t="shared" si="95"/>
        <v>-</v>
      </c>
      <c r="BF209" s="27" t="str">
        <f t="shared" si="95"/>
        <v>-</v>
      </c>
      <c r="BG209" s="27" t="str">
        <f t="shared" si="95"/>
        <v>-</v>
      </c>
      <c r="BH209" s="27" t="str">
        <f t="shared" si="95"/>
        <v>-</v>
      </c>
      <c r="BI209" s="27" t="str">
        <f t="shared" si="95"/>
        <v>-</v>
      </c>
      <c r="BJ209" s="27" t="str">
        <f t="shared" si="95"/>
        <v>-</v>
      </c>
      <c r="BK209" s="27" t="str">
        <f t="shared" si="95"/>
        <v>-</v>
      </c>
      <c r="BL209" s="27" t="str">
        <f t="shared" si="95"/>
        <v>-</v>
      </c>
      <c r="BM209" s="27" t="str">
        <f t="shared" si="95"/>
        <v>-</v>
      </c>
      <c r="BN209" s="27" t="str">
        <f t="shared" si="95"/>
        <v>-</v>
      </c>
      <c r="BO209" s="27" t="str">
        <f t="shared" si="95"/>
        <v>-</v>
      </c>
      <c r="BP209" s="27" t="str">
        <f t="shared" si="95"/>
        <v>-</v>
      </c>
      <c r="BQ209" s="27" t="str">
        <f t="shared" si="95"/>
        <v>-</v>
      </c>
      <c r="BR209" s="27" t="str">
        <f t="shared" si="95"/>
        <v>-</v>
      </c>
      <c r="BS209" s="27" t="str">
        <f t="shared" si="95"/>
        <v>-</v>
      </c>
      <c r="BT209" s="27" t="str">
        <f t="shared" si="95"/>
        <v>-</v>
      </c>
      <c r="BU209" s="27" t="str">
        <f t="shared" si="95"/>
        <v>-</v>
      </c>
      <c r="BV209" s="27" t="str">
        <f t="shared" si="95"/>
        <v>-</v>
      </c>
      <c r="BW209" s="27" t="str">
        <f t="shared" si="95"/>
        <v>-</v>
      </c>
      <c r="BX209" s="27" t="str">
        <f t="shared" si="95"/>
        <v>-</v>
      </c>
      <c r="BY209" s="27" t="str">
        <f t="shared" si="95"/>
        <v>-</v>
      </c>
    </row>
    <row r="210" spans="2:77" outlineLevel="1">
      <c r="B210" s="25" t="s">
        <v>969</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v>31</v>
      </c>
      <c r="AH210" s="28">
        <v>32</v>
      </c>
      <c r="AI210" s="28">
        <v>33</v>
      </c>
      <c r="AJ210" s="28">
        <v>34</v>
      </c>
      <c r="AK210" s="28" t="s">
        <v>30</v>
      </c>
      <c r="AL210" s="28" t="s">
        <v>30</v>
      </c>
      <c r="AM210" s="28" t="s">
        <v>30</v>
      </c>
      <c r="AN210" s="28" t="s">
        <v>30</v>
      </c>
      <c r="AO210" s="28" t="s">
        <v>30</v>
      </c>
      <c r="AP210" s="28" t="s">
        <v>30</v>
      </c>
      <c r="AQ210" s="28" t="s">
        <v>30</v>
      </c>
      <c r="AR210" s="28" t="s">
        <v>30</v>
      </c>
      <c r="AS210" s="28" t="s">
        <v>30</v>
      </c>
      <c r="AT210" s="28" t="s">
        <v>30</v>
      </c>
      <c r="AU210" s="28" t="s">
        <v>30</v>
      </c>
      <c r="AV210" s="28">
        <v>31</v>
      </c>
      <c r="AW210" s="28">
        <v>32</v>
      </c>
      <c r="AX210" s="28">
        <v>33</v>
      </c>
      <c r="AY210" s="28">
        <v>34</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t="s">
        <v>30</v>
      </c>
      <c r="D211" s="28" t="s">
        <v>30</v>
      </c>
      <c r="E211" s="28" t="s">
        <v>30</v>
      </c>
      <c r="F211" s="28" t="s">
        <v>30</v>
      </c>
      <c r="G211" s="28" t="s">
        <v>30</v>
      </c>
      <c r="H211" s="28" t="s">
        <v>30</v>
      </c>
      <c r="I211" s="28" t="s">
        <v>30</v>
      </c>
      <c r="J211" s="28" t="s">
        <v>30</v>
      </c>
      <c r="K211" s="28" t="s">
        <v>30</v>
      </c>
      <c r="L211" s="28" t="s">
        <v>30</v>
      </c>
      <c r="M211" s="28" t="s">
        <v>30</v>
      </c>
      <c r="N211" s="28" t="s">
        <v>30</v>
      </c>
      <c r="O211" s="28" t="s">
        <v>30</v>
      </c>
      <c r="P211" s="28" t="s">
        <v>30</v>
      </c>
      <c r="Q211" s="28" t="s">
        <v>30</v>
      </c>
      <c r="R211" s="28" t="s">
        <v>30</v>
      </c>
      <c r="S211" s="28" t="s">
        <v>30</v>
      </c>
      <c r="T211" s="28" t="s">
        <v>30</v>
      </c>
      <c r="U211" s="28" t="s">
        <v>30</v>
      </c>
      <c r="V211" s="28" t="s">
        <v>30</v>
      </c>
      <c r="W211" s="28" t="s">
        <v>30</v>
      </c>
      <c r="X211" s="28" t="s">
        <v>30</v>
      </c>
      <c r="Y211" s="28" t="s">
        <v>30</v>
      </c>
      <c r="Z211" s="28" t="s">
        <v>30</v>
      </c>
      <c r="AA211" s="28" t="s">
        <v>30</v>
      </c>
      <c r="AB211" s="28" t="s">
        <v>30</v>
      </c>
      <c r="AC211" s="28" t="s">
        <v>30</v>
      </c>
      <c r="AD211" s="28" t="s">
        <v>30</v>
      </c>
      <c r="AE211" s="28" t="s">
        <v>30</v>
      </c>
      <c r="AF211" s="28" t="s">
        <v>30</v>
      </c>
      <c r="AG211" s="28">
        <f>340/4</f>
        <v>85</v>
      </c>
      <c r="AH211" s="28">
        <f>340/4</f>
        <v>85</v>
      </c>
      <c r="AI211" s="28">
        <f>340/4</f>
        <v>85</v>
      </c>
      <c r="AJ211" s="28">
        <f>340/4</f>
        <v>85</v>
      </c>
      <c r="AK211" s="28" t="s">
        <v>30</v>
      </c>
      <c r="AL211" s="28" t="s">
        <v>30</v>
      </c>
      <c r="AM211" s="28" t="s">
        <v>30</v>
      </c>
      <c r="AN211" s="28" t="s">
        <v>30</v>
      </c>
      <c r="AO211" s="28" t="s">
        <v>30</v>
      </c>
      <c r="AP211" s="28" t="s">
        <v>30</v>
      </c>
      <c r="AQ211" s="28" t="s">
        <v>30</v>
      </c>
      <c r="AR211" s="28" t="s">
        <v>30</v>
      </c>
      <c r="AS211" s="28" t="s">
        <v>30</v>
      </c>
      <c r="AT211" s="28" t="s">
        <v>30</v>
      </c>
      <c r="AU211" s="28" t="s">
        <v>30</v>
      </c>
      <c r="AV211" s="28">
        <f>340/4</f>
        <v>85</v>
      </c>
      <c r="AW211" s="28">
        <f>340/4</f>
        <v>85</v>
      </c>
      <c r="AX211" s="28">
        <f>340/4</f>
        <v>85</v>
      </c>
      <c r="AY211" s="28">
        <f>340/4</f>
        <v>85</v>
      </c>
      <c r="AZ211" s="28" t="s">
        <v>30</v>
      </c>
      <c r="BA211" s="28" t="s">
        <v>30</v>
      </c>
      <c r="BB211" s="28" t="s">
        <v>30</v>
      </c>
      <c r="BC211" s="28" t="s">
        <v>30</v>
      </c>
      <c r="BD211" s="28" t="s">
        <v>30</v>
      </c>
      <c r="BE211" s="28" t="s">
        <v>30</v>
      </c>
      <c r="BF211" s="28" t="s">
        <v>30</v>
      </c>
      <c r="BG211" s="28" t="s">
        <v>30</v>
      </c>
      <c r="BH211" s="28" t="s">
        <v>30</v>
      </c>
      <c r="BI211" s="28" t="s">
        <v>30</v>
      </c>
      <c r="BJ211" s="28" t="s">
        <v>30</v>
      </c>
      <c r="BK211" s="28" t="s">
        <v>30</v>
      </c>
      <c r="BL211" s="28" t="s">
        <v>30</v>
      </c>
      <c r="BM211" s="28" t="s">
        <v>30</v>
      </c>
      <c r="BN211" s="28" t="s">
        <v>30</v>
      </c>
      <c r="BO211" s="28" t="s">
        <v>30</v>
      </c>
      <c r="BP211" s="28" t="s">
        <v>30</v>
      </c>
      <c r="BQ211" s="28" t="s">
        <v>30</v>
      </c>
      <c r="BR211" s="28" t="s">
        <v>30</v>
      </c>
      <c r="BS211" s="28" t="s">
        <v>30</v>
      </c>
      <c r="BT211" s="28" t="s">
        <v>30</v>
      </c>
      <c r="BU211" s="28" t="s">
        <v>30</v>
      </c>
      <c r="BV211" s="28" t="s">
        <v>30</v>
      </c>
      <c r="BW211" s="28" t="s">
        <v>30</v>
      </c>
      <c r="BX211" s="28" t="s">
        <v>30</v>
      </c>
      <c r="BY211" s="28" t="s">
        <v>30</v>
      </c>
    </row>
    <row r="212" spans="2:77" outlineLevel="1">
      <c r="B212" s="25" t="s">
        <v>886</v>
      </c>
      <c r="C212" s="27" t="str">
        <f t="shared" ref="C212:P214" si="96">C211</f>
        <v>-</v>
      </c>
      <c r="D212" s="27" t="str">
        <f t="shared" si="96"/>
        <v>-</v>
      </c>
      <c r="E212" s="27" t="str">
        <f t="shared" si="96"/>
        <v>-</v>
      </c>
      <c r="F212" s="27" t="str">
        <f t="shared" si="96"/>
        <v>-</v>
      </c>
      <c r="G212" s="27" t="str">
        <f t="shared" si="96"/>
        <v>-</v>
      </c>
      <c r="H212" s="27" t="str">
        <f t="shared" si="96"/>
        <v>-</v>
      </c>
      <c r="I212" s="27" t="str">
        <f t="shared" si="96"/>
        <v>-</v>
      </c>
      <c r="J212" s="27" t="str">
        <f t="shared" si="96"/>
        <v>-</v>
      </c>
      <c r="K212" s="27" t="str">
        <f t="shared" si="96"/>
        <v>-</v>
      </c>
      <c r="L212" s="27" t="str">
        <f t="shared" si="96"/>
        <v>-</v>
      </c>
      <c r="M212" s="27" t="str">
        <f t="shared" si="96"/>
        <v>-</v>
      </c>
      <c r="N212" s="27" t="str">
        <f t="shared" si="96"/>
        <v>-</v>
      </c>
      <c r="O212" s="27" t="str">
        <f t="shared" si="96"/>
        <v>-</v>
      </c>
      <c r="P212" s="27" t="str">
        <f t="shared" si="96"/>
        <v>-</v>
      </c>
      <c r="Q212" s="27" t="str">
        <f t="shared" ref="Q212:AF214" si="97">Q211</f>
        <v>-</v>
      </c>
      <c r="R212" s="27" t="str">
        <f t="shared" si="97"/>
        <v>-</v>
      </c>
      <c r="S212" s="27" t="str">
        <f t="shared" si="97"/>
        <v>-</v>
      </c>
      <c r="T212" s="27" t="str">
        <f t="shared" si="97"/>
        <v>-</v>
      </c>
      <c r="U212" s="27" t="str">
        <f t="shared" si="97"/>
        <v>-</v>
      </c>
      <c r="V212" s="27" t="str">
        <f t="shared" si="97"/>
        <v>-</v>
      </c>
      <c r="W212" s="27" t="str">
        <f t="shared" si="97"/>
        <v>-</v>
      </c>
      <c r="X212" s="27" t="str">
        <f t="shared" si="97"/>
        <v>-</v>
      </c>
      <c r="Y212" s="27" t="str">
        <f t="shared" si="97"/>
        <v>-</v>
      </c>
      <c r="Z212" s="27" t="str">
        <f t="shared" si="97"/>
        <v>-</v>
      </c>
      <c r="AA212" s="27" t="str">
        <f t="shared" si="97"/>
        <v>-</v>
      </c>
      <c r="AB212" s="27" t="str">
        <f t="shared" si="97"/>
        <v>-</v>
      </c>
      <c r="AC212" s="27" t="str">
        <f t="shared" si="97"/>
        <v>-</v>
      </c>
      <c r="AD212" s="27" t="str">
        <f t="shared" si="97"/>
        <v>-</v>
      </c>
      <c r="AE212" s="27" t="str">
        <f t="shared" si="97"/>
        <v>-</v>
      </c>
      <c r="AF212" s="27" t="str">
        <f t="shared" si="97"/>
        <v>-</v>
      </c>
      <c r="AG212" s="27">
        <f t="shared" ref="AG212:AU214" si="98">AG211</f>
        <v>85</v>
      </c>
      <c r="AH212" s="27">
        <f t="shared" si="98"/>
        <v>85</v>
      </c>
      <c r="AI212" s="27">
        <f t="shared" si="98"/>
        <v>85</v>
      </c>
      <c r="AJ212" s="27">
        <f t="shared" si="98"/>
        <v>85</v>
      </c>
      <c r="AK212" s="27" t="str">
        <f t="shared" si="98"/>
        <v>-</v>
      </c>
      <c r="AL212" s="27" t="str">
        <f t="shared" si="98"/>
        <v>-</v>
      </c>
      <c r="AM212" s="27" t="str">
        <f t="shared" si="98"/>
        <v>-</v>
      </c>
      <c r="AN212" s="27" t="str">
        <f t="shared" si="98"/>
        <v>-</v>
      </c>
      <c r="AO212" s="27" t="str">
        <f t="shared" si="98"/>
        <v>-</v>
      </c>
      <c r="AP212" s="27" t="str">
        <f t="shared" si="98"/>
        <v>-</v>
      </c>
      <c r="AQ212" s="27" t="str">
        <f t="shared" si="98"/>
        <v>-</v>
      </c>
      <c r="AR212" s="27" t="str">
        <f t="shared" si="98"/>
        <v>-</v>
      </c>
      <c r="AS212" s="27" t="str">
        <f t="shared" si="98"/>
        <v>-</v>
      </c>
      <c r="AT212" s="27" t="str">
        <f t="shared" si="98"/>
        <v>-</v>
      </c>
      <c r="AU212" s="27" t="str">
        <f t="shared" si="98"/>
        <v>-</v>
      </c>
      <c r="AV212" s="27">
        <f t="shared" ref="AV212:BY212" si="99">AV211</f>
        <v>85</v>
      </c>
      <c r="AW212" s="27">
        <f t="shared" si="99"/>
        <v>85</v>
      </c>
      <c r="AX212" s="27">
        <f t="shared" si="99"/>
        <v>85</v>
      </c>
      <c r="AY212" s="27">
        <f t="shared" si="99"/>
        <v>85</v>
      </c>
      <c r="AZ212" s="27" t="str">
        <f t="shared" si="99"/>
        <v>-</v>
      </c>
      <c r="BA212" s="27" t="str">
        <f t="shared" si="99"/>
        <v>-</v>
      </c>
      <c r="BB212" s="27" t="str">
        <f t="shared" si="99"/>
        <v>-</v>
      </c>
      <c r="BC212" s="27" t="str">
        <f t="shared" si="99"/>
        <v>-</v>
      </c>
      <c r="BD212" s="27" t="str">
        <f t="shared" si="99"/>
        <v>-</v>
      </c>
      <c r="BE212" s="27" t="str">
        <f t="shared" si="99"/>
        <v>-</v>
      </c>
      <c r="BF212" s="27" t="str">
        <f t="shared" si="99"/>
        <v>-</v>
      </c>
      <c r="BG212" s="27" t="str">
        <f t="shared" si="99"/>
        <v>-</v>
      </c>
      <c r="BH212" s="27" t="str">
        <f t="shared" si="99"/>
        <v>-</v>
      </c>
      <c r="BI212" s="27" t="str">
        <f t="shared" si="99"/>
        <v>-</v>
      </c>
      <c r="BJ212" s="27" t="str">
        <f t="shared" si="99"/>
        <v>-</v>
      </c>
      <c r="BK212" s="27" t="str">
        <f t="shared" si="99"/>
        <v>-</v>
      </c>
      <c r="BL212" s="27" t="str">
        <f t="shared" si="99"/>
        <v>-</v>
      </c>
      <c r="BM212" s="27" t="str">
        <f t="shared" si="99"/>
        <v>-</v>
      </c>
      <c r="BN212" s="27" t="str">
        <f t="shared" si="99"/>
        <v>-</v>
      </c>
      <c r="BO212" s="27" t="str">
        <f t="shared" si="99"/>
        <v>-</v>
      </c>
      <c r="BP212" s="27" t="str">
        <f t="shared" si="99"/>
        <v>-</v>
      </c>
      <c r="BQ212" s="27" t="str">
        <f t="shared" si="99"/>
        <v>-</v>
      </c>
      <c r="BR212" s="27" t="str">
        <f t="shared" si="99"/>
        <v>-</v>
      </c>
      <c r="BS212" s="27" t="str">
        <f t="shared" si="99"/>
        <v>-</v>
      </c>
      <c r="BT212" s="27" t="str">
        <f t="shared" si="99"/>
        <v>-</v>
      </c>
      <c r="BU212" s="27" t="str">
        <f t="shared" si="99"/>
        <v>-</v>
      </c>
      <c r="BV212" s="27" t="str">
        <f t="shared" si="99"/>
        <v>-</v>
      </c>
      <c r="BW212" s="27" t="str">
        <f t="shared" si="99"/>
        <v>-</v>
      </c>
      <c r="BX212" s="27" t="str">
        <f t="shared" si="99"/>
        <v>-</v>
      </c>
      <c r="BY212" s="27" t="str">
        <f t="shared" si="99"/>
        <v>-</v>
      </c>
    </row>
    <row r="213" spans="2:77" outlineLevel="1">
      <c r="B213" s="25" t="s">
        <v>887</v>
      </c>
      <c r="C213" s="27" t="str">
        <f t="shared" si="96"/>
        <v>-</v>
      </c>
      <c r="D213" s="27" t="str">
        <f t="shared" si="96"/>
        <v>-</v>
      </c>
      <c r="E213" s="27" t="str">
        <f t="shared" si="96"/>
        <v>-</v>
      </c>
      <c r="F213" s="27" t="str">
        <f t="shared" si="96"/>
        <v>-</v>
      </c>
      <c r="G213" s="27" t="str">
        <f t="shared" si="96"/>
        <v>-</v>
      </c>
      <c r="H213" s="27" t="str">
        <f t="shared" si="96"/>
        <v>-</v>
      </c>
      <c r="I213" s="27" t="str">
        <f t="shared" si="96"/>
        <v>-</v>
      </c>
      <c r="J213" s="27" t="str">
        <f t="shared" si="96"/>
        <v>-</v>
      </c>
      <c r="K213" s="27" t="str">
        <f t="shared" si="96"/>
        <v>-</v>
      </c>
      <c r="L213" s="27" t="str">
        <f t="shared" si="96"/>
        <v>-</v>
      </c>
      <c r="M213" s="27" t="str">
        <f t="shared" si="96"/>
        <v>-</v>
      </c>
      <c r="N213" s="27" t="str">
        <f t="shared" si="96"/>
        <v>-</v>
      </c>
      <c r="O213" s="27" t="str">
        <f t="shared" si="96"/>
        <v>-</v>
      </c>
      <c r="P213" s="27" t="str">
        <f t="shared" si="96"/>
        <v>-</v>
      </c>
      <c r="Q213" s="27" t="str">
        <f t="shared" si="97"/>
        <v>-</v>
      </c>
      <c r="R213" s="27" t="str">
        <f t="shared" si="97"/>
        <v>-</v>
      </c>
      <c r="S213" s="27" t="str">
        <f t="shared" si="97"/>
        <v>-</v>
      </c>
      <c r="T213" s="27" t="str">
        <f t="shared" si="97"/>
        <v>-</v>
      </c>
      <c r="U213" s="27" t="str">
        <f t="shared" si="97"/>
        <v>-</v>
      </c>
      <c r="V213" s="27" t="str">
        <f t="shared" si="97"/>
        <v>-</v>
      </c>
      <c r="W213" s="27" t="str">
        <f t="shared" si="97"/>
        <v>-</v>
      </c>
      <c r="X213" s="27" t="str">
        <f t="shared" si="97"/>
        <v>-</v>
      </c>
      <c r="Y213" s="27" t="str">
        <f t="shared" si="97"/>
        <v>-</v>
      </c>
      <c r="Z213" s="27" t="str">
        <f t="shared" si="97"/>
        <v>-</v>
      </c>
      <c r="AA213" s="27" t="str">
        <f t="shared" si="97"/>
        <v>-</v>
      </c>
      <c r="AB213" s="27" t="str">
        <f t="shared" si="97"/>
        <v>-</v>
      </c>
      <c r="AC213" s="27" t="str">
        <f t="shared" si="97"/>
        <v>-</v>
      </c>
      <c r="AD213" s="27" t="str">
        <f t="shared" si="97"/>
        <v>-</v>
      </c>
      <c r="AE213" s="27" t="str">
        <f t="shared" si="97"/>
        <v>-</v>
      </c>
      <c r="AF213" s="27" t="str">
        <f t="shared" si="97"/>
        <v>-</v>
      </c>
      <c r="AG213" s="27">
        <f t="shared" si="98"/>
        <v>85</v>
      </c>
      <c r="AH213" s="27">
        <f t="shared" si="98"/>
        <v>85</v>
      </c>
      <c r="AI213" s="27">
        <f t="shared" si="98"/>
        <v>85</v>
      </c>
      <c r="AJ213" s="27">
        <f t="shared" si="98"/>
        <v>85</v>
      </c>
      <c r="AK213" s="27" t="str">
        <f t="shared" si="98"/>
        <v>-</v>
      </c>
      <c r="AL213" s="27" t="str">
        <f t="shared" si="98"/>
        <v>-</v>
      </c>
      <c r="AM213" s="27" t="str">
        <f t="shared" si="98"/>
        <v>-</v>
      </c>
      <c r="AN213" s="27" t="str">
        <f t="shared" si="98"/>
        <v>-</v>
      </c>
      <c r="AO213" s="27" t="str">
        <f t="shared" si="98"/>
        <v>-</v>
      </c>
      <c r="AP213" s="27" t="str">
        <f t="shared" si="98"/>
        <v>-</v>
      </c>
      <c r="AQ213" s="27" t="str">
        <f t="shared" si="98"/>
        <v>-</v>
      </c>
      <c r="AR213" s="27" t="str">
        <f t="shared" si="98"/>
        <v>-</v>
      </c>
      <c r="AS213" s="27" t="str">
        <f t="shared" si="98"/>
        <v>-</v>
      </c>
      <c r="AT213" s="27" t="str">
        <f t="shared" si="98"/>
        <v>-</v>
      </c>
      <c r="AU213" s="27" t="str">
        <f t="shared" si="98"/>
        <v>-</v>
      </c>
      <c r="AV213" s="27">
        <f t="shared" ref="AV213:BY213" si="100">AV212</f>
        <v>85</v>
      </c>
      <c r="AW213" s="27">
        <f t="shared" si="100"/>
        <v>85</v>
      </c>
      <c r="AX213" s="27">
        <f t="shared" si="100"/>
        <v>85</v>
      </c>
      <c r="AY213" s="27">
        <f t="shared" si="100"/>
        <v>85</v>
      </c>
      <c r="AZ213" s="27" t="str">
        <f t="shared" si="100"/>
        <v>-</v>
      </c>
      <c r="BA213" s="27" t="str">
        <f t="shared" si="100"/>
        <v>-</v>
      </c>
      <c r="BB213" s="27" t="str">
        <f t="shared" si="100"/>
        <v>-</v>
      </c>
      <c r="BC213" s="27" t="str">
        <f t="shared" si="100"/>
        <v>-</v>
      </c>
      <c r="BD213" s="27" t="str">
        <f t="shared" si="100"/>
        <v>-</v>
      </c>
      <c r="BE213" s="27" t="str">
        <f t="shared" si="100"/>
        <v>-</v>
      </c>
      <c r="BF213" s="27" t="str">
        <f t="shared" si="100"/>
        <v>-</v>
      </c>
      <c r="BG213" s="27" t="str">
        <f t="shared" si="100"/>
        <v>-</v>
      </c>
      <c r="BH213" s="27" t="str">
        <f t="shared" si="100"/>
        <v>-</v>
      </c>
      <c r="BI213" s="27" t="str">
        <f t="shared" si="100"/>
        <v>-</v>
      </c>
      <c r="BJ213" s="27" t="str">
        <f t="shared" si="100"/>
        <v>-</v>
      </c>
      <c r="BK213" s="27" t="str">
        <f t="shared" si="100"/>
        <v>-</v>
      </c>
      <c r="BL213" s="27" t="str">
        <f t="shared" si="100"/>
        <v>-</v>
      </c>
      <c r="BM213" s="27" t="str">
        <f t="shared" si="100"/>
        <v>-</v>
      </c>
      <c r="BN213" s="27" t="str">
        <f t="shared" si="100"/>
        <v>-</v>
      </c>
      <c r="BO213" s="27" t="str">
        <f t="shared" si="100"/>
        <v>-</v>
      </c>
      <c r="BP213" s="27" t="str">
        <f t="shared" si="100"/>
        <v>-</v>
      </c>
      <c r="BQ213" s="27" t="str">
        <f t="shared" si="100"/>
        <v>-</v>
      </c>
      <c r="BR213" s="27" t="str">
        <f t="shared" si="100"/>
        <v>-</v>
      </c>
      <c r="BS213" s="27" t="str">
        <f t="shared" si="100"/>
        <v>-</v>
      </c>
      <c r="BT213" s="27" t="str">
        <f t="shared" si="100"/>
        <v>-</v>
      </c>
      <c r="BU213" s="27" t="str">
        <f t="shared" si="100"/>
        <v>-</v>
      </c>
      <c r="BV213" s="27" t="str">
        <f t="shared" si="100"/>
        <v>-</v>
      </c>
      <c r="BW213" s="27" t="str">
        <f t="shared" si="100"/>
        <v>-</v>
      </c>
      <c r="BX213" s="27" t="str">
        <f t="shared" si="100"/>
        <v>-</v>
      </c>
      <c r="BY213" s="27" t="str">
        <f t="shared" si="100"/>
        <v>-</v>
      </c>
    </row>
    <row r="214" spans="2:77" outlineLevel="1">
      <c r="B214" s="25" t="s">
        <v>888</v>
      </c>
      <c r="C214" s="27" t="str">
        <f t="shared" si="96"/>
        <v>-</v>
      </c>
      <c r="D214" s="27" t="str">
        <f t="shared" si="96"/>
        <v>-</v>
      </c>
      <c r="E214" s="27" t="str">
        <f t="shared" si="96"/>
        <v>-</v>
      </c>
      <c r="F214" s="27" t="str">
        <f t="shared" si="96"/>
        <v>-</v>
      </c>
      <c r="G214" s="27" t="str">
        <f t="shared" si="96"/>
        <v>-</v>
      </c>
      <c r="H214" s="27" t="str">
        <f t="shared" si="96"/>
        <v>-</v>
      </c>
      <c r="I214" s="27" t="str">
        <f t="shared" si="96"/>
        <v>-</v>
      </c>
      <c r="J214" s="27" t="str">
        <f t="shared" si="96"/>
        <v>-</v>
      </c>
      <c r="K214" s="27" t="str">
        <f t="shared" si="96"/>
        <v>-</v>
      </c>
      <c r="L214" s="27" t="str">
        <f t="shared" si="96"/>
        <v>-</v>
      </c>
      <c r="M214" s="27" t="str">
        <f t="shared" si="96"/>
        <v>-</v>
      </c>
      <c r="N214" s="27" t="str">
        <f t="shared" si="96"/>
        <v>-</v>
      </c>
      <c r="O214" s="27" t="str">
        <f t="shared" si="96"/>
        <v>-</v>
      </c>
      <c r="P214" s="27" t="str">
        <f t="shared" si="96"/>
        <v>-</v>
      </c>
      <c r="Q214" s="27" t="str">
        <f t="shared" si="97"/>
        <v>-</v>
      </c>
      <c r="R214" s="27" t="str">
        <f t="shared" si="97"/>
        <v>-</v>
      </c>
      <c r="S214" s="27" t="str">
        <f t="shared" si="97"/>
        <v>-</v>
      </c>
      <c r="T214" s="27" t="str">
        <f t="shared" si="97"/>
        <v>-</v>
      </c>
      <c r="U214" s="27" t="str">
        <f t="shared" si="97"/>
        <v>-</v>
      </c>
      <c r="V214" s="27" t="str">
        <f t="shared" si="97"/>
        <v>-</v>
      </c>
      <c r="W214" s="27" t="str">
        <f t="shared" si="97"/>
        <v>-</v>
      </c>
      <c r="X214" s="27" t="str">
        <f t="shared" si="97"/>
        <v>-</v>
      </c>
      <c r="Y214" s="27" t="str">
        <f t="shared" si="97"/>
        <v>-</v>
      </c>
      <c r="Z214" s="27" t="str">
        <f t="shared" si="97"/>
        <v>-</v>
      </c>
      <c r="AA214" s="27" t="str">
        <f t="shared" si="97"/>
        <v>-</v>
      </c>
      <c r="AB214" s="27" t="str">
        <f t="shared" si="97"/>
        <v>-</v>
      </c>
      <c r="AC214" s="27" t="str">
        <f t="shared" si="97"/>
        <v>-</v>
      </c>
      <c r="AD214" s="27" t="str">
        <f t="shared" si="97"/>
        <v>-</v>
      </c>
      <c r="AE214" s="27" t="str">
        <f t="shared" si="97"/>
        <v>-</v>
      </c>
      <c r="AF214" s="27" t="str">
        <f t="shared" si="97"/>
        <v>-</v>
      </c>
      <c r="AG214" s="27">
        <f t="shared" si="98"/>
        <v>85</v>
      </c>
      <c r="AH214" s="27">
        <f t="shared" si="98"/>
        <v>85</v>
      </c>
      <c r="AI214" s="27">
        <f t="shared" si="98"/>
        <v>85</v>
      </c>
      <c r="AJ214" s="27">
        <f t="shared" si="98"/>
        <v>85</v>
      </c>
      <c r="AK214" s="27" t="str">
        <f t="shared" si="98"/>
        <v>-</v>
      </c>
      <c r="AL214" s="27" t="str">
        <f t="shared" si="98"/>
        <v>-</v>
      </c>
      <c r="AM214" s="27" t="str">
        <f t="shared" si="98"/>
        <v>-</v>
      </c>
      <c r="AN214" s="27" t="str">
        <f t="shared" si="98"/>
        <v>-</v>
      </c>
      <c r="AO214" s="27" t="str">
        <f t="shared" si="98"/>
        <v>-</v>
      </c>
      <c r="AP214" s="27" t="str">
        <f t="shared" si="98"/>
        <v>-</v>
      </c>
      <c r="AQ214" s="27" t="str">
        <f t="shared" si="98"/>
        <v>-</v>
      </c>
      <c r="AR214" s="27" t="str">
        <f t="shared" si="98"/>
        <v>-</v>
      </c>
      <c r="AS214" s="27" t="str">
        <f t="shared" si="98"/>
        <v>-</v>
      </c>
      <c r="AT214" s="27" t="str">
        <f t="shared" si="98"/>
        <v>-</v>
      </c>
      <c r="AU214" s="27" t="str">
        <f t="shared" si="98"/>
        <v>-</v>
      </c>
      <c r="AV214" s="27">
        <f t="shared" ref="AV214:BY214" si="101">AV213</f>
        <v>85</v>
      </c>
      <c r="AW214" s="27">
        <f t="shared" si="101"/>
        <v>85</v>
      </c>
      <c r="AX214" s="27">
        <f t="shared" si="101"/>
        <v>85</v>
      </c>
      <c r="AY214" s="27">
        <f t="shared" si="101"/>
        <v>85</v>
      </c>
      <c r="AZ214" s="27" t="str">
        <f t="shared" si="101"/>
        <v>-</v>
      </c>
      <c r="BA214" s="27" t="str">
        <f t="shared" si="101"/>
        <v>-</v>
      </c>
      <c r="BB214" s="27" t="str">
        <f t="shared" si="101"/>
        <v>-</v>
      </c>
      <c r="BC214" s="27" t="str">
        <f t="shared" si="101"/>
        <v>-</v>
      </c>
      <c r="BD214" s="27" t="str">
        <f t="shared" si="101"/>
        <v>-</v>
      </c>
      <c r="BE214" s="27" t="str">
        <f t="shared" si="101"/>
        <v>-</v>
      </c>
      <c r="BF214" s="27" t="str">
        <f t="shared" si="101"/>
        <v>-</v>
      </c>
      <c r="BG214" s="27" t="str">
        <f t="shared" si="101"/>
        <v>-</v>
      </c>
      <c r="BH214" s="27" t="str">
        <f t="shared" si="101"/>
        <v>-</v>
      </c>
      <c r="BI214" s="27" t="str">
        <f t="shared" si="101"/>
        <v>-</v>
      </c>
      <c r="BJ214" s="27" t="str">
        <f t="shared" si="101"/>
        <v>-</v>
      </c>
      <c r="BK214" s="27" t="str">
        <f t="shared" si="101"/>
        <v>-</v>
      </c>
      <c r="BL214" s="27" t="str">
        <f t="shared" si="101"/>
        <v>-</v>
      </c>
      <c r="BM214" s="27" t="str">
        <f t="shared" si="101"/>
        <v>-</v>
      </c>
      <c r="BN214" s="27" t="str">
        <f t="shared" si="101"/>
        <v>-</v>
      </c>
      <c r="BO214" s="27" t="str">
        <f t="shared" si="101"/>
        <v>-</v>
      </c>
      <c r="BP214" s="27" t="str">
        <f t="shared" si="101"/>
        <v>-</v>
      </c>
      <c r="BQ214" s="27" t="str">
        <f t="shared" si="101"/>
        <v>-</v>
      </c>
      <c r="BR214" s="27" t="str">
        <f t="shared" si="101"/>
        <v>-</v>
      </c>
      <c r="BS214" s="27" t="str">
        <f t="shared" si="101"/>
        <v>-</v>
      </c>
      <c r="BT214" s="27" t="str">
        <f t="shared" si="101"/>
        <v>-</v>
      </c>
      <c r="BU214" s="27" t="str">
        <f t="shared" si="101"/>
        <v>-</v>
      </c>
      <c r="BV214" s="27" t="str">
        <f t="shared" si="101"/>
        <v>-</v>
      </c>
      <c r="BW214" s="27" t="str">
        <f t="shared" si="101"/>
        <v>-</v>
      </c>
      <c r="BX214" s="27" t="str">
        <f t="shared" si="101"/>
        <v>-</v>
      </c>
      <c r="BY214" s="27" t="str">
        <f t="shared" si="101"/>
        <v>-</v>
      </c>
    </row>
    <row r="215" spans="2:77" outlineLevel="1">
      <c r="B215" s="25" t="s">
        <v>969</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14</v>
      </c>
      <c r="T215" s="28">
        <v>15</v>
      </c>
      <c r="U215" s="28">
        <v>28</v>
      </c>
      <c r="V215" s="28">
        <v>34</v>
      </c>
      <c r="W215" s="28">
        <v>16</v>
      </c>
      <c r="X215" s="28">
        <v>27</v>
      </c>
      <c r="Y215" s="28">
        <v>33</v>
      </c>
      <c r="Z215" s="28">
        <v>17</v>
      </c>
      <c r="AA215" s="28">
        <v>26</v>
      </c>
      <c r="AB215" s="28">
        <v>31</v>
      </c>
      <c r="AC215" s="28">
        <v>4</v>
      </c>
      <c r="AD215" s="28">
        <v>5</v>
      </c>
      <c r="AE215" s="28">
        <v>7</v>
      </c>
      <c r="AF215" s="28">
        <v>32</v>
      </c>
      <c r="AG215" s="28">
        <v>31</v>
      </c>
      <c r="AH215" s="28">
        <v>32</v>
      </c>
      <c r="AI215" s="28">
        <v>33</v>
      </c>
      <c r="AJ215" s="28">
        <v>34</v>
      </c>
      <c r="AK215" s="28" t="s">
        <v>30</v>
      </c>
      <c r="AL215" s="28" t="s">
        <v>30</v>
      </c>
      <c r="AM215" s="28" t="s">
        <v>30</v>
      </c>
      <c r="AN215" s="28" t="s">
        <v>30</v>
      </c>
      <c r="AO215" s="28" t="s">
        <v>30</v>
      </c>
      <c r="AP215" s="28" t="s">
        <v>30</v>
      </c>
      <c r="AQ215" s="28" t="s">
        <v>30</v>
      </c>
      <c r="AR215" s="28" t="s">
        <v>30</v>
      </c>
      <c r="AS215" s="28" t="s">
        <v>30</v>
      </c>
      <c r="AT215" s="28" t="s">
        <v>30</v>
      </c>
      <c r="AU215" s="28" t="s">
        <v>30</v>
      </c>
      <c r="AV215" s="28">
        <v>31</v>
      </c>
      <c r="AW215" s="28">
        <v>32</v>
      </c>
      <c r="AX215" s="28">
        <v>33</v>
      </c>
      <c r="AY215" s="28">
        <v>34</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14</v>
      </c>
      <c r="BM215" s="28">
        <v>15</v>
      </c>
      <c r="BN215" s="28">
        <v>28</v>
      </c>
      <c r="BO215" s="28">
        <v>34</v>
      </c>
      <c r="BP215" s="28">
        <v>16</v>
      </c>
      <c r="BQ215" s="28">
        <v>27</v>
      </c>
      <c r="BR215" s="28">
        <v>33</v>
      </c>
      <c r="BS215" s="28">
        <v>17</v>
      </c>
      <c r="BT215" s="28">
        <v>26</v>
      </c>
      <c r="BU215" s="28">
        <v>31</v>
      </c>
      <c r="BV215" s="28">
        <v>4</v>
      </c>
      <c r="BW215" s="28">
        <v>5</v>
      </c>
      <c r="BX215" s="28">
        <v>7</v>
      </c>
      <c r="BY215" s="28">
        <v>32</v>
      </c>
    </row>
    <row r="216" spans="2:77" outlineLevel="1">
      <c r="B216" s="25" t="s">
        <v>892</v>
      </c>
      <c r="C216" s="28" t="s">
        <v>30</v>
      </c>
      <c r="D216" s="28" t="s">
        <v>30</v>
      </c>
      <c r="E216" s="28" t="s">
        <v>30</v>
      </c>
      <c r="F216" s="28" t="s">
        <v>30</v>
      </c>
      <c r="G216" s="28" t="s">
        <v>30</v>
      </c>
      <c r="H216" s="28" t="s">
        <v>30</v>
      </c>
      <c r="I216" s="28" t="s">
        <v>30</v>
      </c>
      <c r="J216" s="28" t="s">
        <v>30</v>
      </c>
      <c r="K216" s="28" t="s">
        <v>30</v>
      </c>
      <c r="L216" s="28" t="s">
        <v>30</v>
      </c>
      <c r="M216" s="28" t="s">
        <v>30</v>
      </c>
      <c r="N216" s="28" t="s">
        <v>30</v>
      </c>
      <c r="O216" s="28" t="s">
        <v>30</v>
      </c>
      <c r="P216" s="28" t="s">
        <v>30</v>
      </c>
      <c r="Q216" s="28" t="s">
        <v>30</v>
      </c>
      <c r="R216" s="28">
        <v>150</v>
      </c>
      <c r="S216" s="28" t="s">
        <v>30</v>
      </c>
      <c r="T216" s="28" t="s">
        <v>30</v>
      </c>
      <c r="U216" s="28" t="s">
        <v>30</v>
      </c>
      <c r="V216" s="28" t="s">
        <v>30</v>
      </c>
      <c r="W216" s="28" t="s">
        <v>30</v>
      </c>
      <c r="X216" s="28" t="s">
        <v>30</v>
      </c>
      <c r="Y216" s="28" t="s">
        <v>30</v>
      </c>
      <c r="Z216" s="28" t="s">
        <v>30</v>
      </c>
      <c r="AA216" s="28" t="s">
        <v>30</v>
      </c>
      <c r="AB216" s="28" t="s">
        <v>30</v>
      </c>
      <c r="AC216" s="28" t="s">
        <v>30</v>
      </c>
      <c r="AD216" s="28" t="s">
        <v>30</v>
      </c>
      <c r="AE216" s="28" t="s">
        <v>30</v>
      </c>
      <c r="AF216" s="28" t="s">
        <v>30</v>
      </c>
      <c r="AG216" s="28">
        <v>140</v>
      </c>
      <c r="AH216" s="28">
        <v>140</v>
      </c>
      <c r="AI216" s="28">
        <v>140</v>
      </c>
      <c r="AJ216" s="28">
        <v>140</v>
      </c>
      <c r="AK216" s="28" t="s">
        <v>30</v>
      </c>
      <c r="AL216" s="28" t="s">
        <v>30</v>
      </c>
      <c r="AM216" s="28" t="s">
        <v>30</v>
      </c>
      <c r="AN216" s="28" t="s">
        <v>30</v>
      </c>
      <c r="AO216" s="28" t="s">
        <v>30</v>
      </c>
      <c r="AP216" s="28" t="s">
        <v>30</v>
      </c>
      <c r="AQ216" s="28" t="s">
        <v>30</v>
      </c>
      <c r="AR216" s="28" t="s">
        <v>30</v>
      </c>
      <c r="AS216" s="28" t="s">
        <v>30</v>
      </c>
      <c r="AT216" s="28" t="s">
        <v>30</v>
      </c>
      <c r="AU216" s="28" t="s">
        <v>30</v>
      </c>
      <c r="AV216" s="28">
        <v>140</v>
      </c>
      <c r="AW216" s="28">
        <v>140</v>
      </c>
      <c r="AX216" s="28">
        <v>140</v>
      </c>
      <c r="AY216" s="28">
        <v>140</v>
      </c>
      <c r="AZ216" s="28" t="s">
        <v>30</v>
      </c>
      <c r="BA216" s="28" t="s">
        <v>30</v>
      </c>
      <c r="BB216" s="28" t="s">
        <v>30</v>
      </c>
      <c r="BC216" s="28" t="s">
        <v>30</v>
      </c>
      <c r="BD216" s="28" t="s">
        <v>30</v>
      </c>
      <c r="BE216" s="28" t="s">
        <v>30</v>
      </c>
      <c r="BF216" s="28" t="s">
        <v>30</v>
      </c>
      <c r="BG216" s="28" t="s">
        <v>30</v>
      </c>
      <c r="BH216" s="28" t="s">
        <v>30</v>
      </c>
      <c r="BI216" s="28" t="s">
        <v>30</v>
      </c>
      <c r="BJ216" s="28" t="s">
        <v>30</v>
      </c>
      <c r="BK216" s="28">
        <v>150</v>
      </c>
      <c r="BL216" s="28" t="s">
        <v>30</v>
      </c>
      <c r="BM216" s="28" t="s">
        <v>30</v>
      </c>
      <c r="BN216" s="28" t="s">
        <v>30</v>
      </c>
      <c r="BO216" s="28" t="s">
        <v>30</v>
      </c>
      <c r="BP216" s="28" t="s">
        <v>30</v>
      </c>
      <c r="BQ216" s="28" t="s">
        <v>30</v>
      </c>
      <c r="BR216" s="28" t="s">
        <v>30</v>
      </c>
      <c r="BS216" s="28" t="s">
        <v>30</v>
      </c>
      <c r="BT216" s="28" t="s">
        <v>30</v>
      </c>
      <c r="BU216" s="28" t="s">
        <v>30</v>
      </c>
      <c r="BV216" s="28" t="s">
        <v>30</v>
      </c>
      <c r="BW216" s="28" t="s">
        <v>30</v>
      </c>
      <c r="BX216" s="28" t="s">
        <v>30</v>
      </c>
      <c r="BY216" s="28" t="s">
        <v>30</v>
      </c>
    </row>
    <row r="217" spans="2:77" outlineLevel="1">
      <c r="B217" s="25" t="s">
        <v>886</v>
      </c>
      <c r="C217" s="27" t="str">
        <f t="shared" ref="C217:Q219" si="102">C216</f>
        <v>-</v>
      </c>
      <c r="D217" s="27" t="str">
        <f t="shared" si="102"/>
        <v>-</v>
      </c>
      <c r="E217" s="27" t="str">
        <f t="shared" si="102"/>
        <v>-</v>
      </c>
      <c r="F217" s="27" t="str">
        <f t="shared" si="102"/>
        <v>-</v>
      </c>
      <c r="G217" s="27" t="str">
        <f t="shared" si="102"/>
        <v>-</v>
      </c>
      <c r="H217" s="27" t="str">
        <f t="shared" si="102"/>
        <v>-</v>
      </c>
      <c r="I217" s="27" t="str">
        <f t="shared" si="102"/>
        <v>-</v>
      </c>
      <c r="J217" s="27" t="str">
        <f t="shared" si="102"/>
        <v>-</v>
      </c>
      <c r="K217" s="27" t="str">
        <f t="shared" si="102"/>
        <v>-</v>
      </c>
      <c r="L217" s="27" t="str">
        <f t="shared" si="102"/>
        <v>-</v>
      </c>
      <c r="M217" s="27" t="str">
        <f t="shared" si="102"/>
        <v>-</v>
      </c>
      <c r="N217" s="27" t="str">
        <f t="shared" si="102"/>
        <v>-</v>
      </c>
      <c r="O217" s="27" t="str">
        <f t="shared" si="102"/>
        <v>-</v>
      </c>
      <c r="P217" s="27" t="str">
        <f t="shared" si="102"/>
        <v>-</v>
      </c>
      <c r="Q217" s="27" t="str">
        <f t="shared" si="102"/>
        <v>-</v>
      </c>
      <c r="R217" s="28">
        <v>150</v>
      </c>
      <c r="S217" s="28" t="s">
        <v>30</v>
      </c>
      <c r="T217" s="28" t="s">
        <v>30</v>
      </c>
      <c r="U217" s="28" t="s">
        <v>30</v>
      </c>
      <c r="V217" s="28" t="s">
        <v>30</v>
      </c>
      <c r="W217" s="28" t="s">
        <v>30</v>
      </c>
      <c r="X217" s="28" t="s">
        <v>30</v>
      </c>
      <c r="Y217" s="28" t="s">
        <v>30</v>
      </c>
      <c r="Z217" s="28" t="s">
        <v>30</v>
      </c>
      <c r="AA217" s="28" t="s">
        <v>30</v>
      </c>
      <c r="AB217" s="28" t="s">
        <v>30</v>
      </c>
      <c r="AC217" s="28" t="s">
        <v>30</v>
      </c>
      <c r="AD217" s="28" t="s">
        <v>30</v>
      </c>
      <c r="AE217" s="28" t="s">
        <v>30</v>
      </c>
      <c r="AF217" s="28" t="s">
        <v>30</v>
      </c>
      <c r="AG217" s="27">
        <f t="shared" ref="AG217:AU219" si="103">AG216</f>
        <v>140</v>
      </c>
      <c r="AH217" s="27">
        <f t="shared" si="103"/>
        <v>140</v>
      </c>
      <c r="AI217" s="27">
        <f t="shared" si="103"/>
        <v>140</v>
      </c>
      <c r="AJ217" s="27">
        <f t="shared" si="103"/>
        <v>140</v>
      </c>
      <c r="AK217" s="27" t="str">
        <f t="shared" si="103"/>
        <v>-</v>
      </c>
      <c r="AL217" s="27" t="str">
        <f t="shared" si="103"/>
        <v>-</v>
      </c>
      <c r="AM217" s="27" t="str">
        <f t="shared" si="103"/>
        <v>-</v>
      </c>
      <c r="AN217" s="27" t="str">
        <f t="shared" si="103"/>
        <v>-</v>
      </c>
      <c r="AO217" s="27" t="str">
        <f t="shared" si="103"/>
        <v>-</v>
      </c>
      <c r="AP217" s="27" t="str">
        <f t="shared" si="103"/>
        <v>-</v>
      </c>
      <c r="AQ217" s="27" t="str">
        <f t="shared" si="103"/>
        <v>-</v>
      </c>
      <c r="AR217" s="27" t="str">
        <f t="shared" si="103"/>
        <v>-</v>
      </c>
      <c r="AS217" s="27" t="str">
        <f t="shared" si="103"/>
        <v>-</v>
      </c>
      <c r="AT217" s="27" t="str">
        <f t="shared" si="103"/>
        <v>-</v>
      </c>
      <c r="AU217" s="27" t="str">
        <f t="shared" si="103"/>
        <v>-</v>
      </c>
      <c r="AV217" s="27">
        <f t="shared" ref="AV217:BJ217" si="104">AV216</f>
        <v>140</v>
      </c>
      <c r="AW217" s="27">
        <f t="shared" si="104"/>
        <v>140</v>
      </c>
      <c r="AX217" s="27">
        <f t="shared" si="104"/>
        <v>140</v>
      </c>
      <c r="AY217" s="27">
        <f t="shared" si="104"/>
        <v>140</v>
      </c>
      <c r="AZ217" s="27" t="str">
        <f t="shared" si="104"/>
        <v>-</v>
      </c>
      <c r="BA217" s="27" t="str">
        <f t="shared" si="104"/>
        <v>-</v>
      </c>
      <c r="BB217" s="27" t="str">
        <f t="shared" si="104"/>
        <v>-</v>
      </c>
      <c r="BC217" s="27" t="str">
        <f t="shared" si="104"/>
        <v>-</v>
      </c>
      <c r="BD217" s="27" t="str">
        <f t="shared" si="104"/>
        <v>-</v>
      </c>
      <c r="BE217" s="27" t="str">
        <f t="shared" si="104"/>
        <v>-</v>
      </c>
      <c r="BF217" s="27" t="str">
        <f t="shared" si="104"/>
        <v>-</v>
      </c>
      <c r="BG217" s="27" t="str">
        <f t="shared" si="104"/>
        <v>-</v>
      </c>
      <c r="BH217" s="27" t="str">
        <f t="shared" si="104"/>
        <v>-</v>
      </c>
      <c r="BI217" s="27" t="str">
        <f t="shared" si="104"/>
        <v>-</v>
      </c>
      <c r="BJ217" s="27" t="str">
        <f t="shared" si="104"/>
        <v>-</v>
      </c>
      <c r="BK217" s="28">
        <v>150</v>
      </c>
      <c r="BL217" s="28" t="s">
        <v>30</v>
      </c>
      <c r="BM217" s="28" t="s">
        <v>30</v>
      </c>
      <c r="BN217" s="28" t="s">
        <v>30</v>
      </c>
      <c r="BO217" s="28" t="s">
        <v>30</v>
      </c>
      <c r="BP217" s="28" t="s">
        <v>30</v>
      </c>
      <c r="BQ217" s="28" t="s">
        <v>30</v>
      </c>
      <c r="BR217" s="28" t="s">
        <v>30</v>
      </c>
      <c r="BS217" s="28" t="s">
        <v>30</v>
      </c>
      <c r="BT217" s="28" t="s">
        <v>30</v>
      </c>
      <c r="BU217" s="28" t="s">
        <v>30</v>
      </c>
      <c r="BV217" s="28" t="s">
        <v>30</v>
      </c>
      <c r="BW217" s="28" t="s">
        <v>30</v>
      </c>
      <c r="BX217" s="28" t="s">
        <v>30</v>
      </c>
      <c r="BY217" s="28" t="s">
        <v>30</v>
      </c>
    </row>
    <row r="218" spans="2:77" outlineLevel="1">
      <c r="B218" s="25" t="s">
        <v>887</v>
      </c>
      <c r="C218" s="27" t="str">
        <f t="shared" si="102"/>
        <v>-</v>
      </c>
      <c r="D218" s="27" t="str">
        <f t="shared" si="102"/>
        <v>-</v>
      </c>
      <c r="E218" s="27" t="str">
        <f t="shared" si="102"/>
        <v>-</v>
      </c>
      <c r="F218" s="27" t="str">
        <f t="shared" si="102"/>
        <v>-</v>
      </c>
      <c r="G218" s="27" t="str">
        <f t="shared" si="102"/>
        <v>-</v>
      </c>
      <c r="H218" s="27" t="str">
        <f t="shared" si="102"/>
        <v>-</v>
      </c>
      <c r="I218" s="27" t="str">
        <f t="shared" si="102"/>
        <v>-</v>
      </c>
      <c r="J218" s="27" t="str">
        <f t="shared" si="102"/>
        <v>-</v>
      </c>
      <c r="K218" s="27" t="str">
        <f t="shared" si="102"/>
        <v>-</v>
      </c>
      <c r="L218" s="27" t="str">
        <f t="shared" si="102"/>
        <v>-</v>
      </c>
      <c r="M218" s="27" t="str">
        <f t="shared" si="102"/>
        <v>-</v>
      </c>
      <c r="N218" s="27" t="str">
        <f t="shared" si="102"/>
        <v>-</v>
      </c>
      <c r="O218" s="27" t="str">
        <f t="shared" si="102"/>
        <v>-</v>
      </c>
      <c r="P218" s="27" t="str">
        <f t="shared" si="102"/>
        <v>-</v>
      </c>
      <c r="Q218" s="27" t="str">
        <f t="shared" si="102"/>
        <v>-</v>
      </c>
      <c r="R218" s="28">
        <v>150</v>
      </c>
      <c r="S218" s="28" t="s">
        <v>30</v>
      </c>
      <c r="T218" s="28" t="s">
        <v>30</v>
      </c>
      <c r="U218" s="28" t="s">
        <v>30</v>
      </c>
      <c r="V218" s="28" t="s">
        <v>30</v>
      </c>
      <c r="W218" s="28" t="s">
        <v>30</v>
      </c>
      <c r="X218" s="28" t="s">
        <v>30</v>
      </c>
      <c r="Y218" s="28" t="s">
        <v>30</v>
      </c>
      <c r="Z218" s="28" t="s">
        <v>30</v>
      </c>
      <c r="AA218" s="28" t="s">
        <v>30</v>
      </c>
      <c r="AB218" s="28" t="s">
        <v>30</v>
      </c>
      <c r="AC218" s="28" t="s">
        <v>30</v>
      </c>
      <c r="AD218" s="28" t="s">
        <v>30</v>
      </c>
      <c r="AE218" s="28" t="s">
        <v>30</v>
      </c>
      <c r="AF218" s="28" t="s">
        <v>30</v>
      </c>
      <c r="AG218" s="27">
        <f t="shared" si="103"/>
        <v>140</v>
      </c>
      <c r="AH218" s="27">
        <f t="shared" si="103"/>
        <v>140</v>
      </c>
      <c r="AI218" s="27">
        <f t="shared" si="103"/>
        <v>140</v>
      </c>
      <c r="AJ218" s="27">
        <f t="shared" si="103"/>
        <v>140</v>
      </c>
      <c r="AK218" s="27" t="str">
        <f t="shared" si="103"/>
        <v>-</v>
      </c>
      <c r="AL218" s="27" t="str">
        <f t="shared" si="103"/>
        <v>-</v>
      </c>
      <c r="AM218" s="27" t="str">
        <f t="shared" si="103"/>
        <v>-</v>
      </c>
      <c r="AN218" s="27" t="str">
        <f t="shared" si="103"/>
        <v>-</v>
      </c>
      <c r="AO218" s="27" t="str">
        <f t="shared" si="103"/>
        <v>-</v>
      </c>
      <c r="AP218" s="27" t="str">
        <f t="shared" si="103"/>
        <v>-</v>
      </c>
      <c r="AQ218" s="27" t="str">
        <f t="shared" si="103"/>
        <v>-</v>
      </c>
      <c r="AR218" s="27" t="str">
        <f t="shared" si="103"/>
        <v>-</v>
      </c>
      <c r="AS218" s="27" t="str">
        <f t="shared" si="103"/>
        <v>-</v>
      </c>
      <c r="AT218" s="27" t="str">
        <f t="shared" si="103"/>
        <v>-</v>
      </c>
      <c r="AU218" s="27" t="str">
        <f t="shared" si="103"/>
        <v>-</v>
      </c>
      <c r="AV218" s="27">
        <f t="shared" ref="AV218:BJ218" si="105">AV217</f>
        <v>140</v>
      </c>
      <c r="AW218" s="27">
        <f t="shared" si="105"/>
        <v>140</v>
      </c>
      <c r="AX218" s="27">
        <f t="shared" si="105"/>
        <v>140</v>
      </c>
      <c r="AY218" s="27">
        <f t="shared" si="105"/>
        <v>140</v>
      </c>
      <c r="AZ218" s="27" t="str">
        <f t="shared" si="105"/>
        <v>-</v>
      </c>
      <c r="BA218" s="27" t="str">
        <f t="shared" si="105"/>
        <v>-</v>
      </c>
      <c r="BB218" s="27" t="str">
        <f t="shared" si="105"/>
        <v>-</v>
      </c>
      <c r="BC218" s="27" t="str">
        <f t="shared" si="105"/>
        <v>-</v>
      </c>
      <c r="BD218" s="27" t="str">
        <f t="shared" si="105"/>
        <v>-</v>
      </c>
      <c r="BE218" s="27" t="str">
        <f t="shared" si="105"/>
        <v>-</v>
      </c>
      <c r="BF218" s="27" t="str">
        <f t="shared" si="105"/>
        <v>-</v>
      </c>
      <c r="BG218" s="27" t="str">
        <f t="shared" si="105"/>
        <v>-</v>
      </c>
      <c r="BH218" s="27" t="str">
        <f t="shared" si="105"/>
        <v>-</v>
      </c>
      <c r="BI218" s="27" t="str">
        <f t="shared" si="105"/>
        <v>-</v>
      </c>
      <c r="BJ218" s="27" t="str">
        <f t="shared" si="105"/>
        <v>-</v>
      </c>
      <c r="BK218" s="28">
        <v>150</v>
      </c>
      <c r="BL218" s="28" t="s">
        <v>30</v>
      </c>
      <c r="BM218" s="28" t="s">
        <v>30</v>
      </c>
      <c r="BN218" s="28" t="s">
        <v>30</v>
      </c>
      <c r="BO218" s="28" t="s">
        <v>30</v>
      </c>
      <c r="BP218" s="28" t="s">
        <v>30</v>
      </c>
      <c r="BQ218" s="28" t="s">
        <v>30</v>
      </c>
      <c r="BR218" s="28" t="s">
        <v>30</v>
      </c>
      <c r="BS218" s="28" t="s">
        <v>30</v>
      </c>
      <c r="BT218" s="28" t="s">
        <v>30</v>
      </c>
      <c r="BU218" s="28" t="s">
        <v>30</v>
      </c>
      <c r="BV218" s="28" t="s">
        <v>30</v>
      </c>
      <c r="BW218" s="28" t="s">
        <v>30</v>
      </c>
      <c r="BX218" s="28" t="s">
        <v>30</v>
      </c>
      <c r="BY218" s="28" t="s">
        <v>30</v>
      </c>
    </row>
    <row r="219" spans="2:77" outlineLevel="1">
      <c r="B219" s="25" t="s">
        <v>888</v>
      </c>
      <c r="C219" s="27" t="str">
        <f t="shared" si="102"/>
        <v>-</v>
      </c>
      <c r="D219" s="27" t="str">
        <f t="shared" si="102"/>
        <v>-</v>
      </c>
      <c r="E219" s="27" t="str">
        <f t="shared" si="102"/>
        <v>-</v>
      </c>
      <c r="F219" s="27" t="str">
        <f t="shared" si="102"/>
        <v>-</v>
      </c>
      <c r="G219" s="27" t="str">
        <f t="shared" si="102"/>
        <v>-</v>
      </c>
      <c r="H219" s="27" t="str">
        <f t="shared" si="102"/>
        <v>-</v>
      </c>
      <c r="I219" s="27" t="str">
        <f t="shared" si="102"/>
        <v>-</v>
      </c>
      <c r="J219" s="27" t="str">
        <f t="shared" si="102"/>
        <v>-</v>
      </c>
      <c r="K219" s="27" t="str">
        <f t="shared" si="102"/>
        <v>-</v>
      </c>
      <c r="L219" s="27" t="str">
        <f t="shared" si="102"/>
        <v>-</v>
      </c>
      <c r="M219" s="27" t="str">
        <f t="shared" si="102"/>
        <v>-</v>
      </c>
      <c r="N219" s="27" t="str">
        <f t="shared" si="102"/>
        <v>-</v>
      </c>
      <c r="O219" s="27" t="str">
        <f t="shared" si="102"/>
        <v>-</v>
      </c>
      <c r="P219" s="27" t="str">
        <f t="shared" si="102"/>
        <v>-</v>
      </c>
      <c r="Q219" s="27" t="str">
        <f t="shared" si="102"/>
        <v>-</v>
      </c>
      <c r="R219" s="28">
        <v>150</v>
      </c>
      <c r="S219" s="28" t="s">
        <v>30</v>
      </c>
      <c r="T219" s="28" t="s">
        <v>30</v>
      </c>
      <c r="U219" s="28" t="s">
        <v>30</v>
      </c>
      <c r="V219" s="28" t="s">
        <v>30</v>
      </c>
      <c r="W219" s="28" t="s">
        <v>30</v>
      </c>
      <c r="X219" s="28" t="s">
        <v>30</v>
      </c>
      <c r="Y219" s="28" t="s">
        <v>30</v>
      </c>
      <c r="Z219" s="28" t="s">
        <v>30</v>
      </c>
      <c r="AA219" s="28" t="s">
        <v>30</v>
      </c>
      <c r="AB219" s="28" t="s">
        <v>30</v>
      </c>
      <c r="AC219" s="28" t="s">
        <v>30</v>
      </c>
      <c r="AD219" s="28" t="s">
        <v>30</v>
      </c>
      <c r="AE219" s="28" t="s">
        <v>30</v>
      </c>
      <c r="AF219" s="28" t="s">
        <v>30</v>
      </c>
      <c r="AG219" s="27">
        <f t="shared" si="103"/>
        <v>140</v>
      </c>
      <c r="AH219" s="27">
        <f t="shared" si="103"/>
        <v>140</v>
      </c>
      <c r="AI219" s="27">
        <f t="shared" si="103"/>
        <v>140</v>
      </c>
      <c r="AJ219" s="27">
        <f t="shared" si="103"/>
        <v>140</v>
      </c>
      <c r="AK219" s="27" t="str">
        <f t="shared" si="103"/>
        <v>-</v>
      </c>
      <c r="AL219" s="27" t="str">
        <f t="shared" si="103"/>
        <v>-</v>
      </c>
      <c r="AM219" s="27" t="str">
        <f t="shared" si="103"/>
        <v>-</v>
      </c>
      <c r="AN219" s="27" t="str">
        <f t="shared" si="103"/>
        <v>-</v>
      </c>
      <c r="AO219" s="27" t="str">
        <f t="shared" si="103"/>
        <v>-</v>
      </c>
      <c r="AP219" s="27" t="str">
        <f t="shared" si="103"/>
        <v>-</v>
      </c>
      <c r="AQ219" s="27" t="str">
        <f t="shared" si="103"/>
        <v>-</v>
      </c>
      <c r="AR219" s="27" t="str">
        <f t="shared" si="103"/>
        <v>-</v>
      </c>
      <c r="AS219" s="27" t="str">
        <f t="shared" si="103"/>
        <v>-</v>
      </c>
      <c r="AT219" s="27" t="str">
        <f t="shared" si="103"/>
        <v>-</v>
      </c>
      <c r="AU219" s="27" t="str">
        <f t="shared" si="103"/>
        <v>-</v>
      </c>
      <c r="AV219" s="27">
        <f t="shared" ref="AV219:BJ219" si="106">AV218</f>
        <v>140</v>
      </c>
      <c r="AW219" s="27">
        <f t="shared" si="106"/>
        <v>140</v>
      </c>
      <c r="AX219" s="27">
        <f t="shared" si="106"/>
        <v>140</v>
      </c>
      <c r="AY219" s="27">
        <f t="shared" si="106"/>
        <v>140</v>
      </c>
      <c r="AZ219" s="27" t="str">
        <f t="shared" si="106"/>
        <v>-</v>
      </c>
      <c r="BA219" s="27" t="str">
        <f t="shared" si="106"/>
        <v>-</v>
      </c>
      <c r="BB219" s="27" t="str">
        <f t="shared" si="106"/>
        <v>-</v>
      </c>
      <c r="BC219" s="27" t="str">
        <f t="shared" si="106"/>
        <v>-</v>
      </c>
      <c r="BD219" s="27" t="str">
        <f t="shared" si="106"/>
        <v>-</v>
      </c>
      <c r="BE219" s="27" t="str">
        <f t="shared" si="106"/>
        <v>-</v>
      </c>
      <c r="BF219" s="27" t="str">
        <f t="shared" si="106"/>
        <v>-</v>
      </c>
      <c r="BG219" s="27" t="str">
        <f t="shared" si="106"/>
        <v>-</v>
      </c>
      <c r="BH219" s="27" t="str">
        <f t="shared" si="106"/>
        <v>-</v>
      </c>
      <c r="BI219" s="27" t="str">
        <f t="shared" si="106"/>
        <v>-</v>
      </c>
      <c r="BJ219" s="27" t="str">
        <f t="shared" si="106"/>
        <v>-</v>
      </c>
      <c r="BK219" s="28">
        <v>150</v>
      </c>
      <c r="BL219" s="28" t="s">
        <v>30</v>
      </c>
      <c r="BM219" s="28" t="s">
        <v>30</v>
      </c>
      <c r="BN219" s="28" t="s">
        <v>30</v>
      </c>
      <c r="BO219" s="28" t="s">
        <v>30</v>
      </c>
      <c r="BP219" s="28" t="s">
        <v>30</v>
      </c>
      <c r="BQ219" s="28" t="s">
        <v>30</v>
      </c>
      <c r="BR219" s="28" t="s">
        <v>30</v>
      </c>
      <c r="BS219" s="28" t="s">
        <v>30</v>
      </c>
      <c r="BT219" s="28" t="s">
        <v>30</v>
      </c>
      <c r="BU219" s="28" t="s">
        <v>30</v>
      </c>
      <c r="BV219" s="28" t="s">
        <v>30</v>
      </c>
      <c r="BW219" s="28" t="s">
        <v>30</v>
      </c>
      <c r="BX219" s="28" t="s">
        <v>30</v>
      </c>
      <c r="BY219" s="28" t="s">
        <v>30</v>
      </c>
    </row>
    <row r="220" spans="2:77" outlineLevel="1">
      <c r="B220" s="25" t="s">
        <v>969</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23</v>
      </c>
      <c r="S220" s="28">
        <v>24</v>
      </c>
      <c r="T220" s="28">
        <v>25</v>
      </c>
      <c r="U220" s="28">
        <v>26</v>
      </c>
      <c r="V220" s="28">
        <v>27</v>
      </c>
      <c r="W220" s="28">
        <v>28</v>
      </c>
      <c r="X220" s="28">
        <v>29</v>
      </c>
      <c r="Y220" s="28">
        <v>30</v>
      </c>
      <c r="Z220" s="28">
        <v>12</v>
      </c>
      <c r="AA220" s="28">
        <v>13</v>
      </c>
      <c r="AB220" s="28">
        <v>11</v>
      </c>
      <c r="AC220" s="28">
        <v>1</v>
      </c>
      <c r="AD220" s="28">
        <v>28</v>
      </c>
      <c r="AE220" s="28">
        <v>34</v>
      </c>
      <c r="AF220" s="28">
        <v>27</v>
      </c>
      <c r="AG220" s="28">
        <v>31</v>
      </c>
      <c r="AH220" s="28">
        <v>32</v>
      </c>
      <c r="AI220" s="28">
        <v>33</v>
      </c>
      <c r="AJ220" s="28">
        <v>34</v>
      </c>
      <c r="AK220" s="28" t="s">
        <v>30</v>
      </c>
      <c r="AL220" s="28" t="s">
        <v>30</v>
      </c>
      <c r="AM220" s="28" t="s">
        <v>30</v>
      </c>
      <c r="AN220" s="28" t="s">
        <v>30</v>
      </c>
      <c r="AO220" s="28" t="s">
        <v>30</v>
      </c>
      <c r="AP220" s="28" t="s">
        <v>30</v>
      </c>
      <c r="AQ220" s="28" t="s">
        <v>30</v>
      </c>
      <c r="AR220" s="28" t="s">
        <v>30</v>
      </c>
      <c r="AS220" s="28" t="s">
        <v>30</v>
      </c>
      <c r="AT220" s="28" t="s">
        <v>30</v>
      </c>
      <c r="AU220" s="28" t="s">
        <v>30</v>
      </c>
      <c r="AV220" s="28">
        <v>31</v>
      </c>
      <c r="AW220" s="28">
        <v>32</v>
      </c>
      <c r="AX220" s="28">
        <v>33</v>
      </c>
      <c r="AY220" s="28">
        <v>34</v>
      </c>
      <c r="AZ220" s="28" t="s">
        <v>30</v>
      </c>
      <c r="BA220" s="28" t="s">
        <v>30</v>
      </c>
      <c r="BB220" s="28" t="s">
        <v>30</v>
      </c>
      <c r="BC220" s="28" t="s">
        <v>30</v>
      </c>
      <c r="BD220" s="28" t="s">
        <v>30</v>
      </c>
      <c r="BE220" s="28" t="s">
        <v>30</v>
      </c>
      <c r="BF220" s="28" t="s">
        <v>30</v>
      </c>
      <c r="BG220" s="28" t="s">
        <v>30</v>
      </c>
      <c r="BH220" s="28" t="s">
        <v>30</v>
      </c>
      <c r="BI220" s="28" t="s">
        <v>30</v>
      </c>
      <c r="BJ220" s="28" t="s">
        <v>30</v>
      </c>
      <c r="BK220" s="28">
        <v>23</v>
      </c>
      <c r="BL220" s="28">
        <v>24</v>
      </c>
      <c r="BM220" s="28">
        <v>25</v>
      </c>
      <c r="BN220" s="28">
        <v>26</v>
      </c>
      <c r="BO220" s="28">
        <v>27</v>
      </c>
      <c r="BP220" s="28">
        <v>28</v>
      </c>
      <c r="BQ220" s="28">
        <v>29</v>
      </c>
      <c r="BR220" s="28">
        <v>30</v>
      </c>
      <c r="BS220" s="28">
        <v>12</v>
      </c>
      <c r="BT220" s="28">
        <v>13</v>
      </c>
      <c r="BU220" s="28">
        <v>11</v>
      </c>
      <c r="BV220" s="28">
        <v>1</v>
      </c>
      <c r="BW220" s="28">
        <v>28</v>
      </c>
      <c r="BX220" s="28">
        <v>34</v>
      </c>
      <c r="BY220" s="28">
        <v>27</v>
      </c>
    </row>
    <row r="221" spans="2:77" outlineLevel="1">
      <c r="B221" s="25" t="s">
        <v>893</v>
      </c>
      <c r="C221" s="28" t="s">
        <v>30</v>
      </c>
      <c r="D221" s="28" t="s">
        <v>30</v>
      </c>
      <c r="E221" s="28" t="s">
        <v>30</v>
      </c>
      <c r="F221" s="28" t="s">
        <v>30</v>
      </c>
      <c r="G221" s="28" t="s">
        <v>30</v>
      </c>
      <c r="H221" s="28" t="s">
        <v>30</v>
      </c>
      <c r="I221" s="28" t="s">
        <v>30</v>
      </c>
      <c r="J221" s="28" t="s">
        <v>30</v>
      </c>
      <c r="K221" s="28" t="s">
        <v>30</v>
      </c>
      <c r="L221" s="28" t="s">
        <v>30</v>
      </c>
      <c r="M221" s="28" t="s">
        <v>30</v>
      </c>
      <c r="N221" s="28" t="s">
        <v>30</v>
      </c>
      <c r="O221" s="28" t="s">
        <v>30</v>
      </c>
      <c r="P221" s="28" t="s">
        <v>30</v>
      </c>
      <c r="Q221" s="28" t="s">
        <v>30</v>
      </c>
      <c r="R221" s="28">
        <v>153.75</v>
      </c>
      <c r="S221" s="28">
        <v>153.75</v>
      </c>
      <c r="T221" s="28">
        <v>153.75</v>
      </c>
      <c r="U221" s="28">
        <v>153.75</v>
      </c>
      <c r="V221" s="28">
        <v>153.75</v>
      </c>
      <c r="W221" s="28">
        <v>153.75</v>
      </c>
      <c r="X221" s="28">
        <v>153.75</v>
      </c>
      <c r="Y221" s="28">
        <v>153.75</v>
      </c>
      <c r="Z221" s="28" t="s">
        <v>30</v>
      </c>
      <c r="AA221" s="28" t="s">
        <v>30</v>
      </c>
      <c r="AB221" s="28" t="s">
        <v>30</v>
      </c>
      <c r="AC221" s="28" t="s">
        <v>30</v>
      </c>
      <c r="AD221" s="28" t="s">
        <v>30</v>
      </c>
      <c r="AE221" s="28" t="s">
        <v>30</v>
      </c>
      <c r="AF221" s="28" t="s">
        <v>30</v>
      </c>
      <c r="AG221" s="28">
        <v>85</v>
      </c>
      <c r="AH221" s="28">
        <v>85</v>
      </c>
      <c r="AI221" s="28">
        <v>85</v>
      </c>
      <c r="AJ221" s="28">
        <v>85</v>
      </c>
      <c r="AK221" s="28" t="s">
        <v>30</v>
      </c>
      <c r="AL221" s="28" t="s">
        <v>30</v>
      </c>
      <c r="AM221" s="28" t="s">
        <v>30</v>
      </c>
      <c r="AN221" s="28" t="s">
        <v>30</v>
      </c>
      <c r="AO221" s="28" t="s">
        <v>30</v>
      </c>
      <c r="AP221" s="28" t="s">
        <v>30</v>
      </c>
      <c r="AQ221" s="28" t="s">
        <v>30</v>
      </c>
      <c r="AR221" s="28" t="s">
        <v>30</v>
      </c>
      <c r="AS221" s="28" t="s">
        <v>30</v>
      </c>
      <c r="AT221" s="28" t="s">
        <v>30</v>
      </c>
      <c r="AU221" s="28" t="s">
        <v>30</v>
      </c>
      <c r="AV221" s="28">
        <v>85</v>
      </c>
      <c r="AW221" s="28">
        <v>85</v>
      </c>
      <c r="AX221" s="28">
        <v>85</v>
      </c>
      <c r="AY221" s="28">
        <v>85</v>
      </c>
      <c r="AZ221" s="28" t="s">
        <v>30</v>
      </c>
      <c r="BA221" s="28" t="s">
        <v>30</v>
      </c>
      <c r="BB221" s="28" t="s">
        <v>30</v>
      </c>
      <c r="BC221" s="28" t="s">
        <v>30</v>
      </c>
      <c r="BD221" s="28" t="s">
        <v>30</v>
      </c>
      <c r="BE221" s="28" t="s">
        <v>30</v>
      </c>
      <c r="BF221" s="28" t="s">
        <v>30</v>
      </c>
      <c r="BG221" s="28" t="s">
        <v>30</v>
      </c>
      <c r="BH221" s="28" t="s">
        <v>30</v>
      </c>
      <c r="BI221" s="28" t="s">
        <v>30</v>
      </c>
      <c r="BJ221" s="28" t="s">
        <v>30</v>
      </c>
      <c r="BK221" s="28">
        <v>153.75</v>
      </c>
      <c r="BL221" s="28">
        <v>153.75</v>
      </c>
      <c r="BM221" s="28">
        <v>153.75</v>
      </c>
      <c r="BN221" s="28">
        <v>153.75</v>
      </c>
      <c r="BO221" s="28">
        <v>153.75</v>
      </c>
      <c r="BP221" s="28">
        <v>153.75</v>
      </c>
      <c r="BQ221" s="28">
        <v>153.75</v>
      </c>
      <c r="BR221" s="28">
        <v>153.75</v>
      </c>
      <c r="BS221" s="28" t="s">
        <v>30</v>
      </c>
      <c r="BT221" s="28" t="s">
        <v>30</v>
      </c>
      <c r="BU221" s="28" t="s">
        <v>30</v>
      </c>
      <c r="BV221" s="28" t="s">
        <v>30</v>
      </c>
      <c r="BW221" s="28" t="s">
        <v>30</v>
      </c>
      <c r="BX221" s="28" t="s">
        <v>30</v>
      </c>
      <c r="BY221" s="28" t="s">
        <v>30</v>
      </c>
    </row>
    <row r="222" spans="2:77" outlineLevel="1">
      <c r="B222" s="25" t="s">
        <v>886</v>
      </c>
      <c r="C222" s="27" t="str">
        <f t="shared" ref="C222:Q224" si="107">C221</f>
        <v>-</v>
      </c>
      <c r="D222" s="27" t="str">
        <f t="shared" si="107"/>
        <v>-</v>
      </c>
      <c r="E222" s="27" t="str">
        <f t="shared" si="107"/>
        <v>-</v>
      </c>
      <c r="F222" s="27" t="str">
        <f t="shared" si="107"/>
        <v>-</v>
      </c>
      <c r="G222" s="27" t="str">
        <f t="shared" si="107"/>
        <v>-</v>
      </c>
      <c r="H222" s="27" t="str">
        <f t="shared" si="107"/>
        <v>-</v>
      </c>
      <c r="I222" s="27" t="str">
        <f t="shared" si="107"/>
        <v>-</v>
      </c>
      <c r="J222" s="27" t="str">
        <f t="shared" si="107"/>
        <v>-</v>
      </c>
      <c r="K222" s="27" t="str">
        <f t="shared" si="107"/>
        <v>-</v>
      </c>
      <c r="L222" s="27" t="str">
        <f t="shared" si="107"/>
        <v>-</v>
      </c>
      <c r="M222" s="27" t="str">
        <f t="shared" si="107"/>
        <v>-</v>
      </c>
      <c r="N222" s="27" t="str">
        <f t="shared" si="107"/>
        <v>-</v>
      </c>
      <c r="O222" s="27" t="str">
        <f t="shared" si="107"/>
        <v>-</v>
      </c>
      <c r="P222" s="27" t="str">
        <f t="shared" si="107"/>
        <v>-</v>
      </c>
      <c r="Q222" s="27" t="str">
        <f t="shared" si="107"/>
        <v>-</v>
      </c>
      <c r="R222" s="28">
        <v>153.75</v>
      </c>
      <c r="S222" s="28">
        <v>153.75</v>
      </c>
      <c r="T222" s="28">
        <v>153.75</v>
      </c>
      <c r="U222" s="28">
        <v>153.75</v>
      </c>
      <c r="V222" s="28">
        <v>153.75</v>
      </c>
      <c r="W222" s="28">
        <v>153.75</v>
      </c>
      <c r="X222" s="28">
        <v>153.75</v>
      </c>
      <c r="Y222" s="28">
        <v>153.75</v>
      </c>
      <c r="Z222" s="28" t="s">
        <v>30</v>
      </c>
      <c r="AA222" s="28" t="s">
        <v>30</v>
      </c>
      <c r="AB222" s="28" t="s">
        <v>30</v>
      </c>
      <c r="AC222" s="28" t="s">
        <v>30</v>
      </c>
      <c r="AD222" s="28" t="s">
        <v>30</v>
      </c>
      <c r="AE222" s="28" t="s">
        <v>30</v>
      </c>
      <c r="AF222" s="28" t="s">
        <v>30</v>
      </c>
      <c r="AG222" s="27">
        <f t="shared" ref="AG222:AU224" si="108">AG221</f>
        <v>85</v>
      </c>
      <c r="AH222" s="27">
        <f t="shared" si="108"/>
        <v>85</v>
      </c>
      <c r="AI222" s="27">
        <f t="shared" si="108"/>
        <v>85</v>
      </c>
      <c r="AJ222" s="27">
        <f t="shared" si="108"/>
        <v>85</v>
      </c>
      <c r="AK222" s="27" t="str">
        <f t="shared" si="108"/>
        <v>-</v>
      </c>
      <c r="AL222" s="27" t="str">
        <f t="shared" si="108"/>
        <v>-</v>
      </c>
      <c r="AM222" s="27" t="str">
        <f t="shared" si="108"/>
        <v>-</v>
      </c>
      <c r="AN222" s="27" t="str">
        <f t="shared" si="108"/>
        <v>-</v>
      </c>
      <c r="AO222" s="27" t="str">
        <f t="shared" si="108"/>
        <v>-</v>
      </c>
      <c r="AP222" s="27" t="str">
        <f t="shared" si="108"/>
        <v>-</v>
      </c>
      <c r="AQ222" s="27" t="str">
        <f t="shared" si="108"/>
        <v>-</v>
      </c>
      <c r="AR222" s="27" t="str">
        <f t="shared" si="108"/>
        <v>-</v>
      </c>
      <c r="AS222" s="27" t="str">
        <f t="shared" si="108"/>
        <v>-</v>
      </c>
      <c r="AT222" s="27" t="str">
        <f t="shared" si="108"/>
        <v>-</v>
      </c>
      <c r="AU222" s="27" t="str">
        <f t="shared" si="108"/>
        <v>-</v>
      </c>
      <c r="AV222" s="27">
        <f t="shared" ref="AV222:BJ222" si="109">AV221</f>
        <v>85</v>
      </c>
      <c r="AW222" s="27">
        <f t="shared" si="109"/>
        <v>85</v>
      </c>
      <c r="AX222" s="27">
        <f t="shared" si="109"/>
        <v>85</v>
      </c>
      <c r="AY222" s="27">
        <f t="shared" si="109"/>
        <v>85</v>
      </c>
      <c r="AZ222" s="27" t="str">
        <f t="shared" si="109"/>
        <v>-</v>
      </c>
      <c r="BA222" s="27" t="str">
        <f t="shared" si="109"/>
        <v>-</v>
      </c>
      <c r="BB222" s="27" t="str">
        <f t="shared" si="109"/>
        <v>-</v>
      </c>
      <c r="BC222" s="27" t="str">
        <f t="shared" si="109"/>
        <v>-</v>
      </c>
      <c r="BD222" s="27" t="str">
        <f t="shared" si="109"/>
        <v>-</v>
      </c>
      <c r="BE222" s="27" t="str">
        <f t="shared" si="109"/>
        <v>-</v>
      </c>
      <c r="BF222" s="27" t="str">
        <f t="shared" si="109"/>
        <v>-</v>
      </c>
      <c r="BG222" s="27" t="str">
        <f t="shared" si="109"/>
        <v>-</v>
      </c>
      <c r="BH222" s="27" t="str">
        <f t="shared" si="109"/>
        <v>-</v>
      </c>
      <c r="BI222" s="27" t="str">
        <f t="shared" si="109"/>
        <v>-</v>
      </c>
      <c r="BJ222" s="27" t="str">
        <f t="shared" si="109"/>
        <v>-</v>
      </c>
      <c r="BK222" s="28">
        <v>153.75</v>
      </c>
      <c r="BL222" s="28">
        <v>153.75</v>
      </c>
      <c r="BM222" s="28">
        <v>153.75</v>
      </c>
      <c r="BN222" s="28">
        <v>153.75</v>
      </c>
      <c r="BO222" s="28">
        <v>153.75</v>
      </c>
      <c r="BP222" s="28">
        <v>153.75</v>
      </c>
      <c r="BQ222" s="28">
        <v>153.75</v>
      </c>
      <c r="BR222" s="28">
        <v>153.75</v>
      </c>
      <c r="BS222" s="28" t="s">
        <v>30</v>
      </c>
      <c r="BT222" s="28" t="s">
        <v>30</v>
      </c>
      <c r="BU222" s="28" t="s">
        <v>30</v>
      </c>
      <c r="BV222" s="28" t="s">
        <v>30</v>
      </c>
      <c r="BW222" s="28" t="s">
        <v>30</v>
      </c>
      <c r="BX222" s="28" t="s">
        <v>30</v>
      </c>
      <c r="BY222" s="28" t="s">
        <v>30</v>
      </c>
    </row>
    <row r="223" spans="2:77" outlineLevel="1">
      <c r="B223" s="25" t="s">
        <v>887</v>
      </c>
      <c r="C223" s="27" t="str">
        <f t="shared" si="107"/>
        <v>-</v>
      </c>
      <c r="D223" s="27" t="str">
        <f t="shared" si="107"/>
        <v>-</v>
      </c>
      <c r="E223" s="27" t="str">
        <f t="shared" si="107"/>
        <v>-</v>
      </c>
      <c r="F223" s="27" t="str">
        <f t="shared" si="107"/>
        <v>-</v>
      </c>
      <c r="G223" s="27" t="str">
        <f t="shared" si="107"/>
        <v>-</v>
      </c>
      <c r="H223" s="27" t="str">
        <f t="shared" si="107"/>
        <v>-</v>
      </c>
      <c r="I223" s="27" t="str">
        <f t="shared" si="107"/>
        <v>-</v>
      </c>
      <c r="J223" s="27" t="str">
        <f t="shared" si="107"/>
        <v>-</v>
      </c>
      <c r="K223" s="27" t="str">
        <f t="shared" si="107"/>
        <v>-</v>
      </c>
      <c r="L223" s="27" t="str">
        <f t="shared" si="107"/>
        <v>-</v>
      </c>
      <c r="M223" s="27" t="str">
        <f t="shared" si="107"/>
        <v>-</v>
      </c>
      <c r="N223" s="27" t="str">
        <f t="shared" si="107"/>
        <v>-</v>
      </c>
      <c r="O223" s="27" t="str">
        <f t="shared" si="107"/>
        <v>-</v>
      </c>
      <c r="P223" s="27" t="str">
        <f t="shared" si="107"/>
        <v>-</v>
      </c>
      <c r="Q223" s="27" t="str">
        <f t="shared" si="107"/>
        <v>-</v>
      </c>
      <c r="R223" s="28">
        <v>153.75</v>
      </c>
      <c r="S223" s="28">
        <v>153.75</v>
      </c>
      <c r="T223" s="28">
        <v>153.75</v>
      </c>
      <c r="U223" s="28">
        <v>153.75</v>
      </c>
      <c r="V223" s="28">
        <v>153.75</v>
      </c>
      <c r="W223" s="28">
        <v>153.75</v>
      </c>
      <c r="X223" s="28">
        <v>153.75</v>
      </c>
      <c r="Y223" s="28">
        <v>153.75</v>
      </c>
      <c r="Z223" s="28" t="s">
        <v>30</v>
      </c>
      <c r="AA223" s="28" t="s">
        <v>30</v>
      </c>
      <c r="AB223" s="28" t="s">
        <v>30</v>
      </c>
      <c r="AC223" s="28" t="s">
        <v>30</v>
      </c>
      <c r="AD223" s="28" t="s">
        <v>30</v>
      </c>
      <c r="AE223" s="28" t="s">
        <v>30</v>
      </c>
      <c r="AF223" s="28" t="s">
        <v>30</v>
      </c>
      <c r="AG223" s="27">
        <f t="shared" si="108"/>
        <v>85</v>
      </c>
      <c r="AH223" s="27">
        <f t="shared" si="108"/>
        <v>85</v>
      </c>
      <c r="AI223" s="27">
        <f t="shared" si="108"/>
        <v>85</v>
      </c>
      <c r="AJ223" s="27">
        <f t="shared" si="108"/>
        <v>85</v>
      </c>
      <c r="AK223" s="27" t="str">
        <f t="shared" si="108"/>
        <v>-</v>
      </c>
      <c r="AL223" s="27" t="str">
        <f t="shared" si="108"/>
        <v>-</v>
      </c>
      <c r="AM223" s="27" t="str">
        <f t="shared" si="108"/>
        <v>-</v>
      </c>
      <c r="AN223" s="27" t="str">
        <f t="shared" si="108"/>
        <v>-</v>
      </c>
      <c r="AO223" s="27" t="str">
        <f t="shared" si="108"/>
        <v>-</v>
      </c>
      <c r="AP223" s="27" t="str">
        <f t="shared" si="108"/>
        <v>-</v>
      </c>
      <c r="AQ223" s="27" t="str">
        <f t="shared" si="108"/>
        <v>-</v>
      </c>
      <c r="AR223" s="27" t="str">
        <f t="shared" si="108"/>
        <v>-</v>
      </c>
      <c r="AS223" s="27" t="str">
        <f t="shared" si="108"/>
        <v>-</v>
      </c>
      <c r="AT223" s="27" t="str">
        <f t="shared" si="108"/>
        <v>-</v>
      </c>
      <c r="AU223" s="27" t="str">
        <f t="shared" si="108"/>
        <v>-</v>
      </c>
      <c r="AV223" s="27">
        <f t="shared" ref="AV223:BJ223" si="110">AV222</f>
        <v>85</v>
      </c>
      <c r="AW223" s="27">
        <f t="shared" si="110"/>
        <v>85</v>
      </c>
      <c r="AX223" s="27">
        <f t="shared" si="110"/>
        <v>85</v>
      </c>
      <c r="AY223" s="27">
        <f t="shared" si="110"/>
        <v>85</v>
      </c>
      <c r="AZ223" s="27" t="str">
        <f t="shared" si="110"/>
        <v>-</v>
      </c>
      <c r="BA223" s="27" t="str">
        <f t="shared" si="110"/>
        <v>-</v>
      </c>
      <c r="BB223" s="27" t="str">
        <f t="shared" si="110"/>
        <v>-</v>
      </c>
      <c r="BC223" s="27" t="str">
        <f t="shared" si="110"/>
        <v>-</v>
      </c>
      <c r="BD223" s="27" t="str">
        <f t="shared" si="110"/>
        <v>-</v>
      </c>
      <c r="BE223" s="27" t="str">
        <f t="shared" si="110"/>
        <v>-</v>
      </c>
      <c r="BF223" s="27" t="str">
        <f t="shared" si="110"/>
        <v>-</v>
      </c>
      <c r="BG223" s="27" t="str">
        <f t="shared" si="110"/>
        <v>-</v>
      </c>
      <c r="BH223" s="27" t="str">
        <f t="shared" si="110"/>
        <v>-</v>
      </c>
      <c r="BI223" s="27" t="str">
        <f t="shared" si="110"/>
        <v>-</v>
      </c>
      <c r="BJ223" s="27" t="str">
        <f t="shared" si="110"/>
        <v>-</v>
      </c>
      <c r="BK223" s="28">
        <v>153.75</v>
      </c>
      <c r="BL223" s="28">
        <v>153.75</v>
      </c>
      <c r="BM223" s="28">
        <v>153.75</v>
      </c>
      <c r="BN223" s="28">
        <v>153.75</v>
      </c>
      <c r="BO223" s="28">
        <v>153.75</v>
      </c>
      <c r="BP223" s="28">
        <v>153.75</v>
      </c>
      <c r="BQ223" s="28">
        <v>153.75</v>
      </c>
      <c r="BR223" s="28">
        <v>153.75</v>
      </c>
      <c r="BS223" s="28" t="s">
        <v>30</v>
      </c>
      <c r="BT223" s="28" t="s">
        <v>30</v>
      </c>
      <c r="BU223" s="28" t="s">
        <v>30</v>
      </c>
      <c r="BV223" s="28" t="s">
        <v>30</v>
      </c>
      <c r="BW223" s="28" t="s">
        <v>30</v>
      </c>
      <c r="BX223" s="28" t="s">
        <v>30</v>
      </c>
      <c r="BY223" s="28" t="s">
        <v>30</v>
      </c>
    </row>
    <row r="224" spans="2:77" outlineLevel="1">
      <c r="B224" s="25" t="s">
        <v>888</v>
      </c>
      <c r="C224" s="27" t="str">
        <f t="shared" si="107"/>
        <v>-</v>
      </c>
      <c r="D224" s="27" t="str">
        <f t="shared" si="107"/>
        <v>-</v>
      </c>
      <c r="E224" s="27" t="str">
        <f t="shared" si="107"/>
        <v>-</v>
      </c>
      <c r="F224" s="27" t="str">
        <f t="shared" si="107"/>
        <v>-</v>
      </c>
      <c r="G224" s="27" t="str">
        <f t="shared" si="107"/>
        <v>-</v>
      </c>
      <c r="H224" s="27" t="str">
        <f t="shared" si="107"/>
        <v>-</v>
      </c>
      <c r="I224" s="27" t="str">
        <f t="shared" si="107"/>
        <v>-</v>
      </c>
      <c r="J224" s="27" t="str">
        <f t="shared" si="107"/>
        <v>-</v>
      </c>
      <c r="K224" s="27" t="str">
        <f t="shared" si="107"/>
        <v>-</v>
      </c>
      <c r="L224" s="27" t="str">
        <f t="shared" si="107"/>
        <v>-</v>
      </c>
      <c r="M224" s="27" t="str">
        <f t="shared" si="107"/>
        <v>-</v>
      </c>
      <c r="N224" s="27" t="str">
        <f t="shared" si="107"/>
        <v>-</v>
      </c>
      <c r="O224" s="27" t="str">
        <f t="shared" si="107"/>
        <v>-</v>
      </c>
      <c r="P224" s="27" t="str">
        <f t="shared" si="107"/>
        <v>-</v>
      </c>
      <c r="Q224" s="27" t="str">
        <f t="shared" si="107"/>
        <v>-</v>
      </c>
      <c r="R224" s="28">
        <v>153.75</v>
      </c>
      <c r="S224" s="28">
        <v>153.75</v>
      </c>
      <c r="T224" s="28">
        <v>153.75</v>
      </c>
      <c r="U224" s="28">
        <v>153.75</v>
      </c>
      <c r="V224" s="28">
        <v>153.75</v>
      </c>
      <c r="W224" s="28">
        <v>153.75</v>
      </c>
      <c r="X224" s="28">
        <v>153.75</v>
      </c>
      <c r="Y224" s="28">
        <v>153.75</v>
      </c>
      <c r="Z224" s="28" t="s">
        <v>30</v>
      </c>
      <c r="AA224" s="28" t="s">
        <v>30</v>
      </c>
      <c r="AB224" s="28" t="s">
        <v>30</v>
      </c>
      <c r="AC224" s="28" t="s">
        <v>30</v>
      </c>
      <c r="AD224" s="28" t="s">
        <v>30</v>
      </c>
      <c r="AE224" s="28" t="s">
        <v>30</v>
      </c>
      <c r="AF224" s="28" t="s">
        <v>30</v>
      </c>
      <c r="AG224" s="27">
        <f t="shared" si="108"/>
        <v>85</v>
      </c>
      <c r="AH224" s="27">
        <f t="shared" si="108"/>
        <v>85</v>
      </c>
      <c r="AI224" s="27">
        <f t="shared" si="108"/>
        <v>85</v>
      </c>
      <c r="AJ224" s="27">
        <f t="shared" si="108"/>
        <v>85</v>
      </c>
      <c r="AK224" s="27" t="str">
        <f t="shared" si="108"/>
        <v>-</v>
      </c>
      <c r="AL224" s="27" t="str">
        <f t="shared" si="108"/>
        <v>-</v>
      </c>
      <c r="AM224" s="27" t="str">
        <f t="shared" si="108"/>
        <v>-</v>
      </c>
      <c r="AN224" s="27" t="str">
        <f t="shared" si="108"/>
        <v>-</v>
      </c>
      <c r="AO224" s="27" t="str">
        <f t="shared" si="108"/>
        <v>-</v>
      </c>
      <c r="AP224" s="27" t="str">
        <f t="shared" si="108"/>
        <v>-</v>
      </c>
      <c r="AQ224" s="27" t="str">
        <f t="shared" si="108"/>
        <v>-</v>
      </c>
      <c r="AR224" s="27" t="str">
        <f t="shared" si="108"/>
        <v>-</v>
      </c>
      <c r="AS224" s="27" t="str">
        <f t="shared" si="108"/>
        <v>-</v>
      </c>
      <c r="AT224" s="27" t="str">
        <f t="shared" si="108"/>
        <v>-</v>
      </c>
      <c r="AU224" s="27" t="str">
        <f t="shared" si="108"/>
        <v>-</v>
      </c>
      <c r="AV224" s="27">
        <f t="shared" ref="AV224:BJ224" si="111">AV223</f>
        <v>85</v>
      </c>
      <c r="AW224" s="27">
        <f t="shared" si="111"/>
        <v>85</v>
      </c>
      <c r="AX224" s="27">
        <f t="shared" si="111"/>
        <v>85</v>
      </c>
      <c r="AY224" s="27">
        <f t="shared" si="111"/>
        <v>85</v>
      </c>
      <c r="AZ224" s="27" t="str">
        <f t="shared" si="111"/>
        <v>-</v>
      </c>
      <c r="BA224" s="27" t="str">
        <f t="shared" si="111"/>
        <v>-</v>
      </c>
      <c r="BB224" s="27" t="str">
        <f t="shared" si="111"/>
        <v>-</v>
      </c>
      <c r="BC224" s="27" t="str">
        <f t="shared" si="111"/>
        <v>-</v>
      </c>
      <c r="BD224" s="27" t="str">
        <f t="shared" si="111"/>
        <v>-</v>
      </c>
      <c r="BE224" s="27" t="str">
        <f t="shared" si="111"/>
        <v>-</v>
      </c>
      <c r="BF224" s="27" t="str">
        <f t="shared" si="111"/>
        <v>-</v>
      </c>
      <c r="BG224" s="27" t="str">
        <f t="shared" si="111"/>
        <v>-</v>
      </c>
      <c r="BH224" s="27" t="str">
        <f t="shared" si="111"/>
        <v>-</v>
      </c>
      <c r="BI224" s="27" t="str">
        <f t="shared" si="111"/>
        <v>-</v>
      </c>
      <c r="BJ224" s="27" t="str">
        <f t="shared" si="111"/>
        <v>-</v>
      </c>
      <c r="BK224" s="28">
        <v>153.75</v>
      </c>
      <c r="BL224" s="28">
        <v>153.75</v>
      </c>
      <c r="BM224" s="28">
        <v>153.75</v>
      </c>
      <c r="BN224" s="28">
        <v>153.75</v>
      </c>
      <c r="BO224" s="28">
        <v>153.75</v>
      </c>
      <c r="BP224" s="28">
        <v>153.75</v>
      </c>
      <c r="BQ224" s="28">
        <v>153.75</v>
      </c>
      <c r="BR224" s="28">
        <v>153.75</v>
      </c>
      <c r="BS224" s="28" t="s">
        <v>30</v>
      </c>
      <c r="BT224" s="28" t="s">
        <v>30</v>
      </c>
      <c r="BU224" s="28" t="s">
        <v>30</v>
      </c>
      <c r="BV224" s="28" t="s">
        <v>30</v>
      </c>
      <c r="BW224" s="28" t="s">
        <v>30</v>
      </c>
      <c r="BX224" s="28" t="s">
        <v>30</v>
      </c>
      <c r="BY224" s="28" t="s">
        <v>30</v>
      </c>
    </row>
    <row r="225" spans="2:77" outlineLevel="1">
      <c r="B225" s="25" t="s">
        <v>969</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23</v>
      </c>
      <c r="S225" s="28">
        <v>24</v>
      </c>
      <c r="T225" s="28">
        <v>25</v>
      </c>
      <c r="U225" s="28">
        <v>26</v>
      </c>
      <c r="V225" s="28">
        <v>27</v>
      </c>
      <c r="W225" s="28">
        <v>28</v>
      </c>
      <c r="X225" s="28">
        <v>29</v>
      </c>
      <c r="Y225" s="28">
        <v>30</v>
      </c>
      <c r="Z225" s="28">
        <v>12</v>
      </c>
      <c r="AA225" s="28">
        <v>13</v>
      </c>
      <c r="AB225" s="28">
        <v>27</v>
      </c>
      <c r="AC225" s="28">
        <v>17</v>
      </c>
      <c r="AD225" s="28">
        <v>26</v>
      </c>
      <c r="AE225" s="28">
        <v>31</v>
      </c>
      <c r="AF225" s="28">
        <v>4</v>
      </c>
      <c r="AG225" s="28">
        <v>31</v>
      </c>
      <c r="AH225" s="28">
        <v>32</v>
      </c>
      <c r="AI225" s="28">
        <v>33</v>
      </c>
      <c r="AJ225" s="28">
        <v>34</v>
      </c>
      <c r="AK225" s="28" t="s">
        <v>30</v>
      </c>
      <c r="AL225" s="28" t="s">
        <v>30</v>
      </c>
      <c r="AM225" s="28" t="s">
        <v>30</v>
      </c>
      <c r="AN225" s="28" t="s">
        <v>30</v>
      </c>
      <c r="AO225" s="28" t="s">
        <v>30</v>
      </c>
      <c r="AP225" s="28" t="s">
        <v>30</v>
      </c>
      <c r="AQ225" s="28" t="s">
        <v>30</v>
      </c>
      <c r="AR225" s="28" t="s">
        <v>30</v>
      </c>
      <c r="AS225" s="28" t="s">
        <v>30</v>
      </c>
      <c r="AT225" s="28" t="s">
        <v>30</v>
      </c>
      <c r="AU225" s="28" t="s">
        <v>30</v>
      </c>
      <c r="AV225" s="28">
        <v>31</v>
      </c>
      <c r="AW225" s="28">
        <v>32</v>
      </c>
      <c r="AX225" s="28">
        <v>33</v>
      </c>
      <c r="AY225" s="28">
        <v>34</v>
      </c>
      <c r="AZ225" s="28" t="s">
        <v>30</v>
      </c>
      <c r="BA225" s="28" t="s">
        <v>30</v>
      </c>
      <c r="BB225" s="28" t="s">
        <v>30</v>
      </c>
      <c r="BC225" s="28" t="s">
        <v>30</v>
      </c>
      <c r="BD225" s="28" t="s">
        <v>30</v>
      </c>
      <c r="BE225" s="28" t="s">
        <v>30</v>
      </c>
      <c r="BF225" s="28" t="s">
        <v>30</v>
      </c>
      <c r="BG225" s="28" t="s">
        <v>30</v>
      </c>
      <c r="BH225" s="28" t="s">
        <v>30</v>
      </c>
      <c r="BI225" s="28" t="s">
        <v>30</v>
      </c>
      <c r="BJ225" s="28" t="s">
        <v>30</v>
      </c>
      <c r="BK225" s="28">
        <v>23</v>
      </c>
      <c r="BL225" s="28">
        <v>24</v>
      </c>
      <c r="BM225" s="28">
        <v>25</v>
      </c>
      <c r="BN225" s="28">
        <v>26</v>
      </c>
      <c r="BO225" s="28">
        <v>27</v>
      </c>
      <c r="BP225" s="28">
        <v>28</v>
      </c>
      <c r="BQ225" s="28">
        <v>29</v>
      </c>
      <c r="BR225" s="28">
        <v>30</v>
      </c>
      <c r="BS225" s="28">
        <v>12</v>
      </c>
      <c r="BT225" s="28">
        <v>13</v>
      </c>
      <c r="BU225" s="28">
        <v>27</v>
      </c>
      <c r="BV225" s="28">
        <v>17</v>
      </c>
      <c r="BW225" s="28">
        <v>26</v>
      </c>
      <c r="BX225" s="28">
        <v>31</v>
      </c>
      <c r="BY225" s="28">
        <v>4</v>
      </c>
    </row>
    <row r="226" spans="2:77" outlineLevel="1">
      <c r="B226" s="25" t="s">
        <v>894</v>
      </c>
      <c r="C226" s="28" t="s">
        <v>30</v>
      </c>
      <c r="D226" s="28" t="s">
        <v>30</v>
      </c>
      <c r="E226" s="28" t="s">
        <v>30</v>
      </c>
      <c r="F226" s="28" t="s">
        <v>30</v>
      </c>
      <c r="G226" s="28" t="s">
        <v>30</v>
      </c>
      <c r="H226" s="28" t="s">
        <v>30</v>
      </c>
      <c r="I226" s="28" t="s">
        <v>30</v>
      </c>
      <c r="J226" s="28" t="s">
        <v>30</v>
      </c>
      <c r="K226" s="28" t="s">
        <v>30</v>
      </c>
      <c r="L226" s="28" t="s">
        <v>30</v>
      </c>
      <c r="M226" s="28" t="s">
        <v>30</v>
      </c>
      <c r="N226" s="28" t="s">
        <v>30</v>
      </c>
      <c r="O226" s="28" t="s">
        <v>30</v>
      </c>
      <c r="P226" s="28" t="s">
        <v>30</v>
      </c>
      <c r="Q226" s="28" t="s">
        <v>30</v>
      </c>
      <c r="R226" s="28">
        <v>93.75</v>
      </c>
      <c r="S226" s="28">
        <v>93.75</v>
      </c>
      <c r="T226" s="28">
        <v>93.75</v>
      </c>
      <c r="U226" s="28">
        <v>93.75</v>
      </c>
      <c r="V226" s="28">
        <v>93.75</v>
      </c>
      <c r="W226" s="28">
        <v>93.75</v>
      </c>
      <c r="X226" s="28">
        <v>93.75</v>
      </c>
      <c r="Y226" s="28">
        <v>93.75</v>
      </c>
      <c r="Z226" s="28" t="s">
        <v>30</v>
      </c>
      <c r="AA226" s="28" t="s">
        <v>30</v>
      </c>
      <c r="AB226" s="28" t="s">
        <v>30</v>
      </c>
      <c r="AC226" s="28" t="s">
        <v>30</v>
      </c>
      <c r="AD226" s="28" t="s">
        <v>30</v>
      </c>
      <c r="AE226" s="28" t="s">
        <v>30</v>
      </c>
      <c r="AF226" s="28" t="s">
        <v>30</v>
      </c>
      <c r="AG226" s="28">
        <v>80</v>
      </c>
      <c r="AH226" s="28">
        <v>80</v>
      </c>
      <c r="AI226" s="28">
        <v>80</v>
      </c>
      <c r="AJ226" s="28">
        <v>80</v>
      </c>
      <c r="AK226" s="28" t="s">
        <v>30</v>
      </c>
      <c r="AL226" s="28" t="s">
        <v>30</v>
      </c>
      <c r="AM226" s="28" t="s">
        <v>30</v>
      </c>
      <c r="AN226" s="28" t="s">
        <v>30</v>
      </c>
      <c r="AO226" s="28" t="s">
        <v>30</v>
      </c>
      <c r="AP226" s="28" t="s">
        <v>30</v>
      </c>
      <c r="AQ226" s="28" t="s">
        <v>30</v>
      </c>
      <c r="AR226" s="28" t="s">
        <v>30</v>
      </c>
      <c r="AS226" s="28" t="s">
        <v>30</v>
      </c>
      <c r="AT226" s="28" t="s">
        <v>30</v>
      </c>
      <c r="AU226" s="28" t="s">
        <v>30</v>
      </c>
      <c r="AV226" s="28">
        <v>80</v>
      </c>
      <c r="AW226" s="28">
        <v>80</v>
      </c>
      <c r="AX226" s="28">
        <v>80</v>
      </c>
      <c r="AY226" s="28">
        <v>80</v>
      </c>
      <c r="AZ226" s="28" t="s">
        <v>30</v>
      </c>
      <c r="BA226" s="28" t="s">
        <v>30</v>
      </c>
      <c r="BB226" s="28" t="s">
        <v>30</v>
      </c>
      <c r="BC226" s="28" t="s">
        <v>30</v>
      </c>
      <c r="BD226" s="28" t="s">
        <v>30</v>
      </c>
      <c r="BE226" s="28" t="s">
        <v>30</v>
      </c>
      <c r="BF226" s="28" t="s">
        <v>30</v>
      </c>
      <c r="BG226" s="28" t="s">
        <v>30</v>
      </c>
      <c r="BH226" s="28" t="s">
        <v>30</v>
      </c>
      <c r="BI226" s="28" t="s">
        <v>30</v>
      </c>
      <c r="BJ226" s="28" t="s">
        <v>30</v>
      </c>
      <c r="BK226" s="28">
        <v>93.75</v>
      </c>
      <c r="BL226" s="28">
        <v>93.75</v>
      </c>
      <c r="BM226" s="28">
        <v>93.75</v>
      </c>
      <c r="BN226" s="28">
        <v>93.75</v>
      </c>
      <c r="BO226" s="28">
        <v>93.75</v>
      </c>
      <c r="BP226" s="28">
        <v>93.75</v>
      </c>
      <c r="BQ226" s="28">
        <v>93.75</v>
      </c>
      <c r="BR226" s="28">
        <v>93.75</v>
      </c>
      <c r="BS226" s="28" t="s">
        <v>30</v>
      </c>
      <c r="BT226" s="28" t="s">
        <v>30</v>
      </c>
      <c r="BU226" s="28" t="s">
        <v>30</v>
      </c>
      <c r="BV226" s="28" t="s">
        <v>30</v>
      </c>
      <c r="BW226" s="28" t="s">
        <v>30</v>
      </c>
      <c r="BX226" s="28" t="s">
        <v>30</v>
      </c>
      <c r="BY226" s="28" t="s">
        <v>30</v>
      </c>
    </row>
    <row r="227" spans="2:77" outlineLevel="1">
      <c r="B227" s="25" t="s">
        <v>886</v>
      </c>
      <c r="C227" s="27" t="str">
        <f t="shared" ref="C227:Q229" si="112">C226</f>
        <v>-</v>
      </c>
      <c r="D227" s="27" t="str">
        <f t="shared" si="112"/>
        <v>-</v>
      </c>
      <c r="E227" s="27" t="str">
        <f t="shared" si="112"/>
        <v>-</v>
      </c>
      <c r="F227" s="27" t="str">
        <f t="shared" si="112"/>
        <v>-</v>
      </c>
      <c r="G227" s="27" t="str">
        <f t="shared" si="112"/>
        <v>-</v>
      </c>
      <c r="H227" s="27" t="str">
        <f t="shared" si="112"/>
        <v>-</v>
      </c>
      <c r="I227" s="27" t="str">
        <f t="shared" si="112"/>
        <v>-</v>
      </c>
      <c r="J227" s="27" t="str">
        <f t="shared" si="112"/>
        <v>-</v>
      </c>
      <c r="K227" s="27" t="str">
        <f t="shared" si="112"/>
        <v>-</v>
      </c>
      <c r="L227" s="27" t="str">
        <f t="shared" si="112"/>
        <v>-</v>
      </c>
      <c r="M227" s="27" t="str">
        <f t="shared" si="112"/>
        <v>-</v>
      </c>
      <c r="N227" s="27" t="str">
        <f t="shared" si="112"/>
        <v>-</v>
      </c>
      <c r="O227" s="27" t="str">
        <f t="shared" si="112"/>
        <v>-</v>
      </c>
      <c r="P227" s="27" t="str">
        <f t="shared" si="112"/>
        <v>-</v>
      </c>
      <c r="Q227" s="27" t="str">
        <f t="shared" si="112"/>
        <v>-</v>
      </c>
      <c r="R227" s="28">
        <v>93.75</v>
      </c>
      <c r="S227" s="28">
        <v>93.75</v>
      </c>
      <c r="T227" s="28">
        <v>93.75</v>
      </c>
      <c r="U227" s="28">
        <v>93.75</v>
      </c>
      <c r="V227" s="28">
        <v>93.75</v>
      </c>
      <c r="W227" s="28">
        <v>93.75</v>
      </c>
      <c r="X227" s="28">
        <v>93.75</v>
      </c>
      <c r="Y227" s="28">
        <v>93.75</v>
      </c>
      <c r="Z227" s="28" t="s">
        <v>30</v>
      </c>
      <c r="AA227" s="28" t="s">
        <v>30</v>
      </c>
      <c r="AB227" s="28" t="s">
        <v>30</v>
      </c>
      <c r="AC227" s="28" t="s">
        <v>30</v>
      </c>
      <c r="AD227" s="28" t="s">
        <v>30</v>
      </c>
      <c r="AE227" s="28" t="s">
        <v>30</v>
      </c>
      <c r="AF227" s="28" t="s">
        <v>30</v>
      </c>
      <c r="AG227" s="27">
        <f t="shared" ref="AG227:AU229" si="113">AG226</f>
        <v>80</v>
      </c>
      <c r="AH227" s="27">
        <f t="shared" si="113"/>
        <v>80</v>
      </c>
      <c r="AI227" s="27">
        <f t="shared" si="113"/>
        <v>80</v>
      </c>
      <c r="AJ227" s="27">
        <f t="shared" si="113"/>
        <v>80</v>
      </c>
      <c r="AK227" s="27" t="str">
        <f t="shared" si="113"/>
        <v>-</v>
      </c>
      <c r="AL227" s="27" t="str">
        <f t="shared" si="113"/>
        <v>-</v>
      </c>
      <c r="AM227" s="27" t="str">
        <f t="shared" si="113"/>
        <v>-</v>
      </c>
      <c r="AN227" s="27" t="str">
        <f t="shared" si="113"/>
        <v>-</v>
      </c>
      <c r="AO227" s="27" t="str">
        <f t="shared" si="113"/>
        <v>-</v>
      </c>
      <c r="AP227" s="27" t="str">
        <f t="shared" si="113"/>
        <v>-</v>
      </c>
      <c r="AQ227" s="27" t="str">
        <f t="shared" si="113"/>
        <v>-</v>
      </c>
      <c r="AR227" s="27" t="str">
        <f t="shared" si="113"/>
        <v>-</v>
      </c>
      <c r="AS227" s="27" t="str">
        <f t="shared" si="113"/>
        <v>-</v>
      </c>
      <c r="AT227" s="27" t="str">
        <f t="shared" si="113"/>
        <v>-</v>
      </c>
      <c r="AU227" s="27" t="str">
        <f t="shared" si="113"/>
        <v>-</v>
      </c>
      <c r="AV227" s="27">
        <f t="shared" ref="AV227:BJ227" si="114">AV226</f>
        <v>80</v>
      </c>
      <c r="AW227" s="27">
        <f t="shared" si="114"/>
        <v>80</v>
      </c>
      <c r="AX227" s="27">
        <f t="shared" si="114"/>
        <v>80</v>
      </c>
      <c r="AY227" s="27">
        <f t="shared" si="114"/>
        <v>80</v>
      </c>
      <c r="AZ227" s="27" t="str">
        <f t="shared" si="114"/>
        <v>-</v>
      </c>
      <c r="BA227" s="27" t="str">
        <f t="shared" si="114"/>
        <v>-</v>
      </c>
      <c r="BB227" s="27" t="str">
        <f t="shared" si="114"/>
        <v>-</v>
      </c>
      <c r="BC227" s="27" t="str">
        <f t="shared" si="114"/>
        <v>-</v>
      </c>
      <c r="BD227" s="27" t="str">
        <f t="shared" si="114"/>
        <v>-</v>
      </c>
      <c r="BE227" s="27" t="str">
        <f t="shared" si="114"/>
        <v>-</v>
      </c>
      <c r="BF227" s="27" t="str">
        <f t="shared" si="114"/>
        <v>-</v>
      </c>
      <c r="BG227" s="27" t="str">
        <f t="shared" si="114"/>
        <v>-</v>
      </c>
      <c r="BH227" s="27" t="str">
        <f t="shared" si="114"/>
        <v>-</v>
      </c>
      <c r="BI227" s="27" t="str">
        <f t="shared" si="114"/>
        <v>-</v>
      </c>
      <c r="BJ227" s="27" t="str">
        <f t="shared" si="114"/>
        <v>-</v>
      </c>
      <c r="BK227" s="28">
        <v>93.75</v>
      </c>
      <c r="BL227" s="28">
        <v>93.75</v>
      </c>
      <c r="BM227" s="28">
        <v>93.75</v>
      </c>
      <c r="BN227" s="28">
        <v>93.75</v>
      </c>
      <c r="BO227" s="28">
        <v>93.75</v>
      </c>
      <c r="BP227" s="28">
        <v>93.75</v>
      </c>
      <c r="BQ227" s="28">
        <v>93.75</v>
      </c>
      <c r="BR227" s="28">
        <v>93.75</v>
      </c>
      <c r="BS227" s="28" t="s">
        <v>30</v>
      </c>
      <c r="BT227" s="28" t="s">
        <v>30</v>
      </c>
      <c r="BU227" s="28" t="s">
        <v>30</v>
      </c>
      <c r="BV227" s="28" t="s">
        <v>30</v>
      </c>
      <c r="BW227" s="28" t="s">
        <v>30</v>
      </c>
      <c r="BX227" s="28" t="s">
        <v>30</v>
      </c>
      <c r="BY227" s="28" t="s">
        <v>30</v>
      </c>
    </row>
    <row r="228" spans="2:77" outlineLevel="1">
      <c r="B228" s="25" t="s">
        <v>887</v>
      </c>
      <c r="C228" s="27" t="str">
        <f t="shared" si="112"/>
        <v>-</v>
      </c>
      <c r="D228" s="27" t="str">
        <f t="shared" si="112"/>
        <v>-</v>
      </c>
      <c r="E228" s="27" t="str">
        <f t="shared" si="112"/>
        <v>-</v>
      </c>
      <c r="F228" s="27" t="str">
        <f t="shared" si="112"/>
        <v>-</v>
      </c>
      <c r="G228" s="27" t="str">
        <f t="shared" si="112"/>
        <v>-</v>
      </c>
      <c r="H228" s="27" t="str">
        <f t="shared" si="112"/>
        <v>-</v>
      </c>
      <c r="I228" s="27" t="str">
        <f t="shared" si="112"/>
        <v>-</v>
      </c>
      <c r="J228" s="27" t="str">
        <f t="shared" si="112"/>
        <v>-</v>
      </c>
      <c r="K228" s="27" t="str">
        <f t="shared" si="112"/>
        <v>-</v>
      </c>
      <c r="L228" s="27" t="str">
        <f t="shared" si="112"/>
        <v>-</v>
      </c>
      <c r="M228" s="27" t="str">
        <f t="shared" si="112"/>
        <v>-</v>
      </c>
      <c r="N228" s="27" t="str">
        <f t="shared" si="112"/>
        <v>-</v>
      </c>
      <c r="O228" s="27" t="str">
        <f t="shared" si="112"/>
        <v>-</v>
      </c>
      <c r="P228" s="27" t="str">
        <f t="shared" si="112"/>
        <v>-</v>
      </c>
      <c r="Q228" s="27" t="str">
        <f t="shared" si="112"/>
        <v>-</v>
      </c>
      <c r="R228" s="28">
        <v>93.75</v>
      </c>
      <c r="S228" s="28">
        <v>93.75</v>
      </c>
      <c r="T228" s="28">
        <v>93.75</v>
      </c>
      <c r="U228" s="28">
        <v>93.75</v>
      </c>
      <c r="V228" s="28">
        <v>93.75</v>
      </c>
      <c r="W228" s="28">
        <v>93.75</v>
      </c>
      <c r="X228" s="28">
        <v>93.75</v>
      </c>
      <c r="Y228" s="28">
        <v>93.75</v>
      </c>
      <c r="Z228" s="28" t="s">
        <v>30</v>
      </c>
      <c r="AA228" s="28" t="s">
        <v>30</v>
      </c>
      <c r="AB228" s="28" t="s">
        <v>30</v>
      </c>
      <c r="AC228" s="28" t="s">
        <v>30</v>
      </c>
      <c r="AD228" s="28" t="s">
        <v>30</v>
      </c>
      <c r="AE228" s="28" t="s">
        <v>30</v>
      </c>
      <c r="AF228" s="28" t="s">
        <v>30</v>
      </c>
      <c r="AG228" s="27">
        <f t="shared" si="113"/>
        <v>80</v>
      </c>
      <c r="AH228" s="27">
        <f t="shared" si="113"/>
        <v>80</v>
      </c>
      <c r="AI228" s="27">
        <f t="shared" si="113"/>
        <v>80</v>
      </c>
      <c r="AJ228" s="27">
        <f t="shared" si="113"/>
        <v>80</v>
      </c>
      <c r="AK228" s="27" t="str">
        <f t="shared" si="113"/>
        <v>-</v>
      </c>
      <c r="AL228" s="27" t="str">
        <f t="shared" si="113"/>
        <v>-</v>
      </c>
      <c r="AM228" s="27" t="str">
        <f t="shared" si="113"/>
        <v>-</v>
      </c>
      <c r="AN228" s="27" t="str">
        <f t="shared" si="113"/>
        <v>-</v>
      </c>
      <c r="AO228" s="27" t="str">
        <f t="shared" si="113"/>
        <v>-</v>
      </c>
      <c r="AP228" s="27" t="str">
        <f t="shared" si="113"/>
        <v>-</v>
      </c>
      <c r="AQ228" s="27" t="str">
        <f t="shared" si="113"/>
        <v>-</v>
      </c>
      <c r="AR228" s="27" t="str">
        <f t="shared" si="113"/>
        <v>-</v>
      </c>
      <c r="AS228" s="27" t="str">
        <f t="shared" si="113"/>
        <v>-</v>
      </c>
      <c r="AT228" s="27" t="str">
        <f t="shared" si="113"/>
        <v>-</v>
      </c>
      <c r="AU228" s="27" t="str">
        <f t="shared" si="113"/>
        <v>-</v>
      </c>
      <c r="AV228" s="27">
        <f t="shared" ref="AV228:BJ228" si="115">AV227</f>
        <v>80</v>
      </c>
      <c r="AW228" s="27">
        <f t="shared" si="115"/>
        <v>80</v>
      </c>
      <c r="AX228" s="27">
        <f t="shared" si="115"/>
        <v>80</v>
      </c>
      <c r="AY228" s="27">
        <f t="shared" si="115"/>
        <v>80</v>
      </c>
      <c r="AZ228" s="27" t="str">
        <f t="shared" si="115"/>
        <v>-</v>
      </c>
      <c r="BA228" s="27" t="str">
        <f t="shared" si="115"/>
        <v>-</v>
      </c>
      <c r="BB228" s="27" t="str">
        <f t="shared" si="115"/>
        <v>-</v>
      </c>
      <c r="BC228" s="27" t="str">
        <f t="shared" si="115"/>
        <v>-</v>
      </c>
      <c r="BD228" s="27" t="str">
        <f t="shared" si="115"/>
        <v>-</v>
      </c>
      <c r="BE228" s="27" t="str">
        <f t="shared" si="115"/>
        <v>-</v>
      </c>
      <c r="BF228" s="27" t="str">
        <f t="shared" si="115"/>
        <v>-</v>
      </c>
      <c r="BG228" s="27" t="str">
        <f t="shared" si="115"/>
        <v>-</v>
      </c>
      <c r="BH228" s="27" t="str">
        <f t="shared" si="115"/>
        <v>-</v>
      </c>
      <c r="BI228" s="27" t="str">
        <f t="shared" si="115"/>
        <v>-</v>
      </c>
      <c r="BJ228" s="27" t="str">
        <f t="shared" si="115"/>
        <v>-</v>
      </c>
      <c r="BK228" s="28">
        <v>93.75</v>
      </c>
      <c r="BL228" s="28">
        <v>93.75</v>
      </c>
      <c r="BM228" s="28">
        <v>93.75</v>
      </c>
      <c r="BN228" s="28">
        <v>93.75</v>
      </c>
      <c r="BO228" s="28">
        <v>93.75</v>
      </c>
      <c r="BP228" s="28">
        <v>93.75</v>
      </c>
      <c r="BQ228" s="28">
        <v>93.75</v>
      </c>
      <c r="BR228" s="28">
        <v>93.75</v>
      </c>
      <c r="BS228" s="28" t="s">
        <v>30</v>
      </c>
      <c r="BT228" s="28" t="s">
        <v>30</v>
      </c>
      <c r="BU228" s="28" t="s">
        <v>30</v>
      </c>
      <c r="BV228" s="28" t="s">
        <v>30</v>
      </c>
      <c r="BW228" s="28" t="s">
        <v>30</v>
      </c>
      <c r="BX228" s="28" t="s">
        <v>30</v>
      </c>
      <c r="BY228" s="28" t="s">
        <v>30</v>
      </c>
    </row>
    <row r="229" spans="2:77" outlineLevel="1">
      <c r="B229" s="25" t="s">
        <v>888</v>
      </c>
      <c r="C229" s="27" t="str">
        <f t="shared" si="112"/>
        <v>-</v>
      </c>
      <c r="D229" s="27" t="str">
        <f t="shared" si="112"/>
        <v>-</v>
      </c>
      <c r="E229" s="27" t="str">
        <f t="shared" si="112"/>
        <v>-</v>
      </c>
      <c r="F229" s="27" t="str">
        <f t="shared" si="112"/>
        <v>-</v>
      </c>
      <c r="G229" s="27" t="str">
        <f t="shared" si="112"/>
        <v>-</v>
      </c>
      <c r="H229" s="27" t="str">
        <f t="shared" si="112"/>
        <v>-</v>
      </c>
      <c r="I229" s="27" t="str">
        <f t="shared" si="112"/>
        <v>-</v>
      </c>
      <c r="J229" s="27" t="str">
        <f t="shared" si="112"/>
        <v>-</v>
      </c>
      <c r="K229" s="27" t="str">
        <f t="shared" si="112"/>
        <v>-</v>
      </c>
      <c r="L229" s="27" t="str">
        <f t="shared" si="112"/>
        <v>-</v>
      </c>
      <c r="M229" s="27" t="str">
        <f t="shared" si="112"/>
        <v>-</v>
      </c>
      <c r="N229" s="27" t="str">
        <f t="shared" si="112"/>
        <v>-</v>
      </c>
      <c r="O229" s="27" t="str">
        <f t="shared" si="112"/>
        <v>-</v>
      </c>
      <c r="P229" s="27" t="str">
        <f t="shared" si="112"/>
        <v>-</v>
      </c>
      <c r="Q229" s="27" t="str">
        <f t="shared" si="112"/>
        <v>-</v>
      </c>
      <c r="R229" s="28">
        <v>93.75</v>
      </c>
      <c r="S229" s="28">
        <v>93.75</v>
      </c>
      <c r="T229" s="28">
        <v>93.75</v>
      </c>
      <c r="U229" s="28">
        <v>93.75</v>
      </c>
      <c r="V229" s="28">
        <v>93.75</v>
      </c>
      <c r="W229" s="28">
        <v>93.75</v>
      </c>
      <c r="X229" s="28">
        <v>93.75</v>
      </c>
      <c r="Y229" s="28">
        <v>93.75</v>
      </c>
      <c r="Z229" s="28" t="s">
        <v>30</v>
      </c>
      <c r="AA229" s="28" t="s">
        <v>30</v>
      </c>
      <c r="AB229" s="28" t="s">
        <v>30</v>
      </c>
      <c r="AC229" s="28" t="s">
        <v>30</v>
      </c>
      <c r="AD229" s="28" t="s">
        <v>30</v>
      </c>
      <c r="AE229" s="28" t="s">
        <v>30</v>
      </c>
      <c r="AF229" s="28" t="s">
        <v>30</v>
      </c>
      <c r="AG229" s="27">
        <f t="shared" si="113"/>
        <v>80</v>
      </c>
      <c r="AH229" s="27">
        <f t="shared" si="113"/>
        <v>80</v>
      </c>
      <c r="AI229" s="27">
        <f t="shared" si="113"/>
        <v>80</v>
      </c>
      <c r="AJ229" s="27">
        <f t="shared" si="113"/>
        <v>80</v>
      </c>
      <c r="AK229" s="27" t="str">
        <f t="shared" si="113"/>
        <v>-</v>
      </c>
      <c r="AL229" s="27" t="str">
        <f t="shared" si="113"/>
        <v>-</v>
      </c>
      <c r="AM229" s="27" t="str">
        <f t="shared" si="113"/>
        <v>-</v>
      </c>
      <c r="AN229" s="27" t="str">
        <f t="shared" si="113"/>
        <v>-</v>
      </c>
      <c r="AO229" s="27" t="str">
        <f t="shared" si="113"/>
        <v>-</v>
      </c>
      <c r="AP229" s="27" t="str">
        <f t="shared" si="113"/>
        <v>-</v>
      </c>
      <c r="AQ229" s="27" t="str">
        <f t="shared" si="113"/>
        <v>-</v>
      </c>
      <c r="AR229" s="27" t="str">
        <f t="shared" si="113"/>
        <v>-</v>
      </c>
      <c r="AS229" s="27" t="str">
        <f t="shared" si="113"/>
        <v>-</v>
      </c>
      <c r="AT229" s="27" t="str">
        <f t="shared" si="113"/>
        <v>-</v>
      </c>
      <c r="AU229" s="27" t="str">
        <f t="shared" si="113"/>
        <v>-</v>
      </c>
      <c r="AV229" s="27">
        <f t="shared" ref="AV229:BJ229" si="116">AV228</f>
        <v>80</v>
      </c>
      <c r="AW229" s="27">
        <f t="shared" si="116"/>
        <v>80</v>
      </c>
      <c r="AX229" s="27">
        <f t="shared" si="116"/>
        <v>80</v>
      </c>
      <c r="AY229" s="27">
        <f t="shared" si="116"/>
        <v>80</v>
      </c>
      <c r="AZ229" s="27" t="str">
        <f t="shared" si="116"/>
        <v>-</v>
      </c>
      <c r="BA229" s="27" t="str">
        <f t="shared" si="116"/>
        <v>-</v>
      </c>
      <c r="BB229" s="27" t="str">
        <f t="shared" si="116"/>
        <v>-</v>
      </c>
      <c r="BC229" s="27" t="str">
        <f t="shared" si="116"/>
        <v>-</v>
      </c>
      <c r="BD229" s="27" t="str">
        <f t="shared" si="116"/>
        <v>-</v>
      </c>
      <c r="BE229" s="27" t="str">
        <f t="shared" si="116"/>
        <v>-</v>
      </c>
      <c r="BF229" s="27" t="str">
        <f t="shared" si="116"/>
        <v>-</v>
      </c>
      <c r="BG229" s="27" t="str">
        <f t="shared" si="116"/>
        <v>-</v>
      </c>
      <c r="BH229" s="27" t="str">
        <f t="shared" si="116"/>
        <v>-</v>
      </c>
      <c r="BI229" s="27" t="str">
        <f t="shared" si="116"/>
        <v>-</v>
      </c>
      <c r="BJ229" s="27" t="str">
        <f t="shared" si="116"/>
        <v>-</v>
      </c>
      <c r="BK229" s="28">
        <v>93.75</v>
      </c>
      <c r="BL229" s="28">
        <v>93.75</v>
      </c>
      <c r="BM229" s="28">
        <v>93.75</v>
      </c>
      <c r="BN229" s="28">
        <v>93.75</v>
      </c>
      <c r="BO229" s="28">
        <v>93.75</v>
      </c>
      <c r="BP229" s="28">
        <v>93.75</v>
      </c>
      <c r="BQ229" s="28">
        <v>93.75</v>
      </c>
      <c r="BR229" s="28">
        <v>93.75</v>
      </c>
      <c r="BS229" s="28" t="s">
        <v>30</v>
      </c>
      <c r="BT229" s="28" t="s">
        <v>30</v>
      </c>
      <c r="BU229" s="28" t="s">
        <v>30</v>
      </c>
      <c r="BV229" s="28" t="s">
        <v>30</v>
      </c>
      <c r="BW229" s="28" t="s">
        <v>30</v>
      </c>
      <c r="BX229" s="28" t="s">
        <v>30</v>
      </c>
      <c r="BY229" s="28" t="s">
        <v>30</v>
      </c>
    </row>
    <row r="230" spans="2:77" outlineLevel="1">
      <c r="B230" s="25" t="s">
        <v>969</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v>1</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v>1</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t="s">
        <v>30</v>
      </c>
      <c r="D231" s="28" t="s">
        <v>30</v>
      </c>
      <c r="E231" s="28" t="s">
        <v>30</v>
      </c>
      <c r="F231" s="28" t="s">
        <v>30</v>
      </c>
      <c r="G231" s="28" t="s">
        <v>30</v>
      </c>
      <c r="H231" s="28" t="s">
        <v>30</v>
      </c>
      <c r="I231" s="28" t="s">
        <v>30</v>
      </c>
      <c r="J231" s="28" t="s">
        <v>30</v>
      </c>
      <c r="K231" s="28" t="s">
        <v>30</v>
      </c>
      <c r="L231" s="28" t="s">
        <v>30</v>
      </c>
      <c r="M231" s="28" t="s">
        <v>30</v>
      </c>
      <c r="N231" s="28" t="s">
        <v>30</v>
      </c>
      <c r="O231" s="28" t="s">
        <v>30</v>
      </c>
      <c r="P231" s="28" t="s">
        <v>30</v>
      </c>
      <c r="Q231" s="28" t="s">
        <v>30</v>
      </c>
      <c r="R231" s="28" t="s">
        <v>30</v>
      </c>
      <c r="S231" s="28" t="s">
        <v>30</v>
      </c>
      <c r="T231" s="28" t="s">
        <v>30</v>
      </c>
      <c r="U231" s="28" t="s">
        <v>30</v>
      </c>
      <c r="V231" s="28" t="s">
        <v>30</v>
      </c>
      <c r="W231" s="28" t="s">
        <v>30</v>
      </c>
      <c r="X231" s="28" t="s">
        <v>30</v>
      </c>
      <c r="Y231" s="28" t="s">
        <v>30</v>
      </c>
      <c r="Z231" s="28" t="s">
        <v>30</v>
      </c>
      <c r="AA231" s="28" t="s">
        <v>30</v>
      </c>
      <c r="AB231" s="28" t="s">
        <v>30</v>
      </c>
      <c r="AC231" s="28" t="s">
        <v>30</v>
      </c>
      <c r="AD231" s="28" t="s">
        <v>30</v>
      </c>
      <c r="AE231" s="28" t="s">
        <v>30</v>
      </c>
      <c r="AF231" s="28" t="s">
        <v>30</v>
      </c>
      <c r="AG231" s="28">
        <v>320</v>
      </c>
      <c r="AH231" s="28" t="s">
        <v>30</v>
      </c>
      <c r="AI231" s="28" t="s">
        <v>30</v>
      </c>
      <c r="AJ231" s="28" t="s">
        <v>30</v>
      </c>
      <c r="AK231" s="28" t="s">
        <v>30</v>
      </c>
      <c r="AL231" s="28" t="s">
        <v>30</v>
      </c>
      <c r="AM231" s="28" t="s">
        <v>30</v>
      </c>
      <c r="AN231" s="28" t="s">
        <v>30</v>
      </c>
      <c r="AO231" s="28" t="s">
        <v>30</v>
      </c>
      <c r="AP231" s="28" t="s">
        <v>30</v>
      </c>
      <c r="AQ231" s="28" t="s">
        <v>30</v>
      </c>
      <c r="AR231" s="28" t="s">
        <v>30</v>
      </c>
      <c r="AS231" s="28" t="s">
        <v>30</v>
      </c>
      <c r="AT231" s="28" t="s">
        <v>30</v>
      </c>
      <c r="AU231" s="28" t="s">
        <v>30</v>
      </c>
      <c r="AV231" s="28">
        <v>320</v>
      </c>
      <c r="AW231" s="28" t="s">
        <v>30</v>
      </c>
      <c r="AX231" s="28" t="s">
        <v>30</v>
      </c>
      <c r="AY231" s="28" t="s">
        <v>30</v>
      </c>
      <c r="AZ231" s="28" t="s">
        <v>30</v>
      </c>
      <c r="BA231" s="28" t="s">
        <v>30</v>
      </c>
      <c r="BB231" s="28" t="s">
        <v>30</v>
      </c>
      <c r="BC231" s="28" t="s">
        <v>30</v>
      </c>
      <c r="BD231" s="28" t="s">
        <v>30</v>
      </c>
      <c r="BE231" s="28" t="s">
        <v>30</v>
      </c>
      <c r="BF231" s="28" t="s">
        <v>30</v>
      </c>
      <c r="BG231" s="28" t="s">
        <v>30</v>
      </c>
      <c r="BH231" s="28" t="s">
        <v>30</v>
      </c>
      <c r="BI231" s="28" t="s">
        <v>30</v>
      </c>
      <c r="BJ231" s="28" t="s">
        <v>30</v>
      </c>
      <c r="BK231" s="28" t="s">
        <v>30</v>
      </c>
      <c r="BL231" s="28" t="s">
        <v>30</v>
      </c>
      <c r="BM231" s="28" t="s">
        <v>30</v>
      </c>
      <c r="BN231" s="28" t="s">
        <v>30</v>
      </c>
      <c r="BO231" s="28" t="s">
        <v>30</v>
      </c>
      <c r="BP231" s="28" t="s">
        <v>30</v>
      </c>
      <c r="BQ231" s="28" t="s">
        <v>30</v>
      </c>
      <c r="BR231" s="28" t="s">
        <v>30</v>
      </c>
      <c r="BS231" s="28" t="s">
        <v>30</v>
      </c>
      <c r="BT231" s="28" t="s">
        <v>30</v>
      </c>
      <c r="BU231" s="28" t="s">
        <v>30</v>
      </c>
      <c r="BV231" s="28" t="s">
        <v>30</v>
      </c>
      <c r="BW231" s="28" t="s">
        <v>30</v>
      </c>
      <c r="BX231" s="28" t="s">
        <v>30</v>
      </c>
      <c r="BY231" s="28" t="s">
        <v>30</v>
      </c>
    </row>
    <row r="232" spans="2:77" outlineLevel="1">
      <c r="B232" s="25" t="s">
        <v>886</v>
      </c>
      <c r="C232" s="27" t="str">
        <f t="shared" ref="C232:L234" si="117">C231</f>
        <v>-</v>
      </c>
      <c r="D232" s="27" t="str">
        <f t="shared" si="117"/>
        <v>-</v>
      </c>
      <c r="E232" s="27" t="str">
        <f t="shared" si="117"/>
        <v>-</v>
      </c>
      <c r="F232" s="27" t="str">
        <f t="shared" si="117"/>
        <v>-</v>
      </c>
      <c r="G232" s="27" t="str">
        <f t="shared" si="117"/>
        <v>-</v>
      </c>
      <c r="H232" s="27" t="str">
        <f t="shared" si="117"/>
        <v>-</v>
      </c>
      <c r="I232" s="27" t="str">
        <f t="shared" si="117"/>
        <v>-</v>
      </c>
      <c r="J232" s="27" t="str">
        <f t="shared" si="117"/>
        <v>-</v>
      </c>
      <c r="K232" s="27" t="str">
        <f t="shared" si="117"/>
        <v>-</v>
      </c>
      <c r="L232" s="27" t="str">
        <f t="shared" si="117"/>
        <v>-</v>
      </c>
      <c r="M232" s="27" t="str">
        <f t="shared" ref="M232:V234" si="118">M231</f>
        <v>-</v>
      </c>
      <c r="N232" s="27" t="str">
        <f t="shared" si="118"/>
        <v>-</v>
      </c>
      <c r="O232" s="27" t="str">
        <f t="shared" si="118"/>
        <v>-</v>
      </c>
      <c r="P232" s="27" t="str">
        <f t="shared" si="118"/>
        <v>-</v>
      </c>
      <c r="Q232" s="27" t="str">
        <f t="shared" si="118"/>
        <v>-</v>
      </c>
      <c r="R232" s="27" t="str">
        <f t="shared" si="118"/>
        <v>-</v>
      </c>
      <c r="S232" s="27" t="str">
        <f t="shared" si="118"/>
        <v>-</v>
      </c>
      <c r="T232" s="27" t="str">
        <f t="shared" si="118"/>
        <v>-</v>
      </c>
      <c r="U232" s="27" t="str">
        <f t="shared" si="118"/>
        <v>-</v>
      </c>
      <c r="V232" s="27" t="str">
        <f t="shared" si="118"/>
        <v>-</v>
      </c>
      <c r="W232" s="27" t="str">
        <f t="shared" ref="W232:AF234" si="119">W231</f>
        <v>-</v>
      </c>
      <c r="X232" s="27" t="str">
        <f t="shared" si="119"/>
        <v>-</v>
      </c>
      <c r="Y232" s="27" t="str">
        <f t="shared" si="119"/>
        <v>-</v>
      </c>
      <c r="Z232" s="27" t="str">
        <f t="shared" si="119"/>
        <v>-</v>
      </c>
      <c r="AA232" s="27" t="str">
        <f t="shared" si="119"/>
        <v>-</v>
      </c>
      <c r="AB232" s="27" t="str">
        <f t="shared" si="119"/>
        <v>-</v>
      </c>
      <c r="AC232" s="27" t="str">
        <f t="shared" si="119"/>
        <v>-</v>
      </c>
      <c r="AD232" s="27" t="str">
        <f t="shared" si="119"/>
        <v>-</v>
      </c>
      <c r="AE232" s="27" t="str">
        <f t="shared" si="119"/>
        <v>-</v>
      </c>
      <c r="AF232" s="27" t="str">
        <f t="shared" si="119"/>
        <v>-</v>
      </c>
      <c r="AG232" s="27">
        <f t="shared" ref="AG232:AP234" si="120">AG231</f>
        <v>320</v>
      </c>
      <c r="AH232" s="27" t="str">
        <f t="shared" si="120"/>
        <v>-</v>
      </c>
      <c r="AI232" s="27" t="str">
        <f t="shared" si="120"/>
        <v>-</v>
      </c>
      <c r="AJ232" s="27" t="str">
        <f t="shared" si="120"/>
        <v>-</v>
      </c>
      <c r="AK232" s="27" t="str">
        <f t="shared" si="120"/>
        <v>-</v>
      </c>
      <c r="AL232" s="27" t="str">
        <f t="shared" si="120"/>
        <v>-</v>
      </c>
      <c r="AM232" s="27" t="str">
        <f t="shared" si="120"/>
        <v>-</v>
      </c>
      <c r="AN232" s="27" t="str">
        <f t="shared" si="120"/>
        <v>-</v>
      </c>
      <c r="AO232" s="27" t="str">
        <f t="shared" si="120"/>
        <v>-</v>
      </c>
      <c r="AP232" s="27" t="str">
        <f t="shared" si="120"/>
        <v>-</v>
      </c>
      <c r="AQ232" s="27" t="str">
        <f t="shared" ref="AQ232:BE234" si="121">AQ231</f>
        <v>-</v>
      </c>
      <c r="AR232" s="27" t="str">
        <f t="shared" si="121"/>
        <v>-</v>
      </c>
      <c r="AS232" s="27" t="str">
        <f t="shared" si="121"/>
        <v>-</v>
      </c>
      <c r="AT232" s="27" t="str">
        <f t="shared" si="121"/>
        <v>-</v>
      </c>
      <c r="AU232" s="27" t="str">
        <f t="shared" si="121"/>
        <v>-</v>
      </c>
      <c r="AV232" s="27">
        <f t="shared" si="121"/>
        <v>320</v>
      </c>
      <c r="AW232" s="27" t="str">
        <f t="shared" si="121"/>
        <v>-</v>
      </c>
      <c r="AX232" s="27" t="str">
        <f t="shared" si="121"/>
        <v>-</v>
      </c>
      <c r="AY232" s="27" t="str">
        <f t="shared" si="121"/>
        <v>-</v>
      </c>
      <c r="AZ232" s="27" t="str">
        <f t="shared" si="121"/>
        <v>-</v>
      </c>
      <c r="BA232" s="27" t="str">
        <f t="shared" si="121"/>
        <v>-</v>
      </c>
      <c r="BB232" s="27" t="str">
        <f t="shared" si="121"/>
        <v>-</v>
      </c>
      <c r="BC232" s="27" t="str">
        <f t="shared" si="121"/>
        <v>-</v>
      </c>
      <c r="BD232" s="27" t="str">
        <f t="shared" si="121"/>
        <v>-</v>
      </c>
      <c r="BE232" s="27" t="str">
        <f t="shared" si="121"/>
        <v>-</v>
      </c>
      <c r="BF232" s="27" t="str">
        <f t="shared" ref="BF232:BY232" si="122">BF231</f>
        <v>-</v>
      </c>
      <c r="BG232" s="27" t="str">
        <f t="shared" si="122"/>
        <v>-</v>
      </c>
      <c r="BH232" s="27" t="str">
        <f t="shared" si="122"/>
        <v>-</v>
      </c>
      <c r="BI232" s="27" t="str">
        <f t="shared" si="122"/>
        <v>-</v>
      </c>
      <c r="BJ232" s="27" t="str">
        <f t="shared" si="122"/>
        <v>-</v>
      </c>
      <c r="BK232" s="27" t="str">
        <f t="shared" si="122"/>
        <v>-</v>
      </c>
      <c r="BL232" s="27" t="str">
        <f t="shared" si="122"/>
        <v>-</v>
      </c>
      <c r="BM232" s="27" t="str">
        <f t="shared" si="122"/>
        <v>-</v>
      </c>
      <c r="BN232" s="27" t="str">
        <f t="shared" si="122"/>
        <v>-</v>
      </c>
      <c r="BO232" s="27" t="str">
        <f t="shared" si="122"/>
        <v>-</v>
      </c>
      <c r="BP232" s="27" t="str">
        <f t="shared" si="122"/>
        <v>-</v>
      </c>
      <c r="BQ232" s="27" t="str">
        <f t="shared" si="122"/>
        <v>-</v>
      </c>
      <c r="BR232" s="27" t="str">
        <f t="shared" si="122"/>
        <v>-</v>
      </c>
      <c r="BS232" s="27" t="str">
        <f t="shared" si="122"/>
        <v>-</v>
      </c>
      <c r="BT232" s="27" t="str">
        <f t="shared" si="122"/>
        <v>-</v>
      </c>
      <c r="BU232" s="27" t="str">
        <f t="shared" si="122"/>
        <v>-</v>
      </c>
      <c r="BV232" s="27" t="str">
        <f t="shared" si="122"/>
        <v>-</v>
      </c>
      <c r="BW232" s="27" t="str">
        <f t="shared" si="122"/>
        <v>-</v>
      </c>
      <c r="BX232" s="27" t="str">
        <f t="shared" si="122"/>
        <v>-</v>
      </c>
      <c r="BY232" s="27" t="str">
        <f t="shared" si="122"/>
        <v>-</v>
      </c>
    </row>
    <row r="233" spans="2:77" outlineLevel="1">
      <c r="B233" s="25" t="s">
        <v>887</v>
      </c>
      <c r="C233" s="27" t="str">
        <f t="shared" si="117"/>
        <v>-</v>
      </c>
      <c r="D233" s="27" t="str">
        <f t="shared" si="117"/>
        <v>-</v>
      </c>
      <c r="E233" s="27" t="str">
        <f t="shared" si="117"/>
        <v>-</v>
      </c>
      <c r="F233" s="27" t="str">
        <f t="shared" si="117"/>
        <v>-</v>
      </c>
      <c r="G233" s="27" t="str">
        <f t="shared" si="117"/>
        <v>-</v>
      </c>
      <c r="H233" s="27" t="str">
        <f t="shared" si="117"/>
        <v>-</v>
      </c>
      <c r="I233" s="27" t="str">
        <f t="shared" si="117"/>
        <v>-</v>
      </c>
      <c r="J233" s="27" t="str">
        <f t="shared" si="117"/>
        <v>-</v>
      </c>
      <c r="K233" s="27" t="str">
        <f t="shared" si="117"/>
        <v>-</v>
      </c>
      <c r="L233" s="27" t="str">
        <f t="shared" si="117"/>
        <v>-</v>
      </c>
      <c r="M233" s="27" t="str">
        <f t="shared" si="118"/>
        <v>-</v>
      </c>
      <c r="N233" s="27" t="str">
        <f t="shared" si="118"/>
        <v>-</v>
      </c>
      <c r="O233" s="27" t="str">
        <f t="shared" si="118"/>
        <v>-</v>
      </c>
      <c r="P233" s="27" t="str">
        <f t="shared" si="118"/>
        <v>-</v>
      </c>
      <c r="Q233" s="27" t="str">
        <f t="shared" si="118"/>
        <v>-</v>
      </c>
      <c r="R233" s="27" t="str">
        <f t="shared" si="118"/>
        <v>-</v>
      </c>
      <c r="S233" s="27" t="str">
        <f t="shared" si="118"/>
        <v>-</v>
      </c>
      <c r="T233" s="27" t="str">
        <f t="shared" si="118"/>
        <v>-</v>
      </c>
      <c r="U233" s="27" t="str">
        <f t="shared" si="118"/>
        <v>-</v>
      </c>
      <c r="V233" s="27" t="str">
        <f t="shared" si="118"/>
        <v>-</v>
      </c>
      <c r="W233" s="27" t="str">
        <f t="shared" si="119"/>
        <v>-</v>
      </c>
      <c r="X233" s="27" t="str">
        <f t="shared" si="119"/>
        <v>-</v>
      </c>
      <c r="Y233" s="27" t="str">
        <f t="shared" si="119"/>
        <v>-</v>
      </c>
      <c r="Z233" s="27" t="str">
        <f t="shared" si="119"/>
        <v>-</v>
      </c>
      <c r="AA233" s="27" t="str">
        <f t="shared" si="119"/>
        <v>-</v>
      </c>
      <c r="AB233" s="27" t="str">
        <f t="shared" si="119"/>
        <v>-</v>
      </c>
      <c r="AC233" s="27" t="str">
        <f t="shared" si="119"/>
        <v>-</v>
      </c>
      <c r="AD233" s="27" t="str">
        <f t="shared" si="119"/>
        <v>-</v>
      </c>
      <c r="AE233" s="27" t="str">
        <f t="shared" si="119"/>
        <v>-</v>
      </c>
      <c r="AF233" s="27" t="str">
        <f t="shared" si="119"/>
        <v>-</v>
      </c>
      <c r="AG233" s="27">
        <f t="shared" si="120"/>
        <v>320</v>
      </c>
      <c r="AH233" s="27" t="str">
        <f t="shared" si="120"/>
        <v>-</v>
      </c>
      <c r="AI233" s="27" t="str">
        <f t="shared" si="120"/>
        <v>-</v>
      </c>
      <c r="AJ233" s="27" t="str">
        <f t="shared" si="120"/>
        <v>-</v>
      </c>
      <c r="AK233" s="27" t="str">
        <f t="shared" si="120"/>
        <v>-</v>
      </c>
      <c r="AL233" s="27" t="str">
        <f t="shared" si="120"/>
        <v>-</v>
      </c>
      <c r="AM233" s="27" t="str">
        <f t="shared" si="120"/>
        <v>-</v>
      </c>
      <c r="AN233" s="27" t="str">
        <f t="shared" si="120"/>
        <v>-</v>
      </c>
      <c r="AO233" s="27" t="str">
        <f t="shared" si="120"/>
        <v>-</v>
      </c>
      <c r="AP233" s="27" t="str">
        <f t="shared" si="120"/>
        <v>-</v>
      </c>
      <c r="AQ233" s="27" t="str">
        <f t="shared" si="121"/>
        <v>-</v>
      </c>
      <c r="AR233" s="27" t="str">
        <f t="shared" si="121"/>
        <v>-</v>
      </c>
      <c r="AS233" s="27" t="str">
        <f t="shared" si="121"/>
        <v>-</v>
      </c>
      <c r="AT233" s="27" t="str">
        <f t="shared" si="121"/>
        <v>-</v>
      </c>
      <c r="AU233" s="27" t="str">
        <f t="shared" si="121"/>
        <v>-</v>
      </c>
      <c r="AV233" s="27">
        <f t="shared" si="121"/>
        <v>320</v>
      </c>
      <c r="AW233" s="27" t="str">
        <f t="shared" si="121"/>
        <v>-</v>
      </c>
      <c r="AX233" s="27" t="str">
        <f t="shared" si="121"/>
        <v>-</v>
      </c>
      <c r="AY233" s="27" t="str">
        <f t="shared" si="121"/>
        <v>-</v>
      </c>
      <c r="AZ233" s="27" t="str">
        <f t="shared" si="121"/>
        <v>-</v>
      </c>
      <c r="BA233" s="27" t="str">
        <f t="shared" si="121"/>
        <v>-</v>
      </c>
      <c r="BB233" s="27" t="str">
        <f t="shared" si="121"/>
        <v>-</v>
      </c>
      <c r="BC233" s="27" t="str">
        <f t="shared" si="121"/>
        <v>-</v>
      </c>
      <c r="BD233" s="27" t="str">
        <f t="shared" si="121"/>
        <v>-</v>
      </c>
      <c r="BE233" s="27" t="str">
        <f t="shared" si="121"/>
        <v>-</v>
      </c>
      <c r="BF233" s="27" t="str">
        <f t="shared" ref="BF233:BY233" si="123">BF232</f>
        <v>-</v>
      </c>
      <c r="BG233" s="27" t="str">
        <f t="shared" si="123"/>
        <v>-</v>
      </c>
      <c r="BH233" s="27" t="str">
        <f t="shared" si="123"/>
        <v>-</v>
      </c>
      <c r="BI233" s="27" t="str">
        <f t="shared" si="123"/>
        <v>-</v>
      </c>
      <c r="BJ233" s="27" t="str">
        <f t="shared" si="123"/>
        <v>-</v>
      </c>
      <c r="BK233" s="27" t="str">
        <f t="shared" si="123"/>
        <v>-</v>
      </c>
      <c r="BL233" s="27" t="str">
        <f t="shared" si="123"/>
        <v>-</v>
      </c>
      <c r="BM233" s="27" t="str">
        <f t="shared" si="123"/>
        <v>-</v>
      </c>
      <c r="BN233" s="27" t="str">
        <f t="shared" si="123"/>
        <v>-</v>
      </c>
      <c r="BO233" s="27" t="str">
        <f t="shared" si="123"/>
        <v>-</v>
      </c>
      <c r="BP233" s="27" t="str">
        <f t="shared" si="123"/>
        <v>-</v>
      </c>
      <c r="BQ233" s="27" t="str">
        <f t="shared" si="123"/>
        <v>-</v>
      </c>
      <c r="BR233" s="27" t="str">
        <f t="shared" si="123"/>
        <v>-</v>
      </c>
      <c r="BS233" s="27" t="str">
        <f t="shared" si="123"/>
        <v>-</v>
      </c>
      <c r="BT233" s="27" t="str">
        <f t="shared" si="123"/>
        <v>-</v>
      </c>
      <c r="BU233" s="27" t="str">
        <f t="shared" si="123"/>
        <v>-</v>
      </c>
      <c r="BV233" s="27" t="str">
        <f t="shared" si="123"/>
        <v>-</v>
      </c>
      <c r="BW233" s="27" t="str">
        <f t="shared" si="123"/>
        <v>-</v>
      </c>
      <c r="BX233" s="27" t="str">
        <f t="shared" si="123"/>
        <v>-</v>
      </c>
      <c r="BY233" s="27" t="str">
        <f t="shared" si="123"/>
        <v>-</v>
      </c>
    </row>
    <row r="234" spans="2:77" outlineLevel="1">
      <c r="B234" s="25" t="s">
        <v>888</v>
      </c>
      <c r="C234" s="27" t="str">
        <f t="shared" si="117"/>
        <v>-</v>
      </c>
      <c r="D234" s="27" t="str">
        <f t="shared" si="117"/>
        <v>-</v>
      </c>
      <c r="E234" s="27" t="str">
        <f t="shared" si="117"/>
        <v>-</v>
      </c>
      <c r="F234" s="27" t="str">
        <f t="shared" si="117"/>
        <v>-</v>
      </c>
      <c r="G234" s="27" t="str">
        <f t="shared" si="117"/>
        <v>-</v>
      </c>
      <c r="H234" s="27" t="str">
        <f t="shared" si="117"/>
        <v>-</v>
      </c>
      <c r="I234" s="27" t="str">
        <f t="shared" si="117"/>
        <v>-</v>
      </c>
      <c r="J234" s="27" t="str">
        <f t="shared" si="117"/>
        <v>-</v>
      </c>
      <c r="K234" s="27" t="str">
        <f t="shared" si="117"/>
        <v>-</v>
      </c>
      <c r="L234" s="27" t="str">
        <f t="shared" si="117"/>
        <v>-</v>
      </c>
      <c r="M234" s="27" t="str">
        <f t="shared" si="118"/>
        <v>-</v>
      </c>
      <c r="N234" s="27" t="str">
        <f t="shared" si="118"/>
        <v>-</v>
      </c>
      <c r="O234" s="27" t="str">
        <f t="shared" si="118"/>
        <v>-</v>
      </c>
      <c r="P234" s="27" t="str">
        <f t="shared" si="118"/>
        <v>-</v>
      </c>
      <c r="Q234" s="27" t="str">
        <f t="shared" si="118"/>
        <v>-</v>
      </c>
      <c r="R234" s="27" t="str">
        <f t="shared" si="118"/>
        <v>-</v>
      </c>
      <c r="S234" s="27" t="str">
        <f t="shared" si="118"/>
        <v>-</v>
      </c>
      <c r="T234" s="27" t="str">
        <f t="shared" si="118"/>
        <v>-</v>
      </c>
      <c r="U234" s="27" t="str">
        <f t="shared" si="118"/>
        <v>-</v>
      </c>
      <c r="V234" s="27" t="str">
        <f t="shared" si="118"/>
        <v>-</v>
      </c>
      <c r="W234" s="27" t="str">
        <f t="shared" si="119"/>
        <v>-</v>
      </c>
      <c r="X234" s="27" t="str">
        <f t="shared" si="119"/>
        <v>-</v>
      </c>
      <c r="Y234" s="27" t="str">
        <f t="shared" si="119"/>
        <v>-</v>
      </c>
      <c r="Z234" s="27" t="str">
        <f t="shared" si="119"/>
        <v>-</v>
      </c>
      <c r="AA234" s="27" t="str">
        <f t="shared" si="119"/>
        <v>-</v>
      </c>
      <c r="AB234" s="27" t="str">
        <f t="shared" si="119"/>
        <v>-</v>
      </c>
      <c r="AC234" s="27" t="str">
        <f t="shared" si="119"/>
        <v>-</v>
      </c>
      <c r="AD234" s="27" t="str">
        <f t="shared" si="119"/>
        <v>-</v>
      </c>
      <c r="AE234" s="27" t="str">
        <f t="shared" si="119"/>
        <v>-</v>
      </c>
      <c r="AF234" s="27" t="str">
        <f t="shared" si="119"/>
        <v>-</v>
      </c>
      <c r="AG234" s="27">
        <f t="shared" si="120"/>
        <v>320</v>
      </c>
      <c r="AH234" s="27" t="str">
        <f t="shared" si="120"/>
        <v>-</v>
      </c>
      <c r="AI234" s="27" t="str">
        <f t="shared" si="120"/>
        <v>-</v>
      </c>
      <c r="AJ234" s="27" t="str">
        <f t="shared" si="120"/>
        <v>-</v>
      </c>
      <c r="AK234" s="27" t="str">
        <f t="shared" si="120"/>
        <v>-</v>
      </c>
      <c r="AL234" s="27" t="str">
        <f t="shared" si="120"/>
        <v>-</v>
      </c>
      <c r="AM234" s="27" t="str">
        <f t="shared" si="120"/>
        <v>-</v>
      </c>
      <c r="AN234" s="27" t="str">
        <f t="shared" si="120"/>
        <v>-</v>
      </c>
      <c r="AO234" s="27" t="str">
        <f t="shared" si="120"/>
        <v>-</v>
      </c>
      <c r="AP234" s="27" t="str">
        <f t="shared" si="120"/>
        <v>-</v>
      </c>
      <c r="AQ234" s="27" t="str">
        <f t="shared" si="121"/>
        <v>-</v>
      </c>
      <c r="AR234" s="27" t="str">
        <f t="shared" si="121"/>
        <v>-</v>
      </c>
      <c r="AS234" s="27" t="str">
        <f t="shared" si="121"/>
        <v>-</v>
      </c>
      <c r="AT234" s="27" t="str">
        <f t="shared" si="121"/>
        <v>-</v>
      </c>
      <c r="AU234" s="27" t="str">
        <f t="shared" si="121"/>
        <v>-</v>
      </c>
      <c r="AV234" s="27">
        <f t="shared" si="121"/>
        <v>320</v>
      </c>
      <c r="AW234" s="27" t="str">
        <f t="shared" si="121"/>
        <v>-</v>
      </c>
      <c r="AX234" s="27" t="str">
        <f t="shared" si="121"/>
        <v>-</v>
      </c>
      <c r="AY234" s="27" t="str">
        <f t="shared" si="121"/>
        <v>-</v>
      </c>
      <c r="AZ234" s="27" t="str">
        <f t="shared" si="121"/>
        <v>-</v>
      </c>
      <c r="BA234" s="27" t="str">
        <f t="shared" si="121"/>
        <v>-</v>
      </c>
      <c r="BB234" s="27" t="str">
        <f t="shared" si="121"/>
        <v>-</v>
      </c>
      <c r="BC234" s="27" t="str">
        <f t="shared" si="121"/>
        <v>-</v>
      </c>
      <c r="BD234" s="27" t="str">
        <f t="shared" si="121"/>
        <v>-</v>
      </c>
      <c r="BE234" s="27" t="str">
        <f t="shared" si="121"/>
        <v>-</v>
      </c>
      <c r="BF234" s="27" t="str">
        <f t="shared" ref="BF234:BY234" si="124">BF233</f>
        <v>-</v>
      </c>
      <c r="BG234" s="27" t="str">
        <f t="shared" si="124"/>
        <v>-</v>
      </c>
      <c r="BH234" s="27" t="str">
        <f t="shared" si="124"/>
        <v>-</v>
      </c>
      <c r="BI234" s="27" t="str">
        <f t="shared" si="124"/>
        <v>-</v>
      </c>
      <c r="BJ234" s="27" t="str">
        <f t="shared" si="124"/>
        <v>-</v>
      </c>
      <c r="BK234" s="27" t="str">
        <f t="shared" si="124"/>
        <v>-</v>
      </c>
      <c r="BL234" s="27" t="str">
        <f t="shared" si="124"/>
        <v>-</v>
      </c>
      <c r="BM234" s="27" t="str">
        <f t="shared" si="124"/>
        <v>-</v>
      </c>
      <c r="BN234" s="27" t="str">
        <f t="shared" si="124"/>
        <v>-</v>
      </c>
      <c r="BO234" s="27" t="str">
        <f t="shared" si="124"/>
        <v>-</v>
      </c>
      <c r="BP234" s="27" t="str">
        <f t="shared" si="124"/>
        <v>-</v>
      </c>
      <c r="BQ234" s="27" t="str">
        <f t="shared" si="124"/>
        <v>-</v>
      </c>
      <c r="BR234" s="27" t="str">
        <f t="shared" si="124"/>
        <v>-</v>
      </c>
      <c r="BS234" s="27" t="str">
        <f t="shared" si="124"/>
        <v>-</v>
      </c>
      <c r="BT234" s="27" t="str">
        <f t="shared" si="124"/>
        <v>-</v>
      </c>
      <c r="BU234" s="27" t="str">
        <f t="shared" si="124"/>
        <v>-</v>
      </c>
      <c r="BV234" s="27" t="str">
        <f t="shared" si="124"/>
        <v>-</v>
      </c>
      <c r="BW234" s="27" t="str">
        <f t="shared" si="124"/>
        <v>-</v>
      </c>
      <c r="BX234" s="27" t="str">
        <f t="shared" si="124"/>
        <v>-</v>
      </c>
      <c r="BY234" s="27" t="str">
        <f t="shared" si="124"/>
        <v>-</v>
      </c>
    </row>
    <row r="235" spans="2:77" outlineLevel="1">
      <c r="B235" s="25" t="s">
        <v>969</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v>35</v>
      </c>
      <c r="AH235" s="28">
        <v>36</v>
      </c>
      <c r="AI235" s="28">
        <v>37</v>
      </c>
      <c r="AJ235" s="28">
        <v>38</v>
      </c>
      <c r="AK235" s="28" t="s">
        <v>30</v>
      </c>
      <c r="AL235" s="28" t="s">
        <v>30</v>
      </c>
      <c r="AM235" s="28" t="s">
        <v>30</v>
      </c>
      <c r="AN235" s="28" t="s">
        <v>30</v>
      </c>
      <c r="AO235" s="28" t="s">
        <v>30</v>
      </c>
      <c r="AP235" s="28" t="s">
        <v>30</v>
      </c>
      <c r="AQ235" s="28" t="s">
        <v>30</v>
      </c>
      <c r="AR235" s="28" t="s">
        <v>30</v>
      </c>
      <c r="AS235" s="28" t="s">
        <v>30</v>
      </c>
      <c r="AT235" s="28" t="s">
        <v>30</v>
      </c>
      <c r="AU235" s="28" t="s">
        <v>30</v>
      </c>
      <c r="AV235" s="28">
        <v>35</v>
      </c>
      <c r="AW235" s="28">
        <v>36</v>
      </c>
      <c r="AX235" s="28">
        <v>37</v>
      </c>
      <c r="AY235" s="28">
        <v>38</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t="s">
        <v>30</v>
      </c>
      <c r="D236" s="28" t="s">
        <v>30</v>
      </c>
      <c r="E236" s="28" t="s">
        <v>30</v>
      </c>
      <c r="F236" s="28" t="s">
        <v>30</v>
      </c>
      <c r="G236" s="28" t="s">
        <v>30</v>
      </c>
      <c r="H236" s="28" t="s">
        <v>30</v>
      </c>
      <c r="I236" s="28" t="s">
        <v>30</v>
      </c>
      <c r="J236" s="28" t="s">
        <v>30</v>
      </c>
      <c r="K236" s="28" t="s">
        <v>30</v>
      </c>
      <c r="L236" s="28" t="s">
        <v>30</v>
      </c>
      <c r="M236" s="28" t="s">
        <v>30</v>
      </c>
      <c r="N236" s="28" t="s">
        <v>30</v>
      </c>
      <c r="O236" s="28" t="s">
        <v>30</v>
      </c>
      <c r="P236" s="28" t="s">
        <v>30</v>
      </c>
      <c r="Q236" s="28" t="s">
        <v>30</v>
      </c>
      <c r="R236" s="28" t="s">
        <v>30</v>
      </c>
      <c r="S236" s="28" t="s">
        <v>30</v>
      </c>
      <c r="T236" s="28" t="s">
        <v>30</v>
      </c>
      <c r="U236" s="28" t="s">
        <v>30</v>
      </c>
      <c r="V236" s="28" t="s">
        <v>30</v>
      </c>
      <c r="W236" s="28" t="s">
        <v>30</v>
      </c>
      <c r="X236" s="28" t="s">
        <v>30</v>
      </c>
      <c r="Y236" s="28" t="s">
        <v>30</v>
      </c>
      <c r="Z236" s="28" t="s">
        <v>30</v>
      </c>
      <c r="AA236" s="28" t="s">
        <v>30</v>
      </c>
      <c r="AB236" s="28" t="s">
        <v>30</v>
      </c>
      <c r="AC236" s="28" t="s">
        <v>30</v>
      </c>
      <c r="AD236" s="28" t="s">
        <v>30</v>
      </c>
      <c r="AE236" s="28" t="s">
        <v>30</v>
      </c>
      <c r="AF236" s="28" t="s">
        <v>30</v>
      </c>
      <c r="AG236" s="28">
        <v>120</v>
      </c>
      <c r="AH236" s="28">
        <v>120</v>
      </c>
      <c r="AI236" s="28">
        <v>120</v>
      </c>
      <c r="AJ236" s="28">
        <v>120</v>
      </c>
      <c r="AK236" s="28" t="s">
        <v>30</v>
      </c>
      <c r="AL236" s="28" t="s">
        <v>30</v>
      </c>
      <c r="AM236" s="28" t="s">
        <v>30</v>
      </c>
      <c r="AN236" s="28" t="s">
        <v>30</v>
      </c>
      <c r="AO236" s="28" t="s">
        <v>30</v>
      </c>
      <c r="AP236" s="28" t="s">
        <v>30</v>
      </c>
      <c r="AQ236" s="28" t="s">
        <v>30</v>
      </c>
      <c r="AR236" s="28" t="s">
        <v>30</v>
      </c>
      <c r="AS236" s="28" t="s">
        <v>30</v>
      </c>
      <c r="AT236" s="28" t="s">
        <v>30</v>
      </c>
      <c r="AU236" s="28" t="s">
        <v>30</v>
      </c>
      <c r="AV236" s="28">
        <v>120</v>
      </c>
      <c r="AW236" s="28">
        <v>120</v>
      </c>
      <c r="AX236" s="28">
        <v>120</v>
      </c>
      <c r="AY236" s="28">
        <v>120</v>
      </c>
      <c r="AZ236" s="28" t="s">
        <v>30</v>
      </c>
      <c r="BA236" s="28" t="s">
        <v>30</v>
      </c>
      <c r="BB236" s="28" t="s">
        <v>30</v>
      </c>
      <c r="BC236" s="28" t="s">
        <v>30</v>
      </c>
      <c r="BD236" s="28" t="s">
        <v>30</v>
      </c>
      <c r="BE236" s="28" t="s">
        <v>30</v>
      </c>
      <c r="BF236" s="28" t="s">
        <v>30</v>
      </c>
      <c r="BG236" s="28" t="s">
        <v>30</v>
      </c>
      <c r="BH236" s="28" t="s">
        <v>30</v>
      </c>
      <c r="BI236" s="28" t="s">
        <v>30</v>
      </c>
      <c r="BJ236" s="28" t="s">
        <v>30</v>
      </c>
      <c r="BK236" s="28" t="s">
        <v>30</v>
      </c>
      <c r="BL236" s="28" t="s">
        <v>30</v>
      </c>
      <c r="BM236" s="28" t="s">
        <v>30</v>
      </c>
      <c r="BN236" s="28" t="s">
        <v>30</v>
      </c>
      <c r="BO236" s="28" t="s">
        <v>30</v>
      </c>
      <c r="BP236" s="28" t="s">
        <v>30</v>
      </c>
      <c r="BQ236" s="28" t="s">
        <v>30</v>
      </c>
      <c r="BR236" s="28" t="s">
        <v>30</v>
      </c>
      <c r="BS236" s="28" t="s">
        <v>30</v>
      </c>
      <c r="BT236" s="28" t="s">
        <v>30</v>
      </c>
      <c r="BU236" s="28" t="s">
        <v>30</v>
      </c>
      <c r="BV236" s="28" t="s">
        <v>30</v>
      </c>
      <c r="BW236" s="28" t="s">
        <v>30</v>
      </c>
      <c r="BX236" s="28" t="s">
        <v>30</v>
      </c>
      <c r="BY236" s="28" t="s">
        <v>30</v>
      </c>
    </row>
    <row r="237" spans="2:77" outlineLevel="1">
      <c r="B237" s="25" t="s">
        <v>886</v>
      </c>
      <c r="C237" s="27" t="str">
        <f t="shared" ref="C237:L239" si="125">C236</f>
        <v>-</v>
      </c>
      <c r="D237" s="27" t="str">
        <f t="shared" si="125"/>
        <v>-</v>
      </c>
      <c r="E237" s="27" t="str">
        <f t="shared" si="125"/>
        <v>-</v>
      </c>
      <c r="F237" s="27" t="str">
        <f t="shared" si="125"/>
        <v>-</v>
      </c>
      <c r="G237" s="27" t="str">
        <f t="shared" si="125"/>
        <v>-</v>
      </c>
      <c r="H237" s="27" t="str">
        <f t="shared" si="125"/>
        <v>-</v>
      </c>
      <c r="I237" s="27" t="str">
        <f t="shared" si="125"/>
        <v>-</v>
      </c>
      <c r="J237" s="27" t="str">
        <f t="shared" si="125"/>
        <v>-</v>
      </c>
      <c r="K237" s="27" t="str">
        <f t="shared" si="125"/>
        <v>-</v>
      </c>
      <c r="L237" s="27" t="str">
        <f t="shared" si="125"/>
        <v>-</v>
      </c>
      <c r="M237" s="27" t="str">
        <f t="shared" ref="M237:V239" si="126">M236</f>
        <v>-</v>
      </c>
      <c r="N237" s="27" t="str">
        <f t="shared" si="126"/>
        <v>-</v>
      </c>
      <c r="O237" s="27" t="str">
        <f t="shared" si="126"/>
        <v>-</v>
      </c>
      <c r="P237" s="27" t="str">
        <f t="shared" si="126"/>
        <v>-</v>
      </c>
      <c r="Q237" s="27" t="str">
        <f t="shared" si="126"/>
        <v>-</v>
      </c>
      <c r="R237" s="27" t="str">
        <f t="shared" si="126"/>
        <v>-</v>
      </c>
      <c r="S237" s="27" t="str">
        <f t="shared" si="126"/>
        <v>-</v>
      </c>
      <c r="T237" s="27" t="str">
        <f t="shared" si="126"/>
        <v>-</v>
      </c>
      <c r="U237" s="27" t="str">
        <f t="shared" si="126"/>
        <v>-</v>
      </c>
      <c r="V237" s="27" t="str">
        <f t="shared" si="126"/>
        <v>-</v>
      </c>
      <c r="W237" s="27" t="str">
        <f t="shared" ref="W237:AF239" si="127">W236</f>
        <v>-</v>
      </c>
      <c r="X237" s="27" t="str">
        <f t="shared" si="127"/>
        <v>-</v>
      </c>
      <c r="Y237" s="27" t="str">
        <f t="shared" si="127"/>
        <v>-</v>
      </c>
      <c r="Z237" s="27" t="str">
        <f t="shared" si="127"/>
        <v>-</v>
      </c>
      <c r="AA237" s="27" t="str">
        <f t="shared" si="127"/>
        <v>-</v>
      </c>
      <c r="AB237" s="27" t="str">
        <f t="shared" si="127"/>
        <v>-</v>
      </c>
      <c r="AC237" s="27" t="str">
        <f t="shared" si="127"/>
        <v>-</v>
      </c>
      <c r="AD237" s="27" t="str">
        <f t="shared" si="127"/>
        <v>-</v>
      </c>
      <c r="AE237" s="27" t="str">
        <f t="shared" si="127"/>
        <v>-</v>
      </c>
      <c r="AF237" s="27" t="str">
        <f t="shared" si="127"/>
        <v>-</v>
      </c>
      <c r="AG237" s="27">
        <f t="shared" ref="AG237:AP239" si="128">AG236</f>
        <v>120</v>
      </c>
      <c r="AH237" s="27">
        <f t="shared" si="128"/>
        <v>120</v>
      </c>
      <c r="AI237" s="27">
        <f t="shared" si="128"/>
        <v>120</v>
      </c>
      <c r="AJ237" s="27">
        <f t="shared" si="128"/>
        <v>120</v>
      </c>
      <c r="AK237" s="27" t="str">
        <f t="shared" si="128"/>
        <v>-</v>
      </c>
      <c r="AL237" s="27" t="str">
        <f t="shared" si="128"/>
        <v>-</v>
      </c>
      <c r="AM237" s="27" t="str">
        <f t="shared" si="128"/>
        <v>-</v>
      </c>
      <c r="AN237" s="27" t="str">
        <f t="shared" si="128"/>
        <v>-</v>
      </c>
      <c r="AO237" s="27" t="str">
        <f t="shared" si="128"/>
        <v>-</v>
      </c>
      <c r="AP237" s="27" t="str">
        <f t="shared" si="128"/>
        <v>-</v>
      </c>
      <c r="AQ237" s="27" t="str">
        <f t="shared" ref="AQ237:BE239" si="129">AQ236</f>
        <v>-</v>
      </c>
      <c r="AR237" s="27" t="str">
        <f t="shared" si="129"/>
        <v>-</v>
      </c>
      <c r="AS237" s="27" t="str">
        <f t="shared" si="129"/>
        <v>-</v>
      </c>
      <c r="AT237" s="27" t="str">
        <f t="shared" si="129"/>
        <v>-</v>
      </c>
      <c r="AU237" s="27" t="str">
        <f t="shared" si="129"/>
        <v>-</v>
      </c>
      <c r="AV237" s="27">
        <f t="shared" si="129"/>
        <v>120</v>
      </c>
      <c r="AW237" s="27">
        <f t="shared" si="129"/>
        <v>120</v>
      </c>
      <c r="AX237" s="27">
        <f t="shared" si="129"/>
        <v>120</v>
      </c>
      <c r="AY237" s="27">
        <f t="shared" si="129"/>
        <v>120</v>
      </c>
      <c r="AZ237" s="27" t="str">
        <f t="shared" si="129"/>
        <v>-</v>
      </c>
      <c r="BA237" s="27" t="str">
        <f t="shared" si="129"/>
        <v>-</v>
      </c>
      <c r="BB237" s="27" t="str">
        <f t="shared" si="129"/>
        <v>-</v>
      </c>
      <c r="BC237" s="27" t="str">
        <f t="shared" si="129"/>
        <v>-</v>
      </c>
      <c r="BD237" s="27" t="str">
        <f t="shared" si="129"/>
        <v>-</v>
      </c>
      <c r="BE237" s="27" t="str">
        <f t="shared" si="129"/>
        <v>-</v>
      </c>
      <c r="BF237" s="27" t="str">
        <f t="shared" ref="BF237:BY237" si="130">BF236</f>
        <v>-</v>
      </c>
      <c r="BG237" s="27" t="str">
        <f t="shared" si="130"/>
        <v>-</v>
      </c>
      <c r="BH237" s="27" t="str">
        <f t="shared" si="130"/>
        <v>-</v>
      </c>
      <c r="BI237" s="27" t="str">
        <f t="shared" si="130"/>
        <v>-</v>
      </c>
      <c r="BJ237" s="27" t="str">
        <f t="shared" si="130"/>
        <v>-</v>
      </c>
      <c r="BK237" s="27" t="str">
        <f t="shared" si="130"/>
        <v>-</v>
      </c>
      <c r="BL237" s="27" t="str">
        <f t="shared" si="130"/>
        <v>-</v>
      </c>
      <c r="BM237" s="27" t="str">
        <f t="shared" si="130"/>
        <v>-</v>
      </c>
      <c r="BN237" s="27" t="str">
        <f t="shared" si="130"/>
        <v>-</v>
      </c>
      <c r="BO237" s="27" t="str">
        <f t="shared" si="130"/>
        <v>-</v>
      </c>
      <c r="BP237" s="27" t="str">
        <f t="shared" si="130"/>
        <v>-</v>
      </c>
      <c r="BQ237" s="27" t="str">
        <f t="shared" si="130"/>
        <v>-</v>
      </c>
      <c r="BR237" s="27" t="str">
        <f t="shared" si="130"/>
        <v>-</v>
      </c>
      <c r="BS237" s="27" t="str">
        <f t="shared" si="130"/>
        <v>-</v>
      </c>
      <c r="BT237" s="27" t="str">
        <f t="shared" si="130"/>
        <v>-</v>
      </c>
      <c r="BU237" s="27" t="str">
        <f t="shared" si="130"/>
        <v>-</v>
      </c>
      <c r="BV237" s="27" t="str">
        <f t="shared" si="130"/>
        <v>-</v>
      </c>
      <c r="BW237" s="27" t="str">
        <f t="shared" si="130"/>
        <v>-</v>
      </c>
      <c r="BX237" s="27" t="str">
        <f t="shared" si="130"/>
        <v>-</v>
      </c>
      <c r="BY237" s="27" t="str">
        <f t="shared" si="130"/>
        <v>-</v>
      </c>
    </row>
    <row r="238" spans="2:77" outlineLevel="1">
      <c r="B238" s="25" t="s">
        <v>887</v>
      </c>
      <c r="C238" s="27" t="str">
        <f t="shared" si="125"/>
        <v>-</v>
      </c>
      <c r="D238" s="27" t="str">
        <f t="shared" si="125"/>
        <v>-</v>
      </c>
      <c r="E238" s="27" t="str">
        <f t="shared" si="125"/>
        <v>-</v>
      </c>
      <c r="F238" s="27" t="str">
        <f t="shared" si="125"/>
        <v>-</v>
      </c>
      <c r="G238" s="27" t="str">
        <f t="shared" si="125"/>
        <v>-</v>
      </c>
      <c r="H238" s="27" t="str">
        <f t="shared" si="125"/>
        <v>-</v>
      </c>
      <c r="I238" s="27" t="str">
        <f t="shared" si="125"/>
        <v>-</v>
      </c>
      <c r="J238" s="27" t="str">
        <f t="shared" si="125"/>
        <v>-</v>
      </c>
      <c r="K238" s="27" t="str">
        <f t="shared" si="125"/>
        <v>-</v>
      </c>
      <c r="L238" s="27" t="str">
        <f t="shared" si="125"/>
        <v>-</v>
      </c>
      <c r="M238" s="27" t="str">
        <f t="shared" si="126"/>
        <v>-</v>
      </c>
      <c r="N238" s="27" t="str">
        <f t="shared" si="126"/>
        <v>-</v>
      </c>
      <c r="O238" s="27" t="str">
        <f t="shared" si="126"/>
        <v>-</v>
      </c>
      <c r="P238" s="27" t="str">
        <f t="shared" si="126"/>
        <v>-</v>
      </c>
      <c r="Q238" s="27" t="str">
        <f t="shared" si="126"/>
        <v>-</v>
      </c>
      <c r="R238" s="27" t="str">
        <f t="shared" si="126"/>
        <v>-</v>
      </c>
      <c r="S238" s="27" t="str">
        <f t="shared" si="126"/>
        <v>-</v>
      </c>
      <c r="T238" s="27" t="str">
        <f t="shared" si="126"/>
        <v>-</v>
      </c>
      <c r="U238" s="27" t="str">
        <f t="shared" si="126"/>
        <v>-</v>
      </c>
      <c r="V238" s="27" t="str">
        <f t="shared" si="126"/>
        <v>-</v>
      </c>
      <c r="W238" s="27" t="str">
        <f t="shared" si="127"/>
        <v>-</v>
      </c>
      <c r="X238" s="27" t="str">
        <f t="shared" si="127"/>
        <v>-</v>
      </c>
      <c r="Y238" s="27" t="str">
        <f t="shared" si="127"/>
        <v>-</v>
      </c>
      <c r="Z238" s="27" t="str">
        <f t="shared" si="127"/>
        <v>-</v>
      </c>
      <c r="AA238" s="27" t="str">
        <f t="shared" si="127"/>
        <v>-</v>
      </c>
      <c r="AB238" s="27" t="str">
        <f t="shared" si="127"/>
        <v>-</v>
      </c>
      <c r="AC238" s="27" t="str">
        <f t="shared" si="127"/>
        <v>-</v>
      </c>
      <c r="AD238" s="27" t="str">
        <f t="shared" si="127"/>
        <v>-</v>
      </c>
      <c r="AE238" s="27" t="str">
        <f t="shared" si="127"/>
        <v>-</v>
      </c>
      <c r="AF238" s="27" t="str">
        <f t="shared" si="127"/>
        <v>-</v>
      </c>
      <c r="AG238" s="27">
        <f t="shared" si="128"/>
        <v>120</v>
      </c>
      <c r="AH238" s="27">
        <f t="shared" si="128"/>
        <v>120</v>
      </c>
      <c r="AI238" s="27">
        <f t="shared" si="128"/>
        <v>120</v>
      </c>
      <c r="AJ238" s="27">
        <f t="shared" si="128"/>
        <v>120</v>
      </c>
      <c r="AK238" s="27" t="str">
        <f t="shared" si="128"/>
        <v>-</v>
      </c>
      <c r="AL238" s="27" t="str">
        <f t="shared" si="128"/>
        <v>-</v>
      </c>
      <c r="AM238" s="27" t="str">
        <f t="shared" si="128"/>
        <v>-</v>
      </c>
      <c r="AN238" s="27" t="str">
        <f t="shared" si="128"/>
        <v>-</v>
      </c>
      <c r="AO238" s="27" t="str">
        <f t="shared" si="128"/>
        <v>-</v>
      </c>
      <c r="AP238" s="27" t="str">
        <f t="shared" si="128"/>
        <v>-</v>
      </c>
      <c r="AQ238" s="27" t="str">
        <f t="shared" si="129"/>
        <v>-</v>
      </c>
      <c r="AR238" s="27" t="str">
        <f t="shared" si="129"/>
        <v>-</v>
      </c>
      <c r="AS238" s="27" t="str">
        <f t="shared" si="129"/>
        <v>-</v>
      </c>
      <c r="AT238" s="27" t="str">
        <f t="shared" si="129"/>
        <v>-</v>
      </c>
      <c r="AU238" s="27" t="str">
        <f t="shared" si="129"/>
        <v>-</v>
      </c>
      <c r="AV238" s="27">
        <f t="shared" si="129"/>
        <v>120</v>
      </c>
      <c r="AW238" s="27">
        <f t="shared" si="129"/>
        <v>120</v>
      </c>
      <c r="AX238" s="27">
        <f t="shared" si="129"/>
        <v>120</v>
      </c>
      <c r="AY238" s="27">
        <f t="shared" si="129"/>
        <v>120</v>
      </c>
      <c r="AZ238" s="27" t="str">
        <f t="shared" si="129"/>
        <v>-</v>
      </c>
      <c r="BA238" s="27" t="str">
        <f t="shared" si="129"/>
        <v>-</v>
      </c>
      <c r="BB238" s="27" t="str">
        <f t="shared" si="129"/>
        <v>-</v>
      </c>
      <c r="BC238" s="27" t="str">
        <f t="shared" si="129"/>
        <v>-</v>
      </c>
      <c r="BD238" s="27" t="str">
        <f t="shared" si="129"/>
        <v>-</v>
      </c>
      <c r="BE238" s="27" t="str">
        <f t="shared" si="129"/>
        <v>-</v>
      </c>
      <c r="BF238" s="27" t="str">
        <f t="shared" ref="BF238:BY238" si="131">BF237</f>
        <v>-</v>
      </c>
      <c r="BG238" s="27" t="str">
        <f t="shared" si="131"/>
        <v>-</v>
      </c>
      <c r="BH238" s="27" t="str">
        <f t="shared" si="131"/>
        <v>-</v>
      </c>
      <c r="BI238" s="27" t="str">
        <f t="shared" si="131"/>
        <v>-</v>
      </c>
      <c r="BJ238" s="27" t="str">
        <f t="shared" si="131"/>
        <v>-</v>
      </c>
      <c r="BK238" s="27" t="str">
        <f t="shared" si="131"/>
        <v>-</v>
      </c>
      <c r="BL238" s="27" t="str">
        <f t="shared" si="131"/>
        <v>-</v>
      </c>
      <c r="BM238" s="27" t="str">
        <f t="shared" si="131"/>
        <v>-</v>
      </c>
      <c r="BN238" s="27" t="str">
        <f t="shared" si="131"/>
        <v>-</v>
      </c>
      <c r="BO238" s="27" t="str">
        <f t="shared" si="131"/>
        <v>-</v>
      </c>
      <c r="BP238" s="27" t="str">
        <f t="shared" si="131"/>
        <v>-</v>
      </c>
      <c r="BQ238" s="27" t="str">
        <f t="shared" si="131"/>
        <v>-</v>
      </c>
      <c r="BR238" s="27" t="str">
        <f t="shared" si="131"/>
        <v>-</v>
      </c>
      <c r="BS238" s="27" t="str">
        <f t="shared" si="131"/>
        <v>-</v>
      </c>
      <c r="BT238" s="27" t="str">
        <f t="shared" si="131"/>
        <v>-</v>
      </c>
      <c r="BU238" s="27" t="str">
        <f t="shared" si="131"/>
        <v>-</v>
      </c>
      <c r="BV238" s="27" t="str">
        <f t="shared" si="131"/>
        <v>-</v>
      </c>
      <c r="BW238" s="27" t="str">
        <f t="shared" si="131"/>
        <v>-</v>
      </c>
      <c r="BX238" s="27" t="str">
        <f t="shared" si="131"/>
        <v>-</v>
      </c>
      <c r="BY238" s="27" t="str">
        <f t="shared" si="131"/>
        <v>-</v>
      </c>
    </row>
    <row r="239" spans="2:77" outlineLevel="1">
      <c r="B239" s="25" t="s">
        <v>888</v>
      </c>
      <c r="C239" s="27" t="str">
        <f t="shared" si="125"/>
        <v>-</v>
      </c>
      <c r="D239" s="27" t="str">
        <f t="shared" si="125"/>
        <v>-</v>
      </c>
      <c r="E239" s="27" t="str">
        <f t="shared" si="125"/>
        <v>-</v>
      </c>
      <c r="F239" s="27" t="str">
        <f t="shared" si="125"/>
        <v>-</v>
      </c>
      <c r="G239" s="27" t="str">
        <f t="shared" si="125"/>
        <v>-</v>
      </c>
      <c r="H239" s="27" t="str">
        <f t="shared" si="125"/>
        <v>-</v>
      </c>
      <c r="I239" s="27" t="str">
        <f t="shared" si="125"/>
        <v>-</v>
      </c>
      <c r="J239" s="27" t="str">
        <f t="shared" si="125"/>
        <v>-</v>
      </c>
      <c r="K239" s="27" t="str">
        <f t="shared" si="125"/>
        <v>-</v>
      </c>
      <c r="L239" s="27" t="str">
        <f t="shared" si="125"/>
        <v>-</v>
      </c>
      <c r="M239" s="27" t="str">
        <f t="shared" si="126"/>
        <v>-</v>
      </c>
      <c r="N239" s="27" t="str">
        <f t="shared" si="126"/>
        <v>-</v>
      </c>
      <c r="O239" s="27" t="str">
        <f t="shared" si="126"/>
        <v>-</v>
      </c>
      <c r="P239" s="27" t="str">
        <f t="shared" si="126"/>
        <v>-</v>
      </c>
      <c r="Q239" s="27" t="str">
        <f t="shared" si="126"/>
        <v>-</v>
      </c>
      <c r="R239" s="27" t="str">
        <f t="shared" si="126"/>
        <v>-</v>
      </c>
      <c r="S239" s="27" t="str">
        <f t="shared" si="126"/>
        <v>-</v>
      </c>
      <c r="T239" s="27" t="str">
        <f t="shared" si="126"/>
        <v>-</v>
      </c>
      <c r="U239" s="27" t="str">
        <f t="shared" si="126"/>
        <v>-</v>
      </c>
      <c r="V239" s="27" t="str">
        <f t="shared" si="126"/>
        <v>-</v>
      </c>
      <c r="W239" s="27" t="str">
        <f t="shared" si="127"/>
        <v>-</v>
      </c>
      <c r="X239" s="27" t="str">
        <f t="shared" si="127"/>
        <v>-</v>
      </c>
      <c r="Y239" s="27" t="str">
        <f t="shared" si="127"/>
        <v>-</v>
      </c>
      <c r="Z239" s="27" t="str">
        <f t="shared" si="127"/>
        <v>-</v>
      </c>
      <c r="AA239" s="27" t="str">
        <f t="shared" si="127"/>
        <v>-</v>
      </c>
      <c r="AB239" s="27" t="str">
        <f t="shared" si="127"/>
        <v>-</v>
      </c>
      <c r="AC239" s="27" t="str">
        <f t="shared" si="127"/>
        <v>-</v>
      </c>
      <c r="AD239" s="27" t="str">
        <f t="shared" si="127"/>
        <v>-</v>
      </c>
      <c r="AE239" s="27" t="str">
        <f t="shared" si="127"/>
        <v>-</v>
      </c>
      <c r="AF239" s="27" t="str">
        <f t="shared" si="127"/>
        <v>-</v>
      </c>
      <c r="AG239" s="27">
        <f t="shared" si="128"/>
        <v>120</v>
      </c>
      <c r="AH239" s="27">
        <f t="shared" si="128"/>
        <v>120</v>
      </c>
      <c r="AI239" s="27">
        <f t="shared" si="128"/>
        <v>120</v>
      </c>
      <c r="AJ239" s="27">
        <f t="shared" si="128"/>
        <v>120</v>
      </c>
      <c r="AK239" s="27" t="str">
        <f t="shared" si="128"/>
        <v>-</v>
      </c>
      <c r="AL239" s="27" t="str">
        <f t="shared" si="128"/>
        <v>-</v>
      </c>
      <c r="AM239" s="27" t="str">
        <f t="shared" si="128"/>
        <v>-</v>
      </c>
      <c r="AN239" s="27" t="str">
        <f t="shared" si="128"/>
        <v>-</v>
      </c>
      <c r="AO239" s="27" t="str">
        <f t="shared" si="128"/>
        <v>-</v>
      </c>
      <c r="AP239" s="27" t="str">
        <f t="shared" si="128"/>
        <v>-</v>
      </c>
      <c r="AQ239" s="27" t="str">
        <f t="shared" si="129"/>
        <v>-</v>
      </c>
      <c r="AR239" s="27" t="str">
        <f t="shared" si="129"/>
        <v>-</v>
      </c>
      <c r="AS239" s="27" t="str">
        <f t="shared" si="129"/>
        <v>-</v>
      </c>
      <c r="AT239" s="27" t="str">
        <f t="shared" si="129"/>
        <v>-</v>
      </c>
      <c r="AU239" s="27" t="str">
        <f t="shared" si="129"/>
        <v>-</v>
      </c>
      <c r="AV239" s="27">
        <f t="shared" si="129"/>
        <v>120</v>
      </c>
      <c r="AW239" s="27">
        <f t="shared" si="129"/>
        <v>120</v>
      </c>
      <c r="AX239" s="27">
        <f t="shared" si="129"/>
        <v>120</v>
      </c>
      <c r="AY239" s="27">
        <f t="shared" si="129"/>
        <v>120</v>
      </c>
      <c r="AZ239" s="27" t="str">
        <f t="shared" si="129"/>
        <v>-</v>
      </c>
      <c r="BA239" s="27" t="str">
        <f t="shared" si="129"/>
        <v>-</v>
      </c>
      <c r="BB239" s="27" t="str">
        <f t="shared" si="129"/>
        <v>-</v>
      </c>
      <c r="BC239" s="27" t="str">
        <f t="shared" si="129"/>
        <v>-</v>
      </c>
      <c r="BD239" s="27" t="str">
        <f t="shared" si="129"/>
        <v>-</v>
      </c>
      <c r="BE239" s="27" t="str">
        <f t="shared" si="129"/>
        <v>-</v>
      </c>
      <c r="BF239" s="27" t="str">
        <f t="shared" ref="BF239:BY239" si="132">BF238</f>
        <v>-</v>
      </c>
      <c r="BG239" s="27" t="str">
        <f t="shared" si="132"/>
        <v>-</v>
      </c>
      <c r="BH239" s="27" t="str">
        <f t="shared" si="132"/>
        <v>-</v>
      </c>
      <c r="BI239" s="27" t="str">
        <f t="shared" si="132"/>
        <v>-</v>
      </c>
      <c r="BJ239" s="27" t="str">
        <f t="shared" si="132"/>
        <v>-</v>
      </c>
      <c r="BK239" s="27" t="str">
        <f t="shared" si="132"/>
        <v>-</v>
      </c>
      <c r="BL239" s="27" t="str">
        <f t="shared" si="132"/>
        <v>-</v>
      </c>
      <c r="BM239" s="27" t="str">
        <f t="shared" si="132"/>
        <v>-</v>
      </c>
      <c r="BN239" s="27" t="str">
        <f t="shared" si="132"/>
        <v>-</v>
      </c>
      <c r="BO239" s="27" t="str">
        <f t="shared" si="132"/>
        <v>-</v>
      </c>
      <c r="BP239" s="27" t="str">
        <f t="shared" si="132"/>
        <v>-</v>
      </c>
      <c r="BQ239" s="27" t="str">
        <f t="shared" si="132"/>
        <v>-</v>
      </c>
      <c r="BR239" s="27" t="str">
        <f t="shared" si="132"/>
        <v>-</v>
      </c>
      <c r="BS239" s="27" t="str">
        <f t="shared" si="132"/>
        <v>-</v>
      </c>
      <c r="BT239" s="27" t="str">
        <f t="shared" si="132"/>
        <v>-</v>
      </c>
      <c r="BU239" s="27" t="str">
        <f t="shared" si="132"/>
        <v>-</v>
      </c>
      <c r="BV239" s="27" t="str">
        <f t="shared" si="132"/>
        <v>-</v>
      </c>
      <c r="BW239" s="27" t="str">
        <f t="shared" si="132"/>
        <v>-</v>
      </c>
      <c r="BX239" s="27" t="str">
        <f t="shared" si="132"/>
        <v>-</v>
      </c>
      <c r="BY239" s="27" t="str">
        <f t="shared" si="132"/>
        <v>-</v>
      </c>
    </row>
    <row r="240" spans="2:77" outlineLevel="1">
      <c r="B240" s="25" t="s">
        <v>969</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v>31</v>
      </c>
      <c r="AH240" s="28">
        <v>32</v>
      </c>
      <c r="AI240" s="28">
        <v>33</v>
      </c>
      <c r="AJ240" s="28">
        <v>34</v>
      </c>
      <c r="AK240" s="28" t="s">
        <v>30</v>
      </c>
      <c r="AL240" s="28" t="s">
        <v>30</v>
      </c>
      <c r="AM240" s="28" t="s">
        <v>30</v>
      </c>
      <c r="AN240" s="28" t="s">
        <v>30</v>
      </c>
      <c r="AO240" s="28" t="s">
        <v>30</v>
      </c>
      <c r="AP240" s="28" t="s">
        <v>30</v>
      </c>
      <c r="AQ240" s="28" t="s">
        <v>30</v>
      </c>
      <c r="AR240" s="28" t="s">
        <v>30</v>
      </c>
      <c r="AS240" s="28" t="s">
        <v>30</v>
      </c>
      <c r="AT240" s="28" t="s">
        <v>30</v>
      </c>
      <c r="AU240" s="28" t="s">
        <v>30</v>
      </c>
      <c r="AV240" s="28">
        <v>31</v>
      </c>
      <c r="AW240" s="28">
        <v>32</v>
      </c>
      <c r="AX240" s="28">
        <v>33</v>
      </c>
      <c r="AY240" s="28">
        <v>34</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t="s">
        <v>30</v>
      </c>
      <c r="D241" s="28" t="s">
        <v>30</v>
      </c>
      <c r="E241" s="28" t="s">
        <v>30</v>
      </c>
      <c r="F241" s="28" t="s">
        <v>30</v>
      </c>
      <c r="G241" s="28" t="s">
        <v>30</v>
      </c>
      <c r="H241" s="28" t="s">
        <v>30</v>
      </c>
      <c r="I241" s="28" t="s">
        <v>30</v>
      </c>
      <c r="J241" s="28" t="s">
        <v>30</v>
      </c>
      <c r="K241" s="28" t="s">
        <v>30</v>
      </c>
      <c r="L241" s="28" t="s">
        <v>30</v>
      </c>
      <c r="M241" s="28" t="s">
        <v>30</v>
      </c>
      <c r="N241" s="28" t="s">
        <v>30</v>
      </c>
      <c r="O241" s="28" t="s">
        <v>30</v>
      </c>
      <c r="P241" s="28" t="s">
        <v>30</v>
      </c>
      <c r="Q241" s="28" t="s">
        <v>30</v>
      </c>
      <c r="R241" s="28" t="s">
        <v>30</v>
      </c>
      <c r="S241" s="28" t="s">
        <v>30</v>
      </c>
      <c r="T241" s="28" t="s">
        <v>30</v>
      </c>
      <c r="U241" s="28" t="s">
        <v>30</v>
      </c>
      <c r="V241" s="28" t="s">
        <v>30</v>
      </c>
      <c r="W241" s="28" t="s">
        <v>30</v>
      </c>
      <c r="X241" s="28" t="s">
        <v>30</v>
      </c>
      <c r="Y241" s="28" t="s">
        <v>30</v>
      </c>
      <c r="Z241" s="28" t="s">
        <v>30</v>
      </c>
      <c r="AA241" s="28" t="s">
        <v>30</v>
      </c>
      <c r="AB241" s="28" t="s">
        <v>30</v>
      </c>
      <c r="AC241" s="28" t="s">
        <v>30</v>
      </c>
      <c r="AD241" s="28" t="s">
        <v>30</v>
      </c>
      <c r="AE241" s="28" t="s">
        <v>30</v>
      </c>
      <c r="AF241" s="28" t="s">
        <v>30</v>
      </c>
      <c r="AG241" s="28">
        <v>155</v>
      </c>
      <c r="AH241" s="28">
        <v>155</v>
      </c>
      <c r="AI241" s="28">
        <v>155</v>
      </c>
      <c r="AJ241" s="28">
        <v>155</v>
      </c>
      <c r="AK241" s="28" t="s">
        <v>30</v>
      </c>
      <c r="AL241" s="28" t="s">
        <v>30</v>
      </c>
      <c r="AM241" s="28" t="s">
        <v>30</v>
      </c>
      <c r="AN241" s="28" t="s">
        <v>30</v>
      </c>
      <c r="AO241" s="28" t="s">
        <v>30</v>
      </c>
      <c r="AP241" s="28" t="s">
        <v>30</v>
      </c>
      <c r="AQ241" s="28" t="s">
        <v>30</v>
      </c>
      <c r="AR241" s="28" t="s">
        <v>30</v>
      </c>
      <c r="AS241" s="28" t="s">
        <v>30</v>
      </c>
      <c r="AT241" s="28" t="s">
        <v>30</v>
      </c>
      <c r="AU241" s="28" t="s">
        <v>30</v>
      </c>
      <c r="AV241" s="28">
        <v>155</v>
      </c>
      <c r="AW241" s="28">
        <v>155</v>
      </c>
      <c r="AX241" s="28">
        <v>155</v>
      </c>
      <c r="AY241" s="28">
        <v>155</v>
      </c>
      <c r="AZ241" s="28" t="s">
        <v>30</v>
      </c>
      <c r="BA241" s="28" t="s">
        <v>30</v>
      </c>
      <c r="BB241" s="28" t="s">
        <v>30</v>
      </c>
      <c r="BC241" s="28" t="s">
        <v>30</v>
      </c>
      <c r="BD241" s="28" t="s">
        <v>30</v>
      </c>
      <c r="BE241" s="28" t="s">
        <v>30</v>
      </c>
      <c r="BF241" s="28" t="s">
        <v>30</v>
      </c>
      <c r="BG241" s="28" t="s">
        <v>30</v>
      </c>
      <c r="BH241" s="28" t="s">
        <v>30</v>
      </c>
      <c r="BI241" s="28" t="s">
        <v>30</v>
      </c>
      <c r="BJ241" s="28" t="s">
        <v>30</v>
      </c>
      <c r="BK241" s="28" t="s">
        <v>30</v>
      </c>
      <c r="BL241" s="28" t="s">
        <v>30</v>
      </c>
      <c r="BM241" s="28" t="s">
        <v>30</v>
      </c>
      <c r="BN241" s="28" t="s">
        <v>30</v>
      </c>
      <c r="BO241" s="28" t="s">
        <v>30</v>
      </c>
      <c r="BP241" s="28" t="s">
        <v>30</v>
      </c>
      <c r="BQ241" s="28" t="s">
        <v>30</v>
      </c>
      <c r="BR241" s="28" t="s">
        <v>30</v>
      </c>
      <c r="BS241" s="28" t="s">
        <v>30</v>
      </c>
      <c r="BT241" s="28" t="s">
        <v>30</v>
      </c>
      <c r="BU241" s="28" t="s">
        <v>30</v>
      </c>
      <c r="BV241" s="28" t="s">
        <v>30</v>
      </c>
      <c r="BW241" s="28" t="s">
        <v>30</v>
      </c>
      <c r="BX241" s="28" t="s">
        <v>30</v>
      </c>
      <c r="BY241" s="28" t="s">
        <v>30</v>
      </c>
    </row>
    <row r="242" spans="1:77" outlineLevel="1">
      <c r="B242" s="25" t="s">
        <v>886</v>
      </c>
      <c r="C242" s="27" t="str">
        <f t="shared" ref="C242:L244" si="133">C241</f>
        <v>-</v>
      </c>
      <c r="D242" s="27" t="str">
        <f t="shared" si="133"/>
        <v>-</v>
      </c>
      <c r="E242" s="27" t="str">
        <f t="shared" si="133"/>
        <v>-</v>
      </c>
      <c r="F242" s="27" t="str">
        <f t="shared" si="133"/>
        <v>-</v>
      </c>
      <c r="G242" s="27" t="str">
        <f t="shared" si="133"/>
        <v>-</v>
      </c>
      <c r="H242" s="27" t="str">
        <f t="shared" si="133"/>
        <v>-</v>
      </c>
      <c r="I242" s="27" t="str">
        <f t="shared" si="133"/>
        <v>-</v>
      </c>
      <c r="J242" s="27" t="str">
        <f t="shared" si="133"/>
        <v>-</v>
      </c>
      <c r="K242" s="27" t="str">
        <f t="shared" si="133"/>
        <v>-</v>
      </c>
      <c r="L242" s="27" t="str">
        <f t="shared" si="133"/>
        <v>-</v>
      </c>
      <c r="M242" s="27" t="str">
        <f t="shared" ref="M242:V244" si="134">M241</f>
        <v>-</v>
      </c>
      <c r="N242" s="27" t="str">
        <f t="shared" si="134"/>
        <v>-</v>
      </c>
      <c r="O242" s="27" t="str">
        <f t="shared" si="134"/>
        <v>-</v>
      </c>
      <c r="P242" s="27" t="str">
        <f t="shared" si="134"/>
        <v>-</v>
      </c>
      <c r="Q242" s="27" t="str">
        <f t="shared" si="134"/>
        <v>-</v>
      </c>
      <c r="R242" s="27" t="str">
        <f t="shared" si="134"/>
        <v>-</v>
      </c>
      <c r="S242" s="27" t="str">
        <f t="shared" si="134"/>
        <v>-</v>
      </c>
      <c r="T242" s="27" t="str">
        <f t="shared" si="134"/>
        <v>-</v>
      </c>
      <c r="U242" s="27" t="str">
        <f t="shared" si="134"/>
        <v>-</v>
      </c>
      <c r="V242" s="27" t="str">
        <f t="shared" si="134"/>
        <v>-</v>
      </c>
      <c r="W242" s="27" t="str">
        <f t="shared" ref="W242:AF244" si="135">W241</f>
        <v>-</v>
      </c>
      <c r="X242" s="27" t="str">
        <f t="shared" si="135"/>
        <v>-</v>
      </c>
      <c r="Y242" s="27" t="str">
        <f t="shared" si="135"/>
        <v>-</v>
      </c>
      <c r="Z242" s="27" t="str">
        <f t="shared" si="135"/>
        <v>-</v>
      </c>
      <c r="AA242" s="27" t="str">
        <f t="shared" si="135"/>
        <v>-</v>
      </c>
      <c r="AB242" s="27" t="str">
        <f t="shared" si="135"/>
        <v>-</v>
      </c>
      <c r="AC242" s="27" t="str">
        <f t="shared" si="135"/>
        <v>-</v>
      </c>
      <c r="AD242" s="27" t="str">
        <f t="shared" si="135"/>
        <v>-</v>
      </c>
      <c r="AE242" s="27" t="str">
        <f t="shared" si="135"/>
        <v>-</v>
      </c>
      <c r="AF242" s="27" t="str">
        <f t="shared" si="135"/>
        <v>-</v>
      </c>
      <c r="AG242" s="27">
        <f t="shared" ref="AG242:AP244" si="136">AG241</f>
        <v>155</v>
      </c>
      <c r="AH242" s="27">
        <f t="shared" si="136"/>
        <v>155</v>
      </c>
      <c r="AI242" s="27">
        <f t="shared" si="136"/>
        <v>155</v>
      </c>
      <c r="AJ242" s="27">
        <f t="shared" si="136"/>
        <v>155</v>
      </c>
      <c r="AK242" s="27" t="str">
        <f t="shared" si="136"/>
        <v>-</v>
      </c>
      <c r="AL242" s="27" t="str">
        <f t="shared" si="136"/>
        <v>-</v>
      </c>
      <c r="AM242" s="27" t="str">
        <f t="shared" si="136"/>
        <v>-</v>
      </c>
      <c r="AN242" s="27" t="str">
        <f t="shared" si="136"/>
        <v>-</v>
      </c>
      <c r="AO242" s="27" t="str">
        <f t="shared" si="136"/>
        <v>-</v>
      </c>
      <c r="AP242" s="27" t="str">
        <f t="shared" si="136"/>
        <v>-</v>
      </c>
      <c r="AQ242" s="27" t="str">
        <f t="shared" ref="AQ242:BE244" si="137">AQ241</f>
        <v>-</v>
      </c>
      <c r="AR242" s="27" t="str">
        <f t="shared" si="137"/>
        <v>-</v>
      </c>
      <c r="AS242" s="27" t="str">
        <f t="shared" si="137"/>
        <v>-</v>
      </c>
      <c r="AT242" s="27" t="str">
        <f t="shared" si="137"/>
        <v>-</v>
      </c>
      <c r="AU242" s="27" t="str">
        <f t="shared" si="137"/>
        <v>-</v>
      </c>
      <c r="AV242" s="27">
        <f t="shared" si="137"/>
        <v>155</v>
      </c>
      <c r="AW242" s="27">
        <f t="shared" si="137"/>
        <v>155</v>
      </c>
      <c r="AX242" s="27">
        <f t="shared" si="137"/>
        <v>155</v>
      </c>
      <c r="AY242" s="27">
        <f t="shared" si="137"/>
        <v>155</v>
      </c>
      <c r="AZ242" s="27" t="str">
        <f t="shared" si="137"/>
        <v>-</v>
      </c>
      <c r="BA242" s="27" t="str">
        <f t="shared" si="137"/>
        <v>-</v>
      </c>
      <c r="BB242" s="27" t="str">
        <f t="shared" si="137"/>
        <v>-</v>
      </c>
      <c r="BC242" s="27" t="str">
        <f t="shared" si="137"/>
        <v>-</v>
      </c>
      <c r="BD242" s="27" t="str">
        <f t="shared" si="137"/>
        <v>-</v>
      </c>
      <c r="BE242" s="27" t="str">
        <f t="shared" si="137"/>
        <v>-</v>
      </c>
      <c r="BF242" s="27" t="str">
        <f t="shared" ref="BF242:BY242" si="138">BF241</f>
        <v>-</v>
      </c>
      <c r="BG242" s="27" t="str">
        <f t="shared" si="138"/>
        <v>-</v>
      </c>
      <c r="BH242" s="27" t="str">
        <f t="shared" si="138"/>
        <v>-</v>
      </c>
      <c r="BI242" s="27" t="str">
        <f t="shared" si="138"/>
        <v>-</v>
      </c>
      <c r="BJ242" s="27" t="str">
        <f t="shared" si="138"/>
        <v>-</v>
      </c>
      <c r="BK242" s="27" t="str">
        <f t="shared" si="138"/>
        <v>-</v>
      </c>
      <c r="BL242" s="27" t="str">
        <f t="shared" si="138"/>
        <v>-</v>
      </c>
      <c r="BM242" s="27" t="str">
        <f t="shared" si="138"/>
        <v>-</v>
      </c>
      <c r="BN242" s="27" t="str">
        <f t="shared" si="138"/>
        <v>-</v>
      </c>
      <c r="BO242" s="27" t="str">
        <f t="shared" si="138"/>
        <v>-</v>
      </c>
      <c r="BP242" s="27" t="str">
        <f t="shared" si="138"/>
        <v>-</v>
      </c>
      <c r="BQ242" s="27" t="str">
        <f t="shared" si="138"/>
        <v>-</v>
      </c>
      <c r="BR242" s="27" t="str">
        <f t="shared" si="138"/>
        <v>-</v>
      </c>
      <c r="BS242" s="27" t="str">
        <f t="shared" si="138"/>
        <v>-</v>
      </c>
      <c r="BT242" s="27" t="str">
        <f t="shared" si="138"/>
        <v>-</v>
      </c>
      <c r="BU242" s="27" t="str">
        <f t="shared" si="138"/>
        <v>-</v>
      </c>
      <c r="BV242" s="27" t="str">
        <f t="shared" si="138"/>
        <v>-</v>
      </c>
      <c r="BW242" s="27" t="str">
        <f t="shared" si="138"/>
        <v>-</v>
      </c>
      <c r="BX242" s="27" t="str">
        <f t="shared" si="138"/>
        <v>-</v>
      </c>
      <c r="BY242" s="27" t="str">
        <f t="shared" si="138"/>
        <v>-</v>
      </c>
    </row>
    <row r="243" spans="1:77" outlineLevel="1">
      <c r="B243" s="25" t="s">
        <v>887</v>
      </c>
      <c r="C243" s="27" t="str">
        <f t="shared" si="133"/>
        <v>-</v>
      </c>
      <c r="D243" s="27" t="str">
        <f t="shared" si="133"/>
        <v>-</v>
      </c>
      <c r="E243" s="27" t="str">
        <f t="shared" si="133"/>
        <v>-</v>
      </c>
      <c r="F243" s="27" t="str">
        <f t="shared" si="133"/>
        <v>-</v>
      </c>
      <c r="G243" s="27" t="str">
        <f t="shared" si="133"/>
        <v>-</v>
      </c>
      <c r="H243" s="27" t="str">
        <f t="shared" si="133"/>
        <v>-</v>
      </c>
      <c r="I243" s="27" t="str">
        <f t="shared" si="133"/>
        <v>-</v>
      </c>
      <c r="J243" s="27" t="str">
        <f t="shared" si="133"/>
        <v>-</v>
      </c>
      <c r="K243" s="27" t="str">
        <f t="shared" si="133"/>
        <v>-</v>
      </c>
      <c r="L243" s="27" t="str">
        <f t="shared" si="133"/>
        <v>-</v>
      </c>
      <c r="M243" s="27" t="str">
        <f t="shared" si="134"/>
        <v>-</v>
      </c>
      <c r="N243" s="27" t="str">
        <f t="shared" si="134"/>
        <v>-</v>
      </c>
      <c r="O243" s="27" t="str">
        <f t="shared" si="134"/>
        <v>-</v>
      </c>
      <c r="P243" s="27" t="str">
        <f t="shared" si="134"/>
        <v>-</v>
      </c>
      <c r="Q243" s="27" t="str">
        <f t="shared" si="134"/>
        <v>-</v>
      </c>
      <c r="R243" s="27" t="str">
        <f t="shared" si="134"/>
        <v>-</v>
      </c>
      <c r="S243" s="27" t="str">
        <f t="shared" si="134"/>
        <v>-</v>
      </c>
      <c r="T243" s="27" t="str">
        <f t="shared" si="134"/>
        <v>-</v>
      </c>
      <c r="U243" s="27" t="str">
        <f t="shared" si="134"/>
        <v>-</v>
      </c>
      <c r="V243" s="27" t="str">
        <f t="shared" si="134"/>
        <v>-</v>
      </c>
      <c r="W243" s="27" t="str">
        <f t="shared" si="135"/>
        <v>-</v>
      </c>
      <c r="X243" s="27" t="str">
        <f t="shared" si="135"/>
        <v>-</v>
      </c>
      <c r="Y243" s="27" t="str">
        <f t="shared" si="135"/>
        <v>-</v>
      </c>
      <c r="Z243" s="27" t="str">
        <f t="shared" si="135"/>
        <v>-</v>
      </c>
      <c r="AA243" s="27" t="str">
        <f t="shared" si="135"/>
        <v>-</v>
      </c>
      <c r="AB243" s="27" t="str">
        <f t="shared" si="135"/>
        <v>-</v>
      </c>
      <c r="AC243" s="27" t="str">
        <f t="shared" si="135"/>
        <v>-</v>
      </c>
      <c r="AD243" s="27" t="str">
        <f t="shared" si="135"/>
        <v>-</v>
      </c>
      <c r="AE243" s="27" t="str">
        <f t="shared" si="135"/>
        <v>-</v>
      </c>
      <c r="AF243" s="27" t="str">
        <f t="shared" si="135"/>
        <v>-</v>
      </c>
      <c r="AG243" s="27">
        <f t="shared" si="136"/>
        <v>155</v>
      </c>
      <c r="AH243" s="27">
        <f t="shared" si="136"/>
        <v>155</v>
      </c>
      <c r="AI243" s="27">
        <f t="shared" si="136"/>
        <v>155</v>
      </c>
      <c r="AJ243" s="27">
        <f t="shared" si="136"/>
        <v>155</v>
      </c>
      <c r="AK243" s="27" t="str">
        <f t="shared" si="136"/>
        <v>-</v>
      </c>
      <c r="AL243" s="27" t="str">
        <f t="shared" si="136"/>
        <v>-</v>
      </c>
      <c r="AM243" s="27" t="str">
        <f t="shared" si="136"/>
        <v>-</v>
      </c>
      <c r="AN243" s="27" t="str">
        <f t="shared" si="136"/>
        <v>-</v>
      </c>
      <c r="AO243" s="27" t="str">
        <f t="shared" si="136"/>
        <v>-</v>
      </c>
      <c r="AP243" s="27" t="str">
        <f t="shared" si="136"/>
        <v>-</v>
      </c>
      <c r="AQ243" s="27" t="str">
        <f t="shared" si="137"/>
        <v>-</v>
      </c>
      <c r="AR243" s="27" t="str">
        <f t="shared" si="137"/>
        <v>-</v>
      </c>
      <c r="AS243" s="27" t="str">
        <f t="shared" si="137"/>
        <v>-</v>
      </c>
      <c r="AT243" s="27" t="str">
        <f t="shared" si="137"/>
        <v>-</v>
      </c>
      <c r="AU243" s="27" t="str">
        <f t="shared" si="137"/>
        <v>-</v>
      </c>
      <c r="AV243" s="27">
        <f t="shared" si="137"/>
        <v>155</v>
      </c>
      <c r="AW243" s="27">
        <f t="shared" si="137"/>
        <v>155</v>
      </c>
      <c r="AX243" s="27">
        <f t="shared" si="137"/>
        <v>155</v>
      </c>
      <c r="AY243" s="27">
        <f t="shared" si="137"/>
        <v>155</v>
      </c>
      <c r="AZ243" s="27" t="str">
        <f t="shared" si="137"/>
        <v>-</v>
      </c>
      <c r="BA243" s="27" t="str">
        <f t="shared" si="137"/>
        <v>-</v>
      </c>
      <c r="BB243" s="27" t="str">
        <f t="shared" si="137"/>
        <v>-</v>
      </c>
      <c r="BC243" s="27" t="str">
        <f t="shared" si="137"/>
        <v>-</v>
      </c>
      <c r="BD243" s="27" t="str">
        <f t="shared" si="137"/>
        <v>-</v>
      </c>
      <c r="BE243" s="27" t="str">
        <f t="shared" si="137"/>
        <v>-</v>
      </c>
      <c r="BF243" s="27" t="str">
        <f t="shared" ref="BF243:BY243" si="139">BF242</f>
        <v>-</v>
      </c>
      <c r="BG243" s="27" t="str">
        <f t="shared" si="139"/>
        <v>-</v>
      </c>
      <c r="BH243" s="27" t="str">
        <f t="shared" si="139"/>
        <v>-</v>
      </c>
      <c r="BI243" s="27" t="str">
        <f t="shared" si="139"/>
        <v>-</v>
      </c>
      <c r="BJ243" s="27" t="str">
        <f t="shared" si="139"/>
        <v>-</v>
      </c>
      <c r="BK243" s="27" t="str">
        <f t="shared" si="139"/>
        <v>-</v>
      </c>
      <c r="BL243" s="27" t="str">
        <f t="shared" si="139"/>
        <v>-</v>
      </c>
      <c r="BM243" s="27" t="str">
        <f t="shared" si="139"/>
        <v>-</v>
      </c>
      <c r="BN243" s="27" t="str">
        <f t="shared" si="139"/>
        <v>-</v>
      </c>
      <c r="BO243" s="27" t="str">
        <f t="shared" si="139"/>
        <v>-</v>
      </c>
      <c r="BP243" s="27" t="str">
        <f t="shared" si="139"/>
        <v>-</v>
      </c>
      <c r="BQ243" s="27" t="str">
        <f t="shared" si="139"/>
        <v>-</v>
      </c>
      <c r="BR243" s="27" t="str">
        <f t="shared" si="139"/>
        <v>-</v>
      </c>
      <c r="BS243" s="27" t="str">
        <f t="shared" si="139"/>
        <v>-</v>
      </c>
      <c r="BT243" s="27" t="str">
        <f t="shared" si="139"/>
        <v>-</v>
      </c>
      <c r="BU243" s="27" t="str">
        <f t="shared" si="139"/>
        <v>-</v>
      </c>
      <c r="BV243" s="27" t="str">
        <f t="shared" si="139"/>
        <v>-</v>
      </c>
      <c r="BW243" s="27" t="str">
        <f t="shared" si="139"/>
        <v>-</v>
      </c>
      <c r="BX243" s="27" t="str">
        <f t="shared" si="139"/>
        <v>-</v>
      </c>
      <c r="BY243" s="27" t="str">
        <f t="shared" si="139"/>
        <v>-</v>
      </c>
    </row>
    <row r="244" spans="1:77" outlineLevel="1">
      <c r="B244" s="25" t="s">
        <v>888</v>
      </c>
      <c r="C244" s="27" t="str">
        <f t="shared" si="133"/>
        <v>-</v>
      </c>
      <c r="D244" s="27" t="str">
        <f t="shared" si="133"/>
        <v>-</v>
      </c>
      <c r="E244" s="27" t="str">
        <f t="shared" si="133"/>
        <v>-</v>
      </c>
      <c r="F244" s="27" t="str">
        <f t="shared" si="133"/>
        <v>-</v>
      </c>
      <c r="G244" s="27" t="str">
        <f t="shared" si="133"/>
        <v>-</v>
      </c>
      <c r="H244" s="27" t="str">
        <f t="shared" si="133"/>
        <v>-</v>
      </c>
      <c r="I244" s="27" t="str">
        <f t="shared" si="133"/>
        <v>-</v>
      </c>
      <c r="J244" s="27" t="str">
        <f t="shared" si="133"/>
        <v>-</v>
      </c>
      <c r="K244" s="27" t="str">
        <f t="shared" si="133"/>
        <v>-</v>
      </c>
      <c r="L244" s="27" t="str">
        <f t="shared" si="133"/>
        <v>-</v>
      </c>
      <c r="M244" s="27" t="str">
        <f t="shared" si="134"/>
        <v>-</v>
      </c>
      <c r="N244" s="27" t="str">
        <f t="shared" si="134"/>
        <v>-</v>
      </c>
      <c r="O244" s="27" t="str">
        <f t="shared" si="134"/>
        <v>-</v>
      </c>
      <c r="P244" s="27" t="str">
        <f t="shared" si="134"/>
        <v>-</v>
      </c>
      <c r="Q244" s="27" t="str">
        <f t="shared" si="134"/>
        <v>-</v>
      </c>
      <c r="R244" s="27" t="str">
        <f t="shared" si="134"/>
        <v>-</v>
      </c>
      <c r="S244" s="27" t="str">
        <f t="shared" si="134"/>
        <v>-</v>
      </c>
      <c r="T244" s="27" t="str">
        <f t="shared" si="134"/>
        <v>-</v>
      </c>
      <c r="U244" s="27" t="str">
        <f t="shared" si="134"/>
        <v>-</v>
      </c>
      <c r="V244" s="27" t="str">
        <f t="shared" si="134"/>
        <v>-</v>
      </c>
      <c r="W244" s="27" t="str">
        <f t="shared" si="135"/>
        <v>-</v>
      </c>
      <c r="X244" s="27" t="str">
        <f t="shared" si="135"/>
        <v>-</v>
      </c>
      <c r="Y244" s="27" t="str">
        <f t="shared" si="135"/>
        <v>-</v>
      </c>
      <c r="Z244" s="27" t="str">
        <f t="shared" si="135"/>
        <v>-</v>
      </c>
      <c r="AA244" s="27" t="str">
        <f t="shared" si="135"/>
        <v>-</v>
      </c>
      <c r="AB244" s="27" t="str">
        <f t="shared" si="135"/>
        <v>-</v>
      </c>
      <c r="AC244" s="27" t="str">
        <f t="shared" si="135"/>
        <v>-</v>
      </c>
      <c r="AD244" s="27" t="str">
        <f t="shared" si="135"/>
        <v>-</v>
      </c>
      <c r="AE244" s="27" t="str">
        <f t="shared" si="135"/>
        <v>-</v>
      </c>
      <c r="AF244" s="27" t="str">
        <f t="shared" si="135"/>
        <v>-</v>
      </c>
      <c r="AG244" s="27">
        <f t="shared" si="136"/>
        <v>155</v>
      </c>
      <c r="AH244" s="27">
        <f t="shared" si="136"/>
        <v>155</v>
      </c>
      <c r="AI244" s="27">
        <f t="shared" si="136"/>
        <v>155</v>
      </c>
      <c r="AJ244" s="27">
        <f t="shared" si="136"/>
        <v>155</v>
      </c>
      <c r="AK244" s="27" t="str">
        <f t="shared" si="136"/>
        <v>-</v>
      </c>
      <c r="AL244" s="27" t="str">
        <f t="shared" si="136"/>
        <v>-</v>
      </c>
      <c r="AM244" s="27" t="str">
        <f t="shared" si="136"/>
        <v>-</v>
      </c>
      <c r="AN244" s="27" t="str">
        <f t="shared" si="136"/>
        <v>-</v>
      </c>
      <c r="AO244" s="27" t="str">
        <f t="shared" si="136"/>
        <v>-</v>
      </c>
      <c r="AP244" s="27" t="str">
        <f t="shared" si="136"/>
        <v>-</v>
      </c>
      <c r="AQ244" s="27" t="str">
        <f t="shared" si="137"/>
        <v>-</v>
      </c>
      <c r="AR244" s="27" t="str">
        <f t="shared" si="137"/>
        <v>-</v>
      </c>
      <c r="AS244" s="27" t="str">
        <f t="shared" si="137"/>
        <v>-</v>
      </c>
      <c r="AT244" s="27" t="str">
        <f t="shared" si="137"/>
        <v>-</v>
      </c>
      <c r="AU244" s="27" t="str">
        <f t="shared" si="137"/>
        <v>-</v>
      </c>
      <c r="AV244" s="27">
        <f t="shared" si="137"/>
        <v>155</v>
      </c>
      <c r="AW244" s="27">
        <f t="shared" si="137"/>
        <v>155</v>
      </c>
      <c r="AX244" s="27">
        <f t="shared" si="137"/>
        <v>155</v>
      </c>
      <c r="AY244" s="27">
        <f t="shared" si="137"/>
        <v>155</v>
      </c>
      <c r="AZ244" s="27" t="str">
        <f t="shared" si="137"/>
        <v>-</v>
      </c>
      <c r="BA244" s="27" t="str">
        <f t="shared" si="137"/>
        <v>-</v>
      </c>
      <c r="BB244" s="27" t="str">
        <f t="shared" si="137"/>
        <v>-</v>
      </c>
      <c r="BC244" s="27" t="str">
        <f t="shared" si="137"/>
        <v>-</v>
      </c>
      <c r="BD244" s="27" t="str">
        <f t="shared" si="137"/>
        <v>-</v>
      </c>
      <c r="BE244" s="27" t="str">
        <f t="shared" si="137"/>
        <v>-</v>
      </c>
      <c r="BF244" s="27" t="str">
        <f t="shared" ref="BF244:BY244" si="140">BF243</f>
        <v>-</v>
      </c>
      <c r="BG244" s="27" t="str">
        <f t="shared" si="140"/>
        <v>-</v>
      </c>
      <c r="BH244" s="27" t="str">
        <f t="shared" si="140"/>
        <v>-</v>
      </c>
      <c r="BI244" s="27" t="str">
        <f t="shared" si="140"/>
        <v>-</v>
      </c>
      <c r="BJ244" s="27" t="str">
        <f t="shared" si="140"/>
        <v>-</v>
      </c>
      <c r="BK244" s="27" t="str">
        <f t="shared" si="140"/>
        <v>-</v>
      </c>
      <c r="BL244" s="27" t="str">
        <f t="shared" si="140"/>
        <v>-</v>
      </c>
      <c r="BM244" s="27" t="str">
        <f t="shared" si="140"/>
        <v>-</v>
      </c>
      <c r="BN244" s="27" t="str">
        <f t="shared" si="140"/>
        <v>-</v>
      </c>
      <c r="BO244" s="27" t="str">
        <f t="shared" si="140"/>
        <v>-</v>
      </c>
      <c r="BP244" s="27" t="str">
        <f t="shared" si="140"/>
        <v>-</v>
      </c>
      <c r="BQ244" s="27" t="str">
        <f t="shared" si="140"/>
        <v>-</v>
      </c>
      <c r="BR244" s="27" t="str">
        <f t="shared" si="140"/>
        <v>-</v>
      </c>
      <c r="BS244" s="27" t="str">
        <f t="shared" si="140"/>
        <v>-</v>
      </c>
      <c r="BT244" s="27" t="str">
        <f t="shared" si="140"/>
        <v>-</v>
      </c>
      <c r="BU244" s="27" t="str">
        <f t="shared" si="140"/>
        <v>-</v>
      </c>
      <c r="BV244" s="27" t="str">
        <f t="shared" si="140"/>
        <v>-</v>
      </c>
      <c r="BW244" s="27" t="str">
        <f t="shared" si="140"/>
        <v>-</v>
      </c>
      <c r="BX244" s="27" t="str">
        <f t="shared" si="140"/>
        <v>-</v>
      </c>
      <c r="BY244" s="27" t="str">
        <f t="shared" si="140"/>
        <v>-</v>
      </c>
    </row>
    <row r="245" spans="1:77" outlineLevel="1"/>
    <row r="247" spans="1:77">
      <c r="A247" s="14" t="s">
        <v>1851</v>
      </c>
    </row>
    <row r="248" spans="1:77" outlineLevel="1">
      <c r="B248" t="s">
        <v>1224</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row>
    <row r="249" spans="1:77" outlineLevel="1">
      <c r="B249" t="s">
        <v>1645</v>
      </c>
      <c r="C249" t="s">
        <v>1646</v>
      </c>
      <c r="D249" t="s">
        <v>1647</v>
      </c>
      <c r="E249" t="s">
        <v>1648</v>
      </c>
      <c r="F249" t="s">
        <v>1036</v>
      </c>
      <c r="G249" t="s">
        <v>1649</v>
      </c>
      <c r="H249" t="s">
        <v>1654</v>
      </c>
      <c r="I249" t="s">
        <v>1646</v>
      </c>
      <c r="J249" t="s">
        <v>1647</v>
      </c>
      <c r="K249" t="s">
        <v>1648</v>
      </c>
      <c r="L249" t="s">
        <v>1036</v>
      </c>
      <c r="M249" t="s">
        <v>1649</v>
      </c>
      <c r="N249" t="s">
        <v>1654</v>
      </c>
      <c r="O249" t="s">
        <v>1646</v>
      </c>
      <c r="P249" t="s">
        <v>1647</v>
      </c>
      <c r="Q249" t="s">
        <v>1648</v>
      </c>
      <c r="R249" t="s">
        <v>1036</v>
      </c>
      <c r="S249" t="s">
        <v>1649</v>
      </c>
      <c r="T249" t="s">
        <v>1654</v>
      </c>
      <c r="U249" t="s">
        <v>1646</v>
      </c>
      <c r="V249" t="s">
        <v>1647</v>
      </c>
      <c r="W249" t="s">
        <v>1648</v>
      </c>
      <c r="X249" t="s">
        <v>1036</v>
      </c>
      <c r="Y249" t="s">
        <v>1649</v>
      </c>
      <c r="Z249" t="s">
        <v>1654</v>
      </c>
      <c r="AA249" t="s">
        <v>1646</v>
      </c>
      <c r="AB249" t="s">
        <v>1647</v>
      </c>
      <c r="AC249" t="s">
        <v>1648</v>
      </c>
      <c r="AD249" t="s">
        <v>1036</v>
      </c>
      <c r="AE249" t="s">
        <v>1649</v>
      </c>
      <c r="AF249" t="s">
        <v>1654</v>
      </c>
      <c r="AG249" t="s">
        <v>1646</v>
      </c>
      <c r="AH249" t="s">
        <v>1647</v>
      </c>
      <c r="AI249" t="s">
        <v>1648</v>
      </c>
      <c r="AJ249" t="s">
        <v>1036</v>
      </c>
      <c r="AK249" t="s">
        <v>1649</v>
      </c>
      <c r="AL249" t="s">
        <v>1654</v>
      </c>
      <c r="AM249" t="s">
        <v>1655</v>
      </c>
      <c r="AN249" t="s">
        <v>1036</v>
      </c>
      <c r="AO249" t="s">
        <v>905</v>
      </c>
      <c r="AP249" t="s">
        <v>1656</v>
      </c>
      <c r="AQ249" t="s">
        <v>1646</v>
      </c>
      <c r="AR249" t="s">
        <v>1659</v>
      </c>
      <c r="AS249" t="s">
        <v>1036</v>
      </c>
      <c r="AT249" t="s">
        <v>905</v>
      </c>
      <c r="AU249" t="s">
        <v>1660</v>
      </c>
      <c r="AV249" t="s">
        <v>1646</v>
      </c>
      <c r="AW249" t="s">
        <v>1661</v>
      </c>
      <c r="AX249" t="s">
        <v>1036</v>
      </c>
      <c r="AY249" t="s">
        <v>905</v>
      </c>
      <c r="AZ249" t="s">
        <v>1662</v>
      </c>
      <c r="BA249" t="s">
        <v>1646</v>
      </c>
      <c r="BB249" t="s">
        <v>1663</v>
      </c>
      <c r="BC249" t="s">
        <v>1036</v>
      </c>
      <c r="BD249" t="s">
        <v>905</v>
      </c>
      <c r="BE249" t="s">
        <v>1664</v>
      </c>
      <c r="BF249" t="s">
        <v>1646</v>
      </c>
      <c r="BG249" t="s">
        <v>1665</v>
      </c>
      <c r="BH249" t="s">
        <v>1036</v>
      </c>
      <c r="BI249" t="s">
        <v>905</v>
      </c>
      <c r="BJ249" t="s">
        <v>1666</v>
      </c>
      <c r="BK249" t="s">
        <v>1646</v>
      </c>
    </row>
    <row r="250" spans="1:77" outlineLevel="1">
      <c r="B250" t="s">
        <v>1650</v>
      </c>
      <c r="C250" t="s">
        <v>913</v>
      </c>
      <c r="D250" t="s">
        <v>914</v>
      </c>
      <c r="E250" t="s">
        <v>1029</v>
      </c>
      <c r="F250" t="s">
        <v>1651</v>
      </c>
      <c r="G250" t="s">
        <v>1652</v>
      </c>
      <c r="H250" t="s">
        <v>1653</v>
      </c>
      <c r="I250" t="s">
        <v>913</v>
      </c>
      <c r="J250" t="s">
        <v>1647</v>
      </c>
      <c r="K250" t="s">
        <v>915</v>
      </c>
      <c r="L250" t="s">
        <v>1651</v>
      </c>
      <c r="M250" t="s">
        <v>1652</v>
      </c>
      <c r="N250" t="s">
        <v>1653</v>
      </c>
      <c r="O250" t="s">
        <v>913</v>
      </c>
      <c r="P250" t="s">
        <v>1647</v>
      </c>
      <c r="Q250" t="s">
        <v>915</v>
      </c>
      <c r="R250" t="s">
        <v>1651</v>
      </c>
      <c r="S250" t="s">
        <v>1652</v>
      </c>
      <c r="T250" t="s">
        <v>1653</v>
      </c>
      <c r="U250" t="s">
        <v>913</v>
      </c>
      <c r="V250" t="s">
        <v>1647</v>
      </c>
      <c r="W250" t="s">
        <v>915</v>
      </c>
      <c r="X250" t="s">
        <v>1651</v>
      </c>
      <c r="Y250" t="s">
        <v>1652</v>
      </c>
      <c r="Z250" t="s">
        <v>1653</v>
      </c>
      <c r="AA250" t="s">
        <v>913</v>
      </c>
      <c r="AB250" t="s">
        <v>1647</v>
      </c>
      <c r="AC250" t="s">
        <v>915</v>
      </c>
      <c r="AD250" t="s">
        <v>1651</v>
      </c>
      <c r="AE250" t="s">
        <v>1652</v>
      </c>
      <c r="AF250" t="s">
        <v>1653</v>
      </c>
      <c r="AG250" t="s">
        <v>913</v>
      </c>
      <c r="AH250" t="s">
        <v>1647</v>
      </c>
      <c r="AI250" t="s">
        <v>915</v>
      </c>
      <c r="AJ250" t="s">
        <v>1651</v>
      </c>
      <c r="AK250" t="s">
        <v>1652</v>
      </c>
      <c r="AL250" t="s">
        <v>1653</v>
      </c>
      <c r="AM250" t="s">
        <v>1064</v>
      </c>
      <c r="AN250" t="s">
        <v>1657</v>
      </c>
      <c r="AO250" t="s">
        <v>1658</v>
      </c>
      <c r="AP250" t="s">
        <v>1652</v>
      </c>
      <c r="AQ250" t="s">
        <v>913</v>
      </c>
      <c r="AR250" t="s">
        <v>1064</v>
      </c>
      <c r="AS250" t="s">
        <v>1657</v>
      </c>
      <c r="AT250" t="s">
        <v>1658</v>
      </c>
      <c r="AU250" t="s">
        <v>1652</v>
      </c>
      <c r="AV250" t="s">
        <v>913</v>
      </c>
      <c r="AW250" t="s">
        <v>1064</v>
      </c>
      <c r="AX250" t="s">
        <v>1657</v>
      </c>
      <c r="AY250" t="s">
        <v>1658</v>
      </c>
      <c r="AZ250" t="s">
        <v>1652</v>
      </c>
      <c r="BA250" t="s">
        <v>913</v>
      </c>
      <c r="BB250" t="s">
        <v>1064</v>
      </c>
      <c r="BC250" t="s">
        <v>1657</v>
      </c>
      <c r="BD250" t="s">
        <v>1658</v>
      </c>
      <c r="BE250" t="s">
        <v>1652</v>
      </c>
      <c r="BF250" t="s">
        <v>913</v>
      </c>
      <c r="BG250" t="s">
        <v>1064</v>
      </c>
      <c r="BH250" t="s">
        <v>1657</v>
      </c>
      <c r="BI250" t="s">
        <v>1658</v>
      </c>
      <c r="BJ250" t="s">
        <v>1652</v>
      </c>
      <c r="BK250" t="s">
        <v>913</v>
      </c>
    </row>
    <row r="251" spans="1:77" outlineLevel="1">
      <c r="B251" t="s">
        <v>1086</v>
      </c>
      <c r="C251" s="152">
        <v>1</v>
      </c>
      <c r="D251" s="152">
        <v>2</v>
      </c>
      <c r="E251" s="152">
        <v>4</v>
      </c>
      <c r="F251" s="152">
        <v>5</v>
      </c>
      <c r="G251" s="152">
        <v>6</v>
      </c>
      <c r="H251" s="152">
        <v>7</v>
      </c>
      <c r="I251" s="152">
        <f>C251</f>
        <v>1</v>
      </c>
      <c r="J251" s="152">
        <f t="shared" ref="J251:AK251" si="141">D251</f>
        <v>2</v>
      </c>
      <c r="K251" s="152">
        <f t="shared" si="141"/>
        <v>4</v>
      </c>
      <c r="L251" s="152">
        <f t="shared" si="141"/>
        <v>5</v>
      </c>
      <c r="M251" s="152">
        <f t="shared" si="141"/>
        <v>6</v>
      </c>
      <c r="N251" s="152">
        <f>H251</f>
        <v>7</v>
      </c>
      <c r="O251" s="152">
        <f t="shared" si="141"/>
        <v>1</v>
      </c>
      <c r="P251" s="152">
        <f t="shared" si="141"/>
        <v>2</v>
      </c>
      <c r="Q251" s="152">
        <f t="shared" si="141"/>
        <v>4</v>
      </c>
      <c r="R251" s="152">
        <f t="shared" si="141"/>
        <v>5</v>
      </c>
      <c r="S251" s="152">
        <f t="shared" si="141"/>
        <v>6</v>
      </c>
      <c r="T251" s="152">
        <f>N251</f>
        <v>7</v>
      </c>
      <c r="U251" s="152">
        <f t="shared" si="141"/>
        <v>1</v>
      </c>
      <c r="V251" s="152">
        <f t="shared" si="141"/>
        <v>2</v>
      </c>
      <c r="W251" s="152">
        <f t="shared" si="141"/>
        <v>4</v>
      </c>
      <c r="X251" s="152">
        <f t="shared" si="141"/>
        <v>5</v>
      </c>
      <c r="Y251" s="152">
        <f t="shared" si="141"/>
        <v>6</v>
      </c>
      <c r="Z251" s="152">
        <f>T251</f>
        <v>7</v>
      </c>
      <c r="AA251" s="152">
        <f t="shared" si="141"/>
        <v>1</v>
      </c>
      <c r="AB251" s="152">
        <f t="shared" si="141"/>
        <v>2</v>
      </c>
      <c r="AC251" s="152">
        <f t="shared" si="141"/>
        <v>4</v>
      </c>
      <c r="AD251" s="152">
        <f t="shared" si="141"/>
        <v>5</v>
      </c>
      <c r="AE251" s="152">
        <f t="shared" si="141"/>
        <v>6</v>
      </c>
      <c r="AF251" s="152">
        <f>Z251</f>
        <v>7</v>
      </c>
      <c r="AG251" s="152">
        <f t="shared" si="141"/>
        <v>1</v>
      </c>
      <c r="AH251" s="152">
        <f t="shared" si="141"/>
        <v>2</v>
      </c>
      <c r="AI251" s="152">
        <f t="shared" si="141"/>
        <v>4</v>
      </c>
      <c r="AJ251" s="152">
        <f t="shared" si="141"/>
        <v>5</v>
      </c>
      <c r="AK251" s="152">
        <f t="shared" si="141"/>
        <v>6</v>
      </c>
      <c r="AL251" s="152">
        <f>AF251</f>
        <v>7</v>
      </c>
      <c r="AM251" s="152">
        <v>8</v>
      </c>
      <c r="AN251" s="152">
        <f t="shared" ref="AN251:AV251" si="142">AM251+1</f>
        <v>9</v>
      </c>
      <c r="AO251" s="152">
        <f t="shared" si="142"/>
        <v>10</v>
      </c>
      <c r="AP251" s="152">
        <f t="shared" si="142"/>
        <v>11</v>
      </c>
      <c r="AQ251" s="152">
        <f t="shared" si="142"/>
        <v>12</v>
      </c>
      <c r="AR251" s="152">
        <f t="shared" si="142"/>
        <v>13</v>
      </c>
      <c r="AS251" s="152">
        <f t="shared" si="142"/>
        <v>14</v>
      </c>
      <c r="AT251" s="152">
        <f t="shared" si="142"/>
        <v>15</v>
      </c>
      <c r="AU251" s="152">
        <f t="shared" si="142"/>
        <v>16</v>
      </c>
      <c r="AV251" s="152">
        <f t="shared" si="142"/>
        <v>17</v>
      </c>
      <c r="AW251" s="152">
        <f t="shared" ref="AW251:BK251" si="143">AV251+1</f>
        <v>18</v>
      </c>
      <c r="AX251" s="152">
        <f t="shared" si="143"/>
        <v>19</v>
      </c>
      <c r="AY251" s="152">
        <f t="shared" si="143"/>
        <v>20</v>
      </c>
      <c r="AZ251" s="152">
        <f t="shared" si="143"/>
        <v>21</v>
      </c>
      <c r="BA251" s="152">
        <f t="shared" si="143"/>
        <v>22</v>
      </c>
      <c r="BB251" s="152">
        <f t="shared" si="143"/>
        <v>23</v>
      </c>
      <c r="BC251" s="152">
        <f t="shared" si="143"/>
        <v>24</v>
      </c>
      <c r="BD251" s="152">
        <f t="shared" si="143"/>
        <v>25</v>
      </c>
      <c r="BE251" s="152">
        <f t="shared" si="143"/>
        <v>26</v>
      </c>
      <c r="BF251" s="152">
        <f t="shared" si="143"/>
        <v>27</v>
      </c>
      <c r="BG251" s="152">
        <f t="shared" si="143"/>
        <v>28</v>
      </c>
      <c r="BH251" s="152">
        <f t="shared" si="143"/>
        <v>29</v>
      </c>
      <c r="BI251" s="152">
        <f t="shared" si="143"/>
        <v>30</v>
      </c>
      <c r="BJ251" s="152">
        <f t="shared" si="143"/>
        <v>31</v>
      </c>
      <c r="BK251" s="152">
        <f t="shared" si="143"/>
        <v>32</v>
      </c>
    </row>
    <row r="252" spans="1:77" outlineLevel="1">
      <c r="B252" t="s">
        <v>927</v>
      </c>
      <c r="C252" s="170">
        <f t="shared" ref="C252:H252" si="144">INDEX(i.Periods,C$251,1+d.TOL+(C$248-1)*3)</f>
        <v>43</v>
      </c>
      <c r="D252" s="170">
        <f t="shared" si="144"/>
        <v>59</v>
      </c>
      <c r="E252" s="170">
        <f t="shared" si="144"/>
        <v>72</v>
      </c>
      <c r="F252" s="170">
        <f t="shared" si="144"/>
        <v>79</v>
      </c>
      <c r="G252" s="170">
        <f t="shared" si="144"/>
        <v>83</v>
      </c>
      <c r="H252" s="170">
        <f t="shared" si="144"/>
        <v>94</v>
      </c>
      <c r="I252" s="170">
        <f t="shared" ref="I252:AK252" si="145">INDEX(i.Periods,I$251,1+d.TOL+(I$248-1)*3)</f>
        <v>43</v>
      </c>
      <c r="J252" s="170">
        <f t="shared" si="145"/>
        <v>61</v>
      </c>
      <c r="K252" s="170">
        <f t="shared" si="145"/>
        <v>74</v>
      </c>
      <c r="L252" s="170">
        <f t="shared" si="145"/>
        <v>81</v>
      </c>
      <c r="M252" s="170">
        <f t="shared" si="145"/>
        <v>85</v>
      </c>
      <c r="N252" s="170">
        <f t="shared" si="145"/>
        <v>96</v>
      </c>
      <c r="O252" s="170">
        <f t="shared" si="145"/>
        <v>43</v>
      </c>
      <c r="P252" s="170">
        <f t="shared" si="145"/>
        <v>64</v>
      </c>
      <c r="Q252" s="170">
        <f t="shared" si="145"/>
        <v>77</v>
      </c>
      <c r="R252" s="170">
        <f t="shared" si="145"/>
        <v>84</v>
      </c>
      <c r="S252" s="170">
        <f t="shared" si="145"/>
        <v>88</v>
      </c>
      <c r="T252" s="170">
        <f t="shared" si="145"/>
        <v>99</v>
      </c>
      <c r="U252" s="170">
        <f t="shared" si="145"/>
        <v>43</v>
      </c>
      <c r="V252" s="170">
        <f t="shared" si="145"/>
        <v>66</v>
      </c>
      <c r="W252" s="170">
        <f t="shared" si="145"/>
        <v>79</v>
      </c>
      <c r="X252" s="170">
        <f t="shared" si="145"/>
        <v>86</v>
      </c>
      <c r="Y252" s="170">
        <f t="shared" si="145"/>
        <v>90</v>
      </c>
      <c r="Z252" s="170">
        <f t="shared" si="145"/>
        <v>101</v>
      </c>
      <c r="AA252" s="170">
        <f t="shared" si="145"/>
        <v>43</v>
      </c>
      <c r="AB252" s="170">
        <f t="shared" si="145"/>
        <v>68</v>
      </c>
      <c r="AC252" s="170">
        <f t="shared" si="145"/>
        <v>81</v>
      </c>
      <c r="AD252" s="170">
        <f t="shared" si="145"/>
        <v>88</v>
      </c>
      <c r="AE252" s="170">
        <f t="shared" si="145"/>
        <v>92</v>
      </c>
      <c r="AF252" s="170">
        <f t="shared" si="145"/>
        <v>103</v>
      </c>
      <c r="AG252" s="170">
        <f t="shared" si="145"/>
        <v>43</v>
      </c>
      <c r="AH252" s="170">
        <f t="shared" si="145"/>
        <v>59</v>
      </c>
      <c r="AI252" s="170">
        <f t="shared" si="145"/>
        <v>72</v>
      </c>
      <c r="AJ252" s="170">
        <f t="shared" si="145"/>
        <v>79</v>
      </c>
      <c r="AK252" s="170">
        <f t="shared" si="145"/>
        <v>83</v>
      </c>
      <c r="AL252" s="170">
        <f t="shared" ref="AL252:AQ252" si="146">INDEX(i.Periods,AL$251,1+d.TOL+(AL$248-1)*3)</f>
        <v>94</v>
      </c>
      <c r="AM252" s="170">
        <f t="shared" si="146"/>
        <v>111</v>
      </c>
      <c r="AN252" s="170">
        <f t="shared" si="146"/>
        <v>124</v>
      </c>
      <c r="AO252" s="170">
        <f t="shared" si="146"/>
        <v>131</v>
      </c>
      <c r="AP252" s="170">
        <f t="shared" si="146"/>
        <v>135</v>
      </c>
      <c r="AQ252" s="170">
        <f t="shared" si="146"/>
        <v>146</v>
      </c>
      <c r="AR252" s="170">
        <f t="shared" ref="AR252:BK252" si="147">INDEX(i.Periods,AR$251,1+d.TOL+(AR$248-1)*3)</f>
        <v>163</v>
      </c>
      <c r="AS252" s="170">
        <f t="shared" si="147"/>
        <v>176</v>
      </c>
      <c r="AT252" s="170">
        <f t="shared" si="147"/>
        <v>183</v>
      </c>
      <c r="AU252" s="170">
        <f t="shared" si="147"/>
        <v>187</v>
      </c>
      <c r="AV252" s="170">
        <f t="shared" si="147"/>
        <v>198</v>
      </c>
      <c r="AW252" s="170">
        <f t="shared" si="147"/>
        <v>215</v>
      </c>
      <c r="AX252" s="170">
        <f t="shared" si="147"/>
        <v>228</v>
      </c>
      <c r="AY252" s="170">
        <f t="shared" si="147"/>
        <v>235</v>
      </c>
      <c r="AZ252" s="170">
        <f t="shared" si="147"/>
        <v>239</v>
      </c>
      <c r="BA252" s="170">
        <f t="shared" si="147"/>
        <v>250</v>
      </c>
      <c r="BB252" s="170">
        <f t="shared" si="147"/>
        <v>267</v>
      </c>
      <c r="BC252" s="170">
        <f t="shared" si="147"/>
        <v>280</v>
      </c>
      <c r="BD252" s="170">
        <f t="shared" si="147"/>
        <v>287</v>
      </c>
      <c r="BE252" s="170">
        <f t="shared" si="147"/>
        <v>291</v>
      </c>
      <c r="BF252" s="170">
        <f t="shared" si="147"/>
        <v>302</v>
      </c>
      <c r="BG252" s="170">
        <f t="shared" si="147"/>
        <v>319</v>
      </c>
      <c r="BH252" s="170">
        <f t="shared" si="147"/>
        <v>332</v>
      </c>
      <c r="BI252" s="170">
        <f t="shared" si="147"/>
        <v>339</v>
      </c>
      <c r="BJ252" s="170">
        <f t="shared" si="147"/>
        <v>343</v>
      </c>
      <c r="BK252" s="170">
        <f t="shared" si="147"/>
        <v>354</v>
      </c>
    </row>
    <row r="253" spans="1:77" outlineLevel="1">
      <c r="B253" t="s">
        <v>930</v>
      </c>
      <c r="C253" s="493">
        <f t="shared" ref="C253:H253" si="148">INDEX(i.Periods,C$251+1,1+d.TOL+(C$248-1)*3)</f>
        <v>59</v>
      </c>
      <c r="D253" s="493">
        <f t="shared" si="148"/>
        <v>64</v>
      </c>
      <c r="E253" s="493">
        <f t="shared" si="148"/>
        <v>79</v>
      </c>
      <c r="F253" s="493">
        <f t="shared" si="148"/>
        <v>83</v>
      </c>
      <c r="G253" s="493">
        <f t="shared" si="148"/>
        <v>94</v>
      </c>
      <c r="H253" s="493">
        <f t="shared" si="148"/>
        <v>111</v>
      </c>
      <c r="I253" s="493">
        <f t="shared" ref="I253:AK253" si="149">INDEX(i.Periods,I$251+1,1+d.TOL+(I$248-1)*3)</f>
        <v>61</v>
      </c>
      <c r="J253" s="493">
        <f t="shared" si="149"/>
        <v>66</v>
      </c>
      <c r="K253" s="493">
        <f t="shared" si="149"/>
        <v>81</v>
      </c>
      <c r="L253" s="493">
        <f t="shared" si="149"/>
        <v>85</v>
      </c>
      <c r="M253" s="493">
        <f t="shared" si="149"/>
        <v>96</v>
      </c>
      <c r="N253" s="493">
        <f t="shared" si="149"/>
        <v>111</v>
      </c>
      <c r="O253" s="493">
        <f t="shared" si="149"/>
        <v>64</v>
      </c>
      <c r="P253" s="493">
        <f t="shared" si="149"/>
        <v>69</v>
      </c>
      <c r="Q253" s="493">
        <f t="shared" si="149"/>
        <v>84</v>
      </c>
      <c r="R253" s="493">
        <f t="shared" si="149"/>
        <v>88</v>
      </c>
      <c r="S253" s="493">
        <f t="shared" si="149"/>
        <v>99</v>
      </c>
      <c r="T253" s="493">
        <f t="shared" si="149"/>
        <v>111</v>
      </c>
      <c r="U253" s="493">
        <f t="shared" si="149"/>
        <v>66</v>
      </c>
      <c r="V253" s="493">
        <f t="shared" si="149"/>
        <v>71</v>
      </c>
      <c r="W253" s="493">
        <f t="shared" si="149"/>
        <v>86</v>
      </c>
      <c r="X253" s="493">
        <f t="shared" si="149"/>
        <v>90</v>
      </c>
      <c r="Y253" s="493">
        <f t="shared" si="149"/>
        <v>101</v>
      </c>
      <c r="Z253" s="493">
        <f t="shared" si="149"/>
        <v>111</v>
      </c>
      <c r="AA253" s="493">
        <f t="shared" si="149"/>
        <v>68</v>
      </c>
      <c r="AB253" s="493">
        <f t="shared" si="149"/>
        <v>73</v>
      </c>
      <c r="AC253" s="493">
        <f t="shared" si="149"/>
        <v>88</v>
      </c>
      <c r="AD253" s="493">
        <f t="shared" si="149"/>
        <v>92</v>
      </c>
      <c r="AE253" s="493">
        <f t="shared" si="149"/>
        <v>103</v>
      </c>
      <c r="AF253" s="493">
        <f t="shared" si="149"/>
        <v>111</v>
      </c>
      <c r="AG253" s="493">
        <f t="shared" si="149"/>
        <v>59</v>
      </c>
      <c r="AH253" s="493">
        <f t="shared" si="149"/>
        <v>64</v>
      </c>
      <c r="AI253" s="493">
        <f t="shared" si="149"/>
        <v>79</v>
      </c>
      <c r="AJ253" s="493">
        <f t="shared" si="149"/>
        <v>83</v>
      </c>
      <c r="AK253" s="493">
        <f t="shared" si="149"/>
        <v>94</v>
      </c>
      <c r="AL253" s="493">
        <f t="shared" ref="AL253:AQ253" si="150">INDEX(i.Periods,AL$251+1,1+d.TOL+(AL$248-1)*3)</f>
        <v>111</v>
      </c>
      <c r="AM253" s="493">
        <f t="shared" si="150"/>
        <v>124</v>
      </c>
      <c r="AN253" s="493">
        <f t="shared" si="150"/>
        <v>131</v>
      </c>
      <c r="AO253" s="493">
        <f t="shared" si="150"/>
        <v>135</v>
      </c>
      <c r="AP253" s="493">
        <f t="shared" si="150"/>
        <v>146</v>
      </c>
      <c r="AQ253" s="493">
        <f t="shared" si="150"/>
        <v>163</v>
      </c>
      <c r="AR253" s="493">
        <f t="shared" ref="AR253:BK253" si="151">INDEX(i.Periods,AR$251+1,1+d.TOL+(AR$248-1)*3)</f>
        <v>176</v>
      </c>
      <c r="AS253" s="493">
        <f t="shared" si="151"/>
        <v>183</v>
      </c>
      <c r="AT253" s="493">
        <f t="shared" si="151"/>
        <v>187</v>
      </c>
      <c r="AU253" s="493">
        <f t="shared" si="151"/>
        <v>198</v>
      </c>
      <c r="AV253" s="493">
        <f t="shared" si="151"/>
        <v>215</v>
      </c>
      <c r="AW253" s="493">
        <f t="shared" si="151"/>
        <v>228</v>
      </c>
      <c r="AX253" s="493">
        <f t="shared" si="151"/>
        <v>235</v>
      </c>
      <c r="AY253" s="493">
        <f t="shared" si="151"/>
        <v>239</v>
      </c>
      <c r="AZ253" s="493">
        <f t="shared" si="151"/>
        <v>250</v>
      </c>
      <c r="BA253" s="493">
        <f t="shared" si="151"/>
        <v>267</v>
      </c>
      <c r="BB253" s="493">
        <f t="shared" si="151"/>
        <v>280</v>
      </c>
      <c r="BC253" s="493">
        <f t="shared" si="151"/>
        <v>287</v>
      </c>
      <c r="BD253" s="493">
        <f t="shared" si="151"/>
        <v>291</v>
      </c>
      <c r="BE253" s="493">
        <f t="shared" si="151"/>
        <v>302</v>
      </c>
      <c r="BF253" s="493">
        <f t="shared" si="151"/>
        <v>319</v>
      </c>
      <c r="BG253" s="493">
        <f t="shared" si="151"/>
        <v>332</v>
      </c>
      <c r="BH253" s="493">
        <f t="shared" si="151"/>
        <v>339</v>
      </c>
      <c r="BI253" s="493">
        <f t="shared" si="151"/>
        <v>343</v>
      </c>
      <c r="BJ253" s="493">
        <f t="shared" si="151"/>
        <v>354</v>
      </c>
      <c r="BK253" s="493">
        <f t="shared" si="151"/>
        <v>371</v>
      </c>
    </row>
    <row r="254" spans="1:77" ht="77.25" customHeight="1" outlineLevel="1">
      <c r="A254">
        <v>1</v>
      </c>
      <c r="B254" t="s">
        <v>1641</v>
      </c>
      <c r="C254" s="459" t="str">
        <f t="shared" ref="C254:Q263" si="152">INDEX(i.TOL_indices,d.TOL,$A254)&amp;", "&amp;TEXT(C$252,"0")&amp;":"&amp;TEXT(C$253,"0")</f>
        <v>67:68, 43:59</v>
      </c>
      <c r="D254" s="459" t="str">
        <f t="shared" si="152"/>
        <v>67:68, 59:64</v>
      </c>
      <c r="E254" s="459" t="str">
        <f t="shared" si="152"/>
        <v>67:68, 72:79</v>
      </c>
      <c r="F254" s="459" t="str">
        <f t="shared" si="152"/>
        <v>67:68, 79:83</v>
      </c>
      <c r="G254" s="459" t="str">
        <f t="shared" si="152"/>
        <v>67:68, 83:94</v>
      </c>
      <c r="H254" s="459" t="str">
        <f t="shared" si="152"/>
        <v>67:68, 94:111</v>
      </c>
      <c r="I254" s="459" t="str">
        <f t="shared" si="152"/>
        <v>67:68, 43:61</v>
      </c>
      <c r="J254" s="459" t="str">
        <f t="shared" si="152"/>
        <v>67:68, 61:66</v>
      </c>
      <c r="K254" s="459" t="str">
        <f t="shared" si="152"/>
        <v>67:68, 74:81</v>
      </c>
      <c r="L254" s="459" t="str">
        <f t="shared" si="152"/>
        <v>67:68, 81:85</v>
      </c>
      <c r="M254" s="459" t="str">
        <f t="shared" si="152"/>
        <v>67:68, 85:96</v>
      </c>
      <c r="N254" s="459" t="str">
        <f t="shared" si="152"/>
        <v>67:68, 96:111</v>
      </c>
      <c r="O254" s="459" t="str">
        <f t="shared" si="152"/>
        <v>67:68, 43:64</v>
      </c>
      <c r="P254" s="459" t="str">
        <f t="shared" si="152"/>
        <v>67:68, 64:69</v>
      </c>
      <c r="Q254" s="459" t="str">
        <f t="shared" si="152"/>
        <v>67:68, 77:84</v>
      </c>
      <c r="R254" s="459" t="str">
        <f t="shared" ref="R254:AT263" si="153">INDEX(i.TOL_indices,d.TOL,$A254)&amp;", "&amp;TEXT(R$252,"0")&amp;":"&amp;TEXT(R$253,"0")</f>
        <v>67:68, 84:88</v>
      </c>
      <c r="S254" s="459" t="str">
        <f t="shared" si="153"/>
        <v>67:68, 88:99</v>
      </c>
      <c r="T254" s="459" t="str">
        <f t="shared" si="153"/>
        <v>67:68, 99:111</v>
      </c>
      <c r="U254" s="459" t="str">
        <f t="shared" si="153"/>
        <v>67:68, 43:66</v>
      </c>
      <c r="V254" s="459" t="str">
        <f t="shared" si="153"/>
        <v>67:68, 66:71</v>
      </c>
      <c r="W254" s="459" t="str">
        <f t="shared" si="153"/>
        <v>67:68, 79:86</v>
      </c>
      <c r="X254" s="459" t="str">
        <f t="shared" si="153"/>
        <v>67:68, 86:90</v>
      </c>
      <c r="Y254" s="459" t="str">
        <f t="shared" si="153"/>
        <v>67:68, 90:101</v>
      </c>
      <c r="Z254" s="459" t="str">
        <f t="shared" si="153"/>
        <v>67:68, 101:111</v>
      </c>
      <c r="AA254" s="459" t="str">
        <f t="shared" si="153"/>
        <v>67:68, 43:68</v>
      </c>
      <c r="AB254" s="459" t="str">
        <f t="shared" si="153"/>
        <v>67:68, 68:73</v>
      </c>
      <c r="AC254" s="459" t="str">
        <f t="shared" si="153"/>
        <v>67:68, 81:88</v>
      </c>
      <c r="AD254" s="459" t="str">
        <f t="shared" si="153"/>
        <v>67:68, 88:92</v>
      </c>
      <c r="AE254" s="459" t="str">
        <f t="shared" si="153"/>
        <v>67:68, 92:103</v>
      </c>
      <c r="AF254" s="459" t="str">
        <f t="shared" si="153"/>
        <v>67:68, 103:111</v>
      </c>
      <c r="AG254" s="459" t="str">
        <f t="shared" si="153"/>
        <v>67:68, 43:59</v>
      </c>
      <c r="AH254" s="459" t="str">
        <f t="shared" si="153"/>
        <v>67:68, 59:64</v>
      </c>
      <c r="AI254" s="459" t="str">
        <f t="shared" si="153"/>
        <v>67:68, 72:79</v>
      </c>
      <c r="AJ254" s="459" t="str">
        <f t="shared" si="153"/>
        <v>67:68, 79:83</v>
      </c>
      <c r="AK254" s="459" t="str">
        <f t="shared" si="153"/>
        <v>67:68, 83:94</v>
      </c>
      <c r="AL254" s="459" t="str">
        <f t="shared" si="153"/>
        <v>67:68, 94:111</v>
      </c>
      <c r="AM254" s="459" t="str">
        <f t="shared" si="153"/>
        <v>67:68, 111:124</v>
      </c>
      <c r="AN254" s="459" t="str">
        <f t="shared" si="153"/>
        <v>67:68, 124:131</v>
      </c>
      <c r="AO254" s="459" t="str">
        <f t="shared" si="153"/>
        <v>67:68, 131:135</v>
      </c>
      <c r="AP254" s="459" t="str">
        <f t="shared" si="153"/>
        <v>67:68, 135:146</v>
      </c>
      <c r="AQ254" s="459" t="str">
        <f t="shared" ref="AM254:AQ263" si="154">INDEX(i.TOL_indices,d.TOL,$A254)&amp;", "&amp;TEXT(AQ$252,"0")&amp;":"&amp;TEXT(AQ$253,"0")</f>
        <v>67:68, 146:163</v>
      </c>
      <c r="AR254" s="459" t="str">
        <f t="shared" si="153"/>
        <v>67:68, 163:176</v>
      </c>
      <c r="AS254" s="459" t="str">
        <f t="shared" si="153"/>
        <v>67:68, 176:183</v>
      </c>
      <c r="AT254" s="459" t="str">
        <f t="shared" si="153"/>
        <v>67:68, 183:187</v>
      </c>
      <c r="AU254" s="459" t="str">
        <f t="shared" ref="AR254:BK263" si="155">INDEX(i.TOL_indices,d.TOL,$A254)&amp;", "&amp;TEXT(AU$252,"0")&amp;":"&amp;TEXT(AU$253,"0")</f>
        <v>67:68, 187:198</v>
      </c>
      <c r="AV254" s="459" t="str">
        <f t="shared" si="155"/>
        <v>67:68, 198:215</v>
      </c>
      <c r="AW254" s="459" t="str">
        <f t="shared" si="155"/>
        <v>67:68, 215:228</v>
      </c>
      <c r="AX254" s="459" t="str">
        <f t="shared" si="155"/>
        <v>67:68, 228:235</v>
      </c>
      <c r="AY254" s="459" t="str">
        <f t="shared" si="155"/>
        <v>67:68, 235:239</v>
      </c>
      <c r="AZ254" s="459" t="str">
        <f t="shared" si="155"/>
        <v>67:68, 239:250</v>
      </c>
      <c r="BA254" s="459" t="str">
        <f t="shared" si="155"/>
        <v>67:68, 250:267</v>
      </c>
      <c r="BB254" s="459" t="str">
        <f t="shared" si="155"/>
        <v>67:68, 267:280</v>
      </c>
      <c r="BC254" s="459" t="str">
        <f t="shared" si="155"/>
        <v>67:68, 280:287</v>
      </c>
      <c r="BD254" s="459" t="str">
        <f t="shared" si="155"/>
        <v>67:68, 287:291</v>
      </c>
      <c r="BE254" s="459" t="str">
        <f t="shared" si="155"/>
        <v>67:68, 291:302</v>
      </c>
      <c r="BF254" s="459" t="str">
        <f t="shared" si="155"/>
        <v>67:68, 302:319</v>
      </c>
      <c r="BG254" s="459" t="str">
        <f t="shared" si="155"/>
        <v>67:68, 319:332</v>
      </c>
      <c r="BH254" s="459" t="str">
        <f t="shared" si="155"/>
        <v>67:68, 332:339</v>
      </c>
      <c r="BI254" s="459" t="str">
        <f t="shared" si="155"/>
        <v>67:68, 339:343</v>
      </c>
      <c r="BJ254" s="459" t="str">
        <f t="shared" si="155"/>
        <v>67:68, 343:354</v>
      </c>
      <c r="BK254" s="459" t="str">
        <f t="shared" si="155"/>
        <v>67:68, 354:371</v>
      </c>
      <c r="BM254" s="131" t="s">
        <v>1007</v>
      </c>
    </row>
    <row r="255" spans="1:77" ht="77.25" customHeight="1" outlineLevel="1">
      <c r="A255">
        <v>3</v>
      </c>
      <c r="B255" t="s">
        <v>2314</v>
      </c>
      <c r="C255" s="459" t="str">
        <f t="shared" si="152"/>
        <v>54:55, 43:59</v>
      </c>
      <c r="D255" s="459" t="str">
        <f t="shared" si="152"/>
        <v>54:55, 59:64</v>
      </c>
      <c r="E255" s="459" t="str">
        <f t="shared" si="152"/>
        <v>54:55, 72:79</v>
      </c>
      <c r="F255" s="459" t="str">
        <f t="shared" si="152"/>
        <v>54:55, 79:83</v>
      </c>
      <c r="G255" s="459" t="str">
        <f t="shared" si="152"/>
        <v>54:55, 83:94</v>
      </c>
      <c r="H255" s="459" t="str">
        <f t="shared" si="152"/>
        <v>54:55, 94:111</v>
      </c>
      <c r="I255" s="459" t="str">
        <f t="shared" si="152"/>
        <v>54:55, 43:61</v>
      </c>
      <c r="J255" s="459" t="str">
        <f t="shared" si="152"/>
        <v>54:55, 61:66</v>
      </c>
      <c r="K255" s="459" t="str">
        <f t="shared" si="152"/>
        <v>54:55, 74:81</v>
      </c>
      <c r="L255" s="459" t="str">
        <f t="shared" si="152"/>
        <v>54:55, 81:85</v>
      </c>
      <c r="M255" s="459" t="str">
        <f t="shared" si="152"/>
        <v>54:55, 85:96</v>
      </c>
      <c r="N255" s="459" t="str">
        <f t="shared" si="152"/>
        <v>54:55, 96:111</v>
      </c>
      <c r="O255" s="459" t="str">
        <f t="shared" si="152"/>
        <v>54:55, 43:64</v>
      </c>
      <c r="P255" s="459" t="str">
        <f t="shared" si="152"/>
        <v>54:55, 64:69</v>
      </c>
      <c r="Q255" s="459" t="str">
        <f t="shared" si="152"/>
        <v>54:55, 77:84</v>
      </c>
      <c r="R255" s="459" t="str">
        <f t="shared" si="153"/>
        <v>54:55, 84:88</v>
      </c>
      <c r="S255" s="459" t="str">
        <f t="shared" si="153"/>
        <v>54:55, 88:99</v>
      </c>
      <c r="T255" s="459" t="str">
        <f t="shared" si="153"/>
        <v>54:55, 99:111</v>
      </c>
      <c r="U255" s="459" t="str">
        <f t="shared" si="153"/>
        <v>54:55, 43:66</v>
      </c>
      <c r="V255" s="459" t="str">
        <f t="shared" si="153"/>
        <v>54:55, 66:71</v>
      </c>
      <c r="W255" s="459" t="str">
        <f t="shared" si="153"/>
        <v>54:55, 79:86</v>
      </c>
      <c r="X255" s="459" t="str">
        <f t="shared" si="153"/>
        <v>54:55, 86:90</v>
      </c>
      <c r="Y255" s="459" t="str">
        <f t="shared" si="153"/>
        <v>54:55, 90:101</v>
      </c>
      <c r="Z255" s="459" t="str">
        <f t="shared" si="153"/>
        <v>54:55, 101:111</v>
      </c>
      <c r="AA255" s="459" t="str">
        <f t="shared" si="153"/>
        <v>54:55, 43:68</v>
      </c>
      <c r="AB255" s="459" t="str">
        <f t="shared" si="153"/>
        <v>54:55, 68:73</v>
      </c>
      <c r="AC255" s="459" t="str">
        <f t="shared" si="153"/>
        <v>54:55, 81:88</v>
      </c>
      <c r="AD255" s="459" t="str">
        <f t="shared" si="153"/>
        <v>54:55, 88:92</v>
      </c>
      <c r="AE255" s="459" t="str">
        <f t="shared" si="153"/>
        <v>54:55, 92:103</v>
      </c>
      <c r="AF255" s="459" t="str">
        <f t="shared" si="153"/>
        <v>54:55, 103:111</v>
      </c>
      <c r="AG255" s="459" t="str">
        <f t="shared" si="153"/>
        <v>54:55, 43:59</v>
      </c>
      <c r="AH255" s="459" t="str">
        <f t="shared" si="153"/>
        <v>54:55, 59:64</v>
      </c>
      <c r="AI255" s="459" t="str">
        <f t="shared" si="153"/>
        <v>54:55, 72:79</v>
      </c>
      <c r="AJ255" s="459" t="str">
        <f t="shared" si="153"/>
        <v>54:55, 79:83</v>
      </c>
      <c r="AK255" s="459" t="str">
        <f t="shared" si="153"/>
        <v>54:55, 83:94</v>
      </c>
      <c r="AL255" s="459" t="str">
        <f t="shared" si="153"/>
        <v>54:55, 94:111</v>
      </c>
      <c r="AM255" s="459" t="str">
        <f t="shared" si="154"/>
        <v>54:55, 111:124</v>
      </c>
      <c r="AN255" s="459" t="str">
        <f t="shared" si="154"/>
        <v>54:55, 124:131</v>
      </c>
      <c r="AO255" s="459" t="str">
        <f t="shared" si="154"/>
        <v>54:55, 131:135</v>
      </c>
      <c r="AP255" s="459" t="str">
        <f t="shared" si="154"/>
        <v>54:55, 135:146</v>
      </c>
      <c r="AQ255" s="459" t="str">
        <f t="shared" si="154"/>
        <v>54:55, 146:163</v>
      </c>
      <c r="AR255" s="459" t="str">
        <f t="shared" si="155"/>
        <v>54:55, 163:176</v>
      </c>
      <c r="AS255" s="459" t="str">
        <f t="shared" si="155"/>
        <v>54:55, 176:183</v>
      </c>
      <c r="AT255" s="459" t="str">
        <f t="shared" si="155"/>
        <v>54:55, 183:187</v>
      </c>
      <c r="AU255" s="459" t="str">
        <f t="shared" si="155"/>
        <v>54:55, 187:198</v>
      </c>
      <c r="AV255" s="459" t="str">
        <f t="shared" si="155"/>
        <v>54:55, 198:215</v>
      </c>
      <c r="AW255" s="459" t="str">
        <f t="shared" si="155"/>
        <v>54:55, 215:228</v>
      </c>
      <c r="AX255" s="459" t="str">
        <f t="shared" si="155"/>
        <v>54:55, 228:235</v>
      </c>
      <c r="AY255" s="459" t="str">
        <f t="shared" si="155"/>
        <v>54:55, 235:239</v>
      </c>
      <c r="AZ255" s="459" t="str">
        <f t="shared" si="155"/>
        <v>54:55, 239:250</v>
      </c>
      <c r="BA255" s="459" t="str">
        <f t="shared" si="155"/>
        <v>54:55, 250:267</v>
      </c>
      <c r="BB255" s="459" t="str">
        <f t="shared" si="155"/>
        <v>54:55, 267:280</v>
      </c>
      <c r="BC255" s="459" t="str">
        <f t="shared" si="155"/>
        <v>54:55, 280:287</v>
      </c>
      <c r="BD255" s="459" t="str">
        <f t="shared" si="155"/>
        <v>54:55, 287:291</v>
      </c>
      <c r="BE255" s="459" t="str">
        <f t="shared" si="155"/>
        <v>54:55, 291:302</v>
      </c>
      <c r="BF255" s="459" t="str">
        <f t="shared" si="155"/>
        <v>54:55, 302:319</v>
      </c>
      <c r="BG255" s="459" t="str">
        <f t="shared" si="155"/>
        <v>54:55, 319:332</v>
      </c>
      <c r="BH255" s="459" t="str">
        <f t="shared" si="155"/>
        <v>54:55, 332:339</v>
      </c>
      <c r="BI255" s="459" t="str">
        <f t="shared" si="155"/>
        <v>54:55, 339:343</v>
      </c>
      <c r="BJ255" s="459" t="str">
        <f t="shared" si="155"/>
        <v>54:55, 343:354</v>
      </c>
      <c r="BK255" s="459" t="str">
        <f t="shared" si="155"/>
        <v>54:55, 354:371</v>
      </c>
    </row>
    <row r="256" spans="1:77" ht="77.25" customHeight="1" outlineLevel="1">
      <c r="A256">
        <v>4</v>
      </c>
      <c r="B256" s="152" t="s">
        <v>2315</v>
      </c>
      <c r="C256" s="596" t="str">
        <f t="shared" si="152"/>
        <v>58:59, 43:59</v>
      </c>
      <c r="D256" s="596" t="str">
        <f t="shared" si="152"/>
        <v>58:59, 59:64</v>
      </c>
      <c r="E256" s="596" t="str">
        <f t="shared" si="152"/>
        <v>58:59, 72:79</v>
      </c>
      <c r="F256" s="596" t="str">
        <f t="shared" si="152"/>
        <v>58:59, 79:83</v>
      </c>
      <c r="G256" s="596" t="str">
        <f t="shared" si="152"/>
        <v>58:59, 83:94</v>
      </c>
      <c r="H256" s="596" t="str">
        <f t="shared" si="152"/>
        <v>58:59, 94:111</v>
      </c>
      <c r="I256" s="596" t="str">
        <f t="shared" si="152"/>
        <v>58:59, 43:61</v>
      </c>
      <c r="J256" s="596" t="str">
        <f t="shared" si="152"/>
        <v>58:59, 61:66</v>
      </c>
      <c r="K256" s="596" t="str">
        <f t="shared" si="152"/>
        <v>58:59, 74:81</v>
      </c>
      <c r="L256" s="596" t="str">
        <f t="shared" si="152"/>
        <v>58:59, 81:85</v>
      </c>
      <c r="M256" s="596" t="str">
        <f t="shared" si="152"/>
        <v>58:59, 85:96</v>
      </c>
      <c r="N256" s="596" t="str">
        <f t="shared" si="152"/>
        <v>58:59, 96:111</v>
      </c>
      <c r="O256" s="596" t="str">
        <f t="shared" si="152"/>
        <v>58:59, 43:64</v>
      </c>
      <c r="P256" s="596" t="str">
        <f t="shared" si="152"/>
        <v>58:59, 64:69</v>
      </c>
      <c r="Q256" s="596" t="str">
        <f t="shared" si="152"/>
        <v>58:59, 77:84</v>
      </c>
      <c r="R256" s="596" t="str">
        <f t="shared" si="153"/>
        <v>58:59, 84:88</v>
      </c>
      <c r="S256" s="596" t="str">
        <f t="shared" si="153"/>
        <v>58:59, 88:99</v>
      </c>
      <c r="T256" s="596" t="str">
        <f t="shared" si="153"/>
        <v>58:59, 99:111</v>
      </c>
      <c r="U256" s="596" t="str">
        <f t="shared" si="153"/>
        <v>58:59, 43:66</v>
      </c>
      <c r="V256" s="596" t="str">
        <f t="shared" si="153"/>
        <v>58:59, 66:71</v>
      </c>
      <c r="W256" s="596" t="str">
        <f t="shared" si="153"/>
        <v>58:59, 79:86</v>
      </c>
      <c r="X256" s="596" t="str">
        <f t="shared" si="153"/>
        <v>58:59, 86:90</v>
      </c>
      <c r="Y256" s="596" t="str">
        <f t="shared" si="153"/>
        <v>58:59, 90:101</v>
      </c>
      <c r="Z256" s="596" t="str">
        <f t="shared" si="153"/>
        <v>58:59, 101:111</v>
      </c>
      <c r="AA256" s="596" t="str">
        <f t="shared" si="153"/>
        <v>58:59, 43:68</v>
      </c>
      <c r="AB256" s="596" t="str">
        <f t="shared" si="153"/>
        <v>58:59, 68:73</v>
      </c>
      <c r="AC256" s="596" t="str">
        <f t="shared" si="153"/>
        <v>58:59, 81:88</v>
      </c>
      <c r="AD256" s="596" t="str">
        <f t="shared" si="153"/>
        <v>58:59, 88:92</v>
      </c>
      <c r="AE256" s="596" t="str">
        <f t="shared" si="153"/>
        <v>58:59, 92:103</v>
      </c>
      <c r="AF256" s="596" t="str">
        <f t="shared" si="153"/>
        <v>58:59, 103:111</v>
      </c>
      <c r="AG256" s="596" t="str">
        <f t="shared" si="153"/>
        <v>58:59, 43:59</v>
      </c>
      <c r="AH256" s="596" t="str">
        <f t="shared" si="153"/>
        <v>58:59, 59:64</v>
      </c>
      <c r="AI256" s="596" t="str">
        <f t="shared" si="153"/>
        <v>58:59, 72:79</v>
      </c>
      <c r="AJ256" s="596" t="str">
        <f t="shared" si="153"/>
        <v>58:59, 79:83</v>
      </c>
      <c r="AK256" s="596" t="str">
        <f t="shared" si="153"/>
        <v>58:59, 83:94</v>
      </c>
      <c r="AL256" s="596" t="str">
        <f t="shared" si="153"/>
        <v>58:59, 94:111</v>
      </c>
      <c r="AM256" s="596" t="str">
        <f t="shared" si="154"/>
        <v>58:59, 111:124</v>
      </c>
      <c r="AN256" s="596" t="str">
        <f t="shared" si="154"/>
        <v>58:59, 124:131</v>
      </c>
      <c r="AO256" s="596" t="str">
        <f t="shared" si="154"/>
        <v>58:59, 131:135</v>
      </c>
      <c r="AP256" s="596" t="str">
        <f t="shared" si="154"/>
        <v>58:59, 135:146</v>
      </c>
      <c r="AQ256" s="596" t="str">
        <f t="shared" si="154"/>
        <v>58:59, 146:163</v>
      </c>
      <c r="AR256" s="596" t="str">
        <f t="shared" si="155"/>
        <v>58:59, 163:176</v>
      </c>
      <c r="AS256" s="596" t="str">
        <f t="shared" si="155"/>
        <v>58:59, 176:183</v>
      </c>
      <c r="AT256" s="596" t="str">
        <f t="shared" si="155"/>
        <v>58:59, 183:187</v>
      </c>
      <c r="AU256" s="596" t="str">
        <f t="shared" si="155"/>
        <v>58:59, 187:198</v>
      </c>
      <c r="AV256" s="596" t="str">
        <f t="shared" si="155"/>
        <v>58:59, 198:215</v>
      </c>
      <c r="AW256" s="596" t="str">
        <f t="shared" si="155"/>
        <v>58:59, 215:228</v>
      </c>
      <c r="AX256" s="596" t="str">
        <f t="shared" si="155"/>
        <v>58:59, 228:235</v>
      </c>
      <c r="AY256" s="596" t="str">
        <f t="shared" si="155"/>
        <v>58:59, 235:239</v>
      </c>
      <c r="AZ256" s="596" t="str">
        <f t="shared" si="155"/>
        <v>58:59, 239:250</v>
      </c>
      <c r="BA256" s="596" t="str">
        <f t="shared" si="155"/>
        <v>58:59, 250:267</v>
      </c>
      <c r="BB256" s="596" t="str">
        <f t="shared" si="155"/>
        <v>58:59, 267:280</v>
      </c>
      <c r="BC256" s="596" t="str">
        <f t="shared" si="155"/>
        <v>58:59, 280:287</v>
      </c>
      <c r="BD256" s="596" t="str">
        <f t="shared" si="155"/>
        <v>58:59, 287:291</v>
      </c>
      <c r="BE256" s="596" t="str">
        <f t="shared" si="155"/>
        <v>58:59, 291:302</v>
      </c>
      <c r="BF256" s="596" t="str">
        <f t="shared" si="155"/>
        <v>58:59, 302:319</v>
      </c>
      <c r="BG256" s="596" t="str">
        <f t="shared" si="155"/>
        <v>58:59, 319:332</v>
      </c>
      <c r="BH256" s="596" t="str">
        <f t="shared" si="155"/>
        <v>58:59, 332:339</v>
      </c>
      <c r="BI256" s="596" t="str">
        <f t="shared" si="155"/>
        <v>58:59, 339:343</v>
      </c>
      <c r="BJ256" s="596" t="str">
        <f t="shared" si="155"/>
        <v>58:59, 343:354</v>
      </c>
      <c r="BK256" s="596" t="str">
        <f t="shared" si="155"/>
        <v>58:59, 354:371</v>
      </c>
    </row>
    <row r="257" spans="1:63" ht="77.25" customHeight="1" outlineLevel="1">
      <c r="A257">
        <v>4</v>
      </c>
      <c r="B257" s="152" t="s">
        <v>2316</v>
      </c>
      <c r="C257" s="596" t="str">
        <f t="shared" si="152"/>
        <v>58:59, 43:59</v>
      </c>
      <c r="D257" s="596" t="str">
        <f t="shared" si="152"/>
        <v>58:59, 59:64</v>
      </c>
      <c r="E257" s="596" t="str">
        <f t="shared" si="152"/>
        <v>58:59, 72:79</v>
      </c>
      <c r="F257" s="596" t="str">
        <f t="shared" si="152"/>
        <v>58:59, 79:83</v>
      </c>
      <c r="G257" s="596" t="str">
        <f t="shared" si="152"/>
        <v>58:59, 83:94</v>
      </c>
      <c r="H257" s="596" t="str">
        <f t="shared" si="152"/>
        <v>58:59, 94:111</v>
      </c>
      <c r="I257" s="596" t="str">
        <f t="shared" si="152"/>
        <v>58:59, 43:61</v>
      </c>
      <c r="J257" s="596" t="str">
        <f t="shared" si="152"/>
        <v>58:59, 61:66</v>
      </c>
      <c r="K257" s="596" t="str">
        <f t="shared" si="152"/>
        <v>58:59, 74:81</v>
      </c>
      <c r="L257" s="596" t="str">
        <f t="shared" si="152"/>
        <v>58:59, 81:85</v>
      </c>
      <c r="M257" s="596" t="str">
        <f t="shared" si="152"/>
        <v>58:59, 85:96</v>
      </c>
      <c r="N257" s="596" t="str">
        <f t="shared" si="152"/>
        <v>58:59, 96:111</v>
      </c>
      <c r="O257" s="596" t="str">
        <f t="shared" si="152"/>
        <v>58:59, 43:64</v>
      </c>
      <c r="P257" s="596" t="str">
        <f t="shared" si="152"/>
        <v>58:59, 64:69</v>
      </c>
      <c r="Q257" s="596" t="str">
        <f t="shared" si="152"/>
        <v>58:59, 77:84</v>
      </c>
      <c r="R257" s="596" t="str">
        <f t="shared" si="153"/>
        <v>58:59, 84:88</v>
      </c>
      <c r="S257" s="596" t="str">
        <f t="shared" si="153"/>
        <v>58:59, 88:99</v>
      </c>
      <c r="T257" s="596" t="str">
        <f t="shared" si="153"/>
        <v>58:59, 99:111</v>
      </c>
      <c r="U257" s="596" t="str">
        <f t="shared" si="153"/>
        <v>58:59, 43:66</v>
      </c>
      <c r="V257" s="596" t="str">
        <f t="shared" si="153"/>
        <v>58:59, 66:71</v>
      </c>
      <c r="W257" s="596" t="str">
        <f t="shared" si="153"/>
        <v>58:59, 79:86</v>
      </c>
      <c r="X257" s="596" t="str">
        <f t="shared" si="153"/>
        <v>58:59, 86:90</v>
      </c>
      <c r="Y257" s="596" t="str">
        <f t="shared" si="153"/>
        <v>58:59, 90:101</v>
      </c>
      <c r="Z257" s="596" t="str">
        <f t="shared" si="153"/>
        <v>58:59, 101:111</v>
      </c>
      <c r="AA257" s="596" t="str">
        <f t="shared" si="153"/>
        <v>58:59, 43:68</v>
      </c>
      <c r="AB257" s="596" t="str">
        <f t="shared" si="153"/>
        <v>58:59, 68:73</v>
      </c>
      <c r="AC257" s="596" t="str">
        <f t="shared" si="153"/>
        <v>58:59, 81:88</v>
      </c>
      <c r="AD257" s="596" t="str">
        <f t="shared" si="153"/>
        <v>58:59, 88:92</v>
      </c>
      <c r="AE257" s="596" t="str">
        <f t="shared" si="153"/>
        <v>58:59, 92:103</v>
      </c>
      <c r="AF257" s="596" t="str">
        <f t="shared" si="153"/>
        <v>58:59, 103:111</v>
      </c>
      <c r="AG257" s="596" t="str">
        <f t="shared" si="153"/>
        <v>58:59, 43:59</v>
      </c>
      <c r="AH257" s="596" t="str">
        <f t="shared" si="153"/>
        <v>58:59, 59:64</v>
      </c>
      <c r="AI257" s="596" t="str">
        <f t="shared" si="153"/>
        <v>58:59, 72:79</v>
      </c>
      <c r="AJ257" s="596" t="str">
        <f t="shared" si="153"/>
        <v>58:59, 79:83</v>
      </c>
      <c r="AK257" s="596" t="str">
        <f t="shared" si="153"/>
        <v>58:59, 83:94</v>
      </c>
      <c r="AL257" s="596" t="str">
        <f t="shared" si="153"/>
        <v>58:59, 94:111</v>
      </c>
      <c r="AM257" s="596" t="str">
        <f t="shared" si="154"/>
        <v>58:59, 111:124</v>
      </c>
      <c r="AN257" s="596" t="str">
        <f t="shared" si="154"/>
        <v>58:59, 124:131</v>
      </c>
      <c r="AO257" s="596" t="str">
        <f t="shared" si="154"/>
        <v>58:59, 131:135</v>
      </c>
      <c r="AP257" s="596" t="str">
        <f t="shared" si="154"/>
        <v>58:59, 135:146</v>
      </c>
      <c r="AQ257" s="596" t="str">
        <f t="shared" si="154"/>
        <v>58:59, 146:163</v>
      </c>
      <c r="AR257" s="596" t="str">
        <f t="shared" si="155"/>
        <v>58:59, 163:176</v>
      </c>
      <c r="AS257" s="596" t="str">
        <f t="shared" si="155"/>
        <v>58:59, 176:183</v>
      </c>
      <c r="AT257" s="596" t="str">
        <f t="shared" si="155"/>
        <v>58:59, 183:187</v>
      </c>
      <c r="AU257" s="596" t="str">
        <f t="shared" si="155"/>
        <v>58:59, 187:198</v>
      </c>
      <c r="AV257" s="596" t="str">
        <f t="shared" si="155"/>
        <v>58:59, 198:215</v>
      </c>
      <c r="AW257" s="596" t="str">
        <f t="shared" si="155"/>
        <v>58:59, 215:228</v>
      </c>
      <c r="AX257" s="596" t="str">
        <f t="shared" si="155"/>
        <v>58:59, 228:235</v>
      </c>
      <c r="AY257" s="596" t="str">
        <f t="shared" si="155"/>
        <v>58:59, 235:239</v>
      </c>
      <c r="AZ257" s="596" t="str">
        <f t="shared" si="155"/>
        <v>58:59, 239:250</v>
      </c>
      <c r="BA257" s="596" t="str">
        <f t="shared" si="155"/>
        <v>58:59, 250:267</v>
      </c>
      <c r="BB257" s="596" t="str">
        <f t="shared" si="155"/>
        <v>58:59, 267:280</v>
      </c>
      <c r="BC257" s="596" t="str">
        <f t="shared" si="155"/>
        <v>58:59, 280:287</v>
      </c>
      <c r="BD257" s="596" t="str">
        <f t="shared" si="155"/>
        <v>58:59, 287:291</v>
      </c>
      <c r="BE257" s="596" t="str">
        <f t="shared" si="155"/>
        <v>58:59, 291:302</v>
      </c>
      <c r="BF257" s="596" t="str">
        <f t="shared" si="155"/>
        <v>58:59, 302:319</v>
      </c>
      <c r="BG257" s="596" t="str">
        <f t="shared" si="155"/>
        <v>58:59, 319:332</v>
      </c>
      <c r="BH257" s="596" t="str">
        <f t="shared" si="155"/>
        <v>58:59, 332:339</v>
      </c>
      <c r="BI257" s="596" t="str">
        <f t="shared" si="155"/>
        <v>58:59, 339:343</v>
      </c>
      <c r="BJ257" s="596" t="str">
        <f t="shared" si="155"/>
        <v>58:59, 343:354</v>
      </c>
      <c r="BK257" s="596" t="str">
        <f t="shared" si="155"/>
        <v>58:59, 354:371</v>
      </c>
    </row>
    <row r="258" spans="1:63" ht="77.25" customHeight="1" outlineLevel="1">
      <c r="A258">
        <v>4</v>
      </c>
      <c r="B258" t="s">
        <v>2317</v>
      </c>
      <c r="C258" s="459" t="str">
        <f t="shared" si="152"/>
        <v>58:59, 43:59</v>
      </c>
      <c r="D258" s="459" t="str">
        <f t="shared" si="152"/>
        <v>58:59, 59:64</v>
      </c>
      <c r="E258" s="459" t="str">
        <f t="shared" si="152"/>
        <v>58:59, 72:79</v>
      </c>
      <c r="F258" s="459" t="str">
        <f t="shared" si="152"/>
        <v>58:59, 79:83</v>
      </c>
      <c r="G258" s="459" t="str">
        <f t="shared" si="152"/>
        <v>58:59, 83:94</v>
      </c>
      <c r="H258" s="459" t="str">
        <f t="shared" si="152"/>
        <v>58:59, 94:111</v>
      </c>
      <c r="I258" s="459" t="str">
        <f t="shared" si="152"/>
        <v>58:59, 43:61</v>
      </c>
      <c r="J258" s="459" t="str">
        <f t="shared" si="152"/>
        <v>58:59, 61:66</v>
      </c>
      <c r="K258" s="459" t="str">
        <f t="shared" si="152"/>
        <v>58:59, 74:81</v>
      </c>
      <c r="L258" s="459" t="str">
        <f t="shared" si="152"/>
        <v>58:59, 81:85</v>
      </c>
      <c r="M258" s="459" t="str">
        <f t="shared" si="152"/>
        <v>58:59, 85:96</v>
      </c>
      <c r="N258" s="459" t="str">
        <f t="shared" si="152"/>
        <v>58:59, 96:111</v>
      </c>
      <c r="O258" s="459" t="str">
        <f t="shared" si="152"/>
        <v>58:59, 43:64</v>
      </c>
      <c r="P258" s="459" t="str">
        <f t="shared" si="152"/>
        <v>58:59, 64:69</v>
      </c>
      <c r="Q258" s="459" t="str">
        <f t="shared" si="152"/>
        <v>58:59, 77:84</v>
      </c>
      <c r="R258" s="459" t="str">
        <f t="shared" si="153"/>
        <v>58:59, 84:88</v>
      </c>
      <c r="S258" s="459" t="str">
        <f t="shared" si="153"/>
        <v>58:59, 88:99</v>
      </c>
      <c r="T258" s="459" t="str">
        <f t="shared" si="153"/>
        <v>58:59, 99:111</v>
      </c>
      <c r="U258" s="459" t="str">
        <f t="shared" si="153"/>
        <v>58:59, 43:66</v>
      </c>
      <c r="V258" s="459" t="str">
        <f t="shared" si="153"/>
        <v>58:59, 66:71</v>
      </c>
      <c r="W258" s="459" t="str">
        <f t="shared" si="153"/>
        <v>58:59, 79:86</v>
      </c>
      <c r="X258" s="459" t="str">
        <f t="shared" si="153"/>
        <v>58:59, 86:90</v>
      </c>
      <c r="Y258" s="459" t="str">
        <f t="shared" si="153"/>
        <v>58:59, 90:101</v>
      </c>
      <c r="Z258" s="459" t="str">
        <f t="shared" si="153"/>
        <v>58:59, 101:111</v>
      </c>
      <c r="AA258" s="459" t="str">
        <f t="shared" si="153"/>
        <v>58:59, 43:68</v>
      </c>
      <c r="AB258" s="459" t="str">
        <f t="shared" si="153"/>
        <v>58:59, 68:73</v>
      </c>
      <c r="AC258" s="459" t="str">
        <f t="shared" si="153"/>
        <v>58:59, 81:88</v>
      </c>
      <c r="AD258" s="459" t="str">
        <f t="shared" si="153"/>
        <v>58:59, 88:92</v>
      </c>
      <c r="AE258" s="459" t="str">
        <f t="shared" si="153"/>
        <v>58:59, 92:103</v>
      </c>
      <c r="AF258" s="459" t="str">
        <f t="shared" si="153"/>
        <v>58:59, 103:111</v>
      </c>
      <c r="AG258" s="459" t="str">
        <f t="shared" si="153"/>
        <v>58:59, 43:59</v>
      </c>
      <c r="AH258" s="459" t="str">
        <f t="shared" si="153"/>
        <v>58:59, 59:64</v>
      </c>
      <c r="AI258" s="459" t="str">
        <f t="shared" si="153"/>
        <v>58:59, 72:79</v>
      </c>
      <c r="AJ258" s="459" t="str">
        <f t="shared" si="153"/>
        <v>58:59, 79:83</v>
      </c>
      <c r="AK258" s="459" t="str">
        <f t="shared" si="153"/>
        <v>58:59, 83:94</v>
      </c>
      <c r="AL258" s="459" t="str">
        <f t="shared" si="153"/>
        <v>58:59, 94:111</v>
      </c>
      <c r="AM258" s="459" t="str">
        <f t="shared" si="154"/>
        <v>58:59, 111:124</v>
      </c>
      <c r="AN258" s="459" t="str">
        <f t="shared" si="154"/>
        <v>58:59, 124:131</v>
      </c>
      <c r="AO258" s="459" t="str">
        <f t="shared" si="154"/>
        <v>58:59, 131:135</v>
      </c>
      <c r="AP258" s="459" t="str">
        <f t="shared" si="154"/>
        <v>58:59, 135:146</v>
      </c>
      <c r="AQ258" s="459" t="str">
        <f t="shared" si="154"/>
        <v>58:59, 146:163</v>
      </c>
      <c r="AR258" s="459" t="str">
        <f t="shared" si="155"/>
        <v>58:59, 163:176</v>
      </c>
      <c r="AS258" s="459" t="str">
        <f t="shared" si="155"/>
        <v>58:59, 176:183</v>
      </c>
      <c r="AT258" s="459" t="str">
        <f t="shared" si="155"/>
        <v>58:59, 183:187</v>
      </c>
      <c r="AU258" s="459" t="str">
        <f t="shared" si="155"/>
        <v>58:59, 187:198</v>
      </c>
      <c r="AV258" s="459" t="str">
        <f t="shared" si="155"/>
        <v>58:59, 198:215</v>
      </c>
      <c r="AW258" s="459" t="str">
        <f t="shared" si="155"/>
        <v>58:59, 215:228</v>
      </c>
      <c r="AX258" s="459" t="str">
        <f t="shared" si="155"/>
        <v>58:59, 228:235</v>
      </c>
      <c r="AY258" s="459" t="str">
        <f t="shared" si="155"/>
        <v>58:59, 235:239</v>
      </c>
      <c r="AZ258" s="459" t="str">
        <f t="shared" si="155"/>
        <v>58:59, 239:250</v>
      </c>
      <c r="BA258" s="459" t="str">
        <f t="shared" si="155"/>
        <v>58:59, 250:267</v>
      </c>
      <c r="BB258" s="459" t="str">
        <f t="shared" si="155"/>
        <v>58:59, 267:280</v>
      </c>
      <c r="BC258" s="459" t="str">
        <f t="shared" si="155"/>
        <v>58:59, 280:287</v>
      </c>
      <c r="BD258" s="459" t="str">
        <f t="shared" si="155"/>
        <v>58:59, 287:291</v>
      </c>
      <c r="BE258" s="459" t="str">
        <f t="shared" si="155"/>
        <v>58:59, 291:302</v>
      </c>
      <c r="BF258" s="459" t="str">
        <f t="shared" si="155"/>
        <v>58:59, 302:319</v>
      </c>
      <c r="BG258" s="459" t="str">
        <f t="shared" si="155"/>
        <v>58:59, 319:332</v>
      </c>
      <c r="BH258" s="459" t="str">
        <f t="shared" si="155"/>
        <v>58:59, 332:339</v>
      </c>
      <c r="BI258" s="459" t="str">
        <f t="shared" si="155"/>
        <v>58:59, 339:343</v>
      </c>
      <c r="BJ258" s="459" t="str">
        <f t="shared" si="155"/>
        <v>58:59, 343:354</v>
      </c>
      <c r="BK258" s="459" t="str">
        <f t="shared" si="155"/>
        <v>58:59, 354:371</v>
      </c>
    </row>
    <row r="259" spans="1:63" ht="77.25" customHeight="1" outlineLevel="1">
      <c r="A259">
        <v>4</v>
      </c>
      <c r="B259" t="s">
        <v>2318</v>
      </c>
      <c r="C259" s="459" t="str">
        <f t="shared" si="152"/>
        <v>58:59, 43:59</v>
      </c>
      <c r="D259" s="459" t="str">
        <f t="shared" si="152"/>
        <v>58:59, 59:64</v>
      </c>
      <c r="E259" s="459" t="str">
        <f t="shared" si="152"/>
        <v>58:59, 72:79</v>
      </c>
      <c r="F259" s="459" t="str">
        <f t="shared" si="152"/>
        <v>58:59, 79:83</v>
      </c>
      <c r="G259" s="459" t="str">
        <f t="shared" si="152"/>
        <v>58:59, 83:94</v>
      </c>
      <c r="H259" s="459" t="str">
        <f t="shared" si="152"/>
        <v>58:59, 94:111</v>
      </c>
      <c r="I259" s="459" t="str">
        <f t="shared" si="152"/>
        <v>58:59, 43:61</v>
      </c>
      <c r="J259" s="459" t="str">
        <f t="shared" si="152"/>
        <v>58:59, 61:66</v>
      </c>
      <c r="K259" s="459" t="str">
        <f t="shared" si="152"/>
        <v>58:59, 74:81</v>
      </c>
      <c r="L259" s="459" t="str">
        <f t="shared" si="152"/>
        <v>58:59, 81:85</v>
      </c>
      <c r="M259" s="459" t="str">
        <f t="shared" si="152"/>
        <v>58:59, 85:96</v>
      </c>
      <c r="N259" s="459" t="str">
        <f t="shared" si="152"/>
        <v>58:59, 96:111</v>
      </c>
      <c r="O259" s="459" t="str">
        <f t="shared" si="152"/>
        <v>58:59, 43:64</v>
      </c>
      <c r="P259" s="459" t="str">
        <f t="shared" si="152"/>
        <v>58:59, 64:69</v>
      </c>
      <c r="Q259" s="459" t="str">
        <f t="shared" si="152"/>
        <v>58:59, 77:84</v>
      </c>
      <c r="R259" s="459" t="str">
        <f t="shared" si="153"/>
        <v>58:59, 84:88</v>
      </c>
      <c r="S259" s="459" t="str">
        <f t="shared" si="153"/>
        <v>58:59, 88:99</v>
      </c>
      <c r="T259" s="459" t="str">
        <f t="shared" si="153"/>
        <v>58:59, 99:111</v>
      </c>
      <c r="U259" s="459" t="str">
        <f t="shared" si="153"/>
        <v>58:59, 43:66</v>
      </c>
      <c r="V259" s="459" t="str">
        <f t="shared" si="153"/>
        <v>58:59, 66:71</v>
      </c>
      <c r="W259" s="459" t="str">
        <f t="shared" si="153"/>
        <v>58:59, 79:86</v>
      </c>
      <c r="X259" s="459" t="str">
        <f t="shared" si="153"/>
        <v>58:59, 86:90</v>
      </c>
      <c r="Y259" s="459" t="str">
        <f t="shared" si="153"/>
        <v>58:59, 90:101</v>
      </c>
      <c r="Z259" s="459" t="str">
        <f t="shared" si="153"/>
        <v>58:59, 101:111</v>
      </c>
      <c r="AA259" s="459" t="str">
        <f t="shared" si="153"/>
        <v>58:59, 43:68</v>
      </c>
      <c r="AB259" s="459" t="str">
        <f t="shared" si="153"/>
        <v>58:59, 68:73</v>
      </c>
      <c r="AC259" s="459" t="str">
        <f t="shared" si="153"/>
        <v>58:59, 81:88</v>
      </c>
      <c r="AD259" s="459" t="str">
        <f t="shared" si="153"/>
        <v>58:59, 88:92</v>
      </c>
      <c r="AE259" s="459" t="str">
        <f t="shared" si="153"/>
        <v>58:59, 92:103</v>
      </c>
      <c r="AF259" s="459" t="str">
        <f t="shared" si="153"/>
        <v>58:59, 103:111</v>
      </c>
      <c r="AG259" s="459" t="str">
        <f t="shared" si="153"/>
        <v>58:59, 43:59</v>
      </c>
      <c r="AH259" s="459" t="str">
        <f t="shared" si="153"/>
        <v>58:59, 59:64</v>
      </c>
      <c r="AI259" s="459" t="str">
        <f t="shared" si="153"/>
        <v>58:59, 72:79</v>
      </c>
      <c r="AJ259" s="459" t="str">
        <f t="shared" si="153"/>
        <v>58:59, 79:83</v>
      </c>
      <c r="AK259" s="459" t="str">
        <f t="shared" si="153"/>
        <v>58:59, 83:94</v>
      </c>
      <c r="AL259" s="459" t="str">
        <f t="shared" si="153"/>
        <v>58:59, 94:111</v>
      </c>
      <c r="AM259" s="459" t="str">
        <f t="shared" si="154"/>
        <v>58:59, 111:124</v>
      </c>
      <c r="AN259" s="459" t="str">
        <f t="shared" si="154"/>
        <v>58:59, 124:131</v>
      </c>
      <c r="AO259" s="459" t="str">
        <f t="shared" si="154"/>
        <v>58:59, 131:135</v>
      </c>
      <c r="AP259" s="459" t="str">
        <f t="shared" si="154"/>
        <v>58:59, 135:146</v>
      </c>
      <c r="AQ259" s="459" t="str">
        <f t="shared" si="154"/>
        <v>58:59, 146:163</v>
      </c>
      <c r="AR259" s="459" t="str">
        <f t="shared" si="155"/>
        <v>58:59, 163:176</v>
      </c>
      <c r="AS259" s="459" t="str">
        <f t="shared" si="155"/>
        <v>58:59, 176:183</v>
      </c>
      <c r="AT259" s="459" t="str">
        <f t="shared" si="155"/>
        <v>58:59, 183:187</v>
      </c>
      <c r="AU259" s="459" t="str">
        <f t="shared" si="155"/>
        <v>58:59, 187:198</v>
      </c>
      <c r="AV259" s="459" t="str">
        <f t="shared" si="155"/>
        <v>58:59, 198:215</v>
      </c>
      <c r="AW259" s="459" t="str">
        <f t="shared" si="155"/>
        <v>58:59, 215:228</v>
      </c>
      <c r="AX259" s="459" t="str">
        <f t="shared" si="155"/>
        <v>58:59, 228:235</v>
      </c>
      <c r="AY259" s="459" t="str">
        <f t="shared" si="155"/>
        <v>58:59, 235:239</v>
      </c>
      <c r="AZ259" s="459" t="str">
        <f t="shared" si="155"/>
        <v>58:59, 239:250</v>
      </c>
      <c r="BA259" s="459" t="str">
        <f t="shared" si="155"/>
        <v>58:59, 250:267</v>
      </c>
      <c r="BB259" s="459" t="str">
        <f t="shared" si="155"/>
        <v>58:59, 267:280</v>
      </c>
      <c r="BC259" s="459" t="str">
        <f t="shared" si="155"/>
        <v>58:59, 280:287</v>
      </c>
      <c r="BD259" s="459" t="str">
        <f t="shared" si="155"/>
        <v>58:59, 287:291</v>
      </c>
      <c r="BE259" s="459" t="str">
        <f t="shared" si="155"/>
        <v>58:59, 291:302</v>
      </c>
      <c r="BF259" s="459" t="str">
        <f t="shared" si="155"/>
        <v>58:59, 302:319</v>
      </c>
      <c r="BG259" s="459" t="str">
        <f t="shared" si="155"/>
        <v>58:59, 319:332</v>
      </c>
      <c r="BH259" s="459" t="str">
        <f t="shared" si="155"/>
        <v>58:59, 332:339</v>
      </c>
      <c r="BI259" s="459" t="str">
        <f t="shared" si="155"/>
        <v>58:59, 339:343</v>
      </c>
      <c r="BJ259" s="459" t="str">
        <f t="shared" si="155"/>
        <v>58:59, 343:354</v>
      </c>
      <c r="BK259" s="459" t="str">
        <f t="shared" si="155"/>
        <v>58:59, 354:371</v>
      </c>
    </row>
    <row r="260" spans="1:63" ht="77.25" customHeight="1" outlineLevel="1">
      <c r="A260">
        <v>4</v>
      </c>
      <c r="B260" s="152" t="s">
        <v>2319</v>
      </c>
      <c r="C260" s="596" t="str">
        <f t="shared" si="152"/>
        <v>58:59, 43:59</v>
      </c>
      <c r="D260" s="596" t="str">
        <f t="shared" si="152"/>
        <v>58:59, 59:64</v>
      </c>
      <c r="E260" s="596" t="str">
        <f t="shared" si="152"/>
        <v>58:59, 72:79</v>
      </c>
      <c r="F260" s="596" t="str">
        <f t="shared" si="152"/>
        <v>58:59, 79:83</v>
      </c>
      <c r="G260" s="596" t="str">
        <f t="shared" si="152"/>
        <v>58:59, 83:94</v>
      </c>
      <c r="H260" s="596" t="str">
        <f t="shared" si="152"/>
        <v>58:59, 94:111</v>
      </c>
      <c r="I260" s="596" t="str">
        <f t="shared" si="152"/>
        <v>58:59, 43:61</v>
      </c>
      <c r="J260" s="596" t="str">
        <f t="shared" si="152"/>
        <v>58:59, 61:66</v>
      </c>
      <c r="K260" s="596" t="str">
        <f t="shared" si="152"/>
        <v>58:59, 74:81</v>
      </c>
      <c r="L260" s="596" t="str">
        <f t="shared" si="152"/>
        <v>58:59, 81:85</v>
      </c>
      <c r="M260" s="596" t="str">
        <f t="shared" si="152"/>
        <v>58:59, 85:96</v>
      </c>
      <c r="N260" s="596" t="str">
        <f t="shared" si="152"/>
        <v>58:59, 96:111</v>
      </c>
      <c r="O260" s="596" t="str">
        <f t="shared" si="152"/>
        <v>58:59, 43:64</v>
      </c>
      <c r="P260" s="596" t="str">
        <f t="shared" si="152"/>
        <v>58:59, 64:69</v>
      </c>
      <c r="Q260" s="596" t="str">
        <f t="shared" si="152"/>
        <v>58:59, 77:84</v>
      </c>
      <c r="R260" s="596" t="str">
        <f t="shared" si="153"/>
        <v>58:59, 84:88</v>
      </c>
      <c r="S260" s="596" t="str">
        <f t="shared" si="153"/>
        <v>58:59, 88:99</v>
      </c>
      <c r="T260" s="596" t="str">
        <f t="shared" si="153"/>
        <v>58:59, 99:111</v>
      </c>
      <c r="U260" s="596" t="str">
        <f t="shared" si="153"/>
        <v>58:59, 43:66</v>
      </c>
      <c r="V260" s="596" t="str">
        <f t="shared" si="153"/>
        <v>58:59, 66:71</v>
      </c>
      <c r="W260" s="596" t="str">
        <f t="shared" si="153"/>
        <v>58:59, 79:86</v>
      </c>
      <c r="X260" s="596" t="str">
        <f t="shared" si="153"/>
        <v>58:59, 86:90</v>
      </c>
      <c r="Y260" s="596" t="str">
        <f t="shared" si="153"/>
        <v>58:59, 90:101</v>
      </c>
      <c r="Z260" s="596" t="str">
        <f t="shared" si="153"/>
        <v>58:59, 101:111</v>
      </c>
      <c r="AA260" s="596" t="str">
        <f t="shared" si="153"/>
        <v>58:59, 43:68</v>
      </c>
      <c r="AB260" s="596" t="str">
        <f t="shared" si="153"/>
        <v>58:59, 68:73</v>
      </c>
      <c r="AC260" s="596" t="str">
        <f t="shared" si="153"/>
        <v>58:59, 81:88</v>
      </c>
      <c r="AD260" s="596" t="str">
        <f t="shared" si="153"/>
        <v>58:59, 88:92</v>
      </c>
      <c r="AE260" s="596" t="str">
        <f t="shared" si="153"/>
        <v>58:59, 92:103</v>
      </c>
      <c r="AF260" s="596" t="str">
        <f t="shared" si="153"/>
        <v>58:59, 103:111</v>
      </c>
      <c r="AG260" s="596" t="str">
        <f t="shared" si="153"/>
        <v>58:59, 43:59</v>
      </c>
      <c r="AH260" s="596" t="str">
        <f t="shared" si="153"/>
        <v>58:59, 59:64</v>
      </c>
      <c r="AI260" s="596" t="str">
        <f t="shared" si="153"/>
        <v>58:59, 72:79</v>
      </c>
      <c r="AJ260" s="596" t="str">
        <f t="shared" si="153"/>
        <v>58:59, 79:83</v>
      </c>
      <c r="AK260" s="596" t="str">
        <f t="shared" si="153"/>
        <v>58:59, 83:94</v>
      </c>
      <c r="AL260" s="596" t="str">
        <f t="shared" si="153"/>
        <v>58:59, 94:111</v>
      </c>
      <c r="AM260" s="596" t="str">
        <f t="shared" si="154"/>
        <v>58:59, 111:124</v>
      </c>
      <c r="AN260" s="596" t="str">
        <f t="shared" si="154"/>
        <v>58:59, 124:131</v>
      </c>
      <c r="AO260" s="596" t="str">
        <f t="shared" si="154"/>
        <v>58:59, 131:135</v>
      </c>
      <c r="AP260" s="596" t="str">
        <f t="shared" si="154"/>
        <v>58:59, 135:146</v>
      </c>
      <c r="AQ260" s="596" t="str">
        <f t="shared" si="154"/>
        <v>58:59, 146:163</v>
      </c>
      <c r="AR260" s="596" t="str">
        <f t="shared" si="155"/>
        <v>58:59, 163:176</v>
      </c>
      <c r="AS260" s="596" t="str">
        <f t="shared" si="155"/>
        <v>58:59, 176:183</v>
      </c>
      <c r="AT260" s="596" t="str">
        <f t="shared" si="155"/>
        <v>58:59, 183:187</v>
      </c>
      <c r="AU260" s="596" t="str">
        <f t="shared" si="155"/>
        <v>58:59, 187:198</v>
      </c>
      <c r="AV260" s="596" t="str">
        <f t="shared" si="155"/>
        <v>58:59, 198:215</v>
      </c>
      <c r="AW260" s="596" t="str">
        <f t="shared" si="155"/>
        <v>58:59, 215:228</v>
      </c>
      <c r="AX260" s="596" t="str">
        <f t="shared" si="155"/>
        <v>58:59, 228:235</v>
      </c>
      <c r="AY260" s="596" t="str">
        <f t="shared" si="155"/>
        <v>58:59, 235:239</v>
      </c>
      <c r="AZ260" s="596" t="str">
        <f t="shared" si="155"/>
        <v>58:59, 239:250</v>
      </c>
      <c r="BA260" s="596" t="str">
        <f t="shared" si="155"/>
        <v>58:59, 250:267</v>
      </c>
      <c r="BB260" s="596" t="str">
        <f t="shared" si="155"/>
        <v>58:59, 267:280</v>
      </c>
      <c r="BC260" s="596" t="str">
        <f t="shared" si="155"/>
        <v>58:59, 280:287</v>
      </c>
      <c r="BD260" s="596" t="str">
        <f t="shared" si="155"/>
        <v>58:59, 287:291</v>
      </c>
      <c r="BE260" s="596" t="str">
        <f t="shared" si="155"/>
        <v>58:59, 291:302</v>
      </c>
      <c r="BF260" s="596" t="str">
        <f t="shared" si="155"/>
        <v>58:59, 302:319</v>
      </c>
      <c r="BG260" s="596" t="str">
        <f t="shared" si="155"/>
        <v>58:59, 319:332</v>
      </c>
      <c r="BH260" s="596" t="str">
        <f t="shared" si="155"/>
        <v>58:59, 332:339</v>
      </c>
      <c r="BI260" s="596" t="str">
        <f t="shared" si="155"/>
        <v>58:59, 339:343</v>
      </c>
      <c r="BJ260" s="596" t="str">
        <f t="shared" si="155"/>
        <v>58:59, 343:354</v>
      </c>
      <c r="BK260" s="596" t="str">
        <f t="shared" si="155"/>
        <v>58:59, 354:371</v>
      </c>
    </row>
    <row r="261" spans="1:63" ht="77.25" customHeight="1" outlineLevel="1">
      <c r="A261">
        <v>4</v>
      </c>
      <c r="B261" t="s">
        <v>2320</v>
      </c>
      <c r="C261" s="459" t="str">
        <f t="shared" si="152"/>
        <v>58:59, 43:59</v>
      </c>
      <c r="D261" s="459" t="str">
        <f t="shared" si="152"/>
        <v>58:59, 59:64</v>
      </c>
      <c r="E261" s="459" t="str">
        <f t="shared" si="152"/>
        <v>58:59, 72:79</v>
      </c>
      <c r="F261" s="459" t="str">
        <f t="shared" si="152"/>
        <v>58:59, 79:83</v>
      </c>
      <c r="G261" s="459" t="str">
        <f t="shared" si="152"/>
        <v>58:59, 83:94</v>
      </c>
      <c r="H261" s="459" t="str">
        <f t="shared" si="152"/>
        <v>58:59, 94:111</v>
      </c>
      <c r="I261" s="459" t="str">
        <f t="shared" si="152"/>
        <v>58:59, 43:61</v>
      </c>
      <c r="J261" s="459" t="str">
        <f t="shared" si="152"/>
        <v>58:59, 61:66</v>
      </c>
      <c r="K261" s="459" t="str">
        <f t="shared" si="152"/>
        <v>58:59, 74:81</v>
      </c>
      <c r="L261" s="459" t="str">
        <f t="shared" si="152"/>
        <v>58:59, 81:85</v>
      </c>
      <c r="M261" s="459" t="str">
        <f t="shared" si="152"/>
        <v>58:59, 85:96</v>
      </c>
      <c r="N261" s="459" t="str">
        <f t="shared" si="152"/>
        <v>58:59, 96:111</v>
      </c>
      <c r="O261" s="459" t="str">
        <f t="shared" si="152"/>
        <v>58:59, 43:64</v>
      </c>
      <c r="P261" s="459" t="str">
        <f t="shared" si="152"/>
        <v>58:59, 64:69</v>
      </c>
      <c r="Q261" s="459" t="str">
        <f t="shared" si="152"/>
        <v>58:59, 77:84</v>
      </c>
      <c r="R261" s="459" t="str">
        <f t="shared" si="153"/>
        <v>58:59, 84:88</v>
      </c>
      <c r="S261" s="459" t="str">
        <f t="shared" si="153"/>
        <v>58:59, 88:99</v>
      </c>
      <c r="T261" s="459" t="str">
        <f t="shared" si="153"/>
        <v>58:59, 99:111</v>
      </c>
      <c r="U261" s="459" t="str">
        <f t="shared" si="153"/>
        <v>58:59, 43:66</v>
      </c>
      <c r="V261" s="459" t="str">
        <f t="shared" si="153"/>
        <v>58:59, 66:71</v>
      </c>
      <c r="W261" s="459" t="str">
        <f t="shared" si="153"/>
        <v>58:59, 79:86</v>
      </c>
      <c r="X261" s="459" t="str">
        <f t="shared" si="153"/>
        <v>58:59, 86:90</v>
      </c>
      <c r="Y261" s="459" t="str">
        <f t="shared" si="153"/>
        <v>58:59, 90:101</v>
      </c>
      <c r="Z261" s="459" t="str">
        <f t="shared" si="153"/>
        <v>58:59, 101:111</v>
      </c>
      <c r="AA261" s="459" t="str">
        <f t="shared" si="153"/>
        <v>58:59, 43:68</v>
      </c>
      <c r="AB261" s="459" t="str">
        <f t="shared" si="153"/>
        <v>58:59, 68:73</v>
      </c>
      <c r="AC261" s="459" t="str">
        <f t="shared" si="153"/>
        <v>58:59, 81:88</v>
      </c>
      <c r="AD261" s="459" t="str">
        <f t="shared" si="153"/>
        <v>58:59, 88:92</v>
      </c>
      <c r="AE261" s="459" t="str">
        <f t="shared" si="153"/>
        <v>58:59, 92:103</v>
      </c>
      <c r="AF261" s="459" t="str">
        <f t="shared" si="153"/>
        <v>58:59, 103:111</v>
      </c>
      <c r="AG261" s="459" t="str">
        <f t="shared" si="153"/>
        <v>58:59, 43:59</v>
      </c>
      <c r="AH261" s="459" t="str">
        <f t="shared" si="153"/>
        <v>58:59, 59:64</v>
      </c>
      <c r="AI261" s="459" t="str">
        <f t="shared" si="153"/>
        <v>58:59, 72:79</v>
      </c>
      <c r="AJ261" s="459" t="str">
        <f t="shared" si="153"/>
        <v>58:59, 79:83</v>
      </c>
      <c r="AK261" s="459" t="str">
        <f t="shared" si="153"/>
        <v>58:59, 83:94</v>
      </c>
      <c r="AL261" s="459" t="str">
        <f t="shared" si="153"/>
        <v>58:59, 94:111</v>
      </c>
      <c r="AM261" s="459" t="str">
        <f t="shared" si="154"/>
        <v>58:59, 111:124</v>
      </c>
      <c r="AN261" s="459" t="str">
        <f t="shared" si="154"/>
        <v>58:59, 124:131</v>
      </c>
      <c r="AO261" s="459" t="str">
        <f t="shared" si="154"/>
        <v>58:59, 131:135</v>
      </c>
      <c r="AP261" s="459" t="str">
        <f t="shared" si="154"/>
        <v>58:59, 135:146</v>
      </c>
      <c r="AQ261" s="459" t="str">
        <f t="shared" si="154"/>
        <v>58:59, 146:163</v>
      </c>
      <c r="AR261" s="459" t="str">
        <f t="shared" si="155"/>
        <v>58:59, 163:176</v>
      </c>
      <c r="AS261" s="459" t="str">
        <f t="shared" si="155"/>
        <v>58:59, 176:183</v>
      </c>
      <c r="AT261" s="459" t="str">
        <f t="shared" si="155"/>
        <v>58:59, 183:187</v>
      </c>
      <c r="AU261" s="459" t="str">
        <f t="shared" si="155"/>
        <v>58:59, 187:198</v>
      </c>
      <c r="AV261" s="459" t="str">
        <f t="shared" si="155"/>
        <v>58:59, 198:215</v>
      </c>
      <c r="AW261" s="459" t="str">
        <f t="shared" si="155"/>
        <v>58:59, 215:228</v>
      </c>
      <c r="AX261" s="459" t="str">
        <f t="shared" si="155"/>
        <v>58:59, 228:235</v>
      </c>
      <c r="AY261" s="459" t="str">
        <f t="shared" si="155"/>
        <v>58:59, 235:239</v>
      </c>
      <c r="AZ261" s="459" t="str">
        <f t="shared" si="155"/>
        <v>58:59, 239:250</v>
      </c>
      <c r="BA261" s="459" t="str">
        <f t="shared" si="155"/>
        <v>58:59, 250:267</v>
      </c>
      <c r="BB261" s="459" t="str">
        <f t="shared" si="155"/>
        <v>58:59, 267:280</v>
      </c>
      <c r="BC261" s="459" t="str">
        <f t="shared" si="155"/>
        <v>58:59, 280:287</v>
      </c>
      <c r="BD261" s="459" t="str">
        <f t="shared" si="155"/>
        <v>58:59, 287:291</v>
      </c>
      <c r="BE261" s="459" t="str">
        <f t="shared" si="155"/>
        <v>58:59, 291:302</v>
      </c>
      <c r="BF261" s="459" t="str">
        <f t="shared" si="155"/>
        <v>58:59, 302:319</v>
      </c>
      <c r="BG261" s="459" t="str">
        <f t="shared" si="155"/>
        <v>58:59, 319:332</v>
      </c>
      <c r="BH261" s="459" t="str">
        <f t="shared" si="155"/>
        <v>58:59, 332:339</v>
      </c>
      <c r="BI261" s="459" t="str">
        <f t="shared" si="155"/>
        <v>58:59, 339:343</v>
      </c>
      <c r="BJ261" s="459" t="str">
        <f t="shared" si="155"/>
        <v>58:59, 343:354</v>
      </c>
      <c r="BK261" s="459" t="str">
        <f t="shared" si="155"/>
        <v>58:59, 354:371</v>
      </c>
    </row>
    <row r="262" spans="1:63" ht="77.25" customHeight="1" outlineLevel="1">
      <c r="A262">
        <v>4</v>
      </c>
      <c r="B262" t="s">
        <v>2322</v>
      </c>
      <c r="C262" s="459" t="str">
        <f t="shared" si="152"/>
        <v>58:59, 43:59</v>
      </c>
      <c r="D262" s="459" t="str">
        <f t="shared" si="152"/>
        <v>58:59, 59:64</v>
      </c>
      <c r="E262" s="459" t="str">
        <f t="shared" si="152"/>
        <v>58:59, 72:79</v>
      </c>
      <c r="F262" s="459" t="str">
        <f t="shared" si="152"/>
        <v>58:59, 79:83</v>
      </c>
      <c r="G262" s="459" t="str">
        <f t="shared" si="152"/>
        <v>58:59, 83:94</v>
      </c>
      <c r="H262" s="459" t="str">
        <f t="shared" si="152"/>
        <v>58:59, 94:111</v>
      </c>
      <c r="I262" s="459" t="str">
        <f t="shared" si="152"/>
        <v>58:59, 43:61</v>
      </c>
      <c r="J262" s="459" t="str">
        <f t="shared" si="152"/>
        <v>58:59, 61:66</v>
      </c>
      <c r="K262" s="459" t="str">
        <f t="shared" si="152"/>
        <v>58:59, 74:81</v>
      </c>
      <c r="L262" s="459" t="str">
        <f t="shared" si="152"/>
        <v>58:59, 81:85</v>
      </c>
      <c r="M262" s="459" t="str">
        <f t="shared" si="152"/>
        <v>58:59, 85:96</v>
      </c>
      <c r="N262" s="459" t="str">
        <f t="shared" si="152"/>
        <v>58:59, 96:111</v>
      </c>
      <c r="O262" s="459" t="str">
        <f t="shared" si="152"/>
        <v>58:59, 43:64</v>
      </c>
      <c r="P262" s="459" t="str">
        <f t="shared" si="152"/>
        <v>58:59, 64:69</v>
      </c>
      <c r="Q262" s="459" t="str">
        <f t="shared" si="152"/>
        <v>58:59, 77:84</v>
      </c>
      <c r="R262" s="459" t="str">
        <f t="shared" si="153"/>
        <v>58:59, 84:88</v>
      </c>
      <c r="S262" s="459" t="str">
        <f t="shared" si="153"/>
        <v>58:59, 88:99</v>
      </c>
      <c r="T262" s="459" t="str">
        <f t="shared" si="153"/>
        <v>58:59, 99:111</v>
      </c>
      <c r="U262" s="459" t="str">
        <f t="shared" si="153"/>
        <v>58:59, 43:66</v>
      </c>
      <c r="V262" s="459" t="str">
        <f t="shared" si="153"/>
        <v>58:59, 66:71</v>
      </c>
      <c r="W262" s="459" t="str">
        <f t="shared" si="153"/>
        <v>58:59, 79:86</v>
      </c>
      <c r="X262" s="459" t="str">
        <f t="shared" si="153"/>
        <v>58:59, 86:90</v>
      </c>
      <c r="Y262" s="459" t="str">
        <f t="shared" si="153"/>
        <v>58:59, 90:101</v>
      </c>
      <c r="Z262" s="459" t="str">
        <f t="shared" si="153"/>
        <v>58:59, 101:111</v>
      </c>
      <c r="AA262" s="459" t="str">
        <f t="shared" si="153"/>
        <v>58:59, 43:68</v>
      </c>
      <c r="AB262" s="459" t="str">
        <f t="shared" si="153"/>
        <v>58:59, 68:73</v>
      </c>
      <c r="AC262" s="459" t="str">
        <f t="shared" si="153"/>
        <v>58:59, 81:88</v>
      </c>
      <c r="AD262" s="459" t="str">
        <f t="shared" si="153"/>
        <v>58:59, 88:92</v>
      </c>
      <c r="AE262" s="459" t="str">
        <f t="shared" si="153"/>
        <v>58:59, 92:103</v>
      </c>
      <c r="AF262" s="459" t="str">
        <f t="shared" si="153"/>
        <v>58:59, 103:111</v>
      </c>
      <c r="AG262" s="459" t="str">
        <f t="shared" si="153"/>
        <v>58:59, 43:59</v>
      </c>
      <c r="AH262" s="459" t="str">
        <f t="shared" si="153"/>
        <v>58:59, 59:64</v>
      </c>
      <c r="AI262" s="459" t="str">
        <f t="shared" si="153"/>
        <v>58:59, 72:79</v>
      </c>
      <c r="AJ262" s="459" t="str">
        <f t="shared" si="153"/>
        <v>58:59, 79:83</v>
      </c>
      <c r="AK262" s="459" t="str">
        <f t="shared" si="153"/>
        <v>58:59, 83:94</v>
      </c>
      <c r="AL262" s="459" t="str">
        <f t="shared" si="153"/>
        <v>58:59, 94:111</v>
      </c>
      <c r="AM262" s="459" t="str">
        <f t="shared" si="154"/>
        <v>58:59, 111:124</v>
      </c>
      <c r="AN262" s="459" t="str">
        <f t="shared" si="154"/>
        <v>58:59, 124:131</v>
      </c>
      <c r="AO262" s="459" t="str">
        <f t="shared" si="154"/>
        <v>58:59, 131:135</v>
      </c>
      <c r="AP262" s="459" t="str">
        <f t="shared" si="154"/>
        <v>58:59, 135:146</v>
      </c>
      <c r="AQ262" s="459" t="str">
        <f t="shared" si="154"/>
        <v>58:59, 146:163</v>
      </c>
      <c r="AR262" s="459" t="str">
        <f t="shared" si="155"/>
        <v>58:59, 163:176</v>
      </c>
      <c r="AS262" s="459" t="str">
        <f t="shared" si="155"/>
        <v>58:59, 176:183</v>
      </c>
      <c r="AT262" s="459" t="str">
        <f t="shared" si="155"/>
        <v>58:59, 183:187</v>
      </c>
      <c r="AU262" s="459" t="str">
        <f t="shared" si="155"/>
        <v>58:59, 187:198</v>
      </c>
      <c r="AV262" s="459" t="str">
        <f t="shared" si="155"/>
        <v>58:59, 198:215</v>
      </c>
      <c r="AW262" s="459" t="str">
        <f t="shared" si="155"/>
        <v>58:59, 215:228</v>
      </c>
      <c r="AX262" s="459" t="str">
        <f t="shared" si="155"/>
        <v>58:59, 228:235</v>
      </c>
      <c r="AY262" s="459" t="str">
        <f t="shared" si="155"/>
        <v>58:59, 235:239</v>
      </c>
      <c r="AZ262" s="459" t="str">
        <f t="shared" si="155"/>
        <v>58:59, 239:250</v>
      </c>
      <c r="BA262" s="459" t="str">
        <f t="shared" si="155"/>
        <v>58:59, 250:267</v>
      </c>
      <c r="BB262" s="459" t="str">
        <f t="shared" si="155"/>
        <v>58:59, 267:280</v>
      </c>
      <c r="BC262" s="459" t="str">
        <f t="shared" si="155"/>
        <v>58:59, 280:287</v>
      </c>
      <c r="BD262" s="459" t="str">
        <f t="shared" si="155"/>
        <v>58:59, 287:291</v>
      </c>
      <c r="BE262" s="459" t="str">
        <f t="shared" si="155"/>
        <v>58:59, 291:302</v>
      </c>
      <c r="BF262" s="459" t="str">
        <f t="shared" si="155"/>
        <v>58:59, 302:319</v>
      </c>
      <c r="BG262" s="459" t="str">
        <f t="shared" si="155"/>
        <v>58:59, 319:332</v>
      </c>
      <c r="BH262" s="459" t="str">
        <f t="shared" si="155"/>
        <v>58:59, 332:339</v>
      </c>
      <c r="BI262" s="459" t="str">
        <f t="shared" si="155"/>
        <v>58:59, 339:343</v>
      </c>
      <c r="BJ262" s="459" t="str">
        <f t="shared" si="155"/>
        <v>58:59, 343:354</v>
      </c>
      <c r="BK262" s="459" t="str">
        <f t="shared" si="155"/>
        <v>58:59, 354:371</v>
      </c>
    </row>
    <row r="263" spans="1:63" ht="77.25" customHeight="1" outlineLevel="1">
      <c r="A263">
        <v>4</v>
      </c>
      <c r="B263" t="s">
        <v>2321</v>
      </c>
      <c r="C263" s="459" t="str">
        <f t="shared" si="152"/>
        <v>58:59, 43:59</v>
      </c>
      <c r="D263" s="459" t="str">
        <f t="shared" si="152"/>
        <v>58:59, 59:64</v>
      </c>
      <c r="E263" s="459" t="str">
        <f t="shared" si="152"/>
        <v>58:59, 72:79</v>
      </c>
      <c r="F263" s="459" t="str">
        <f t="shared" si="152"/>
        <v>58:59, 79:83</v>
      </c>
      <c r="G263" s="459" t="str">
        <f t="shared" si="152"/>
        <v>58:59, 83:94</v>
      </c>
      <c r="H263" s="459" t="str">
        <f t="shared" si="152"/>
        <v>58:59, 94:111</v>
      </c>
      <c r="I263" s="459" t="str">
        <f t="shared" si="152"/>
        <v>58:59, 43:61</v>
      </c>
      <c r="J263" s="459" t="str">
        <f t="shared" si="152"/>
        <v>58:59, 61:66</v>
      </c>
      <c r="K263" s="459" t="str">
        <f t="shared" si="152"/>
        <v>58:59, 74:81</v>
      </c>
      <c r="L263" s="459" t="str">
        <f t="shared" si="152"/>
        <v>58:59, 81:85</v>
      </c>
      <c r="M263" s="459" t="str">
        <f t="shared" si="152"/>
        <v>58:59, 85:96</v>
      </c>
      <c r="N263" s="459" t="str">
        <f t="shared" si="152"/>
        <v>58:59, 96:111</v>
      </c>
      <c r="O263" s="459" t="str">
        <f t="shared" si="152"/>
        <v>58:59, 43:64</v>
      </c>
      <c r="P263" s="459" t="str">
        <f t="shared" si="152"/>
        <v>58:59, 64:69</v>
      </c>
      <c r="Q263" s="459" t="str">
        <f t="shared" si="152"/>
        <v>58:59, 77:84</v>
      </c>
      <c r="R263" s="459" t="str">
        <f t="shared" si="153"/>
        <v>58:59, 84:88</v>
      </c>
      <c r="S263" s="459" t="str">
        <f t="shared" si="153"/>
        <v>58:59, 88:99</v>
      </c>
      <c r="T263" s="459" t="str">
        <f t="shared" si="153"/>
        <v>58:59, 99:111</v>
      </c>
      <c r="U263" s="459" t="str">
        <f t="shared" si="153"/>
        <v>58:59, 43:66</v>
      </c>
      <c r="V263" s="459" t="str">
        <f t="shared" si="153"/>
        <v>58:59, 66:71</v>
      </c>
      <c r="W263" s="459" t="str">
        <f t="shared" si="153"/>
        <v>58:59, 79:86</v>
      </c>
      <c r="X263" s="459" t="str">
        <f t="shared" si="153"/>
        <v>58:59, 86:90</v>
      </c>
      <c r="Y263" s="459" t="str">
        <f t="shared" si="153"/>
        <v>58:59, 90:101</v>
      </c>
      <c r="Z263" s="459" t="str">
        <f t="shared" si="153"/>
        <v>58:59, 101:111</v>
      </c>
      <c r="AA263" s="459" t="str">
        <f t="shared" si="153"/>
        <v>58:59, 43:68</v>
      </c>
      <c r="AB263" s="459" t="str">
        <f t="shared" si="153"/>
        <v>58:59, 68:73</v>
      </c>
      <c r="AC263" s="459" t="str">
        <f t="shared" si="153"/>
        <v>58:59, 81:88</v>
      </c>
      <c r="AD263" s="459" t="str">
        <f t="shared" si="153"/>
        <v>58:59, 88:92</v>
      </c>
      <c r="AE263" s="459" t="str">
        <f t="shared" si="153"/>
        <v>58:59, 92:103</v>
      </c>
      <c r="AF263" s="459" t="str">
        <f t="shared" si="153"/>
        <v>58:59, 103:111</v>
      </c>
      <c r="AG263" s="459" t="str">
        <f t="shared" si="153"/>
        <v>58:59, 43:59</v>
      </c>
      <c r="AH263" s="459" t="str">
        <f t="shared" si="153"/>
        <v>58:59, 59:64</v>
      </c>
      <c r="AI263" s="459" t="str">
        <f t="shared" si="153"/>
        <v>58:59, 72:79</v>
      </c>
      <c r="AJ263" s="459" t="str">
        <f t="shared" si="153"/>
        <v>58:59, 79:83</v>
      </c>
      <c r="AK263" s="459" t="str">
        <f t="shared" si="153"/>
        <v>58:59, 83:94</v>
      </c>
      <c r="AL263" s="459" t="str">
        <f t="shared" si="153"/>
        <v>58:59, 94:111</v>
      </c>
      <c r="AM263" s="459" t="str">
        <f t="shared" si="154"/>
        <v>58:59, 111:124</v>
      </c>
      <c r="AN263" s="459" t="str">
        <f t="shared" si="154"/>
        <v>58:59, 124:131</v>
      </c>
      <c r="AO263" s="459" t="str">
        <f t="shared" si="154"/>
        <v>58:59, 131:135</v>
      </c>
      <c r="AP263" s="459" t="str">
        <f t="shared" si="154"/>
        <v>58:59, 135:146</v>
      </c>
      <c r="AQ263" s="459" t="str">
        <f t="shared" si="154"/>
        <v>58:59, 146:163</v>
      </c>
      <c r="AR263" s="459" t="str">
        <f t="shared" si="155"/>
        <v>58:59, 163:176</v>
      </c>
      <c r="AS263" s="459" t="str">
        <f t="shared" si="155"/>
        <v>58:59, 176:183</v>
      </c>
      <c r="AT263" s="459" t="str">
        <f t="shared" si="155"/>
        <v>58:59, 183:187</v>
      </c>
      <c r="AU263" s="459" t="str">
        <f t="shared" si="155"/>
        <v>58:59, 187:198</v>
      </c>
      <c r="AV263" s="459" t="str">
        <f t="shared" si="155"/>
        <v>58:59, 198:215</v>
      </c>
      <c r="AW263" s="459" t="str">
        <f t="shared" si="155"/>
        <v>58:59, 215:228</v>
      </c>
      <c r="AX263" s="459" t="str">
        <f t="shared" si="155"/>
        <v>58:59, 228:235</v>
      </c>
      <c r="AY263" s="459" t="str">
        <f t="shared" si="155"/>
        <v>58:59, 235:239</v>
      </c>
      <c r="AZ263" s="459" t="str">
        <f t="shared" si="155"/>
        <v>58:59, 239:250</v>
      </c>
      <c r="BA263" s="459" t="str">
        <f t="shared" si="155"/>
        <v>58:59, 250:267</v>
      </c>
      <c r="BB263" s="459" t="str">
        <f t="shared" si="155"/>
        <v>58:59, 267:280</v>
      </c>
      <c r="BC263" s="459" t="str">
        <f t="shared" si="155"/>
        <v>58:59, 280:287</v>
      </c>
      <c r="BD263" s="459" t="str">
        <f t="shared" si="155"/>
        <v>58:59, 287:291</v>
      </c>
      <c r="BE263" s="459" t="str">
        <f t="shared" si="155"/>
        <v>58:59, 291:302</v>
      </c>
      <c r="BF263" s="459" t="str">
        <f t="shared" si="155"/>
        <v>58:59, 302:319</v>
      </c>
      <c r="BG263" s="459" t="str">
        <f t="shared" si="155"/>
        <v>58:59, 319:332</v>
      </c>
      <c r="BH263" s="459" t="str">
        <f t="shared" si="155"/>
        <v>58:59, 332:339</v>
      </c>
      <c r="BI263" s="459" t="str">
        <f t="shared" si="155"/>
        <v>58:59, 339:343</v>
      </c>
      <c r="BJ263" s="459" t="str">
        <f t="shared" si="155"/>
        <v>58:59, 343:354</v>
      </c>
      <c r="BK263" s="459" t="str">
        <f t="shared" si="155"/>
        <v>58:59, 354:371</v>
      </c>
    </row>
    <row r="264" spans="1:63" outlineLevel="1">
      <c r="B264" t="s">
        <v>1087</v>
      </c>
    </row>
    <row r="265" spans="1:63" outlineLevel="1">
      <c r="A265">
        <v>0</v>
      </c>
      <c r="B265" s="18" t="s">
        <v>1438</v>
      </c>
      <c r="C265" s="11">
        <v>0</v>
      </c>
      <c r="D265" s="11">
        <v>0</v>
      </c>
      <c r="E265" s="11">
        <v>0</v>
      </c>
      <c r="F265" s="11">
        <v>0</v>
      </c>
      <c r="G265" s="11">
        <v>0</v>
      </c>
      <c r="H265" s="11">
        <v>0</v>
      </c>
      <c r="I265">
        <f t="shared" ref="I265:R272" si="156">C265</f>
        <v>0</v>
      </c>
      <c r="J265">
        <f t="shared" si="156"/>
        <v>0</v>
      </c>
      <c r="K265">
        <f t="shared" si="156"/>
        <v>0</v>
      </c>
      <c r="L265">
        <f t="shared" si="156"/>
        <v>0</v>
      </c>
      <c r="M265">
        <f t="shared" si="156"/>
        <v>0</v>
      </c>
      <c r="N265">
        <f t="shared" si="156"/>
        <v>0</v>
      </c>
      <c r="O265">
        <f t="shared" si="156"/>
        <v>0</v>
      </c>
      <c r="P265">
        <f t="shared" si="156"/>
        <v>0</v>
      </c>
      <c r="Q265">
        <f t="shared" si="156"/>
        <v>0</v>
      </c>
      <c r="R265">
        <f t="shared" si="156"/>
        <v>0</v>
      </c>
      <c r="S265">
        <f t="shared" ref="S265:AB272" si="157">M265</f>
        <v>0</v>
      </c>
      <c r="T265">
        <f t="shared" si="157"/>
        <v>0</v>
      </c>
      <c r="U265">
        <f t="shared" si="157"/>
        <v>0</v>
      </c>
      <c r="V265">
        <f t="shared" si="157"/>
        <v>0</v>
      </c>
      <c r="W265">
        <f t="shared" si="157"/>
        <v>0</v>
      </c>
      <c r="X265">
        <f t="shared" si="157"/>
        <v>0</v>
      </c>
      <c r="Y265">
        <f t="shared" si="157"/>
        <v>0</v>
      </c>
      <c r="Z265">
        <f t="shared" si="157"/>
        <v>0</v>
      </c>
      <c r="AA265">
        <f t="shared" si="157"/>
        <v>0</v>
      </c>
      <c r="AB265">
        <f t="shared" si="157"/>
        <v>0</v>
      </c>
      <c r="AC265">
        <f t="shared" ref="AC265:AL272" si="158">W265</f>
        <v>0</v>
      </c>
      <c r="AD265">
        <f t="shared" si="158"/>
        <v>0</v>
      </c>
      <c r="AE265">
        <f t="shared" si="158"/>
        <v>0</v>
      </c>
      <c r="AF265">
        <f t="shared" si="158"/>
        <v>0</v>
      </c>
      <c r="AG265">
        <f t="shared" si="158"/>
        <v>0</v>
      </c>
      <c r="AH265">
        <f t="shared" si="158"/>
        <v>0</v>
      </c>
      <c r="AI265">
        <f t="shared" si="158"/>
        <v>0</v>
      </c>
      <c r="AJ265">
        <f t="shared" si="158"/>
        <v>0</v>
      </c>
      <c r="AK265">
        <f t="shared" si="158"/>
        <v>0</v>
      </c>
      <c r="AL265">
        <f t="shared" si="158"/>
        <v>0</v>
      </c>
      <c r="AM265">
        <f t="shared" ref="AM265:AO272" si="159">AG265</f>
        <v>0</v>
      </c>
      <c r="AN265">
        <f t="shared" si="159"/>
        <v>0</v>
      </c>
      <c r="AO265">
        <f t="shared" si="159"/>
        <v>0</v>
      </c>
      <c r="AP265">
        <f t="shared" ref="AP265:AP272" si="160">AH265</f>
        <v>0</v>
      </c>
      <c r="AQ265">
        <f t="shared" ref="AQ265:AR272" si="161">AJ265</f>
        <v>0</v>
      </c>
      <c r="AR265">
        <f t="shared" si="161"/>
        <v>0</v>
      </c>
      <c r="AS265">
        <f t="shared" ref="AS265:AT272" si="162">AM265</f>
        <v>0</v>
      </c>
      <c r="AT265">
        <f t="shared" si="162"/>
        <v>0</v>
      </c>
      <c r="AU265">
        <f t="shared" ref="AU265:AU272" si="163">AM265</f>
        <v>0</v>
      </c>
      <c r="AV265">
        <f t="shared" ref="AV265:AY272" si="164">AP265</f>
        <v>0</v>
      </c>
      <c r="AW265">
        <f t="shared" si="164"/>
        <v>0</v>
      </c>
      <c r="AX265">
        <f t="shared" si="164"/>
        <v>0</v>
      </c>
      <c r="AY265">
        <f t="shared" si="164"/>
        <v>0</v>
      </c>
      <c r="AZ265">
        <f t="shared" ref="AZ265:AZ272" si="165">AR265</f>
        <v>0</v>
      </c>
      <c r="BA265">
        <f t="shared" ref="BA265:BD272" si="166">AU265</f>
        <v>0</v>
      </c>
      <c r="BB265">
        <f t="shared" si="166"/>
        <v>0</v>
      </c>
      <c r="BC265">
        <f t="shared" si="166"/>
        <v>0</v>
      </c>
      <c r="BD265">
        <f t="shared" si="166"/>
        <v>0</v>
      </c>
      <c r="BE265">
        <f t="shared" ref="BE265:BE272" si="167">AW265</f>
        <v>0</v>
      </c>
      <c r="BF265">
        <f t="shared" ref="BF265:BI272" si="168">AZ265</f>
        <v>0</v>
      </c>
      <c r="BG265">
        <f t="shared" si="168"/>
        <v>0</v>
      </c>
      <c r="BH265">
        <f t="shared" si="168"/>
        <v>0</v>
      </c>
      <c r="BI265">
        <f t="shared" si="168"/>
        <v>0</v>
      </c>
      <c r="BJ265">
        <f t="shared" ref="BJ265:BJ272" si="169">BB265</f>
        <v>0</v>
      </c>
      <c r="BK265">
        <f t="shared" ref="BK265:BK272" si="170">BE265</f>
        <v>0</v>
      </c>
    </row>
    <row r="266" spans="1:63" outlineLevel="1">
      <c r="A266">
        <v>1</v>
      </c>
      <c r="C266" s="11">
        <v>-0.75</v>
      </c>
      <c r="D266" s="11">
        <v>-0.75</v>
      </c>
      <c r="E266" s="11">
        <v>-0.75</v>
      </c>
      <c r="F266" s="11">
        <v>-0.75</v>
      </c>
      <c r="G266" s="11">
        <v>-0.75</v>
      </c>
      <c r="H266" s="11">
        <v>-0.75</v>
      </c>
      <c r="I266">
        <f t="shared" si="156"/>
        <v>-0.75</v>
      </c>
      <c r="J266">
        <f t="shared" si="156"/>
        <v>-0.75</v>
      </c>
      <c r="K266">
        <f t="shared" si="156"/>
        <v>-0.75</v>
      </c>
      <c r="L266">
        <f t="shared" si="156"/>
        <v>-0.75</v>
      </c>
      <c r="M266">
        <f t="shared" si="156"/>
        <v>-0.75</v>
      </c>
      <c r="N266">
        <f t="shared" si="156"/>
        <v>-0.75</v>
      </c>
      <c r="O266">
        <f t="shared" si="156"/>
        <v>-0.75</v>
      </c>
      <c r="P266">
        <f t="shared" si="156"/>
        <v>-0.75</v>
      </c>
      <c r="Q266">
        <f t="shared" si="156"/>
        <v>-0.75</v>
      </c>
      <c r="R266">
        <f t="shared" si="156"/>
        <v>-0.75</v>
      </c>
      <c r="S266">
        <f t="shared" si="157"/>
        <v>-0.75</v>
      </c>
      <c r="T266">
        <f t="shared" si="157"/>
        <v>-0.75</v>
      </c>
      <c r="U266">
        <f t="shared" si="157"/>
        <v>-0.75</v>
      </c>
      <c r="V266">
        <f t="shared" si="157"/>
        <v>-0.75</v>
      </c>
      <c r="W266">
        <f t="shared" si="157"/>
        <v>-0.75</v>
      </c>
      <c r="X266">
        <f t="shared" si="157"/>
        <v>-0.75</v>
      </c>
      <c r="Y266">
        <f t="shared" si="157"/>
        <v>-0.75</v>
      </c>
      <c r="Z266">
        <f t="shared" si="157"/>
        <v>-0.75</v>
      </c>
      <c r="AA266">
        <f t="shared" si="157"/>
        <v>-0.75</v>
      </c>
      <c r="AB266">
        <f t="shared" si="157"/>
        <v>-0.75</v>
      </c>
      <c r="AC266">
        <f t="shared" si="158"/>
        <v>-0.75</v>
      </c>
      <c r="AD266">
        <f t="shared" si="158"/>
        <v>-0.75</v>
      </c>
      <c r="AE266">
        <f t="shared" si="158"/>
        <v>-0.75</v>
      </c>
      <c r="AF266">
        <f t="shared" si="158"/>
        <v>-0.75</v>
      </c>
      <c r="AG266">
        <f t="shared" si="158"/>
        <v>-0.75</v>
      </c>
      <c r="AH266">
        <f t="shared" si="158"/>
        <v>-0.75</v>
      </c>
      <c r="AI266">
        <f t="shared" si="158"/>
        <v>-0.75</v>
      </c>
      <c r="AJ266">
        <f t="shared" si="158"/>
        <v>-0.75</v>
      </c>
      <c r="AK266">
        <f t="shared" si="158"/>
        <v>-0.75</v>
      </c>
      <c r="AL266">
        <f t="shared" si="158"/>
        <v>-0.75</v>
      </c>
      <c r="AM266">
        <f t="shared" si="159"/>
        <v>-0.75</v>
      </c>
      <c r="AN266">
        <f t="shared" si="159"/>
        <v>-0.75</v>
      </c>
      <c r="AO266">
        <f t="shared" si="159"/>
        <v>-0.75</v>
      </c>
      <c r="AP266">
        <f t="shared" si="160"/>
        <v>-0.75</v>
      </c>
      <c r="AQ266">
        <f t="shared" si="161"/>
        <v>-0.75</v>
      </c>
      <c r="AR266">
        <f t="shared" si="161"/>
        <v>-0.75</v>
      </c>
      <c r="AS266">
        <f t="shared" si="162"/>
        <v>-0.75</v>
      </c>
      <c r="AT266">
        <f t="shared" si="162"/>
        <v>-0.75</v>
      </c>
      <c r="AU266">
        <f t="shared" si="163"/>
        <v>-0.75</v>
      </c>
      <c r="AV266">
        <f t="shared" si="164"/>
        <v>-0.75</v>
      </c>
      <c r="AW266">
        <f t="shared" si="164"/>
        <v>-0.75</v>
      </c>
      <c r="AX266">
        <f t="shared" si="164"/>
        <v>-0.75</v>
      </c>
      <c r="AY266">
        <f t="shared" si="164"/>
        <v>-0.75</v>
      </c>
      <c r="AZ266">
        <f t="shared" si="165"/>
        <v>-0.75</v>
      </c>
      <c r="BA266">
        <f t="shared" si="166"/>
        <v>-0.75</v>
      </c>
      <c r="BB266">
        <f t="shared" si="166"/>
        <v>-0.75</v>
      </c>
      <c r="BC266">
        <f t="shared" si="166"/>
        <v>-0.75</v>
      </c>
      <c r="BD266">
        <f t="shared" si="166"/>
        <v>-0.75</v>
      </c>
      <c r="BE266">
        <f t="shared" si="167"/>
        <v>-0.75</v>
      </c>
      <c r="BF266">
        <f t="shared" si="168"/>
        <v>-0.75</v>
      </c>
      <c r="BG266">
        <f t="shared" si="168"/>
        <v>-0.75</v>
      </c>
      <c r="BH266">
        <f t="shared" si="168"/>
        <v>-0.75</v>
      </c>
      <c r="BI266">
        <f t="shared" si="168"/>
        <v>-0.75</v>
      </c>
      <c r="BJ266">
        <f t="shared" si="169"/>
        <v>-0.75</v>
      </c>
      <c r="BK266">
        <f t="shared" si="170"/>
        <v>-0.75</v>
      </c>
    </row>
    <row r="267" spans="1:63" outlineLevel="1">
      <c r="A267">
        <v>2</v>
      </c>
      <c r="C267" s="11">
        <v>-1.25</v>
      </c>
      <c r="D267" s="11">
        <v>-1.25</v>
      </c>
      <c r="E267" s="11">
        <v>-1.25</v>
      </c>
      <c r="F267" s="11">
        <v>-1.25</v>
      </c>
      <c r="G267" s="11">
        <v>-1.25</v>
      </c>
      <c r="H267" s="11">
        <v>-1.25</v>
      </c>
      <c r="I267">
        <f t="shared" si="156"/>
        <v>-1.25</v>
      </c>
      <c r="J267">
        <f t="shared" si="156"/>
        <v>-1.25</v>
      </c>
      <c r="K267">
        <f t="shared" si="156"/>
        <v>-1.25</v>
      </c>
      <c r="L267">
        <f t="shared" si="156"/>
        <v>-1.25</v>
      </c>
      <c r="M267">
        <f t="shared" si="156"/>
        <v>-1.25</v>
      </c>
      <c r="N267">
        <f t="shared" si="156"/>
        <v>-1.25</v>
      </c>
      <c r="O267">
        <f t="shared" si="156"/>
        <v>-1.25</v>
      </c>
      <c r="P267">
        <f t="shared" si="156"/>
        <v>-1.25</v>
      </c>
      <c r="Q267">
        <f t="shared" si="156"/>
        <v>-1.25</v>
      </c>
      <c r="R267">
        <f t="shared" si="156"/>
        <v>-1.25</v>
      </c>
      <c r="S267">
        <f t="shared" si="157"/>
        <v>-1.25</v>
      </c>
      <c r="T267">
        <f t="shared" si="157"/>
        <v>-1.25</v>
      </c>
      <c r="U267">
        <f t="shared" si="157"/>
        <v>-1.25</v>
      </c>
      <c r="V267">
        <f t="shared" si="157"/>
        <v>-1.25</v>
      </c>
      <c r="W267">
        <f t="shared" si="157"/>
        <v>-1.25</v>
      </c>
      <c r="X267">
        <f t="shared" si="157"/>
        <v>-1.25</v>
      </c>
      <c r="Y267">
        <f t="shared" si="157"/>
        <v>-1.25</v>
      </c>
      <c r="Z267">
        <f t="shared" si="157"/>
        <v>-1.25</v>
      </c>
      <c r="AA267">
        <f t="shared" si="157"/>
        <v>-1.25</v>
      </c>
      <c r="AB267">
        <f t="shared" si="157"/>
        <v>-1.25</v>
      </c>
      <c r="AC267">
        <f t="shared" si="158"/>
        <v>-1.25</v>
      </c>
      <c r="AD267">
        <f t="shared" si="158"/>
        <v>-1.25</v>
      </c>
      <c r="AE267">
        <f t="shared" si="158"/>
        <v>-1.25</v>
      </c>
      <c r="AF267">
        <f t="shared" si="158"/>
        <v>-1.25</v>
      </c>
      <c r="AG267">
        <f t="shared" si="158"/>
        <v>-1.25</v>
      </c>
      <c r="AH267">
        <f t="shared" si="158"/>
        <v>-1.25</v>
      </c>
      <c r="AI267">
        <f t="shared" si="158"/>
        <v>-1.25</v>
      </c>
      <c r="AJ267">
        <f t="shared" si="158"/>
        <v>-1.25</v>
      </c>
      <c r="AK267">
        <f t="shared" si="158"/>
        <v>-1.25</v>
      </c>
      <c r="AL267">
        <f t="shared" si="158"/>
        <v>-1.25</v>
      </c>
      <c r="AM267">
        <f t="shared" si="159"/>
        <v>-1.25</v>
      </c>
      <c r="AN267">
        <f t="shared" si="159"/>
        <v>-1.25</v>
      </c>
      <c r="AO267">
        <f t="shared" si="159"/>
        <v>-1.25</v>
      </c>
      <c r="AP267">
        <f t="shared" si="160"/>
        <v>-1.25</v>
      </c>
      <c r="AQ267">
        <f t="shared" si="161"/>
        <v>-1.25</v>
      </c>
      <c r="AR267">
        <f t="shared" si="161"/>
        <v>-1.25</v>
      </c>
      <c r="AS267">
        <f t="shared" si="162"/>
        <v>-1.25</v>
      </c>
      <c r="AT267">
        <f t="shared" si="162"/>
        <v>-1.25</v>
      </c>
      <c r="AU267">
        <f t="shared" si="163"/>
        <v>-1.25</v>
      </c>
      <c r="AV267">
        <f t="shared" si="164"/>
        <v>-1.25</v>
      </c>
      <c r="AW267">
        <f t="shared" si="164"/>
        <v>-1.25</v>
      </c>
      <c r="AX267">
        <f t="shared" si="164"/>
        <v>-1.25</v>
      </c>
      <c r="AY267">
        <f t="shared" si="164"/>
        <v>-1.25</v>
      </c>
      <c r="AZ267">
        <f t="shared" si="165"/>
        <v>-1.25</v>
      </c>
      <c r="BA267">
        <f t="shared" si="166"/>
        <v>-1.25</v>
      </c>
      <c r="BB267">
        <f t="shared" si="166"/>
        <v>-1.25</v>
      </c>
      <c r="BC267">
        <f t="shared" si="166"/>
        <v>-1.25</v>
      </c>
      <c r="BD267">
        <f t="shared" si="166"/>
        <v>-1.25</v>
      </c>
      <c r="BE267">
        <f t="shared" si="167"/>
        <v>-1.25</v>
      </c>
      <c r="BF267">
        <f t="shared" si="168"/>
        <v>-1.25</v>
      </c>
      <c r="BG267">
        <f t="shared" si="168"/>
        <v>-1.25</v>
      </c>
      <c r="BH267">
        <f t="shared" si="168"/>
        <v>-1.25</v>
      </c>
      <c r="BI267">
        <f t="shared" si="168"/>
        <v>-1.25</v>
      </c>
      <c r="BJ267">
        <f t="shared" si="169"/>
        <v>-1.25</v>
      </c>
      <c r="BK267">
        <f t="shared" si="170"/>
        <v>-1.25</v>
      </c>
    </row>
    <row r="268" spans="1:63" outlineLevel="1">
      <c r="A268">
        <v>3</v>
      </c>
      <c r="C268" s="11">
        <v>0.75</v>
      </c>
      <c r="D268" s="11">
        <v>0.75</v>
      </c>
      <c r="E268" s="11">
        <v>0.75</v>
      </c>
      <c r="F268" s="11">
        <v>0.75</v>
      </c>
      <c r="G268" s="11">
        <v>0.75</v>
      </c>
      <c r="H268" s="11">
        <v>0.75</v>
      </c>
      <c r="I268">
        <f t="shared" si="156"/>
        <v>0.75</v>
      </c>
      <c r="J268">
        <f t="shared" si="156"/>
        <v>0.75</v>
      </c>
      <c r="K268">
        <f t="shared" si="156"/>
        <v>0.75</v>
      </c>
      <c r="L268">
        <f t="shared" si="156"/>
        <v>0.75</v>
      </c>
      <c r="M268">
        <f t="shared" si="156"/>
        <v>0.75</v>
      </c>
      <c r="N268">
        <f t="shared" si="156"/>
        <v>0.75</v>
      </c>
      <c r="O268">
        <f t="shared" si="156"/>
        <v>0.75</v>
      </c>
      <c r="P268">
        <f t="shared" si="156"/>
        <v>0.75</v>
      </c>
      <c r="Q268">
        <f t="shared" si="156"/>
        <v>0.75</v>
      </c>
      <c r="R268">
        <f t="shared" si="156"/>
        <v>0.75</v>
      </c>
      <c r="S268">
        <f t="shared" si="157"/>
        <v>0.75</v>
      </c>
      <c r="T268">
        <f t="shared" si="157"/>
        <v>0.75</v>
      </c>
      <c r="U268">
        <f t="shared" si="157"/>
        <v>0.75</v>
      </c>
      <c r="V268">
        <f t="shared" si="157"/>
        <v>0.75</v>
      </c>
      <c r="W268">
        <f t="shared" si="157"/>
        <v>0.75</v>
      </c>
      <c r="X268">
        <f t="shared" si="157"/>
        <v>0.75</v>
      </c>
      <c r="Y268">
        <f t="shared" si="157"/>
        <v>0.75</v>
      </c>
      <c r="Z268">
        <f t="shared" si="157"/>
        <v>0.75</v>
      </c>
      <c r="AA268">
        <f t="shared" si="157"/>
        <v>0.75</v>
      </c>
      <c r="AB268">
        <f t="shared" si="157"/>
        <v>0.75</v>
      </c>
      <c r="AC268">
        <f t="shared" si="158"/>
        <v>0.75</v>
      </c>
      <c r="AD268">
        <f t="shared" si="158"/>
        <v>0.75</v>
      </c>
      <c r="AE268">
        <f t="shared" si="158"/>
        <v>0.75</v>
      </c>
      <c r="AF268">
        <f t="shared" si="158"/>
        <v>0.75</v>
      </c>
      <c r="AG268">
        <f t="shared" si="158"/>
        <v>0.75</v>
      </c>
      <c r="AH268">
        <f t="shared" si="158"/>
        <v>0.75</v>
      </c>
      <c r="AI268">
        <f t="shared" si="158"/>
        <v>0.75</v>
      </c>
      <c r="AJ268">
        <f t="shared" si="158"/>
        <v>0.75</v>
      </c>
      <c r="AK268">
        <f t="shared" si="158"/>
        <v>0.75</v>
      </c>
      <c r="AL268">
        <f t="shared" si="158"/>
        <v>0.75</v>
      </c>
      <c r="AM268">
        <f t="shared" si="159"/>
        <v>0.75</v>
      </c>
      <c r="AN268">
        <f t="shared" si="159"/>
        <v>0.75</v>
      </c>
      <c r="AO268">
        <f t="shared" si="159"/>
        <v>0.75</v>
      </c>
      <c r="AP268">
        <f t="shared" si="160"/>
        <v>0.75</v>
      </c>
      <c r="AQ268">
        <f t="shared" si="161"/>
        <v>0.75</v>
      </c>
      <c r="AR268">
        <f t="shared" si="161"/>
        <v>0.75</v>
      </c>
      <c r="AS268">
        <f t="shared" si="162"/>
        <v>0.75</v>
      </c>
      <c r="AT268">
        <f t="shared" si="162"/>
        <v>0.75</v>
      </c>
      <c r="AU268">
        <f t="shared" si="163"/>
        <v>0.75</v>
      </c>
      <c r="AV268">
        <f t="shared" si="164"/>
        <v>0.75</v>
      </c>
      <c r="AW268">
        <f t="shared" si="164"/>
        <v>0.75</v>
      </c>
      <c r="AX268">
        <f t="shared" si="164"/>
        <v>0.75</v>
      </c>
      <c r="AY268">
        <f t="shared" si="164"/>
        <v>0.75</v>
      </c>
      <c r="AZ268">
        <f t="shared" si="165"/>
        <v>0.75</v>
      </c>
      <c r="BA268">
        <f t="shared" si="166"/>
        <v>0.75</v>
      </c>
      <c r="BB268">
        <f t="shared" si="166"/>
        <v>0.75</v>
      </c>
      <c r="BC268">
        <f t="shared" si="166"/>
        <v>0.75</v>
      </c>
      <c r="BD268">
        <f t="shared" si="166"/>
        <v>0.75</v>
      </c>
      <c r="BE268">
        <f t="shared" si="167"/>
        <v>0.75</v>
      </c>
      <c r="BF268">
        <f t="shared" si="168"/>
        <v>0.75</v>
      </c>
      <c r="BG268">
        <f t="shared" si="168"/>
        <v>0.75</v>
      </c>
      <c r="BH268">
        <f t="shared" si="168"/>
        <v>0.75</v>
      </c>
      <c r="BI268">
        <f t="shared" si="168"/>
        <v>0.75</v>
      </c>
      <c r="BJ268">
        <f t="shared" si="169"/>
        <v>0.75</v>
      </c>
      <c r="BK268">
        <f t="shared" si="170"/>
        <v>0.75</v>
      </c>
    </row>
    <row r="269" spans="1:63" outlineLevel="1">
      <c r="A269">
        <v>4</v>
      </c>
      <c r="C269" s="11">
        <v>1.5</v>
      </c>
      <c r="D269" s="11">
        <v>1.5</v>
      </c>
      <c r="E269" s="11">
        <v>1.5</v>
      </c>
      <c r="F269" s="11">
        <v>1.5</v>
      </c>
      <c r="G269" s="11">
        <v>1.5</v>
      </c>
      <c r="H269" s="11">
        <v>1.5</v>
      </c>
      <c r="I269">
        <f t="shared" si="156"/>
        <v>1.5</v>
      </c>
      <c r="J269">
        <f t="shared" si="156"/>
        <v>1.5</v>
      </c>
      <c r="K269">
        <f t="shared" si="156"/>
        <v>1.5</v>
      </c>
      <c r="L269">
        <f t="shared" si="156"/>
        <v>1.5</v>
      </c>
      <c r="M269">
        <f t="shared" si="156"/>
        <v>1.5</v>
      </c>
      <c r="N269">
        <f t="shared" si="156"/>
        <v>1.5</v>
      </c>
      <c r="O269">
        <f t="shared" si="156"/>
        <v>1.5</v>
      </c>
      <c r="P269">
        <f t="shared" si="156"/>
        <v>1.5</v>
      </c>
      <c r="Q269">
        <f t="shared" si="156"/>
        <v>1.5</v>
      </c>
      <c r="R269">
        <f t="shared" si="156"/>
        <v>1.5</v>
      </c>
      <c r="S269">
        <f t="shared" si="157"/>
        <v>1.5</v>
      </c>
      <c r="T269">
        <f t="shared" si="157"/>
        <v>1.5</v>
      </c>
      <c r="U269">
        <f t="shared" si="157"/>
        <v>1.5</v>
      </c>
      <c r="V269">
        <f t="shared" si="157"/>
        <v>1.5</v>
      </c>
      <c r="W269">
        <f t="shared" si="157"/>
        <v>1.5</v>
      </c>
      <c r="X269">
        <f t="shared" si="157"/>
        <v>1.5</v>
      </c>
      <c r="Y269">
        <f t="shared" si="157"/>
        <v>1.5</v>
      </c>
      <c r="Z269">
        <f t="shared" si="157"/>
        <v>1.5</v>
      </c>
      <c r="AA269">
        <f t="shared" si="157"/>
        <v>1.5</v>
      </c>
      <c r="AB269">
        <f t="shared" si="157"/>
        <v>1.5</v>
      </c>
      <c r="AC269">
        <f t="shared" si="158"/>
        <v>1.5</v>
      </c>
      <c r="AD269">
        <f t="shared" si="158"/>
        <v>1.5</v>
      </c>
      <c r="AE269">
        <f t="shared" si="158"/>
        <v>1.5</v>
      </c>
      <c r="AF269">
        <f t="shared" si="158"/>
        <v>1.5</v>
      </c>
      <c r="AG269">
        <f t="shared" si="158"/>
        <v>1.5</v>
      </c>
      <c r="AH269">
        <f t="shared" si="158"/>
        <v>1.5</v>
      </c>
      <c r="AI269">
        <f t="shared" si="158"/>
        <v>1.5</v>
      </c>
      <c r="AJ269">
        <f t="shared" si="158"/>
        <v>1.5</v>
      </c>
      <c r="AK269">
        <f t="shared" si="158"/>
        <v>1.5</v>
      </c>
      <c r="AL269">
        <f t="shared" si="158"/>
        <v>1.5</v>
      </c>
      <c r="AM269">
        <f t="shared" si="159"/>
        <v>1.5</v>
      </c>
      <c r="AN269">
        <f t="shared" si="159"/>
        <v>1.5</v>
      </c>
      <c r="AO269">
        <f t="shared" si="159"/>
        <v>1.5</v>
      </c>
      <c r="AP269">
        <f t="shared" si="160"/>
        <v>1.5</v>
      </c>
      <c r="AQ269">
        <f t="shared" si="161"/>
        <v>1.5</v>
      </c>
      <c r="AR269">
        <f t="shared" si="161"/>
        <v>1.5</v>
      </c>
      <c r="AS269">
        <f t="shared" si="162"/>
        <v>1.5</v>
      </c>
      <c r="AT269">
        <f t="shared" si="162"/>
        <v>1.5</v>
      </c>
      <c r="AU269">
        <f t="shared" si="163"/>
        <v>1.5</v>
      </c>
      <c r="AV269">
        <f t="shared" si="164"/>
        <v>1.5</v>
      </c>
      <c r="AW269">
        <f t="shared" si="164"/>
        <v>1.5</v>
      </c>
      <c r="AX269">
        <f t="shared" si="164"/>
        <v>1.5</v>
      </c>
      <c r="AY269">
        <f t="shared" si="164"/>
        <v>1.5</v>
      </c>
      <c r="AZ269">
        <f t="shared" si="165"/>
        <v>1.5</v>
      </c>
      <c r="BA269">
        <f t="shared" si="166"/>
        <v>1.5</v>
      </c>
      <c r="BB269">
        <f t="shared" si="166"/>
        <v>1.5</v>
      </c>
      <c r="BC269">
        <f t="shared" si="166"/>
        <v>1.5</v>
      </c>
      <c r="BD269">
        <f t="shared" si="166"/>
        <v>1.5</v>
      </c>
      <c r="BE269">
        <f t="shared" si="167"/>
        <v>1.5</v>
      </c>
      <c r="BF269">
        <f t="shared" si="168"/>
        <v>1.5</v>
      </c>
      <c r="BG269">
        <f t="shared" si="168"/>
        <v>1.5</v>
      </c>
      <c r="BH269">
        <f t="shared" si="168"/>
        <v>1.5</v>
      </c>
      <c r="BI269">
        <f t="shared" si="168"/>
        <v>1.5</v>
      </c>
      <c r="BJ269">
        <f t="shared" si="169"/>
        <v>1.5</v>
      </c>
      <c r="BK269">
        <f t="shared" si="170"/>
        <v>1.5</v>
      </c>
    </row>
    <row r="270" spans="1:63" outlineLevel="1">
      <c r="A270">
        <v>5</v>
      </c>
      <c r="C270" s="11">
        <v>3</v>
      </c>
      <c r="D270" s="11">
        <v>3</v>
      </c>
      <c r="E270" s="11">
        <v>3</v>
      </c>
      <c r="F270" s="11">
        <v>3</v>
      </c>
      <c r="G270" s="11">
        <v>3</v>
      </c>
      <c r="H270" s="11">
        <v>3</v>
      </c>
      <c r="I270">
        <f t="shared" ref="I270:I271" si="171">C270</f>
        <v>3</v>
      </c>
      <c r="J270">
        <f t="shared" ref="J270:J271" si="172">D270</f>
        <v>3</v>
      </c>
      <c r="K270">
        <f t="shared" ref="K270:K271" si="173">E270</f>
        <v>3</v>
      </c>
      <c r="L270">
        <f t="shared" ref="L270:L271" si="174">F270</f>
        <v>3</v>
      </c>
      <c r="M270">
        <f t="shared" ref="M270:M271" si="175">G270</f>
        <v>3</v>
      </c>
      <c r="N270">
        <f t="shared" ref="N270:N271" si="176">H270</f>
        <v>3</v>
      </c>
      <c r="O270">
        <f t="shared" ref="O270:O271" si="177">I270</f>
        <v>3</v>
      </c>
      <c r="P270">
        <f t="shared" ref="P270:P271" si="178">J270</f>
        <v>3</v>
      </c>
      <c r="Q270">
        <f t="shared" ref="Q270:Q271" si="179">K270</f>
        <v>3</v>
      </c>
      <c r="R270">
        <f t="shared" ref="R270:R271" si="180">L270</f>
        <v>3</v>
      </c>
      <c r="S270">
        <f t="shared" ref="S270:S271" si="181">M270</f>
        <v>3</v>
      </c>
      <c r="T270">
        <f t="shared" ref="T270:T271" si="182">N270</f>
        <v>3</v>
      </c>
      <c r="U270">
        <f t="shared" ref="U270:U271" si="183">O270</f>
        <v>3</v>
      </c>
      <c r="V270">
        <f t="shared" ref="V270:V271" si="184">P270</f>
        <v>3</v>
      </c>
      <c r="W270">
        <f t="shared" ref="W270:W271" si="185">Q270</f>
        <v>3</v>
      </c>
      <c r="X270">
        <f t="shared" ref="X270:X271" si="186">R270</f>
        <v>3</v>
      </c>
      <c r="Y270">
        <f t="shared" ref="Y270:Y271" si="187">S270</f>
        <v>3</v>
      </c>
      <c r="Z270">
        <f t="shared" ref="Z270:Z271" si="188">T270</f>
        <v>3</v>
      </c>
      <c r="AA270">
        <f t="shared" ref="AA270:AA271" si="189">U270</f>
        <v>3</v>
      </c>
      <c r="AB270">
        <f t="shared" ref="AB270:AB271" si="190">V270</f>
        <v>3</v>
      </c>
      <c r="AC270">
        <f t="shared" ref="AC270:AC271" si="191">W270</f>
        <v>3</v>
      </c>
      <c r="AD270">
        <f t="shared" ref="AD270:AD271" si="192">X270</f>
        <v>3</v>
      </c>
      <c r="AE270">
        <f t="shared" ref="AE270:AE271" si="193">Y270</f>
        <v>3</v>
      </c>
      <c r="AF270">
        <f t="shared" ref="AF270:AF271" si="194">Z270</f>
        <v>3</v>
      </c>
      <c r="AG270">
        <f t="shared" ref="AG270:AG271" si="195">AA270</f>
        <v>3</v>
      </c>
      <c r="AH270">
        <f t="shared" ref="AH270:AH271" si="196">AB270</f>
        <v>3</v>
      </c>
      <c r="AI270">
        <f t="shared" ref="AI270:AI271" si="197">AC270</f>
        <v>3</v>
      </c>
      <c r="AJ270">
        <f t="shared" ref="AJ270:AJ271" si="198">AD270</f>
        <v>3</v>
      </c>
      <c r="AK270">
        <f t="shared" ref="AK270:AK271" si="199">AE270</f>
        <v>3</v>
      </c>
      <c r="AL270">
        <f t="shared" ref="AL270:AL271" si="200">AF270</f>
        <v>3</v>
      </c>
      <c r="AM270">
        <f t="shared" ref="AM270:AM271" si="201">AG270</f>
        <v>3</v>
      </c>
      <c r="AN270">
        <f t="shared" ref="AN270:AN271" si="202">AH270</f>
        <v>3</v>
      </c>
      <c r="AO270">
        <f t="shared" ref="AO270:AO271" si="203">AI270</f>
        <v>3</v>
      </c>
      <c r="AP270">
        <f t="shared" ref="AP270:AP271" si="204">AH270</f>
        <v>3</v>
      </c>
      <c r="AQ270">
        <f t="shared" ref="AQ270:AQ271" si="205">AJ270</f>
        <v>3</v>
      </c>
      <c r="AR270">
        <f t="shared" ref="AR270:AR271" si="206">AK270</f>
        <v>3</v>
      </c>
      <c r="AS270">
        <f t="shared" ref="AS270:AS271" si="207">AM270</f>
        <v>3</v>
      </c>
      <c r="AT270">
        <f t="shared" ref="AT270:AT271" si="208">AN270</f>
        <v>3</v>
      </c>
      <c r="AU270">
        <f t="shared" ref="AU270:AU271" si="209">AM270</f>
        <v>3</v>
      </c>
      <c r="AV270">
        <f t="shared" ref="AV270:AV271" si="210">AP270</f>
        <v>3</v>
      </c>
      <c r="AW270">
        <f t="shared" ref="AW270:AW271" si="211">AQ270</f>
        <v>3</v>
      </c>
      <c r="AX270">
        <f t="shared" ref="AX270:AX271" si="212">AR270</f>
        <v>3</v>
      </c>
      <c r="AY270">
        <f t="shared" ref="AY270:AY271" si="213">AS270</f>
        <v>3</v>
      </c>
      <c r="AZ270">
        <f t="shared" ref="AZ270:AZ271" si="214">AR270</f>
        <v>3</v>
      </c>
      <c r="BA270">
        <f t="shared" ref="BA270:BA271" si="215">AU270</f>
        <v>3</v>
      </c>
      <c r="BB270">
        <f t="shared" ref="BB270:BB271" si="216">AV270</f>
        <v>3</v>
      </c>
      <c r="BC270">
        <f t="shared" ref="BC270:BC271" si="217">AW270</f>
        <v>3</v>
      </c>
      <c r="BD270">
        <f t="shared" ref="BD270:BD271" si="218">AX270</f>
        <v>3</v>
      </c>
      <c r="BE270">
        <f t="shared" ref="BE270:BE271" si="219">AW270</f>
        <v>3</v>
      </c>
      <c r="BF270">
        <f t="shared" ref="BF270:BF271" si="220">AZ270</f>
        <v>3</v>
      </c>
      <c r="BG270">
        <f t="shared" ref="BG270:BG271" si="221">BA270</f>
        <v>3</v>
      </c>
      <c r="BH270">
        <f t="shared" ref="BH270:BH271" si="222">BB270</f>
        <v>3</v>
      </c>
      <c r="BI270">
        <f t="shared" ref="BI270:BI271" si="223">BC270</f>
        <v>3</v>
      </c>
      <c r="BJ270">
        <f t="shared" ref="BJ270:BJ271" si="224">BB270</f>
        <v>3</v>
      </c>
      <c r="BK270">
        <f t="shared" ref="BK270:BK271" si="225">BE270</f>
        <v>3</v>
      </c>
    </row>
    <row r="271" spans="1:63" outlineLevel="1">
      <c r="A271">
        <v>5</v>
      </c>
      <c r="C271" s="11">
        <v>3</v>
      </c>
      <c r="D271" s="11">
        <v>3</v>
      </c>
      <c r="E271" s="11">
        <v>3</v>
      </c>
      <c r="F271" s="11">
        <v>3</v>
      </c>
      <c r="G271" s="11">
        <v>3</v>
      </c>
      <c r="H271" s="11">
        <v>3</v>
      </c>
      <c r="I271">
        <f t="shared" si="171"/>
        <v>3</v>
      </c>
      <c r="J271">
        <f t="shared" si="172"/>
        <v>3</v>
      </c>
      <c r="K271">
        <f t="shared" si="173"/>
        <v>3</v>
      </c>
      <c r="L271">
        <f t="shared" si="174"/>
        <v>3</v>
      </c>
      <c r="M271">
        <f t="shared" si="175"/>
        <v>3</v>
      </c>
      <c r="N271">
        <f t="shared" si="176"/>
        <v>3</v>
      </c>
      <c r="O271">
        <f t="shared" si="177"/>
        <v>3</v>
      </c>
      <c r="P271">
        <f t="shared" si="178"/>
        <v>3</v>
      </c>
      <c r="Q271">
        <f t="shared" si="179"/>
        <v>3</v>
      </c>
      <c r="R271">
        <f t="shared" si="180"/>
        <v>3</v>
      </c>
      <c r="S271">
        <f t="shared" si="181"/>
        <v>3</v>
      </c>
      <c r="T271">
        <f t="shared" si="182"/>
        <v>3</v>
      </c>
      <c r="U271">
        <f t="shared" si="183"/>
        <v>3</v>
      </c>
      <c r="V271">
        <f t="shared" si="184"/>
        <v>3</v>
      </c>
      <c r="W271">
        <f t="shared" si="185"/>
        <v>3</v>
      </c>
      <c r="X271">
        <f t="shared" si="186"/>
        <v>3</v>
      </c>
      <c r="Y271">
        <f t="shared" si="187"/>
        <v>3</v>
      </c>
      <c r="Z271">
        <f t="shared" si="188"/>
        <v>3</v>
      </c>
      <c r="AA271">
        <f t="shared" si="189"/>
        <v>3</v>
      </c>
      <c r="AB271">
        <f t="shared" si="190"/>
        <v>3</v>
      </c>
      <c r="AC271">
        <f t="shared" si="191"/>
        <v>3</v>
      </c>
      <c r="AD271">
        <f t="shared" si="192"/>
        <v>3</v>
      </c>
      <c r="AE271">
        <f t="shared" si="193"/>
        <v>3</v>
      </c>
      <c r="AF271">
        <f t="shared" si="194"/>
        <v>3</v>
      </c>
      <c r="AG271">
        <f t="shared" si="195"/>
        <v>3</v>
      </c>
      <c r="AH271">
        <f t="shared" si="196"/>
        <v>3</v>
      </c>
      <c r="AI271">
        <f t="shared" si="197"/>
        <v>3</v>
      </c>
      <c r="AJ271">
        <f t="shared" si="198"/>
        <v>3</v>
      </c>
      <c r="AK271">
        <f t="shared" si="199"/>
        <v>3</v>
      </c>
      <c r="AL271">
        <f t="shared" si="200"/>
        <v>3</v>
      </c>
      <c r="AM271">
        <f t="shared" si="201"/>
        <v>3</v>
      </c>
      <c r="AN271">
        <f t="shared" si="202"/>
        <v>3</v>
      </c>
      <c r="AO271">
        <f t="shared" si="203"/>
        <v>3</v>
      </c>
      <c r="AP271">
        <f t="shared" si="204"/>
        <v>3</v>
      </c>
      <c r="AQ271">
        <f t="shared" si="205"/>
        <v>3</v>
      </c>
      <c r="AR271">
        <f t="shared" si="206"/>
        <v>3</v>
      </c>
      <c r="AS271">
        <f t="shared" si="207"/>
        <v>3</v>
      </c>
      <c r="AT271">
        <f t="shared" si="208"/>
        <v>3</v>
      </c>
      <c r="AU271">
        <f t="shared" si="209"/>
        <v>3</v>
      </c>
      <c r="AV271">
        <f t="shared" si="210"/>
        <v>3</v>
      </c>
      <c r="AW271">
        <f t="shared" si="211"/>
        <v>3</v>
      </c>
      <c r="AX271">
        <f t="shared" si="212"/>
        <v>3</v>
      </c>
      <c r="AY271">
        <f t="shared" si="213"/>
        <v>3</v>
      </c>
      <c r="AZ271">
        <f t="shared" si="214"/>
        <v>3</v>
      </c>
      <c r="BA271">
        <f t="shared" si="215"/>
        <v>3</v>
      </c>
      <c r="BB271">
        <f t="shared" si="216"/>
        <v>3</v>
      </c>
      <c r="BC271">
        <f t="shared" si="217"/>
        <v>3</v>
      </c>
      <c r="BD271">
        <f t="shared" si="218"/>
        <v>3</v>
      </c>
      <c r="BE271">
        <f t="shared" si="219"/>
        <v>3</v>
      </c>
      <c r="BF271">
        <f t="shared" si="220"/>
        <v>3</v>
      </c>
      <c r="BG271">
        <f t="shared" si="221"/>
        <v>3</v>
      </c>
      <c r="BH271">
        <f t="shared" si="222"/>
        <v>3</v>
      </c>
      <c r="BI271">
        <f t="shared" si="223"/>
        <v>3</v>
      </c>
      <c r="BJ271">
        <f t="shared" si="224"/>
        <v>3</v>
      </c>
      <c r="BK271">
        <f t="shared" si="225"/>
        <v>3</v>
      </c>
    </row>
    <row r="272" spans="1:63" outlineLevel="1">
      <c r="A272">
        <v>5</v>
      </c>
      <c r="C272" s="11">
        <v>3</v>
      </c>
      <c r="D272" s="11">
        <v>3</v>
      </c>
      <c r="E272" s="11">
        <v>3</v>
      </c>
      <c r="F272" s="11">
        <v>3</v>
      </c>
      <c r="G272" s="11">
        <v>3</v>
      </c>
      <c r="H272" s="11">
        <v>3</v>
      </c>
      <c r="I272">
        <f t="shared" si="156"/>
        <v>3</v>
      </c>
      <c r="J272">
        <f t="shared" si="156"/>
        <v>3</v>
      </c>
      <c r="K272">
        <f t="shared" si="156"/>
        <v>3</v>
      </c>
      <c r="L272">
        <f t="shared" si="156"/>
        <v>3</v>
      </c>
      <c r="M272">
        <f t="shared" si="156"/>
        <v>3</v>
      </c>
      <c r="N272">
        <f t="shared" si="156"/>
        <v>3</v>
      </c>
      <c r="O272">
        <f t="shared" si="156"/>
        <v>3</v>
      </c>
      <c r="P272">
        <f t="shared" si="156"/>
        <v>3</v>
      </c>
      <c r="Q272">
        <f t="shared" si="156"/>
        <v>3</v>
      </c>
      <c r="R272">
        <f t="shared" si="156"/>
        <v>3</v>
      </c>
      <c r="S272">
        <f t="shared" si="157"/>
        <v>3</v>
      </c>
      <c r="T272">
        <f t="shared" si="157"/>
        <v>3</v>
      </c>
      <c r="U272">
        <f t="shared" si="157"/>
        <v>3</v>
      </c>
      <c r="V272">
        <f t="shared" si="157"/>
        <v>3</v>
      </c>
      <c r="W272">
        <f t="shared" si="157"/>
        <v>3</v>
      </c>
      <c r="X272">
        <f t="shared" si="157"/>
        <v>3</v>
      </c>
      <c r="Y272">
        <f t="shared" si="157"/>
        <v>3</v>
      </c>
      <c r="Z272">
        <f t="shared" si="157"/>
        <v>3</v>
      </c>
      <c r="AA272">
        <f t="shared" si="157"/>
        <v>3</v>
      </c>
      <c r="AB272">
        <f t="shared" si="157"/>
        <v>3</v>
      </c>
      <c r="AC272">
        <f t="shared" si="158"/>
        <v>3</v>
      </c>
      <c r="AD272">
        <f t="shared" si="158"/>
        <v>3</v>
      </c>
      <c r="AE272">
        <f t="shared" si="158"/>
        <v>3</v>
      </c>
      <c r="AF272">
        <f t="shared" si="158"/>
        <v>3</v>
      </c>
      <c r="AG272">
        <f t="shared" si="158"/>
        <v>3</v>
      </c>
      <c r="AH272">
        <f t="shared" si="158"/>
        <v>3</v>
      </c>
      <c r="AI272">
        <f t="shared" si="158"/>
        <v>3</v>
      </c>
      <c r="AJ272">
        <f t="shared" si="158"/>
        <v>3</v>
      </c>
      <c r="AK272">
        <f t="shared" si="158"/>
        <v>3</v>
      </c>
      <c r="AL272">
        <f t="shared" si="158"/>
        <v>3</v>
      </c>
      <c r="AM272">
        <f t="shared" si="159"/>
        <v>3</v>
      </c>
      <c r="AN272">
        <f t="shared" si="159"/>
        <v>3</v>
      </c>
      <c r="AO272">
        <f t="shared" si="159"/>
        <v>3</v>
      </c>
      <c r="AP272">
        <f t="shared" si="160"/>
        <v>3</v>
      </c>
      <c r="AQ272">
        <f t="shared" si="161"/>
        <v>3</v>
      </c>
      <c r="AR272">
        <f t="shared" si="161"/>
        <v>3</v>
      </c>
      <c r="AS272">
        <f t="shared" si="162"/>
        <v>3</v>
      </c>
      <c r="AT272">
        <f t="shared" si="162"/>
        <v>3</v>
      </c>
      <c r="AU272">
        <f t="shared" si="163"/>
        <v>3</v>
      </c>
      <c r="AV272">
        <f t="shared" si="164"/>
        <v>3</v>
      </c>
      <c r="AW272">
        <f t="shared" si="164"/>
        <v>3</v>
      </c>
      <c r="AX272">
        <f t="shared" si="164"/>
        <v>3</v>
      </c>
      <c r="AY272">
        <f t="shared" si="164"/>
        <v>3</v>
      </c>
      <c r="AZ272">
        <f t="shared" si="165"/>
        <v>3</v>
      </c>
      <c r="BA272">
        <f t="shared" si="166"/>
        <v>3</v>
      </c>
      <c r="BB272">
        <f t="shared" si="166"/>
        <v>3</v>
      </c>
      <c r="BC272">
        <f t="shared" si="166"/>
        <v>3</v>
      </c>
      <c r="BD272">
        <f t="shared" si="166"/>
        <v>3</v>
      </c>
      <c r="BE272">
        <f t="shared" si="167"/>
        <v>3</v>
      </c>
      <c r="BF272">
        <f t="shared" si="168"/>
        <v>3</v>
      </c>
      <c r="BG272">
        <f t="shared" si="168"/>
        <v>3</v>
      </c>
      <c r="BH272">
        <f t="shared" si="168"/>
        <v>3</v>
      </c>
      <c r="BI272">
        <f t="shared" si="168"/>
        <v>3</v>
      </c>
      <c r="BJ272">
        <f t="shared" si="169"/>
        <v>3</v>
      </c>
      <c r="BK272">
        <f t="shared" si="170"/>
        <v>3</v>
      </c>
    </row>
    <row r="273" spans="1:99" outlineLevel="1"/>
    <row r="275" spans="1:99">
      <c r="A275" s="516" t="s">
        <v>1115</v>
      </c>
    </row>
    <row r="276" spans="1:99" outlineLevel="1">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1723</v>
      </c>
      <c r="AJ276" s="108"/>
      <c r="AK276" s="108"/>
      <c r="AL276" s="108"/>
      <c r="AM276" s="108"/>
      <c r="AN276" s="108"/>
      <c r="AO276" s="108"/>
      <c r="AP276" s="108"/>
      <c r="AQ276" s="108"/>
      <c r="AR276" s="108"/>
      <c r="AS276" s="108"/>
      <c r="AT276" s="108"/>
      <c r="AU276" s="108"/>
      <c r="AV276" s="108"/>
      <c r="AW276" s="108"/>
      <c r="AX276" s="425"/>
      <c r="AY276" s="413" t="s">
        <v>1724</v>
      </c>
      <c r="AZ276" s="108"/>
      <c r="BA276" s="108"/>
      <c r="BB276" s="108"/>
      <c r="BC276" s="108"/>
      <c r="BD276" s="108"/>
      <c r="BE276" s="108"/>
      <c r="BF276" s="108"/>
      <c r="BG276" s="108"/>
      <c r="BH276" s="108"/>
      <c r="BI276" s="108"/>
      <c r="BJ276" s="108"/>
      <c r="BK276" s="108"/>
      <c r="BL276" s="108"/>
      <c r="BM276" s="108"/>
      <c r="BN276" s="425"/>
      <c r="BO276" s="413" t="s">
        <v>2179</v>
      </c>
      <c r="BP276" s="108"/>
      <c r="BQ276" s="108"/>
      <c r="BR276" s="108"/>
      <c r="BS276" s="108"/>
      <c r="BT276" s="108"/>
      <c r="BU276" s="108"/>
      <c r="BV276" s="108"/>
      <c r="BW276" s="108"/>
      <c r="BX276" s="108"/>
      <c r="BY276" s="108"/>
      <c r="BZ276" s="108"/>
      <c r="CA276" s="108"/>
      <c r="CB276" s="108"/>
      <c r="CC276" s="108"/>
      <c r="CD276" s="425"/>
      <c r="CE276" s="413" t="s">
        <v>1723</v>
      </c>
      <c r="CF276" s="108"/>
      <c r="CG276" s="108"/>
      <c r="CH276" s="108"/>
      <c r="CI276" s="108"/>
      <c r="CJ276" s="108"/>
      <c r="CK276" s="108"/>
      <c r="CL276" s="108"/>
      <c r="CM276" s="108"/>
      <c r="CN276" s="108"/>
      <c r="CO276" s="108"/>
      <c r="CP276" s="108"/>
      <c r="CQ276" s="108"/>
      <c r="CR276" s="108"/>
      <c r="CS276" s="108"/>
      <c r="CT276" s="425"/>
    </row>
    <row r="277" spans="1:99" outlineLevel="1">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outlineLevel="1">
      <c r="A278" s="227"/>
      <c r="B278" s="226"/>
      <c r="C278" s="494" t="s">
        <v>1348</v>
      </c>
      <c r="D278" s="477" t="s">
        <v>1349</v>
      </c>
      <c r="E278" s="477" t="s">
        <v>1350</v>
      </c>
      <c r="F278" s="477" t="s">
        <v>1351</v>
      </c>
      <c r="G278" s="477" t="s">
        <v>1348</v>
      </c>
      <c r="H278" s="477" t="s">
        <v>1349</v>
      </c>
      <c r="I278" s="477" t="s">
        <v>1350</v>
      </c>
      <c r="J278" s="477" t="s">
        <v>1351</v>
      </c>
      <c r="K278" s="477" t="s">
        <v>1348</v>
      </c>
      <c r="L278" s="477" t="s">
        <v>1349</v>
      </c>
      <c r="M278" s="477" t="s">
        <v>1350</v>
      </c>
      <c r="N278" s="477" t="s">
        <v>1351</v>
      </c>
      <c r="O278" s="477" t="s">
        <v>1348</v>
      </c>
      <c r="P278" s="477" t="s">
        <v>1349</v>
      </c>
      <c r="Q278" s="477" t="s">
        <v>1350</v>
      </c>
      <c r="R278" s="495" t="s">
        <v>1351</v>
      </c>
      <c r="S278" s="494" t="s">
        <v>1348</v>
      </c>
      <c r="T278" s="477" t="s">
        <v>1349</v>
      </c>
      <c r="U278" s="477" t="s">
        <v>1350</v>
      </c>
      <c r="V278" s="477" t="s">
        <v>1351</v>
      </c>
      <c r="W278" s="477" t="s">
        <v>1348</v>
      </c>
      <c r="X278" s="477" t="s">
        <v>1349</v>
      </c>
      <c r="Y278" s="477" t="s">
        <v>1350</v>
      </c>
      <c r="Z278" s="477" t="s">
        <v>1351</v>
      </c>
      <c r="AA278" s="477" t="s">
        <v>1348</v>
      </c>
      <c r="AB278" s="477" t="s">
        <v>1349</v>
      </c>
      <c r="AC278" s="477" t="s">
        <v>1350</v>
      </c>
      <c r="AD278" s="477" t="s">
        <v>1351</v>
      </c>
      <c r="AE278" s="477" t="s">
        <v>1348</v>
      </c>
      <c r="AF278" s="477" t="s">
        <v>1349</v>
      </c>
      <c r="AG278" s="477" t="s">
        <v>1350</v>
      </c>
      <c r="AH278" s="495" t="s">
        <v>1351</v>
      </c>
      <c r="AI278" s="494" t="s">
        <v>1348</v>
      </c>
      <c r="AJ278" s="477" t="s">
        <v>1349</v>
      </c>
      <c r="AK278" s="477" t="s">
        <v>1350</v>
      </c>
      <c r="AL278" s="477" t="s">
        <v>1351</v>
      </c>
      <c r="AM278" s="477" t="s">
        <v>1348</v>
      </c>
      <c r="AN278" s="477" t="s">
        <v>1349</v>
      </c>
      <c r="AO278" s="477" t="s">
        <v>1350</v>
      </c>
      <c r="AP278" s="477" t="s">
        <v>1351</v>
      </c>
      <c r="AQ278" s="477" t="s">
        <v>1348</v>
      </c>
      <c r="AR278" s="477" t="s">
        <v>1349</v>
      </c>
      <c r="AS278" s="477" t="s">
        <v>1350</v>
      </c>
      <c r="AT278" s="477" t="s">
        <v>1351</v>
      </c>
      <c r="AU278" s="477" t="s">
        <v>1348</v>
      </c>
      <c r="AV278" s="477" t="s">
        <v>1349</v>
      </c>
      <c r="AW278" s="477" t="s">
        <v>1350</v>
      </c>
      <c r="AX278" s="495" t="s">
        <v>1351</v>
      </c>
      <c r="AY278" s="494" t="s">
        <v>1348</v>
      </c>
      <c r="AZ278" s="477" t="s">
        <v>1349</v>
      </c>
      <c r="BA278" s="477" t="s">
        <v>1350</v>
      </c>
      <c r="BB278" s="477" t="s">
        <v>1351</v>
      </c>
      <c r="BC278" s="477" t="s">
        <v>1348</v>
      </c>
      <c r="BD278" s="477" t="s">
        <v>1349</v>
      </c>
      <c r="BE278" s="477" t="s">
        <v>1350</v>
      </c>
      <c r="BF278" s="477" t="s">
        <v>1351</v>
      </c>
      <c r="BG278" s="477" t="s">
        <v>1348</v>
      </c>
      <c r="BH278" s="477" t="s">
        <v>1349</v>
      </c>
      <c r="BI278" s="477" t="s">
        <v>1350</v>
      </c>
      <c r="BJ278" s="477" t="s">
        <v>1351</v>
      </c>
      <c r="BK278" s="477" t="s">
        <v>1348</v>
      </c>
      <c r="BL278" s="477" t="s">
        <v>1349</v>
      </c>
      <c r="BM278" s="477" t="s">
        <v>1350</v>
      </c>
      <c r="BN278" s="495" t="s">
        <v>1351</v>
      </c>
      <c r="BO278" s="494" t="s">
        <v>1348</v>
      </c>
      <c r="BP278" s="477" t="s">
        <v>1349</v>
      </c>
      <c r="BQ278" s="477" t="s">
        <v>1350</v>
      </c>
      <c r="BR278" s="477" t="s">
        <v>1351</v>
      </c>
      <c r="BS278" s="477" t="s">
        <v>1348</v>
      </c>
      <c r="BT278" s="477" t="s">
        <v>1349</v>
      </c>
      <c r="BU278" s="477" t="s">
        <v>1350</v>
      </c>
      <c r="BV278" s="477" t="s">
        <v>1351</v>
      </c>
      <c r="BW278" s="477" t="s">
        <v>1348</v>
      </c>
      <c r="BX278" s="477" t="s">
        <v>1349</v>
      </c>
      <c r="BY278" s="477" t="s">
        <v>1350</v>
      </c>
      <c r="BZ278" s="477" t="s">
        <v>1351</v>
      </c>
      <c r="CA278" s="477" t="s">
        <v>1348</v>
      </c>
      <c r="CB278" s="477" t="s">
        <v>1349</v>
      </c>
      <c r="CC278" s="477" t="s">
        <v>1350</v>
      </c>
      <c r="CD278" s="495" t="s">
        <v>1351</v>
      </c>
      <c r="CE278" s="494" t="s">
        <v>1348</v>
      </c>
      <c r="CF278" s="477" t="s">
        <v>1349</v>
      </c>
      <c r="CG278" s="477" t="s">
        <v>1350</v>
      </c>
      <c r="CH278" s="477" t="s">
        <v>1351</v>
      </c>
      <c r="CI278" s="477" t="s">
        <v>1348</v>
      </c>
      <c r="CJ278" s="477" t="s">
        <v>1349</v>
      </c>
      <c r="CK278" s="477" t="s">
        <v>1350</v>
      </c>
      <c r="CL278" s="477" t="s">
        <v>1351</v>
      </c>
      <c r="CM278" s="477" t="s">
        <v>1348</v>
      </c>
      <c r="CN278" s="477" t="s">
        <v>1349</v>
      </c>
      <c r="CO278" s="477" t="s">
        <v>1350</v>
      </c>
      <c r="CP278" s="477" t="s">
        <v>1351</v>
      </c>
      <c r="CQ278" s="477" t="s">
        <v>1348</v>
      </c>
      <c r="CR278" s="477" t="s">
        <v>1349</v>
      </c>
      <c r="CS278" s="477" t="s">
        <v>1350</v>
      </c>
      <c r="CT278" s="495" t="s">
        <v>1351</v>
      </c>
    </row>
    <row r="279" spans="1:99" ht="24.5" outlineLevel="2">
      <c r="A279" t="s">
        <v>1643</v>
      </c>
      <c r="B279" s="46" t="str">
        <f>"Timing 1 - Wean to Join
"&amp;$B$165&amp;""</f>
        <v>Timing 1 - Wean to Join
Standard (7mo)</v>
      </c>
      <c r="C279" s="229">
        <f t="shared" ref="C279:C301" si="226">CHOOSE(d.Region,S279,AI279,AY279)</f>
        <v>0</v>
      </c>
      <c r="D279" s="229">
        <f t="shared" ref="D279:D301" si="227">CHOOSE(d.Region,T279,AJ279,AZ279)</f>
        <v>0</v>
      </c>
      <c r="E279" s="229">
        <f t="shared" ref="E279:E301" si="228">CHOOSE(d.Region,U279,AK279,BA279)</f>
        <v>0</v>
      </c>
      <c r="F279" s="229">
        <f t="shared" ref="F279:F301" si="229">CHOOSE(d.Region,V279,AL279,BB279)</f>
        <v>0</v>
      </c>
      <c r="G279" s="229">
        <f t="shared" ref="G279:G301" si="230">CHOOSE(d.Region,W279,AM279,BC279)</f>
        <v>0</v>
      </c>
      <c r="H279" s="229">
        <f t="shared" ref="H279:H301" si="231">CHOOSE(d.Region,X279,AN279,BD279)</f>
        <v>0</v>
      </c>
      <c r="I279" s="229">
        <f t="shared" ref="I279:I301" si="232">CHOOSE(d.Region,Y279,AO279,BE279)</f>
        <v>0</v>
      </c>
      <c r="J279" s="229">
        <f t="shared" ref="J279:J301" si="233">CHOOSE(d.Region,Z279,AP279,BF279)</f>
        <v>0</v>
      </c>
      <c r="K279" s="229">
        <f t="shared" ref="K279:K301" si="234">CHOOSE(d.Region,AA279,AQ279,BG279)</f>
        <v>0</v>
      </c>
      <c r="L279" s="229">
        <f t="shared" ref="L279:L301" si="235">CHOOSE(d.Region,AB279,AR279,BH279)</f>
        <v>0</v>
      </c>
      <c r="M279" s="229">
        <f t="shared" ref="M279:M301" si="236">CHOOSE(d.Region,AC279,AS279,BI279)</f>
        <v>0</v>
      </c>
      <c r="N279" s="229">
        <f t="shared" ref="N279:N301" si="237">CHOOSE(d.Region,AD279,AT279,BJ279)</f>
        <v>0</v>
      </c>
      <c r="O279" s="229">
        <f t="shared" ref="O279:O301" si="238">CHOOSE(d.Region,AE279,AU279,BK279)</f>
        <v>0</v>
      </c>
      <c r="P279" s="229">
        <f t="shared" ref="P279:P301" si="239">CHOOSE(d.Region,AF279,AV279,BL279)</f>
        <v>0</v>
      </c>
      <c r="Q279" s="229">
        <f t="shared" ref="Q279:Q301" si="240">CHOOSE(d.Region,AG279,AW279,BM279)</f>
        <v>0</v>
      </c>
      <c r="R279" s="410">
        <f t="shared" ref="R279:R301" si="241">CHOOSE(d.Region,AH279,AX279,BN279)</f>
        <v>0</v>
      </c>
      <c r="S279" s="421"/>
      <c r="T279" s="230"/>
      <c r="U279" s="230"/>
      <c r="V279" s="230"/>
      <c r="W279" s="230"/>
      <c r="X279" s="230"/>
      <c r="Y279" s="230"/>
      <c r="Z279" s="230"/>
      <c r="AA279" s="230"/>
      <c r="AB279" s="230"/>
      <c r="AC279" s="230"/>
      <c r="AD279" s="230"/>
      <c r="AE279" s="230"/>
      <c r="AF279" s="230"/>
      <c r="AG279" s="230"/>
      <c r="AH279" s="432"/>
      <c r="AI279" s="421"/>
      <c r="AJ279" s="230"/>
      <c r="AK279" s="230"/>
      <c r="AL279" s="230"/>
      <c r="AM279" s="230"/>
      <c r="AN279" s="230"/>
      <c r="AO279" s="230"/>
      <c r="AP279" s="230"/>
      <c r="AQ279" s="230"/>
      <c r="AR279" s="230"/>
      <c r="AS279" s="230"/>
      <c r="AT279" s="230"/>
      <c r="AU279" s="230"/>
      <c r="AV279" s="230"/>
      <c r="AW279" s="230"/>
      <c r="AX279" s="432"/>
      <c r="AY279" s="421"/>
      <c r="AZ279" s="230"/>
      <c r="BA279" s="230"/>
      <c r="BB279" s="230"/>
      <c r="BC279" s="230"/>
      <c r="BD279" s="230"/>
      <c r="BE279" s="230"/>
      <c r="BF279" s="230"/>
      <c r="BG279" s="230"/>
      <c r="BH279" s="230"/>
      <c r="BI279" s="230"/>
      <c r="BJ279" s="230"/>
      <c r="BK279" s="230"/>
      <c r="BL279" s="230"/>
      <c r="BM279" s="230"/>
      <c r="BN279" s="432"/>
      <c r="BO279" s="421"/>
      <c r="BP279" s="230"/>
      <c r="BQ279" s="230"/>
      <c r="BR279" s="230"/>
      <c r="BS279" s="230"/>
      <c r="BT279" s="230"/>
      <c r="BU279" s="230"/>
      <c r="BV279" s="230"/>
      <c r="BW279" s="230"/>
      <c r="BX279" s="230"/>
      <c r="BY279" s="230"/>
      <c r="BZ279" s="230"/>
      <c r="CA279" s="230"/>
      <c r="CB279" s="230"/>
      <c r="CC279" s="230"/>
      <c r="CD279" s="432"/>
      <c r="CE279" s="421"/>
      <c r="CF279" s="230"/>
      <c r="CG279" s="230"/>
      <c r="CH279" s="230"/>
      <c r="CI279" s="230"/>
      <c r="CJ279" s="230"/>
      <c r="CK279" s="230"/>
      <c r="CL279" s="230"/>
      <c r="CM279" s="230"/>
      <c r="CN279" s="230"/>
      <c r="CO279" s="230"/>
      <c r="CP279" s="230"/>
      <c r="CQ279" s="230"/>
      <c r="CR279" s="230"/>
      <c r="CS279" s="230"/>
      <c r="CT279" s="432"/>
      <c r="CU279" s="231" t="s">
        <v>1353</v>
      </c>
    </row>
    <row r="280" spans="1:99" outlineLevel="2">
      <c r="B280" s="47" t="str">
        <f>$B$166&amp;""</f>
        <v>Early</v>
      </c>
      <c r="C280" s="232">
        <f t="shared" si="226"/>
        <v>0</v>
      </c>
      <c r="D280" s="232">
        <f t="shared" si="227"/>
        <v>0</v>
      </c>
      <c r="E280" s="232">
        <f t="shared" si="228"/>
        <v>0</v>
      </c>
      <c r="F280" s="232">
        <f t="shared" si="229"/>
        <v>0</v>
      </c>
      <c r="G280" s="232">
        <f t="shared" si="230"/>
        <v>0</v>
      </c>
      <c r="H280" s="232">
        <f t="shared" si="231"/>
        <v>0</v>
      </c>
      <c r="I280" s="232">
        <f t="shared" si="232"/>
        <v>0</v>
      </c>
      <c r="J280" s="232">
        <f t="shared" si="233"/>
        <v>0</v>
      </c>
      <c r="K280" s="232">
        <f t="shared" si="234"/>
        <v>0</v>
      </c>
      <c r="L280" s="232">
        <f t="shared" si="235"/>
        <v>0</v>
      </c>
      <c r="M280" s="232">
        <f t="shared" si="236"/>
        <v>0</v>
      </c>
      <c r="N280" s="232">
        <f t="shared" si="237"/>
        <v>0</v>
      </c>
      <c r="O280" s="232">
        <f t="shared" si="238"/>
        <v>0</v>
      </c>
      <c r="P280" s="232">
        <f t="shared" si="239"/>
        <v>0</v>
      </c>
      <c r="Q280" s="232">
        <f t="shared" si="240"/>
        <v>0</v>
      </c>
      <c r="R280" s="411">
        <f t="shared" si="241"/>
        <v>0</v>
      </c>
      <c r="S280" s="422"/>
      <c r="T280" s="423"/>
      <c r="U280" s="423"/>
      <c r="V280" s="423"/>
      <c r="W280" s="423"/>
      <c r="X280" s="423"/>
      <c r="Y280" s="423"/>
      <c r="Z280" s="423"/>
      <c r="AA280" s="423"/>
      <c r="AB280" s="423"/>
      <c r="AC280" s="423"/>
      <c r="AD280" s="423"/>
      <c r="AE280" s="423"/>
      <c r="AF280" s="423"/>
      <c r="AG280" s="423"/>
      <c r="AH280" s="433"/>
      <c r="AI280" s="422"/>
      <c r="AJ280" s="423"/>
      <c r="AK280" s="423"/>
      <c r="AL280" s="423"/>
      <c r="AM280" s="423"/>
      <c r="AN280" s="423"/>
      <c r="AO280" s="423"/>
      <c r="AP280" s="423"/>
      <c r="AQ280" s="423"/>
      <c r="AR280" s="423"/>
      <c r="AS280" s="423"/>
      <c r="AT280" s="423"/>
      <c r="AU280" s="423"/>
      <c r="AV280" s="423"/>
      <c r="AW280" s="423"/>
      <c r="AX280" s="433"/>
      <c r="AY280" s="422"/>
      <c r="AZ280" s="423"/>
      <c r="BA280" s="423"/>
      <c r="BB280" s="423"/>
      <c r="BC280" s="423"/>
      <c r="BD280" s="423"/>
      <c r="BE280" s="423"/>
      <c r="BF280" s="423"/>
      <c r="BG280" s="423"/>
      <c r="BH280" s="423"/>
      <c r="BI280" s="423"/>
      <c r="BJ280" s="423"/>
      <c r="BK280" s="423"/>
      <c r="BL280" s="423"/>
      <c r="BM280" s="423"/>
      <c r="BN280" s="433"/>
      <c r="BO280" s="422"/>
      <c r="BP280" s="423"/>
      <c r="BQ280" s="423"/>
      <c r="BR280" s="423"/>
      <c r="BS280" s="423"/>
      <c r="BT280" s="423"/>
      <c r="BU280" s="423"/>
      <c r="BV280" s="423"/>
      <c r="BW280" s="423"/>
      <c r="BX280" s="423"/>
      <c r="BY280" s="423"/>
      <c r="BZ280" s="423"/>
      <c r="CA280" s="423"/>
      <c r="CB280" s="423"/>
      <c r="CC280" s="423"/>
      <c r="CD280" s="433"/>
      <c r="CE280" s="422"/>
      <c r="CF280" s="423"/>
      <c r="CG280" s="423"/>
      <c r="CH280" s="423"/>
      <c r="CI280" s="423"/>
      <c r="CJ280" s="423"/>
      <c r="CK280" s="423"/>
      <c r="CL280" s="423"/>
      <c r="CM280" s="423"/>
      <c r="CN280" s="423"/>
      <c r="CO280" s="423"/>
      <c r="CP280" s="423"/>
      <c r="CQ280" s="423"/>
      <c r="CR280" s="423"/>
      <c r="CS280" s="423"/>
      <c r="CT280" s="433"/>
      <c r="CU280" s="233"/>
    </row>
    <row r="281" spans="1:99" outlineLevel="2">
      <c r="B281" s="47" t="str">
        <f>$B$167&amp;""</f>
        <v>Middle</v>
      </c>
      <c r="C281" s="232">
        <f t="shared" si="226"/>
        <v>0</v>
      </c>
      <c r="D281" s="232">
        <f t="shared" si="227"/>
        <v>0</v>
      </c>
      <c r="E281" s="232">
        <f t="shared" si="228"/>
        <v>0</v>
      </c>
      <c r="F281" s="232">
        <f t="shared" si="229"/>
        <v>0</v>
      </c>
      <c r="G281" s="232">
        <f t="shared" si="230"/>
        <v>0</v>
      </c>
      <c r="H281" s="232">
        <f t="shared" si="231"/>
        <v>0</v>
      </c>
      <c r="I281" s="232">
        <f t="shared" si="232"/>
        <v>0</v>
      </c>
      <c r="J281" s="232">
        <f t="shared" si="233"/>
        <v>0</v>
      </c>
      <c r="K281" s="232">
        <f t="shared" si="234"/>
        <v>0</v>
      </c>
      <c r="L281" s="232">
        <f t="shared" si="235"/>
        <v>0</v>
      </c>
      <c r="M281" s="232">
        <f t="shared" si="236"/>
        <v>0</v>
      </c>
      <c r="N281" s="232">
        <f t="shared" si="237"/>
        <v>0</v>
      </c>
      <c r="O281" s="232">
        <f t="shared" si="238"/>
        <v>0</v>
      </c>
      <c r="P281" s="232">
        <f t="shared" si="239"/>
        <v>0</v>
      </c>
      <c r="Q281" s="232">
        <f t="shared" si="240"/>
        <v>0</v>
      </c>
      <c r="R281" s="411">
        <f t="shared" si="241"/>
        <v>0</v>
      </c>
      <c r="S281" s="422"/>
      <c r="T281" s="423"/>
      <c r="U281" s="423"/>
      <c r="V281" s="423"/>
      <c r="W281" s="423"/>
      <c r="X281" s="423"/>
      <c r="Y281" s="423"/>
      <c r="Z281" s="423"/>
      <c r="AA281" s="423"/>
      <c r="AB281" s="423"/>
      <c r="AC281" s="423"/>
      <c r="AD281" s="423"/>
      <c r="AE281" s="423"/>
      <c r="AF281" s="423"/>
      <c r="AG281" s="423"/>
      <c r="AH281" s="433"/>
      <c r="AI281" s="422"/>
      <c r="AJ281" s="423"/>
      <c r="AK281" s="423"/>
      <c r="AL281" s="423"/>
      <c r="AM281" s="423"/>
      <c r="AN281" s="423"/>
      <c r="AO281" s="423"/>
      <c r="AP281" s="423"/>
      <c r="AQ281" s="423"/>
      <c r="AR281" s="423"/>
      <c r="AS281" s="423"/>
      <c r="AT281" s="423"/>
      <c r="AU281" s="423"/>
      <c r="AV281" s="423"/>
      <c r="AW281" s="423"/>
      <c r="AX281" s="433"/>
      <c r="AY281" s="422"/>
      <c r="AZ281" s="423"/>
      <c r="BA281" s="423"/>
      <c r="BB281" s="423"/>
      <c r="BC281" s="423"/>
      <c r="BD281" s="423"/>
      <c r="BE281" s="423"/>
      <c r="BF281" s="423"/>
      <c r="BG281" s="423"/>
      <c r="BH281" s="423"/>
      <c r="BI281" s="423"/>
      <c r="BJ281" s="423"/>
      <c r="BK281" s="423"/>
      <c r="BL281" s="423"/>
      <c r="BM281" s="423"/>
      <c r="BN281" s="433"/>
      <c r="BO281" s="422"/>
      <c r="BP281" s="423"/>
      <c r="BQ281" s="423"/>
      <c r="BR281" s="423"/>
      <c r="BS281" s="423"/>
      <c r="BT281" s="423"/>
      <c r="BU281" s="423"/>
      <c r="BV281" s="423"/>
      <c r="BW281" s="423"/>
      <c r="BX281" s="423"/>
      <c r="BY281" s="423"/>
      <c r="BZ281" s="423"/>
      <c r="CA281" s="423"/>
      <c r="CB281" s="423"/>
      <c r="CC281" s="423"/>
      <c r="CD281" s="433"/>
      <c r="CE281" s="422"/>
      <c r="CF281" s="423"/>
      <c r="CG281" s="423"/>
      <c r="CH281" s="423"/>
      <c r="CI281" s="423"/>
      <c r="CJ281" s="423"/>
      <c r="CK281" s="423"/>
      <c r="CL281" s="423"/>
      <c r="CM281" s="423"/>
      <c r="CN281" s="423"/>
      <c r="CO281" s="423"/>
      <c r="CP281" s="423"/>
      <c r="CQ281" s="423"/>
      <c r="CR281" s="423"/>
      <c r="CS281" s="423"/>
      <c r="CT281" s="433"/>
    </row>
    <row r="282" spans="1:99" outlineLevel="2">
      <c r="B282" s="47" t="str">
        <f>$B$168&amp;""</f>
        <v>Late</v>
      </c>
      <c r="C282" s="232">
        <f t="shared" si="226"/>
        <v>0</v>
      </c>
      <c r="D282" s="232">
        <f t="shared" si="227"/>
        <v>0</v>
      </c>
      <c r="E282" s="232">
        <f t="shared" si="228"/>
        <v>0</v>
      </c>
      <c r="F282" s="232">
        <f t="shared" si="229"/>
        <v>0</v>
      </c>
      <c r="G282" s="232">
        <f t="shared" si="230"/>
        <v>0</v>
      </c>
      <c r="H282" s="232">
        <f t="shared" si="231"/>
        <v>0</v>
      </c>
      <c r="I282" s="232">
        <f t="shared" si="232"/>
        <v>0</v>
      </c>
      <c r="J282" s="232">
        <f t="shared" si="233"/>
        <v>0</v>
      </c>
      <c r="K282" s="232">
        <f t="shared" si="234"/>
        <v>0</v>
      </c>
      <c r="L282" s="232">
        <f t="shared" si="235"/>
        <v>0</v>
      </c>
      <c r="M282" s="232">
        <f t="shared" si="236"/>
        <v>0</v>
      </c>
      <c r="N282" s="232">
        <f t="shared" si="237"/>
        <v>0</v>
      </c>
      <c r="O282" s="232">
        <f t="shared" si="238"/>
        <v>0</v>
      </c>
      <c r="P282" s="232">
        <f t="shared" si="239"/>
        <v>0</v>
      </c>
      <c r="Q282" s="232">
        <f t="shared" si="240"/>
        <v>0</v>
      </c>
      <c r="R282" s="411">
        <f t="shared" si="241"/>
        <v>0</v>
      </c>
      <c r="S282" s="422"/>
      <c r="T282" s="423"/>
      <c r="U282" s="423"/>
      <c r="V282" s="423"/>
      <c r="W282" s="423"/>
      <c r="X282" s="423"/>
      <c r="Y282" s="423"/>
      <c r="Z282" s="423"/>
      <c r="AA282" s="423"/>
      <c r="AB282" s="423"/>
      <c r="AC282" s="423"/>
      <c r="AD282" s="423"/>
      <c r="AE282" s="423"/>
      <c r="AF282" s="423"/>
      <c r="AG282" s="423"/>
      <c r="AH282" s="433"/>
      <c r="AI282" s="422"/>
      <c r="AJ282" s="423"/>
      <c r="AK282" s="423"/>
      <c r="AL282" s="423"/>
      <c r="AM282" s="423"/>
      <c r="AN282" s="423"/>
      <c r="AO282" s="423"/>
      <c r="AP282" s="423"/>
      <c r="AQ282" s="423"/>
      <c r="AR282" s="423"/>
      <c r="AS282" s="423"/>
      <c r="AT282" s="423"/>
      <c r="AU282" s="423"/>
      <c r="AV282" s="423"/>
      <c r="AW282" s="423"/>
      <c r="AX282" s="433"/>
      <c r="AY282" s="422"/>
      <c r="AZ282" s="423"/>
      <c r="BA282" s="423"/>
      <c r="BB282" s="423"/>
      <c r="BC282" s="423"/>
      <c r="BD282" s="423"/>
      <c r="BE282" s="423"/>
      <c r="BF282" s="423"/>
      <c r="BG282" s="423"/>
      <c r="BH282" s="423"/>
      <c r="BI282" s="423"/>
      <c r="BJ282" s="423"/>
      <c r="BK282" s="423"/>
      <c r="BL282" s="423"/>
      <c r="BM282" s="423"/>
      <c r="BN282" s="433"/>
      <c r="BO282" s="422"/>
      <c r="BP282" s="423"/>
      <c r="BQ282" s="423"/>
      <c r="BR282" s="423"/>
      <c r="BS282" s="423"/>
      <c r="BT282" s="423"/>
      <c r="BU282" s="423"/>
      <c r="BV282" s="423"/>
      <c r="BW282" s="423"/>
      <c r="BX282" s="423"/>
      <c r="BY282" s="423"/>
      <c r="BZ282" s="423"/>
      <c r="CA282" s="423"/>
      <c r="CB282" s="423"/>
      <c r="CC282" s="423"/>
      <c r="CD282" s="433"/>
      <c r="CE282" s="422"/>
      <c r="CF282" s="423"/>
      <c r="CG282" s="423"/>
      <c r="CH282" s="423"/>
      <c r="CI282" s="423"/>
      <c r="CJ282" s="423"/>
      <c r="CK282" s="423"/>
      <c r="CL282" s="423"/>
      <c r="CM282" s="423"/>
      <c r="CN282" s="423"/>
      <c r="CO282" s="423"/>
      <c r="CP282" s="423"/>
      <c r="CQ282" s="423"/>
      <c r="CR282" s="423"/>
      <c r="CS282" s="423"/>
      <c r="CT282" s="433"/>
    </row>
    <row r="283" spans="1:99" outlineLevel="2">
      <c r="B283" s="47" t="s">
        <v>1487</v>
      </c>
      <c r="C283" s="232">
        <f t="shared" si="226"/>
        <v>0</v>
      </c>
      <c r="D283" s="232">
        <f t="shared" si="227"/>
        <v>0</v>
      </c>
      <c r="E283" s="232">
        <f t="shared" si="228"/>
        <v>0</v>
      </c>
      <c r="F283" s="232">
        <f t="shared" si="229"/>
        <v>0</v>
      </c>
      <c r="G283" s="232">
        <f t="shared" si="230"/>
        <v>0</v>
      </c>
      <c r="H283" s="232">
        <f t="shared" si="231"/>
        <v>0</v>
      </c>
      <c r="I283" s="232">
        <f t="shared" si="232"/>
        <v>0</v>
      </c>
      <c r="J283" s="232">
        <f t="shared" si="233"/>
        <v>0</v>
      </c>
      <c r="K283" s="232">
        <f t="shared" si="234"/>
        <v>0</v>
      </c>
      <c r="L283" s="232">
        <f t="shared" si="235"/>
        <v>0</v>
      </c>
      <c r="M283" s="232">
        <f t="shared" si="236"/>
        <v>0</v>
      </c>
      <c r="N283" s="232">
        <f t="shared" si="237"/>
        <v>0</v>
      </c>
      <c r="O283" s="232">
        <f t="shared" si="238"/>
        <v>0</v>
      </c>
      <c r="P283" s="232">
        <f t="shared" si="239"/>
        <v>0</v>
      </c>
      <c r="Q283" s="232">
        <f t="shared" si="240"/>
        <v>0</v>
      </c>
      <c r="R283" s="411">
        <f t="shared" si="241"/>
        <v>0</v>
      </c>
      <c r="S283" s="444"/>
      <c r="T283" s="445"/>
      <c r="U283" s="445"/>
      <c r="V283" s="445"/>
      <c r="W283" s="445"/>
      <c r="X283" s="445"/>
      <c r="Y283" s="445"/>
      <c r="Z283" s="445"/>
      <c r="AA283" s="445"/>
      <c r="AB283" s="445"/>
      <c r="AC283" s="445"/>
      <c r="AD283" s="445"/>
      <c r="AE283" s="445"/>
      <c r="AF283" s="445"/>
      <c r="AG283" s="445"/>
      <c r="AH283" s="446"/>
      <c r="AI283" s="444"/>
      <c r="AJ283" s="445"/>
      <c r="AK283" s="445"/>
      <c r="AL283" s="445"/>
      <c r="AM283" s="445"/>
      <c r="AN283" s="445"/>
      <c r="AO283" s="445"/>
      <c r="AP283" s="445"/>
      <c r="AQ283" s="445"/>
      <c r="AR283" s="445"/>
      <c r="AS283" s="445"/>
      <c r="AT283" s="445"/>
      <c r="AU283" s="445"/>
      <c r="AV283" s="445"/>
      <c r="AW283" s="445"/>
      <c r="AX283" s="446"/>
      <c r="AY283" s="444"/>
      <c r="AZ283" s="445"/>
      <c r="BA283" s="445"/>
      <c r="BB283" s="445"/>
      <c r="BC283" s="445"/>
      <c r="BD283" s="445"/>
      <c r="BE283" s="445"/>
      <c r="BF283" s="445"/>
      <c r="BG283" s="445"/>
      <c r="BH283" s="445"/>
      <c r="BI283" s="445"/>
      <c r="BJ283" s="445"/>
      <c r="BK283" s="445"/>
      <c r="BL283" s="445"/>
      <c r="BM283" s="445"/>
      <c r="BN283" s="446"/>
      <c r="BO283" s="444"/>
      <c r="BP283" s="445"/>
      <c r="BQ283" s="445"/>
      <c r="BR283" s="445"/>
      <c r="BS283" s="445"/>
      <c r="BT283" s="445"/>
      <c r="BU283" s="445"/>
      <c r="BV283" s="445"/>
      <c r="BW283" s="445"/>
      <c r="BX283" s="445"/>
      <c r="BY283" s="445"/>
      <c r="BZ283" s="445"/>
      <c r="CA283" s="445"/>
      <c r="CB283" s="445"/>
      <c r="CC283" s="445"/>
      <c r="CD283" s="446"/>
      <c r="CE283" s="444"/>
      <c r="CF283" s="445"/>
      <c r="CG283" s="445"/>
      <c r="CH283" s="445"/>
      <c r="CI283" s="445"/>
      <c r="CJ283" s="445"/>
      <c r="CK283" s="445"/>
      <c r="CL283" s="445"/>
      <c r="CM283" s="445"/>
      <c r="CN283" s="445"/>
      <c r="CO283" s="445"/>
      <c r="CP283" s="445"/>
      <c r="CQ283" s="445"/>
      <c r="CR283" s="445"/>
      <c r="CS283" s="445"/>
      <c r="CT283" s="446"/>
    </row>
    <row r="284" spans="1:99" outlineLevel="1">
      <c r="B284" s="47" t="str">
        <f>$B$170&amp;""</f>
        <v>7mo with 0% mated</v>
      </c>
      <c r="C284" s="232">
        <f t="shared" si="226"/>
        <v>0</v>
      </c>
      <c r="D284" s="232">
        <f t="shared" si="227"/>
        <v>0</v>
      </c>
      <c r="E284" s="232">
        <f t="shared" si="228"/>
        <v>0</v>
      </c>
      <c r="F284" s="232">
        <f t="shared" si="229"/>
        <v>0</v>
      </c>
      <c r="G284" s="232">
        <f t="shared" si="230"/>
        <v>0</v>
      </c>
      <c r="H284" s="232">
        <f t="shared" si="231"/>
        <v>0</v>
      </c>
      <c r="I284" s="232">
        <f t="shared" si="232"/>
        <v>0</v>
      </c>
      <c r="J284" s="232">
        <f t="shared" si="233"/>
        <v>0</v>
      </c>
      <c r="K284" s="232">
        <f t="shared" si="234"/>
        <v>0</v>
      </c>
      <c r="L284" s="232">
        <f t="shared" si="235"/>
        <v>0</v>
      </c>
      <c r="M284" s="232">
        <f t="shared" si="236"/>
        <v>0</v>
      </c>
      <c r="N284" s="232">
        <f t="shared" si="237"/>
        <v>0</v>
      </c>
      <c r="O284" s="232">
        <f t="shared" si="238"/>
        <v>0</v>
      </c>
      <c r="P284" s="232">
        <f t="shared" si="239"/>
        <v>0</v>
      </c>
      <c r="Q284" s="232">
        <f t="shared" si="240"/>
        <v>0</v>
      </c>
      <c r="R284" s="411">
        <f t="shared" si="241"/>
        <v>0</v>
      </c>
      <c r="S284" s="444"/>
      <c r="T284" s="445"/>
      <c r="U284" s="445"/>
      <c r="V284" s="445"/>
      <c r="W284" s="445"/>
      <c r="X284" s="445"/>
      <c r="Y284" s="445"/>
      <c r="Z284" s="445"/>
      <c r="AA284" s="445"/>
      <c r="AB284" s="445"/>
      <c r="AC284" s="445"/>
      <c r="AD284" s="445"/>
      <c r="AE284" s="445"/>
      <c r="AF284" s="445"/>
      <c r="AG284" s="445"/>
      <c r="AH284" s="446"/>
      <c r="AI284" s="444"/>
      <c r="AJ284" s="445"/>
      <c r="AK284" s="445"/>
      <c r="AL284" s="445"/>
      <c r="AM284" s="445"/>
      <c r="AN284" s="445"/>
      <c r="AO284" s="445"/>
      <c r="AP284" s="445"/>
      <c r="AQ284" s="445"/>
      <c r="AR284" s="445"/>
      <c r="AS284" s="445"/>
      <c r="AT284" s="445"/>
      <c r="AU284" s="445"/>
      <c r="AV284" s="445"/>
      <c r="AW284" s="445"/>
      <c r="AX284" s="446"/>
      <c r="AY284" s="444"/>
      <c r="AZ284" s="445"/>
      <c r="BA284" s="445"/>
      <c r="BB284" s="445"/>
      <c r="BC284" s="445"/>
      <c r="BD284" s="445"/>
      <c r="BE284" s="445"/>
      <c r="BF284" s="445"/>
      <c r="BG284" s="445"/>
      <c r="BH284" s="445"/>
      <c r="BI284" s="445"/>
      <c r="BJ284" s="445"/>
      <c r="BK284" s="445"/>
      <c r="BL284" s="445"/>
      <c r="BM284" s="445"/>
      <c r="BN284" s="446"/>
      <c r="BO284" s="444"/>
      <c r="BP284" s="445"/>
      <c r="BQ284" s="445"/>
      <c r="BR284" s="445"/>
      <c r="BS284" s="445"/>
      <c r="BT284" s="445"/>
      <c r="BU284" s="445"/>
      <c r="BV284" s="445"/>
      <c r="BW284" s="445"/>
      <c r="BX284" s="445"/>
      <c r="BY284" s="445"/>
      <c r="BZ284" s="445"/>
      <c r="CA284" s="445"/>
      <c r="CB284" s="445"/>
      <c r="CC284" s="445"/>
      <c r="CD284" s="446"/>
      <c r="CE284" s="444"/>
      <c r="CF284" s="445"/>
      <c r="CG284" s="445"/>
      <c r="CH284" s="445"/>
      <c r="CI284" s="445"/>
      <c r="CJ284" s="445"/>
      <c r="CK284" s="445"/>
      <c r="CL284" s="445"/>
      <c r="CM284" s="445"/>
      <c r="CN284" s="445"/>
      <c r="CO284" s="445"/>
      <c r="CP284" s="445"/>
      <c r="CQ284" s="445"/>
      <c r="CR284" s="445"/>
      <c r="CS284" s="445"/>
      <c r="CT284" s="446"/>
      <c r="CU284" s="233"/>
    </row>
    <row r="285" spans="1:99" outlineLevel="1">
      <c r="B285" s="47" t="s">
        <v>1620</v>
      </c>
      <c r="C285" s="232">
        <f t="shared" si="226"/>
        <v>0</v>
      </c>
      <c r="D285" s="232">
        <f t="shared" si="227"/>
        <v>0</v>
      </c>
      <c r="E285" s="232">
        <f t="shared" si="228"/>
        <v>0</v>
      </c>
      <c r="F285" s="232">
        <f t="shared" si="229"/>
        <v>0</v>
      </c>
      <c r="G285" s="232">
        <f t="shared" si="230"/>
        <v>0</v>
      </c>
      <c r="H285" s="232">
        <f t="shared" si="231"/>
        <v>0</v>
      </c>
      <c r="I285" s="232">
        <f t="shared" si="232"/>
        <v>0</v>
      </c>
      <c r="J285" s="232">
        <f t="shared" si="233"/>
        <v>0</v>
      </c>
      <c r="K285" s="232">
        <f t="shared" si="234"/>
        <v>0</v>
      </c>
      <c r="L285" s="232">
        <f t="shared" si="235"/>
        <v>0</v>
      </c>
      <c r="M285" s="232">
        <f t="shared" si="236"/>
        <v>0</v>
      </c>
      <c r="N285" s="232">
        <f t="shared" si="237"/>
        <v>0</v>
      </c>
      <c r="O285" s="232">
        <f t="shared" si="238"/>
        <v>0</v>
      </c>
      <c r="P285" s="232">
        <f t="shared" si="239"/>
        <v>0</v>
      </c>
      <c r="Q285" s="232">
        <f t="shared" si="240"/>
        <v>0</v>
      </c>
      <c r="R285" s="411">
        <f t="shared" si="241"/>
        <v>0</v>
      </c>
      <c r="S285" s="444"/>
      <c r="T285" s="445"/>
      <c r="U285" s="445"/>
      <c r="V285" s="445"/>
      <c r="W285" s="445"/>
      <c r="X285" s="445"/>
      <c r="Y285" s="445"/>
      <c r="Z285" s="445"/>
      <c r="AA285" s="445"/>
      <c r="AB285" s="445"/>
      <c r="AC285" s="445"/>
      <c r="AD285" s="445"/>
      <c r="AE285" s="445"/>
      <c r="AF285" s="445"/>
      <c r="AG285" s="445"/>
      <c r="AH285" s="446"/>
      <c r="AI285" s="444"/>
      <c r="AJ285" s="445"/>
      <c r="AK285" s="445"/>
      <c r="AL285" s="445"/>
      <c r="AM285" s="445"/>
      <c r="AN285" s="445"/>
      <c r="AO285" s="445"/>
      <c r="AP285" s="445"/>
      <c r="AQ285" s="445"/>
      <c r="AR285" s="445"/>
      <c r="AS285" s="445"/>
      <c r="AT285" s="445"/>
      <c r="AU285" s="445"/>
      <c r="AV285" s="445"/>
      <c r="AW285" s="445"/>
      <c r="AX285" s="446"/>
      <c r="AY285" s="444"/>
      <c r="AZ285" s="445"/>
      <c r="BA285" s="445"/>
      <c r="BB285" s="445"/>
      <c r="BC285" s="445"/>
      <c r="BD285" s="445"/>
      <c r="BE285" s="445"/>
      <c r="BF285" s="445"/>
      <c r="BG285" s="445"/>
      <c r="BH285" s="445"/>
      <c r="BI285" s="445"/>
      <c r="BJ285" s="445"/>
      <c r="BK285" s="445"/>
      <c r="BL285" s="445"/>
      <c r="BM285" s="445"/>
      <c r="BN285" s="446"/>
      <c r="BO285" s="444"/>
      <c r="BP285" s="445"/>
      <c r="BQ285" s="445"/>
      <c r="BR285" s="445"/>
      <c r="BS285" s="445"/>
      <c r="BT285" s="445"/>
      <c r="BU285" s="445"/>
      <c r="BV285" s="445"/>
      <c r="BW285" s="445"/>
      <c r="BX285" s="445"/>
      <c r="BY285" s="445"/>
      <c r="BZ285" s="445"/>
      <c r="CA285" s="445"/>
      <c r="CB285" s="445"/>
      <c r="CC285" s="445"/>
      <c r="CD285" s="446"/>
      <c r="CE285" s="444"/>
      <c r="CF285" s="445"/>
      <c r="CG285" s="445"/>
      <c r="CH285" s="445"/>
      <c r="CI285" s="445"/>
      <c r="CJ285" s="445"/>
      <c r="CK285" s="445"/>
      <c r="CL285" s="445"/>
      <c r="CM285" s="445"/>
      <c r="CN285" s="445"/>
      <c r="CO285" s="445"/>
      <c r="CP285" s="445"/>
      <c r="CQ285" s="445"/>
      <c r="CR285" s="445"/>
      <c r="CS285" s="445"/>
      <c r="CT285" s="446"/>
      <c r="CU285" s="233"/>
    </row>
    <row r="286" spans="1:99" outlineLevel="1">
      <c r="B286" s="47" t="s">
        <v>1051</v>
      </c>
      <c r="C286" s="234">
        <f t="shared" si="226"/>
        <v>0</v>
      </c>
      <c r="D286" s="234">
        <f t="shared" si="227"/>
        <v>0</v>
      </c>
      <c r="E286" s="234">
        <f t="shared" si="228"/>
        <v>0</v>
      </c>
      <c r="F286" s="234">
        <f t="shared" si="229"/>
        <v>0</v>
      </c>
      <c r="G286" s="234">
        <f t="shared" si="230"/>
        <v>0</v>
      </c>
      <c r="H286" s="234">
        <f t="shared" si="231"/>
        <v>0</v>
      </c>
      <c r="I286" s="234">
        <f t="shared" si="232"/>
        <v>0</v>
      </c>
      <c r="J286" s="234">
        <f t="shared" si="233"/>
        <v>0</v>
      </c>
      <c r="K286" s="234">
        <f t="shared" si="234"/>
        <v>0</v>
      </c>
      <c r="L286" s="234">
        <f t="shared" si="235"/>
        <v>0</v>
      </c>
      <c r="M286" s="234">
        <f t="shared" si="236"/>
        <v>0</v>
      </c>
      <c r="N286" s="234">
        <f t="shared" si="237"/>
        <v>0</v>
      </c>
      <c r="O286" s="234">
        <f t="shared" si="238"/>
        <v>0</v>
      </c>
      <c r="P286" s="234">
        <f t="shared" si="239"/>
        <v>0</v>
      </c>
      <c r="Q286" s="234">
        <f t="shared" si="240"/>
        <v>0</v>
      </c>
      <c r="R286" s="412">
        <f t="shared" si="241"/>
        <v>0</v>
      </c>
      <c r="S286" s="444"/>
      <c r="T286" s="445"/>
      <c r="U286" s="445"/>
      <c r="V286" s="445"/>
      <c r="W286" s="445"/>
      <c r="X286" s="445"/>
      <c r="Y286" s="445"/>
      <c r="Z286" s="445"/>
      <c r="AA286" s="445"/>
      <c r="AB286" s="445"/>
      <c r="AC286" s="445"/>
      <c r="AD286" s="445"/>
      <c r="AE286" s="445"/>
      <c r="AF286" s="445"/>
      <c r="AG286" s="445"/>
      <c r="AH286" s="446"/>
      <c r="AI286" s="444"/>
      <c r="AJ286" s="445"/>
      <c r="AK286" s="445"/>
      <c r="AL286" s="445"/>
      <c r="AM286" s="445"/>
      <c r="AN286" s="445"/>
      <c r="AO286" s="445"/>
      <c r="AP286" s="445"/>
      <c r="AQ286" s="445"/>
      <c r="AR286" s="445"/>
      <c r="AS286" s="445"/>
      <c r="AT286" s="445"/>
      <c r="AU286" s="445"/>
      <c r="AV286" s="445"/>
      <c r="AW286" s="445"/>
      <c r="AX286" s="446"/>
      <c r="AY286" s="444"/>
      <c r="AZ286" s="445"/>
      <c r="BA286" s="445"/>
      <c r="BB286" s="445"/>
      <c r="BC286" s="445"/>
      <c r="BD286" s="445"/>
      <c r="BE286" s="445"/>
      <c r="BF286" s="445"/>
      <c r="BG286" s="445"/>
      <c r="BH286" s="445"/>
      <c r="BI286" s="445"/>
      <c r="BJ286" s="445"/>
      <c r="BK286" s="445"/>
      <c r="BL286" s="445"/>
      <c r="BM286" s="445"/>
      <c r="BN286" s="446"/>
      <c r="BO286" s="444"/>
      <c r="BP286" s="445"/>
      <c r="BQ286" s="445"/>
      <c r="BR286" s="445"/>
      <c r="BS286" s="445"/>
      <c r="BT286" s="445"/>
      <c r="BU286" s="445"/>
      <c r="BV286" s="445"/>
      <c r="BW286" s="445"/>
      <c r="BX286" s="445"/>
      <c r="BY286" s="445"/>
      <c r="BZ286" s="445"/>
      <c r="CA286" s="445"/>
      <c r="CB286" s="445"/>
      <c r="CC286" s="445"/>
      <c r="CD286" s="446"/>
      <c r="CE286" s="444"/>
      <c r="CF286" s="445"/>
      <c r="CG286" s="445"/>
      <c r="CH286" s="445"/>
      <c r="CI286" s="445"/>
      <c r="CJ286" s="445"/>
      <c r="CK286" s="445"/>
      <c r="CL286" s="445"/>
      <c r="CM286" s="445"/>
      <c r="CN286" s="445"/>
      <c r="CO286" s="445"/>
      <c r="CP286" s="445"/>
      <c r="CQ286" s="445"/>
      <c r="CR286" s="445"/>
      <c r="CS286" s="445"/>
      <c r="CT286" s="446"/>
      <c r="CU286" s="233"/>
    </row>
    <row r="287" spans="1:99" ht="24.5" outlineLevel="1">
      <c r="B287" s="46" t="str">
        <f>"Timing 2 - Join to mid preg
"&amp;$B$165&amp;""</f>
        <v>Timing 2 - Join to mid preg
Standard (7mo)</v>
      </c>
      <c r="C287" s="229">
        <f t="shared" si="226"/>
        <v>0</v>
      </c>
      <c r="D287" s="229">
        <f t="shared" si="227"/>
        <v>0</v>
      </c>
      <c r="E287" s="229">
        <f t="shared" si="228"/>
        <v>0</v>
      </c>
      <c r="F287" s="229">
        <f t="shared" si="229"/>
        <v>0</v>
      </c>
      <c r="G287" s="229">
        <f t="shared" si="230"/>
        <v>0</v>
      </c>
      <c r="H287" s="229">
        <f t="shared" si="231"/>
        <v>0</v>
      </c>
      <c r="I287" s="229">
        <f t="shared" si="232"/>
        <v>0</v>
      </c>
      <c r="J287" s="229">
        <f t="shared" si="233"/>
        <v>0</v>
      </c>
      <c r="K287" s="229">
        <f t="shared" si="234"/>
        <v>0</v>
      </c>
      <c r="L287" s="229">
        <f t="shared" si="235"/>
        <v>0</v>
      </c>
      <c r="M287" s="229">
        <f t="shared" si="236"/>
        <v>0</v>
      </c>
      <c r="N287" s="229">
        <f t="shared" si="237"/>
        <v>0</v>
      </c>
      <c r="O287" s="229">
        <f t="shared" si="238"/>
        <v>0</v>
      </c>
      <c r="P287" s="229">
        <f t="shared" si="239"/>
        <v>0</v>
      </c>
      <c r="Q287" s="229">
        <f t="shared" si="240"/>
        <v>0</v>
      </c>
      <c r="R287" s="410">
        <f t="shared" si="241"/>
        <v>0</v>
      </c>
      <c r="S287" s="421"/>
      <c r="T287" s="230"/>
      <c r="U287" s="230"/>
      <c r="V287" s="230"/>
      <c r="W287" s="230"/>
      <c r="X287" s="230"/>
      <c r="Y287" s="230"/>
      <c r="Z287" s="230"/>
      <c r="AA287" s="230"/>
      <c r="AB287" s="230"/>
      <c r="AC287" s="230"/>
      <c r="AD287" s="230"/>
      <c r="AE287" s="230"/>
      <c r="AF287" s="230"/>
      <c r="AG287" s="230"/>
      <c r="AH287" s="432"/>
      <c r="AI287" s="421"/>
      <c r="AJ287" s="230"/>
      <c r="AK287" s="230"/>
      <c r="AL287" s="230"/>
      <c r="AM287" s="230"/>
      <c r="AN287" s="230"/>
      <c r="AO287" s="230"/>
      <c r="AP287" s="230"/>
      <c r="AQ287" s="230"/>
      <c r="AR287" s="230"/>
      <c r="AS287" s="230"/>
      <c r="AT287" s="230"/>
      <c r="AU287" s="230"/>
      <c r="AV287" s="230"/>
      <c r="AW287" s="230"/>
      <c r="AX287" s="432"/>
      <c r="AY287" s="421"/>
      <c r="AZ287" s="230"/>
      <c r="BA287" s="230"/>
      <c r="BB287" s="230"/>
      <c r="BC287" s="230"/>
      <c r="BD287" s="230"/>
      <c r="BE287" s="230"/>
      <c r="BF287" s="230"/>
      <c r="BG287" s="230"/>
      <c r="BH287" s="230"/>
      <c r="BI287" s="230"/>
      <c r="BJ287" s="230"/>
      <c r="BK287" s="230"/>
      <c r="BL287" s="230"/>
      <c r="BM287" s="230"/>
      <c r="BN287" s="432"/>
      <c r="BO287" s="421"/>
      <c r="BP287" s="230"/>
      <c r="BQ287" s="230"/>
      <c r="BR287" s="230"/>
      <c r="BS287" s="230"/>
      <c r="BT287" s="230"/>
      <c r="BU287" s="230"/>
      <c r="BV287" s="230"/>
      <c r="BW287" s="230"/>
      <c r="BX287" s="230"/>
      <c r="BY287" s="230"/>
      <c r="BZ287" s="230"/>
      <c r="CA287" s="230"/>
      <c r="CB287" s="230"/>
      <c r="CC287" s="230"/>
      <c r="CD287" s="432"/>
      <c r="CE287" s="421"/>
      <c r="CF287" s="230"/>
      <c r="CG287" s="230"/>
      <c r="CH287" s="230"/>
      <c r="CI287" s="230"/>
      <c r="CJ287" s="230"/>
      <c r="CK287" s="230"/>
      <c r="CL287" s="230"/>
      <c r="CM287" s="230"/>
      <c r="CN287" s="230"/>
      <c r="CO287" s="230"/>
      <c r="CP287" s="230"/>
      <c r="CQ287" s="230"/>
      <c r="CR287" s="230"/>
      <c r="CS287" s="230"/>
      <c r="CT287" s="432"/>
      <c r="CU287" s="231" t="s">
        <v>1353</v>
      </c>
    </row>
    <row r="288" spans="1:99" outlineLevel="1">
      <c r="B288" s="47" t="str">
        <f>$B$166&amp;""</f>
        <v>Early</v>
      </c>
      <c r="C288" s="232">
        <f t="shared" si="226"/>
        <v>0</v>
      </c>
      <c r="D288" s="232">
        <f t="shared" si="227"/>
        <v>0</v>
      </c>
      <c r="E288" s="232">
        <f t="shared" si="228"/>
        <v>0</v>
      </c>
      <c r="F288" s="232">
        <f t="shared" si="229"/>
        <v>0</v>
      </c>
      <c r="G288" s="232">
        <f t="shared" si="230"/>
        <v>0</v>
      </c>
      <c r="H288" s="232">
        <f t="shared" si="231"/>
        <v>0</v>
      </c>
      <c r="I288" s="232">
        <f t="shared" si="232"/>
        <v>0</v>
      </c>
      <c r="J288" s="232">
        <f t="shared" si="233"/>
        <v>0</v>
      </c>
      <c r="K288" s="232">
        <f t="shared" si="234"/>
        <v>0</v>
      </c>
      <c r="L288" s="232">
        <f t="shared" si="235"/>
        <v>0</v>
      </c>
      <c r="M288" s="232">
        <f t="shared" si="236"/>
        <v>0</v>
      </c>
      <c r="N288" s="232">
        <f t="shared" si="237"/>
        <v>0</v>
      </c>
      <c r="O288" s="232">
        <f t="shared" si="238"/>
        <v>0</v>
      </c>
      <c r="P288" s="232">
        <f t="shared" si="239"/>
        <v>0</v>
      </c>
      <c r="Q288" s="232">
        <f t="shared" si="240"/>
        <v>0</v>
      </c>
      <c r="R288" s="411">
        <f t="shared" si="241"/>
        <v>0</v>
      </c>
      <c r="S288" s="422"/>
      <c r="T288" s="423"/>
      <c r="U288" s="423"/>
      <c r="V288" s="423"/>
      <c r="W288" s="423"/>
      <c r="X288" s="423"/>
      <c r="Y288" s="423"/>
      <c r="Z288" s="423"/>
      <c r="AA288" s="423"/>
      <c r="AB288" s="423"/>
      <c r="AC288" s="423"/>
      <c r="AD288" s="423"/>
      <c r="AE288" s="423"/>
      <c r="AF288" s="423"/>
      <c r="AG288" s="423"/>
      <c r="AH288" s="433"/>
      <c r="AI288" s="422"/>
      <c r="AJ288" s="423"/>
      <c r="AK288" s="423"/>
      <c r="AL288" s="423"/>
      <c r="AM288" s="423"/>
      <c r="AN288" s="423"/>
      <c r="AO288" s="423"/>
      <c r="AP288" s="423"/>
      <c r="AQ288" s="423"/>
      <c r="AR288" s="423"/>
      <c r="AS288" s="423"/>
      <c r="AT288" s="423"/>
      <c r="AU288" s="423"/>
      <c r="AV288" s="423"/>
      <c r="AW288" s="423"/>
      <c r="AX288" s="433"/>
      <c r="AY288" s="422"/>
      <c r="AZ288" s="423"/>
      <c r="BA288" s="423"/>
      <c r="BB288" s="423"/>
      <c r="BC288" s="423"/>
      <c r="BD288" s="423"/>
      <c r="BE288" s="423"/>
      <c r="BF288" s="423"/>
      <c r="BG288" s="423"/>
      <c r="BH288" s="423"/>
      <c r="BI288" s="423"/>
      <c r="BJ288" s="423"/>
      <c r="BK288" s="423"/>
      <c r="BL288" s="423"/>
      <c r="BM288" s="423"/>
      <c r="BN288" s="433"/>
      <c r="BO288" s="422"/>
      <c r="BP288" s="423"/>
      <c r="BQ288" s="423"/>
      <c r="BR288" s="423"/>
      <c r="BS288" s="423"/>
      <c r="BT288" s="423"/>
      <c r="BU288" s="423"/>
      <c r="BV288" s="423"/>
      <c r="BW288" s="423"/>
      <c r="BX288" s="423"/>
      <c r="BY288" s="423"/>
      <c r="BZ288" s="423"/>
      <c r="CA288" s="423"/>
      <c r="CB288" s="423"/>
      <c r="CC288" s="423"/>
      <c r="CD288" s="433"/>
      <c r="CE288" s="422"/>
      <c r="CF288" s="423"/>
      <c r="CG288" s="423"/>
      <c r="CH288" s="423"/>
      <c r="CI288" s="423"/>
      <c r="CJ288" s="423"/>
      <c r="CK288" s="423"/>
      <c r="CL288" s="423"/>
      <c r="CM288" s="423"/>
      <c r="CN288" s="423"/>
      <c r="CO288" s="423"/>
      <c r="CP288" s="423"/>
      <c r="CQ288" s="423"/>
      <c r="CR288" s="423"/>
      <c r="CS288" s="423"/>
      <c r="CT288" s="433"/>
    </row>
    <row r="289" spans="1:99" outlineLevel="1">
      <c r="B289" s="47" t="str">
        <f>$B$167&amp;""</f>
        <v>Middle</v>
      </c>
      <c r="C289" s="232">
        <f t="shared" si="226"/>
        <v>0</v>
      </c>
      <c r="D289" s="232">
        <f t="shared" si="227"/>
        <v>0</v>
      </c>
      <c r="E289" s="232">
        <f t="shared" si="228"/>
        <v>0</v>
      </c>
      <c r="F289" s="232">
        <f t="shared" si="229"/>
        <v>0</v>
      </c>
      <c r="G289" s="232">
        <f t="shared" si="230"/>
        <v>0</v>
      </c>
      <c r="H289" s="232">
        <f t="shared" si="231"/>
        <v>0</v>
      </c>
      <c r="I289" s="232">
        <f t="shared" si="232"/>
        <v>0</v>
      </c>
      <c r="J289" s="232">
        <f t="shared" si="233"/>
        <v>0</v>
      </c>
      <c r="K289" s="232">
        <f t="shared" si="234"/>
        <v>0</v>
      </c>
      <c r="L289" s="232">
        <f t="shared" si="235"/>
        <v>0</v>
      </c>
      <c r="M289" s="232">
        <f t="shared" si="236"/>
        <v>0</v>
      </c>
      <c r="N289" s="232">
        <f t="shared" si="237"/>
        <v>0</v>
      </c>
      <c r="O289" s="232">
        <f t="shared" si="238"/>
        <v>0</v>
      </c>
      <c r="P289" s="232">
        <f t="shared" si="239"/>
        <v>0</v>
      </c>
      <c r="Q289" s="232">
        <f t="shared" si="240"/>
        <v>0</v>
      </c>
      <c r="R289" s="411">
        <f t="shared" si="241"/>
        <v>0</v>
      </c>
      <c r="S289" s="422"/>
      <c r="T289" s="423"/>
      <c r="U289" s="423"/>
      <c r="V289" s="423"/>
      <c r="W289" s="423"/>
      <c r="X289" s="423"/>
      <c r="Y289" s="423"/>
      <c r="Z289" s="423"/>
      <c r="AA289" s="423"/>
      <c r="AB289" s="423"/>
      <c r="AC289" s="423"/>
      <c r="AD289" s="423"/>
      <c r="AE289" s="423"/>
      <c r="AF289" s="423"/>
      <c r="AG289" s="423"/>
      <c r="AH289" s="433"/>
      <c r="AI289" s="422"/>
      <c r="AJ289" s="423"/>
      <c r="AK289" s="423"/>
      <c r="AL289" s="423"/>
      <c r="AM289" s="423"/>
      <c r="AN289" s="423"/>
      <c r="AO289" s="423"/>
      <c r="AP289" s="423"/>
      <c r="AQ289" s="423"/>
      <c r="AR289" s="423"/>
      <c r="AS289" s="423"/>
      <c r="AT289" s="423"/>
      <c r="AU289" s="423"/>
      <c r="AV289" s="423"/>
      <c r="AW289" s="423"/>
      <c r="AX289" s="433"/>
      <c r="AY289" s="422"/>
      <c r="AZ289" s="423"/>
      <c r="BA289" s="423"/>
      <c r="BB289" s="423"/>
      <c r="BC289" s="423"/>
      <c r="BD289" s="423"/>
      <c r="BE289" s="423"/>
      <c r="BF289" s="423"/>
      <c r="BG289" s="423"/>
      <c r="BH289" s="423"/>
      <c r="BI289" s="423"/>
      <c r="BJ289" s="423"/>
      <c r="BK289" s="423"/>
      <c r="BL289" s="423"/>
      <c r="BM289" s="423"/>
      <c r="BN289" s="433"/>
      <c r="BO289" s="422"/>
      <c r="BP289" s="423"/>
      <c r="BQ289" s="423"/>
      <c r="BR289" s="423"/>
      <c r="BS289" s="423"/>
      <c r="BT289" s="423"/>
      <c r="BU289" s="423"/>
      <c r="BV289" s="423"/>
      <c r="BW289" s="423"/>
      <c r="BX289" s="423"/>
      <c r="BY289" s="423"/>
      <c r="BZ289" s="423"/>
      <c r="CA289" s="423"/>
      <c r="CB289" s="423"/>
      <c r="CC289" s="423"/>
      <c r="CD289" s="433"/>
      <c r="CE289" s="422"/>
      <c r="CF289" s="423"/>
      <c r="CG289" s="423"/>
      <c r="CH289" s="423"/>
      <c r="CI289" s="423"/>
      <c r="CJ289" s="423"/>
      <c r="CK289" s="423"/>
      <c r="CL289" s="423"/>
      <c r="CM289" s="423"/>
      <c r="CN289" s="423"/>
      <c r="CO289" s="423"/>
      <c r="CP289" s="423"/>
      <c r="CQ289" s="423"/>
      <c r="CR289" s="423"/>
      <c r="CS289" s="423"/>
      <c r="CT289" s="433"/>
    </row>
    <row r="290" spans="1:99" outlineLevel="1">
      <c r="B290" s="47" t="str">
        <f>$B$168&amp;""</f>
        <v>Late</v>
      </c>
      <c r="C290" s="232">
        <f t="shared" si="226"/>
        <v>0</v>
      </c>
      <c r="D290" s="232">
        <f t="shared" si="227"/>
        <v>0</v>
      </c>
      <c r="E290" s="232">
        <f t="shared" si="228"/>
        <v>0</v>
      </c>
      <c r="F290" s="232">
        <f t="shared" si="229"/>
        <v>0</v>
      </c>
      <c r="G290" s="232">
        <f t="shared" si="230"/>
        <v>0</v>
      </c>
      <c r="H290" s="232">
        <f t="shared" si="231"/>
        <v>0</v>
      </c>
      <c r="I290" s="232">
        <f t="shared" si="232"/>
        <v>0</v>
      </c>
      <c r="J290" s="232">
        <f t="shared" si="233"/>
        <v>0</v>
      </c>
      <c r="K290" s="232">
        <f t="shared" si="234"/>
        <v>0</v>
      </c>
      <c r="L290" s="232">
        <f t="shared" si="235"/>
        <v>0</v>
      </c>
      <c r="M290" s="232">
        <f t="shared" si="236"/>
        <v>0</v>
      </c>
      <c r="N290" s="232">
        <f t="shared" si="237"/>
        <v>0</v>
      </c>
      <c r="O290" s="232">
        <f t="shared" si="238"/>
        <v>0</v>
      </c>
      <c r="P290" s="232">
        <f t="shared" si="239"/>
        <v>0</v>
      </c>
      <c r="Q290" s="232">
        <f t="shared" si="240"/>
        <v>0</v>
      </c>
      <c r="R290" s="411">
        <f t="shared" si="241"/>
        <v>0</v>
      </c>
      <c r="S290" s="422"/>
      <c r="T290" s="423"/>
      <c r="U290" s="423"/>
      <c r="V290" s="423"/>
      <c r="W290" s="423"/>
      <c r="X290" s="423"/>
      <c r="Y290" s="423"/>
      <c r="Z290" s="423"/>
      <c r="AA290" s="423"/>
      <c r="AB290" s="423"/>
      <c r="AC290" s="423"/>
      <c r="AD290" s="423"/>
      <c r="AE290" s="423"/>
      <c r="AF290" s="423"/>
      <c r="AG290" s="423"/>
      <c r="AH290" s="433"/>
      <c r="AI290" s="422"/>
      <c r="AJ290" s="423"/>
      <c r="AK290" s="423"/>
      <c r="AL290" s="423"/>
      <c r="AM290" s="423"/>
      <c r="AN290" s="423"/>
      <c r="AO290" s="423"/>
      <c r="AP290" s="423"/>
      <c r="AQ290" s="423"/>
      <c r="AR290" s="423"/>
      <c r="AS290" s="423"/>
      <c r="AT290" s="423"/>
      <c r="AU290" s="423"/>
      <c r="AV290" s="423"/>
      <c r="AW290" s="423"/>
      <c r="AX290" s="433"/>
      <c r="AY290" s="422"/>
      <c r="AZ290" s="423"/>
      <c r="BA290" s="423"/>
      <c r="BB290" s="423"/>
      <c r="BC290" s="423"/>
      <c r="BD290" s="423"/>
      <c r="BE290" s="423"/>
      <c r="BF290" s="423"/>
      <c r="BG290" s="423"/>
      <c r="BH290" s="423"/>
      <c r="BI290" s="423"/>
      <c r="BJ290" s="423"/>
      <c r="BK290" s="423"/>
      <c r="BL290" s="423"/>
      <c r="BM290" s="423"/>
      <c r="BN290" s="433"/>
      <c r="BO290" s="422"/>
      <c r="BP290" s="423"/>
      <c r="BQ290" s="423"/>
      <c r="BR290" s="423"/>
      <c r="BS290" s="423"/>
      <c r="BT290" s="423"/>
      <c r="BU290" s="423"/>
      <c r="BV290" s="423"/>
      <c r="BW290" s="423"/>
      <c r="BX290" s="423"/>
      <c r="BY290" s="423"/>
      <c r="BZ290" s="423"/>
      <c r="CA290" s="423"/>
      <c r="CB290" s="423"/>
      <c r="CC290" s="423"/>
      <c r="CD290" s="433"/>
      <c r="CE290" s="422"/>
      <c r="CF290" s="423"/>
      <c r="CG290" s="423"/>
      <c r="CH290" s="423"/>
      <c r="CI290" s="423"/>
      <c r="CJ290" s="423"/>
      <c r="CK290" s="423"/>
      <c r="CL290" s="423"/>
      <c r="CM290" s="423"/>
      <c r="CN290" s="423"/>
      <c r="CO290" s="423"/>
      <c r="CP290" s="423"/>
      <c r="CQ290" s="423"/>
      <c r="CR290" s="423"/>
      <c r="CS290" s="423"/>
      <c r="CT290" s="433"/>
    </row>
    <row r="291" spans="1:99" outlineLevel="1">
      <c r="B291" s="47" t="s">
        <v>929</v>
      </c>
      <c r="C291" s="232">
        <f t="shared" si="226"/>
        <v>0</v>
      </c>
      <c r="D291" s="232">
        <f t="shared" si="227"/>
        <v>0</v>
      </c>
      <c r="E291" s="232">
        <f t="shared" si="228"/>
        <v>0</v>
      </c>
      <c r="F291" s="232">
        <f t="shared" si="229"/>
        <v>0</v>
      </c>
      <c r="G291" s="232">
        <f t="shared" si="230"/>
        <v>0</v>
      </c>
      <c r="H291" s="232">
        <f t="shared" si="231"/>
        <v>0</v>
      </c>
      <c r="I291" s="232">
        <f t="shared" si="232"/>
        <v>0</v>
      </c>
      <c r="J291" s="232">
        <f t="shared" si="233"/>
        <v>0</v>
      </c>
      <c r="K291" s="232">
        <f t="shared" si="234"/>
        <v>0</v>
      </c>
      <c r="L291" s="232">
        <f t="shared" si="235"/>
        <v>0</v>
      </c>
      <c r="M291" s="232">
        <f t="shared" si="236"/>
        <v>0</v>
      </c>
      <c r="N291" s="232">
        <f t="shared" si="237"/>
        <v>0</v>
      </c>
      <c r="O291" s="232">
        <f t="shared" si="238"/>
        <v>0</v>
      </c>
      <c r="P291" s="232">
        <f t="shared" si="239"/>
        <v>0</v>
      </c>
      <c r="Q291" s="232">
        <f t="shared" si="240"/>
        <v>0</v>
      </c>
      <c r="R291" s="411">
        <f t="shared" si="241"/>
        <v>0</v>
      </c>
      <c r="S291" s="444"/>
      <c r="T291" s="445"/>
      <c r="U291" s="445"/>
      <c r="V291" s="445"/>
      <c r="W291" s="445"/>
      <c r="X291" s="445"/>
      <c r="Y291" s="445"/>
      <c r="Z291" s="445"/>
      <c r="AA291" s="445"/>
      <c r="AB291" s="445"/>
      <c r="AC291" s="445"/>
      <c r="AD291" s="445"/>
      <c r="AE291" s="445"/>
      <c r="AF291" s="445"/>
      <c r="AG291" s="445"/>
      <c r="AH291" s="446"/>
      <c r="AI291" s="444"/>
      <c r="AJ291" s="445"/>
      <c r="AK291" s="445"/>
      <c r="AL291" s="445"/>
      <c r="AM291" s="445"/>
      <c r="AN291" s="445"/>
      <c r="AO291" s="445"/>
      <c r="AP291" s="445"/>
      <c r="AQ291" s="445"/>
      <c r="AR291" s="445"/>
      <c r="AS291" s="445"/>
      <c r="AT291" s="445"/>
      <c r="AU291" s="445"/>
      <c r="AV291" s="445"/>
      <c r="AW291" s="445"/>
      <c r="AX291" s="446"/>
      <c r="AY291" s="444"/>
      <c r="AZ291" s="445"/>
      <c r="BA291" s="445"/>
      <c r="BB291" s="445"/>
      <c r="BC291" s="445"/>
      <c r="BD291" s="445"/>
      <c r="BE291" s="445"/>
      <c r="BF291" s="445"/>
      <c r="BG291" s="445"/>
      <c r="BH291" s="445"/>
      <c r="BI291" s="445"/>
      <c r="BJ291" s="445"/>
      <c r="BK291" s="445"/>
      <c r="BL291" s="445"/>
      <c r="BM291" s="445"/>
      <c r="BN291" s="446"/>
      <c r="BO291" s="444"/>
      <c r="BP291" s="445"/>
      <c r="BQ291" s="445"/>
      <c r="BR291" s="445"/>
      <c r="BS291" s="445"/>
      <c r="BT291" s="445"/>
      <c r="BU291" s="445"/>
      <c r="BV291" s="445"/>
      <c r="BW291" s="445"/>
      <c r="BX291" s="445"/>
      <c r="BY291" s="445"/>
      <c r="BZ291" s="445"/>
      <c r="CA291" s="445"/>
      <c r="CB291" s="445"/>
      <c r="CC291" s="445"/>
      <c r="CD291" s="446"/>
      <c r="CE291" s="444"/>
      <c r="CF291" s="445"/>
      <c r="CG291" s="445"/>
      <c r="CH291" s="445"/>
      <c r="CI291" s="445"/>
      <c r="CJ291" s="445"/>
      <c r="CK291" s="445"/>
      <c r="CL291" s="445"/>
      <c r="CM291" s="445"/>
      <c r="CN291" s="445"/>
      <c r="CO291" s="445"/>
      <c r="CP291" s="445"/>
      <c r="CQ291" s="445"/>
      <c r="CR291" s="445"/>
      <c r="CS291" s="445"/>
      <c r="CT291" s="446"/>
    </row>
    <row r="292" spans="1:99" outlineLevel="1">
      <c r="B292" s="47" t="str">
        <f>$B$170&amp;""</f>
        <v>7mo with 0% mated</v>
      </c>
      <c r="C292" s="232">
        <f t="shared" si="226"/>
        <v>0</v>
      </c>
      <c r="D292" s="232">
        <f t="shared" si="227"/>
        <v>0</v>
      </c>
      <c r="E292" s="232">
        <f t="shared" si="228"/>
        <v>0</v>
      </c>
      <c r="F292" s="232">
        <f t="shared" si="229"/>
        <v>0</v>
      </c>
      <c r="G292" s="232">
        <f t="shared" si="230"/>
        <v>0</v>
      </c>
      <c r="H292" s="232">
        <f t="shared" si="231"/>
        <v>0</v>
      </c>
      <c r="I292" s="232">
        <f t="shared" si="232"/>
        <v>0</v>
      </c>
      <c r="J292" s="232">
        <f t="shared" si="233"/>
        <v>0</v>
      </c>
      <c r="K292" s="232">
        <f t="shared" si="234"/>
        <v>0</v>
      </c>
      <c r="L292" s="232">
        <f t="shared" si="235"/>
        <v>0</v>
      </c>
      <c r="M292" s="232">
        <f t="shared" si="236"/>
        <v>0</v>
      </c>
      <c r="N292" s="232">
        <f t="shared" si="237"/>
        <v>0</v>
      </c>
      <c r="O292" s="232">
        <f t="shared" si="238"/>
        <v>0</v>
      </c>
      <c r="P292" s="232">
        <f t="shared" si="239"/>
        <v>0</v>
      </c>
      <c r="Q292" s="232">
        <f t="shared" si="240"/>
        <v>0</v>
      </c>
      <c r="R292" s="411">
        <f t="shared" si="241"/>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233"/>
    </row>
    <row r="293" spans="1:99" outlineLevel="1">
      <c r="B293" s="47" t="s">
        <v>1620</v>
      </c>
      <c r="C293" s="232">
        <f t="shared" si="226"/>
        <v>0</v>
      </c>
      <c r="D293" s="232">
        <f t="shared" si="227"/>
        <v>0</v>
      </c>
      <c r="E293" s="232">
        <f t="shared" si="228"/>
        <v>0</v>
      </c>
      <c r="F293" s="232">
        <f t="shared" si="229"/>
        <v>0</v>
      </c>
      <c r="G293" s="232">
        <f t="shared" si="230"/>
        <v>0</v>
      </c>
      <c r="H293" s="232">
        <f t="shared" si="231"/>
        <v>0</v>
      </c>
      <c r="I293" s="232">
        <f t="shared" si="232"/>
        <v>0</v>
      </c>
      <c r="J293" s="232">
        <f t="shared" si="233"/>
        <v>0</v>
      </c>
      <c r="K293" s="232">
        <f t="shared" si="234"/>
        <v>0</v>
      </c>
      <c r="L293" s="232">
        <f t="shared" si="235"/>
        <v>0</v>
      </c>
      <c r="M293" s="232">
        <f t="shared" si="236"/>
        <v>0</v>
      </c>
      <c r="N293" s="232">
        <f t="shared" si="237"/>
        <v>0</v>
      </c>
      <c r="O293" s="232">
        <f t="shared" si="238"/>
        <v>0</v>
      </c>
      <c r="P293" s="232">
        <f t="shared" si="239"/>
        <v>0</v>
      </c>
      <c r="Q293" s="232">
        <f t="shared" si="240"/>
        <v>0</v>
      </c>
      <c r="R293" s="411">
        <f t="shared" si="241"/>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233"/>
    </row>
    <row r="294" spans="1:99" outlineLevel="1">
      <c r="B294" s="47" t="s">
        <v>1051</v>
      </c>
      <c r="C294" s="234">
        <f t="shared" si="226"/>
        <v>0</v>
      </c>
      <c r="D294" s="234">
        <f t="shared" si="227"/>
        <v>0</v>
      </c>
      <c r="E294" s="234">
        <f t="shared" si="228"/>
        <v>0</v>
      </c>
      <c r="F294" s="234">
        <f t="shared" si="229"/>
        <v>0</v>
      </c>
      <c r="G294" s="234">
        <f t="shared" si="230"/>
        <v>0</v>
      </c>
      <c r="H294" s="234">
        <f t="shared" si="231"/>
        <v>0</v>
      </c>
      <c r="I294" s="234">
        <f t="shared" si="232"/>
        <v>0</v>
      </c>
      <c r="J294" s="234">
        <f t="shared" si="233"/>
        <v>0</v>
      </c>
      <c r="K294" s="234">
        <f t="shared" si="234"/>
        <v>0</v>
      </c>
      <c r="L294" s="234">
        <f t="shared" si="235"/>
        <v>0</v>
      </c>
      <c r="M294" s="234">
        <f t="shared" si="236"/>
        <v>0</v>
      </c>
      <c r="N294" s="234">
        <f t="shared" si="237"/>
        <v>0</v>
      </c>
      <c r="O294" s="234">
        <f t="shared" si="238"/>
        <v>0</v>
      </c>
      <c r="P294" s="234">
        <f t="shared" si="239"/>
        <v>0</v>
      </c>
      <c r="Q294" s="234">
        <f t="shared" si="240"/>
        <v>0</v>
      </c>
      <c r="R294" s="412">
        <f t="shared" si="241"/>
        <v>0</v>
      </c>
      <c r="S294" s="447"/>
      <c r="T294" s="448"/>
      <c r="U294" s="448"/>
      <c r="V294" s="448"/>
      <c r="W294" s="448"/>
      <c r="X294" s="448"/>
      <c r="Y294" s="448"/>
      <c r="Z294" s="448"/>
      <c r="AA294" s="448"/>
      <c r="AB294" s="448"/>
      <c r="AC294" s="448"/>
      <c r="AD294" s="448"/>
      <c r="AE294" s="448"/>
      <c r="AF294" s="448"/>
      <c r="AG294" s="448"/>
      <c r="AH294" s="449"/>
      <c r="AI294" s="447"/>
      <c r="AJ294" s="448"/>
      <c r="AK294" s="448"/>
      <c r="AL294" s="448"/>
      <c r="AM294" s="448"/>
      <c r="AN294" s="448"/>
      <c r="AO294" s="448"/>
      <c r="AP294" s="448"/>
      <c r="AQ294" s="448"/>
      <c r="AR294" s="448"/>
      <c r="AS294" s="448"/>
      <c r="AT294" s="448"/>
      <c r="AU294" s="448"/>
      <c r="AV294" s="448"/>
      <c r="AW294" s="448"/>
      <c r="AX294" s="449"/>
      <c r="AY294" s="447"/>
      <c r="AZ294" s="448"/>
      <c r="BA294" s="448"/>
      <c r="BB294" s="448"/>
      <c r="BC294" s="448"/>
      <c r="BD294" s="448"/>
      <c r="BE294" s="448"/>
      <c r="BF294" s="448"/>
      <c r="BG294" s="448"/>
      <c r="BH294" s="448"/>
      <c r="BI294" s="448"/>
      <c r="BJ294" s="448"/>
      <c r="BK294" s="448"/>
      <c r="BL294" s="448"/>
      <c r="BM294" s="448"/>
      <c r="BN294" s="449"/>
      <c r="BO294" s="447"/>
      <c r="BP294" s="448"/>
      <c r="BQ294" s="448"/>
      <c r="BR294" s="448"/>
      <c r="BS294" s="448"/>
      <c r="BT294" s="448"/>
      <c r="BU294" s="448"/>
      <c r="BV294" s="448"/>
      <c r="BW294" s="448"/>
      <c r="BX294" s="448"/>
      <c r="BY294" s="448"/>
      <c r="BZ294" s="448"/>
      <c r="CA294" s="448"/>
      <c r="CB294" s="448"/>
      <c r="CC294" s="448"/>
      <c r="CD294" s="449"/>
      <c r="CE294" s="447"/>
      <c r="CF294" s="448"/>
      <c r="CG294" s="448"/>
      <c r="CH294" s="448"/>
      <c r="CI294" s="448"/>
      <c r="CJ294" s="448"/>
      <c r="CK294" s="448"/>
      <c r="CL294" s="448"/>
      <c r="CM294" s="448"/>
      <c r="CN294" s="448"/>
      <c r="CO294" s="448"/>
      <c r="CP294" s="448"/>
      <c r="CQ294" s="448"/>
      <c r="CR294" s="448"/>
      <c r="CS294" s="448"/>
      <c r="CT294" s="449"/>
      <c r="CU294" s="233"/>
    </row>
    <row r="295" spans="1:99" ht="24.5" outlineLevel="1">
      <c r="B295" s="46" t="str">
        <f>"Timing 3 - mid preg to Birth
"&amp;$B$165&amp;""</f>
        <v>Timing 3 - mid preg to Birth
Standard (7mo)</v>
      </c>
      <c r="C295" s="229">
        <f t="shared" si="226"/>
        <v>0</v>
      </c>
      <c r="D295" s="229">
        <f t="shared" si="227"/>
        <v>0</v>
      </c>
      <c r="E295" s="229">
        <f t="shared" si="228"/>
        <v>0</v>
      </c>
      <c r="F295" s="229">
        <f t="shared" si="229"/>
        <v>0</v>
      </c>
      <c r="G295" s="229">
        <f t="shared" si="230"/>
        <v>0</v>
      </c>
      <c r="H295" s="229">
        <f t="shared" si="231"/>
        <v>0</v>
      </c>
      <c r="I295" s="229">
        <f t="shared" si="232"/>
        <v>0</v>
      </c>
      <c r="J295" s="229">
        <f t="shared" si="233"/>
        <v>0</v>
      </c>
      <c r="K295" s="229">
        <f t="shared" si="234"/>
        <v>0</v>
      </c>
      <c r="L295" s="229">
        <f t="shared" si="235"/>
        <v>0</v>
      </c>
      <c r="M295" s="229">
        <f t="shared" si="236"/>
        <v>0</v>
      </c>
      <c r="N295" s="229">
        <f t="shared" si="237"/>
        <v>0</v>
      </c>
      <c r="O295" s="229">
        <f t="shared" si="238"/>
        <v>0</v>
      </c>
      <c r="P295" s="229">
        <f t="shared" si="239"/>
        <v>0</v>
      </c>
      <c r="Q295" s="229">
        <f t="shared" si="240"/>
        <v>0</v>
      </c>
      <c r="R295" s="410">
        <f t="shared" si="241"/>
        <v>0</v>
      </c>
      <c r="S295" s="421"/>
      <c r="T295" s="230"/>
      <c r="U295" s="230"/>
      <c r="V295" s="230"/>
      <c r="W295" s="230"/>
      <c r="X295" s="230"/>
      <c r="Y295" s="230"/>
      <c r="Z295" s="230"/>
      <c r="AA295" s="230"/>
      <c r="AB295" s="230"/>
      <c r="AC295" s="230"/>
      <c r="AD295" s="230"/>
      <c r="AE295" s="230"/>
      <c r="AF295" s="230"/>
      <c r="AG295" s="230"/>
      <c r="AH295" s="432"/>
      <c r="AI295" s="421"/>
      <c r="AJ295" s="230"/>
      <c r="AK295" s="230"/>
      <c r="AL295" s="230"/>
      <c r="AM295" s="230"/>
      <c r="AN295" s="230"/>
      <c r="AO295" s="230"/>
      <c r="AP295" s="230"/>
      <c r="AQ295" s="230"/>
      <c r="AR295" s="230"/>
      <c r="AS295" s="230"/>
      <c r="AT295" s="230"/>
      <c r="AU295" s="230"/>
      <c r="AV295" s="230"/>
      <c r="AW295" s="230"/>
      <c r="AX295" s="432"/>
      <c r="AY295" s="421"/>
      <c r="AZ295" s="230"/>
      <c r="BA295" s="230"/>
      <c r="BB295" s="230"/>
      <c r="BC295" s="230"/>
      <c r="BD295" s="230"/>
      <c r="BE295" s="230"/>
      <c r="BF295" s="230"/>
      <c r="BG295" s="230"/>
      <c r="BH295" s="230"/>
      <c r="BI295" s="230"/>
      <c r="BJ295" s="230"/>
      <c r="BK295" s="230"/>
      <c r="BL295" s="230"/>
      <c r="BM295" s="230"/>
      <c r="BN295" s="432"/>
      <c r="BO295" s="421"/>
      <c r="BP295" s="230"/>
      <c r="BQ295" s="230"/>
      <c r="BR295" s="230"/>
      <c r="BS295" s="230"/>
      <c r="BT295" s="230"/>
      <c r="BU295" s="230"/>
      <c r="BV295" s="230"/>
      <c r="BW295" s="230"/>
      <c r="BX295" s="230"/>
      <c r="BY295" s="230"/>
      <c r="BZ295" s="230"/>
      <c r="CA295" s="230"/>
      <c r="CB295" s="230"/>
      <c r="CC295" s="230"/>
      <c r="CD295" s="432"/>
      <c r="CE295" s="421"/>
      <c r="CF295" s="230"/>
      <c r="CG295" s="230"/>
      <c r="CH295" s="230"/>
      <c r="CI295" s="230"/>
      <c r="CJ295" s="230"/>
      <c r="CK295" s="230"/>
      <c r="CL295" s="230"/>
      <c r="CM295" s="230"/>
      <c r="CN295" s="230"/>
      <c r="CO295" s="230"/>
      <c r="CP295" s="230"/>
      <c r="CQ295" s="230"/>
      <c r="CR295" s="230"/>
      <c r="CS295" s="230"/>
      <c r="CT295" s="432"/>
      <c r="CU295" s="231" t="s">
        <v>1353</v>
      </c>
    </row>
    <row r="296" spans="1:99" outlineLevel="2">
      <c r="B296" s="47" t="str">
        <f>$B$166&amp;""</f>
        <v>Early</v>
      </c>
      <c r="C296" s="232">
        <f t="shared" si="226"/>
        <v>0</v>
      </c>
      <c r="D296" s="232">
        <f t="shared" si="227"/>
        <v>0</v>
      </c>
      <c r="E296" s="232">
        <f t="shared" si="228"/>
        <v>0</v>
      </c>
      <c r="F296" s="232">
        <f t="shared" si="229"/>
        <v>0</v>
      </c>
      <c r="G296" s="232">
        <f t="shared" si="230"/>
        <v>0</v>
      </c>
      <c r="H296" s="232">
        <f t="shared" si="231"/>
        <v>0</v>
      </c>
      <c r="I296" s="232">
        <f t="shared" si="232"/>
        <v>0</v>
      </c>
      <c r="J296" s="232">
        <f t="shared" si="233"/>
        <v>0</v>
      </c>
      <c r="K296" s="232">
        <f t="shared" si="234"/>
        <v>0</v>
      </c>
      <c r="L296" s="232">
        <f t="shared" si="235"/>
        <v>0</v>
      </c>
      <c r="M296" s="232">
        <f t="shared" si="236"/>
        <v>0</v>
      </c>
      <c r="N296" s="232">
        <f t="shared" si="237"/>
        <v>0</v>
      </c>
      <c r="O296" s="232">
        <f t="shared" si="238"/>
        <v>0</v>
      </c>
      <c r="P296" s="232">
        <f t="shared" si="239"/>
        <v>0</v>
      </c>
      <c r="Q296" s="232">
        <f t="shared" si="240"/>
        <v>0</v>
      </c>
      <c r="R296" s="411">
        <f t="shared" si="241"/>
        <v>0</v>
      </c>
      <c r="S296" s="422"/>
      <c r="T296" s="423"/>
      <c r="U296" s="423"/>
      <c r="V296" s="423"/>
      <c r="W296" s="423"/>
      <c r="X296" s="423"/>
      <c r="Y296" s="423"/>
      <c r="Z296" s="423"/>
      <c r="AA296" s="423"/>
      <c r="AB296" s="423"/>
      <c r="AC296" s="423"/>
      <c r="AD296" s="423"/>
      <c r="AE296" s="423"/>
      <c r="AF296" s="423"/>
      <c r="AG296" s="423"/>
      <c r="AH296" s="433"/>
      <c r="AI296" s="422"/>
      <c r="AJ296" s="423"/>
      <c r="AK296" s="423"/>
      <c r="AL296" s="423"/>
      <c r="AM296" s="423"/>
      <c r="AN296" s="423"/>
      <c r="AO296" s="423"/>
      <c r="AP296" s="423"/>
      <c r="AQ296" s="423"/>
      <c r="AR296" s="423"/>
      <c r="AS296" s="423"/>
      <c r="AT296" s="423"/>
      <c r="AU296" s="423"/>
      <c r="AV296" s="423"/>
      <c r="AW296" s="423"/>
      <c r="AX296" s="433"/>
      <c r="AY296" s="422"/>
      <c r="AZ296" s="423"/>
      <c r="BA296" s="423"/>
      <c r="BB296" s="423"/>
      <c r="BC296" s="423"/>
      <c r="BD296" s="423"/>
      <c r="BE296" s="423"/>
      <c r="BF296" s="423"/>
      <c r="BG296" s="423"/>
      <c r="BH296" s="423"/>
      <c r="BI296" s="423"/>
      <c r="BJ296" s="423"/>
      <c r="BK296" s="423"/>
      <c r="BL296" s="423"/>
      <c r="BM296" s="423"/>
      <c r="BN296" s="433"/>
      <c r="BO296" s="422"/>
      <c r="BP296" s="423"/>
      <c r="BQ296" s="423"/>
      <c r="BR296" s="423"/>
      <c r="BS296" s="423"/>
      <c r="BT296" s="423"/>
      <c r="BU296" s="423"/>
      <c r="BV296" s="423"/>
      <c r="BW296" s="423"/>
      <c r="BX296" s="423"/>
      <c r="BY296" s="423"/>
      <c r="BZ296" s="423"/>
      <c r="CA296" s="423"/>
      <c r="CB296" s="423"/>
      <c r="CC296" s="423"/>
      <c r="CD296" s="433"/>
      <c r="CE296" s="422"/>
      <c r="CF296" s="423"/>
      <c r="CG296" s="423"/>
      <c r="CH296" s="423"/>
      <c r="CI296" s="423"/>
      <c r="CJ296" s="423"/>
      <c r="CK296" s="423"/>
      <c r="CL296" s="423"/>
      <c r="CM296" s="423"/>
      <c r="CN296" s="423"/>
      <c r="CO296" s="423"/>
      <c r="CP296" s="423"/>
      <c r="CQ296" s="423"/>
      <c r="CR296" s="423"/>
      <c r="CS296" s="423"/>
      <c r="CT296" s="433"/>
    </row>
    <row r="297" spans="1:99" outlineLevel="2">
      <c r="B297" s="47" t="str">
        <f>$B$167&amp;""</f>
        <v>Middle</v>
      </c>
      <c r="C297" s="232">
        <f t="shared" si="226"/>
        <v>0</v>
      </c>
      <c r="D297" s="232">
        <f t="shared" si="227"/>
        <v>0</v>
      </c>
      <c r="E297" s="232">
        <f t="shared" si="228"/>
        <v>0</v>
      </c>
      <c r="F297" s="232">
        <f t="shared" si="229"/>
        <v>0</v>
      </c>
      <c r="G297" s="232">
        <f t="shared" si="230"/>
        <v>0</v>
      </c>
      <c r="H297" s="232">
        <f t="shared" si="231"/>
        <v>0</v>
      </c>
      <c r="I297" s="232">
        <f t="shared" si="232"/>
        <v>0</v>
      </c>
      <c r="J297" s="232">
        <f t="shared" si="233"/>
        <v>0</v>
      </c>
      <c r="K297" s="232">
        <f t="shared" si="234"/>
        <v>0</v>
      </c>
      <c r="L297" s="232">
        <f t="shared" si="235"/>
        <v>0</v>
      </c>
      <c r="M297" s="232">
        <f t="shared" si="236"/>
        <v>0</v>
      </c>
      <c r="N297" s="232">
        <f t="shared" si="237"/>
        <v>0</v>
      </c>
      <c r="O297" s="232">
        <f t="shared" si="238"/>
        <v>0</v>
      </c>
      <c r="P297" s="232">
        <f t="shared" si="239"/>
        <v>0</v>
      </c>
      <c r="Q297" s="232">
        <f t="shared" si="240"/>
        <v>0</v>
      </c>
      <c r="R297" s="411">
        <f t="shared" si="241"/>
        <v>0</v>
      </c>
      <c r="S297" s="422"/>
      <c r="T297" s="423"/>
      <c r="U297" s="423"/>
      <c r="V297" s="423"/>
      <c r="W297" s="423"/>
      <c r="X297" s="423"/>
      <c r="Y297" s="423"/>
      <c r="Z297" s="423"/>
      <c r="AA297" s="423"/>
      <c r="AB297" s="423"/>
      <c r="AC297" s="423"/>
      <c r="AD297" s="423"/>
      <c r="AE297" s="423"/>
      <c r="AF297" s="423"/>
      <c r="AG297" s="423"/>
      <c r="AH297" s="433"/>
      <c r="AI297" s="422"/>
      <c r="AJ297" s="423"/>
      <c r="AK297" s="423"/>
      <c r="AL297" s="423"/>
      <c r="AM297" s="423"/>
      <c r="AN297" s="423"/>
      <c r="AO297" s="423"/>
      <c r="AP297" s="423"/>
      <c r="AQ297" s="423"/>
      <c r="AR297" s="423"/>
      <c r="AS297" s="423"/>
      <c r="AT297" s="423"/>
      <c r="AU297" s="423"/>
      <c r="AV297" s="423"/>
      <c r="AW297" s="423"/>
      <c r="AX297" s="433"/>
      <c r="AY297" s="422"/>
      <c r="AZ297" s="423"/>
      <c r="BA297" s="423"/>
      <c r="BB297" s="423"/>
      <c r="BC297" s="423"/>
      <c r="BD297" s="423"/>
      <c r="BE297" s="423"/>
      <c r="BF297" s="423"/>
      <c r="BG297" s="423"/>
      <c r="BH297" s="423"/>
      <c r="BI297" s="423"/>
      <c r="BJ297" s="423"/>
      <c r="BK297" s="423"/>
      <c r="BL297" s="423"/>
      <c r="BM297" s="423"/>
      <c r="BN297" s="433"/>
      <c r="BO297" s="422"/>
      <c r="BP297" s="423"/>
      <c r="BQ297" s="423"/>
      <c r="BR297" s="423"/>
      <c r="BS297" s="423"/>
      <c r="BT297" s="423"/>
      <c r="BU297" s="423"/>
      <c r="BV297" s="423"/>
      <c r="BW297" s="423"/>
      <c r="BX297" s="423"/>
      <c r="BY297" s="423"/>
      <c r="BZ297" s="423"/>
      <c r="CA297" s="423"/>
      <c r="CB297" s="423"/>
      <c r="CC297" s="423"/>
      <c r="CD297" s="433"/>
      <c r="CE297" s="422"/>
      <c r="CF297" s="423"/>
      <c r="CG297" s="423"/>
      <c r="CH297" s="423"/>
      <c r="CI297" s="423"/>
      <c r="CJ297" s="423"/>
      <c r="CK297" s="423"/>
      <c r="CL297" s="423"/>
      <c r="CM297" s="423"/>
      <c r="CN297" s="423"/>
      <c r="CO297" s="423"/>
      <c r="CP297" s="423"/>
      <c r="CQ297" s="423"/>
      <c r="CR297" s="423"/>
      <c r="CS297" s="423"/>
      <c r="CT297" s="433"/>
    </row>
    <row r="298" spans="1:99" outlineLevel="2">
      <c r="B298" s="47" t="str">
        <f>$B$168&amp;""</f>
        <v>Late</v>
      </c>
      <c r="C298" s="232">
        <f t="shared" si="226"/>
        <v>0</v>
      </c>
      <c r="D298" s="232">
        <f t="shared" si="227"/>
        <v>0</v>
      </c>
      <c r="E298" s="232">
        <f t="shared" si="228"/>
        <v>0</v>
      </c>
      <c r="F298" s="232">
        <f t="shared" si="229"/>
        <v>0</v>
      </c>
      <c r="G298" s="232">
        <f t="shared" si="230"/>
        <v>0</v>
      </c>
      <c r="H298" s="232">
        <f t="shared" si="231"/>
        <v>0</v>
      </c>
      <c r="I298" s="232">
        <f t="shared" si="232"/>
        <v>0</v>
      </c>
      <c r="J298" s="232">
        <f t="shared" si="233"/>
        <v>0</v>
      </c>
      <c r="K298" s="232">
        <f t="shared" si="234"/>
        <v>0</v>
      </c>
      <c r="L298" s="232">
        <f t="shared" si="235"/>
        <v>0</v>
      </c>
      <c r="M298" s="232">
        <f t="shared" si="236"/>
        <v>0</v>
      </c>
      <c r="N298" s="232">
        <f t="shared" si="237"/>
        <v>0</v>
      </c>
      <c r="O298" s="232">
        <f t="shared" si="238"/>
        <v>0</v>
      </c>
      <c r="P298" s="232">
        <f t="shared" si="239"/>
        <v>0</v>
      </c>
      <c r="Q298" s="232">
        <f t="shared" si="240"/>
        <v>0</v>
      </c>
      <c r="R298" s="411">
        <f t="shared" si="241"/>
        <v>0</v>
      </c>
      <c r="S298" s="422"/>
      <c r="T298" s="423"/>
      <c r="U298" s="423"/>
      <c r="V298" s="423"/>
      <c r="W298" s="423"/>
      <c r="X298" s="423"/>
      <c r="Y298" s="423"/>
      <c r="Z298" s="423"/>
      <c r="AA298" s="423"/>
      <c r="AB298" s="423"/>
      <c r="AC298" s="423"/>
      <c r="AD298" s="423"/>
      <c r="AE298" s="423"/>
      <c r="AF298" s="423"/>
      <c r="AG298" s="423"/>
      <c r="AH298" s="433"/>
      <c r="AI298" s="422"/>
      <c r="AJ298" s="423"/>
      <c r="AK298" s="423"/>
      <c r="AL298" s="423"/>
      <c r="AM298" s="423"/>
      <c r="AN298" s="423"/>
      <c r="AO298" s="423"/>
      <c r="AP298" s="423"/>
      <c r="AQ298" s="423"/>
      <c r="AR298" s="423"/>
      <c r="AS298" s="423"/>
      <c r="AT298" s="423"/>
      <c r="AU298" s="423"/>
      <c r="AV298" s="423"/>
      <c r="AW298" s="423"/>
      <c r="AX298" s="433"/>
      <c r="AY298" s="422"/>
      <c r="AZ298" s="423"/>
      <c r="BA298" s="423"/>
      <c r="BB298" s="423"/>
      <c r="BC298" s="423"/>
      <c r="BD298" s="423"/>
      <c r="BE298" s="423"/>
      <c r="BF298" s="423"/>
      <c r="BG298" s="423"/>
      <c r="BH298" s="423"/>
      <c r="BI298" s="423"/>
      <c r="BJ298" s="423"/>
      <c r="BK298" s="423"/>
      <c r="BL298" s="423"/>
      <c r="BM298" s="423"/>
      <c r="BN298" s="433"/>
      <c r="BO298" s="422"/>
      <c r="BP298" s="423"/>
      <c r="BQ298" s="423"/>
      <c r="BR298" s="423"/>
      <c r="BS298" s="423"/>
      <c r="BT298" s="423"/>
      <c r="BU298" s="423"/>
      <c r="BV298" s="423"/>
      <c r="BW298" s="423"/>
      <c r="BX298" s="423"/>
      <c r="BY298" s="423"/>
      <c r="BZ298" s="423"/>
      <c r="CA298" s="423"/>
      <c r="CB298" s="423"/>
      <c r="CC298" s="423"/>
      <c r="CD298" s="433"/>
      <c r="CE298" s="422"/>
      <c r="CF298" s="423"/>
      <c r="CG298" s="423"/>
      <c r="CH298" s="423"/>
      <c r="CI298" s="423"/>
      <c r="CJ298" s="423"/>
      <c r="CK298" s="423"/>
      <c r="CL298" s="423"/>
      <c r="CM298" s="423"/>
      <c r="CN298" s="423"/>
      <c r="CO298" s="423"/>
      <c r="CP298" s="423"/>
      <c r="CQ298" s="423"/>
      <c r="CR298" s="423"/>
      <c r="CS298" s="423"/>
      <c r="CT298" s="433"/>
    </row>
    <row r="299" spans="1:99" outlineLevel="2">
      <c r="B299" s="47" t="s">
        <v>929</v>
      </c>
      <c r="C299" s="232">
        <f t="shared" si="226"/>
        <v>0</v>
      </c>
      <c r="D299" s="232">
        <f t="shared" si="227"/>
        <v>0</v>
      </c>
      <c r="E299" s="232">
        <f t="shared" si="228"/>
        <v>0</v>
      </c>
      <c r="F299" s="232">
        <f t="shared" si="229"/>
        <v>0</v>
      </c>
      <c r="G299" s="232">
        <f t="shared" si="230"/>
        <v>0</v>
      </c>
      <c r="H299" s="232">
        <f t="shared" si="231"/>
        <v>0</v>
      </c>
      <c r="I299" s="232">
        <f t="shared" si="232"/>
        <v>0</v>
      </c>
      <c r="J299" s="232">
        <f t="shared" si="233"/>
        <v>0</v>
      </c>
      <c r="K299" s="232">
        <f t="shared" si="234"/>
        <v>0</v>
      </c>
      <c r="L299" s="232">
        <f t="shared" si="235"/>
        <v>0</v>
      </c>
      <c r="M299" s="232">
        <f t="shared" si="236"/>
        <v>0</v>
      </c>
      <c r="N299" s="232">
        <f t="shared" si="237"/>
        <v>0</v>
      </c>
      <c r="O299" s="232">
        <f t="shared" si="238"/>
        <v>0</v>
      </c>
      <c r="P299" s="232">
        <f t="shared" si="239"/>
        <v>0</v>
      </c>
      <c r="Q299" s="232">
        <f t="shared" si="240"/>
        <v>0</v>
      </c>
      <c r="R299" s="411">
        <f t="shared" si="241"/>
        <v>0</v>
      </c>
      <c r="S299" s="444"/>
      <c r="T299" s="445"/>
      <c r="U299" s="445"/>
      <c r="V299" s="445"/>
      <c r="W299" s="445"/>
      <c r="X299" s="445"/>
      <c r="Y299" s="445"/>
      <c r="Z299" s="445"/>
      <c r="AA299" s="445"/>
      <c r="AB299" s="445"/>
      <c r="AC299" s="445"/>
      <c r="AD299" s="445"/>
      <c r="AE299" s="445"/>
      <c r="AF299" s="445"/>
      <c r="AG299" s="445"/>
      <c r="AH299" s="446"/>
      <c r="AI299" s="444"/>
      <c r="AJ299" s="445"/>
      <c r="AK299" s="445"/>
      <c r="AL299" s="445"/>
      <c r="AM299" s="445"/>
      <c r="AN299" s="445"/>
      <c r="AO299" s="445"/>
      <c r="AP299" s="445"/>
      <c r="AQ299" s="445"/>
      <c r="AR299" s="445"/>
      <c r="AS299" s="445"/>
      <c r="AT299" s="445"/>
      <c r="AU299" s="445"/>
      <c r="AV299" s="445"/>
      <c r="AW299" s="445"/>
      <c r="AX299" s="446"/>
      <c r="AY299" s="444"/>
      <c r="AZ299" s="445"/>
      <c r="BA299" s="445"/>
      <c r="BB299" s="445"/>
      <c r="BC299" s="445"/>
      <c r="BD299" s="445"/>
      <c r="BE299" s="445"/>
      <c r="BF299" s="445"/>
      <c r="BG299" s="445"/>
      <c r="BH299" s="445"/>
      <c r="BI299" s="445"/>
      <c r="BJ299" s="445"/>
      <c r="BK299" s="445"/>
      <c r="BL299" s="445"/>
      <c r="BM299" s="445"/>
      <c r="BN299" s="446"/>
      <c r="BO299" s="444"/>
      <c r="BP299" s="445"/>
      <c r="BQ299" s="445"/>
      <c r="BR299" s="445"/>
      <c r="BS299" s="445"/>
      <c r="BT299" s="445"/>
      <c r="BU299" s="445"/>
      <c r="BV299" s="445"/>
      <c r="BW299" s="445"/>
      <c r="BX299" s="445"/>
      <c r="BY299" s="445"/>
      <c r="BZ299" s="445"/>
      <c r="CA299" s="445"/>
      <c r="CB299" s="445"/>
      <c r="CC299" s="445"/>
      <c r="CD299" s="446"/>
      <c r="CE299" s="444"/>
      <c r="CF299" s="445"/>
      <c r="CG299" s="445"/>
      <c r="CH299" s="445"/>
      <c r="CI299" s="445"/>
      <c r="CJ299" s="445"/>
      <c r="CK299" s="445"/>
      <c r="CL299" s="445"/>
      <c r="CM299" s="445"/>
      <c r="CN299" s="445"/>
      <c r="CO299" s="445"/>
      <c r="CP299" s="445"/>
      <c r="CQ299" s="445"/>
      <c r="CR299" s="445"/>
      <c r="CS299" s="445"/>
      <c r="CT299" s="446"/>
    </row>
    <row r="300" spans="1:99" outlineLevel="2">
      <c r="B300" s="47" t="str">
        <f>$B$170&amp;""</f>
        <v>7mo with 0% mated</v>
      </c>
      <c r="C300" s="232">
        <f t="shared" si="226"/>
        <v>0</v>
      </c>
      <c r="D300" s="232">
        <f t="shared" si="227"/>
        <v>0</v>
      </c>
      <c r="E300" s="232">
        <f t="shared" si="228"/>
        <v>0</v>
      </c>
      <c r="F300" s="232">
        <f t="shared" si="229"/>
        <v>0</v>
      </c>
      <c r="G300" s="232">
        <f t="shared" si="230"/>
        <v>0</v>
      </c>
      <c r="H300" s="232">
        <f t="shared" si="231"/>
        <v>0</v>
      </c>
      <c r="I300" s="232">
        <f t="shared" si="232"/>
        <v>0</v>
      </c>
      <c r="J300" s="232">
        <f t="shared" si="233"/>
        <v>0</v>
      </c>
      <c r="K300" s="232">
        <f t="shared" si="234"/>
        <v>0</v>
      </c>
      <c r="L300" s="232">
        <f t="shared" si="235"/>
        <v>0</v>
      </c>
      <c r="M300" s="232">
        <f t="shared" si="236"/>
        <v>0</v>
      </c>
      <c r="N300" s="232">
        <f t="shared" si="237"/>
        <v>0</v>
      </c>
      <c r="O300" s="232">
        <f t="shared" si="238"/>
        <v>0</v>
      </c>
      <c r="P300" s="232">
        <f t="shared" si="239"/>
        <v>0</v>
      </c>
      <c r="Q300" s="232">
        <f t="shared" si="240"/>
        <v>0</v>
      </c>
      <c r="R300" s="411">
        <f t="shared" si="241"/>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row>
    <row r="301" spans="1:99" outlineLevel="2">
      <c r="B301" s="47" t="s">
        <v>1620</v>
      </c>
      <c r="C301" s="232">
        <f t="shared" si="226"/>
        <v>0</v>
      </c>
      <c r="D301" s="232">
        <f t="shared" si="227"/>
        <v>0</v>
      </c>
      <c r="E301" s="232">
        <f t="shared" si="228"/>
        <v>0</v>
      </c>
      <c r="F301" s="232">
        <f t="shared" si="229"/>
        <v>0</v>
      </c>
      <c r="G301" s="232">
        <f t="shared" si="230"/>
        <v>0</v>
      </c>
      <c r="H301" s="232">
        <f t="shared" si="231"/>
        <v>0</v>
      </c>
      <c r="I301" s="232">
        <f t="shared" si="232"/>
        <v>0</v>
      </c>
      <c r="J301" s="232">
        <f t="shared" si="233"/>
        <v>0</v>
      </c>
      <c r="K301" s="232">
        <f t="shared" si="234"/>
        <v>0</v>
      </c>
      <c r="L301" s="232">
        <f t="shared" si="235"/>
        <v>0</v>
      </c>
      <c r="M301" s="232">
        <f t="shared" si="236"/>
        <v>0</v>
      </c>
      <c r="N301" s="232">
        <f t="shared" si="237"/>
        <v>0</v>
      </c>
      <c r="O301" s="232">
        <f t="shared" si="238"/>
        <v>0</v>
      </c>
      <c r="P301" s="232">
        <f t="shared" si="239"/>
        <v>0</v>
      </c>
      <c r="Q301" s="232">
        <f t="shared" si="240"/>
        <v>0</v>
      </c>
      <c r="R301" s="411">
        <f t="shared" si="241"/>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row>
    <row r="302" spans="1:99" outlineLevel="2">
      <c r="B302" s="47" t="s">
        <v>1051</v>
      </c>
      <c r="C302" s="234">
        <f t="shared" ref="C302:C325" si="242">CHOOSE(d.Region,S302,AI302,AY302)</f>
        <v>0</v>
      </c>
      <c r="D302" s="234">
        <f t="shared" ref="D302:D325" si="243">CHOOSE(d.Region,T302,AJ302,AZ302)</f>
        <v>0</v>
      </c>
      <c r="E302" s="234">
        <f t="shared" ref="E302:E325" si="244">CHOOSE(d.Region,U302,AK302,BA302)</f>
        <v>0</v>
      </c>
      <c r="F302" s="234">
        <f t="shared" ref="F302:F325" si="245">CHOOSE(d.Region,V302,AL302,BB302)</f>
        <v>0</v>
      </c>
      <c r="G302" s="234">
        <f t="shared" ref="G302:G325" si="246">CHOOSE(d.Region,W302,AM302,BC302)</f>
        <v>0</v>
      </c>
      <c r="H302" s="234">
        <f t="shared" ref="H302:H325" si="247">CHOOSE(d.Region,X302,AN302,BD302)</f>
        <v>0</v>
      </c>
      <c r="I302" s="234">
        <f t="shared" ref="I302:I325" si="248">CHOOSE(d.Region,Y302,AO302,BE302)</f>
        <v>0</v>
      </c>
      <c r="J302" s="234">
        <f t="shared" ref="J302:J325" si="249">CHOOSE(d.Region,Z302,AP302,BF302)</f>
        <v>0</v>
      </c>
      <c r="K302" s="234">
        <f t="shared" ref="K302:K325" si="250">CHOOSE(d.Region,AA302,AQ302,BG302)</f>
        <v>0</v>
      </c>
      <c r="L302" s="234">
        <f t="shared" ref="L302:L325" si="251">CHOOSE(d.Region,AB302,AR302,BH302)</f>
        <v>0</v>
      </c>
      <c r="M302" s="234">
        <f t="shared" ref="M302:M325" si="252">CHOOSE(d.Region,AC302,AS302,BI302)</f>
        <v>0</v>
      </c>
      <c r="N302" s="234">
        <f t="shared" ref="N302:N325" si="253">CHOOSE(d.Region,AD302,AT302,BJ302)</f>
        <v>0</v>
      </c>
      <c r="O302" s="234">
        <f t="shared" ref="O302:O325" si="254">CHOOSE(d.Region,AE302,AU302,BK302)</f>
        <v>0</v>
      </c>
      <c r="P302" s="234">
        <f t="shared" ref="P302:P325" si="255">CHOOSE(d.Region,AF302,AV302,BL302)</f>
        <v>0</v>
      </c>
      <c r="Q302" s="234">
        <f t="shared" ref="Q302:Q325" si="256">CHOOSE(d.Region,AG302,AW302,BM302)</f>
        <v>0</v>
      </c>
      <c r="R302" s="412">
        <f t="shared" ref="R302:R325" si="257">CHOOSE(d.Region,AH302,AX302,BN302)</f>
        <v>0</v>
      </c>
      <c r="S302" s="447"/>
      <c r="T302" s="448"/>
      <c r="U302" s="448"/>
      <c r="V302" s="448"/>
      <c r="W302" s="448"/>
      <c r="X302" s="448"/>
      <c r="Y302" s="448"/>
      <c r="Z302" s="448"/>
      <c r="AA302" s="448"/>
      <c r="AB302" s="448"/>
      <c r="AC302" s="448"/>
      <c r="AD302" s="448"/>
      <c r="AE302" s="448"/>
      <c r="AF302" s="448"/>
      <c r="AG302" s="448"/>
      <c r="AH302" s="449"/>
      <c r="AI302" s="447"/>
      <c r="AJ302" s="448"/>
      <c r="AK302" s="448"/>
      <c r="AL302" s="448"/>
      <c r="AM302" s="448"/>
      <c r="AN302" s="448"/>
      <c r="AO302" s="448"/>
      <c r="AP302" s="448"/>
      <c r="AQ302" s="448"/>
      <c r="AR302" s="448"/>
      <c r="AS302" s="448"/>
      <c r="AT302" s="448"/>
      <c r="AU302" s="448"/>
      <c r="AV302" s="448"/>
      <c r="AW302" s="448"/>
      <c r="AX302" s="449"/>
      <c r="AY302" s="447"/>
      <c r="AZ302" s="448"/>
      <c r="BA302" s="448"/>
      <c r="BB302" s="448"/>
      <c r="BC302" s="448"/>
      <c r="BD302" s="448"/>
      <c r="BE302" s="448"/>
      <c r="BF302" s="448"/>
      <c r="BG302" s="448"/>
      <c r="BH302" s="448"/>
      <c r="BI302" s="448"/>
      <c r="BJ302" s="448"/>
      <c r="BK302" s="448"/>
      <c r="BL302" s="448"/>
      <c r="BM302" s="448"/>
      <c r="BN302" s="449"/>
      <c r="BO302" s="447"/>
      <c r="BP302" s="448"/>
      <c r="BQ302" s="448"/>
      <c r="BR302" s="448"/>
      <c r="BS302" s="448"/>
      <c r="BT302" s="448"/>
      <c r="BU302" s="448"/>
      <c r="BV302" s="448"/>
      <c r="BW302" s="448"/>
      <c r="BX302" s="448"/>
      <c r="BY302" s="448"/>
      <c r="BZ302" s="448"/>
      <c r="CA302" s="448"/>
      <c r="CB302" s="448"/>
      <c r="CC302" s="448"/>
      <c r="CD302" s="449"/>
      <c r="CE302" s="447"/>
      <c r="CF302" s="448"/>
      <c r="CG302" s="448"/>
      <c r="CH302" s="448"/>
      <c r="CI302" s="448"/>
      <c r="CJ302" s="448"/>
      <c r="CK302" s="448"/>
      <c r="CL302" s="448"/>
      <c r="CM302" s="448"/>
      <c r="CN302" s="448"/>
      <c r="CO302" s="448"/>
      <c r="CP302" s="448"/>
      <c r="CQ302" s="448"/>
      <c r="CR302" s="448"/>
      <c r="CS302" s="448"/>
      <c r="CT302" s="449"/>
    </row>
    <row r="303" spans="1:99" ht="24.5" outlineLevel="2">
      <c r="A303" t="s">
        <v>1644</v>
      </c>
      <c r="B303" s="46" t="str">
        <f>"Timing 1 - Wean to Join
"&amp;$B$165&amp;""</f>
        <v>Timing 1 - Wean to Join
Standard (7mo)</v>
      </c>
      <c r="C303" s="229">
        <f t="shared" si="242"/>
        <v>0</v>
      </c>
      <c r="D303" s="229">
        <f t="shared" si="243"/>
        <v>0</v>
      </c>
      <c r="E303" s="229">
        <f t="shared" si="244"/>
        <v>0</v>
      </c>
      <c r="F303" s="229">
        <f t="shared" si="245"/>
        <v>0</v>
      </c>
      <c r="G303" s="229">
        <f t="shared" si="246"/>
        <v>0</v>
      </c>
      <c r="H303" s="229">
        <f t="shared" si="247"/>
        <v>0</v>
      </c>
      <c r="I303" s="229">
        <f t="shared" si="248"/>
        <v>0</v>
      </c>
      <c r="J303" s="229">
        <f t="shared" si="249"/>
        <v>0</v>
      </c>
      <c r="K303" s="229">
        <f t="shared" si="250"/>
        <v>0</v>
      </c>
      <c r="L303" s="229">
        <f t="shared" si="251"/>
        <v>0</v>
      </c>
      <c r="M303" s="229">
        <f t="shared" si="252"/>
        <v>0</v>
      </c>
      <c r="N303" s="229">
        <f t="shared" si="253"/>
        <v>0</v>
      </c>
      <c r="O303" s="229">
        <f t="shared" si="254"/>
        <v>0</v>
      </c>
      <c r="P303" s="229">
        <f t="shared" si="255"/>
        <v>0</v>
      </c>
      <c r="Q303" s="229">
        <f t="shared" si="256"/>
        <v>0</v>
      </c>
      <c r="R303" s="410">
        <f t="shared" si="257"/>
        <v>0</v>
      </c>
      <c r="S303" s="421"/>
      <c r="T303" s="230"/>
      <c r="U303" s="230"/>
      <c r="V303" s="230"/>
      <c r="W303" s="230"/>
      <c r="X303" s="230"/>
      <c r="Y303" s="230"/>
      <c r="Z303" s="230"/>
      <c r="AA303" s="230"/>
      <c r="AB303" s="230"/>
      <c r="AC303" s="230"/>
      <c r="AD303" s="230"/>
      <c r="AE303" s="230"/>
      <c r="AF303" s="230"/>
      <c r="AG303" s="230"/>
      <c r="AH303" s="432"/>
      <c r="AI303" s="421"/>
      <c r="AJ303" s="230"/>
      <c r="AK303" s="230"/>
      <c r="AL303" s="230"/>
      <c r="AM303" s="230"/>
      <c r="AN303" s="230"/>
      <c r="AO303" s="230"/>
      <c r="AP303" s="230"/>
      <c r="AQ303" s="230"/>
      <c r="AR303" s="230"/>
      <c r="AS303" s="230"/>
      <c r="AT303" s="230"/>
      <c r="AU303" s="230"/>
      <c r="AV303" s="230"/>
      <c r="AW303" s="230"/>
      <c r="AX303" s="432"/>
      <c r="AY303" s="421"/>
      <c r="AZ303" s="230"/>
      <c r="BA303" s="230"/>
      <c r="BB303" s="230"/>
      <c r="BC303" s="230"/>
      <c r="BD303" s="230"/>
      <c r="BE303" s="230"/>
      <c r="BF303" s="230"/>
      <c r="BG303" s="230"/>
      <c r="BH303" s="230"/>
      <c r="BI303" s="230"/>
      <c r="BJ303" s="230"/>
      <c r="BK303" s="230"/>
      <c r="BL303" s="230"/>
      <c r="BM303" s="230"/>
      <c r="BN303" s="432"/>
      <c r="BO303" s="421"/>
      <c r="BP303" s="230"/>
      <c r="BQ303" s="230"/>
      <c r="BR303" s="230"/>
      <c r="BS303" s="230"/>
      <c r="BT303" s="230"/>
      <c r="BU303" s="230"/>
      <c r="BV303" s="230"/>
      <c r="BW303" s="230"/>
      <c r="BX303" s="230"/>
      <c r="BY303" s="230"/>
      <c r="BZ303" s="230"/>
      <c r="CA303" s="230"/>
      <c r="CB303" s="230"/>
      <c r="CC303" s="230"/>
      <c r="CD303" s="432"/>
      <c r="CE303" s="421"/>
      <c r="CF303" s="230"/>
      <c r="CG303" s="230"/>
      <c r="CH303" s="230"/>
      <c r="CI303" s="230"/>
      <c r="CJ303" s="230"/>
      <c r="CK303" s="230"/>
      <c r="CL303" s="230"/>
      <c r="CM303" s="230"/>
      <c r="CN303" s="230"/>
      <c r="CO303" s="230"/>
      <c r="CP303" s="230"/>
      <c r="CQ303" s="230"/>
      <c r="CR303" s="230"/>
      <c r="CS303" s="230"/>
      <c r="CT303" s="432"/>
      <c r="CU303" s="231" t="s">
        <v>1353</v>
      </c>
    </row>
    <row r="304" spans="1:99" outlineLevel="2">
      <c r="B304" s="47" t="str">
        <f>$B$166&amp;""</f>
        <v>Early</v>
      </c>
      <c r="C304" s="232">
        <f t="shared" si="242"/>
        <v>0</v>
      </c>
      <c r="D304" s="232">
        <f t="shared" si="243"/>
        <v>0</v>
      </c>
      <c r="E304" s="232">
        <f t="shared" si="244"/>
        <v>0</v>
      </c>
      <c r="F304" s="232">
        <f t="shared" si="245"/>
        <v>0</v>
      </c>
      <c r="G304" s="232">
        <f t="shared" si="246"/>
        <v>0</v>
      </c>
      <c r="H304" s="232">
        <f t="shared" si="247"/>
        <v>0</v>
      </c>
      <c r="I304" s="232">
        <f t="shared" si="248"/>
        <v>0</v>
      </c>
      <c r="J304" s="232">
        <f t="shared" si="249"/>
        <v>0</v>
      </c>
      <c r="K304" s="232">
        <f t="shared" si="250"/>
        <v>0</v>
      </c>
      <c r="L304" s="232">
        <f t="shared" si="251"/>
        <v>0</v>
      </c>
      <c r="M304" s="232">
        <f t="shared" si="252"/>
        <v>0</v>
      </c>
      <c r="N304" s="232">
        <f t="shared" si="253"/>
        <v>0</v>
      </c>
      <c r="O304" s="232">
        <f t="shared" si="254"/>
        <v>0</v>
      </c>
      <c r="P304" s="232">
        <f t="shared" si="255"/>
        <v>0</v>
      </c>
      <c r="Q304" s="232">
        <f t="shared" si="256"/>
        <v>0</v>
      </c>
      <c r="R304" s="411">
        <f t="shared" si="257"/>
        <v>0</v>
      </c>
      <c r="S304" s="422"/>
      <c r="T304" s="423"/>
      <c r="U304" s="423"/>
      <c r="V304" s="423"/>
      <c r="W304" s="423"/>
      <c r="X304" s="423"/>
      <c r="Y304" s="423"/>
      <c r="Z304" s="423"/>
      <c r="AA304" s="423"/>
      <c r="AB304" s="423"/>
      <c r="AC304" s="423"/>
      <c r="AD304" s="423"/>
      <c r="AE304" s="423"/>
      <c r="AF304" s="423"/>
      <c r="AG304" s="423"/>
      <c r="AH304" s="433"/>
      <c r="AI304" s="422"/>
      <c r="AJ304" s="423"/>
      <c r="AK304" s="423"/>
      <c r="AL304" s="423"/>
      <c r="AM304" s="423"/>
      <c r="AN304" s="423"/>
      <c r="AO304" s="423"/>
      <c r="AP304" s="423"/>
      <c r="AQ304" s="423"/>
      <c r="AR304" s="423"/>
      <c r="AS304" s="423"/>
      <c r="AT304" s="423"/>
      <c r="AU304" s="423"/>
      <c r="AV304" s="423"/>
      <c r="AW304" s="423"/>
      <c r="AX304" s="433"/>
      <c r="AY304" s="422"/>
      <c r="AZ304" s="423"/>
      <c r="BA304" s="423"/>
      <c r="BB304" s="423"/>
      <c r="BC304" s="423"/>
      <c r="BD304" s="423"/>
      <c r="BE304" s="423"/>
      <c r="BF304" s="423"/>
      <c r="BG304" s="423"/>
      <c r="BH304" s="423"/>
      <c r="BI304" s="423"/>
      <c r="BJ304" s="423"/>
      <c r="BK304" s="423"/>
      <c r="BL304" s="423"/>
      <c r="BM304" s="423"/>
      <c r="BN304" s="433"/>
      <c r="BO304" s="422"/>
      <c r="BP304" s="423"/>
      <c r="BQ304" s="423"/>
      <c r="BR304" s="423"/>
      <c r="BS304" s="423"/>
      <c r="BT304" s="423"/>
      <c r="BU304" s="423"/>
      <c r="BV304" s="423"/>
      <c r="BW304" s="423"/>
      <c r="BX304" s="423"/>
      <c r="BY304" s="423"/>
      <c r="BZ304" s="423"/>
      <c r="CA304" s="423"/>
      <c r="CB304" s="423"/>
      <c r="CC304" s="423"/>
      <c r="CD304" s="433"/>
      <c r="CE304" s="422"/>
      <c r="CF304" s="423"/>
      <c r="CG304" s="423"/>
      <c r="CH304" s="423"/>
      <c r="CI304" s="423"/>
      <c r="CJ304" s="423"/>
      <c r="CK304" s="423"/>
      <c r="CL304" s="423"/>
      <c r="CM304" s="423"/>
      <c r="CN304" s="423"/>
      <c r="CO304" s="423"/>
      <c r="CP304" s="423"/>
      <c r="CQ304" s="423"/>
      <c r="CR304" s="423"/>
      <c r="CS304" s="423"/>
      <c r="CT304" s="433"/>
      <c r="CU304" s="233"/>
    </row>
    <row r="305" spans="2:99" outlineLevel="2">
      <c r="B305" s="47" t="str">
        <f>$B$167&amp;""</f>
        <v>Middle</v>
      </c>
      <c r="C305" s="232">
        <f t="shared" si="242"/>
        <v>0</v>
      </c>
      <c r="D305" s="232">
        <f t="shared" si="243"/>
        <v>0</v>
      </c>
      <c r="E305" s="232">
        <f t="shared" si="244"/>
        <v>0</v>
      </c>
      <c r="F305" s="232">
        <f t="shared" si="245"/>
        <v>0</v>
      </c>
      <c r="G305" s="232">
        <f t="shared" si="246"/>
        <v>0</v>
      </c>
      <c r="H305" s="232">
        <f t="shared" si="247"/>
        <v>0</v>
      </c>
      <c r="I305" s="232">
        <f t="shared" si="248"/>
        <v>0</v>
      </c>
      <c r="J305" s="232">
        <f t="shared" si="249"/>
        <v>0</v>
      </c>
      <c r="K305" s="232">
        <f t="shared" si="250"/>
        <v>0</v>
      </c>
      <c r="L305" s="232">
        <f t="shared" si="251"/>
        <v>0</v>
      </c>
      <c r="M305" s="232">
        <f t="shared" si="252"/>
        <v>0</v>
      </c>
      <c r="N305" s="232">
        <f t="shared" si="253"/>
        <v>0</v>
      </c>
      <c r="O305" s="232">
        <f t="shared" si="254"/>
        <v>0</v>
      </c>
      <c r="P305" s="232">
        <f t="shared" si="255"/>
        <v>0</v>
      </c>
      <c r="Q305" s="232">
        <f t="shared" si="256"/>
        <v>0</v>
      </c>
      <c r="R305" s="411">
        <f t="shared" si="257"/>
        <v>0</v>
      </c>
      <c r="S305" s="422"/>
      <c r="T305" s="423"/>
      <c r="U305" s="423"/>
      <c r="V305" s="423"/>
      <c r="W305" s="423"/>
      <c r="X305" s="423"/>
      <c r="Y305" s="423"/>
      <c r="Z305" s="423"/>
      <c r="AA305" s="423"/>
      <c r="AB305" s="423"/>
      <c r="AC305" s="423"/>
      <c r="AD305" s="423"/>
      <c r="AE305" s="423"/>
      <c r="AF305" s="423"/>
      <c r="AG305" s="423"/>
      <c r="AH305" s="433"/>
      <c r="AI305" s="422"/>
      <c r="AJ305" s="423"/>
      <c r="AK305" s="423"/>
      <c r="AL305" s="423"/>
      <c r="AM305" s="423"/>
      <c r="AN305" s="423"/>
      <c r="AO305" s="423"/>
      <c r="AP305" s="423"/>
      <c r="AQ305" s="423"/>
      <c r="AR305" s="423"/>
      <c r="AS305" s="423"/>
      <c r="AT305" s="423"/>
      <c r="AU305" s="423"/>
      <c r="AV305" s="423"/>
      <c r="AW305" s="423"/>
      <c r="AX305" s="433"/>
      <c r="AY305" s="422"/>
      <c r="AZ305" s="423"/>
      <c r="BA305" s="423"/>
      <c r="BB305" s="423"/>
      <c r="BC305" s="423"/>
      <c r="BD305" s="423"/>
      <c r="BE305" s="423"/>
      <c r="BF305" s="423"/>
      <c r="BG305" s="423"/>
      <c r="BH305" s="423"/>
      <c r="BI305" s="423"/>
      <c r="BJ305" s="423"/>
      <c r="BK305" s="423"/>
      <c r="BL305" s="423"/>
      <c r="BM305" s="423"/>
      <c r="BN305" s="433"/>
      <c r="BO305" s="422"/>
      <c r="BP305" s="423"/>
      <c r="BQ305" s="423"/>
      <c r="BR305" s="423"/>
      <c r="BS305" s="423"/>
      <c r="BT305" s="423"/>
      <c r="BU305" s="423"/>
      <c r="BV305" s="423"/>
      <c r="BW305" s="423"/>
      <c r="BX305" s="423"/>
      <c r="BY305" s="423"/>
      <c r="BZ305" s="423"/>
      <c r="CA305" s="423"/>
      <c r="CB305" s="423"/>
      <c r="CC305" s="423"/>
      <c r="CD305" s="433"/>
      <c r="CE305" s="422"/>
      <c r="CF305" s="423"/>
      <c r="CG305" s="423"/>
      <c r="CH305" s="423"/>
      <c r="CI305" s="423"/>
      <c r="CJ305" s="423"/>
      <c r="CK305" s="423"/>
      <c r="CL305" s="423"/>
      <c r="CM305" s="423"/>
      <c r="CN305" s="423"/>
      <c r="CO305" s="423"/>
      <c r="CP305" s="423"/>
      <c r="CQ305" s="423"/>
      <c r="CR305" s="423"/>
      <c r="CS305" s="423"/>
      <c r="CT305" s="433"/>
    </row>
    <row r="306" spans="2:99" outlineLevel="2">
      <c r="B306" s="47" t="str">
        <f>$B$168&amp;""</f>
        <v>Late</v>
      </c>
      <c r="C306" s="232">
        <f t="shared" si="242"/>
        <v>0</v>
      </c>
      <c r="D306" s="232">
        <f t="shared" si="243"/>
        <v>0</v>
      </c>
      <c r="E306" s="232">
        <f t="shared" si="244"/>
        <v>0</v>
      </c>
      <c r="F306" s="232">
        <f t="shared" si="245"/>
        <v>0</v>
      </c>
      <c r="G306" s="232">
        <f t="shared" si="246"/>
        <v>0</v>
      </c>
      <c r="H306" s="232">
        <f t="shared" si="247"/>
        <v>0</v>
      </c>
      <c r="I306" s="232">
        <f t="shared" si="248"/>
        <v>0</v>
      </c>
      <c r="J306" s="232">
        <f t="shared" si="249"/>
        <v>0</v>
      </c>
      <c r="K306" s="232">
        <f t="shared" si="250"/>
        <v>0</v>
      </c>
      <c r="L306" s="232">
        <f t="shared" si="251"/>
        <v>0</v>
      </c>
      <c r="M306" s="232">
        <f t="shared" si="252"/>
        <v>0</v>
      </c>
      <c r="N306" s="232">
        <f t="shared" si="253"/>
        <v>0</v>
      </c>
      <c r="O306" s="232">
        <f t="shared" si="254"/>
        <v>0</v>
      </c>
      <c r="P306" s="232">
        <f t="shared" si="255"/>
        <v>0</v>
      </c>
      <c r="Q306" s="232">
        <f t="shared" si="256"/>
        <v>0</v>
      </c>
      <c r="R306" s="411">
        <f t="shared" si="257"/>
        <v>0</v>
      </c>
      <c r="S306" s="422"/>
      <c r="T306" s="423"/>
      <c r="U306" s="423"/>
      <c r="V306" s="423"/>
      <c r="W306" s="423"/>
      <c r="X306" s="423"/>
      <c r="Y306" s="423"/>
      <c r="Z306" s="423"/>
      <c r="AA306" s="423"/>
      <c r="AB306" s="423"/>
      <c r="AC306" s="423"/>
      <c r="AD306" s="423"/>
      <c r="AE306" s="423"/>
      <c r="AF306" s="423"/>
      <c r="AG306" s="423"/>
      <c r="AH306" s="433"/>
      <c r="AI306" s="422"/>
      <c r="AJ306" s="423"/>
      <c r="AK306" s="423"/>
      <c r="AL306" s="423"/>
      <c r="AM306" s="423"/>
      <c r="AN306" s="423"/>
      <c r="AO306" s="423"/>
      <c r="AP306" s="423"/>
      <c r="AQ306" s="423"/>
      <c r="AR306" s="423"/>
      <c r="AS306" s="423"/>
      <c r="AT306" s="423"/>
      <c r="AU306" s="423"/>
      <c r="AV306" s="423"/>
      <c r="AW306" s="423"/>
      <c r="AX306" s="433"/>
      <c r="AY306" s="422"/>
      <c r="AZ306" s="423"/>
      <c r="BA306" s="423"/>
      <c r="BB306" s="423"/>
      <c r="BC306" s="423"/>
      <c r="BD306" s="423"/>
      <c r="BE306" s="423"/>
      <c r="BF306" s="423"/>
      <c r="BG306" s="423"/>
      <c r="BH306" s="423"/>
      <c r="BI306" s="423"/>
      <c r="BJ306" s="423"/>
      <c r="BK306" s="423"/>
      <c r="BL306" s="423"/>
      <c r="BM306" s="423"/>
      <c r="BN306" s="433"/>
      <c r="BO306" s="422"/>
      <c r="BP306" s="423"/>
      <c r="BQ306" s="423"/>
      <c r="BR306" s="423"/>
      <c r="BS306" s="423"/>
      <c r="BT306" s="423"/>
      <c r="BU306" s="423"/>
      <c r="BV306" s="423"/>
      <c r="BW306" s="423"/>
      <c r="BX306" s="423"/>
      <c r="BY306" s="423"/>
      <c r="BZ306" s="423"/>
      <c r="CA306" s="423"/>
      <c r="CB306" s="423"/>
      <c r="CC306" s="423"/>
      <c r="CD306" s="433"/>
      <c r="CE306" s="422"/>
      <c r="CF306" s="423"/>
      <c r="CG306" s="423"/>
      <c r="CH306" s="423"/>
      <c r="CI306" s="423"/>
      <c r="CJ306" s="423"/>
      <c r="CK306" s="423"/>
      <c r="CL306" s="423"/>
      <c r="CM306" s="423"/>
      <c r="CN306" s="423"/>
      <c r="CO306" s="423"/>
      <c r="CP306" s="423"/>
      <c r="CQ306" s="423"/>
      <c r="CR306" s="423"/>
      <c r="CS306" s="423"/>
      <c r="CT306" s="433"/>
    </row>
    <row r="307" spans="2:99" outlineLevel="2">
      <c r="B307" s="47" t="s">
        <v>1487</v>
      </c>
      <c r="C307" s="232">
        <f t="shared" si="242"/>
        <v>0</v>
      </c>
      <c r="D307" s="232">
        <f t="shared" si="243"/>
        <v>0</v>
      </c>
      <c r="E307" s="232">
        <f t="shared" si="244"/>
        <v>0</v>
      </c>
      <c r="F307" s="232">
        <f t="shared" si="245"/>
        <v>0</v>
      </c>
      <c r="G307" s="232">
        <f t="shared" si="246"/>
        <v>0</v>
      </c>
      <c r="H307" s="232">
        <f t="shared" si="247"/>
        <v>0</v>
      </c>
      <c r="I307" s="232">
        <f t="shared" si="248"/>
        <v>0</v>
      </c>
      <c r="J307" s="232">
        <f t="shared" si="249"/>
        <v>0</v>
      </c>
      <c r="K307" s="232">
        <f t="shared" si="250"/>
        <v>0</v>
      </c>
      <c r="L307" s="232">
        <f t="shared" si="251"/>
        <v>0</v>
      </c>
      <c r="M307" s="232">
        <f t="shared" si="252"/>
        <v>0</v>
      </c>
      <c r="N307" s="232">
        <f t="shared" si="253"/>
        <v>0</v>
      </c>
      <c r="O307" s="232">
        <f t="shared" si="254"/>
        <v>0</v>
      </c>
      <c r="P307" s="232">
        <f t="shared" si="255"/>
        <v>0</v>
      </c>
      <c r="Q307" s="232">
        <f t="shared" si="256"/>
        <v>0</v>
      </c>
      <c r="R307" s="411">
        <f t="shared" si="257"/>
        <v>0</v>
      </c>
      <c r="S307" s="444"/>
      <c r="T307" s="445"/>
      <c r="U307" s="445"/>
      <c r="V307" s="445"/>
      <c r="W307" s="445"/>
      <c r="X307" s="445"/>
      <c r="Y307" s="445"/>
      <c r="Z307" s="445"/>
      <c r="AA307" s="445"/>
      <c r="AB307" s="445"/>
      <c r="AC307" s="445"/>
      <c r="AD307" s="445"/>
      <c r="AE307" s="445"/>
      <c r="AF307" s="445"/>
      <c r="AG307" s="445"/>
      <c r="AH307" s="446"/>
      <c r="AI307" s="444"/>
      <c r="AJ307" s="445"/>
      <c r="AK307" s="445"/>
      <c r="AL307" s="445"/>
      <c r="AM307" s="445"/>
      <c r="AN307" s="445"/>
      <c r="AO307" s="445"/>
      <c r="AP307" s="445"/>
      <c r="AQ307" s="445"/>
      <c r="AR307" s="445"/>
      <c r="AS307" s="445"/>
      <c r="AT307" s="445"/>
      <c r="AU307" s="445"/>
      <c r="AV307" s="445"/>
      <c r="AW307" s="445"/>
      <c r="AX307" s="446"/>
      <c r="AY307" s="444"/>
      <c r="AZ307" s="445"/>
      <c r="BA307" s="445"/>
      <c r="BB307" s="445"/>
      <c r="BC307" s="445"/>
      <c r="BD307" s="445"/>
      <c r="BE307" s="445"/>
      <c r="BF307" s="445"/>
      <c r="BG307" s="445"/>
      <c r="BH307" s="445"/>
      <c r="BI307" s="445"/>
      <c r="BJ307" s="445"/>
      <c r="BK307" s="445"/>
      <c r="BL307" s="445"/>
      <c r="BM307" s="445"/>
      <c r="BN307" s="446"/>
      <c r="BO307" s="444"/>
      <c r="BP307" s="445"/>
      <c r="BQ307" s="445"/>
      <c r="BR307" s="445"/>
      <c r="BS307" s="445"/>
      <c r="BT307" s="445"/>
      <c r="BU307" s="445"/>
      <c r="BV307" s="445"/>
      <c r="BW307" s="445"/>
      <c r="BX307" s="445"/>
      <c r="BY307" s="445"/>
      <c r="BZ307" s="445"/>
      <c r="CA307" s="445"/>
      <c r="CB307" s="445"/>
      <c r="CC307" s="445"/>
      <c r="CD307" s="446"/>
      <c r="CE307" s="444"/>
      <c r="CF307" s="445"/>
      <c r="CG307" s="445"/>
      <c r="CH307" s="445"/>
      <c r="CI307" s="445"/>
      <c r="CJ307" s="445"/>
      <c r="CK307" s="445"/>
      <c r="CL307" s="445"/>
      <c r="CM307" s="445"/>
      <c r="CN307" s="445"/>
      <c r="CO307" s="445"/>
      <c r="CP307" s="445"/>
      <c r="CQ307" s="445"/>
      <c r="CR307" s="445"/>
      <c r="CS307" s="445"/>
      <c r="CT307" s="446"/>
    </row>
    <row r="308" spans="2:99" outlineLevel="1">
      <c r="B308" s="47" t="str">
        <f>$B$170&amp;""</f>
        <v>7mo with 0% mated</v>
      </c>
      <c r="C308" s="232">
        <f t="shared" si="242"/>
        <v>0</v>
      </c>
      <c r="D308" s="232">
        <f t="shared" si="243"/>
        <v>0</v>
      </c>
      <c r="E308" s="232">
        <f t="shared" si="244"/>
        <v>0</v>
      </c>
      <c r="F308" s="232">
        <f t="shared" si="245"/>
        <v>0</v>
      </c>
      <c r="G308" s="232">
        <f t="shared" si="246"/>
        <v>0</v>
      </c>
      <c r="H308" s="232">
        <f t="shared" si="247"/>
        <v>0</v>
      </c>
      <c r="I308" s="232">
        <f t="shared" si="248"/>
        <v>0</v>
      </c>
      <c r="J308" s="232">
        <f t="shared" si="249"/>
        <v>0</v>
      </c>
      <c r="K308" s="232">
        <f t="shared" si="250"/>
        <v>0</v>
      </c>
      <c r="L308" s="232">
        <f t="shared" si="251"/>
        <v>0</v>
      </c>
      <c r="M308" s="232">
        <f t="shared" si="252"/>
        <v>0</v>
      </c>
      <c r="N308" s="232">
        <f t="shared" si="253"/>
        <v>0</v>
      </c>
      <c r="O308" s="232">
        <f t="shared" si="254"/>
        <v>0</v>
      </c>
      <c r="P308" s="232">
        <f t="shared" si="255"/>
        <v>0</v>
      </c>
      <c r="Q308" s="232">
        <f t="shared" si="256"/>
        <v>0</v>
      </c>
      <c r="R308" s="411">
        <f t="shared" si="257"/>
        <v>0</v>
      </c>
      <c r="S308" s="444"/>
      <c r="T308" s="445"/>
      <c r="U308" s="445"/>
      <c r="V308" s="445"/>
      <c r="W308" s="445"/>
      <c r="X308" s="445"/>
      <c r="Y308" s="445"/>
      <c r="Z308" s="445"/>
      <c r="AA308" s="445"/>
      <c r="AB308" s="445"/>
      <c r="AC308" s="445"/>
      <c r="AD308" s="445"/>
      <c r="AE308" s="445"/>
      <c r="AF308" s="445"/>
      <c r="AG308" s="445"/>
      <c r="AH308" s="446"/>
      <c r="AI308" s="444"/>
      <c r="AJ308" s="445"/>
      <c r="AK308" s="445"/>
      <c r="AL308" s="445"/>
      <c r="AM308" s="445"/>
      <c r="AN308" s="445"/>
      <c r="AO308" s="445"/>
      <c r="AP308" s="445"/>
      <c r="AQ308" s="445"/>
      <c r="AR308" s="445"/>
      <c r="AS308" s="445"/>
      <c r="AT308" s="445"/>
      <c r="AU308" s="445"/>
      <c r="AV308" s="445"/>
      <c r="AW308" s="445"/>
      <c r="AX308" s="446"/>
      <c r="AY308" s="444"/>
      <c r="AZ308" s="445"/>
      <c r="BA308" s="445"/>
      <c r="BB308" s="445"/>
      <c r="BC308" s="445"/>
      <c r="BD308" s="445"/>
      <c r="BE308" s="445"/>
      <c r="BF308" s="445"/>
      <c r="BG308" s="445"/>
      <c r="BH308" s="445"/>
      <c r="BI308" s="445"/>
      <c r="BJ308" s="445"/>
      <c r="BK308" s="445"/>
      <c r="BL308" s="445"/>
      <c r="BM308" s="445"/>
      <c r="BN308" s="446"/>
      <c r="BO308" s="444"/>
      <c r="BP308" s="445"/>
      <c r="BQ308" s="445"/>
      <c r="BR308" s="445"/>
      <c r="BS308" s="445"/>
      <c r="BT308" s="445"/>
      <c r="BU308" s="445"/>
      <c r="BV308" s="445"/>
      <c r="BW308" s="445"/>
      <c r="BX308" s="445"/>
      <c r="BY308" s="445"/>
      <c r="BZ308" s="445"/>
      <c r="CA308" s="445"/>
      <c r="CB308" s="445"/>
      <c r="CC308" s="445"/>
      <c r="CD308" s="446"/>
      <c r="CE308" s="444"/>
      <c r="CF308" s="445"/>
      <c r="CG308" s="445"/>
      <c r="CH308" s="445"/>
      <c r="CI308" s="445"/>
      <c r="CJ308" s="445"/>
      <c r="CK308" s="445"/>
      <c r="CL308" s="445"/>
      <c r="CM308" s="445"/>
      <c r="CN308" s="445"/>
      <c r="CO308" s="445"/>
      <c r="CP308" s="445"/>
      <c r="CQ308" s="445"/>
      <c r="CR308" s="445"/>
      <c r="CS308" s="445"/>
      <c r="CT308" s="446"/>
      <c r="CU308" s="233"/>
    </row>
    <row r="309" spans="2:99" outlineLevel="1">
      <c r="B309" s="47" t="s">
        <v>1620</v>
      </c>
      <c r="C309" s="232">
        <f t="shared" si="242"/>
        <v>0</v>
      </c>
      <c r="D309" s="232">
        <f t="shared" si="243"/>
        <v>0</v>
      </c>
      <c r="E309" s="232">
        <f t="shared" si="244"/>
        <v>0</v>
      </c>
      <c r="F309" s="232">
        <f t="shared" si="245"/>
        <v>0</v>
      </c>
      <c r="G309" s="232">
        <f t="shared" si="246"/>
        <v>0</v>
      </c>
      <c r="H309" s="232">
        <f t="shared" si="247"/>
        <v>0</v>
      </c>
      <c r="I309" s="232">
        <f t="shared" si="248"/>
        <v>0</v>
      </c>
      <c r="J309" s="232">
        <f t="shared" si="249"/>
        <v>0</v>
      </c>
      <c r="K309" s="232">
        <f t="shared" si="250"/>
        <v>0</v>
      </c>
      <c r="L309" s="232">
        <f t="shared" si="251"/>
        <v>0</v>
      </c>
      <c r="M309" s="232">
        <f t="shared" si="252"/>
        <v>0</v>
      </c>
      <c r="N309" s="232">
        <f t="shared" si="253"/>
        <v>0</v>
      </c>
      <c r="O309" s="232">
        <f t="shared" si="254"/>
        <v>0</v>
      </c>
      <c r="P309" s="232">
        <f t="shared" si="255"/>
        <v>0</v>
      </c>
      <c r="Q309" s="232">
        <f t="shared" si="256"/>
        <v>0</v>
      </c>
      <c r="R309" s="411">
        <f t="shared" si="257"/>
        <v>0</v>
      </c>
      <c r="S309" s="444"/>
      <c r="T309" s="445"/>
      <c r="U309" s="445"/>
      <c r="V309" s="445"/>
      <c r="W309" s="445"/>
      <c r="X309" s="445"/>
      <c r="Y309" s="445"/>
      <c r="Z309" s="445"/>
      <c r="AA309" s="445"/>
      <c r="AB309" s="445"/>
      <c r="AC309" s="445"/>
      <c r="AD309" s="445"/>
      <c r="AE309" s="445"/>
      <c r="AF309" s="445"/>
      <c r="AG309" s="445"/>
      <c r="AH309" s="446"/>
      <c r="AI309" s="444"/>
      <c r="AJ309" s="445"/>
      <c r="AK309" s="445"/>
      <c r="AL309" s="445"/>
      <c r="AM309" s="445"/>
      <c r="AN309" s="445"/>
      <c r="AO309" s="445"/>
      <c r="AP309" s="445"/>
      <c r="AQ309" s="445"/>
      <c r="AR309" s="445"/>
      <c r="AS309" s="445"/>
      <c r="AT309" s="445"/>
      <c r="AU309" s="445"/>
      <c r="AV309" s="445"/>
      <c r="AW309" s="445"/>
      <c r="AX309" s="446"/>
      <c r="AY309" s="444"/>
      <c r="AZ309" s="445"/>
      <c r="BA309" s="445"/>
      <c r="BB309" s="445"/>
      <c r="BC309" s="445"/>
      <c r="BD309" s="445"/>
      <c r="BE309" s="445"/>
      <c r="BF309" s="445"/>
      <c r="BG309" s="445"/>
      <c r="BH309" s="445"/>
      <c r="BI309" s="445"/>
      <c r="BJ309" s="445"/>
      <c r="BK309" s="445"/>
      <c r="BL309" s="445"/>
      <c r="BM309" s="445"/>
      <c r="BN309" s="446"/>
      <c r="BO309" s="444"/>
      <c r="BP309" s="445"/>
      <c r="BQ309" s="445"/>
      <c r="BR309" s="445"/>
      <c r="BS309" s="445"/>
      <c r="BT309" s="445"/>
      <c r="BU309" s="445"/>
      <c r="BV309" s="445"/>
      <c r="BW309" s="445"/>
      <c r="BX309" s="445"/>
      <c r="BY309" s="445"/>
      <c r="BZ309" s="445"/>
      <c r="CA309" s="445"/>
      <c r="CB309" s="445"/>
      <c r="CC309" s="445"/>
      <c r="CD309" s="446"/>
      <c r="CE309" s="444"/>
      <c r="CF309" s="445"/>
      <c r="CG309" s="445"/>
      <c r="CH309" s="445"/>
      <c r="CI309" s="445"/>
      <c r="CJ309" s="445"/>
      <c r="CK309" s="445"/>
      <c r="CL309" s="445"/>
      <c r="CM309" s="445"/>
      <c r="CN309" s="445"/>
      <c r="CO309" s="445"/>
      <c r="CP309" s="445"/>
      <c r="CQ309" s="445"/>
      <c r="CR309" s="445"/>
      <c r="CS309" s="445"/>
      <c r="CT309" s="446"/>
      <c r="CU309" s="233"/>
    </row>
    <row r="310" spans="2:99" outlineLevel="1">
      <c r="B310" s="47" t="s">
        <v>1051</v>
      </c>
      <c r="C310" s="234">
        <f t="shared" si="242"/>
        <v>0</v>
      </c>
      <c r="D310" s="234">
        <f t="shared" si="243"/>
        <v>0</v>
      </c>
      <c r="E310" s="234">
        <f t="shared" si="244"/>
        <v>0</v>
      </c>
      <c r="F310" s="234">
        <f t="shared" si="245"/>
        <v>0</v>
      </c>
      <c r="G310" s="234">
        <f t="shared" si="246"/>
        <v>0</v>
      </c>
      <c r="H310" s="234">
        <f t="shared" si="247"/>
        <v>0</v>
      </c>
      <c r="I310" s="234">
        <f t="shared" si="248"/>
        <v>0</v>
      </c>
      <c r="J310" s="234">
        <f t="shared" si="249"/>
        <v>0</v>
      </c>
      <c r="K310" s="234">
        <f t="shared" si="250"/>
        <v>0</v>
      </c>
      <c r="L310" s="234">
        <f t="shared" si="251"/>
        <v>0</v>
      </c>
      <c r="M310" s="234">
        <f t="shared" si="252"/>
        <v>0</v>
      </c>
      <c r="N310" s="234">
        <f t="shared" si="253"/>
        <v>0</v>
      </c>
      <c r="O310" s="234">
        <f t="shared" si="254"/>
        <v>0</v>
      </c>
      <c r="P310" s="234">
        <f t="shared" si="255"/>
        <v>0</v>
      </c>
      <c r="Q310" s="234">
        <f t="shared" si="256"/>
        <v>0</v>
      </c>
      <c r="R310" s="412">
        <f t="shared" si="257"/>
        <v>0</v>
      </c>
      <c r="S310" s="444"/>
      <c r="T310" s="445"/>
      <c r="U310" s="445"/>
      <c r="V310" s="445"/>
      <c r="W310" s="445"/>
      <c r="X310" s="445"/>
      <c r="Y310" s="445"/>
      <c r="Z310" s="445"/>
      <c r="AA310" s="445"/>
      <c r="AB310" s="445"/>
      <c r="AC310" s="445"/>
      <c r="AD310" s="445"/>
      <c r="AE310" s="445"/>
      <c r="AF310" s="445"/>
      <c r="AG310" s="445"/>
      <c r="AH310" s="446"/>
      <c r="AI310" s="444"/>
      <c r="AJ310" s="445"/>
      <c r="AK310" s="445"/>
      <c r="AL310" s="445"/>
      <c r="AM310" s="445"/>
      <c r="AN310" s="445"/>
      <c r="AO310" s="445"/>
      <c r="AP310" s="445"/>
      <c r="AQ310" s="445"/>
      <c r="AR310" s="445"/>
      <c r="AS310" s="445"/>
      <c r="AT310" s="445"/>
      <c r="AU310" s="445"/>
      <c r="AV310" s="445"/>
      <c r="AW310" s="445"/>
      <c r="AX310" s="446"/>
      <c r="AY310" s="444"/>
      <c r="AZ310" s="445"/>
      <c r="BA310" s="445"/>
      <c r="BB310" s="445"/>
      <c r="BC310" s="445"/>
      <c r="BD310" s="445"/>
      <c r="BE310" s="445"/>
      <c r="BF310" s="445"/>
      <c r="BG310" s="445"/>
      <c r="BH310" s="445"/>
      <c r="BI310" s="445"/>
      <c r="BJ310" s="445"/>
      <c r="BK310" s="445"/>
      <c r="BL310" s="445"/>
      <c r="BM310" s="445"/>
      <c r="BN310" s="446"/>
      <c r="BO310" s="444"/>
      <c r="BP310" s="445"/>
      <c r="BQ310" s="445"/>
      <c r="BR310" s="445"/>
      <c r="BS310" s="445"/>
      <c r="BT310" s="445"/>
      <c r="BU310" s="445"/>
      <c r="BV310" s="445"/>
      <c r="BW310" s="445"/>
      <c r="BX310" s="445"/>
      <c r="BY310" s="445"/>
      <c r="BZ310" s="445"/>
      <c r="CA310" s="445"/>
      <c r="CB310" s="445"/>
      <c r="CC310" s="445"/>
      <c r="CD310" s="446"/>
      <c r="CE310" s="444"/>
      <c r="CF310" s="445"/>
      <c r="CG310" s="445"/>
      <c r="CH310" s="445"/>
      <c r="CI310" s="445"/>
      <c r="CJ310" s="445"/>
      <c r="CK310" s="445"/>
      <c r="CL310" s="445"/>
      <c r="CM310" s="445"/>
      <c r="CN310" s="445"/>
      <c r="CO310" s="445"/>
      <c r="CP310" s="445"/>
      <c r="CQ310" s="445"/>
      <c r="CR310" s="445"/>
      <c r="CS310" s="445"/>
      <c r="CT310" s="446"/>
      <c r="CU310" s="233"/>
    </row>
    <row r="311" spans="2:99" ht="24.5" outlineLevel="1">
      <c r="B311" s="46" t="str">
        <f>"Timing 2 - Join to mid preg
"&amp;$B$165&amp;""</f>
        <v>Timing 2 - Join to mid preg
Standard (7mo)</v>
      </c>
      <c r="C311" s="229">
        <f t="shared" si="242"/>
        <v>0</v>
      </c>
      <c r="D311" s="229">
        <f t="shared" si="243"/>
        <v>0</v>
      </c>
      <c r="E311" s="229">
        <f t="shared" si="244"/>
        <v>0</v>
      </c>
      <c r="F311" s="229">
        <f t="shared" si="245"/>
        <v>0</v>
      </c>
      <c r="G311" s="229">
        <f t="shared" si="246"/>
        <v>0</v>
      </c>
      <c r="H311" s="229">
        <f t="shared" si="247"/>
        <v>0</v>
      </c>
      <c r="I311" s="229">
        <f t="shared" si="248"/>
        <v>0</v>
      </c>
      <c r="J311" s="229">
        <f t="shared" si="249"/>
        <v>0</v>
      </c>
      <c r="K311" s="229">
        <f t="shared" si="250"/>
        <v>0</v>
      </c>
      <c r="L311" s="229">
        <f t="shared" si="251"/>
        <v>0</v>
      </c>
      <c r="M311" s="229">
        <f t="shared" si="252"/>
        <v>0</v>
      </c>
      <c r="N311" s="229">
        <f t="shared" si="253"/>
        <v>0</v>
      </c>
      <c r="O311" s="229">
        <f t="shared" si="254"/>
        <v>0</v>
      </c>
      <c r="P311" s="229">
        <f t="shared" si="255"/>
        <v>0</v>
      </c>
      <c r="Q311" s="229">
        <f t="shared" si="256"/>
        <v>0</v>
      </c>
      <c r="R311" s="410">
        <f t="shared" si="257"/>
        <v>0</v>
      </c>
      <c r="S311" s="421"/>
      <c r="T311" s="230"/>
      <c r="U311" s="230"/>
      <c r="V311" s="230"/>
      <c r="W311" s="230"/>
      <c r="X311" s="230"/>
      <c r="Y311" s="230"/>
      <c r="Z311" s="230"/>
      <c r="AA311" s="230"/>
      <c r="AB311" s="230"/>
      <c r="AC311" s="230"/>
      <c r="AD311" s="230"/>
      <c r="AE311" s="230"/>
      <c r="AF311" s="230"/>
      <c r="AG311" s="230"/>
      <c r="AH311" s="432"/>
      <c r="AI311" s="421"/>
      <c r="AJ311" s="230"/>
      <c r="AK311" s="230"/>
      <c r="AL311" s="230"/>
      <c r="AM311" s="230"/>
      <c r="AN311" s="230"/>
      <c r="AO311" s="230"/>
      <c r="AP311" s="230"/>
      <c r="AQ311" s="230"/>
      <c r="AR311" s="230"/>
      <c r="AS311" s="230"/>
      <c r="AT311" s="230"/>
      <c r="AU311" s="230"/>
      <c r="AV311" s="230"/>
      <c r="AW311" s="230"/>
      <c r="AX311" s="432"/>
      <c r="AY311" s="421"/>
      <c r="AZ311" s="230"/>
      <c r="BA311" s="230"/>
      <c r="BB311" s="230"/>
      <c r="BC311" s="230"/>
      <c r="BD311" s="230"/>
      <c r="BE311" s="230"/>
      <c r="BF311" s="230"/>
      <c r="BG311" s="230"/>
      <c r="BH311" s="230"/>
      <c r="BI311" s="230"/>
      <c r="BJ311" s="230"/>
      <c r="BK311" s="230"/>
      <c r="BL311" s="230"/>
      <c r="BM311" s="230"/>
      <c r="BN311" s="432"/>
      <c r="BO311" s="421"/>
      <c r="BP311" s="230"/>
      <c r="BQ311" s="230"/>
      <c r="BR311" s="230"/>
      <c r="BS311" s="230"/>
      <c r="BT311" s="230"/>
      <c r="BU311" s="230"/>
      <c r="BV311" s="230"/>
      <c r="BW311" s="230"/>
      <c r="BX311" s="230"/>
      <c r="BY311" s="230"/>
      <c r="BZ311" s="230"/>
      <c r="CA311" s="230"/>
      <c r="CB311" s="230"/>
      <c r="CC311" s="230"/>
      <c r="CD311" s="432"/>
      <c r="CE311" s="421"/>
      <c r="CF311" s="230"/>
      <c r="CG311" s="230"/>
      <c r="CH311" s="230"/>
      <c r="CI311" s="230"/>
      <c r="CJ311" s="230"/>
      <c r="CK311" s="230"/>
      <c r="CL311" s="230"/>
      <c r="CM311" s="230"/>
      <c r="CN311" s="230"/>
      <c r="CO311" s="230"/>
      <c r="CP311" s="230"/>
      <c r="CQ311" s="230"/>
      <c r="CR311" s="230"/>
      <c r="CS311" s="230"/>
      <c r="CT311" s="432"/>
      <c r="CU311" s="231" t="s">
        <v>1353</v>
      </c>
    </row>
    <row r="312" spans="2:99" outlineLevel="1">
      <c r="B312" s="47" t="str">
        <f>$B$166&amp;""</f>
        <v>Early</v>
      </c>
      <c r="C312" s="232">
        <f t="shared" si="242"/>
        <v>0</v>
      </c>
      <c r="D312" s="232">
        <f t="shared" si="243"/>
        <v>0</v>
      </c>
      <c r="E312" s="232">
        <f t="shared" si="244"/>
        <v>0</v>
      </c>
      <c r="F312" s="232">
        <f t="shared" si="245"/>
        <v>0</v>
      </c>
      <c r="G312" s="232">
        <f t="shared" si="246"/>
        <v>0</v>
      </c>
      <c r="H312" s="232">
        <f t="shared" si="247"/>
        <v>0</v>
      </c>
      <c r="I312" s="232">
        <f t="shared" si="248"/>
        <v>0</v>
      </c>
      <c r="J312" s="232">
        <f t="shared" si="249"/>
        <v>0</v>
      </c>
      <c r="K312" s="232">
        <f t="shared" si="250"/>
        <v>0</v>
      </c>
      <c r="L312" s="232">
        <f t="shared" si="251"/>
        <v>0</v>
      </c>
      <c r="M312" s="232">
        <f t="shared" si="252"/>
        <v>0</v>
      </c>
      <c r="N312" s="232">
        <f t="shared" si="253"/>
        <v>0</v>
      </c>
      <c r="O312" s="232">
        <f t="shared" si="254"/>
        <v>0</v>
      </c>
      <c r="P312" s="232">
        <f t="shared" si="255"/>
        <v>0</v>
      </c>
      <c r="Q312" s="232">
        <f t="shared" si="256"/>
        <v>0</v>
      </c>
      <c r="R312" s="411">
        <f t="shared" si="257"/>
        <v>0</v>
      </c>
      <c r="S312" s="422"/>
      <c r="T312" s="423"/>
      <c r="U312" s="423"/>
      <c r="V312" s="423"/>
      <c r="W312" s="423"/>
      <c r="X312" s="423"/>
      <c r="Y312" s="423"/>
      <c r="Z312" s="423"/>
      <c r="AA312" s="423"/>
      <c r="AB312" s="423"/>
      <c r="AC312" s="423"/>
      <c r="AD312" s="423"/>
      <c r="AE312" s="423"/>
      <c r="AF312" s="423"/>
      <c r="AG312" s="423"/>
      <c r="AH312" s="433"/>
      <c r="AI312" s="422"/>
      <c r="AJ312" s="423"/>
      <c r="AK312" s="423"/>
      <c r="AL312" s="423"/>
      <c r="AM312" s="423"/>
      <c r="AN312" s="423"/>
      <c r="AO312" s="423"/>
      <c r="AP312" s="423"/>
      <c r="AQ312" s="423"/>
      <c r="AR312" s="423"/>
      <c r="AS312" s="423"/>
      <c r="AT312" s="423"/>
      <c r="AU312" s="423"/>
      <c r="AV312" s="423"/>
      <c r="AW312" s="423"/>
      <c r="AX312" s="433"/>
      <c r="AY312" s="422"/>
      <c r="AZ312" s="423"/>
      <c r="BA312" s="423"/>
      <c r="BB312" s="423"/>
      <c r="BC312" s="423"/>
      <c r="BD312" s="423"/>
      <c r="BE312" s="423"/>
      <c r="BF312" s="423"/>
      <c r="BG312" s="423"/>
      <c r="BH312" s="423"/>
      <c r="BI312" s="423"/>
      <c r="BJ312" s="423"/>
      <c r="BK312" s="423"/>
      <c r="BL312" s="423"/>
      <c r="BM312" s="423"/>
      <c r="BN312" s="433"/>
      <c r="BO312" s="422"/>
      <c r="BP312" s="423"/>
      <c r="BQ312" s="423"/>
      <c r="BR312" s="423"/>
      <c r="BS312" s="423"/>
      <c r="BT312" s="423"/>
      <c r="BU312" s="423"/>
      <c r="BV312" s="423"/>
      <c r="BW312" s="423"/>
      <c r="BX312" s="423"/>
      <c r="BY312" s="423"/>
      <c r="BZ312" s="423"/>
      <c r="CA312" s="423"/>
      <c r="CB312" s="423"/>
      <c r="CC312" s="423"/>
      <c r="CD312" s="433"/>
      <c r="CE312" s="422"/>
      <c r="CF312" s="423"/>
      <c r="CG312" s="423"/>
      <c r="CH312" s="423"/>
      <c r="CI312" s="423"/>
      <c r="CJ312" s="423"/>
      <c r="CK312" s="423"/>
      <c r="CL312" s="423"/>
      <c r="CM312" s="423"/>
      <c r="CN312" s="423"/>
      <c r="CO312" s="423"/>
      <c r="CP312" s="423"/>
      <c r="CQ312" s="423"/>
      <c r="CR312" s="423"/>
      <c r="CS312" s="423"/>
      <c r="CT312" s="433"/>
    </row>
    <row r="313" spans="2:99" outlineLevel="1">
      <c r="B313" s="47" t="str">
        <f>$B$167&amp;""</f>
        <v>Middle</v>
      </c>
      <c r="C313" s="232">
        <f t="shared" si="242"/>
        <v>0</v>
      </c>
      <c r="D313" s="232">
        <f t="shared" si="243"/>
        <v>0</v>
      </c>
      <c r="E313" s="232">
        <f t="shared" si="244"/>
        <v>0</v>
      </c>
      <c r="F313" s="232">
        <f t="shared" si="245"/>
        <v>0</v>
      </c>
      <c r="G313" s="232">
        <f t="shared" si="246"/>
        <v>0</v>
      </c>
      <c r="H313" s="232">
        <f t="shared" si="247"/>
        <v>0</v>
      </c>
      <c r="I313" s="232">
        <f t="shared" si="248"/>
        <v>0</v>
      </c>
      <c r="J313" s="232">
        <f t="shared" si="249"/>
        <v>0</v>
      </c>
      <c r="K313" s="232">
        <f t="shared" si="250"/>
        <v>0</v>
      </c>
      <c r="L313" s="232">
        <f t="shared" si="251"/>
        <v>0</v>
      </c>
      <c r="M313" s="232">
        <f t="shared" si="252"/>
        <v>0</v>
      </c>
      <c r="N313" s="232">
        <f t="shared" si="253"/>
        <v>0</v>
      </c>
      <c r="O313" s="232">
        <f t="shared" si="254"/>
        <v>0</v>
      </c>
      <c r="P313" s="232">
        <f t="shared" si="255"/>
        <v>0</v>
      </c>
      <c r="Q313" s="232">
        <f t="shared" si="256"/>
        <v>0</v>
      </c>
      <c r="R313" s="411">
        <f t="shared" si="257"/>
        <v>0</v>
      </c>
      <c r="S313" s="422"/>
      <c r="T313" s="423"/>
      <c r="U313" s="423"/>
      <c r="V313" s="423"/>
      <c r="W313" s="423"/>
      <c r="X313" s="423"/>
      <c r="Y313" s="423"/>
      <c r="Z313" s="423"/>
      <c r="AA313" s="423"/>
      <c r="AB313" s="423"/>
      <c r="AC313" s="423"/>
      <c r="AD313" s="423"/>
      <c r="AE313" s="423"/>
      <c r="AF313" s="423"/>
      <c r="AG313" s="423"/>
      <c r="AH313" s="433"/>
      <c r="AI313" s="422"/>
      <c r="AJ313" s="423"/>
      <c r="AK313" s="423"/>
      <c r="AL313" s="423"/>
      <c r="AM313" s="423"/>
      <c r="AN313" s="423"/>
      <c r="AO313" s="423"/>
      <c r="AP313" s="423"/>
      <c r="AQ313" s="423"/>
      <c r="AR313" s="423"/>
      <c r="AS313" s="423"/>
      <c r="AT313" s="423"/>
      <c r="AU313" s="423"/>
      <c r="AV313" s="423"/>
      <c r="AW313" s="423"/>
      <c r="AX313" s="433"/>
      <c r="AY313" s="422"/>
      <c r="AZ313" s="423"/>
      <c r="BA313" s="423"/>
      <c r="BB313" s="423"/>
      <c r="BC313" s="423"/>
      <c r="BD313" s="423"/>
      <c r="BE313" s="423"/>
      <c r="BF313" s="423"/>
      <c r="BG313" s="423"/>
      <c r="BH313" s="423"/>
      <c r="BI313" s="423"/>
      <c r="BJ313" s="423"/>
      <c r="BK313" s="423"/>
      <c r="BL313" s="423"/>
      <c r="BM313" s="423"/>
      <c r="BN313" s="433"/>
      <c r="BO313" s="422"/>
      <c r="BP313" s="423"/>
      <c r="BQ313" s="423"/>
      <c r="BR313" s="423"/>
      <c r="BS313" s="423"/>
      <c r="BT313" s="423"/>
      <c r="BU313" s="423"/>
      <c r="BV313" s="423"/>
      <c r="BW313" s="423"/>
      <c r="BX313" s="423"/>
      <c r="BY313" s="423"/>
      <c r="BZ313" s="423"/>
      <c r="CA313" s="423"/>
      <c r="CB313" s="423"/>
      <c r="CC313" s="423"/>
      <c r="CD313" s="433"/>
      <c r="CE313" s="422"/>
      <c r="CF313" s="423"/>
      <c r="CG313" s="423"/>
      <c r="CH313" s="423"/>
      <c r="CI313" s="423"/>
      <c r="CJ313" s="423"/>
      <c r="CK313" s="423"/>
      <c r="CL313" s="423"/>
      <c r="CM313" s="423"/>
      <c r="CN313" s="423"/>
      <c r="CO313" s="423"/>
      <c r="CP313" s="423"/>
      <c r="CQ313" s="423"/>
      <c r="CR313" s="423"/>
      <c r="CS313" s="423"/>
      <c r="CT313" s="433"/>
    </row>
    <row r="314" spans="2:99" outlineLevel="1">
      <c r="B314" s="47" t="str">
        <f>$B$168&amp;""</f>
        <v>Late</v>
      </c>
      <c r="C314" s="232">
        <f t="shared" si="242"/>
        <v>0</v>
      </c>
      <c r="D314" s="232">
        <f t="shared" si="243"/>
        <v>0</v>
      </c>
      <c r="E314" s="232">
        <f t="shared" si="244"/>
        <v>0</v>
      </c>
      <c r="F314" s="232">
        <f t="shared" si="245"/>
        <v>0</v>
      </c>
      <c r="G314" s="232">
        <f t="shared" si="246"/>
        <v>0</v>
      </c>
      <c r="H314" s="232">
        <f t="shared" si="247"/>
        <v>0</v>
      </c>
      <c r="I314" s="232">
        <f t="shared" si="248"/>
        <v>0</v>
      </c>
      <c r="J314" s="232">
        <f t="shared" si="249"/>
        <v>0</v>
      </c>
      <c r="K314" s="232">
        <f t="shared" si="250"/>
        <v>0</v>
      </c>
      <c r="L314" s="232">
        <f t="shared" si="251"/>
        <v>0</v>
      </c>
      <c r="M314" s="232">
        <f t="shared" si="252"/>
        <v>0</v>
      </c>
      <c r="N314" s="232">
        <f t="shared" si="253"/>
        <v>0</v>
      </c>
      <c r="O314" s="232">
        <f t="shared" si="254"/>
        <v>0</v>
      </c>
      <c r="P314" s="232">
        <f t="shared" si="255"/>
        <v>0</v>
      </c>
      <c r="Q314" s="232">
        <f t="shared" si="256"/>
        <v>0</v>
      </c>
      <c r="R314" s="411">
        <f t="shared" si="257"/>
        <v>0</v>
      </c>
      <c r="S314" s="422"/>
      <c r="T314" s="423"/>
      <c r="U314" s="423"/>
      <c r="V314" s="423"/>
      <c r="W314" s="423"/>
      <c r="X314" s="423"/>
      <c r="Y314" s="423"/>
      <c r="Z314" s="423"/>
      <c r="AA314" s="423"/>
      <c r="AB314" s="423"/>
      <c r="AC314" s="423"/>
      <c r="AD314" s="423"/>
      <c r="AE314" s="423"/>
      <c r="AF314" s="423"/>
      <c r="AG314" s="423"/>
      <c r="AH314" s="433"/>
      <c r="AI314" s="422"/>
      <c r="AJ314" s="423"/>
      <c r="AK314" s="423"/>
      <c r="AL314" s="423"/>
      <c r="AM314" s="423"/>
      <c r="AN314" s="423"/>
      <c r="AO314" s="423"/>
      <c r="AP314" s="423"/>
      <c r="AQ314" s="423"/>
      <c r="AR314" s="423"/>
      <c r="AS314" s="423"/>
      <c r="AT314" s="423"/>
      <c r="AU314" s="423"/>
      <c r="AV314" s="423"/>
      <c r="AW314" s="423"/>
      <c r="AX314" s="433"/>
      <c r="AY314" s="422"/>
      <c r="AZ314" s="423"/>
      <c r="BA314" s="423"/>
      <c r="BB314" s="423"/>
      <c r="BC314" s="423"/>
      <c r="BD314" s="423"/>
      <c r="BE314" s="423"/>
      <c r="BF314" s="423"/>
      <c r="BG314" s="423"/>
      <c r="BH314" s="423"/>
      <c r="BI314" s="423"/>
      <c r="BJ314" s="423"/>
      <c r="BK314" s="423"/>
      <c r="BL314" s="423"/>
      <c r="BM314" s="423"/>
      <c r="BN314" s="433"/>
      <c r="BO314" s="422"/>
      <c r="BP314" s="423"/>
      <c r="BQ314" s="423"/>
      <c r="BR314" s="423"/>
      <c r="BS314" s="423"/>
      <c r="BT314" s="423"/>
      <c r="BU314" s="423"/>
      <c r="BV314" s="423"/>
      <c r="BW314" s="423"/>
      <c r="BX314" s="423"/>
      <c r="BY314" s="423"/>
      <c r="BZ314" s="423"/>
      <c r="CA314" s="423"/>
      <c r="CB314" s="423"/>
      <c r="CC314" s="423"/>
      <c r="CD314" s="433"/>
      <c r="CE314" s="422"/>
      <c r="CF314" s="423"/>
      <c r="CG314" s="423"/>
      <c r="CH314" s="423"/>
      <c r="CI314" s="423"/>
      <c r="CJ314" s="423"/>
      <c r="CK314" s="423"/>
      <c r="CL314" s="423"/>
      <c r="CM314" s="423"/>
      <c r="CN314" s="423"/>
      <c r="CO314" s="423"/>
      <c r="CP314" s="423"/>
      <c r="CQ314" s="423"/>
      <c r="CR314" s="423"/>
      <c r="CS314" s="423"/>
      <c r="CT314" s="433"/>
    </row>
    <row r="315" spans="2:99" outlineLevel="1">
      <c r="B315" s="47" t="s">
        <v>929</v>
      </c>
      <c r="C315" s="232">
        <f t="shared" si="242"/>
        <v>0</v>
      </c>
      <c r="D315" s="232">
        <f t="shared" si="243"/>
        <v>0</v>
      </c>
      <c r="E315" s="232">
        <f t="shared" si="244"/>
        <v>0</v>
      </c>
      <c r="F315" s="232">
        <f t="shared" si="245"/>
        <v>0</v>
      </c>
      <c r="G315" s="232">
        <f t="shared" si="246"/>
        <v>0</v>
      </c>
      <c r="H315" s="232">
        <f t="shared" si="247"/>
        <v>0</v>
      </c>
      <c r="I315" s="232">
        <f t="shared" si="248"/>
        <v>0</v>
      </c>
      <c r="J315" s="232">
        <f t="shared" si="249"/>
        <v>0</v>
      </c>
      <c r="K315" s="232">
        <f t="shared" si="250"/>
        <v>0</v>
      </c>
      <c r="L315" s="232">
        <f t="shared" si="251"/>
        <v>0</v>
      </c>
      <c r="M315" s="232">
        <f t="shared" si="252"/>
        <v>0</v>
      </c>
      <c r="N315" s="232">
        <f t="shared" si="253"/>
        <v>0</v>
      </c>
      <c r="O315" s="232">
        <f t="shared" si="254"/>
        <v>0</v>
      </c>
      <c r="P315" s="232">
        <f t="shared" si="255"/>
        <v>0</v>
      </c>
      <c r="Q315" s="232">
        <f t="shared" si="256"/>
        <v>0</v>
      </c>
      <c r="R315" s="411">
        <f t="shared" si="257"/>
        <v>0</v>
      </c>
      <c r="S315" s="444"/>
      <c r="T315" s="445"/>
      <c r="U315" s="445"/>
      <c r="V315" s="445"/>
      <c r="W315" s="445"/>
      <c r="X315" s="445"/>
      <c r="Y315" s="445"/>
      <c r="Z315" s="445"/>
      <c r="AA315" s="445"/>
      <c r="AB315" s="445"/>
      <c r="AC315" s="445"/>
      <c r="AD315" s="445"/>
      <c r="AE315" s="445"/>
      <c r="AF315" s="445"/>
      <c r="AG315" s="445"/>
      <c r="AH315" s="446"/>
      <c r="AI315" s="444"/>
      <c r="AJ315" s="445"/>
      <c r="AK315" s="445"/>
      <c r="AL315" s="445"/>
      <c r="AM315" s="445"/>
      <c r="AN315" s="445"/>
      <c r="AO315" s="445"/>
      <c r="AP315" s="445"/>
      <c r="AQ315" s="445"/>
      <c r="AR315" s="445"/>
      <c r="AS315" s="445"/>
      <c r="AT315" s="445"/>
      <c r="AU315" s="445"/>
      <c r="AV315" s="445"/>
      <c r="AW315" s="445"/>
      <c r="AX315" s="446"/>
      <c r="AY315" s="444"/>
      <c r="AZ315" s="445"/>
      <c r="BA315" s="445"/>
      <c r="BB315" s="445"/>
      <c r="BC315" s="445"/>
      <c r="BD315" s="445"/>
      <c r="BE315" s="445"/>
      <c r="BF315" s="445"/>
      <c r="BG315" s="445"/>
      <c r="BH315" s="445"/>
      <c r="BI315" s="445"/>
      <c r="BJ315" s="445"/>
      <c r="BK315" s="445"/>
      <c r="BL315" s="445"/>
      <c r="BM315" s="445"/>
      <c r="BN315" s="446"/>
      <c r="BO315" s="444"/>
      <c r="BP315" s="445"/>
      <c r="BQ315" s="445"/>
      <c r="BR315" s="445"/>
      <c r="BS315" s="445"/>
      <c r="BT315" s="445"/>
      <c r="BU315" s="445"/>
      <c r="BV315" s="445"/>
      <c r="BW315" s="445"/>
      <c r="BX315" s="445"/>
      <c r="BY315" s="445"/>
      <c r="BZ315" s="445"/>
      <c r="CA315" s="445"/>
      <c r="CB315" s="445"/>
      <c r="CC315" s="445"/>
      <c r="CD315" s="446"/>
      <c r="CE315" s="444"/>
      <c r="CF315" s="445"/>
      <c r="CG315" s="445"/>
      <c r="CH315" s="445"/>
      <c r="CI315" s="445"/>
      <c r="CJ315" s="445"/>
      <c r="CK315" s="445"/>
      <c r="CL315" s="445"/>
      <c r="CM315" s="445"/>
      <c r="CN315" s="445"/>
      <c r="CO315" s="445"/>
      <c r="CP315" s="445"/>
      <c r="CQ315" s="445"/>
      <c r="CR315" s="445"/>
      <c r="CS315" s="445"/>
      <c r="CT315" s="446"/>
    </row>
    <row r="316" spans="2:99" outlineLevel="1">
      <c r="B316" s="47" t="str">
        <f>$B$170&amp;""</f>
        <v>7mo with 0% mated</v>
      </c>
      <c r="C316" s="232">
        <f t="shared" si="242"/>
        <v>0</v>
      </c>
      <c r="D316" s="232">
        <f t="shared" si="243"/>
        <v>0</v>
      </c>
      <c r="E316" s="232">
        <f t="shared" si="244"/>
        <v>0</v>
      </c>
      <c r="F316" s="232">
        <f t="shared" si="245"/>
        <v>0</v>
      </c>
      <c r="G316" s="232">
        <f t="shared" si="246"/>
        <v>0</v>
      </c>
      <c r="H316" s="232">
        <f t="shared" si="247"/>
        <v>0</v>
      </c>
      <c r="I316" s="232">
        <f t="shared" si="248"/>
        <v>0</v>
      </c>
      <c r="J316" s="232">
        <f t="shared" si="249"/>
        <v>0</v>
      </c>
      <c r="K316" s="232">
        <f t="shared" si="250"/>
        <v>0</v>
      </c>
      <c r="L316" s="232">
        <f t="shared" si="251"/>
        <v>0</v>
      </c>
      <c r="M316" s="232">
        <f t="shared" si="252"/>
        <v>0</v>
      </c>
      <c r="N316" s="232">
        <f t="shared" si="253"/>
        <v>0</v>
      </c>
      <c r="O316" s="232">
        <f t="shared" si="254"/>
        <v>0</v>
      </c>
      <c r="P316" s="232">
        <f t="shared" si="255"/>
        <v>0</v>
      </c>
      <c r="Q316" s="232">
        <f t="shared" si="256"/>
        <v>0</v>
      </c>
      <c r="R316" s="411">
        <f t="shared" si="257"/>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233"/>
    </row>
    <row r="317" spans="2:99" outlineLevel="1">
      <c r="B317" s="47" t="s">
        <v>1620</v>
      </c>
      <c r="C317" s="232">
        <f t="shared" si="242"/>
        <v>0</v>
      </c>
      <c r="D317" s="232">
        <f t="shared" si="243"/>
        <v>0</v>
      </c>
      <c r="E317" s="232">
        <f t="shared" si="244"/>
        <v>0</v>
      </c>
      <c r="F317" s="232">
        <f t="shared" si="245"/>
        <v>0</v>
      </c>
      <c r="G317" s="232">
        <f t="shared" si="246"/>
        <v>0</v>
      </c>
      <c r="H317" s="232">
        <f t="shared" si="247"/>
        <v>0</v>
      </c>
      <c r="I317" s="232">
        <f t="shared" si="248"/>
        <v>0</v>
      </c>
      <c r="J317" s="232">
        <f t="shared" si="249"/>
        <v>0</v>
      </c>
      <c r="K317" s="232">
        <f t="shared" si="250"/>
        <v>0</v>
      </c>
      <c r="L317" s="232">
        <f t="shared" si="251"/>
        <v>0</v>
      </c>
      <c r="M317" s="232">
        <f t="shared" si="252"/>
        <v>0</v>
      </c>
      <c r="N317" s="232">
        <f t="shared" si="253"/>
        <v>0</v>
      </c>
      <c r="O317" s="232">
        <f t="shared" si="254"/>
        <v>0</v>
      </c>
      <c r="P317" s="232">
        <f t="shared" si="255"/>
        <v>0</v>
      </c>
      <c r="Q317" s="232">
        <f t="shared" si="256"/>
        <v>0</v>
      </c>
      <c r="R317" s="411">
        <f t="shared" si="257"/>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233"/>
    </row>
    <row r="318" spans="2:99" outlineLevel="1">
      <c r="B318" s="47" t="s">
        <v>1051</v>
      </c>
      <c r="C318" s="234">
        <f t="shared" si="242"/>
        <v>0</v>
      </c>
      <c r="D318" s="234">
        <f t="shared" si="243"/>
        <v>0</v>
      </c>
      <c r="E318" s="234">
        <f t="shared" si="244"/>
        <v>0</v>
      </c>
      <c r="F318" s="234">
        <f t="shared" si="245"/>
        <v>0</v>
      </c>
      <c r="G318" s="234">
        <f t="shared" si="246"/>
        <v>0</v>
      </c>
      <c r="H318" s="234">
        <f t="shared" si="247"/>
        <v>0</v>
      </c>
      <c r="I318" s="234">
        <f t="shared" si="248"/>
        <v>0</v>
      </c>
      <c r="J318" s="234">
        <f t="shared" si="249"/>
        <v>0</v>
      </c>
      <c r="K318" s="234">
        <f t="shared" si="250"/>
        <v>0</v>
      </c>
      <c r="L318" s="234">
        <f t="shared" si="251"/>
        <v>0</v>
      </c>
      <c r="M318" s="234">
        <f t="shared" si="252"/>
        <v>0</v>
      </c>
      <c r="N318" s="234">
        <f t="shared" si="253"/>
        <v>0</v>
      </c>
      <c r="O318" s="234">
        <f t="shared" si="254"/>
        <v>0</v>
      </c>
      <c r="P318" s="234">
        <f t="shared" si="255"/>
        <v>0</v>
      </c>
      <c r="Q318" s="234">
        <f t="shared" si="256"/>
        <v>0</v>
      </c>
      <c r="R318" s="412">
        <f t="shared" si="257"/>
        <v>0</v>
      </c>
      <c r="S318" s="447"/>
      <c r="T318" s="448"/>
      <c r="U318" s="448"/>
      <c r="V318" s="448"/>
      <c r="W318" s="448"/>
      <c r="X318" s="448"/>
      <c r="Y318" s="448"/>
      <c r="Z318" s="448"/>
      <c r="AA318" s="448"/>
      <c r="AB318" s="448"/>
      <c r="AC318" s="448"/>
      <c r="AD318" s="448"/>
      <c r="AE318" s="448"/>
      <c r="AF318" s="448"/>
      <c r="AG318" s="448"/>
      <c r="AH318" s="449"/>
      <c r="AI318" s="447"/>
      <c r="AJ318" s="448"/>
      <c r="AK318" s="448"/>
      <c r="AL318" s="448"/>
      <c r="AM318" s="448"/>
      <c r="AN318" s="448"/>
      <c r="AO318" s="448"/>
      <c r="AP318" s="448"/>
      <c r="AQ318" s="448"/>
      <c r="AR318" s="448"/>
      <c r="AS318" s="448"/>
      <c r="AT318" s="448"/>
      <c r="AU318" s="448"/>
      <c r="AV318" s="448"/>
      <c r="AW318" s="448"/>
      <c r="AX318" s="449"/>
      <c r="AY318" s="447"/>
      <c r="AZ318" s="448"/>
      <c r="BA318" s="448"/>
      <c r="BB318" s="448"/>
      <c r="BC318" s="448"/>
      <c r="BD318" s="448"/>
      <c r="BE318" s="448"/>
      <c r="BF318" s="448"/>
      <c r="BG318" s="448"/>
      <c r="BH318" s="448"/>
      <c r="BI318" s="448"/>
      <c r="BJ318" s="448"/>
      <c r="BK318" s="448"/>
      <c r="BL318" s="448"/>
      <c r="BM318" s="448"/>
      <c r="BN318" s="449"/>
      <c r="BO318" s="447"/>
      <c r="BP318" s="448"/>
      <c r="BQ318" s="448"/>
      <c r="BR318" s="448"/>
      <c r="BS318" s="448"/>
      <c r="BT318" s="448"/>
      <c r="BU318" s="448"/>
      <c r="BV318" s="448"/>
      <c r="BW318" s="448"/>
      <c r="BX318" s="448"/>
      <c r="BY318" s="448"/>
      <c r="BZ318" s="448"/>
      <c r="CA318" s="448"/>
      <c r="CB318" s="448"/>
      <c r="CC318" s="448"/>
      <c r="CD318" s="449"/>
      <c r="CE318" s="447"/>
      <c r="CF318" s="448"/>
      <c r="CG318" s="448"/>
      <c r="CH318" s="448"/>
      <c r="CI318" s="448"/>
      <c r="CJ318" s="448"/>
      <c r="CK318" s="448"/>
      <c r="CL318" s="448"/>
      <c r="CM318" s="448"/>
      <c r="CN318" s="448"/>
      <c r="CO318" s="448"/>
      <c r="CP318" s="448"/>
      <c r="CQ318" s="448"/>
      <c r="CR318" s="448"/>
      <c r="CS318" s="448"/>
      <c r="CT318" s="449"/>
      <c r="CU318" s="233"/>
    </row>
    <row r="319" spans="2:99" ht="24.5" outlineLevel="1">
      <c r="B319" s="46" t="str">
        <f>"Timing 3 - mid preg to Birth
"&amp;$B$165&amp;""</f>
        <v>Timing 3 - mid preg to Birth
Standard (7mo)</v>
      </c>
      <c r="C319" s="229">
        <f t="shared" si="242"/>
        <v>0</v>
      </c>
      <c r="D319" s="229">
        <f t="shared" si="243"/>
        <v>0</v>
      </c>
      <c r="E319" s="229">
        <f t="shared" si="244"/>
        <v>0</v>
      </c>
      <c r="F319" s="229">
        <f t="shared" si="245"/>
        <v>0</v>
      </c>
      <c r="G319" s="229">
        <f t="shared" si="246"/>
        <v>0</v>
      </c>
      <c r="H319" s="229">
        <f t="shared" si="247"/>
        <v>0</v>
      </c>
      <c r="I319" s="229">
        <f t="shared" si="248"/>
        <v>0</v>
      </c>
      <c r="J319" s="229">
        <f t="shared" si="249"/>
        <v>0</v>
      </c>
      <c r="K319" s="229">
        <f t="shared" si="250"/>
        <v>0</v>
      </c>
      <c r="L319" s="229">
        <f t="shared" si="251"/>
        <v>0</v>
      </c>
      <c r="M319" s="229">
        <f t="shared" si="252"/>
        <v>0</v>
      </c>
      <c r="N319" s="229">
        <f t="shared" si="253"/>
        <v>0</v>
      </c>
      <c r="O319" s="229">
        <f t="shared" si="254"/>
        <v>0</v>
      </c>
      <c r="P319" s="229">
        <f t="shared" si="255"/>
        <v>0</v>
      </c>
      <c r="Q319" s="229">
        <f t="shared" si="256"/>
        <v>0</v>
      </c>
      <c r="R319" s="410">
        <f t="shared" si="257"/>
        <v>0</v>
      </c>
      <c r="S319" s="421"/>
      <c r="T319" s="230"/>
      <c r="U319" s="230"/>
      <c r="V319" s="230"/>
      <c r="W319" s="230"/>
      <c r="X319" s="230"/>
      <c r="Y319" s="230"/>
      <c r="Z319" s="230"/>
      <c r="AA319" s="230"/>
      <c r="AB319" s="230"/>
      <c r="AC319" s="230"/>
      <c r="AD319" s="230"/>
      <c r="AE319" s="230"/>
      <c r="AF319" s="230"/>
      <c r="AG319" s="230"/>
      <c r="AH319" s="432"/>
      <c r="AI319" s="421"/>
      <c r="AJ319" s="230"/>
      <c r="AK319" s="230"/>
      <c r="AL319" s="230"/>
      <c r="AM319" s="230"/>
      <c r="AN319" s="230"/>
      <c r="AO319" s="230"/>
      <c r="AP319" s="230"/>
      <c r="AQ319" s="230"/>
      <c r="AR319" s="230"/>
      <c r="AS319" s="230"/>
      <c r="AT319" s="230"/>
      <c r="AU319" s="230"/>
      <c r="AV319" s="230"/>
      <c r="AW319" s="230"/>
      <c r="AX319" s="432"/>
      <c r="AY319" s="421"/>
      <c r="AZ319" s="230"/>
      <c r="BA319" s="230"/>
      <c r="BB319" s="230"/>
      <c r="BC319" s="230"/>
      <c r="BD319" s="230"/>
      <c r="BE319" s="230"/>
      <c r="BF319" s="230"/>
      <c r="BG319" s="230"/>
      <c r="BH319" s="230"/>
      <c r="BI319" s="230"/>
      <c r="BJ319" s="230"/>
      <c r="BK319" s="230"/>
      <c r="BL319" s="230"/>
      <c r="BM319" s="230"/>
      <c r="BN319" s="432"/>
      <c r="BO319" s="421"/>
      <c r="BP319" s="230"/>
      <c r="BQ319" s="230"/>
      <c r="BR319" s="230"/>
      <c r="BS319" s="230"/>
      <c r="BT319" s="230"/>
      <c r="BU319" s="230"/>
      <c r="BV319" s="230"/>
      <c r="BW319" s="230"/>
      <c r="BX319" s="230"/>
      <c r="BY319" s="230"/>
      <c r="BZ319" s="230"/>
      <c r="CA319" s="230"/>
      <c r="CB319" s="230"/>
      <c r="CC319" s="230"/>
      <c r="CD319" s="432"/>
      <c r="CE319" s="421"/>
      <c r="CF319" s="230"/>
      <c r="CG319" s="230"/>
      <c r="CH319" s="230"/>
      <c r="CI319" s="230"/>
      <c r="CJ319" s="230"/>
      <c r="CK319" s="230"/>
      <c r="CL319" s="230"/>
      <c r="CM319" s="230"/>
      <c r="CN319" s="230"/>
      <c r="CO319" s="230"/>
      <c r="CP319" s="230"/>
      <c r="CQ319" s="230"/>
      <c r="CR319" s="230"/>
      <c r="CS319" s="230"/>
      <c r="CT319" s="432"/>
      <c r="CU319" s="231" t="s">
        <v>1353</v>
      </c>
    </row>
    <row r="320" spans="2:99" outlineLevel="2">
      <c r="B320" s="47" t="str">
        <f>$B$166&amp;""</f>
        <v>Early</v>
      </c>
      <c r="C320" s="232">
        <f t="shared" si="242"/>
        <v>0</v>
      </c>
      <c r="D320" s="232">
        <f t="shared" si="243"/>
        <v>0</v>
      </c>
      <c r="E320" s="232">
        <f t="shared" si="244"/>
        <v>0</v>
      </c>
      <c r="F320" s="232">
        <f t="shared" si="245"/>
        <v>0</v>
      </c>
      <c r="G320" s="232">
        <f t="shared" si="246"/>
        <v>0</v>
      </c>
      <c r="H320" s="232">
        <f t="shared" si="247"/>
        <v>0</v>
      </c>
      <c r="I320" s="232">
        <f t="shared" si="248"/>
        <v>0</v>
      </c>
      <c r="J320" s="232">
        <f t="shared" si="249"/>
        <v>0</v>
      </c>
      <c r="K320" s="232">
        <f t="shared" si="250"/>
        <v>0</v>
      </c>
      <c r="L320" s="232">
        <f t="shared" si="251"/>
        <v>0</v>
      </c>
      <c r="M320" s="232">
        <f t="shared" si="252"/>
        <v>0</v>
      </c>
      <c r="N320" s="232">
        <f t="shared" si="253"/>
        <v>0</v>
      </c>
      <c r="O320" s="232">
        <f t="shared" si="254"/>
        <v>0</v>
      </c>
      <c r="P320" s="232">
        <f t="shared" si="255"/>
        <v>0</v>
      </c>
      <c r="Q320" s="232">
        <f t="shared" si="256"/>
        <v>0</v>
      </c>
      <c r="R320" s="411">
        <f t="shared" si="257"/>
        <v>0</v>
      </c>
      <c r="S320" s="422"/>
      <c r="T320" s="423"/>
      <c r="U320" s="423"/>
      <c r="V320" s="423"/>
      <c r="W320" s="423"/>
      <c r="X320" s="423"/>
      <c r="Y320" s="423"/>
      <c r="Z320" s="423"/>
      <c r="AA320" s="423"/>
      <c r="AB320" s="423"/>
      <c r="AC320" s="423"/>
      <c r="AD320" s="423"/>
      <c r="AE320" s="423"/>
      <c r="AF320" s="423"/>
      <c r="AG320" s="423"/>
      <c r="AH320" s="433"/>
      <c r="AI320" s="422"/>
      <c r="AJ320" s="423"/>
      <c r="AK320" s="423"/>
      <c r="AL320" s="423"/>
      <c r="AM320" s="423"/>
      <c r="AN320" s="423"/>
      <c r="AO320" s="423"/>
      <c r="AP320" s="423"/>
      <c r="AQ320" s="423"/>
      <c r="AR320" s="423"/>
      <c r="AS320" s="423"/>
      <c r="AT320" s="423"/>
      <c r="AU320" s="423"/>
      <c r="AV320" s="423"/>
      <c r="AW320" s="423"/>
      <c r="AX320" s="433"/>
      <c r="AY320" s="422"/>
      <c r="AZ320" s="423"/>
      <c r="BA320" s="423"/>
      <c r="BB320" s="423"/>
      <c r="BC320" s="423"/>
      <c r="BD320" s="423"/>
      <c r="BE320" s="423"/>
      <c r="BF320" s="423"/>
      <c r="BG320" s="423"/>
      <c r="BH320" s="423"/>
      <c r="BI320" s="423"/>
      <c r="BJ320" s="423"/>
      <c r="BK320" s="423"/>
      <c r="BL320" s="423"/>
      <c r="BM320" s="423"/>
      <c r="BN320" s="433"/>
      <c r="BO320" s="422"/>
      <c r="BP320" s="423"/>
      <c r="BQ320" s="423"/>
      <c r="BR320" s="423"/>
      <c r="BS320" s="423"/>
      <c r="BT320" s="423"/>
      <c r="BU320" s="423"/>
      <c r="BV320" s="423"/>
      <c r="BW320" s="423"/>
      <c r="BX320" s="423"/>
      <c r="BY320" s="423"/>
      <c r="BZ320" s="423"/>
      <c r="CA320" s="423"/>
      <c r="CB320" s="423"/>
      <c r="CC320" s="423"/>
      <c r="CD320" s="433"/>
      <c r="CE320" s="422"/>
      <c r="CF320" s="423"/>
      <c r="CG320" s="423"/>
      <c r="CH320" s="423"/>
      <c r="CI320" s="423"/>
      <c r="CJ320" s="423"/>
      <c r="CK320" s="423"/>
      <c r="CL320" s="423"/>
      <c r="CM320" s="423"/>
      <c r="CN320" s="423"/>
      <c r="CO320" s="423"/>
      <c r="CP320" s="423"/>
      <c r="CQ320" s="423"/>
      <c r="CR320" s="423"/>
      <c r="CS320" s="423"/>
      <c r="CT320" s="433"/>
    </row>
    <row r="321" spans="1:99" outlineLevel="2">
      <c r="B321" s="47" t="str">
        <f>$B$167&amp;""</f>
        <v>Middle</v>
      </c>
      <c r="C321" s="232">
        <f t="shared" si="242"/>
        <v>0</v>
      </c>
      <c r="D321" s="232">
        <f t="shared" si="243"/>
        <v>0</v>
      </c>
      <c r="E321" s="232">
        <f t="shared" si="244"/>
        <v>0</v>
      </c>
      <c r="F321" s="232">
        <f t="shared" si="245"/>
        <v>0</v>
      </c>
      <c r="G321" s="232">
        <f t="shared" si="246"/>
        <v>0</v>
      </c>
      <c r="H321" s="232">
        <f t="shared" si="247"/>
        <v>0</v>
      </c>
      <c r="I321" s="232">
        <f t="shared" si="248"/>
        <v>0</v>
      </c>
      <c r="J321" s="232">
        <f t="shared" si="249"/>
        <v>0</v>
      </c>
      <c r="K321" s="232">
        <f t="shared" si="250"/>
        <v>0</v>
      </c>
      <c r="L321" s="232">
        <f t="shared" si="251"/>
        <v>0</v>
      </c>
      <c r="M321" s="232">
        <f t="shared" si="252"/>
        <v>0</v>
      </c>
      <c r="N321" s="232">
        <f t="shared" si="253"/>
        <v>0</v>
      </c>
      <c r="O321" s="232">
        <f t="shared" si="254"/>
        <v>0</v>
      </c>
      <c r="P321" s="232">
        <f t="shared" si="255"/>
        <v>0</v>
      </c>
      <c r="Q321" s="232">
        <f t="shared" si="256"/>
        <v>0</v>
      </c>
      <c r="R321" s="411">
        <f t="shared" si="257"/>
        <v>0</v>
      </c>
      <c r="S321" s="422"/>
      <c r="T321" s="423"/>
      <c r="U321" s="423"/>
      <c r="V321" s="423"/>
      <c r="W321" s="423"/>
      <c r="X321" s="423"/>
      <c r="Y321" s="423"/>
      <c r="Z321" s="423"/>
      <c r="AA321" s="423"/>
      <c r="AB321" s="423"/>
      <c r="AC321" s="423"/>
      <c r="AD321" s="423"/>
      <c r="AE321" s="423"/>
      <c r="AF321" s="423"/>
      <c r="AG321" s="423"/>
      <c r="AH321" s="433"/>
      <c r="AI321" s="422"/>
      <c r="AJ321" s="423"/>
      <c r="AK321" s="423"/>
      <c r="AL321" s="423"/>
      <c r="AM321" s="423"/>
      <c r="AN321" s="423"/>
      <c r="AO321" s="423"/>
      <c r="AP321" s="423"/>
      <c r="AQ321" s="423"/>
      <c r="AR321" s="423"/>
      <c r="AS321" s="423"/>
      <c r="AT321" s="423"/>
      <c r="AU321" s="423"/>
      <c r="AV321" s="423"/>
      <c r="AW321" s="423"/>
      <c r="AX321" s="433"/>
      <c r="AY321" s="422"/>
      <c r="AZ321" s="423"/>
      <c r="BA321" s="423"/>
      <c r="BB321" s="423"/>
      <c r="BC321" s="423"/>
      <c r="BD321" s="423"/>
      <c r="BE321" s="423"/>
      <c r="BF321" s="423"/>
      <c r="BG321" s="423"/>
      <c r="BH321" s="423"/>
      <c r="BI321" s="423"/>
      <c r="BJ321" s="423"/>
      <c r="BK321" s="423"/>
      <c r="BL321" s="423"/>
      <c r="BM321" s="423"/>
      <c r="BN321" s="433"/>
      <c r="BO321" s="422"/>
      <c r="BP321" s="423"/>
      <c r="BQ321" s="423"/>
      <c r="BR321" s="423"/>
      <c r="BS321" s="423"/>
      <c r="BT321" s="423"/>
      <c r="BU321" s="423"/>
      <c r="BV321" s="423"/>
      <c r="BW321" s="423"/>
      <c r="BX321" s="423"/>
      <c r="BY321" s="423"/>
      <c r="BZ321" s="423"/>
      <c r="CA321" s="423"/>
      <c r="CB321" s="423"/>
      <c r="CC321" s="423"/>
      <c r="CD321" s="433"/>
      <c r="CE321" s="422"/>
      <c r="CF321" s="423"/>
      <c r="CG321" s="423"/>
      <c r="CH321" s="423"/>
      <c r="CI321" s="423"/>
      <c r="CJ321" s="423"/>
      <c r="CK321" s="423"/>
      <c r="CL321" s="423"/>
      <c r="CM321" s="423"/>
      <c r="CN321" s="423"/>
      <c r="CO321" s="423"/>
      <c r="CP321" s="423"/>
      <c r="CQ321" s="423"/>
      <c r="CR321" s="423"/>
      <c r="CS321" s="423"/>
      <c r="CT321" s="433"/>
    </row>
    <row r="322" spans="1:99" outlineLevel="2">
      <c r="B322" s="47" t="str">
        <f>$B$168&amp;""</f>
        <v>Late</v>
      </c>
      <c r="C322" s="232">
        <f t="shared" si="242"/>
        <v>0</v>
      </c>
      <c r="D322" s="232">
        <f t="shared" si="243"/>
        <v>0</v>
      </c>
      <c r="E322" s="232">
        <f t="shared" si="244"/>
        <v>0</v>
      </c>
      <c r="F322" s="232">
        <f t="shared" si="245"/>
        <v>0</v>
      </c>
      <c r="G322" s="232">
        <f t="shared" si="246"/>
        <v>0</v>
      </c>
      <c r="H322" s="232">
        <f t="shared" si="247"/>
        <v>0</v>
      </c>
      <c r="I322" s="232">
        <f t="shared" si="248"/>
        <v>0</v>
      </c>
      <c r="J322" s="232">
        <f t="shared" si="249"/>
        <v>0</v>
      </c>
      <c r="K322" s="232">
        <f t="shared" si="250"/>
        <v>0</v>
      </c>
      <c r="L322" s="232">
        <f t="shared" si="251"/>
        <v>0</v>
      </c>
      <c r="M322" s="232">
        <f t="shared" si="252"/>
        <v>0</v>
      </c>
      <c r="N322" s="232">
        <f t="shared" si="253"/>
        <v>0</v>
      </c>
      <c r="O322" s="232">
        <f t="shared" si="254"/>
        <v>0</v>
      </c>
      <c r="P322" s="232">
        <f t="shared" si="255"/>
        <v>0</v>
      </c>
      <c r="Q322" s="232">
        <f t="shared" si="256"/>
        <v>0</v>
      </c>
      <c r="R322" s="411">
        <f t="shared" si="257"/>
        <v>0</v>
      </c>
      <c r="S322" s="422"/>
      <c r="T322" s="423"/>
      <c r="U322" s="423"/>
      <c r="V322" s="423"/>
      <c r="W322" s="423"/>
      <c r="X322" s="423"/>
      <c r="Y322" s="423"/>
      <c r="Z322" s="423"/>
      <c r="AA322" s="423"/>
      <c r="AB322" s="423"/>
      <c r="AC322" s="423"/>
      <c r="AD322" s="423"/>
      <c r="AE322" s="423"/>
      <c r="AF322" s="423"/>
      <c r="AG322" s="423"/>
      <c r="AH322" s="433"/>
      <c r="AI322" s="422"/>
      <c r="AJ322" s="423"/>
      <c r="AK322" s="423"/>
      <c r="AL322" s="423"/>
      <c r="AM322" s="423"/>
      <c r="AN322" s="423"/>
      <c r="AO322" s="423"/>
      <c r="AP322" s="423"/>
      <c r="AQ322" s="423"/>
      <c r="AR322" s="423"/>
      <c r="AS322" s="423"/>
      <c r="AT322" s="423"/>
      <c r="AU322" s="423"/>
      <c r="AV322" s="423"/>
      <c r="AW322" s="423"/>
      <c r="AX322" s="433"/>
      <c r="AY322" s="422"/>
      <c r="AZ322" s="423"/>
      <c r="BA322" s="423"/>
      <c r="BB322" s="423"/>
      <c r="BC322" s="423"/>
      <c r="BD322" s="423"/>
      <c r="BE322" s="423"/>
      <c r="BF322" s="423"/>
      <c r="BG322" s="423"/>
      <c r="BH322" s="423"/>
      <c r="BI322" s="423"/>
      <c r="BJ322" s="423"/>
      <c r="BK322" s="423"/>
      <c r="BL322" s="423"/>
      <c r="BM322" s="423"/>
      <c r="BN322" s="433"/>
      <c r="BO322" s="422"/>
      <c r="BP322" s="423"/>
      <c r="BQ322" s="423"/>
      <c r="BR322" s="423"/>
      <c r="BS322" s="423"/>
      <c r="BT322" s="423"/>
      <c r="BU322" s="423"/>
      <c r="BV322" s="423"/>
      <c r="BW322" s="423"/>
      <c r="BX322" s="423"/>
      <c r="BY322" s="423"/>
      <c r="BZ322" s="423"/>
      <c r="CA322" s="423"/>
      <c r="CB322" s="423"/>
      <c r="CC322" s="423"/>
      <c r="CD322" s="433"/>
      <c r="CE322" s="422"/>
      <c r="CF322" s="423"/>
      <c r="CG322" s="423"/>
      <c r="CH322" s="423"/>
      <c r="CI322" s="423"/>
      <c r="CJ322" s="423"/>
      <c r="CK322" s="423"/>
      <c r="CL322" s="423"/>
      <c r="CM322" s="423"/>
      <c r="CN322" s="423"/>
      <c r="CO322" s="423"/>
      <c r="CP322" s="423"/>
      <c r="CQ322" s="423"/>
      <c r="CR322" s="423"/>
      <c r="CS322" s="423"/>
      <c r="CT322" s="433"/>
    </row>
    <row r="323" spans="1:99" outlineLevel="2">
      <c r="B323" s="47" t="s">
        <v>929</v>
      </c>
      <c r="C323" s="232">
        <f t="shared" si="242"/>
        <v>0</v>
      </c>
      <c r="D323" s="232">
        <f t="shared" si="243"/>
        <v>0</v>
      </c>
      <c r="E323" s="232">
        <f t="shared" si="244"/>
        <v>0</v>
      </c>
      <c r="F323" s="232">
        <f t="shared" si="245"/>
        <v>0</v>
      </c>
      <c r="G323" s="232">
        <f t="shared" si="246"/>
        <v>0</v>
      </c>
      <c r="H323" s="232">
        <f t="shared" si="247"/>
        <v>0</v>
      </c>
      <c r="I323" s="232">
        <f t="shared" si="248"/>
        <v>0</v>
      </c>
      <c r="J323" s="232">
        <f t="shared" si="249"/>
        <v>0</v>
      </c>
      <c r="K323" s="232">
        <f t="shared" si="250"/>
        <v>0</v>
      </c>
      <c r="L323" s="232">
        <f t="shared" si="251"/>
        <v>0</v>
      </c>
      <c r="M323" s="232">
        <f t="shared" si="252"/>
        <v>0</v>
      </c>
      <c r="N323" s="232">
        <f t="shared" si="253"/>
        <v>0</v>
      </c>
      <c r="O323" s="232">
        <f t="shared" si="254"/>
        <v>0</v>
      </c>
      <c r="P323" s="232">
        <f t="shared" si="255"/>
        <v>0</v>
      </c>
      <c r="Q323" s="232">
        <f t="shared" si="256"/>
        <v>0</v>
      </c>
      <c r="R323" s="411">
        <f t="shared" si="257"/>
        <v>0</v>
      </c>
      <c r="S323" s="444"/>
      <c r="T323" s="445"/>
      <c r="U323" s="445"/>
      <c r="V323" s="445"/>
      <c r="W323" s="445"/>
      <c r="X323" s="445"/>
      <c r="Y323" s="445"/>
      <c r="Z323" s="445"/>
      <c r="AA323" s="445"/>
      <c r="AB323" s="445"/>
      <c r="AC323" s="445"/>
      <c r="AD323" s="445"/>
      <c r="AE323" s="445"/>
      <c r="AF323" s="445"/>
      <c r="AG323" s="445"/>
      <c r="AH323" s="446"/>
      <c r="AI323" s="444"/>
      <c r="AJ323" s="445"/>
      <c r="AK323" s="445"/>
      <c r="AL323" s="445"/>
      <c r="AM323" s="445"/>
      <c r="AN323" s="445"/>
      <c r="AO323" s="445"/>
      <c r="AP323" s="445"/>
      <c r="AQ323" s="445"/>
      <c r="AR323" s="445"/>
      <c r="AS323" s="445"/>
      <c r="AT323" s="445"/>
      <c r="AU323" s="445"/>
      <c r="AV323" s="445"/>
      <c r="AW323" s="445"/>
      <c r="AX323" s="446"/>
      <c r="AY323" s="444"/>
      <c r="AZ323" s="445"/>
      <c r="BA323" s="445"/>
      <c r="BB323" s="445"/>
      <c r="BC323" s="445"/>
      <c r="BD323" s="445"/>
      <c r="BE323" s="445"/>
      <c r="BF323" s="445"/>
      <c r="BG323" s="445"/>
      <c r="BH323" s="445"/>
      <c r="BI323" s="445"/>
      <c r="BJ323" s="445"/>
      <c r="BK323" s="445"/>
      <c r="BL323" s="445"/>
      <c r="BM323" s="445"/>
      <c r="BN323" s="446"/>
      <c r="BO323" s="444"/>
      <c r="BP323" s="445"/>
      <c r="BQ323" s="445"/>
      <c r="BR323" s="445"/>
      <c r="BS323" s="445"/>
      <c r="BT323" s="445"/>
      <c r="BU323" s="445"/>
      <c r="BV323" s="445"/>
      <c r="BW323" s="445"/>
      <c r="BX323" s="445"/>
      <c r="BY323" s="445"/>
      <c r="BZ323" s="445"/>
      <c r="CA323" s="445"/>
      <c r="CB323" s="445"/>
      <c r="CC323" s="445"/>
      <c r="CD323" s="446"/>
      <c r="CE323" s="444"/>
      <c r="CF323" s="445"/>
      <c r="CG323" s="445"/>
      <c r="CH323" s="445"/>
      <c r="CI323" s="445"/>
      <c r="CJ323" s="445"/>
      <c r="CK323" s="445"/>
      <c r="CL323" s="445"/>
      <c r="CM323" s="445"/>
      <c r="CN323" s="445"/>
      <c r="CO323" s="445"/>
      <c r="CP323" s="445"/>
      <c r="CQ323" s="445"/>
      <c r="CR323" s="445"/>
      <c r="CS323" s="445"/>
      <c r="CT323" s="446"/>
    </row>
    <row r="324" spans="1:99" outlineLevel="2">
      <c r="B324" s="47" t="str">
        <f>$B$170&amp;""</f>
        <v>7mo with 0% mated</v>
      </c>
      <c r="C324" s="232">
        <f t="shared" si="242"/>
        <v>0</v>
      </c>
      <c r="D324" s="232">
        <f t="shared" si="243"/>
        <v>0</v>
      </c>
      <c r="E324" s="232">
        <f t="shared" si="244"/>
        <v>0</v>
      </c>
      <c r="F324" s="232">
        <f t="shared" si="245"/>
        <v>0</v>
      </c>
      <c r="G324" s="232">
        <f t="shared" si="246"/>
        <v>0</v>
      </c>
      <c r="H324" s="232">
        <f t="shared" si="247"/>
        <v>0</v>
      </c>
      <c r="I324" s="232">
        <f t="shared" si="248"/>
        <v>0</v>
      </c>
      <c r="J324" s="232">
        <f t="shared" si="249"/>
        <v>0</v>
      </c>
      <c r="K324" s="232">
        <f t="shared" si="250"/>
        <v>0</v>
      </c>
      <c r="L324" s="232">
        <f t="shared" si="251"/>
        <v>0</v>
      </c>
      <c r="M324" s="232">
        <f t="shared" si="252"/>
        <v>0</v>
      </c>
      <c r="N324" s="232">
        <f t="shared" si="253"/>
        <v>0</v>
      </c>
      <c r="O324" s="232">
        <f t="shared" si="254"/>
        <v>0</v>
      </c>
      <c r="P324" s="232">
        <f t="shared" si="255"/>
        <v>0</v>
      </c>
      <c r="Q324" s="232">
        <f t="shared" si="256"/>
        <v>0</v>
      </c>
      <c r="R324" s="411">
        <f t="shared" si="257"/>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row>
    <row r="325" spans="1:99" outlineLevel="2">
      <c r="B325" s="47" t="s">
        <v>1620</v>
      </c>
      <c r="C325" s="232">
        <f t="shared" si="242"/>
        <v>0</v>
      </c>
      <c r="D325" s="232">
        <f t="shared" si="243"/>
        <v>0</v>
      </c>
      <c r="E325" s="232">
        <f t="shared" si="244"/>
        <v>0</v>
      </c>
      <c r="F325" s="232">
        <f t="shared" si="245"/>
        <v>0</v>
      </c>
      <c r="G325" s="232">
        <f t="shared" si="246"/>
        <v>0</v>
      </c>
      <c r="H325" s="232">
        <f t="shared" si="247"/>
        <v>0</v>
      </c>
      <c r="I325" s="232">
        <f t="shared" si="248"/>
        <v>0</v>
      </c>
      <c r="J325" s="232">
        <f t="shared" si="249"/>
        <v>0</v>
      </c>
      <c r="K325" s="232">
        <f t="shared" si="250"/>
        <v>0</v>
      </c>
      <c r="L325" s="232">
        <f t="shared" si="251"/>
        <v>0</v>
      </c>
      <c r="M325" s="232">
        <f t="shared" si="252"/>
        <v>0</v>
      </c>
      <c r="N325" s="232">
        <f t="shared" si="253"/>
        <v>0</v>
      </c>
      <c r="O325" s="232">
        <f t="shared" si="254"/>
        <v>0</v>
      </c>
      <c r="P325" s="232">
        <f t="shared" si="255"/>
        <v>0</v>
      </c>
      <c r="Q325" s="232">
        <f t="shared" si="256"/>
        <v>0</v>
      </c>
      <c r="R325" s="411">
        <f t="shared" si="257"/>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row>
    <row r="326" spans="1:99" outlineLevel="2">
      <c r="B326" s="47" t="s">
        <v>1051</v>
      </c>
      <c r="C326" s="234">
        <f t="shared" ref="C326:R326" si="258">CHOOSE(d.Region,S326,AI326,AY326)</f>
        <v>0</v>
      </c>
      <c r="D326" s="234">
        <f t="shared" si="258"/>
        <v>0</v>
      </c>
      <c r="E326" s="234">
        <f t="shared" si="258"/>
        <v>0</v>
      </c>
      <c r="F326" s="234">
        <f t="shared" si="258"/>
        <v>0</v>
      </c>
      <c r="G326" s="234">
        <f t="shared" si="258"/>
        <v>0</v>
      </c>
      <c r="H326" s="234">
        <f t="shared" si="258"/>
        <v>0</v>
      </c>
      <c r="I326" s="234">
        <f t="shared" si="258"/>
        <v>0</v>
      </c>
      <c r="J326" s="234">
        <f t="shared" si="258"/>
        <v>0</v>
      </c>
      <c r="K326" s="234">
        <f t="shared" si="258"/>
        <v>0</v>
      </c>
      <c r="L326" s="234">
        <f t="shared" si="258"/>
        <v>0</v>
      </c>
      <c r="M326" s="234">
        <f t="shared" si="258"/>
        <v>0</v>
      </c>
      <c r="N326" s="234">
        <f t="shared" si="258"/>
        <v>0</v>
      </c>
      <c r="O326" s="234">
        <f t="shared" si="258"/>
        <v>0</v>
      </c>
      <c r="P326" s="234">
        <f t="shared" si="258"/>
        <v>0</v>
      </c>
      <c r="Q326" s="234">
        <f t="shared" si="258"/>
        <v>0</v>
      </c>
      <c r="R326" s="412">
        <f t="shared" si="258"/>
        <v>0</v>
      </c>
      <c r="S326" s="447"/>
      <c r="T326" s="448"/>
      <c r="U326" s="448"/>
      <c r="V326" s="448"/>
      <c r="W326" s="448"/>
      <c r="X326" s="448"/>
      <c r="Y326" s="448"/>
      <c r="Z326" s="448"/>
      <c r="AA326" s="448"/>
      <c r="AB326" s="448"/>
      <c r="AC326" s="448"/>
      <c r="AD326" s="448"/>
      <c r="AE326" s="448"/>
      <c r="AF326" s="448"/>
      <c r="AG326" s="448"/>
      <c r="AH326" s="449"/>
      <c r="AI326" s="447"/>
      <c r="AJ326" s="448"/>
      <c r="AK326" s="448"/>
      <c r="AL326" s="448"/>
      <c r="AM326" s="448"/>
      <c r="AN326" s="448"/>
      <c r="AO326" s="448"/>
      <c r="AP326" s="448"/>
      <c r="AQ326" s="448"/>
      <c r="AR326" s="448"/>
      <c r="AS326" s="448"/>
      <c r="AT326" s="448"/>
      <c r="AU326" s="448"/>
      <c r="AV326" s="448"/>
      <c r="AW326" s="448"/>
      <c r="AX326" s="449"/>
      <c r="AY326" s="447"/>
      <c r="AZ326" s="448"/>
      <c r="BA326" s="448"/>
      <c r="BB326" s="448"/>
      <c r="BC326" s="448"/>
      <c r="BD326" s="448"/>
      <c r="BE326" s="448"/>
      <c r="BF326" s="448"/>
      <c r="BG326" s="448"/>
      <c r="BH326" s="448"/>
      <c r="BI326" s="448"/>
      <c r="BJ326" s="448"/>
      <c r="BK326" s="448"/>
      <c r="BL326" s="448"/>
      <c r="BM326" s="448"/>
      <c r="BN326" s="449"/>
      <c r="BO326" s="447"/>
      <c r="BP326" s="448"/>
      <c r="BQ326" s="448"/>
      <c r="BR326" s="448"/>
      <c r="BS326" s="448"/>
      <c r="BT326" s="448"/>
      <c r="BU326" s="448"/>
      <c r="BV326" s="448"/>
      <c r="BW326" s="448"/>
      <c r="BX326" s="448"/>
      <c r="BY326" s="448"/>
      <c r="BZ326" s="448"/>
      <c r="CA326" s="448"/>
      <c r="CB326" s="448"/>
      <c r="CC326" s="448"/>
      <c r="CD326" s="449"/>
      <c r="CE326" s="447"/>
      <c r="CF326" s="448"/>
      <c r="CG326" s="448"/>
      <c r="CH326" s="448"/>
      <c r="CI326" s="448"/>
      <c r="CJ326" s="448"/>
      <c r="CK326" s="448"/>
      <c r="CL326" s="448"/>
      <c r="CM326" s="448"/>
      <c r="CN326" s="448"/>
      <c r="CO326" s="448"/>
      <c r="CP326" s="448"/>
      <c r="CQ326" s="448"/>
      <c r="CR326" s="448"/>
      <c r="CS326" s="448"/>
      <c r="CT326" s="449"/>
    </row>
    <row r="327" spans="1:99" outlineLevel="1">
      <c r="B327" s="93"/>
      <c r="C327" s="93"/>
      <c r="D327" s="93"/>
      <c r="E327" s="93"/>
      <c r="F327" s="93"/>
      <c r="G327" s="93"/>
      <c r="H327" s="93"/>
      <c r="I327" s="93"/>
      <c r="J327" s="93"/>
      <c r="K327" s="93"/>
      <c r="L327" s="93"/>
      <c r="M327" s="93"/>
      <c r="N327" s="93"/>
      <c r="O327" s="93"/>
      <c r="P327" s="93"/>
      <c r="Q327" s="93"/>
      <c r="R327" s="93"/>
    </row>
    <row r="329" spans="1:99">
      <c r="A329" s="516" t="s">
        <v>1070</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1723</v>
      </c>
      <c r="AJ330" s="108"/>
      <c r="AK330" s="108"/>
      <c r="AL330" s="108"/>
      <c r="AM330" s="108"/>
      <c r="AN330" s="108"/>
      <c r="AO330" s="108"/>
      <c r="AP330" s="108"/>
      <c r="AQ330" s="108"/>
      <c r="AR330" s="108"/>
      <c r="AS330" s="108"/>
      <c r="AT330" s="108"/>
      <c r="AU330" s="108"/>
      <c r="AV330" s="108"/>
      <c r="AW330" s="108"/>
      <c r="AX330" s="425"/>
      <c r="AY330" s="413" t="s">
        <v>1724</v>
      </c>
      <c r="AZ330" s="108"/>
      <c r="BA330" s="108"/>
      <c r="BB330" s="108"/>
      <c r="BC330" s="108"/>
      <c r="BD330" s="108"/>
      <c r="BE330" s="108"/>
      <c r="BF330" s="108"/>
      <c r="BG330" s="108"/>
      <c r="BH330" s="108"/>
      <c r="BI330" s="108"/>
      <c r="BJ330" s="108"/>
      <c r="BK330" s="108"/>
      <c r="BL330" s="108"/>
      <c r="BM330" s="108"/>
      <c r="BN330" s="425"/>
      <c r="BO330" s="413" t="s">
        <v>1724</v>
      </c>
      <c r="BP330" s="108"/>
      <c r="BQ330" s="108"/>
      <c r="BR330" s="108"/>
      <c r="BS330" s="108"/>
      <c r="BT330" s="108"/>
      <c r="BU330" s="108"/>
      <c r="BV330" s="108"/>
      <c r="BW330" s="108"/>
      <c r="BX330" s="108"/>
      <c r="BY330" s="108"/>
      <c r="BZ330" s="108"/>
      <c r="CA330" s="108"/>
      <c r="CB330" s="108"/>
      <c r="CC330" s="108"/>
      <c r="CD330" s="425"/>
      <c r="CE330" s="413" t="s">
        <v>1723</v>
      </c>
      <c r="CF330" s="108"/>
      <c r="CG330" s="108"/>
      <c r="CH330" s="108"/>
      <c r="CI330" s="108"/>
      <c r="CJ330" s="108"/>
      <c r="CK330" s="108"/>
      <c r="CL330" s="108"/>
      <c r="CM330" s="108"/>
      <c r="CN330" s="108"/>
      <c r="CO330" s="108"/>
      <c r="CP330" s="108"/>
      <c r="CQ330" s="108"/>
      <c r="CR330" s="108"/>
      <c r="CS330" s="108"/>
      <c r="CT330" s="425"/>
    </row>
    <row r="331" spans="1:99" outlineLevel="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1348</v>
      </c>
      <c r="D332" s="18" t="s">
        <v>1349</v>
      </c>
      <c r="E332" s="18" t="s">
        <v>1350</v>
      </c>
      <c r="F332" s="18" t="s">
        <v>1351</v>
      </c>
      <c r="G332" s="18" t="s">
        <v>1348</v>
      </c>
      <c r="H332" s="18" t="s">
        <v>1349</v>
      </c>
      <c r="I332" s="18" t="s">
        <v>1350</v>
      </c>
      <c r="J332" s="18" t="s">
        <v>1351</v>
      </c>
      <c r="K332" s="18" t="s">
        <v>1348</v>
      </c>
      <c r="L332" s="18" t="s">
        <v>1349</v>
      </c>
      <c r="M332" s="18" t="s">
        <v>1350</v>
      </c>
      <c r="N332" s="18" t="s">
        <v>1351</v>
      </c>
      <c r="O332" s="18" t="s">
        <v>1348</v>
      </c>
      <c r="P332" s="18" t="s">
        <v>1349</v>
      </c>
      <c r="Q332" s="18" t="s">
        <v>1350</v>
      </c>
      <c r="R332" s="18" t="s">
        <v>1351</v>
      </c>
      <c r="S332" s="413"/>
      <c r="T332" s="108"/>
      <c r="U332" s="108"/>
      <c r="V332" s="108"/>
      <c r="W332" s="108"/>
      <c r="X332" s="108"/>
      <c r="Y332" s="108"/>
      <c r="Z332" s="108"/>
      <c r="AA332" s="108"/>
      <c r="AB332" s="108"/>
      <c r="AC332" s="108"/>
      <c r="AD332" s="108"/>
      <c r="AE332" s="108"/>
      <c r="AF332" s="108"/>
      <c r="AG332" s="108"/>
      <c r="AH332" s="425"/>
      <c r="AI332" s="413"/>
      <c r="AJ332" s="108"/>
      <c r="AK332" s="108"/>
      <c r="AL332" s="108"/>
      <c r="AM332" s="108"/>
      <c r="AN332" s="108"/>
      <c r="AO332" s="108"/>
      <c r="AP332" s="108"/>
      <c r="AQ332" s="108"/>
      <c r="AR332" s="108"/>
      <c r="AS332" s="108"/>
      <c r="AT332" s="108"/>
      <c r="AU332" s="108"/>
      <c r="AV332" s="108"/>
      <c r="AW332" s="108"/>
      <c r="AX332" s="425"/>
      <c r="AY332" s="413"/>
      <c r="AZ332" s="108"/>
      <c r="BA332" s="108"/>
      <c r="BB332" s="108"/>
      <c r="BC332" s="108"/>
      <c r="BD332" s="108"/>
      <c r="BE332" s="108"/>
      <c r="BF332" s="108"/>
      <c r="BG332" s="108"/>
      <c r="BH332" s="108"/>
      <c r="BI332" s="108"/>
      <c r="BJ332" s="108"/>
      <c r="BK332" s="108"/>
      <c r="BL332" s="108"/>
      <c r="BM332" s="108"/>
      <c r="BN332" s="425"/>
      <c r="BO332" s="413"/>
      <c r="BP332" s="108"/>
      <c r="BQ332" s="108"/>
      <c r="BR332" s="108"/>
      <c r="BS332" s="108"/>
      <c r="BT332" s="108"/>
      <c r="BU332" s="108"/>
      <c r="BV332" s="108"/>
      <c r="BW332" s="108"/>
      <c r="BX332" s="108"/>
      <c r="BY332" s="108"/>
      <c r="BZ332" s="108"/>
      <c r="CA332" s="108"/>
      <c r="CB332" s="108"/>
      <c r="CC332" s="108"/>
      <c r="CD332" s="425"/>
      <c r="CE332" s="413"/>
      <c r="CF332" s="108"/>
      <c r="CG332" s="108"/>
      <c r="CH332" s="108"/>
      <c r="CI332" s="108"/>
      <c r="CJ332" s="108"/>
      <c r="CK332" s="108"/>
      <c r="CL332" s="108"/>
      <c r="CM332" s="108"/>
      <c r="CN332" s="108"/>
      <c r="CO332" s="108"/>
      <c r="CP332" s="108"/>
      <c r="CQ332" s="108"/>
      <c r="CR332" s="108"/>
      <c r="CS332" s="108"/>
      <c r="CT332" s="425"/>
    </row>
    <row r="333" spans="1:99" ht="24.5" outlineLevel="2">
      <c r="B333" s="46" t="str">
        <f>"Grazing Intensity 1
"&amp;$B$165&amp;": Ewe Lambs"</f>
        <v>Grazing Intensity 1
Standard (7mo): Ewe Lambs</v>
      </c>
      <c r="C333" s="229">
        <f t="shared" ref="C333:C386" si="259">CHOOSE(d.Region,S333,AI333,AY333)</f>
        <v>0</v>
      </c>
      <c r="D333" s="229">
        <f t="shared" ref="D333:D386" si="260">CHOOSE(d.Region,T333,AJ333,AZ333)</f>
        <v>0</v>
      </c>
      <c r="E333" s="229">
        <f t="shared" ref="E333:E386" si="261">CHOOSE(d.Region,U333,AK333,BA333)</f>
        <v>0</v>
      </c>
      <c r="F333" s="229">
        <f t="shared" ref="F333:F386" si="262">CHOOSE(d.Region,V333,AL333,BB333)</f>
        <v>0</v>
      </c>
      <c r="G333" s="229">
        <f t="shared" ref="G333:G386" si="263">CHOOSE(d.Region,W333,AM333,BC333)</f>
        <v>0</v>
      </c>
      <c r="H333" s="229">
        <f t="shared" ref="H333:H386" si="264">CHOOSE(d.Region,X333,AN333,BD333)</f>
        <v>0</v>
      </c>
      <c r="I333" s="229">
        <f t="shared" ref="I333:I386" si="265">CHOOSE(d.Region,Y333,AO333,BE333)</f>
        <v>0</v>
      </c>
      <c r="J333" s="229">
        <f t="shared" ref="J333:J386" si="266">CHOOSE(d.Region,Z333,AP333,BF333)</f>
        <v>0</v>
      </c>
      <c r="K333" s="229">
        <f t="shared" ref="K333:K386" si="267">CHOOSE(d.Region,AA333,AQ333,BG333)</f>
        <v>0</v>
      </c>
      <c r="L333" s="229">
        <f t="shared" ref="L333:L386" si="268">CHOOSE(d.Region,AB333,AR333,BH333)</f>
        <v>0</v>
      </c>
      <c r="M333" s="229">
        <f t="shared" ref="M333:M386" si="269">CHOOSE(d.Region,AC333,AS333,BI333)</f>
        <v>0</v>
      </c>
      <c r="N333" s="229">
        <f t="shared" ref="N333:N386" si="270">CHOOSE(d.Region,AD333,AT333,BJ333)</f>
        <v>0</v>
      </c>
      <c r="O333" s="229">
        <f t="shared" ref="O333:O386" si="271">CHOOSE(d.Region,AE333,AU333,BK333)</f>
        <v>0</v>
      </c>
      <c r="P333" s="229">
        <f t="shared" ref="P333:P386" si="272">CHOOSE(d.Region,AF333,AV333,BL333)</f>
        <v>0</v>
      </c>
      <c r="Q333" s="229">
        <f t="shared" ref="Q333:Q386" si="273">CHOOSE(d.Region,AG333,AW333,BM333)</f>
        <v>0</v>
      </c>
      <c r="R333" s="410">
        <f t="shared" ref="R333:R386" si="274">CHOOSE(d.Region,AH333,AX333,BN333)</f>
        <v>0</v>
      </c>
      <c r="S333" s="421"/>
      <c r="T333" s="230"/>
      <c r="U333" s="230"/>
      <c r="V333" s="230"/>
      <c r="W333" s="230"/>
      <c r="X333" s="230"/>
      <c r="Y333" s="230"/>
      <c r="Z333" s="230"/>
      <c r="AA333" s="230"/>
      <c r="AB333" s="230"/>
      <c r="AC333" s="230"/>
      <c r="AD333" s="230"/>
      <c r="AE333" s="230"/>
      <c r="AF333" s="230"/>
      <c r="AG333" s="230"/>
      <c r="AH333" s="432"/>
      <c r="AI333" s="421"/>
      <c r="AJ333" s="230"/>
      <c r="AK333" s="230"/>
      <c r="AL333" s="230"/>
      <c r="AM333" s="230"/>
      <c r="AN333" s="230"/>
      <c r="AO333" s="230"/>
      <c r="AP333" s="230"/>
      <c r="AQ333" s="230"/>
      <c r="AR333" s="230"/>
      <c r="AS333" s="230"/>
      <c r="AT333" s="230"/>
      <c r="AU333" s="230"/>
      <c r="AV333" s="230"/>
      <c r="AW333" s="230"/>
      <c r="AX333" s="432"/>
      <c r="AY333" s="421"/>
      <c r="AZ333" s="230"/>
      <c r="BA333" s="230"/>
      <c r="BB333" s="230"/>
      <c r="BC333" s="230"/>
      <c r="BD333" s="230"/>
      <c r="BE333" s="230"/>
      <c r="BF333" s="230"/>
      <c r="BG333" s="230"/>
      <c r="BH333" s="230"/>
      <c r="BI333" s="230"/>
      <c r="BJ333" s="230"/>
      <c r="BK333" s="230"/>
      <c r="BL333" s="230"/>
      <c r="BM333" s="230"/>
      <c r="BN333" s="432"/>
      <c r="BO333" s="421"/>
      <c r="BP333" s="230"/>
      <c r="BQ333" s="230"/>
      <c r="BR333" s="230"/>
      <c r="BS333" s="230"/>
      <c r="BT333" s="230"/>
      <c r="BU333" s="230"/>
      <c r="BV333" s="230"/>
      <c r="BW333" s="230"/>
      <c r="BX333" s="230"/>
      <c r="BY333" s="230"/>
      <c r="BZ333" s="230"/>
      <c r="CA333" s="230"/>
      <c r="CB333" s="230"/>
      <c r="CC333" s="230"/>
      <c r="CD333" s="432"/>
      <c r="CE333" s="421"/>
      <c r="CF333" s="230"/>
      <c r="CG333" s="230"/>
      <c r="CH333" s="230"/>
      <c r="CI333" s="230"/>
      <c r="CJ333" s="230"/>
      <c r="CK333" s="230"/>
      <c r="CL333" s="230"/>
      <c r="CM333" s="230"/>
      <c r="CN333" s="230"/>
      <c r="CO333" s="230"/>
      <c r="CP333" s="230"/>
      <c r="CQ333" s="230"/>
      <c r="CR333" s="230"/>
      <c r="CS333" s="230"/>
      <c r="CT333" s="432"/>
      <c r="CU333" s="231" t="s">
        <v>1037</v>
      </c>
    </row>
    <row r="334" spans="1:99" outlineLevel="2">
      <c r="B334" s="47" t="s">
        <v>1068</v>
      </c>
      <c r="C334" s="232">
        <f t="shared" si="259"/>
        <v>0</v>
      </c>
      <c r="D334" s="232">
        <f t="shared" si="260"/>
        <v>0</v>
      </c>
      <c r="E334" s="232">
        <f t="shared" si="261"/>
        <v>0</v>
      </c>
      <c r="F334" s="232">
        <f t="shared" si="262"/>
        <v>0</v>
      </c>
      <c r="G334" s="232">
        <f t="shared" si="263"/>
        <v>0</v>
      </c>
      <c r="H334" s="232">
        <f t="shared" si="264"/>
        <v>0</v>
      </c>
      <c r="I334" s="232">
        <f t="shared" si="265"/>
        <v>0</v>
      </c>
      <c r="J334" s="232">
        <f t="shared" si="266"/>
        <v>0</v>
      </c>
      <c r="K334" s="232">
        <f t="shared" si="267"/>
        <v>0</v>
      </c>
      <c r="L334" s="232">
        <f t="shared" si="268"/>
        <v>0</v>
      </c>
      <c r="M334" s="232">
        <f t="shared" si="269"/>
        <v>0</v>
      </c>
      <c r="N334" s="232">
        <f t="shared" si="270"/>
        <v>0</v>
      </c>
      <c r="O334" s="232">
        <f t="shared" si="271"/>
        <v>0</v>
      </c>
      <c r="P334" s="232">
        <f t="shared" si="272"/>
        <v>0</v>
      </c>
      <c r="Q334" s="232">
        <f t="shared" si="273"/>
        <v>0</v>
      </c>
      <c r="R334" s="411">
        <f t="shared" si="274"/>
        <v>0</v>
      </c>
      <c r="S334" s="422"/>
      <c r="T334" s="423"/>
      <c r="U334" s="423"/>
      <c r="V334" s="423"/>
      <c r="W334" s="423"/>
      <c r="X334" s="423"/>
      <c r="Y334" s="423"/>
      <c r="Z334" s="423"/>
      <c r="AA334" s="423"/>
      <c r="AB334" s="423"/>
      <c r="AC334" s="423"/>
      <c r="AD334" s="423"/>
      <c r="AE334" s="423"/>
      <c r="AF334" s="423"/>
      <c r="AG334" s="423"/>
      <c r="AH334" s="433"/>
      <c r="AI334" s="422"/>
      <c r="AJ334" s="423"/>
      <c r="AK334" s="423"/>
      <c r="AL334" s="423"/>
      <c r="AM334" s="423"/>
      <c r="AN334" s="423"/>
      <c r="AO334" s="423"/>
      <c r="AP334" s="423"/>
      <c r="AQ334" s="423"/>
      <c r="AR334" s="423"/>
      <c r="AS334" s="423"/>
      <c r="AT334" s="423"/>
      <c r="AU334" s="423"/>
      <c r="AV334" s="423"/>
      <c r="AW334" s="423"/>
      <c r="AX334" s="433"/>
      <c r="AY334" s="422"/>
      <c r="AZ334" s="423"/>
      <c r="BA334" s="423"/>
      <c r="BB334" s="423"/>
      <c r="BC334" s="423"/>
      <c r="BD334" s="423"/>
      <c r="BE334" s="423"/>
      <c r="BF334" s="423"/>
      <c r="BG334" s="423"/>
      <c r="BH334" s="423"/>
      <c r="BI334" s="423"/>
      <c r="BJ334" s="423"/>
      <c r="BK334" s="423"/>
      <c r="BL334" s="423"/>
      <c r="BM334" s="423"/>
      <c r="BN334" s="433"/>
      <c r="BO334" s="422"/>
      <c r="BP334" s="423"/>
      <c r="BQ334" s="423"/>
      <c r="BR334" s="423"/>
      <c r="BS334" s="423"/>
      <c r="BT334" s="423"/>
      <c r="BU334" s="423"/>
      <c r="BV334" s="423"/>
      <c r="BW334" s="423"/>
      <c r="BX334" s="423"/>
      <c r="BY334" s="423"/>
      <c r="BZ334" s="423"/>
      <c r="CA334" s="423"/>
      <c r="CB334" s="423"/>
      <c r="CC334" s="423"/>
      <c r="CD334" s="433"/>
      <c r="CE334" s="422"/>
      <c r="CF334" s="423"/>
      <c r="CG334" s="423"/>
      <c r="CH334" s="423"/>
      <c r="CI334" s="423"/>
      <c r="CJ334" s="423"/>
      <c r="CK334" s="423"/>
      <c r="CL334" s="423"/>
      <c r="CM334" s="423"/>
      <c r="CN334" s="423"/>
      <c r="CO334" s="423"/>
      <c r="CP334" s="423"/>
      <c r="CQ334" s="423"/>
      <c r="CR334" s="423"/>
      <c r="CS334" s="423"/>
      <c r="CT334" s="433"/>
      <c r="CU334" s="233"/>
    </row>
    <row r="335" spans="1:99" outlineLevel="2">
      <c r="B335" s="48" t="s">
        <v>1069</v>
      </c>
      <c r="C335" s="234">
        <f t="shared" si="259"/>
        <v>0</v>
      </c>
      <c r="D335" s="234">
        <f t="shared" si="260"/>
        <v>0</v>
      </c>
      <c r="E335" s="234">
        <f t="shared" si="261"/>
        <v>0</v>
      </c>
      <c r="F335" s="234">
        <f t="shared" si="262"/>
        <v>0</v>
      </c>
      <c r="G335" s="234">
        <f t="shared" si="263"/>
        <v>0</v>
      </c>
      <c r="H335" s="234">
        <f t="shared" si="264"/>
        <v>0</v>
      </c>
      <c r="I335" s="234">
        <f t="shared" si="265"/>
        <v>0</v>
      </c>
      <c r="J335" s="234">
        <f t="shared" si="266"/>
        <v>0</v>
      </c>
      <c r="K335" s="234">
        <f t="shared" si="267"/>
        <v>0</v>
      </c>
      <c r="L335" s="234">
        <f t="shared" si="268"/>
        <v>0</v>
      </c>
      <c r="M335" s="234">
        <f t="shared" si="269"/>
        <v>0</v>
      </c>
      <c r="N335" s="234">
        <f t="shared" si="270"/>
        <v>0</v>
      </c>
      <c r="O335" s="234">
        <f t="shared" si="271"/>
        <v>0</v>
      </c>
      <c r="P335" s="234">
        <f t="shared" si="272"/>
        <v>0</v>
      </c>
      <c r="Q335" s="234">
        <f t="shared" si="273"/>
        <v>0</v>
      </c>
      <c r="R335" s="412">
        <f t="shared" si="274"/>
        <v>0</v>
      </c>
      <c r="S335" s="424"/>
      <c r="T335" s="235"/>
      <c r="U335" s="235"/>
      <c r="V335" s="235"/>
      <c r="W335" s="235"/>
      <c r="X335" s="235"/>
      <c r="Y335" s="235"/>
      <c r="Z335" s="235"/>
      <c r="AA335" s="235"/>
      <c r="AB335" s="235"/>
      <c r="AC335" s="235"/>
      <c r="AD335" s="235"/>
      <c r="AE335" s="235"/>
      <c r="AF335" s="235"/>
      <c r="AG335" s="235"/>
      <c r="AH335" s="434"/>
      <c r="AI335" s="424"/>
      <c r="AJ335" s="235"/>
      <c r="AK335" s="235"/>
      <c r="AL335" s="235"/>
      <c r="AM335" s="235"/>
      <c r="AN335" s="235"/>
      <c r="AO335" s="235"/>
      <c r="AP335" s="235"/>
      <c r="AQ335" s="235"/>
      <c r="AR335" s="235"/>
      <c r="AS335" s="235"/>
      <c r="AT335" s="235"/>
      <c r="AU335" s="235"/>
      <c r="AV335" s="235"/>
      <c r="AW335" s="235"/>
      <c r="AX335" s="434"/>
      <c r="AY335" s="424"/>
      <c r="AZ335" s="235"/>
      <c r="BA335" s="235"/>
      <c r="BB335" s="235"/>
      <c r="BC335" s="235"/>
      <c r="BD335" s="235"/>
      <c r="BE335" s="235"/>
      <c r="BF335" s="235"/>
      <c r="BG335" s="235"/>
      <c r="BH335" s="235"/>
      <c r="BI335" s="235"/>
      <c r="BJ335" s="235"/>
      <c r="BK335" s="235"/>
      <c r="BL335" s="235"/>
      <c r="BM335" s="235"/>
      <c r="BN335" s="434"/>
      <c r="BO335" s="424"/>
      <c r="BP335" s="235"/>
      <c r="BQ335" s="235"/>
      <c r="BR335" s="235"/>
      <c r="BS335" s="235"/>
      <c r="BT335" s="235"/>
      <c r="BU335" s="235"/>
      <c r="BV335" s="235"/>
      <c r="BW335" s="235"/>
      <c r="BX335" s="235"/>
      <c r="BY335" s="235"/>
      <c r="BZ335" s="235"/>
      <c r="CA335" s="235"/>
      <c r="CB335" s="235"/>
      <c r="CC335" s="235"/>
      <c r="CD335" s="434"/>
      <c r="CE335" s="424"/>
      <c r="CF335" s="235"/>
      <c r="CG335" s="235"/>
      <c r="CH335" s="235"/>
      <c r="CI335" s="235"/>
      <c r="CJ335" s="235"/>
      <c r="CK335" s="235"/>
      <c r="CL335" s="235"/>
      <c r="CM335" s="235"/>
      <c r="CN335" s="235"/>
      <c r="CO335" s="235"/>
      <c r="CP335" s="235"/>
      <c r="CQ335" s="235"/>
      <c r="CR335" s="235"/>
      <c r="CS335" s="235"/>
      <c r="CT335" s="434"/>
      <c r="CU335" s="233"/>
    </row>
    <row r="336" spans="1:99" outlineLevel="2">
      <c r="B336" s="46" t="str">
        <f>$B$166&amp;": Ewe Lambs"</f>
        <v>Early: Ewe Lambs</v>
      </c>
      <c r="C336" s="229">
        <f t="shared" si="259"/>
        <v>0</v>
      </c>
      <c r="D336" s="229">
        <f t="shared" si="260"/>
        <v>0</v>
      </c>
      <c r="E336" s="229">
        <f t="shared" si="261"/>
        <v>0</v>
      </c>
      <c r="F336" s="229">
        <f t="shared" si="262"/>
        <v>0</v>
      </c>
      <c r="G336" s="229">
        <f t="shared" si="263"/>
        <v>0</v>
      </c>
      <c r="H336" s="229">
        <f t="shared" si="264"/>
        <v>0</v>
      </c>
      <c r="I336" s="229">
        <f t="shared" si="265"/>
        <v>0</v>
      </c>
      <c r="J336" s="229">
        <f t="shared" si="266"/>
        <v>0</v>
      </c>
      <c r="K336" s="229">
        <f t="shared" si="267"/>
        <v>0</v>
      </c>
      <c r="L336" s="229">
        <f t="shared" si="268"/>
        <v>0</v>
      </c>
      <c r="M336" s="229">
        <f t="shared" si="269"/>
        <v>0</v>
      </c>
      <c r="N336" s="229">
        <f t="shared" si="270"/>
        <v>0</v>
      </c>
      <c r="O336" s="229">
        <f t="shared" si="271"/>
        <v>0</v>
      </c>
      <c r="P336" s="229">
        <f t="shared" si="272"/>
        <v>0</v>
      </c>
      <c r="Q336" s="229">
        <f t="shared" si="273"/>
        <v>0</v>
      </c>
      <c r="R336" s="410">
        <f t="shared" si="274"/>
        <v>0</v>
      </c>
      <c r="S336" s="421"/>
      <c r="T336" s="230"/>
      <c r="U336" s="230"/>
      <c r="V336" s="230"/>
      <c r="W336" s="230"/>
      <c r="X336" s="230"/>
      <c r="Y336" s="230"/>
      <c r="Z336" s="230"/>
      <c r="AA336" s="230"/>
      <c r="AB336" s="230"/>
      <c r="AC336" s="230"/>
      <c r="AD336" s="230"/>
      <c r="AE336" s="230"/>
      <c r="AF336" s="230"/>
      <c r="AG336" s="230"/>
      <c r="AH336" s="432"/>
      <c r="AI336" s="421"/>
      <c r="AJ336" s="230"/>
      <c r="AK336" s="230"/>
      <c r="AL336" s="230"/>
      <c r="AM336" s="230"/>
      <c r="AN336" s="230"/>
      <c r="AO336" s="230"/>
      <c r="AP336" s="230"/>
      <c r="AQ336" s="230"/>
      <c r="AR336" s="230"/>
      <c r="AS336" s="230"/>
      <c r="AT336" s="230"/>
      <c r="AU336" s="230"/>
      <c r="AV336" s="230"/>
      <c r="AW336" s="230"/>
      <c r="AX336" s="432"/>
      <c r="AY336" s="421"/>
      <c r="AZ336" s="230"/>
      <c r="BA336" s="230"/>
      <c r="BB336" s="230"/>
      <c r="BC336" s="230"/>
      <c r="BD336" s="230"/>
      <c r="BE336" s="230"/>
      <c r="BF336" s="230"/>
      <c r="BG336" s="230"/>
      <c r="BH336" s="230"/>
      <c r="BI336" s="230"/>
      <c r="BJ336" s="230"/>
      <c r="BK336" s="230"/>
      <c r="BL336" s="230"/>
      <c r="BM336" s="230"/>
      <c r="BN336" s="432"/>
      <c r="BO336" s="421"/>
      <c r="BP336" s="230"/>
      <c r="BQ336" s="230"/>
      <c r="BR336" s="230"/>
      <c r="BS336" s="230"/>
      <c r="BT336" s="230"/>
      <c r="BU336" s="230"/>
      <c r="BV336" s="230"/>
      <c r="BW336" s="230"/>
      <c r="BX336" s="230"/>
      <c r="BY336" s="230"/>
      <c r="BZ336" s="230"/>
      <c r="CA336" s="230"/>
      <c r="CB336" s="230"/>
      <c r="CC336" s="230"/>
      <c r="CD336" s="432"/>
      <c r="CE336" s="421"/>
      <c r="CF336" s="230"/>
      <c r="CG336" s="230"/>
      <c r="CH336" s="230"/>
      <c r="CI336" s="230"/>
      <c r="CJ336" s="230"/>
      <c r="CK336" s="230"/>
      <c r="CL336" s="230"/>
      <c r="CM336" s="230"/>
      <c r="CN336" s="230"/>
      <c r="CO336" s="230"/>
      <c r="CP336" s="230"/>
      <c r="CQ336" s="230"/>
      <c r="CR336" s="230"/>
      <c r="CS336" s="230"/>
      <c r="CT336" s="432"/>
      <c r="CU336" s="231" t="s">
        <v>1037</v>
      </c>
    </row>
    <row r="337" spans="2:99" outlineLevel="2">
      <c r="B337" s="47" t="s">
        <v>1068</v>
      </c>
      <c r="C337" s="232">
        <f t="shared" si="259"/>
        <v>0</v>
      </c>
      <c r="D337" s="232">
        <f t="shared" si="260"/>
        <v>0</v>
      </c>
      <c r="E337" s="232">
        <f t="shared" si="261"/>
        <v>0</v>
      </c>
      <c r="F337" s="232">
        <f t="shared" si="262"/>
        <v>0</v>
      </c>
      <c r="G337" s="232">
        <f t="shared" si="263"/>
        <v>0</v>
      </c>
      <c r="H337" s="232">
        <f t="shared" si="264"/>
        <v>0</v>
      </c>
      <c r="I337" s="232">
        <f t="shared" si="265"/>
        <v>0</v>
      </c>
      <c r="J337" s="232">
        <f t="shared" si="266"/>
        <v>0</v>
      </c>
      <c r="K337" s="232">
        <f t="shared" si="267"/>
        <v>0</v>
      </c>
      <c r="L337" s="232">
        <f t="shared" si="268"/>
        <v>0</v>
      </c>
      <c r="M337" s="232">
        <f t="shared" si="269"/>
        <v>0</v>
      </c>
      <c r="N337" s="232">
        <f t="shared" si="270"/>
        <v>0</v>
      </c>
      <c r="O337" s="232">
        <f t="shared" si="271"/>
        <v>0</v>
      </c>
      <c r="P337" s="232">
        <f t="shared" si="272"/>
        <v>0</v>
      </c>
      <c r="Q337" s="232">
        <f t="shared" si="273"/>
        <v>0</v>
      </c>
      <c r="R337" s="411">
        <f t="shared" si="274"/>
        <v>0</v>
      </c>
      <c r="S337" s="422"/>
      <c r="T337" s="423"/>
      <c r="U337" s="423"/>
      <c r="V337" s="423"/>
      <c r="W337" s="423"/>
      <c r="X337" s="423"/>
      <c r="Y337" s="423"/>
      <c r="Z337" s="423"/>
      <c r="AA337" s="423"/>
      <c r="AB337" s="423"/>
      <c r="AC337" s="423"/>
      <c r="AD337" s="423"/>
      <c r="AE337" s="423"/>
      <c r="AF337" s="423"/>
      <c r="AG337" s="423"/>
      <c r="AH337" s="433"/>
      <c r="AI337" s="422"/>
      <c r="AJ337" s="423"/>
      <c r="AK337" s="423"/>
      <c r="AL337" s="423"/>
      <c r="AM337" s="423"/>
      <c r="AN337" s="423"/>
      <c r="AO337" s="423"/>
      <c r="AP337" s="423"/>
      <c r="AQ337" s="423"/>
      <c r="AR337" s="423"/>
      <c r="AS337" s="423"/>
      <c r="AT337" s="423"/>
      <c r="AU337" s="423"/>
      <c r="AV337" s="423"/>
      <c r="AW337" s="423"/>
      <c r="AX337" s="433"/>
      <c r="AY337" s="422"/>
      <c r="AZ337" s="423"/>
      <c r="BA337" s="423"/>
      <c r="BB337" s="423"/>
      <c r="BC337" s="423"/>
      <c r="BD337" s="423"/>
      <c r="BE337" s="423"/>
      <c r="BF337" s="423"/>
      <c r="BG337" s="423"/>
      <c r="BH337" s="423"/>
      <c r="BI337" s="423"/>
      <c r="BJ337" s="423"/>
      <c r="BK337" s="423"/>
      <c r="BL337" s="423"/>
      <c r="BM337" s="423"/>
      <c r="BN337" s="433"/>
      <c r="BO337" s="422"/>
      <c r="BP337" s="423"/>
      <c r="BQ337" s="423"/>
      <c r="BR337" s="423"/>
      <c r="BS337" s="423"/>
      <c r="BT337" s="423"/>
      <c r="BU337" s="423"/>
      <c r="BV337" s="423"/>
      <c r="BW337" s="423"/>
      <c r="BX337" s="423"/>
      <c r="BY337" s="423"/>
      <c r="BZ337" s="423"/>
      <c r="CA337" s="423"/>
      <c r="CB337" s="423"/>
      <c r="CC337" s="423"/>
      <c r="CD337" s="433"/>
      <c r="CE337" s="422"/>
      <c r="CF337" s="423"/>
      <c r="CG337" s="423"/>
      <c r="CH337" s="423"/>
      <c r="CI337" s="423"/>
      <c r="CJ337" s="423"/>
      <c r="CK337" s="423"/>
      <c r="CL337" s="423"/>
      <c r="CM337" s="423"/>
      <c r="CN337" s="423"/>
      <c r="CO337" s="423"/>
      <c r="CP337" s="423"/>
      <c r="CQ337" s="423"/>
      <c r="CR337" s="423"/>
      <c r="CS337" s="423"/>
      <c r="CT337" s="433"/>
      <c r="CU337" s="233"/>
    </row>
    <row r="338" spans="2:99" outlineLevel="2">
      <c r="B338" s="48" t="s">
        <v>1069</v>
      </c>
      <c r="C338" s="234">
        <f t="shared" si="259"/>
        <v>0</v>
      </c>
      <c r="D338" s="234">
        <f t="shared" si="260"/>
        <v>0</v>
      </c>
      <c r="E338" s="234">
        <f t="shared" si="261"/>
        <v>0</v>
      </c>
      <c r="F338" s="234">
        <f t="shared" si="262"/>
        <v>0</v>
      </c>
      <c r="G338" s="234">
        <f t="shared" si="263"/>
        <v>0</v>
      </c>
      <c r="H338" s="234">
        <f t="shared" si="264"/>
        <v>0</v>
      </c>
      <c r="I338" s="234">
        <f t="shared" si="265"/>
        <v>0</v>
      </c>
      <c r="J338" s="234">
        <f t="shared" si="266"/>
        <v>0</v>
      </c>
      <c r="K338" s="234">
        <f t="shared" si="267"/>
        <v>0</v>
      </c>
      <c r="L338" s="234">
        <f t="shared" si="268"/>
        <v>0</v>
      </c>
      <c r="M338" s="234">
        <f t="shared" si="269"/>
        <v>0</v>
      </c>
      <c r="N338" s="234">
        <f t="shared" si="270"/>
        <v>0</v>
      </c>
      <c r="O338" s="234">
        <f t="shared" si="271"/>
        <v>0</v>
      </c>
      <c r="P338" s="234">
        <f t="shared" si="272"/>
        <v>0</v>
      </c>
      <c r="Q338" s="234">
        <f t="shared" si="273"/>
        <v>0</v>
      </c>
      <c r="R338" s="412">
        <f t="shared" si="274"/>
        <v>0</v>
      </c>
      <c r="S338" s="424"/>
      <c r="T338" s="235"/>
      <c r="U338" s="235"/>
      <c r="V338" s="235"/>
      <c r="W338" s="235"/>
      <c r="X338" s="235"/>
      <c r="Y338" s="235"/>
      <c r="Z338" s="235"/>
      <c r="AA338" s="235"/>
      <c r="AB338" s="235"/>
      <c r="AC338" s="235"/>
      <c r="AD338" s="235"/>
      <c r="AE338" s="235"/>
      <c r="AF338" s="235"/>
      <c r="AG338" s="235"/>
      <c r="AH338" s="434"/>
      <c r="AI338" s="424"/>
      <c r="AJ338" s="235"/>
      <c r="AK338" s="235"/>
      <c r="AL338" s="235"/>
      <c r="AM338" s="235"/>
      <c r="AN338" s="235"/>
      <c r="AO338" s="235"/>
      <c r="AP338" s="235"/>
      <c r="AQ338" s="235"/>
      <c r="AR338" s="235"/>
      <c r="AS338" s="235"/>
      <c r="AT338" s="235"/>
      <c r="AU338" s="235"/>
      <c r="AV338" s="235"/>
      <c r="AW338" s="235"/>
      <c r="AX338" s="434"/>
      <c r="AY338" s="424"/>
      <c r="AZ338" s="235"/>
      <c r="BA338" s="235"/>
      <c r="BB338" s="235"/>
      <c r="BC338" s="235"/>
      <c r="BD338" s="235"/>
      <c r="BE338" s="235"/>
      <c r="BF338" s="235"/>
      <c r="BG338" s="235"/>
      <c r="BH338" s="235"/>
      <c r="BI338" s="235"/>
      <c r="BJ338" s="235"/>
      <c r="BK338" s="235"/>
      <c r="BL338" s="235"/>
      <c r="BM338" s="235"/>
      <c r="BN338" s="434"/>
      <c r="BO338" s="424"/>
      <c r="BP338" s="235"/>
      <c r="BQ338" s="235"/>
      <c r="BR338" s="235"/>
      <c r="BS338" s="235"/>
      <c r="BT338" s="235"/>
      <c r="BU338" s="235"/>
      <c r="BV338" s="235"/>
      <c r="BW338" s="235"/>
      <c r="BX338" s="235"/>
      <c r="BY338" s="235"/>
      <c r="BZ338" s="235"/>
      <c r="CA338" s="235"/>
      <c r="CB338" s="235"/>
      <c r="CC338" s="235"/>
      <c r="CD338" s="434"/>
      <c r="CE338" s="424"/>
      <c r="CF338" s="235"/>
      <c r="CG338" s="235"/>
      <c r="CH338" s="235"/>
      <c r="CI338" s="235"/>
      <c r="CJ338" s="235"/>
      <c r="CK338" s="235"/>
      <c r="CL338" s="235"/>
      <c r="CM338" s="235"/>
      <c r="CN338" s="235"/>
      <c r="CO338" s="235"/>
      <c r="CP338" s="235"/>
      <c r="CQ338" s="235"/>
      <c r="CR338" s="235"/>
      <c r="CS338" s="235"/>
      <c r="CT338" s="434"/>
      <c r="CU338" s="233"/>
    </row>
    <row r="339" spans="2:99" outlineLevel="2">
      <c r="B339" s="46" t="str">
        <f>$B$167&amp;": Ewe Lambs"</f>
        <v>Middle: Ewe Lambs</v>
      </c>
      <c r="C339" s="229">
        <f t="shared" si="259"/>
        <v>0</v>
      </c>
      <c r="D339" s="229">
        <f t="shared" si="260"/>
        <v>0</v>
      </c>
      <c r="E339" s="229">
        <f t="shared" si="261"/>
        <v>0</v>
      </c>
      <c r="F339" s="229">
        <f t="shared" si="262"/>
        <v>0</v>
      </c>
      <c r="G339" s="229">
        <f t="shared" si="263"/>
        <v>0</v>
      </c>
      <c r="H339" s="229">
        <f t="shared" si="264"/>
        <v>0</v>
      </c>
      <c r="I339" s="229">
        <f t="shared" si="265"/>
        <v>0</v>
      </c>
      <c r="J339" s="229">
        <f t="shared" si="266"/>
        <v>0</v>
      </c>
      <c r="K339" s="229">
        <f t="shared" si="267"/>
        <v>0</v>
      </c>
      <c r="L339" s="229">
        <f t="shared" si="268"/>
        <v>0</v>
      </c>
      <c r="M339" s="229">
        <f t="shared" si="269"/>
        <v>0</v>
      </c>
      <c r="N339" s="229">
        <f t="shared" si="270"/>
        <v>0</v>
      </c>
      <c r="O339" s="229">
        <f t="shared" si="271"/>
        <v>0</v>
      </c>
      <c r="P339" s="229">
        <f t="shared" si="272"/>
        <v>0</v>
      </c>
      <c r="Q339" s="229">
        <f t="shared" si="273"/>
        <v>0</v>
      </c>
      <c r="R339" s="410">
        <f t="shared" si="274"/>
        <v>0</v>
      </c>
      <c r="S339" s="421"/>
      <c r="T339" s="230"/>
      <c r="U339" s="230"/>
      <c r="V339" s="230"/>
      <c r="W339" s="230"/>
      <c r="X339" s="230"/>
      <c r="Y339" s="230"/>
      <c r="Z339" s="230"/>
      <c r="AA339" s="230"/>
      <c r="AB339" s="230"/>
      <c r="AC339" s="230"/>
      <c r="AD339" s="230"/>
      <c r="AE339" s="230"/>
      <c r="AF339" s="230"/>
      <c r="AG339" s="230"/>
      <c r="AH339" s="432"/>
      <c r="AI339" s="421"/>
      <c r="AJ339" s="230"/>
      <c r="AK339" s="230"/>
      <c r="AL339" s="230"/>
      <c r="AM339" s="230"/>
      <c r="AN339" s="230"/>
      <c r="AO339" s="230"/>
      <c r="AP339" s="230"/>
      <c r="AQ339" s="230"/>
      <c r="AR339" s="230"/>
      <c r="AS339" s="230"/>
      <c r="AT339" s="230"/>
      <c r="AU339" s="230"/>
      <c r="AV339" s="230"/>
      <c r="AW339" s="230"/>
      <c r="AX339" s="432"/>
      <c r="AY339" s="421"/>
      <c r="AZ339" s="230"/>
      <c r="BA339" s="230"/>
      <c r="BB339" s="230"/>
      <c r="BC339" s="230"/>
      <c r="BD339" s="230"/>
      <c r="BE339" s="230"/>
      <c r="BF339" s="230"/>
      <c r="BG339" s="230"/>
      <c r="BH339" s="230"/>
      <c r="BI339" s="230"/>
      <c r="BJ339" s="230"/>
      <c r="BK339" s="230"/>
      <c r="BL339" s="230"/>
      <c r="BM339" s="230"/>
      <c r="BN339" s="432"/>
      <c r="BO339" s="421"/>
      <c r="BP339" s="230"/>
      <c r="BQ339" s="230"/>
      <c r="BR339" s="230"/>
      <c r="BS339" s="230"/>
      <c r="BT339" s="230"/>
      <c r="BU339" s="230"/>
      <c r="BV339" s="230"/>
      <c r="BW339" s="230"/>
      <c r="BX339" s="230"/>
      <c r="BY339" s="230"/>
      <c r="BZ339" s="230"/>
      <c r="CA339" s="230"/>
      <c r="CB339" s="230"/>
      <c r="CC339" s="230"/>
      <c r="CD339" s="432"/>
      <c r="CE339" s="421"/>
      <c r="CF339" s="230"/>
      <c r="CG339" s="230"/>
      <c r="CH339" s="230"/>
      <c r="CI339" s="230"/>
      <c r="CJ339" s="230"/>
      <c r="CK339" s="230"/>
      <c r="CL339" s="230"/>
      <c r="CM339" s="230"/>
      <c r="CN339" s="230"/>
      <c r="CO339" s="230"/>
      <c r="CP339" s="230"/>
      <c r="CQ339" s="230"/>
      <c r="CR339" s="230"/>
      <c r="CS339" s="230"/>
      <c r="CT339" s="432"/>
      <c r="CU339" s="231" t="s">
        <v>1037</v>
      </c>
    </row>
    <row r="340" spans="2:99" outlineLevel="2">
      <c r="B340" s="47" t="s">
        <v>1068</v>
      </c>
      <c r="C340" s="232">
        <f t="shared" si="259"/>
        <v>0</v>
      </c>
      <c r="D340" s="232">
        <f t="shared" si="260"/>
        <v>0</v>
      </c>
      <c r="E340" s="232">
        <f t="shared" si="261"/>
        <v>0</v>
      </c>
      <c r="F340" s="232">
        <f t="shared" si="262"/>
        <v>0</v>
      </c>
      <c r="G340" s="232">
        <f t="shared" si="263"/>
        <v>0</v>
      </c>
      <c r="H340" s="232">
        <f t="shared" si="264"/>
        <v>0</v>
      </c>
      <c r="I340" s="232">
        <f t="shared" si="265"/>
        <v>0</v>
      </c>
      <c r="J340" s="232">
        <f t="shared" si="266"/>
        <v>0</v>
      </c>
      <c r="K340" s="232">
        <f t="shared" si="267"/>
        <v>0</v>
      </c>
      <c r="L340" s="232">
        <f t="shared" si="268"/>
        <v>0</v>
      </c>
      <c r="M340" s="232">
        <f t="shared" si="269"/>
        <v>0</v>
      </c>
      <c r="N340" s="232">
        <f t="shared" si="270"/>
        <v>0</v>
      </c>
      <c r="O340" s="232">
        <f t="shared" si="271"/>
        <v>0</v>
      </c>
      <c r="P340" s="232">
        <f t="shared" si="272"/>
        <v>0</v>
      </c>
      <c r="Q340" s="232">
        <f t="shared" si="273"/>
        <v>0</v>
      </c>
      <c r="R340" s="411">
        <f t="shared" si="274"/>
        <v>0</v>
      </c>
      <c r="S340" s="422"/>
      <c r="T340" s="423"/>
      <c r="U340" s="423"/>
      <c r="V340" s="423"/>
      <c r="W340" s="423"/>
      <c r="X340" s="423"/>
      <c r="Y340" s="423"/>
      <c r="Z340" s="423"/>
      <c r="AA340" s="423"/>
      <c r="AB340" s="423"/>
      <c r="AC340" s="423"/>
      <c r="AD340" s="423"/>
      <c r="AE340" s="423"/>
      <c r="AF340" s="423"/>
      <c r="AG340" s="423"/>
      <c r="AH340" s="433"/>
      <c r="AI340" s="422"/>
      <c r="AJ340" s="423"/>
      <c r="AK340" s="423"/>
      <c r="AL340" s="423"/>
      <c r="AM340" s="423"/>
      <c r="AN340" s="423"/>
      <c r="AO340" s="423"/>
      <c r="AP340" s="423"/>
      <c r="AQ340" s="423"/>
      <c r="AR340" s="423"/>
      <c r="AS340" s="423"/>
      <c r="AT340" s="423"/>
      <c r="AU340" s="423"/>
      <c r="AV340" s="423"/>
      <c r="AW340" s="423"/>
      <c r="AX340" s="433"/>
      <c r="AY340" s="422"/>
      <c r="AZ340" s="423"/>
      <c r="BA340" s="423"/>
      <c r="BB340" s="423"/>
      <c r="BC340" s="423"/>
      <c r="BD340" s="423"/>
      <c r="BE340" s="423"/>
      <c r="BF340" s="423"/>
      <c r="BG340" s="423"/>
      <c r="BH340" s="423"/>
      <c r="BI340" s="423"/>
      <c r="BJ340" s="423"/>
      <c r="BK340" s="423"/>
      <c r="BL340" s="423"/>
      <c r="BM340" s="423"/>
      <c r="BN340" s="433"/>
      <c r="BO340" s="422"/>
      <c r="BP340" s="423"/>
      <c r="BQ340" s="423"/>
      <c r="BR340" s="423"/>
      <c r="BS340" s="423"/>
      <c r="BT340" s="423"/>
      <c r="BU340" s="423"/>
      <c r="BV340" s="423"/>
      <c r="BW340" s="423"/>
      <c r="BX340" s="423"/>
      <c r="BY340" s="423"/>
      <c r="BZ340" s="423"/>
      <c r="CA340" s="423"/>
      <c r="CB340" s="423"/>
      <c r="CC340" s="423"/>
      <c r="CD340" s="433"/>
      <c r="CE340" s="422"/>
      <c r="CF340" s="423"/>
      <c r="CG340" s="423"/>
      <c r="CH340" s="423"/>
      <c r="CI340" s="423"/>
      <c r="CJ340" s="423"/>
      <c r="CK340" s="423"/>
      <c r="CL340" s="423"/>
      <c r="CM340" s="423"/>
      <c r="CN340" s="423"/>
      <c r="CO340" s="423"/>
      <c r="CP340" s="423"/>
      <c r="CQ340" s="423"/>
      <c r="CR340" s="423"/>
      <c r="CS340" s="423"/>
      <c r="CT340" s="433"/>
      <c r="CU340" s="233"/>
    </row>
    <row r="341" spans="2:99" outlineLevel="2">
      <c r="B341" s="48" t="s">
        <v>1069</v>
      </c>
      <c r="C341" s="234">
        <f t="shared" si="259"/>
        <v>0</v>
      </c>
      <c r="D341" s="234">
        <f t="shared" si="260"/>
        <v>0</v>
      </c>
      <c r="E341" s="234">
        <f t="shared" si="261"/>
        <v>0</v>
      </c>
      <c r="F341" s="234">
        <f t="shared" si="262"/>
        <v>0</v>
      </c>
      <c r="G341" s="234">
        <f t="shared" si="263"/>
        <v>0</v>
      </c>
      <c r="H341" s="234">
        <f t="shared" si="264"/>
        <v>0</v>
      </c>
      <c r="I341" s="234">
        <f t="shared" si="265"/>
        <v>0</v>
      </c>
      <c r="J341" s="234">
        <f t="shared" si="266"/>
        <v>0</v>
      </c>
      <c r="K341" s="234">
        <f t="shared" si="267"/>
        <v>0</v>
      </c>
      <c r="L341" s="234">
        <f t="shared" si="268"/>
        <v>0</v>
      </c>
      <c r="M341" s="234">
        <f t="shared" si="269"/>
        <v>0</v>
      </c>
      <c r="N341" s="234">
        <f t="shared" si="270"/>
        <v>0</v>
      </c>
      <c r="O341" s="234">
        <f t="shared" si="271"/>
        <v>0</v>
      </c>
      <c r="P341" s="234">
        <f t="shared" si="272"/>
        <v>0</v>
      </c>
      <c r="Q341" s="234">
        <f t="shared" si="273"/>
        <v>0</v>
      </c>
      <c r="R341" s="412">
        <f t="shared" si="274"/>
        <v>0</v>
      </c>
      <c r="S341" s="424"/>
      <c r="T341" s="235"/>
      <c r="U341" s="235"/>
      <c r="V341" s="235"/>
      <c r="W341" s="235"/>
      <c r="X341" s="235"/>
      <c r="Y341" s="235"/>
      <c r="Z341" s="235"/>
      <c r="AA341" s="235"/>
      <c r="AB341" s="235"/>
      <c r="AC341" s="235"/>
      <c r="AD341" s="235"/>
      <c r="AE341" s="235"/>
      <c r="AF341" s="235"/>
      <c r="AG341" s="235"/>
      <c r="AH341" s="434"/>
      <c r="AI341" s="424"/>
      <c r="AJ341" s="235"/>
      <c r="AK341" s="235"/>
      <c r="AL341" s="235"/>
      <c r="AM341" s="235"/>
      <c r="AN341" s="235"/>
      <c r="AO341" s="235"/>
      <c r="AP341" s="235"/>
      <c r="AQ341" s="235"/>
      <c r="AR341" s="235"/>
      <c r="AS341" s="235"/>
      <c r="AT341" s="235"/>
      <c r="AU341" s="235"/>
      <c r="AV341" s="235"/>
      <c r="AW341" s="235"/>
      <c r="AX341" s="434"/>
      <c r="AY341" s="424"/>
      <c r="AZ341" s="235"/>
      <c r="BA341" s="235"/>
      <c r="BB341" s="235"/>
      <c r="BC341" s="235"/>
      <c r="BD341" s="235"/>
      <c r="BE341" s="235"/>
      <c r="BF341" s="235"/>
      <c r="BG341" s="235"/>
      <c r="BH341" s="235"/>
      <c r="BI341" s="235"/>
      <c r="BJ341" s="235"/>
      <c r="BK341" s="235"/>
      <c r="BL341" s="235"/>
      <c r="BM341" s="235"/>
      <c r="BN341" s="434"/>
      <c r="BO341" s="424"/>
      <c r="BP341" s="235"/>
      <c r="BQ341" s="235"/>
      <c r="BR341" s="235"/>
      <c r="BS341" s="235"/>
      <c r="BT341" s="235"/>
      <c r="BU341" s="235"/>
      <c r="BV341" s="235"/>
      <c r="BW341" s="235"/>
      <c r="BX341" s="235"/>
      <c r="BY341" s="235"/>
      <c r="BZ341" s="235"/>
      <c r="CA341" s="235"/>
      <c r="CB341" s="235"/>
      <c r="CC341" s="235"/>
      <c r="CD341" s="434"/>
      <c r="CE341" s="424"/>
      <c r="CF341" s="235"/>
      <c r="CG341" s="235"/>
      <c r="CH341" s="235"/>
      <c r="CI341" s="235"/>
      <c r="CJ341" s="235"/>
      <c r="CK341" s="235"/>
      <c r="CL341" s="235"/>
      <c r="CM341" s="235"/>
      <c r="CN341" s="235"/>
      <c r="CO341" s="235"/>
      <c r="CP341" s="235"/>
      <c r="CQ341" s="235"/>
      <c r="CR341" s="235"/>
      <c r="CS341" s="235"/>
      <c r="CT341" s="434"/>
      <c r="CU341" s="233"/>
    </row>
    <row r="342" spans="2:99" outlineLevel="2">
      <c r="B342" s="46" t="str">
        <f>$B$168&amp;": Ewe Lambs"</f>
        <v>Late: Ewe Lambs</v>
      </c>
      <c r="C342" s="229">
        <f t="shared" si="259"/>
        <v>0</v>
      </c>
      <c r="D342" s="229">
        <f t="shared" si="260"/>
        <v>0</v>
      </c>
      <c r="E342" s="229">
        <f t="shared" si="261"/>
        <v>0</v>
      </c>
      <c r="F342" s="229">
        <f t="shared" si="262"/>
        <v>0</v>
      </c>
      <c r="G342" s="229">
        <f t="shared" si="263"/>
        <v>0</v>
      </c>
      <c r="H342" s="229">
        <f t="shared" si="264"/>
        <v>0</v>
      </c>
      <c r="I342" s="229">
        <f t="shared" si="265"/>
        <v>0</v>
      </c>
      <c r="J342" s="229">
        <f t="shared" si="266"/>
        <v>0</v>
      </c>
      <c r="K342" s="229">
        <f t="shared" si="267"/>
        <v>0</v>
      </c>
      <c r="L342" s="229">
        <f t="shared" si="268"/>
        <v>0</v>
      </c>
      <c r="M342" s="229">
        <f t="shared" si="269"/>
        <v>0</v>
      </c>
      <c r="N342" s="229">
        <f t="shared" si="270"/>
        <v>0</v>
      </c>
      <c r="O342" s="229">
        <f t="shared" si="271"/>
        <v>0</v>
      </c>
      <c r="P342" s="229">
        <f t="shared" si="272"/>
        <v>0</v>
      </c>
      <c r="Q342" s="229">
        <f t="shared" si="273"/>
        <v>0</v>
      </c>
      <c r="R342" s="410">
        <f t="shared" si="274"/>
        <v>0</v>
      </c>
      <c r="S342" s="421"/>
      <c r="T342" s="230"/>
      <c r="U342" s="230"/>
      <c r="V342" s="230"/>
      <c r="W342" s="230"/>
      <c r="X342" s="230"/>
      <c r="Y342" s="230"/>
      <c r="Z342" s="230"/>
      <c r="AA342" s="230"/>
      <c r="AB342" s="230"/>
      <c r="AC342" s="230"/>
      <c r="AD342" s="230"/>
      <c r="AE342" s="230"/>
      <c r="AF342" s="230"/>
      <c r="AG342" s="230"/>
      <c r="AH342" s="432"/>
      <c r="AI342" s="421"/>
      <c r="AJ342" s="230"/>
      <c r="AK342" s="230"/>
      <c r="AL342" s="230"/>
      <c r="AM342" s="230"/>
      <c r="AN342" s="230"/>
      <c r="AO342" s="230"/>
      <c r="AP342" s="230"/>
      <c r="AQ342" s="230"/>
      <c r="AR342" s="230"/>
      <c r="AS342" s="230"/>
      <c r="AT342" s="230"/>
      <c r="AU342" s="230"/>
      <c r="AV342" s="230"/>
      <c r="AW342" s="230"/>
      <c r="AX342" s="432"/>
      <c r="AY342" s="421"/>
      <c r="AZ342" s="230"/>
      <c r="BA342" s="230"/>
      <c r="BB342" s="230"/>
      <c r="BC342" s="230"/>
      <c r="BD342" s="230"/>
      <c r="BE342" s="230"/>
      <c r="BF342" s="230"/>
      <c r="BG342" s="230"/>
      <c r="BH342" s="230"/>
      <c r="BI342" s="230"/>
      <c r="BJ342" s="230"/>
      <c r="BK342" s="230"/>
      <c r="BL342" s="230"/>
      <c r="BM342" s="230"/>
      <c r="BN342" s="432"/>
      <c r="BO342" s="421"/>
      <c r="BP342" s="230"/>
      <c r="BQ342" s="230"/>
      <c r="BR342" s="230"/>
      <c r="BS342" s="230"/>
      <c r="BT342" s="230"/>
      <c r="BU342" s="230"/>
      <c r="BV342" s="230"/>
      <c r="BW342" s="230"/>
      <c r="BX342" s="230"/>
      <c r="BY342" s="230"/>
      <c r="BZ342" s="230"/>
      <c r="CA342" s="230"/>
      <c r="CB342" s="230"/>
      <c r="CC342" s="230"/>
      <c r="CD342" s="432"/>
      <c r="CE342" s="421"/>
      <c r="CF342" s="230"/>
      <c r="CG342" s="230"/>
      <c r="CH342" s="230"/>
      <c r="CI342" s="230"/>
      <c r="CJ342" s="230"/>
      <c r="CK342" s="230"/>
      <c r="CL342" s="230"/>
      <c r="CM342" s="230"/>
      <c r="CN342" s="230"/>
      <c r="CO342" s="230"/>
      <c r="CP342" s="230"/>
      <c r="CQ342" s="230"/>
      <c r="CR342" s="230"/>
      <c r="CS342" s="230"/>
      <c r="CT342" s="432"/>
      <c r="CU342" s="231" t="s">
        <v>1037</v>
      </c>
    </row>
    <row r="343" spans="2:99" outlineLevel="2">
      <c r="B343" s="47" t="s">
        <v>1068</v>
      </c>
      <c r="C343" s="232">
        <f t="shared" si="259"/>
        <v>0</v>
      </c>
      <c r="D343" s="232">
        <f t="shared" si="260"/>
        <v>0</v>
      </c>
      <c r="E343" s="232">
        <f t="shared" si="261"/>
        <v>0</v>
      </c>
      <c r="F343" s="232">
        <f t="shared" si="262"/>
        <v>0</v>
      </c>
      <c r="G343" s="232">
        <f t="shared" si="263"/>
        <v>0</v>
      </c>
      <c r="H343" s="232">
        <f t="shared" si="264"/>
        <v>0</v>
      </c>
      <c r="I343" s="232">
        <f t="shared" si="265"/>
        <v>0</v>
      </c>
      <c r="J343" s="232">
        <f t="shared" si="266"/>
        <v>0</v>
      </c>
      <c r="K343" s="232">
        <f t="shared" si="267"/>
        <v>0</v>
      </c>
      <c r="L343" s="232">
        <f t="shared" si="268"/>
        <v>0</v>
      </c>
      <c r="M343" s="232">
        <f t="shared" si="269"/>
        <v>0</v>
      </c>
      <c r="N343" s="232">
        <f t="shared" si="270"/>
        <v>0</v>
      </c>
      <c r="O343" s="232">
        <f t="shared" si="271"/>
        <v>0</v>
      </c>
      <c r="P343" s="232">
        <f t="shared" si="272"/>
        <v>0</v>
      </c>
      <c r="Q343" s="232">
        <f t="shared" si="273"/>
        <v>0</v>
      </c>
      <c r="R343" s="411">
        <f t="shared" si="274"/>
        <v>0</v>
      </c>
      <c r="S343" s="422"/>
      <c r="T343" s="423"/>
      <c r="U343" s="423"/>
      <c r="V343" s="423"/>
      <c r="W343" s="423"/>
      <c r="X343" s="423"/>
      <c r="Y343" s="423"/>
      <c r="Z343" s="423"/>
      <c r="AA343" s="423"/>
      <c r="AB343" s="423"/>
      <c r="AC343" s="423"/>
      <c r="AD343" s="423"/>
      <c r="AE343" s="423"/>
      <c r="AF343" s="423"/>
      <c r="AG343" s="423"/>
      <c r="AH343" s="433"/>
      <c r="AI343" s="422"/>
      <c r="AJ343" s="423"/>
      <c r="AK343" s="423"/>
      <c r="AL343" s="423"/>
      <c r="AM343" s="423"/>
      <c r="AN343" s="423"/>
      <c r="AO343" s="423"/>
      <c r="AP343" s="423"/>
      <c r="AQ343" s="423"/>
      <c r="AR343" s="423"/>
      <c r="AS343" s="423"/>
      <c r="AT343" s="423"/>
      <c r="AU343" s="423"/>
      <c r="AV343" s="423"/>
      <c r="AW343" s="423"/>
      <c r="AX343" s="433"/>
      <c r="AY343" s="422"/>
      <c r="AZ343" s="423"/>
      <c r="BA343" s="423"/>
      <c r="BB343" s="423"/>
      <c r="BC343" s="423"/>
      <c r="BD343" s="423"/>
      <c r="BE343" s="423"/>
      <c r="BF343" s="423"/>
      <c r="BG343" s="423"/>
      <c r="BH343" s="423"/>
      <c r="BI343" s="423"/>
      <c r="BJ343" s="423"/>
      <c r="BK343" s="423"/>
      <c r="BL343" s="423"/>
      <c r="BM343" s="423"/>
      <c r="BN343" s="433"/>
      <c r="BO343" s="422"/>
      <c r="BP343" s="423"/>
      <c r="BQ343" s="423"/>
      <c r="BR343" s="423"/>
      <c r="BS343" s="423"/>
      <c r="BT343" s="423"/>
      <c r="BU343" s="423"/>
      <c r="BV343" s="423"/>
      <c r="BW343" s="423"/>
      <c r="BX343" s="423"/>
      <c r="BY343" s="423"/>
      <c r="BZ343" s="423"/>
      <c r="CA343" s="423"/>
      <c r="CB343" s="423"/>
      <c r="CC343" s="423"/>
      <c r="CD343" s="433"/>
      <c r="CE343" s="422"/>
      <c r="CF343" s="423"/>
      <c r="CG343" s="423"/>
      <c r="CH343" s="423"/>
      <c r="CI343" s="423"/>
      <c r="CJ343" s="423"/>
      <c r="CK343" s="423"/>
      <c r="CL343" s="423"/>
      <c r="CM343" s="423"/>
      <c r="CN343" s="423"/>
      <c r="CO343" s="423"/>
      <c r="CP343" s="423"/>
      <c r="CQ343" s="423"/>
      <c r="CR343" s="423"/>
      <c r="CS343" s="423"/>
      <c r="CT343" s="433"/>
      <c r="CU343" s="233"/>
    </row>
    <row r="344" spans="2:99" outlineLevel="2">
      <c r="B344" s="48" t="s">
        <v>1069</v>
      </c>
      <c r="C344" s="234">
        <f t="shared" si="259"/>
        <v>0</v>
      </c>
      <c r="D344" s="234">
        <f t="shared" si="260"/>
        <v>0</v>
      </c>
      <c r="E344" s="234">
        <f t="shared" si="261"/>
        <v>0</v>
      </c>
      <c r="F344" s="234">
        <f t="shared" si="262"/>
        <v>0</v>
      </c>
      <c r="G344" s="234">
        <f t="shared" si="263"/>
        <v>0</v>
      </c>
      <c r="H344" s="234">
        <f t="shared" si="264"/>
        <v>0</v>
      </c>
      <c r="I344" s="234">
        <f t="shared" si="265"/>
        <v>0</v>
      </c>
      <c r="J344" s="234">
        <f t="shared" si="266"/>
        <v>0</v>
      </c>
      <c r="K344" s="234">
        <f t="shared" si="267"/>
        <v>0</v>
      </c>
      <c r="L344" s="234">
        <f t="shared" si="268"/>
        <v>0</v>
      </c>
      <c r="M344" s="234">
        <f t="shared" si="269"/>
        <v>0</v>
      </c>
      <c r="N344" s="234">
        <f t="shared" si="270"/>
        <v>0</v>
      </c>
      <c r="O344" s="234">
        <f t="shared" si="271"/>
        <v>0</v>
      </c>
      <c r="P344" s="234">
        <f t="shared" si="272"/>
        <v>0</v>
      </c>
      <c r="Q344" s="234">
        <f t="shared" si="273"/>
        <v>0</v>
      </c>
      <c r="R344" s="412">
        <f t="shared" si="274"/>
        <v>0</v>
      </c>
      <c r="S344" s="424"/>
      <c r="T344" s="235"/>
      <c r="U344" s="235"/>
      <c r="V344" s="235"/>
      <c r="W344" s="235"/>
      <c r="X344" s="235"/>
      <c r="Y344" s="235"/>
      <c r="Z344" s="235"/>
      <c r="AA344" s="235"/>
      <c r="AB344" s="235"/>
      <c r="AC344" s="235"/>
      <c r="AD344" s="235"/>
      <c r="AE344" s="235"/>
      <c r="AF344" s="235"/>
      <c r="AG344" s="235"/>
      <c r="AH344" s="434"/>
      <c r="AI344" s="424"/>
      <c r="AJ344" s="235"/>
      <c r="AK344" s="235"/>
      <c r="AL344" s="235"/>
      <c r="AM344" s="235"/>
      <c r="AN344" s="235"/>
      <c r="AO344" s="235"/>
      <c r="AP344" s="235"/>
      <c r="AQ344" s="235"/>
      <c r="AR344" s="235"/>
      <c r="AS344" s="235"/>
      <c r="AT344" s="235"/>
      <c r="AU344" s="235"/>
      <c r="AV344" s="235"/>
      <c r="AW344" s="235"/>
      <c r="AX344" s="434"/>
      <c r="AY344" s="424"/>
      <c r="AZ344" s="235"/>
      <c r="BA344" s="235"/>
      <c r="BB344" s="235"/>
      <c r="BC344" s="235"/>
      <c r="BD344" s="235"/>
      <c r="BE344" s="235"/>
      <c r="BF344" s="235"/>
      <c r="BG344" s="235"/>
      <c r="BH344" s="235"/>
      <c r="BI344" s="235"/>
      <c r="BJ344" s="235"/>
      <c r="BK344" s="235"/>
      <c r="BL344" s="235"/>
      <c r="BM344" s="235"/>
      <c r="BN344" s="434"/>
      <c r="BO344" s="424"/>
      <c r="BP344" s="235"/>
      <c r="BQ344" s="235"/>
      <c r="BR344" s="235"/>
      <c r="BS344" s="235"/>
      <c r="BT344" s="235"/>
      <c r="BU344" s="235"/>
      <c r="BV344" s="235"/>
      <c r="BW344" s="235"/>
      <c r="BX344" s="235"/>
      <c r="BY344" s="235"/>
      <c r="BZ344" s="235"/>
      <c r="CA344" s="235"/>
      <c r="CB344" s="235"/>
      <c r="CC344" s="235"/>
      <c r="CD344" s="434"/>
      <c r="CE344" s="424"/>
      <c r="CF344" s="235"/>
      <c r="CG344" s="235"/>
      <c r="CH344" s="235"/>
      <c r="CI344" s="235"/>
      <c r="CJ344" s="235"/>
      <c r="CK344" s="235"/>
      <c r="CL344" s="235"/>
      <c r="CM344" s="235"/>
      <c r="CN344" s="235"/>
      <c r="CO344" s="235"/>
      <c r="CP344" s="235"/>
      <c r="CQ344" s="235"/>
      <c r="CR344" s="235"/>
      <c r="CS344" s="235"/>
      <c r="CT344" s="434"/>
      <c r="CU344" s="233"/>
    </row>
    <row r="345" spans="2:99" outlineLevel="2">
      <c r="B345" s="46" t="str">
        <f>$B$169&amp;": Ewe Lambs"</f>
        <v>V. Late: Ewe Lambs</v>
      </c>
      <c r="C345" s="229">
        <f t="shared" ref="C345:R347" si="275">CHOOSE(d.Region,S345,AI345,AY345)</f>
        <v>0</v>
      </c>
      <c r="D345" s="229">
        <f t="shared" si="275"/>
        <v>0</v>
      </c>
      <c r="E345" s="229">
        <f t="shared" si="275"/>
        <v>0</v>
      </c>
      <c r="F345" s="229">
        <f t="shared" si="275"/>
        <v>0</v>
      </c>
      <c r="G345" s="229">
        <f t="shared" si="275"/>
        <v>0</v>
      </c>
      <c r="H345" s="229">
        <f t="shared" si="275"/>
        <v>0</v>
      </c>
      <c r="I345" s="229">
        <f t="shared" si="275"/>
        <v>0</v>
      </c>
      <c r="J345" s="229">
        <f t="shared" si="275"/>
        <v>0</v>
      </c>
      <c r="K345" s="229">
        <f t="shared" si="275"/>
        <v>0</v>
      </c>
      <c r="L345" s="229">
        <f t="shared" si="275"/>
        <v>0</v>
      </c>
      <c r="M345" s="229">
        <f t="shared" si="275"/>
        <v>0</v>
      </c>
      <c r="N345" s="229">
        <f t="shared" si="275"/>
        <v>0</v>
      </c>
      <c r="O345" s="229">
        <f t="shared" si="275"/>
        <v>0</v>
      </c>
      <c r="P345" s="229">
        <f t="shared" si="275"/>
        <v>0</v>
      </c>
      <c r="Q345" s="229">
        <f t="shared" si="275"/>
        <v>0</v>
      </c>
      <c r="R345" s="410">
        <f t="shared" si="275"/>
        <v>0</v>
      </c>
      <c r="S345" s="421"/>
      <c r="T345" s="230"/>
      <c r="U345" s="230"/>
      <c r="V345" s="230"/>
      <c r="W345" s="230"/>
      <c r="X345" s="230"/>
      <c r="Y345" s="230"/>
      <c r="Z345" s="230"/>
      <c r="AA345" s="230"/>
      <c r="AB345" s="230"/>
      <c r="AC345" s="230"/>
      <c r="AD345" s="230"/>
      <c r="AE345" s="230"/>
      <c r="AF345" s="230"/>
      <c r="AG345" s="230"/>
      <c r="AH345" s="432"/>
      <c r="AI345" s="421"/>
      <c r="AJ345" s="230"/>
      <c r="AK345" s="230"/>
      <c r="AL345" s="230"/>
      <c r="AM345" s="230"/>
      <c r="AN345" s="230"/>
      <c r="AO345" s="230"/>
      <c r="AP345" s="230"/>
      <c r="AQ345" s="230"/>
      <c r="AR345" s="230"/>
      <c r="AS345" s="230"/>
      <c r="AT345" s="230"/>
      <c r="AU345" s="230"/>
      <c r="AV345" s="230"/>
      <c r="AW345" s="230"/>
      <c r="AX345" s="432"/>
      <c r="AY345" s="421"/>
      <c r="AZ345" s="230"/>
      <c r="BA345" s="230"/>
      <c r="BB345" s="230"/>
      <c r="BC345" s="230"/>
      <c r="BD345" s="230"/>
      <c r="BE345" s="230"/>
      <c r="BF345" s="230"/>
      <c r="BG345" s="230"/>
      <c r="BH345" s="230"/>
      <c r="BI345" s="230"/>
      <c r="BJ345" s="230"/>
      <c r="BK345" s="230"/>
      <c r="BL345" s="230"/>
      <c r="BM345" s="230"/>
      <c r="BN345" s="432"/>
      <c r="BO345" s="421"/>
      <c r="BP345" s="230"/>
      <c r="BQ345" s="230"/>
      <c r="BR345" s="230"/>
      <c r="BS345" s="230"/>
      <c r="BT345" s="230"/>
      <c r="BU345" s="230"/>
      <c r="BV345" s="230"/>
      <c r="BW345" s="230"/>
      <c r="BX345" s="230"/>
      <c r="BY345" s="230"/>
      <c r="BZ345" s="230"/>
      <c r="CA345" s="230"/>
      <c r="CB345" s="230"/>
      <c r="CC345" s="230"/>
      <c r="CD345" s="432"/>
      <c r="CE345" s="421"/>
      <c r="CF345" s="230"/>
      <c r="CG345" s="230"/>
      <c r="CH345" s="230"/>
      <c r="CI345" s="230"/>
      <c r="CJ345" s="230"/>
      <c r="CK345" s="230"/>
      <c r="CL345" s="230"/>
      <c r="CM345" s="230"/>
      <c r="CN345" s="230"/>
      <c r="CO345" s="230"/>
      <c r="CP345" s="230"/>
      <c r="CQ345" s="230"/>
      <c r="CR345" s="230"/>
      <c r="CS345" s="230"/>
      <c r="CT345" s="432"/>
      <c r="CU345" s="231" t="s">
        <v>1037</v>
      </c>
    </row>
    <row r="346" spans="2:99" outlineLevel="2">
      <c r="B346" s="47" t="s">
        <v>1068</v>
      </c>
      <c r="C346" s="232">
        <f t="shared" si="275"/>
        <v>0</v>
      </c>
      <c r="D346" s="232">
        <f t="shared" si="275"/>
        <v>0</v>
      </c>
      <c r="E346" s="232">
        <f t="shared" si="275"/>
        <v>0</v>
      </c>
      <c r="F346" s="232">
        <f t="shared" si="275"/>
        <v>0</v>
      </c>
      <c r="G346" s="232">
        <f t="shared" si="275"/>
        <v>0</v>
      </c>
      <c r="H346" s="232">
        <f t="shared" si="275"/>
        <v>0</v>
      </c>
      <c r="I346" s="232">
        <f t="shared" si="275"/>
        <v>0</v>
      </c>
      <c r="J346" s="232">
        <f t="shared" si="275"/>
        <v>0</v>
      </c>
      <c r="K346" s="232">
        <f t="shared" si="275"/>
        <v>0</v>
      </c>
      <c r="L346" s="232">
        <f t="shared" si="275"/>
        <v>0</v>
      </c>
      <c r="M346" s="232">
        <f t="shared" si="275"/>
        <v>0</v>
      </c>
      <c r="N346" s="232">
        <f t="shared" si="275"/>
        <v>0</v>
      </c>
      <c r="O346" s="232">
        <f t="shared" si="275"/>
        <v>0</v>
      </c>
      <c r="P346" s="232">
        <f t="shared" si="275"/>
        <v>0</v>
      </c>
      <c r="Q346" s="232">
        <f t="shared" si="275"/>
        <v>0</v>
      </c>
      <c r="R346" s="411">
        <f t="shared" si="275"/>
        <v>0</v>
      </c>
      <c r="S346" s="422"/>
      <c r="T346" s="423"/>
      <c r="U346" s="423"/>
      <c r="V346" s="423"/>
      <c r="W346" s="423"/>
      <c r="X346" s="423"/>
      <c r="Y346" s="423"/>
      <c r="Z346" s="423"/>
      <c r="AA346" s="423"/>
      <c r="AB346" s="423"/>
      <c r="AC346" s="423"/>
      <c r="AD346" s="423"/>
      <c r="AE346" s="423"/>
      <c r="AF346" s="423"/>
      <c r="AG346" s="423"/>
      <c r="AH346" s="433"/>
      <c r="AI346" s="422"/>
      <c r="AJ346" s="423"/>
      <c r="AK346" s="423"/>
      <c r="AL346" s="423"/>
      <c r="AM346" s="423"/>
      <c r="AN346" s="423"/>
      <c r="AO346" s="423"/>
      <c r="AP346" s="423"/>
      <c r="AQ346" s="423"/>
      <c r="AR346" s="423"/>
      <c r="AS346" s="423"/>
      <c r="AT346" s="423"/>
      <c r="AU346" s="423"/>
      <c r="AV346" s="423"/>
      <c r="AW346" s="423"/>
      <c r="AX346" s="433"/>
      <c r="AY346" s="422"/>
      <c r="AZ346" s="423"/>
      <c r="BA346" s="423"/>
      <c r="BB346" s="423"/>
      <c r="BC346" s="423"/>
      <c r="BD346" s="423"/>
      <c r="BE346" s="423"/>
      <c r="BF346" s="423"/>
      <c r="BG346" s="423"/>
      <c r="BH346" s="423"/>
      <c r="BI346" s="423"/>
      <c r="BJ346" s="423"/>
      <c r="BK346" s="423"/>
      <c r="BL346" s="423"/>
      <c r="BM346" s="423"/>
      <c r="BN346" s="433"/>
      <c r="BO346" s="422"/>
      <c r="BP346" s="423"/>
      <c r="BQ346" s="423"/>
      <c r="BR346" s="423"/>
      <c r="BS346" s="423"/>
      <c r="BT346" s="423"/>
      <c r="BU346" s="423"/>
      <c r="BV346" s="423"/>
      <c r="BW346" s="423"/>
      <c r="BX346" s="423"/>
      <c r="BY346" s="423"/>
      <c r="BZ346" s="423"/>
      <c r="CA346" s="423"/>
      <c r="CB346" s="423"/>
      <c r="CC346" s="423"/>
      <c r="CD346" s="433"/>
      <c r="CE346" s="422"/>
      <c r="CF346" s="423"/>
      <c r="CG346" s="423"/>
      <c r="CH346" s="423"/>
      <c r="CI346" s="423"/>
      <c r="CJ346" s="423"/>
      <c r="CK346" s="423"/>
      <c r="CL346" s="423"/>
      <c r="CM346" s="423"/>
      <c r="CN346" s="423"/>
      <c r="CO346" s="423"/>
      <c r="CP346" s="423"/>
      <c r="CQ346" s="423"/>
      <c r="CR346" s="423"/>
      <c r="CS346" s="423"/>
      <c r="CT346" s="433"/>
      <c r="CU346" s="233"/>
    </row>
    <row r="347" spans="2:99" outlineLevel="2">
      <c r="B347" s="48" t="s">
        <v>1069</v>
      </c>
      <c r="C347" s="234">
        <f t="shared" si="275"/>
        <v>0</v>
      </c>
      <c r="D347" s="234">
        <f t="shared" si="275"/>
        <v>0</v>
      </c>
      <c r="E347" s="234">
        <f t="shared" si="275"/>
        <v>0</v>
      </c>
      <c r="F347" s="234">
        <f t="shared" si="275"/>
        <v>0</v>
      </c>
      <c r="G347" s="234">
        <f t="shared" si="275"/>
        <v>0</v>
      </c>
      <c r="H347" s="234">
        <f t="shared" si="275"/>
        <v>0</v>
      </c>
      <c r="I347" s="234">
        <f t="shared" si="275"/>
        <v>0</v>
      </c>
      <c r="J347" s="234">
        <f t="shared" si="275"/>
        <v>0</v>
      </c>
      <c r="K347" s="234">
        <f t="shared" si="275"/>
        <v>0</v>
      </c>
      <c r="L347" s="234">
        <f t="shared" si="275"/>
        <v>0</v>
      </c>
      <c r="M347" s="234">
        <f t="shared" si="275"/>
        <v>0</v>
      </c>
      <c r="N347" s="234">
        <f t="shared" si="275"/>
        <v>0</v>
      </c>
      <c r="O347" s="234">
        <f t="shared" si="275"/>
        <v>0</v>
      </c>
      <c r="P347" s="234">
        <f t="shared" si="275"/>
        <v>0</v>
      </c>
      <c r="Q347" s="234">
        <f t="shared" si="275"/>
        <v>0</v>
      </c>
      <c r="R347" s="412">
        <f t="shared" si="275"/>
        <v>0</v>
      </c>
      <c r="S347" s="424"/>
      <c r="T347" s="235"/>
      <c r="U347" s="235"/>
      <c r="V347" s="235"/>
      <c r="W347" s="235"/>
      <c r="X347" s="235"/>
      <c r="Y347" s="235"/>
      <c r="Z347" s="235"/>
      <c r="AA347" s="235"/>
      <c r="AB347" s="235"/>
      <c r="AC347" s="235"/>
      <c r="AD347" s="235"/>
      <c r="AE347" s="235"/>
      <c r="AF347" s="235"/>
      <c r="AG347" s="235"/>
      <c r="AH347" s="434"/>
      <c r="AI347" s="424"/>
      <c r="AJ347" s="235"/>
      <c r="AK347" s="235"/>
      <c r="AL347" s="235"/>
      <c r="AM347" s="235"/>
      <c r="AN347" s="235"/>
      <c r="AO347" s="235"/>
      <c r="AP347" s="235"/>
      <c r="AQ347" s="235"/>
      <c r="AR347" s="235"/>
      <c r="AS347" s="235"/>
      <c r="AT347" s="235"/>
      <c r="AU347" s="235"/>
      <c r="AV347" s="235"/>
      <c r="AW347" s="235"/>
      <c r="AX347" s="434"/>
      <c r="AY347" s="424"/>
      <c r="AZ347" s="235"/>
      <c r="BA347" s="235"/>
      <c r="BB347" s="235"/>
      <c r="BC347" s="235"/>
      <c r="BD347" s="235"/>
      <c r="BE347" s="235"/>
      <c r="BF347" s="235"/>
      <c r="BG347" s="235"/>
      <c r="BH347" s="235"/>
      <c r="BI347" s="235"/>
      <c r="BJ347" s="235"/>
      <c r="BK347" s="235"/>
      <c r="BL347" s="235"/>
      <c r="BM347" s="235"/>
      <c r="BN347" s="434"/>
      <c r="BO347" s="424"/>
      <c r="BP347" s="235"/>
      <c r="BQ347" s="235"/>
      <c r="BR347" s="235"/>
      <c r="BS347" s="235"/>
      <c r="BT347" s="235"/>
      <c r="BU347" s="235"/>
      <c r="BV347" s="235"/>
      <c r="BW347" s="235"/>
      <c r="BX347" s="235"/>
      <c r="BY347" s="235"/>
      <c r="BZ347" s="235"/>
      <c r="CA347" s="235"/>
      <c r="CB347" s="235"/>
      <c r="CC347" s="235"/>
      <c r="CD347" s="434"/>
      <c r="CE347" s="424"/>
      <c r="CF347" s="235"/>
      <c r="CG347" s="235"/>
      <c r="CH347" s="235"/>
      <c r="CI347" s="235"/>
      <c r="CJ347" s="235"/>
      <c r="CK347" s="235"/>
      <c r="CL347" s="235"/>
      <c r="CM347" s="235"/>
      <c r="CN347" s="235"/>
      <c r="CO347" s="235"/>
      <c r="CP347" s="235"/>
      <c r="CQ347" s="235"/>
      <c r="CR347" s="235"/>
      <c r="CS347" s="235"/>
      <c r="CT347" s="434"/>
      <c r="CU347" s="233"/>
    </row>
    <row r="348" spans="2:99" outlineLevel="2">
      <c r="B348" s="46" t="str">
        <f>$B$170&amp;": Ewe Lambs"</f>
        <v>7mo with 0% mated: Ewe Lambs</v>
      </c>
      <c r="C348" s="229">
        <f t="shared" si="259"/>
        <v>0</v>
      </c>
      <c r="D348" s="229">
        <f t="shared" si="260"/>
        <v>0</v>
      </c>
      <c r="E348" s="229">
        <f t="shared" si="261"/>
        <v>0</v>
      </c>
      <c r="F348" s="229">
        <f t="shared" si="262"/>
        <v>0</v>
      </c>
      <c r="G348" s="229">
        <f t="shared" si="263"/>
        <v>0</v>
      </c>
      <c r="H348" s="229">
        <f t="shared" si="264"/>
        <v>0</v>
      </c>
      <c r="I348" s="229">
        <f t="shared" si="265"/>
        <v>0</v>
      </c>
      <c r="J348" s="229">
        <f t="shared" si="266"/>
        <v>0</v>
      </c>
      <c r="K348" s="229">
        <f t="shared" si="267"/>
        <v>0</v>
      </c>
      <c r="L348" s="229">
        <f t="shared" si="268"/>
        <v>0</v>
      </c>
      <c r="M348" s="229">
        <f t="shared" si="269"/>
        <v>0</v>
      </c>
      <c r="N348" s="229">
        <f t="shared" si="270"/>
        <v>0</v>
      </c>
      <c r="O348" s="229">
        <f t="shared" si="271"/>
        <v>0</v>
      </c>
      <c r="P348" s="229">
        <f t="shared" si="272"/>
        <v>0</v>
      </c>
      <c r="Q348" s="229">
        <f t="shared" si="273"/>
        <v>0</v>
      </c>
      <c r="R348" s="410">
        <f t="shared" si="274"/>
        <v>0</v>
      </c>
      <c r="S348" s="324">
        <f>S333</f>
        <v>0</v>
      </c>
      <c r="T348" s="324">
        <f t="shared" ref="T348:BN348" si="276">T333</f>
        <v>0</v>
      </c>
      <c r="U348" s="324">
        <f t="shared" si="276"/>
        <v>0</v>
      </c>
      <c r="V348" s="324">
        <f t="shared" si="276"/>
        <v>0</v>
      </c>
      <c r="W348" s="324">
        <f t="shared" si="276"/>
        <v>0</v>
      </c>
      <c r="X348" s="324">
        <f t="shared" si="276"/>
        <v>0</v>
      </c>
      <c r="Y348" s="324">
        <f t="shared" si="276"/>
        <v>0</v>
      </c>
      <c r="Z348" s="324">
        <f t="shared" si="276"/>
        <v>0</v>
      </c>
      <c r="AA348" s="324">
        <f t="shared" si="276"/>
        <v>0</v>
      </c>
      <c r="AB348" s="324">
        <f t="shared" si="276"/>
        <v>0</v>
      </c>
      <c r="AC348" s="324">
        <f t="shared" si="276"/>
        <v>0</v>
      </c>
      <c r="AD348" s="324">
        <f t="shared" si="276"/>
        <v>0</v>
      </c>
      <c r="AE348" s="324">
        <f t="shared" si="276"/>
        <v>0</v>
      </c>
      <c r="AF348" s="324">
        <f t="shared" si="276"/>
        <v>0</v>
      </c>
      <c r="AG348" s="324">
        <f t="shared" si="276"/>
        <v>0</v>
      </c>
      <c r="AH348" s="324">
        <f t="shared" si="276"/>
        <v>0</v>
      </c>
      <c r="AI348" s="324">
        <f t="shared" si="276"/>
        <v>0</v>
      </c>
      <c r="AJ348" s="324">
        <f t="shared" si="276"/>
        <v>0</v>
      </c>
      <c r="AK348" s="324">
        <f t="shared" si="276"/>
        <v>0</v>
      </c>
      <c r="AL348" s="324">
        <f t="shared" si="276"/>
        <v>0</v>
      </c>
      <c r="AM348" s="324">
        <f t="shared" si="276"/>
        <v>0</v>
      </c>
      <c r="AN348" s="324">
        <f t="shared" si="276"/>
        <v>0</v>
      </c>
      <c r="AO348" s="324">
        <f t="shared" si="276"/>
        <v>0</v>
      </c>
      <c r="AP348" s="324">
        <f t="shared" si="276"/>
        <v>0</v>
      </c>
      <c r="AQ348" s="324">
        <f t="shared" si="276"/>
        <v>0</v>
      </c>
      <c r="AR348" s="324">
        <f t="shared" si="276"/>
        <v>0</v>
      </c>
      <c r="AS348" s="324">
        <f t="shared" si="276"/>
        <v>0</v>
      </c>
      <c r="AT348" s="324">
        <f t="shared" si="276"/>
        <v>0</v>
      </c>
      <c r="AU348" s="324">
        <f t="shared" si="276"/>
        <v>0</v>
      </c>
      <c r="AV348" s="324">
        <f t="shared" si="276"/>
        <v>0</v>
      </c>
      <c r="AW348" s="324">
        <f t="shared" si="276"/>
        <v>0</v>
      </c>
      <c r="AX348" s="324">
        <f t="shared" si="276"/>
        <v>0</v>
      </c>
      <c r="AY348" s="324">
        <f t="shared" si="276"/>
        <v>0</v>
      </c>
      <c r="AZ348" s="324">
        <f t="shared" si="276"/>
        <v>0</v>
      </c>
      <c r="BA348" s="324">
        <f t="shared" si="276"/>
        <v>0</v>
      </c>
      <c r="BB348" s="324">
        <f t="shared" si="276"/>
        <v>0</v>
      </c>
      <c r="BC348" s="324">
        <f t="shared" si="276"/>
        <v>0</v>
      </c>
      <c r="BD348" s="324">
        <f t="shared" si="276"/>
        <v>0</v>
      </c>
      <c r="BE348" s="324">
        <f t="shared" si="276"/>
        <v>0</v>
      </c>
      <c r="BF348" s="324">
        <f t="shared" si="276"/>
        <v>0</v>
      </c>
      <c r="BG348" s="324">
        <f t="shared" si="276"/>
        <v>0</v>
      </c>
      <c r="BH348" s="324">
        <f t="shared" si="276"/>
        <v>0</v>
      </c>
      <c r="BI348" s="324">
        <f t="shared" si="276"/>
        <v>0</v>
      </c>
      <c r="BJ348" s="324">
        <f t="shared" si="276"/>
        <v>0</v>
      </c>
      <c r="BK348" s="324">
        <f t="shared" si="276"/>
        <v>0</v>
      </c>
      <c r="BL348" s="324">
        <f t="shared" si="276"/>
        <v>0</v>
      </c>
      <c r="BM348" s="324">
        <f t="shared" si="276"/>
        <v>0</v>
      </c>
      <c r="BN348" s="324">
        <f t="shared" si="276"/>
        <v>0</v>
      </c>
      <c r="BO348" s="324">
        <f t="shared" ref="BO348:CT348" si="277">BO333</f>
        <v>0</v>
      </c>
      <c r="BP348" s="324">
        <f t="shared" si="277"/>
        <v>0</v>
      </c>
      <c r="BQ348" s="324">
        <f t="shared" si="277"/>
        <v>0</v>
      </c>
      <c r="BR348" s="324">
        <f t="shared" si="277"/>
        <v>0</v>
      </c>
      <c r="BS348" s="324">
        <f t="shared" si="277"/>
        <v>0</v>
      </c>
      <c r="BT348" s="324">
        <f t="shared" si="277"/>
        <v>0</v>
      </c>
      <c r="BU348" s="324">
        <f t="shared" si="277"/>
        <v>0</v>
      </c>
      <c r="BV348" s="324">
        <f t="shared" si="277"/>
        <v>0</v>
      </c>
      <c r="BW348" s="324">
        <f t="shared" si="277"/>
        <v>0</v>
      </c>
      <c r="BX348" s="324">
        <f t="shared" si="277"/>
        <v>0</v>
      </c>
      <c r="BY348" s="324">
        <f t="shared" si="277"/>
        <v>0</v>
      </c>
      <c r="BZ348" s="324">
        <f t="shared" si="277"/>
        <v>0</v>
      </c>
      <c r="CA348" s="324">
        <f t="shared" si="277"/>
        <v>0</v>
      </c>
      <c r="CB348" s="324">
        <f t="shared" si="277"/>
        <v>0</v>
      </c>
      <c r="CC348" s="324">
        <f t="shared" si="277"/>
        <v>0</v>
      </c>
      <c r="CD348" s="324">
        <f t="shared" si="277"/>
        <v>0</v>
      </c>
      <c r="CE348" s="324">
        <f t="shared" si="277"/>
        <v>0</v>
      </c>
      <c r="CF348" s="324">
        <f t="shared" si="277"/>
        <v>0</v>
      </c>
      <c r="CG348" s="324">
        <f t="shared" si="277"/>
        <v>0</v>
      </c>
      <c r="CH348" s="324">
        <f t="shared" si="277"/>
        <v>0</v>
      </c>
      <c r="CI348" s="324">
        <f t="shared" si="277"/>
        <v>0</v>
      </c>
      <c r="CJ348" s="324">
        <f t="shared" si="277"/>
        <v>0</v>
      </c>
      <c r="CK348" s="324">
        <f t="shared" si="277"/>
        <v>0</v>
      </c>
      <c r="CL348" s="324">
        <f t="shared" si="277"/>
        <v>0</v>
      </c>
      <c r="CM348" s="324">
        <f t="shared" si="277"/>
        <v>0</v>
      </c>
      <c r="CN348" s="324">
        <f t="shared" si="277"/>
        <v>0</v>
      </c>
      <c r="CO348" s="324">
        <f t="shared" si="277"/>
        <v>0</v>
      </c>
      <c r="CP348" s="324">
        <f t="shared" si="277"/>
        <v>0</v>
      </c>
      <c r="CQ348" s="324">
        <f t="shared" si="277"/>
        <v>0</v>
      </c>
      <c r="CR348" s="324">
        <f t="shared" si="277"/>
        <v>0</v>
      </c>
      <c r="CS348" s="324">
        <f t="shared" si="277"/>
        <v>0</v>
      </c>
      <c r="CT348" s="324">
        <f t="shared" si="277"/>
        <v>0</v>
      </c>
      <c r="CU348" s="231" t="s">
        <v>1037</v>
      </c>
    </row>
    <row r="349" spans="2:99" outlineLevel="2">
      <c r="B349" s="47" t="s">
        <v>1068</v>
      </c>
      <c r="C349" s="232">
        <f t="shared" si="259"/>
        <v>0</v>
      </c>
      <c r="D349" s="232">
        <f t="shared" si="260"/>
        <v>0</v>
      </c>
      <c r="E349" s="232">
        <f t="shared" si="261"/>
        <v>0</v>
      </c>
      <c r="F349" s="232">
        <f t="shared" si="262"/>
        <v>0</v>
      </c>
      <c r="G349" s="232">
        <f t="shared" si="263"/>
        <v>0</v>
      </c>
      <c r="H349" s="232">
        <f t="shared" si="264"/>
        <v>0</v>
      </c>
      <c r="I349" s="232">
        <f t="shared" si="265"/>
        <v>0</v>
      </c>
      <c r="J349" s="232">
        <f t="shared" si="266"/>
        <v>0</v>
      </c>
      <c r="K349" s="232">
        <f t="shared" si="267"/>
        <v>0</v>
      </c>
      <c r="L349" s="232">
        <f t="shared" si="268"/>
        <v>0</v>
      </c>
      <c r="M349" s="232">
        <f t="shared" si="269"/>
        <v>0</v>
      </c>
      <c r="N349" s="232">
        <f t="shared" si="270"/>
        <v>0</v>
      </c>
      <c r="O349" s="232">
        <f t="shared" si="271"/>
        <v>0</v>
      </c>
      <c r="P349" s="232">
        <f t="shared" si="272"/>
        <v>0</v>
      </c>
      <c r="Q349" s="232">
        <f t="shared" si="273"/>
        <v>0</v>
      </c>
      <c r="R349" s="411">
        <f t="shared" si="274"/>
        <v>0</v>
      </c>
      <c r="S349" s="324">
        <f t="shared" ref="S349:BN349" si="278">S334</f>
        <v>0</v>
      </c>
      <c r="T349" s="324">
        <f t="shared" si="278"/>
        <v>0</v>
      </c>
      <c r="U349" s="324">
        <f t="shared" si="278"/>
        <v>0</v>
      </c>
      <c r="V349" s="324">
        <f t="shared" si="278"/>
        <v>0</v>
      </c>
      <c r="W349" s="324">
        <f t="shared" si="278"/>
        <v>0</v>
      </c>
      <c r="X349" s="324">
        <f t="shared" si="278"/>
        <v>0</v>
      </c>
      <c r="Y349" s="324">
        <f t="shared" si="278"/>
        <v>0</v>
      </c>
      <c r="Z349" s="324">
        <f t="shared" si="278"/>
        <v>0</v>
      </c>
      <c r="AA349" s="324">
        <f t="shared" si="278"/>
        <v>0</v>
      </c>
      <c r="AB349" s="324">
        <f t="shared" si="278"/>
        <v>0</v>
      </c>
      <c r="AC349" s="324">
        <f t="shared" si="278"/>
        <v>0</v>
      </c>
      <c r="AD349" s="324">
        <f t="shared" si="278"/>
        <v>0</v>
      </c>
      <c r="AE349" s="324">
        <f t="shared" si="278"/>
        <v>0</v>
      </c>
      <c r="AF349" s="324">
        <f t="shared" si="278"/>
        <v>0</v>
      </c>
      <c r="AG349" s="324">
        <f t="shared" si="278"/>
        <v>0</v>
      </c>
      <c r="AH349" s="324">
        <f t="shared" si="278"/>
        <v>0</v>
      </c>
      <c r="AI349" s="324">
        <f t="shared" si="278"/>
        <v>0</v>
      </c>
      <c r="AJ349" s="324">
        <f t="shared" si="278"/>
        <v>0</v>
      </c>
      <c r="AK349" s="324">
        <f t="shared" si="278"/>
        <v>0</v>
      </c>
      <c r="AL349" s="324">
        <f t="shared" si="278"/>
        <v>0</v>
      </c>
      <c r="AM349" s="324">
        <f t="shared" si="278"/>
        <v>0</v>
      </c>
      <c r="AN349" s="324">
        <f t="shared" si="278"/>
        <v>0</v>
      </c>
      <c r="AO349" s="324">
        <f t="shared" si="278"/>
        <v>0</v>
      </c>
      <c r="AP349" s="324">
        <f t="shared" si="278"/>
        <v>0</v>
      </c>
      <c r="AQ349" s="324">
        <f t="shared" si="278"/>
        <v>0</v>
      </c>
      <c r="AR349" s="324">
        <f t="shared" si="278"/>
        <v>0</v>
      </c>
      <c r="AS349" s="324">
        <f t="shared" si="278"/>
        <v>0</v>
      </c>
      <c r="AT349" s="324">
        <f t="shared" si="278"/>
        <v>0</v>
      </c>
      <c r="AU349" s="324">
        <f t="shared" si="278"/>
        <v>0</v>
      </c>
      <c r="AV349" s="324">
        <f t="shared" si="278"/>
        <v>0</v>
      </c>
      <c r="AW349" s="324">
        <f t="shared" si="278"/>
        <v>0</v>
      </c>
      <c r="AX349" s="324">
        <f t="shared" si="278"/>
        <v>0</v>
      </c>
      <c r="AY349" s="324">
        <f t="shared" si="278"/>
        <v>0</v>
      </c>
      <c r="AZ349" s="324">
        <f t="shared" si="278"/>
        <v>0</v>
      </c>
      <c r="BA349" s="324">
        <f t="shared" si="278"/>
        <v>0</v>
      </c>
      <c r="BB349" s="324">
        <f t="shared" si="278"/>
        <v>0</v>
      </c>
      <c r="BC349" s="324">
        <f t="shared" si="278"/>
        <v>0</v>
      </c>
      <c r="BD349" s="324">
        <f t="shared" si="278"/>
        <v>0</v>
      </c>
      <c r="BE349" s="324">
        <f t="shared" si="278"/>
        <v>0</v>
      </c>
      <c r="BF349" s="324">
        <f t="shared" si="278"/>
        <v>0</v>
      </c>
      <c r="BG349" s="324">
        <f t="shared" si="278"/>
        <v>0</v>
      </c>
      <c r="BH349" s="324">
        <f t="shared" si="278"/>
        <v>0</v>
      </c>
      <c r="BI349" s="324">
        <f t="shared" si="278"/>
        <v>0</v>
      </c>
      <c r="BJ349" s="324">
        <f t="shared" si="278"/>
        <v>0</v>
      </c>
      <c r="BK349" s="324">
        <f t="shared" si="278"/>
        <v>0</v>
      </c>
      <c r="BL349" s="324">
        <f t="shared" si="278"/>
        <v>0</v>
      </c>
      <c r="BM349" s="324">
        <f t="shared" si="278"/>
        <v>0</v>
      </c>
      <c r="BN349" s="324">
        <f t="shared" si="278"/>
        <v>0</v>
      </c>
      <c r="BO349" s="324">
        <f t="shared" ref="BO349:CT349" si="279">BO334</f>
        <v>0</v>
      </c>
      <c r="BP349" s="324">
        <f t="shared" si="279"/>
        <v>0</v>
      </c>
      <c r="BQ349" s="324">
        <f t="shared" si="279"/>
        <v>0</v>
      </c>
      <c r="BR349" s="324">
        <f t="shared" si="279"/>
        <v>0</v>
      </c>
      <c r="BS349" s="324">
        <f t="shared" si="279"/>
        <v>0</v>
      </c>
      <c r="BT349" s="324">
        <f t="shared" si="279"/>
        <v>0</v>
      </c>
      <c r="BU349" s="324">
        <f t="shared" si="279"/>
        <v>0</v>
      </c>
      <c r="BV349" s="324">
        <f t="shared" si="279"/>
        <v>0</v>
      </c>
      <c r="BW349" s="324">
        <f t="shared" si="279"/>
        <v>0</v>
      </c>
      <c r="BX349" s="324">
        <f t="shared" si="279"/>
        <v>0</v>
      </c>
      <c r="BY349" s="324">
        <f t="shared" si="279"/>
        <v>0</v>
      </c>
      <c r="BZ349" s="324">
        <f t="shared" si="279"/>
        <v>0</v>
      </c>
      <c r="CA349" s="324">
        <f t="shared" si="279"/>
        <v>0</v>
      </c>
      <c r="CB349" s="324">
        <f t="shared" si="279"/>
        <v>0</v>
      </c>
      <c r="CC349" s="324">
        <f t="shared" si="279"/>
        <v>0</v>
      </c>
      <c r="CD349" s="324">
        <f t="shared" si="279"/>
        <v>0</v>
      </c>
      <c r="CE349" s="324">
        <f t="shared" si="279"/>
        <v>0</v>
      </c>
      <c r="CF349" s="324">
        <f t="shared" si="279"/>
        <v>0</v>
      </c>
      <c r="CG349" s="324">
        <f t="shared" si="279"/>
        <v>0</v>
      </c>
      <c r="CH349" s="324">
        <f t="shared" si="279"/>
        <v>0</v>
      </c>
      <c r="CI349" s="324">
        <f t="shared" si="279"/>
        <v>0</v>
      </c>
      <c r="CJ349" s="324">
        <f t="shared" si="279"/>
        <v>0</v>
      </c>
      <c r="CK349" s="324">
        <f t="shared" si="279"/>
        <v>0</v>
      </c>
      <c r="CL349" s="324">
        <f t="shared" si="279"/>
        <v>0</v>
      </c>
      <c r="CM349" s="324">
        <f t="shared" si="279"/>
        <v>0</v>
      </c>
      <c r="CN349" s="324">
        <f t="shared" si="279"/>
        <v>0</v>
      </c>
      <c r="CO349" s="324">
        <f t="shared" si="279"/>
        <v>0</v>
      </c>
      <c r="CP349" s="324">
        <f t="shared" si="279"/>
        <v>0</v>
      </c>
      <c r="CQ349" s="324">
        <f t="shared" si="279"/>
        <v>0</v>
      </c>
      <c r="CR349" s="324">
        <f t="shared" si="279"/>
        <v>0</v>
      </c>
      <c r="CS349" s="324">
        <f t="shared" si="279"/>
        <v>0</v>
      </c>
      <c r="CT349" s="324">
        <f t="shared" si="279"/>
        <v>0</v>
      </c>
      <c r="CU349" s="233"/>
    </row>
    <row r="350" spans="2:99" outlineLevel="2">
      <c r="B350" s="48" t="s">
        <v>1069</v>
      </c>
      <c r="C350" s="234">
        <f t="shared" si="259"/>
        <v>0</v>
      </c>
      <c r="D350" s="234">
        <f t="shared" si="260"/>
        <v>0</v>
      </c>
      <c r="E350" s="234">
        <f t="shared" si="261"/>
        <v>0</v>
      </c>
      <c r="F350" s="234">
        <f t="shared" si="262"/>
        <v>0</v>
      </c>
      <c r="G350" s="234">
        <f t="shared" si="263"/>
        <v>0</v>
      </c>
      <c r="H350" s="234">
        <f t="shared" si="264"/>
        <v>0</v>
      </c>
      <c r="I350" s="234">
        <f t="shared" si="265"/>
        <v>0</v>
      </c>
      <c r="J350" s="234">
        <f t="shared" si="266"/>
        <v>0</v>
      </c>
      <c r="K350" s="234">
        <f t="shared" si="267"/>
        <v>0</v>
      </c>
      <c r="L350" s="234">
        <f t="shared" si="268"/>
        <v>0</v>
      </c>
      <c r="M350" s="234">
        <f t="shared" si="269"/>
        <v>0</v>
      </c>
      <c r="N350" s="234">
        <f t="shared" si="270"/>
        <v>0</v>
      </c>
      <c r="O350" s="234">
        <f t="shared" si="271"/>
        <v>0</v>
      </c>
      <c r="P350" s="234">
        <f t="shared" si="272"/>
        <v>0</v>
      </c>
      <c r="Q350" s="234">
        <f t="shared" si="273"/>
        <v>0</v>
      </c>
      <c r="R350" s="412">
        <f t="shared" si="274"/>
        <v>0</v>
      </c>
      <c r="S350" s="324">
        <f t="shared" ref="S350:BN350" si="280">S335</f>
        <v>0</v>
      </c>
      <c r="T350" s="324">
        <f t="shared" si="280"/>
        <v>0</v>
      </c>
      <c r="U350" s="324">
        <f t="shared" si="280"/>
        <v>0</v>
      </c>
      <c r="V350" s="324">
        <f t="shared" si="280"/>
        <v>0</v>
      </c>
      <c r="W350" s="324">
        <f t="shared" si="280"/>
        <v>0</v>
      </c>
      <c r="X350" s="324">
        <f t="shared" si="280"/>
        <v>0</v>
      </c>
      <c r="Y350" s="324">
        <f t="shared" si="280"/>
        <v>0</v>
      </c>
      <c r="Z350" s="324">
        <f t="shared" si="280"/>
        <v>0</v>
      </c>
      <c r="AA350" s="324">
        <f t="shared" si="280"/>
        <v>0</v>
      </c>
      <c r="AB350" s="324">
        <f t="shared" si="280"/>
        <v>0</v>
      </c>
      <c r="AC350" s="324">
        <f t="shared" si="280"/>
        <v>0</v>
      </c>
      <c r="AD350" s="324">
        <f t="shared" si="280"/>
        <v>0</v>
      </c>
      <c r="AE350" s="324">
        <f t="shared" si="280"/>
        <v>0</v>
      </c>
      <c r="AF350" s="324">
        <f t="shared" si="280"/>
        <v>0</v>
      </c>
      <c r="AG350" s="324">
        <f t="shared" si="280"/>
        <v>0</v>
      </c>
      <c r="AH350" s="324">
        <f t="shared" si="280"/>
        <v>0</v>
      </c>
      <c r="AI350" s="324">
        <f t="shared" si="280"/>
        <v>0</v>
      </c>
      <c r="AJ350" s="324">
        <f t="shared" si="280"/>
        <v>0</v>
      </c>
      <c r="AK350" s="324">
        <f t="shared" si="280"/>
        <v>0</v>
      </c>
      <c r="AL350" s="324">
        <f t="shared" si="280"/>
        <v>0</v>
      </c>
      <c r="AM350" s="324">
        <f t="shared" si="280"/>
        <v>0</v>
      </c>
      <c r="AN350" s="324">
        <f t="shared" si="280"/>
        <v>0</v>
      </c>
      <c r="AO350" s="324">
        <f t="shared" si="280"/>
        <v>0</v>
      </c>
      <c r="AP350" s="324">
        <f t="shared" si="280"/>
        <v>0</v>
      </c>
      <c r="AQ350" s="324">
        <f t="shared" si="280"/>
        <v>0</v>
      </c>
      <c r="AR350" s="324">
        <f t="shared" si="280"/>
        <v>0</v>
      </c>
      <c r="AS350" s="324">
        <f t="shared" si="280"/>
        <v>0</v>
      </c>
      <c r="AT350" s="324">
        <f t="shared" si="280"/>
        <v>0</v>
      </c>
      <c r="AU350" s="324">
        <f t="shared" si="280"/>
        <v>0</v>
      </c>
      <c r="AV350" s="324">
        <f t="shared" si="280"/>
        <v>0</v>
      </c>
      <c r="AW350" s="324">
        <f t="shared" si="280"/>
        <v>0</v>
      </c>
      <c r="AX350" s="324">
        <f t="shared" si="280"/>
        <v>0</v>
      </c>
      <c r="AY350" s="324">
        <f t="shared" si="280"/>
        <v>0</v>
      </c>
      <c r="AZ350" s="324">
        <f t="shared" si="280"/>
        <v>0</v>
      </c>
      <c r="BA350" s="324">
        <f t="shared" si="280"/>
        <v>0</v>
      </c>
      <c r="BB350" s="324">
        <f t="shared" si="280"/>
        <v>0</v>
      </c>
      <c r="BC350" s="324">
        <f t="shared" si="280"/>
        <v>0</v>
      </c>
      <c r="BD350" s="324">
        <f t="shared" si="280"/>
        <v>0</v>
      </c>
      <c r="BE350" s="324">
        <f t="shared" si="280"/>
        <v>0</v>
      </c>
      <c r="BF350" s="324">
        <f t="shared" si="280"/>
        <v>0</v>
      </c>
      <c r="BG350" s="324">
        <f t="shared" si="280"/>
        <v>0</v>
      </c>
      <c r="BH350" s="324">
        <f t="shared" si="280"/>
        <v>0</v>
      </c>
      <c r="BI350" s="324">
        <f t="shared" si="280"/>
        <v>0</v>
      </c>
      <c r="BJ350" s="324">
        <f t="shared" si="280"/>
        <v>0</v>
      </c>
      <c r="BK350" s="324">
        <f t="shared" si="280"/>
        <v>0</v>
      </c>
      <c r="BL350" s="324">
        <f t="shared" si="280"/>
        <v>0</v>
      </c>
      <c r="BM350" s="324">
        <f t="shared" si="280"/>
        <v>0</v>
      </c>
      <c r="BN350" s="324">
        <f t="shared" si="280"/>
        <v>0</v>
      </c>
      <c r="BO350" s="324">
        <f t="shared" ref="BO350:CT350" si="281">BO335</f>
        <v>0</v>
      </c>
      <c r="BP350" s="324">
        <f t="shared" si="281"/>
        <v>0</v>
      </c>
      <c r="BQ350" s="324">
        <f t="shared" si="281"/>
        <v>0</v>
      </c>
      <c r="BR350" s="324">
        <f t="shared" si="281"/>
        <v>0</v>
      </c>
      <c r="BS350" s="324">
        <f t="shared" si="281"/>
        <v>0</v>
      </c>
      <c r="BT350" s="324">
        <f t="shared" si="281"/>
        <v>0</v>
      </c>
      <c r="BU350" s="324">
        <f t="shared" si="281"/>
        <v>0</v>
      </c>
      <c r="BV350" s="324">
        <f t="shared" si="281"/>
        <v>0</v>
      </c>
      <c r="BW350" s="324">
        <f t="shared" si="281"/>
        <v>0</v>
      </c>
      <c r="BX350" s="324">
        <f t="shared" si="281"/>
        <v>0</v>
      </c>
      <c r="BY350" s="324">
        <f t="shared" si="281"/>
        <v>0</v>
      </c>
      <c r="BZ350" s="324">
        <f t="shared" si="281"/>
        <v>0</v>
      </c>
      <c r="CA350" s="324">
        <f t="shared" si="281"/>
        <v>0</v>
      </c>
      <c r="CB350" s="324">
        <f t="shared" si="281"/>
        <v>0</v>
      </c>
      <c r="CC350" s="324">
        <f t="shared" si="281"/>
        <v>0</v>
      </c>
      <c r="CD350" s="324">
        <f t="shared" si="281"/>
        <v>0</v>
      </c>
      <c r="CE350" s="324">
        <f t="shared" si="281"/>
        <v>0</v>
      </c>
      <c r="CF350" s="324">
        <f t="shared" si="281"/>
        <v>0</v>
      </c>
      <c r="CG350" s="324">
        <f t="shared" si="281"/>
        <v>0</v>
      </c>
      <c r="CH350" s="324">
        <f t="shared" si="281"/>
        <v>0</v>
      </c>
      <c r="CI350" s="324">
        <f t="shared" si="281"/>
        <v>0</v>
      </c>
      <c r="CJ350" s="324">
        <f t="shared" si="281"/>
        <v>0</v>
      </c>
      <c r="CK350" s="324">
        <f t="shared" si="281"/>
        <v>0</v>
      </c>
      <c r="CL350" s="324">
        <f t="shared" si="281"/>
        <v>0</v>
      </c>
      <c r="CM350" s="324">
        <f t="shared" si="281"/>
        <v>0</v>
      </c>
      <c r="CN350" s="324">
        <f t="shared" si="281"/>
        <v>0</v>
      </c>
      <c r="CO350" s="324">
        <f t="shared" si="281"/>
        <v>0</v>
      </c>
      <c r="CP350" s="324">
        <f t="shared" si="281"/>
        <v>0</v>
      </c>
      <c r="CQ350" s="324">
        <f t="shared" si="281"/>
        <v>0</v>
      </c>
      <c r="CR350" s="324">
        <f t="shared" si="281"/>
        <v>0</v>
      </c>
      <c r="CS350" s="324">
        <f t="shared" si="281"/>
        <v>0</v>
      </c>
      <c r="CT350" s="324">
        <f t="shared" si="281"/>
        <v>0</v>
      </c>
      <c r="CU350" s="233"/>
    </row>
    <row r="351" spans="2:99" ht="24.5" outlineLevel="1">
      <c r="B351" s="46" t="str">
        <f>"Grazing Intensity 2
"&amp;$B$165&amp;": Ewe Lambs"</f>
        <v>Grazing Intensity 2
Standard (7mo): Ewe Lambs</v>
      </c>
      <c r="C351" s="229">
        <f t="shared" si="259"/>
        <v>0</v>
      </c>
      <c r="D351" s="229">
        <f t="shared" si="260"/>
        <v>0</v>
      </c>
      <c r="E351" s="229">
        <f t="shared" si="261"/>
        <v>0</v>
      </c>
      <c r="F351" s="229">
        <f t="shared" si="262"/>
        <v>0</v>
      </c>
      <c r="G351" s="229">
        <f t="shared" si="263"/>
        <v>0</v>
      </c>
      <c r="H351" s="229">
        <f t="shared" si="264"/>
        <v>0</v>
      </c>
      <c r="I351" s="229">
        <f t="shared" si="265"/>
        <v>0</v>
      </c>
      <c r="J351" s="229">
        <f t="shared" si="266"/>
        <v>0</v>
      </c>
      <c r="K351" s="229">
        <f t="shared" si="267"/>
        <v>0</v>
      </c>
      <c r="L351" s="229">
        <f t="shared" si="268"/>
        <v>0</v>
      </c>
      <c r="M351" s="229">
        <f t="shared" si="269"/>
        <v>0</v>
      </c>
      <c r="N351" s="229">
        <f t="shared" si="270"/>
        <v>0</v>
      </c>
      <c r="O351" s="229">
        <f t="shared" si="271"/>
        <v>0</v>
      </c>
      <c r="P351" s="229">
        <f t="shared" si="272"/>
        <v>0</v>
      </c>
      <c r="Q351" s="229">
        <f t="shared" si="273"/>
        <v>0</v>
      </c>
      <c r="R351" s="410">
        <f t="shared" si="274"/>
        <v>0</v>
      </c>
      <c r="S351" s="421"/>
      <c r="T351" s="230"/>
      <c r="U351" s="230"/>
      <c r="V351" s="230"/>
      <c r="W351" s="230"/>
      <c r="X351" s="230"/>
      <c r="Y351" s="230"/>
      <c r="Z351" s="230"/>
      <c r="AA351" s="230"/>
      <c r="AB351" s="230"/>
      <c r="AC351" s="230"/>
      <c r="AD351" s="230"/>
      <c r="AE351" s="230"/>
      <c r="AF351" s="230"/>
      <c r="AG351" s="230"/>
      <c r="AH351" s="432"/>
      <c r="AI351" s="421"/>
      <c r="AJ351" s="230"/>
      <c r="AK351" s="230"/>
      <c r="AL351" s="230"/>
      <c r="AM351" s="230"/>
      <c r="AN351" s="230"/>
      <c r="AO351" s="230"/>
      <c r="AP351" s="230"/>
      <c r="AQ351" s="230"/>
      <c r="AR351" s="230"/>
      <c r="AS351" s="230"/>
      <c r="AT351" s="230"/>
      <c r="AU351" s="230"/>
      <c r="AV351" s="230"/>
      <c r="AW351" s="230"/>
      <c r="AX351" s="432"/>
      <c r="AY351" s="421"/>
      <c r="AZ351" s="230"/>
      <c r="BA351" s="230"/>
      <c r="BB351" s="230"/>
      <c r="BC351" s="230"/>
      <c r="BD351" s="230"/>
      <c r="BE351" s="230"/>
      <c r="BF351" s="230"/>
      <c r="BG351" s="230"/>
      <c r="BH351" s="230"/>
      <c r="BI351" s="230"/>
      <c r="BJ351" s="230"/>
      <c r="BK351" s="230"/>
      <c r="BL351" s="230"/>
      <c r="BM351" s="230"/>
      <c r="BN351" s="432"/>
      <c r="BO351" s="421"/>
      <c r="BP351" s="230"/>
      <c r="BQ351" s="230"/>
      <c r="BR351" s="230"/>
      <c r="BS351" s="230"/>
      <c r="BT351" s="230"/>
      <c r="BU351" s="230"/>
      <c r="BV351" s="230"/>
      <c r="BW351" s="230"/>
      <c r="BX351" s="230"/>
      <c r="BY351" s="230"/>
      <c r="BZ351" s="230"/>
      <c r="CA351" s="230"/>
      <c r="CB351" s="230"/>
      <c r="CC351" s="230"/>
      <c r="CD351" s="432"/>
      <c r="CE351" s="421"/>
      <c r="CF351" s="230"/>
      <c r="CG351" s="230"/>
      <c r="CH351" s="230"/>
      <c r="CI351" s="230"/>
      <c r="CJ351" s="230"/>
      <c r="CK351" s="230"/>
      <c r="CL351" s="230"/>
      <c r="CM351" s="230"/>
      <c r="CN351" s="230"/>
      <c r="CO351" s="230"/>
      <c r="CP351" s="230"/>
      <c r="CQ351" s="230"/>
      <c r="CR351" s="230"/>
      <c r="CS351" s="230"/>
      <c r="CT351" s="432"/>
      <c r="CU351" s="231" t="s">
        <v>1037</v>
      </c>
    </row>
    <row r="352" spans="2:99" outlineLevel="1">
      <c r="B352" s="47" t="s">
        <v>1068</v>
      </c>
      <c r="C352" s="232">
        <f t="shared" si="259"/>
        <v>0</v>
      </c>
      <c r="D352" s="232">
        <f t="shared" si="260"/>
        <v>0</v>
      </c>
      <c r="E352" s="232">
        <f t="shared" si="261"/>
        <v>0</v>
      </c>
      <c r="F352" s="232">
        <f t="shared" si="262"/>
        <v>0</v>
      </c>
      <c r="G352" s="232">
        <f t="shared" si="263"/>
        <v>0</v>
      </c>
      <c r="H352" s="232">
        <f t="shared" si="264"/>
        <v>0</v>
      </c>
      <c r="I352" s="232">
        <f t="shared" si="265"/>
        <v>0</v>
      </c>
      <c r="J352" s="232">
        <f t="shared" si="266"/>
        <v>0</v>
      </c>
      <c r="K352" s="232">
        <f t="shared" si="267"/>
        <v>0</v>
      </c>
      <c r="L352" s="232">
        <f t="shared" si="268"/>
        <v>0</v>
      </c>
      <c r="M352" s="232">
        <f t="shared" si="269"/>
        <v>0</v>
      </c>
      <c r="N352" s="232">
        <f t="shared" si="270"/>
        <v>0</v>
      </c>
      <c r="O352" s="232">
        <f t="shared" si="271"/>
        <v>0</v>
      </c>
      <c r="P352" s="232">
        <f t="shared" si="272"/>
        <v>0</v>
      </c>
      <c r="Q352" s="232">
        <f t="shared" si="273"/>
        <v>0</v>
      </c>
      <c r="R352" s="411">
        <f t="shared" si="274"/>
        <v>0</v>
      </c>
      <c r="S352" s="422"/>
      <c r="T352" s="423"/>
      <c r="U352" s="423"/>
      <c r="V352" s="423"/>
      <c r="W352" s="423"/>
      <c r="X352" s="423"/>
      <c r="Y352" s="423"/>
      <c r="Z352" s="423"/>
      <c r="AA352" s="423"/>
      <c r="AB352" s="423"/>
      <c r="AC352" s="423"/>
      <c r="AD352" s="423"/>
      <c r="AE352" s="423"/>
      <c r="AF352" s="423"/>
      <c r="AG352" s="423"/>
      <c r="AH352" s="433"/>
      <c r="AI352" s="422"/>
      <c r="AJ352" s="423"/>
      <c r="AK352" s="423"/>
      <c r="AL352" s="423"/>
      <c r="AM352" s="423"/>
      <c r="AN352" s="423"/>
      <c r="AO352" s="423"/>
      <c r="AP352" s="423"/>
      <c r="AQ352" s="423"/>
      <c r="AR352" s="423"/>
      <c r="AS352" s="423"/>
      <c r="AT352" s="423"/>
      <c r="AU352" s="423"/>
      <c r="AV352" s="423"/>
      <c r="AW352" s="423"/>
      <c r="AX352" s="433"/>
      <c r="AY352" s="422"/>
      <c r="AZ352" s="423"/>
      <c r="BA352" s="423"/>
      <c r="BB352" s="423"/>
      <c r="BC352" s="423"/>
      <c r="BD352" s="423"/>
      <c r="BE352" s="423"/>
      <c r="BF352" s="423"/>
      <c r="BG352" s="423"/>
      <c r="BH352" s="423"/>
      <c r="BI352" s="423"/>
      <c r="BJ352" s="423"/>
      <c r="BK352" s="423"/>
      <c r="BL352" s="423"/>
      <c r="BM352" s="423"/>
      <c r="BN352" s="433"/>
      <c r="BO352" s="422"/>
      <c r="BP352" s="423"/>
      <c r="BQ352" s="423"/>
      <c r="BR352" s="423"/>
      <c r="BS352" s="423"/>
      <c r="BT352" s="423"/>
      <c r="BU352" s="423"/>
      <c r="BV352" s="423"/>
      <c r="BW352" s="423"/>
      <c r="BX352" s="423"/>
      <c r="BY352" s="423"/>
      <c r="BZ352" s="423"/>
      <c r="CA352" s="423"/>
      <c r="CB352" s="423"/>
      <c r="CC352" s="423"/>
      <c r="CD352" s="433"/>
      <c r="CE352" s="422"/>
      <c r="CF352" s="423"/>
      <c r="CG352" s="423"/>
      <c r="CH352" s="423"/>
      <c r="CI352" s="423"/>
      <c r="CJ352" s="423"/>
      <c r="CK352" s="423"/>
      <c r="CL352" s="423"/>
      <c r="CM352" s="423"/>
      <c r="CN352" s="423"/>
      <c r="CO352" s="423"/>
      <c r="CP352" s="423"/>
      <c r="CQ352" s="423"/>
      <c r="CR352" s="423"/>
      <c r="CS352" s="423"/>
      <c r="CT352" s="433"/>
      <c r="CU352" s="233"/>
    </row>
    <row r="353" spans="2:99" outlineLevel="1">
      <c r="B353" s="48" t="s">
        <v>1069</v>
      </c>
      <c r="C353" s="234">
        <f t="shared" si="259"/>
        <v>0</v>
      </c>
      <c r="D353" s="234">
        <f t="shared" si="260"/>
        <v>0</v>
      </c>
      <c r="E353" s="234">
        <f t="shared" si="261"/>
        <v>0</v>
      </c>
      <c r="F353" s="234">
        <f t="shared" si="262"/>
        <v>0</v>
      </c>
      <c r="G353" s="234">
        <f t="shared" si="263"/>
        <v>0</v>
      </c>
      <c r="H353" s="234">
        <f t="shared" si="264"/>
        <v>0</v>
      </c>
      <c r="I353" s="234">
        <f t="shared" si="265"/>
        <v>0</v>
      </c>
      <c r="J353" s="234">
        <f t="shared" si="266"/>
        <v>0</v>
      </c>
      <c r="K353" s="234">
        <f t="shared" si="267"/>
        <v>0</v>
      </c>
      <c r="L353" s="234">
        <f t="shared" si="268"/>
        <v>0</v>
      </c>
      <c r="M353" s="234">
        <f t="shared" si="269"/>
        <v>0</v>
      </c>
      <c r="N353" s="234">
        <f t="shared" si="270"/>
        <v>0</v>
      </c>
      <c r="O353" s="234">
        <f t="shared" si="271"/>
        <v>0</v>
      </c>
      <c r="P353" s="234">
        <f t="shared" si="272"/>
        <v>0</v>
      </c>
      <c r="Q353" s="234">
        <f t="shared" si="273"/>
        <v>0</v>
      </c>
      <c r="R353" s="412">
        <f t="shared" si="274"/>
        <v>0</v>
      </c>
      <c r="S353" s="424"/>
      <c r="T353" s="235"/>
      <c r="U353" s="235"/>
      <c r="V353" s="235"/>
      <c r="W353" s="235"/>
      <c r="X353" s="235"/>
      <c r="Y353" s="235"/>
      <c r="Z353" s="235"/>
      <c r="AA353" s="235"/>
      <c r="AB353" s="235"/>
      <c r="AC353" s="235"/>
      <c r="AD353" s="235"/>
      <c r="AE353" s="235"/>
      <c r="AF353" s="235"/>
      <c r="AG353" s="235"/>
      <c r="AH353" s="434"/>
      <c r="AI353" s="424"/>
      <c r="AJ353" s="235"/>
      <c r="AK353" s="235"/>
      <c r="AL353" s="235"/>
      <c r="AM353" s="235"/>
      <c r="AN353" s="235"/>
      <c r="AO353" s="235"/>
      <c r="AP353" s="235"/>
      <c r="AQ353" s="235"/>
      <c r="AR353" s="235"/>
      <c r="AS353" s="235"/>
      <c r="AT353" s="235"/>
      <c r="AU353" s="235"/>
      <c r="AV353" s="235"/>
      <c r="AW353" s="235"/>
      <c r="AX353" s="434"/>
      <c r="AY353" s="424"/>
      <c r="AZ353" s="235"/>
      <c r="BA353" s="235"/>
      <c r="BB353" s="235"/>
      <c r="BC353" s="235"/>
      <c r="BD353" s="235"/>
      <c r="BE353" s="235"/>
      <c r="BF353" s="235"/>
      <c r="BG353" s="235"/>
      <c r="BH353" s="235"/>
      <c r="BI353" s="235"/>
      <c r="BJ353" s="235"/>
      <c r="BK353" s="235"/>
      <c r="BL353" s="235"/>
      <c r="BM353" s="235"/>
      <c r="BN353" s="434"/>
      <c r="BO353" s="424"/>
      <c r="BP353" s="235"/>
      <c r="BQ353" s="235"/>
      <c r="BR353" s="235"/>
      <c r="BS353" s="235"/>
      <c r="BT353" s="235"/>
      <c r="BU353" s="235"/>
      <c r="BV353" s="235"/>
      <c r="BW353" s="235"/>
      <c r="BX353" s="235"/>
      <c r="BY353" s="235"/>
      <c r="BZ353" s="235"/>
      <c r="CA353" s="235"/>
      <c r="CB353" s="235"/>
      <c r="CC353" s="235"/>
      <c r="CD353" s="434"/>
      <c r="CE353" s="424"/>
      <c r="CF353" s="235"/>
      <c r="CG353" s="235"/>
      <c r="CH353" s="235"/>
      <c r="CI353" s="235"/>
      <c r="CJ353" s="235"/>
      <c r="CK353" s="235"/>
      <c r="CL353" s="235"/>
      <c r="CM353" s="235"/>
      <c r="CN353" s="235"/>
      <c r="CO353" s="235"/>
      <c r="CP353" s="235"/>
      <c r="CQ353" s="235"/>
      <c r="CR353" s="235"/>
      <c r="CS353" s="235"/>
      <c r="CT353" s="434"/>
      <c r="CU353" s="233"/>
    </row>
    <row r="354" spans="2:99" outlineLevel="1">
      <c r="B354" s="46" t="str">
        <f>$B$166&amp;": Ewe Lambs"</f>
        <v>Early: Ewe Lambs</v>
      </c>
      <c r="C354" s="229">
        <f t="shared" si="259"/>
        <v>0</v>
      </c>
      <c r="D354" s="229">
        <f t="shared" si="260"/>
        <v>0</v>
      </c>
      <c r="E354" s="229">
        <f t="shared" si="261"/>
        <v>0</v>
      </c>
      <c r="F354" s="229">
        <f t="shared" si="262"/>
        <v>0</v>
      </c>
      <c r="G354" s="229">
        <f t="shared" si="263"/>
        <v>0</v>
      </c>
      <c r="H354" s="229">
        <f t="shared" si="264"/>
        <v>0</v>
      </c>
      <c r="I354" s="229">
        <f t="shared" si="265"/>
        <v>0</v>
      </c>
      <c r="J354" s="229">
        <f t="shared" si="266"/>
        <v>0</v>
      </c>
      <c r="K354" s="229">
        <f t="shared" si="267"/>
        <v>0</v>
      </c>
      <c r="L354" s="229">
        <f t="shared" si="268"/>
        <v>0</v>
      </c>
      <c r="M354" s="229">
        <f t="shared" si="269"/>
        <v>0</v>
      </c>
      <c r="N354" s="229">
        <f t="shared" si="270"/>
        <v>0</v>
      </c>
      <c r="O354" s="229">
        <f t="shared" si="271"/>
        <v>0</v>
      </c>
      <c r="P354" s="229">
        <f t="shared" si="272"/>
        <v>0</v>
      </c>
      <c r="Q354" s="229">
        <f t="shared" si="273"/>
        <v>0</v>
      </c>
      <c r="R354" s="410">
        <f t="shared" si="274"/>
        <v>0</v>
      </c>
      <c r="S354" s="421"/>
      <c r="T354" s="230"/>
      <c r="U354" s="230"/>
      <c r="V354" s="230"/>
      <c r="W354" s="230"/>
      <c r="X354" s="230"/>
      <c r="Y354" s="230"/>
      <c r="Z354" s="230"/>
      <c r="AA354" s="230"/>
      <c r="AB354" s="230"/>
      <c r="AC354" s="230"/>
      <c r="AD354" s="230"/>
      <c r="AE354" s="230"/>
      <c r="AF354" s="230"/>
      <c r="AG354" s="230"/>
      <c r="AH354" s="432"/>
      <c r="AI354" s="421"/>
      <c r="AJ354" s="230"/>
      <c r="AK354" s="230"/>
      <c r="AL354" s="230"/>
      <c r="AM354" s="230"/>
      <c r="AN354" s="230"/>
      <c r="AO354" s="230"/>
      <c r="AP354" s="230"/>
      <c r="AQ354" s="230"/>
      <c r="AR354" s="230"/>
      <c r="AS354" s="230"/>
      <c r="AT354" s="230"/>
      <c r="AU354" s="230"/>
      <c r="AV354" s="230"/>
      <c r="AW354" s="230"/>
      <c r="AX354" s="432"/>
      <c r="AY354" s="421"/>
      <c r="AZ354" s="230"/>
      <c r="BA354" s="230"/>
      <c r="BB354" s="230"/>
      <c r="BC354" s="230"/>
      <c r="BD354" s="230"/>
      <c r="BE354" s="230"/>
      <c r="BF354" s="230"/>
      <c r="BG354" s="230"/>
      <c r="BH354" s="230"/>
      <c r="BI354" s="230"/>
      <c r="BJ354" s="230"/>
      <c r="BK354" s="230"/>
      <c r="BL354" s="230"/>
      <c r="BM354" s="230"/>
      <c r="BN354" s="432"/>
      <c r="BO354" s="421"/>
      <c r="BP354" s="230"/>
      <c r="BQ354" s="230"/>
      <c r="BR354" s="230"/>
      <c r="BS354" s="230"/>
      <c r="BT354" s="230"/>
      <c r="BU354" s="230"/>
      <c r="BV354" s="230"/>
      <c r="BW354" s="230"/>
      <c r="BX354" s="230"/>
      <c r="BY354" s="230"/>
      <c r="BZ354" s="230"/>
      <c r="CA354" s="230"/>
      <c r="CB354" s="230"/>
      <c r="CC354" s="230"/>
      <c r="CD354" s="432"/>
      <c r="CE354" s="421"/>
      <c r="CF354" s="230"/>
      <c r="CG354" s="230"/>
      <c r="CH354" s="230"/>
      <c r="CI354" s="230"/>
      <c r="CJ354" s="230"/>
      <c r="CK354" s="230"/>
      <c r="CL354" s="230"/>
      <c r="CM354" s="230"/>
      <c r="CN354" s="230"/>
      <c r="CO354" s="230"/>
      <c r="CP354" s="230"/>
      <c r="CQ354" s="230"/>
      <c r="CR354" s="230"/>
      <c r="CS354" s="230"/>
      <c r="CT354" s="432"/>
      <c r="CU354" s="231" t="s">
        <v>1037</v>
      </c>
    </row>
    <row r="355" spans="2:99" outlineLevel="1">
      <c r="B355" s="47" t="s">
        <v>1068</v>
      </c>
      <c r="C355" s="232">
        <f t="shared" si="259"/>
        <v>0</v>
      </c>
      <c r="D355" s="232">
        <f t="shared" si="260"/>
        <v>0</v>
      </c>
      <c r="E355" s="232">
        <f t="shared" si="261"/>
        <v>0</v>
      </c>
      <c r="F355" s="232">
        <f t="shared" si="262"/>
        <v>0</v>
      </c>
      <c r="G355" s="232">
        <f t="shared" si="263"/>
        <v>0</v>
      </c>
      <c r="H355" s="232">
        <f t="shared" si="264"/>
        <v>0</v>
      </c>
      <c r="I355" s="232">
        <f t="shared" si="265"/>
        <v>0</v>
      </c>
      <c r="J355" s="232">
        <f t="shared" si="266"/>
        <v>0</v>
      </c>
      <c r="K355" s="232">
        <f t="shared" si="267"/>
        <v>0</v>
      </c>
      <c r="L355" s="232">
        <f t="shared" si="268"/>
        <v>0</v>
      </c>
      <c r="M355" s="232">
        <f t="shared" si="269"/>
        <v>0</v>
      </c>
      <c r="N355" s="232">
        <f t="shared" si="270"/>
        <v>0</v>
      </c>
      <c r="O355" s="232">
        <f t="shared" si="271"/>
        <v>0</v>
      </c>
      <c r="P355" s="232">
        <f t="shared" si="272"/>
        <v>0</v>
      </c>
      <c r="Q355" s="232">
        <f t="shared" si="273"/>
        <v>0</v>
      </c>
      <c r="R355" s="411">
        <f t="shared" si="274"/>
        <v>0</v>
      </c>
      <c r="S355" s="422"/>
      <c r="T355" s="423"/>
      <c r="U355" s="423"/>
      <c r="V355" s="423"/>
      <c r="W355" s="423"/>
      <c r="X355" s="423"/>
      <c r="Y355" s="423"/>
      <c r="Z355" s="423"/>
      <c r="AA355" s="423"/>
      <c r="AB355" s="423"/>
      <c r="AC355" s="423"/>
      <c r="AD355" s="423"/>
      <c r="AE355" s="423"/>
      <c r="AF355" s="423"/>
      <c r="AG355" s="423"/>
      <c r="AH355" s="433"/>
      <c r="AI355" s="422"/>
      <c r="AJ355" s="423"/>
      <c r="AK355" s="423"/>
      <c r="AL355" s="423"/>
      <c r="AM355" s="423"/>
      <c r="AN355" s="423"/>
      <c r="AO355" s="423"/>
      <c r="AP355" s="423"/>
      <c r="AQ355" s="423"/>
      <c r="AR355" s="423"/>
      <c r="AS355" s="423"/>
      <c r="AT355" s="423"/>
      <c r="AU355" s="423"/>
      <c r="AV355" s="423"/>
      <c r="AW355" s="423"/>
      <c r="AX355" s="433"/>
      <c r="AY355" s="422"/>
      <c r="AZ355" s="423"/>
      <c r="BA355" s="423"/>
      <c r="BB355" s="423"/>
      <c r="BC355" s="423"/>
      <c r="BD355" s="423"/>
      <c r="BE355" s="423"/>
      <c r="BF355" s="423"/>
      <c r="BG355" s="423"/>
      <c r="BH355" s="423"/>
      <c r="BI355" s="423"/>
      <c r="BJ355" s="423"/>
      <c r="BK355" s="423"/>
      <c r="BL355" s="423"/>
      <c r="BM355" s="423"/>
      <c r="BN355" s="433"/>
      <c r="BO355" s="422"/>
      <c r="BP355" s="423"/>
      <c r="BQ355" s="423"/>
      <c r="BR355" s="423"/>
      <c r="BS355" s="423"/>
      <c r="BT355" s="423"/>
      <c r="BU355" s="423"/>
      <c r="BV355" s="423"/>
      <c r="BW355" s="423"/>
      <c r="BX355" s="423"/>
      <c r="BY355" s="423"/>
      <c r="BZ355" s="423"/>
      <c r="CA355" s="423"/>
      <c r="CB355" s="423"/>
      <c r="CC355" s="423"/>
      <c r="CD355" s="433"/>
      <c r="CE355" s="422"/>
      <c r="CF355" s="423"/>
      <c r="CG355" s="423"/>
      <c r="CH355" s="423"/>
      <c r="CI355" s="423"/>
      <c r="CJ355" s="423"/>
      <c r="CK355" s="423"/>
      <c r="CL355" s="423"/>
      <c r="CM355" s="423"/>
      <c r="CN355" s="423"/>
      <c r="CO355" s="423"/>
      <c r="CP355" s="423"/>
      <c r="CQ355" s="423"/>
      <c r="CR355" s="423"/>
      <c r="CS355" s="423"/>
      <c r="CT355" s="433"/>
      <c r="CU355" s="233"/>
    </row>
    <row r="356" spans="2:99" outlineLevel="1">
      <c r="B356" s="48" t="s">
        <v>1069</v>
      </c>
      <c r="C356" s="234">
        <f t="shared" si="259"/>
        <v>0</v>
      </c>
      <c r="D356" s="234">
        <f t="shared" si="260"/>
        <v>0</v>
      </c>
      <c r="E356" s="234">
        <f t="shared" si="261"/>
        <v>0</v>
      </c>
      <c r="F356" s="234">
        <f t="shared" si="262"/>
        <v>0</v>
      </c>
      <c r="G356" s="234">
        <f t="shared" si="263"/>
        <v>0</v>
      </c>
      <c r="H356" s="234">
        <f t="shared" si="264"/>
        <v>0</v>
      </c>
      <c r="I356" s="234">
        <f t="shared" si="265"/>
        <v>0</v>
      </c>
      <c r="J356" s="234">
        <f t="shared" si="266"/>
        <v>0</v>
      </c>
      <c r="K356" s="234">
        <f t="shared" si="267"/>
        <v>0</v>
      </c>
      <c r="L356" s="234">
        <f t="shared" si="268"/>
        <v>0</v>
      </c>
      <c r="M356" s="234">
        <f t="shared" si="269"/>
        <v>0</v>
      </c>
      <c r="N356" s="234">
        <f t="shared" si="270"/>
        <v>0</v>
      </c>
      <c r="O356" s="234">
        <f t="shared" si="271"/>
        <v>0</v>
      </c>
      <c r="P356" s="234">
        <f t="shared" si="272"/>
        <v>0</v>
      </c>
      <c r="Q356" s="234">
        <f t="shared" si="273"/>
        <v>0</v>
      </c>
      <c r="R356" s="412">
        <f t="shared" si="274"/>
        <v>0</v>
      </c>
      <c r="S356" s="424"/>
      <c r="T356" s="235"/>
      <c r="U356" s="235"/>
      <c r="V356" s="235"/>
      <c r="W356" s="235"/>
      <c r="X356" s="235"/>
      <c r="Y356" s="235"/>
      <c r="Z356" s="235"/>
      <c r="AA356" s="235"/>
      <c r="AB356" s="235"/>
      <c r="AC356" s="235"/>
      <c r="AD356" s="235"/>
      <c r="AE356" s="235"/>
      <c r="AF356" s="235"/>
      <c r="AG356" s="235"/>
      <c r="AH356" s="434"/>
      <c r="AI356" s="424"/>
      <c r="AJ356" s="235"/>
      <c r="AK356" s="235"/>
      <c r="AL356" s="235"/>
      <c r="AM356" s="235"/>
      <c r="AN356" s="235"/>
      <c r="AO356" s="235"/>
      <c r="AP356" s="235"/>
      <c r="AQ356" s="235"/>
      <c r="AR356" s="235"/>
      <c r="AS356" s="235"/>
      <c r="AT356" s="235"/>
      <c r="AU356" s="235"/>
      <c r="AV356" s="235"/>
      <c r="AW356" s="235"/>
      <c r="AX356" s="434"/>
      <c r="AY356" s="424"/>
      <c r="AZ356" s="235"/>
      <c r="BA356" s="235"/>
      <c r="BB356" s="235"/>
      <c r="BC356" s="235"/>
      <c r="BD356" s="235"/>
      <c r="BE356" s="235"/>
      <c r="BF356" s="235"/>
      <c r="BG356" s="235"/>
      <c r="BH356" s="235"/>
      <c r="BI356" s="235"/>
      <c r="BJ356" s="235"/>
      <c r="BK356" s="235"/>
      <c r="BL356" s="235"/>
      <c r="BM356" s="235"/>
      <c r="BN356" s="434"/>
      <c r="BO356" s="424"/>
      <c r="BP356" s="235"/>
      <c r="BQ356" s="235"/>
      <c r="BR356" s="235"/>
      <c r="BS356" s="235"/>
      <c r="BT356" s="235"/>
      <c r="BU356" s="235"/>
      <c r="BV356" s="235"/>
      <c r="BW356" s="235"/>
      <c r="BX356" s="235"/>
      <c r="BY356" s="235"/>
      <c r="BZ356" s="235"/>
      <c r="CA356" s="235"/>
      <c r="CB356" s="235"/>
      <c r="CC356" s="235"/>
      <c r="CD356" s="434"/>
      <c r="CE356" s="424"/>
      <c r="CF356" s="235"/>
      <c r="CG356" s="235"/>
      <c r="CH356" s="235"/>
      <c r="CI356" s="235"/>
      <c r="CJ356" s="235"/>
      <c r="CK356" s="235"/>
      <c r="CL356" s="235"/>
      <c r="CM356" s="235"/>
      <c r="CN356" s="235"/>
      <c r="CO356" s="235"/>
      <c r="CP356" s="235"/>
      <c r="CQ356" s="235"/>
      <c r="CR356" s="235"/>
      <c r="CS356" s="235"/>
      <c r="CT356" s="434"/>
      <c r="CU356" s="233"/>
    </row>
    <row r="357" spans="2:99" outlineLevel="1">
      <c r="B357" s="46" t="str">
        <f>$B$167&amp;": Ewe Lambs"</f>
        <v>Middle: Ewe Lambs</v>
      </c>
      <c r="C357" s="229">
        <f t="shared" si="259"/>
        <v>0</v>
      </c>
      <c r="D357" s="229">
        <f t="shared" si="260"/>
        <v>0</v>
      </c>
      <c r="E357" s="229">
        <f t="shared" si="261"/>
        <v>0</v>
      </c>
      <c r="F357" s="229">
        <f t="shared" si="262"/>
        <v>0</v>
      </c>
      <c r="G357" s="229">
        <f t="shared" si="263"/>
        <v>0</v>
      </c>
      <c r="H357" s="229">
        <f t="shared" si="264"/>
        <v>0</v>
      </c>
      <c r="I357" s="229">
        <f t="shared" si="265"/>
        <v>0</v>
      </c>
      <c r="J357" s="229">
        <f t="shared" si="266"/>
        <v>0</v>
      </c>
      <c r="K357" s="229">
        <f t="shared" si="267"/>
        <v>0</v>
      </c>
      <c r="L357" s="229">
        <f t="shared" si="268"/>
        <v>0</v>
      </c>
      <c r="M357" s="229">
        <f t="shared" si="269"/>
        <v>0</v>
      </c>
      <c r="N357" s="229">
        <f t="shared" si="270"/>
        <v>0</v>
      </c>
      <c r="O357" s="229">
        <f t="shared" si="271"/>
        <v>0</v>
      </c>
      <c r="P357" s="229">
        <f t="shared" si="272"/>
        <v>0</v>
      </c>
      <c r="Q357" s="229">
        <f t="shared" si="273"/>
        <v>0</v>
      </c>
      <c r="R357" s="410">
        <f t="shared" si="274"/>
        <v>0</v>
      </c>
      <c r="S357" s="421"/>
      <c r="T357" s="230"/>
      <c r="U357" s="230"/>
      <c r="V357" s="230"/>
      <c r="W357" s="230"/>
      <c r="X357" s="230"/>
      <c r="Y357" s="230"/>
      <c r="Z357" s="230"/>
      <c r="AA357" s="230"/>
      <c r="AB357" s="230"/>
      <c r="AC357" s="230"/>
      <c r="AD357" s="230"/>
      <c r="AE357" s="230"/>
      <c r="AF357" s="230"/>
      <c r="AG357" s="230"/>
      <c r="AH357" s="432"/>
      <c r="AI357" s="421"/>
      <c r="AJ357" s="230"/>
      <c r="AK357" s="230"/>
      <c r="AL357" s="230"/>
      <c r="AM357" s="230"/>
      <c r="AN357" s="230"/>
      <c r="AO357" s="230"/>
      <c r="AP357" s="230"/>
      <c r="AQ357" s="230"/>
      <c r="AR357" s="230"/>
      <c r="AS357" s="230"/>
      <c r="AT357" s="230"/>
      <c r="AU357" s="230"/>
      <c r="AV357" s="230"/>
      <c r="AW357" s="230"/>
      <c r="AX357" s="432"/>
      <c r="AY357" s="421"/>
      <c r="AZ357" s="230"/>
      <c r="BA357" s="230"/>
      <c r="BB357" s="230"/>
      <c r="BC357" s="230"/>
      <c r="BD357" s="230"/>
      <c r="BE357" s="230"/>
      <c r="BF357" s="230"/>
      <c r="BG357" s="230"/>
      <c r="BH357" s="230"/>
      <c r="BI357" s="230"/>
      <c r="BJ357" s="230"/>
      <c r="BK357" s="230"/>
      <c r="BL357" s="230"/>
      <c r="BM357" s="230"/>
      <c r="BN357" s="432"/>
      <c r="BO357" s="421"/>
      <c r="BP357" s="230"/>
      <c r="BQ357" s="230"/>
      <c r="BR357" s="230"/>
      <c r="BS357" s="230"/>
      <c r="BT357" s="230"/>
      <c r="BU357" s="230"/>
      <c r="BV357" s="230"/>
      <c r="BW357" s="230"/>
      <c r="BX357" s="230"/>
      <c r="BY357" s="230"/>
      <c r="BZ357" s="230"/>
      <c r="CA357" s="230"/>
      <c r="CB357" s="230"/>
      <c r="CC357" s="230"/>
      <c r="CD357" s="432"/>
      <c r="CE357" s="421"/>
      <c r="CF357" s="230"/>
      <c r="CG357" s="230"/>
      <c r="CH357" s="230"/>
      <c r="CI357" s="230"/>
      <c r="CJ357" s="230"/>
      <c r="CK357" s="230"/>
      <c r="CL357" s="230"/>
      <c r="CM357" s="230"/>
      <c r="CN357" s="230"/>
      <c r="CO357" s="230"/>
      <c r="CP357" s="230"/>
      <c r="CQ357" s="230"/>
      <c r="CR357" s="230"/>
      <c r="CS357" s="230"/>
      <c r="CT357" s="432"/>
      <c r="CU357" s="231" t="s">
        <v>1037</v>
      </c>
    </row>
    <row r="358" spans="2:99" outlineLevel="1">
      <c r="B358" s="47" t="s">
        <v>1068</v>
      </c>
      <c r="C358" s="232">
        <f t="shared" si="259"/>
        <v>0</v>
      </c>
      <c r="D358" s="232">
        <f t="shared" si="260"/>
        <v>0</v>
      </c>
      <c r="E358" s="232">
        <f t="shared" si="261"/>
        <v>0</v>
      </c>
      <c r="F358" s="232">
        <f t="shared" si="262"/>
        <v>0</v>
      </c>
      <c r="G358" s="232">
        <f t="shared" si="263"/>
        <v>0</v>
      </c>
      <c r="H358" s="232">
        <f t="shared" si="264"/>
        <v>0</v>
      </c>
      <c r="I358" s="232">
        <f t="shared" si="265"/>
        <v>0</v>
      </c>
      <c r="J358" s="232">
        <f t="shared" si="266"/>
        <v>0</v>
      </c>
      <c r="K358" s="232">
        <f t="shared" si="267"/>
        <v>0</v>
      </c>
      <c r="L358" s="232">
        <f t="shared" si="268"/>
        <v>0</v>
      </c>
      <c r="M358" s="232">
        <f t="shared" si="269"/>
        <v>0</v>
      </c>
      <c r="N358" s="232">
        <f t="shared" si="270"/>
        <v>0</v>
      </c>
      <c r="O358" s="232">
        <f t="shared" si="271"/>
        <v>0</v>
      </c>
      <c r="P358" s="232">
        <f t="shared" si="272"/>
        <v>0</v>
      </c>
      <c r="Q358" s="232">
        <f t="shared" si="273"/>
        <v>0</v>
      </c>
      <c r="R358" s="411">
        <f t="shared" si="274"/>
        <v>0</v>
      </c>
      <c r="S358" s="422"/>
      <c r="T358" s="423"/>
      <c r="U358" s="423"/>
      <c r="V358" s="423"/>
      <c r="W358" s="423"/>
      <c r="X358" s="423"/>
      <c r="Y358" s="423"/>
      <c r="Z358" s="423"/>
      <c r="AA358" s="423"/>
      <c r="AB358" s="423"/>
      <c r="AC358" s="423"/>
      <c r="AD358" s="423"/>
      <c r="AE358" s="423"/>
      <c r="AF358" s="423"/>
      <c r="AG358" s="423"/>
      <c r="AH358" s="433"/>
      <c r="AI358" s="422"/>
      <c r="AJ358" s="423"/>
      <c r="AK358" s="423"/>
      <c r="AL358" s="423"/>
      <c r="AM358" s="423"/>
      <c r="AN358" s="423"/>
      <c r="AO358" s="423"/>
      <c r="AP358" s="423"/>
      <c r="AQ358" s="423"/>
      <c r="AR358" s="423"/>
      <c r="AS358" s="423"/>
      <c r="AT358" s="423"/>
      <c r="AU358" s="423"/>
      <c r="AV358" s="423"/>
      <c r="AW358" s="423"/>
      <c r="AX358" s="433"/>
      <c r="AY358" s="422"/>
      <c r="AZ358" s="423"/>
      <c r="BA358" s="423"/>
      <c r="BB358" s="423"/>
      <c r="BC358" s="423"/>
      <c r="BD358" s="423"/>
      <c r="BE358" s="423"/>
      <c r="BF358" s="423"/>
      <c r="BG358" s="423"/>
      <c r="BH358" s="423"/>
      <c r="BI358" s="423"/>
      <c r="BJ358" s="423"/>
      <c r="BK358" s="423"/>
      <c r="BL358" s="423"/>
      <c r="BM358" s="423"/>
      <c r="BN358" s="433"/>
      <c r="BO358" s="422"/>
      <c r="BP358" s="423"/>
      <c r="BQ358" s="423"/>
      <c r="BR358" s="423"/>
      <c r="BS358" s="423"/>
      <c r="BT358" s="423"/>
      <c r="BU358" s="423"/>
      <c r="BV358" s="423"/>
      <c r="BW358" s="423"/>
      <c r="BX358" s="423"/>
      <c r="BY358" s="423"/>
      <c r="BZ358" s="423"/>
      <c r="CA358" s="423"/>
      <c r="CB358" s="423"/>
      <c r="CC358" s="423"/>
      <c r="CD358" s="433"/>
      <c r="CE358" s="422"/>
      <c r="CF358" s="423"/>
      <c r="CG358" s="423"/>
      <c r="CH358" s="423"/>
      <c r="CI358" s="423"/>
      <c r="CJ358" s="423"/>
      <c r="CK358" s="423"/>
      <c r="CL358" s="423"/>
      <c r="CM358" s="423"/>
      <c r="CN358" s="423"/>
      <c r="CO358" s="423"/>
      <c r="CP358" s="423"/>
      <c r="CQ358" s="423"/>
      <c r="CR358" s="423"/>
      <c r="CS358" s="423"/>
      <c r="CT358" s="433"/>
      <c r="CU358" s="233"/>
    </row>
    <row r="359" spans="2:99" outlineLevel="1">
      <c r="B359" s="48" t="s">
        <v>1069</v>
      </c>
      <c r="C359" s="234">
        <f t="shared" si="259"/>
        <v>0</v>
      </c>
      <c r="D359" s="234">
        <f t="shared" si="260"/>
        <v>0</v>
      </c>
      <c r="E359" s="234">
        <f t="shared" si="261"/>
        <v>0</v>
      </c>
      <c r="F359" s="234">
        <f t="shared" si="262"/>
        <v>0</v>
      </c>
      <c r="G359" s="234">
        <f t="shared" si="263"/>
        <v>0</v>
      </c>
      <c r="H359" s="234">
        <f t="shared" si="264"/>
        <v>0</v>
      </c>
      <c r="I359" s="234">
        <f t="shared" si="265"/>
        <v>0</v>
      </c>
      <c r="J359" s="234">
        <f t="shared" si="266"/>
        <v>0</v>
      </c>
      <c r="K359" s="234">
        <f t="shared" si="267"/>
        <v>0</v>
      </c>
      <c r="L359" s="234">
        <f t="shared" si="268"/>
        <v>0</v>
      </c>
      <c r="M359" s="234">
        <f t="shared" si="269"/>
        <v>0</v>
      </c>
      <c r="N359" s="234">
        <f t="shared" si="270"/>
        <v>0</v>
      </c>
      <c r="O359" s="234">
        <f t="shared" si="271"/>
        <v>0</v>
      </c>
      <c r="P359" s="234">
        <f t="shared" si="272"/>
        <v>0</v>
      </c>
      <c r="Q359" s="234">
        <f t="shared" si="273"/>
        <v>0</v>
      </c>
      <c r="R359" s="412">
        <f t="shared" si="274"/>
        <v>0</v>
      </c>
      <c r="S359" s="424"/>
      <c r="T359" s="235"/>
      <c r="U359" s="235"/>
      <c r="V359" s="235"/>
      <c r="W359" s="235"/>
      <c r="X359" s="235"/>
      <c r="Y359" s="235"/>
      <c r="Z359" s="235"/>
      <c r="AA359" s="235"/>
      <c r="AB359" s="235"/>
      <c r="AC359" s="235"/>
      <c r="AD359" s="235"/>
      <c r="AE359" s="235"/>
      <c r="AF359" s="235"/>
      <c r="AG359" s="235"/>
      <c r="AH359" s="434"/>
      <c r="AI359" s="424"/>
      <c r="AJ359" s="235"/>
      <c r="AK359" s="235"/>
      <c r="AL359" s="235"/>
      <c r="AM359" s="235"/>
      <c r="AN359" s="235"/>
      <c r="AO359" s="235"/>
      <c r="AP359" s="235"/>
      <c r="AQ359" s="235"/>
      <c r="AR359" s="235"/>
      <c r="AS359" s="235"/>
      <c r="AT359" s="235"/>
      <c r="AU359" s="235"/>
      <c r="AV359" s="235"/>
      <c r="AW359" s="235"/>
      <c r="AX359" s="434"/>
      <c r="AY359" s="424"/>
      <c r="AZ359" s="235"/>
      <c r="BA359" s="235"/>
      <c r="BB359" s="235"/>
      <c r="BC359" s="235"/>
      <c r="BD359" s="235"/>
      <c r="BE359" s="235"/>
      <c r="BF359" s="235"/>
      <c r="BG359" s="235"/>
      <c r="BH359" s="235"/>
      <c r="BI359" s="235"/>
      <c r="BJ359" s="235"/>
      <c r="BK359" s="235"/>
      <c r="BL359" s="235"/>
      <c r="BM359" s="235"/>
      <c r="BN359" s="434"/>
      <c r="BO359" s="424"/>
      <c r="BP359" s="235"/>
      <c r="BQ359" s="235"/>
      <c r="BR359" s="235"/>
      <c r="BS359" s="235"/>
      <c r="BT359" s="235"/>
      <c r="BU359" s="235"/>
      <c r="BV359" s="235"/>
      <c r="BW359" s="235"/>
      <c r="BX359" s="235"/>
      <c r="BY359" s="235"/>
      <c r="BZ359" s="235"/>
      <c r="CA359" s="235"/>
      <c r="CB359" s="235"/>
      <c r="CC359" s="235"/>
      <c r="CD359" s="434"/>
      <c r="CE359" s="424"/>
      <c r="CF359" s="235"/>
      <c r="CG359" s="235"/>
      <c r="CH359" s="235"/>
      <c r="CI359" s="235"/>
      <c r="CJ359" s="235"/>
      <c r="CK359" s="235"/>
      <c r="CL359" s="235"/>
      <c r="CM359" s="235"/>
      <c r="CN359" s="235"/>
      <c r="CO359" s="235"/>
      <c r="CP359" s="235"/>
      <c r="CQ359" s="235"/>
      <c r="CR359" s="235"/>
      <c r="CS359" s="235"/>
      <c r="CT359" s="434"/>
      <c r="CU359" s="233"/>
    </row>
    <row r="360" spans="2:99" outlineLevel="1">
      <c r="B360" s="46" t="str">
        <f>$B$168&amp;": Ewe Lambs"</f>
        <v>Late: Ewe Lambs</v>
      </c>
      <c r="C360" s="229">
        <f t="shared" si="259"/>
        <v>0</v>
      </c>
      <c r="D360" s="229">
        <f t="shared" si="260"/>
        <v>0</v>
      </c>
      <c r="E360" s="229">
        <f t="shared" si="261"/>
        <v>0</v>
      </c>
      <c r="F360" s="229">
        <f t="shared" si="262"/>
        <v>0</v>
      </c>
      <c r="G360" s="229">
        <f t="shared" si="263"/>
        <v>0</v>
      </c>
      <c r="H360" s="229">
        <f t="shared" si="264"/>
        <v>0</v>
      </c>
      <c r="I360" s="229">
        <f t="shared" si="265"/>
        <v>0</v>
      </c>
      <c r="J360" s="229">
        <f t="shared" si="266"/>
        <v>0</v>
      </c>
      <c r="K360" s="229">
        <f t="shared" si="267"/>
        <v>0</v>
      </c>
      <c r="L360" s="229">
        <f t="shared" si="268"/>
        <v>0</v>
      </c>
      <c r="M360" s="229">
        <f t="shared" si="269"/>
        <v>0</v>
      </c>
      <c r="N360" s="229">
        <f t="shared" si="270"/>
        <v>0</v>
      </c>
      <c r="O360" s="229">
        <f t="shared" si="271"/>
        <v>0</v>
      </c>
      <c r="P360" s="229">
        <f t="shared" si="272"/>
        <v>0</v>
      </c>
      <c r="Q360" s="229">
        <f t="shared" si="273"/>
        <v>0</v>
      </c>
      <c r="R360" s="410">
        <f t="shared" si="274"/>
        <v>0</v>
      </c>
      <c r="S360" s="421"/>
      <c r="T360" s="230"/>
      <c r="U360" s="230"/>
      <c r="V360" s="230"/>
      <c r="W360" s="230"/>
      <c r="X360" s="230"/>
      <c r="Y360" s="230"/>
      <c r="Z360" s="230"/>
      <c r="AA360" s="230"/>
      <c r="AB360" s="230"/>
      <c r="AC360" s="230"/>
      <c r="AD360" s="230"/>
      <c r="AE360" s="230"/>
      <c r="AF360" s="230"/>
      <c r="AG360" s="230"/>
      <c r="AH360" s="432"/>
      <c r="AI360" s="421"/>
      <c r="AJ360" s="230"/>
      <c r="AK360" s="230"/>
      <c r="AL360" s="230"/>
      <c r="AM360" s="230"/>
      <c r="AN360" s="230"/>
      <c r="AO360" s="230"/>
      <c r="AP360" s="230"/>
      <c r="AQ360" s="230"/>
      <c r="AR360" s="230"/>
      <c r="AS360" s="230"/>
      <c r="AT360" s="230"/>
      <c r="AU360" s="230"/>
      <c r="AV360" s="230"/>
      <c r="AW360" s="230"/>
      <c r="AX360" s="432"/>
      <c r="AY360" s="421"/>
      <c r="AZ360" s="230"/>
      <c r="BA360" s="230"/>
      <c r="BB360" s="230"/>
      <c r="BC360" s="230"/>
      <c r="BD360" s="230"/>
      <c r="BE360" s="230"/>
      <c r="BF360" s="230"/>
      <c r="BG360" s="230"/>
      <c r="BH360" s="230"/>
      <c r="BI360" s="230"/>
      <c r="BJ360" s="230"/>
      <c r="BK360" s="230"/>
      <c r="BL360" s="230"/>
      <c r="BM360" s="230"/>
      <c r="BN360" s="432"/>
      <c r="BO360" s="421"/>
      <c r="BP360" s="230"/>
      <c r="BQ360" s="230"/>
      <c r="BR360" s="230"/>
      <c r="BS360" s="230"/>
      <c r="BT360" s="230"/>
      <c r="BU360" s="230"/>
      <c r="BV360" s="230"/>
      <c r="BW360" s="230"/>
      <c r="BX360" s="230"/>
      <c r="BY360" s="230"/>
      <c r="BZ360" s="230"/>
      <c r="CA360" s="230"/>
      <c r="CB360" s="230"/>
      <c r="CC360" s="230"/>
      <c r="CD360" s="432"/>
      <c r="CE360" s="421"/>
      <c r="CF360" s="230"/>
      <c r="CG360" s="230"/>
      <c r="CH360" s="230"/>
      <c r="CI360" s="230"/>
      <c r="CJ360" s="230"/>
      <c r="CK360" s="230"/>
      <c r="CL360" s="230"/>
      <c r="CM360" s="230"/>
      <c r="CN360" s="230"/>
      <c r="CO360" s="230"/>
      <c r="CP360" s="230"/>
      <c r="CQ360" s="230"/>
      <c r="CR360" s="230"/>
      <c r="CS360" s="230"/>
      <c r="CT360" s="432"/>
      <c r="CU360" s="231" t="s">
        <v>1037</v>
      </c>
    </row>
    <row r="361" spans="2:99" outlineLevel="1">
      <c r="B361" s="47" t="s">
        <v>1068</v>
      </c>
      <c r="C361" s="232">
        <f t="shared" si="259"/>
        <v>0</v>
      </c>
      <c r="D361" s="232">
        <f t="shared" si="260"/>
        <v>0</v>
      </c>
      <c r="E361" s="232">
        <f t="shared" si="261"/>
        <v>0</v>
      </c>
      <c r="F361" s="232">
        <f t="shared" si="262"/>
        <v>0</v>
      </c>
      <c r="G361" s="232">
        <f t="shared" si="263"/>
        <v>0</v>
      </c>
      <c r="H361" s="232">
        <f t="shared" si="264"/>
        <v>0</v>
      </c>
      <c r="I361" s="232">
        <f t="shared" si="265"/>
        <v>0</v>
      </c>
      <c r="J361" s="232">
        <f t="shared" si="266"/>
        <v>0</v>
      </c>
      <c r="K361" s="232">
        <f t="shared" si="267"/>
        <v>0</v>
      </c>
      <c r="L361" s="232">
        <f t="shared" si="268"/>
        <v>0</v>
      </c>
      <c r="M361" s="232">
        <f t="shared" si="269"/>
        <v>0</v>
      </c>
      <c r="N361" s="232">
        <f t="shared" si="270"/>
        <v>0</v>
      </c>
      <c r="O361" s="232">
        <f t="shared" si="271"/>
        <v>0</v>
      </c>
      <c r="P361" s="232">
        <f t="shared" si="272"/>
        <v>0</v>
      </c>
      <c r="Q361" s="232">
        <f t="shared" si="273"/>
        <v>0</v>
      </c>
      <c r="R361" s="411">
        <f t="shared" si="274"/>
        <v>0</v>
      </c>
      <c r="S361" s="422"/>
      <c r="T361" s="423"/>
      <c r="U361" s="423"/>
      <c r="V361" s="423"/>
      <c r="W361" s="423"/>
      <c r="X361" s="423"/>
      <c r="Y361" s="423"/>
      <c r="Z361" s="423"/>
      <c r="AA361" s="423"/>
      <c r="AB361" s="423"/>
      <c r="AC361" s="423"/>
      <c r="AD361" s="423"/>
      <c r="AE361" s="423"/>
      <c r="AF361" s="423"/>
      <c r="AG361" s="423"/>
      <c r="AH361" s="433"/>
      <c r="AI361" s="422"/>
      <c r="AJ361" s="423"/>
      <c r="AK361" s="423"/>
      <c r="AL361" s="423"/>
      <c r="AM361" s="423"/>
      <c r="AN361" s="423"/>
      <c r="AO361" s="423"/>
      <c r="AP361" s="423"/>
      <c r="AQ361" s="423"/>
      <c r="AR361" s="423"/>
      <c r="AS361" s="423"/>
      <c r="AT361" s="423"/>
      <c r="AU361" s="423"/>
      <c r="AV361" s="423"/>
      <c r="AW361" s="423"/>
      <c r="AX361" s="433"/>
      <c r="AY361" s="422"/>
      <c r="AZ361" s="423"/>
      <c r="BA361" s="423"/>
      <c r="BB361" s="423"/>
      <c r="BC361" s="423"/>
      <c r="BD361" s="423"/>
      <c r="BE361" s="423"/>
      <c r="BF361" s="423"/>
      <c r="BG361" s="423"/>
      <c r="BH361" s="423"/>
      <c r="BI361" s="423"/>
      <c r="BJ361" s="423"/>
      <c r="BK361" s="423"/>
      <c r="BL361" s="423"/>
      <c r="BM361" s="423"/>
      <c r="BN361" s="433"/>
      <c r="BO361" s="422"/>
      <c r="BP361" s="423"/>
      <c r="BQ361" s="423"/>
      <c r="BR361" s="423"/>
      <c r="BS361" s="423"/>
      <c r="BT361" s="423"/>
      <c r="BU361" s="423"/>
      <c r="BV361" s="423"/>
      <c r="BW361" s="423"/>
      <c r="BX361" s="423"/>
      <c r="BY361" s="423"/>
      <c r="BZ361" s="423"/>
      <c r="CA361" s="423"/>
      <c r="CB361" s="423"/>
      <c r="CC361" s="423"/>
      <c r="CD361" s="433"/>
      <c r="CE361" s="422"/>
      <c r="CF361" s="423"/>
      <c r="CG361" s="423"/>
      <c r="CH361" s="423"/>
      <c r="CI361" s="423"/>
      <c r="CJ361" s="423"/>
      <c r="CK361" s="423"/>
      <c r="CL361" s="423"/>
      <c r="CM361" s="423"/>
      <c r="CN361" s="423"/>
      <c r="CO361" s="423"/>
      <c r="CP361" s="423"/>
      <c r="CQ361" s="423"/>
      <c r="CR361" s="423"/>
      <c r="CS361" s="423"/>
      <c r="CT361" s="433"/>
      <c r="CU361" s="233"/>
    </row>
    <row r="362" spans="2:99" outlineLevel="1">
      <c r="B362" s="48" t="s">
        <v>1069</v>
      </c>
      <c r="C362" s="234">
        <f t="shared" si="259"/>
        <v>0</v>
      </c>
      <c r="D362" s="234">
        <f t="shared" si="260"/>
        <v>0</v>
      </c>
      <c r="E362" s="234">
        <f t="shared" si="261"/>
        <v>0</v>
      </c>
      <c r="F362" s="234">
        <f t="shared" si="262"/>
        <v>0</v>
      </c>
      <c r="G362" s="234">
        <f t="shared" si="263"/>
        <v>0</v>
      </c>
      <c r="H362" s="234">
        <f t="shared" si="264"/>
        <v>0</v>
      </c>
      <c r="I362" s="234">
        <f t="shared" si="265"/>
        <v>0</v>
      </c>
      <c r="J362" s="234">
        <f t="shared" si="266"/>
        <v>0</v>
      </c>
      <c r="K362" s="234">
        <f t="shared" si="267"/>
        <v>0</v>
      </c>
      <c r="L362" s="234">
        <f t="shared" si="268"/>
        <v>0</v>
      </c>
      <c r="M362" s="234">
        <f t="shared" si="269"/>
        <v>0</v>
      </c>
      <c r="N362" s="234">
        <f t="shared" si="270"/>
        <v>0</v>
      </c>
      <c r="O362" s="234">
        <f t="shared" si="271"/>
        <v>0</v>
      </c>
      <c r="P362" s="234">
        <f t="shared" si="272"/>
        <v>0</v>
      </c>
      <c r="Q362" s="234">
        <f t="shared" si="273"/>
        <v>0</v>
      </c>
      <c r="R362" s="412">
        <f t="shared" si="274"/>
        <v>0</v>
      </c>
      <c r="S362" s="424"/>
      <c r="T362" s="235"/>
      <c r="U362" s="235"/>
      <c r="V362" s="235"/>
      <c r="W362" s="235"/>
      <c r="X362" s="235"/>
      <c r="Y362" s="235"/>
      <c r="Z362" s="235"/>
      <c r="AA362" s="235"/>
      <c r="AB362" s="235"/>
      <c r="AC362" s="235"/>
      <c r="AD362" s="235"/>
      <c r="AE362" s="235"/>
      <c r="AF362" s="235"/>
      <c r="AG362" s="235"/>
      <c r="AH362" s="434"/>
      <c r="AI362" s="424"/>
      <c r="AJ362" s="235"/>
      <c r="AK362" s="235"/>
      <c r="AL362" s="235"/>
      <c r="AM362" s="235"/>
      <c r="AN362" s="235"/>
      <c r="AO362" s="235"/>
      <c r="AP362" s="235"/>
      <c r="AQ362" s="235"/>
      <c r="AR362" s="235"/>
      <c r="AS362" s="235"/>
      <c r="AT362" s="235"/>
      <c r="AU362" s="235"/>
      <c r="AV362" s="235"/>
      <c r="AW362" s="235"/>
      <c r="AX362" s="434"/>
      <c r="AY362" s="424"/>
      <c r="AZ362" s="235"/>
      <c r="BA362" s="235"/>
      <c r="BB362" s="235"/>
      <c r="BC362" s="235"/>
      <c r="BD362" s="235"/>
      <c r="BE362" s="235"/>
      <c r="BF362" s="235"/>
      <c r="BG362" s="235"/>
      <c r="BH362" s="235"/>
      <c r="BI362" s="235"/>
      <c r="BJ362" s="235"/>
      <c r="BK362" s="235"/>
      <c r="BL362" s="235"/>
      <c r="BM362" s="235"/>
      <c r="BN362" s="434"/>
      <c r="BO362" s="424"/>
      <c r="BP362" s="235"/>
      <c r="BQ362" s="235"/>
      <c r="BR362" s="235"/>
      <c r="BS362" s="235"/>
      <c r="BT362" s="235"/>
      <c r="BU362" s="235"/>
      <c r="BV362" s="235"/>
      <c r="BW362" s="235"/>
      <c r="BX362" s="235"/>
      <c r="BY362" s="235"/>
      <c r="BZ362" s="235"/>
      <c r="CA362" s="235"/>
      <c r="CB362" s="235"/>
      <c r="CC362" s="235"/>
      <c r="CD362" s="434"/>
      <c r="CE362" s="424"/>
      <c r="CF362" s="235"/>
      <c r="CG362" s="235"/>
      <c r="CH362" s="235"/>
      <c r="CI362" s="235"/>
      <c r="CJ362" s="235"/>
      <c r="CK362" s="235"/>
      <c r="CL362" s="235"/>
      <c r="CM362" s="235"/>
      <c r="CN362" s="235"/>
      <c r="CO362" s="235"/>
      <c r="CP362" s="235"/>
      <c r="CQ362" s="235"/>
      <c r="CR362" s="235"/>
      <c r="CS362" s="235"/>
      <c r="CT362" s="434"/>
      <c r="CU362" s="233"/>
    </row>
    <row r="363" spans="2:99" outlineLevel="1">
      <c r="B363" s="46" t="str">
        <f>$B$169&amp;": Ewe Lambs"</f>
        <v>V. Late: Ewe Lambs</v>
      </c>
      <c r="C363" s="229">
        <f t="shared" ref="C363:R365" si="282">CHOOSE(d.Region,S363,AI363,AY363)</f>
        <v>0</v>
      </c>
      <c r="D363" s="229">
        <f t="shared" si="282"/>
        <v>0</v>
      </c>
      <c r="E363" s="229">
        <f t="shared" si="282"/>
        <v>0</v>
      </c>
      <c r="F363" s="229">
        <f t="shared" si="282"/>
        <v>0</v>
      </c>
      <c r="G363" s="229">
        <f t="shared" si="282"/>
        <v>0</v>
      </c>
      <c r="H363" s="229">
        <f t="shared" si="282"/>
        <v>0</v>
      </c>
      <c r="I363" s="229">
        <f t="shared" si="282"/>
        <v>0</v>
      </c>
      <c r="J363" s="229">
        <f t="shared" si="282"/>
        <v>0</v>
      </c>
      <c r="K363" s="229">
        <f t="shared" si="282"/>
        <v>0</v>
      </c>
      <c r="L363" s="229">
        <f t="shared" si="282"/>
        <v>0</v>
      </c>
      <c r="M363" s="229">
        <f t="shared" si="282"/>
        <v>0</v>
      </c>
      <c r="N363" s="229">
        <f t="shared" si="282"/>
        <v>0</v>
      </c>
      <c r="O363" s="229">
        <f t="shared" si="282"/>
        <v>0</v>
      </c>
      <c r="P363" s="229">
        <f t="shared" si="282"/>
        <v>0</v>
      </c>
      <c r="Q363" s="229">
        <f t="shared" si="282"/>
        <v>0</v>
      </c>
      <c r="R363" s="410">
        <f t="shared" si="282"/>
        <v>0</v>
      </c>
      <c r="S363" s="421"/>
      <c r="T363" s="230"/>
      <c r="U363" s="230"/>
      <c r="V363" s="230"/>
      <c r="W363" s="230"/>
      <c r="X363" s="230"/>
      <c r="Y363" s="230"/>
      <c r="Z363" s="230"/>
      <c r="AA363" s="230"/>
      <c r="AB363" s="230"/>
      <c r="AC363" s="230"/>
      <c r="AD363" s="230"/>
      <c r="AE363" s="230"/>
      <c r="AF363" s="230"/>
      <c r="AG363" s="230"/>
      <c r="AH363" s="432"/>
      <c r="AI363" s="421"/>
      <c r="AJ363" s="230"/>
      <c r="AK363" s="230"/>
      <c r="AL363" s="230"/>
      <c r="AM363" s="230"/>
      <c r="AN363" s="230"/>
      <c r="AO363" s="230"/>
      <c r="AP363" s="230"/>
      <c r="AQ363" s="230"/>
      <c r="AR363" s="230"/>
      <c r="AS363" s="230"/>
      <c r="AT363" s="230"/>
      <c r="AU363" s="230"/>
      <c r="AV363" s="230"/>
      <c r="AW363" s="230"/>
      <c r="AX363" s="432"/>
      <c r="AY363" s="421"/>
      <c r="AZ363" s="230"/>
      <c r="BA363" s="230"/>
      <c r="BB363" s="230"/>
      <c r="BC363" s="230"/>
      <c r="BD363" s="230"/>
      <c r="BE363" s="230"/>
      <c r="BF363" s="230"/>
      <c r="BG363" s="230"/>
      <c r="BH363" s="230"/>
      <c r="BI363" s="230"/>
      <c r="BJ363" s="230"/>
      <c r="BK363" s="230"/>
      <c r="BL363" s="230"/>
      <c r="BM363" s="230"/>
      <c r="BN363" s="432"/>
      <c r="BO363" s="421"/>
      <c r="BP363" s="230"/>
      <c r="BQ363" s="230"/>
      <c r="BR363" s="230"/>
      <c r="BS363" s="230"/>
      <c r="BT363" s="230"/>
      <c r="BU363" s="230"/>
      <c r="BV363" s="230"/>
      <c r="BW363" s="230"/>
      <c r="BX363" s="230"/>
      <c r="BY363" s="230"/>
      <c r="BZ363" s="230"/>
      <c r="CA363" s="230"/>
      <c r="CB363" s="230"/>
      <c r="CC363" s="230"/>
      <c r="CD363" s="432"/>
      <c r="CE363" s="421"/>
      <c r="CF363" s="230"/>
      <c r="CG363" s="230"/>
      <c r="CH363" s="230"/>
      <c r="CI363" s="230"/>
      <c r="CJ363" s="230"/>
      <c r="CK363" s="230"/>
      <c r="CL363" s="230"/>
      <c r="CM363" s="230"/>
      <c r="CN363" s="230"/>
      <c r="CO363" s="230"/>
      <c r="CP363" s="230"/>
      <c r="CQ363" s="230"/>
      <c r="CR363" s="230"/>
      <c r="CS363" s="230"/>
      <c r="CT363" s="432"/>
      <c r="CU363" s="231" t="s">
        <v>1037</v>
      </c>
    </row>
    <row r="364" spans="2:99" outlineLevel="1">
      <c r="B364" s="47" t="s">
        <v>1068</v>
      </c>
      <c r="C364" s="232">
        <f t="shared" si="282"/>
        <v>0</v>
      </c>
      <c r="D364" s="232">
        <f t="shared" si="282"/>
        <v>0</v>
      </c>
      <c r="E364" s="232">
        <f t="shared" si="282"/>
        <v>0</v>
      </c>
      <c r="F364" s="232">
        <f t="shared" si="282"/>
        <v>0</v>
      </c>
      <c r="G364" s="232">
        <f t="shared" si="282"/>
        <v>0</v>
      </c>
      <c r="H364" s="232">
        <f t="shared" si="282"/>
        <v>0</v>
      </c>
      <c r="I364" s="232">
        <f t="shared" si="282"/>
        <v>0</v>
      </c>
      <c r="J364" s="232">
        <f t="shared" si="282"/>
        <v>0</v>
      </c>
      <c r="K364" s="232">
        <f t="shared" si="282"/>
        <v>0</v>
      </c>
      <c r="L364" s="232">
        <f t="shared" si="282"/>
        <v>0</v>
      </c>
      <c r="M364" s="232">
        <f t="shared" si="282"/>
        <v>0</v>
      </c>
      <c r="N364" s="232">
        <f t="shared" si="282"/>
        <v>0</v>
      </c>
      <c r="O364" s="232">
        <f t="shared" si="282"/>
        <v>0</v>
      </c>
      <c r="P364" s="232">
        <f t="shared" si="282"/>
        <v>0</v>
      </c>
      <c r="Q364" s="232">
        <f t="shared" si="282"/>
        <v>0</v>
      </c>
      <c r="R364" s="411">
        <f t="shared" si="282"/>
        <v>0</v>
      </c>
      <c r="S364" s="422"/>
      <c r="T364" s="423"/>
      <c r="U364" s="423"/>
      <c r="V364" s="423"/>
      <c r="W364" s="423"/>
      <c r="X364" s="423"/>
      <c r="Y364" s="423"/>
      <c r="Z364" s="423"/>
      <c r="AA364" s="423"/>
      <c r="AB364" s="423"/>
      <c r="AC364" s="423"/>
      <c r="AD364" s="423"/>
      <c r="AE364" s="423"/>
      <c r="AF364" s="423"/>
      <c r="AG364" s="423"/>
      <c r="AH364" s="433"/>
      <c r="AI364" s="422"/>
      <c r="AJ364" s="423"/>
      <c r="AK364" s="423"/>
      <c r="AL364" s="423"/>
      <c r="AM364" s="423"/>
      <c r="AN364" s="423"/>
      <c r="AO364" s="423"/>
      <c r="AP364" s="423"/>
      <c r="AQ364" s="423"/>
      <c r="AR364" s="423"/>
      <c r="AS364" s="423"/>
      <c r="AT364" s="423"/>
      <c r="AU364" s="423"/>
      <c r="AV364" s="423"/>
      <c r="AW364" s="423"/>
      <c r="AX364" s="433"/>
      <c r="AY364" s="422"/>
      <c r="AZ364" s="423"/>
      <c r="BA364" s="423"/>
      <c r="BB364" s="423"/>
      <c r="BC364" s="423"/>
      <c r="BD364" s="423"/>
      <c r="BE364" s="423"/>
      <c r="BF364" s="423"/>
      <c r="BG364" s="423"/>
      <c r="BH364" s="423"/>
      <c r="BI364" s="423"/>
      <c r="BJ364" s="423"/>
      <c r="BK364" s="423"/>
      <c r="BL364" s="423"/>
      <c r="BM364" s="423"/>
      <c r="BN364" s="433"/>
      <c r="BO364" s="422"/>
      <c r="BP364" s="423"/>
      <c r="BQ364" s="423"/>
      <c r="BR364" s="423"/>
      <c r="BS364" s="423"/>
      <c r="BT364" s="423"/>
      <c r="BU364" s="423"/>
      <c r="BV364" s="423"/>
      <c r="BW364" s="423"/>
      <c r="BX364" s="423"/>
      <c r="BY364" s="423"/>
      <c r="BZ364" s="423"/>
      <c r="CA364" s="423"/>
      <c r="CB364" s="423"/>
      <c r="CC364" s="423"/>
      <c r="CD364" s="433"/>
      <c r="CE364" s="422"/>
      <c r="CF364" s="423"/>
      <c r="CG364" s="423"/>
      <c r="CH364" s="423"/>
      <c r="CI364" s="423"/>
      <c r="CJ364" s="423"/>
      <c r="CK364" s="423"/>
      <c r="CL364" s="423"/>
      <c r="CM364" s="423"/>
      <c r="CN364" s="423"/>
      <c r="CO364" s="423"/>
      <c r="CP364" s="423"/>
      <c r="CQ364" s="423"/>
      <c r="CR364" s="423"/>
      <c r="CS364" s="423"/>
      <c r="CT364" s="433"/>
      <c r="CU364" s="233"/>
    </row>
    <row r="365" spans="2:99" outlineLevel="1">
      <c r="B365" s="48" t="s">
        <v>1069</v>
      </c>
      <c r="C365" s="234">
        <f t="shared" si="282"/>
        <v>0</v>
      </c>
      <c r="D365" s="234">
        <f t="shared" si="282"/>
        <v>0</v>
      </c>
      <c r="E365" s="234">
        <f t="shared" si="282"/>
        <v>0</v>
      </c>
      <c r="F365" s="234">
        <f t="shared" si="282"/>
        <v>0</v>
      </c>
      <c r="G365" s="234">
        <f t="shared" si="282"/>
        <v>0</v>
      </c>
      <c r="H365" s="234">
        <f t="shared" si="282"/>
        <v>0</v>
      </c>
      <c r="I365" s="234">
        <f t="shared" si="282"/>
        <v>0</v>
      </c>
      <c r="J365" s="234">
        <f t="shared" si="282"/>
        <v>0</v>
      </c>
      <c r="K365" s="234">
        <f t="shared" si="282"/>
        <v>0</v>
      </c>
      <c r="L365" s="234">
        <f t="shared" si="282"/>
        <v>0</v>
      </c>
      <c r="M365" s="234">
        <f t="shared" si="282"/>
        <v>0</v>
      </c>
      <c r="N365" s="234">
        <f t="shared" si="282"/>
        <v>0</v>
      </c>
      <c r="O365" s="234">
        <f t="shared" si="282"/>
        <v>0</v>
      </c>
      <c r="P365" s="234">
        <f t="shared" si="282"/>
        <v>0</v>
      </c>
      <c r="Q365" s="234">
        <f t="shared" si="282"/>
        <v>0</v>
      </c>
      <c r="R365" s="412">
        <f t="shared" si="282"/>
        <v>0</v>
      </c>
      <c r="S365" s="424"/>
      <c r="T365" s="235"/>
      <c r="U365" s="235"/>
      <c r="V365" s="235"/>
      <c r="W365" s="235"/>
      <c r="X365" s="235"/>
      <c r="Y365" s="235"/>
      <c r="Z365" s="235"/>
      <c r="AA365" s="235"/>
      <c r="AB365" s="235"/>
      <c r="AC365" s="235"/>
      <c r="AD365" s="235"/>
      <c r="AE365" s="235"/>
      <c r="AF365" s="235"/>
      <c r="AG365" s="235"/>
      <c r="AH365" s="434"/>
      <c r="AI365" s="424"/>
      <c r="AJ365" s="235"/>
      <c r="AK365" s="235"/>
      <c r="AL365" s="235"/>
      <c r="AM365" s="235"/>
      <c r="AN365" s="235"/>
      <c r="AO365" s="235"/>
      <c r="AP365" s="235"/>
      <c r="AQ365" s="235"/>
      <c r="AR365" s="235"/>
      <c r="AS365" s="235"/>
      <c r="AT365" s="235"/>
      <c r="AU365" s="235"/>
      <c r="AV365" s="235"/>
      <c r="AW365" s="235"/>
      <c r="AX365" s="434"/>
      <c r="AY365" s="424"/>
      <c r="AZ365" s="235"/>
      <c r="BA365" s="235"/>
      <c r="BB365" s="235"/>
      <c r="BC365" s="235"/>
      <c r="BD365" s="235"/>
      <c r="BE365" s="235"/>
      <c r="BF365" s="235"/>
      <c r="BG365" s="235"/>
      <c r="BH365" s="235"/>
      <c r="BI365" s="235"/>
      <c r="BJ365" s="235"/>
      <c r="BK365" s="235"/>
      <c r="BL365" s="235"/>
      <c r="BM365" s="235"/>
      <c r="BN365" s="434"/>
      <c r="BO365" s="424"/>
      <c r="BP365" s="235"/>
      <c r="BQ365" s="235"/>
      <c r="BR365" s="235"/>
      <c r="BS365" s="235"/>
      <c r="BT365" s="235"/>
      <c r="BU365" s="235"/>
      <c r="BV365" s="235"/>
      <c r="BW365" s="235"/>
      <c r="BX365" s="235"/>
      <c r="BY365" s="235"/>
      <c r="BZ365" s="235"/>
      <c r="CA365" s="235"/>
      <c r="CB365" s="235"/>
      <c r="CC365" s="235"/>
      <c r="CD365" s="434"/>
      <c r="CE365" s="424"/>
      <c r="CF365" s="235"/>
      <c r="CG365" s="235"/>
      <c r="CH365" s="235"/>
      <c r="CI365" s="235"/>
      <c r="CJ365" s="235"/>
      <c r="CK365" s="235"/>
      <c r="CL365" s="235"/>
      <c r="CM365" s="235"/>
      <c r="CN365" s="235"/>
      <c r="CO365" s="235"/>
      <c r="CP365" s="235"/>
      <c r="CQ365" s="235"/>
      <c r="CR365" s="235"/>
      <c r="CS365" s="235"/>
      <c r="CT365" s="434"/>
      <c r="CU365" s="233"/>
    </row>
    <row r="366" spans="2:99" outlineLevel="1">
      <c r="B366" s="46" t="str">
        <f>$B$170&amp;": Ewe Lambs"</f>
        <v>7mo with 0% mated: Ewe Lambs</v>
      </c>
      <c r="C366" s="229">
        <f t="shared" si="259"/>
        <v>0</v>
      </c>
      <c r="D366" s="229">
        <f t="shared" si="260"/>
        <v>0</v>
      </c>
      <c r="E366" s="229">
        <f t="shared" si="261"/>
        <v>0</v>
      </c>
      <c r="F366" s="229">
        <f t="shared" si="262"/>
        <v>0</v>
      </c>
      <c r="G366" s="229">
        <f t="shared" si="263"/>
        <v>0</v>
      </c>
      <c r="H366" s="229">
        <f t="shared" si="264"/>
        <v>0</v>
      </c>
      <c r="I366" s="229">
        <f t="shared" si="265"/>
        <v>0</v>
      </c>
      <c r="J366" s="229">
        <f t="shared" si="266"/>
        <v>0</v>
      </c>
      <c r="K366" s="229">
        <f t="shared" si="267"/>
        <v>0</v>
      </c>
      <c r="L366" s="229">
        <f t="shared" si="268"/>
        <v>0</v>
      </c>
      <c r="M366" s="229">
        <f t="shared" si="269"/>
        <v>0</v>
      </c>
      <c r="N366" s="229">
        <f t="shared" si="270"/>
        <v>0</v>
      </c>
      <c r="O366" s="229">
        <f t="shared" si="271"/>
        <v>0</v>
      </c>
      <c r="P366" s="229">
        <f t="shared" si="272"/>
        <v>0</v>
      </c>
      <c r="Q366" s="229">
        <f t="shared" si="273"/>
        <v>0</v>
      </c>
      <c r="R366" s="410">
        <f t="shared" si="274"/>
        <v>0</v>
      </c>
      <c r="S366" s="324">
        <f>S351</f>
        <v>0</v>
      </c>
      <c r="T366" s="324">
        <f t="shared" ref="T366:BN366" si="283">T351</f>
        <v>0</v>
      </c>
      <c r="U366" s="324">
        <f t="shared" si="283"/>
        <v>0</v>
      </c>
      <c r="V366" s="324">
        <f t="shared" si="283"/>
        <v>0</v>
      </c>
      <c r="W366" s="324">
        <f t="shared" si="283"/>
        <v>0</v>
      </c>
      <c r="X366" s="324">
        <f t="shared" si="283"/>
        <v>0</v>
      </c>
      <c r="Y366" s="324">
        <f t="shared" si="283"/>
        <v>0</v>
      </c>
      <c r="Z366" s="324">
        <f t="shared" si="283"/>
        <v>0</v>
      </c>
      <c r="AA366" s="324">
        <f t="shared" si="283"/>
        <v>0</v>
      </c>
      <c r="AB366" s="324">
        <f t="shared" si="283"/>
        <v>0</v>
      </c>
      <c r="AC366" s="324">
        <f t="shared" si="283"/>
        <v>0</v>
      </c>
      <c r="AD366" s="324">
        <f t="shared" si="283"/>
        <v>0</v>
      </c>
      <c r="AE366" s="324">
        <f t="shared" si="283"/>
        <v>0</v>
      </c>
      <c r="AF366" s="324">
        <f t="shared" si="283"/>
        <v>0</v>
      </c>
      <c r="AG366" s="324">
        <f>AG351</f>
        <v>0</v>
      </c>
      <c r="AH366" s="324">
        <f t="shared" si="283"/>
        <v>0</v>
      </c>
      <c r="AI366" s="324">
        <f t="shared" si="283"/>
        <v>0</v>
      </c>
      <c r="AJ366" s="324">
        <f t="shared" si="283"/>
        <v>0</v>
      </c>
      <c r="AK366" s="324">
        <f t="shared" si="283"/>
        <v>0</v>
      </c>
      <c r="AL366" s="324">
        <f t="shared" si="283"/>
        <v>0</v>
      </c>
      <c r="AM366" s="324">
        <f t="shared" si="283"/>
        <v>0</v>
      </c>
      <c r="AN366" s="324">
        <f t="shared" si="283"/>
        <v>0</v>
      </c>
      <c r="AO366" s="324">
        <f t="shared" si="283"/>
        <v>0</v>
      </c>
      <c r="AP366" s="324">
        <f t="shared" si="283"/>
        <v>0</v>
      </c>
      <c r="AQ366" s="324">
        <f t="shared" si="283"/>
        <v>0</v>
      </c>
      <c r="AR366" s="324">
        <f t="shared" si="283"/>
        <v>0</v>
      </c>
      <c r="AS366" s="324">
        <f t="shared" si="283"/>
        <v>0</v>
      </c>
      <c r="AT366" s="324">
        <f t="shared" si="283"/>
        <v>0</v>
      </c>
      <c r="AU366" s="324">
        <f t="shared" si="283"/>
        <v>0</v>
      </c>
      <c r="AV366" s="324">
        <f t="shared" si="283"/>
        <v>0</v>
      </c>
      <c r="AW366" s="324">
        <f t="shared" si="283"/>
        <v>0</v>
      </c>
      <c r="AX366" s="324">
        <f t="shared" si="283"/>
        <v>0</v>
      </c>
      <c r="AY366" s="324">
        <f t="shared" si="283"/>
        <v>0</v>
      </c>
      <c r="AZ366" s="324">
        <f t="shared" si="283"/>
        <v>0</v>
      </c>
      <c r="BA366" s="324">
        <f t="shared" si="283"/>
        <v>0</v>
      </c>
      <c r="BB366" s="324">
        <f t="shared" si="283"/>
        <v>0</v>
      </c>
      <c r="BC366" s="324">
        <f t="shared" si="283"/>
        <v>0</v>
      </c>
      <c r="BD366" s="324">
        <f t="shared" si="283"/>
        <v>0</v>
      </c>
      <c r="BE366" s="324">
        <f t="shared" si="283"/>
        <v>0</v>
      </c>
      <c r="BF366" s="324">
        <f t="shared" si="283"/>
        <v>0</v>
      </c>
      <c r="BG366" s="324">
        <f t="shared" si="283"/>
        <v>0</v>
      </c>
      <c r="BH366" s="324">
        <f t="shared" si="283"/>
        <v>0</v>
      </c>
      <c r="BI366" s="324">
        <f t="shared" si="283"/>
        <v>0</v>
      </c>
      <c r="BJ366" s="324">
        <f t="shared" si="283"/>
        <v>0</v>
      </c>
      <c r="BK366" s="324">
        <f t="shared" si="283"/>
        <v>0</v>
      </c>
      <c r="BL366" s="324">
        <f t="shared" si="283"/>
        <v>0</v>
      </c>
      <c r="BM366" s="324">
        <f t="shared" si="283"/>
        <v>0</v>
      </c>
      <c r="BN366" s="324">
        <f t="shared" si="283"/>
        <v>0</v>
      </c>
      <c r="BO366" s="324">
        <f t="shared" ref="BO366:CT366" si="284">BO351</f>
        <v>0</v>
      </c>
      <c r="BP366" s="324">
        <f t="shared" si="284"/>
        <v>0</v>
      </c>
      <c r="BQ366" s="324">
        <f t="shared" si="284"/>
        <v>0</v>
      </c>
      <c r="BR366" s="324">
        <f t="shared" si="284"/>
        <v>0</v>
      </c>
      <c r="BS366" s="324">
        <f t="shared" si="284"/>
        <v>0</v>
      </c>
      <c r="BT366" s="324">
        <f t="shared" si="284"/>
        <v>0</v>
      </c>
      <c r="BU366" s="324">
        <f t="shared" si="284"/>
        <v>0</v>
      </c>
      <c r="BV366" s="324">
        <f t="shared" si="284"/>
        <v>0</v>
      </c>
      <c r="BW366" s="324">
        <f t="shared" si="284"/>
        <v>0</v>
      </c>
      <c r="BX366" s="324">
        <f t="shared" si="284"/>
        <v>0</v>
      </c>
      <c r="BY366" s="324">
        <f t="shared" si="284"/>
        <v>0</v>
      </c>
      <c r="BZ366" s="324">
        <f t="shared" si="284"/>
        <v>0</v>
      </c>
      <c r="CA366" s="324">
        <f t="shared" si="284"/>
        <v>0</v>
      </c>
      <c r="CB366" s="324">
        <f t="shared" si="284"/>
        <v>0</v>
      </c>
      <c r="CC366" s="324">
        <f t="shared" si="284"/>
        <v>0</v>
      </c>
      <c r="CD366" s="324">
        <f t="shared" si="284"/>
        <v>0</v>
      </c>
      <c r="CE366" s="324">
        <f t="shared" si="284"/>
        <v>0</v>
      </c>
      <c r="CF366" s="324">
        <f t="shared" si="284"/>
        <v>0</v>
      </c>
      <c r="CG366" s="324">
        <f t="shared" si="284"/>
        <v>0</v>
      </c>
      <c r="CH366" s="324">
        <f t="shared" si="284"/>
        <v>0</v>
      </c>
      <c r="CI366" s="324">
        <f t="shared" si="284"/>
        <v>0</v>
      </c>
      <c r="CJ366" s="324">
        <f t="shared" si="284"/>
        <v>0</v>
      </c>
      <c r="CK366" s="324">
        <f t="shared" si="284"/>
        <v>0</v>
      </c>
      <c r="CL366" s="324">
        <f t="shared" si="284"/>
        <v>0</v>
      </c>
      <c r="CM366" s="324">
        <f t="shared" si="284"/>
        <v>0</v>
      </c>
      <c r="CN366" s="324">
        <f t="shared" si="284"/>
        <v>0</v>
      </c>
      <c r="CO366" s="324">
        <f t="shared" si="284"/>
        <v>0</v>
      </c>
      <c r="CP366" s="324">
        <f t="shared" si="284"/>
        <v>0</v>
      </c>
      <c r="CQ366" s="324">
        <f t="shared" si="284"/>
        <v>0</v>
      </c>
      <c r="CR366" s="324">
        <f t="shared" si="284"/>
        <v>0</v>
      </c>
      <c r="CS366" s="324">
        <f t="shared" si="284"/>
        <v>0</v>
      </c>
      <c r="CT366" s="324">
        <f t="shared" si="284"/>
        <v>0</v>
      </c>
      <c r="CU366" s="231" t="s">
        <v>1037</v>
      </c>
    </row>
    <row r="367" spans="2:99" outlineLevel="1">
      <c r="B367" s="47" t="s">
        <v>1068</v>
      </c>
      <c r="C367" s="232">
        <f t="shared" si="259"/>
        <v>0</v>
      </c>
      <c r="D367" s="232">
        <f t="shared" si="260"/>
        <v>0</v>
      </c>
      <c r="E367" s="232">
        <f t="shared" si="261"/>
        <v>0</v>
      </c>
      <c r="F367" s="232">
        <f t="shared" si="262"/>
        <v>0</v>
      </c>
      <c r="G367" s="232">
        <f t="shared" si="263"/>
        <v>0</v>
      </c>
      <c r="H367" s="232">
        <f t="shared" si="264"/>
        <v>0</v>
      </c>
      <c r="I367" s="232">
        <f t="shared" si="265"/>
        <v>0</v>
      </c>
      <c r="J367" s="232">
        <f t="shared" si="266"/>
        <v>0</v>
      </c>
      <c r="K367" s="232">
        <f t="shared" si="267"/>
        <v>0</v>
      </c>
      <c r="L367" s="232">
        <f t="shared" si="268"/>
        <v>0</v>
      </c>
      <c r="M367" s="232">
        <f t="shared" si="269"/>
        <v>0</v>
      </c>
      <c r="N367" s="232">
        <f t="shared" si="270"/>
        <v>0</v>
      </c>
      <c r="O367" s="232">
        <f t="shared" si="271"/>
        <v>0</v>
      </c>
      <c r="P367" s="232">
        <f t="shared" si="272"/>
        <v>0</v>
      </c>
      <c r="Q367" s="232">
        <f t="shared" si="273"/>
        <v>0</v>
      </c>
      <c r="R367" s="411">
        <f t="shared" si="274"/>
        <v>0</v>
      </c>
      <c r="S367" s="324">
        <f t="shared" ref="S367:BN367" si="285">S352</f>
        <v>0</v>
      </c>
      <c r="T367" s="324">
        <f t="shared" si="285"/>
        <v>0</v>
      </c>
      <c r="U367" s="324">
        <f t="shared" si="285"/>
        <v>0</v>
      </c>
      <c r="V367" s="324">
        <f t="shared" si="285"/>
        <v>0</v>
      </c>
      <c r="W367" s="324">
        <f t="shared" si="285"/>
        <v>0</v>
      </c>
      <c r="X367" s="324">
        <f t="shared" si="285"/>
        <v>0</v>
      </c>
      <c r="Y367" s="324">
        <f t="shared" si="285"/>
        <v>0</v>
      </c>
      <c r="Z367" s="324">
        <f t="shared" si="285"/>
        <v>0</v>
      </c>
      <c r="AA367" s="324">
        <f t="shared" si="285"/>
        <v>0</v>
      </c>
      <c r="AB367" s="324">
        <f t="shared" si="285"/>
        <v>0</v>
      </c>
      <c r="AC367" s="324">
        <f t="shared" si="285"/>
        <v>0</v>
      </c>
      <c r="AD367" s="324">
        <f t="shared" si="285"/>
        <v>0</v>
      </c>
      <c r="AE367" s="324">
        <f t="shared" si="285"/>
        <v>0</v>
      </c>
      <c r="AF367" s="324">
        <f t="shared" si="285"/>
        <v>0</v>
      </c>
      <c r="AG367" s="324">
        <f t="shared" si="285"/>
        <v>0</v>
      </c>
      <c r="AH367" s="324">
        <f t="shared" si="285"/>
        <v>0</v>
      </c>
      <c r="AI367" s="324">
        <f t="shared" si="285"/>
        <v>0</v>
      </c>
      <c r="AJ367" s="324">
        <f t="shared" si="285"/>
        <v>0</v>
      </c>
      <c r="AK367" s="324">
        <f t="shared" si="285"/>
        <v>0</v>
      </c>
      <c r="AL367" s="324">
        <f t="shared" si="285"/>
        <v>0</v>
      </c>
      <c r="AM367" s="324">
        <f t="shared" si="285"/>
        <v>0</v>
      </c>
      <c r="AN367" s="324">
        <f t="shared" si="285"/>
        <v>0</v>
      </c>
      <c r="AO367" s="324">
        <f t="shared" si="285"/>
        <v>0</v>
      </c>
      <c r="AP367" s="324">
        <f t="shared" si="285"/>
        <v>0</v>
      </c>
      <c r="AQ367" s="324">
        <f t="shared" si="285"/>
        <v>0</v>
      </c>
      <c r="AR367" s="324">
        <f t="shared" si="285"/>
        <v>0</v>
      </c>
      <c r="AS367" s="324">
        <f t="shared" si="285"/>
        <v>0</v>
      </c>
      <c r="AT367" s="324">
        <f t="shared" si="285"/>
        <v>0</v>
      </c>
      <c r="AU367" s="324">
        <f t="shared" si="285"/>
        <v>0</v>
      </c>
      <c r="AV367" s="324">
        <f t="shared" si="285"/>
        <v>0</v>
      </c>
      <c r="AW367" s="324">
        <f t="shared" si="285"/>
        <v>0</v>
      </c>
      <c r="AX367" s="324">
        <f t="shared" si="285"/>
        <v>0</v>
      </c>
      <c r="AY367" s="324">
        <f t="shared" si="285"/>
        <v>0</v>
      </c>
      <c r="AZ367" s="324">
        <f t="shared" si="285"/>
        <v>0</v>
      </c>
      <c r="BA367" s="324">
        <f t="shared" si="285"/>
        <v>0</v>
      </c>
      <c r="BB367" s="324">
        <f t="shared" si="285"/>
        <v>0</v>
      </c>
      <c r="BC367" s="324">
        <f t="shared" si="285"/>
        <v>0</v>
      </c>
      <c r="BD367" s="324">
        <f t="shared" si="285"/>
        <v>0</v>
      </c>
      <c r="BE367" s="324">
        <f t="shared" si="285"/>
        <v>0</v>
      </c>
      <c r="BF367" s="324">
        <f t="shared" si="285"/>
        <v>0</v>
      </c>
      <c r="BG367" s="324">
        <f t="shared" si="285"/>
        <v>0</v>
      </c>
      <c r="BH367" s="324">
        <f t="shared" si="285"/>
        <v>0</v>
      </c>
      <c r="BI367" s="324">
        <f t="shared" si="285"/>
        <v>0</v>
      </c>
      <c r="BJ367" s="324">
        <f t="shared" si="285"/>
        <v>0</v>
      </c>
      <c r="BK367" s="324">
        <f t="shared" si="285"/>
        <v>0</v>
      </c>
      <c r="BL367" s="324">
        <f t="shared" si="285"/>
        <v>0</v>
      </c>
      <c r="BM367" s="324">
        <f t="shared" si="285"/>
        <v>0</v>
      </c>
      <c r="BN367" s="324">
        <f t="shared" si="285"/>
        <v>0</v>
      </c>
      <c r="BO367" s="324">
        <f t="shared" ref="BO367:CT367" si="286">BO352</f>
        <v>0</v>
      </c>
      <c r="BP367" s="324">
        <f t="shared" si="286"/>
        <v>0</v>
      </c>
      <c r="BQ367" s="324">
        <f t="shared" si="286"/>
        <v>0</v>
      </c>
      <c r="BR367" s="324">
        <f t="shared" si="286"/>
        <v>0</v>
      </c>
      <c r="BS367" s="324">
        <f t="shared" si="286"/>
        <v>0</v>
      </c>
      <c r="BT367" s="324">
        <f t="shared" si="286"/>
        <v>0</v>
      </c>
      <c r="BU367" s="324">
        <f t="shared" si="286"/>
        <v>0</v>
      </c>
      <c r="BV367" s="324">
        <f t="shared" si="286"/>
        <v>0</v>
      </c>
      <c r="BW367" s="324">
        <f t="shared" si="286"/>
        <v>0</v>
      </c>
      <c r="BX367" s="324">
        <f t="shared" si="286"/>
        <v>0</v>
      </c>
      <c r="BY367" s="324">
        <f t="shared" si="286"/>
        <v>0</v>
      </c>
      <c r="BZ367" s="324">
        <f t="shared" si="286"/>
        <v>0</v>
      </c>
      <c r="CA367" s="324">
        <f t="shared" si="286"/>
        <v>0</v>
      </c>
      <c r="CB367" s="324">
        <f t="shared" si="286"/>
        <v>0</v>
      </c>
      <c r="CC367" s="324">
        <f t="shared" si="286"/>
        <v>0</v>
      </c>
      <c r="CD367" s="324">
        <f t="shared" si="286"/>
        <v>0</v>
      </c>
      <c r="CE367" s="324">
        <f t="shared" si="286"/>
        <v>0</v>
      </c>
      <c r="CF367" s="324">
        <f t="shared" si="286"/>
        <v>0</v>
      </c>
      <c r="CG367" s="324">
        <f t="shared" si="286"/>
        <v>0</v>
      </c>
      <c r="CH367" s="324">
        <f t="shared" si="286"/>
        <v>0</v>
      </c>
      <c r="CI367" s="324">
        <f t="shared" si="286"/>
        <v>0</v>
      </c>
      <c r="CJ367" s="324">
        <f t="shared" si="286"/>
        <v>0</v>
      </c>
      <c r="CK367" s="324">
        <f t="shared" si="286"/>
        <v>0</v>
      </c>
      <c r="CL367" s="324">
        <f t="shared" si="286"/>
        <v>0</v>
      </c>
      <c r="CM367" s="324">
        <f t="shared" si="286"/>
        <v>0</v>
      </c>
      <c r="CN367" s="324">
        <f t="shared" si="286"/>
        <v>0</v>
      </c>
      <c r="CO367" s="324">
        <f t="shared" si="286"/>
        <v>0</v>
      </c>
      <c r="CP367" s="324">
        <f t="shared" si="286"/>
        <v>0</v>
      </c>
      <c r="CQ367" s="324">
        <f t="shared" si="286"/>
        <v>0</v>
      </c>
      <c r="CR367" s="324">
        <f t="shared" si="286"/>
        <v>0</v>
      </c>
      <c r="CS367" s="324">
        <f t="shared" si="286"/>
        <v>0</v>
      </c>
      <c r="CT367" s="324">
        <f t="shared" si="286"/>
        <v>0</v>
      </c>
      <c r="CU367" s="233"/>
    </row>
    <row r="368" spans="2:99" outlineLevel="1">
      <c r="B368" s="48" t="s">
        <v>1069</v>
      </c>
      <c r="C368" s="234">
        <f t="shared" si="259"/>
        <v>0</v>
      </c>
      <c r="D368" s="234">
        <f t="shared" si="260"/>
        <v>0</v>
      </c>
      <c r="E368" s="234">
        <f t="shared" si="261"/>
        <v>0</v>
      </c>
      <c r="F368" s="234">
        <f t="shared" si="262"/>
        <v>0</v>
      </c>
      <c r="G368" s="234">
        <f t="shared" si="263"/>
        <v>0</v>
      </c>
      <c r="H368" s="234">
        <f t="shared" si="264"/>
        <v>0</v>
      </c>
      <c r="I368" s="234">
        <f t="shared" si="265"/>
        <v>0</v>
      </c>
      <c r="J368" s="234">
        <f t="shared" si="266"/>
        <v>0</v>
      </c>
      <c r="K368" s="234">
        <f t="shared" si="267"/>
        <v>0</v>
      </c>
      <c r="L368" s="234">
        <f t="shared" si="268"/>
        <v>0</v>
      </c>
      <c r="M368" s="234">
        <f t="shared" si="269"/>
        <v>0</v>
      </c>
      <c r="N368" s="234">
        <f t="shared" si="270"/>
        <v>0</v>
      </c>
      <c r="O368" s="234">
        <f t="shared" si="271"/>
        <v>0</v>
      </c>
      <c r="P368" s="234">
        <f t="shared" si="272"/>
        <v>0</v>
      </c>
      <c r="Q368" s="234">
        <f t="shared" si="273"/>
        <v>0</v>
      </c>
      <c r="R368" s="412">
        <f t="shared" si="274"/>
        <v>0</v>
      </c>
      <c r="S368" s="324">
        <f t="shared" ref="S368:BN368" si="287">S353</f>
        <v>0</v>
      </c>
      <c r="T368" s="324">
        <f t="shared" si="287"/>
        <v>0</v>
      </c>
      <c r="U368" s="324">
        <f t="shared" si="287"/>
        <v>0</v>
      </c>
      <c r="V368" s="324">
        <f t="shared" si="287"/>
        <v>0</v>
      </c>
      <c r="W368" s="324">
        <f t="shared" si="287"/>
        <v>0</v>
      </c>
      <c r="X368" s="324">
        <f t="shared" si="287"/>
        <v>0</v>
      </c>
      <c r="Y368" s="324">
        <f t="shared" si="287"/>
        <v>0</v>
      </c>
      <c r="Z368" s="324">
        <f t="shared" si="287"/>
        <v>0</v>
      </c>
      <c r="AA368" s="324">
        <f t="shared" si="287"/>
        <v>0</v>
      </c>
      <c r="AB368" s="324">
        <f t="shared" si="287"/>
        <v>0</v>
      </c>
      <c r="AC368" s="324">
        <f t="shared" si="287"/>
        <v>0</v>
      </c>
      <c r="AD368" s="324">
        <f t="shared" si="287"/>
        <v>0</v>
      </c>
      <c r="AE368" s="324">
        <f t="shared" si="287"/>
        <v>0</v>
      </c>
      <c r="AF368" s="324">
        <f t="shared" si="287"/>
        <v>0</v>
      </c>
      <c r="AG368" s="324">
        <f t="shared" si="287"/>
        <v>0</v>
      </c>
      <c r="AH368" s="324">
        <f t="shared" si="287"/>
        <v>0</v>
      </c>
      <c r="AI368" s="324">
        <f t="shared" si="287"/>
        <v>0</v>
      </c>
      <c r="AJ368" s="324">
        <f t="shared" si="287"/>
        <v>0</v>
      </c>
      <c r="AK368" s="324">
        <f t="shared" si="287"/>
        <v>0</v>
      </c>
      <c r="AL368" s="324">
        <f t="shared" si="287"/>
        <v>0</v>
      </c>
      <c r="AM368" s="324">
        <f t="shared" si="287"/>
        <v>0</v>
      </c>
      <c r="AN368" s="324">
        <f t="shared" si="287"/>
        <v>0</v>
      </c>
      <c r="AO368" s="324">
        <f t="shared" si="287"/>
        <v>0</v>
      </c>
      <c r="AP368" s="324">
        <f t="shared" si="287"/>
        <v>0</v>
      </c>
      <c r="AQ368" s="324">
        <f t="shared" si="287"/>
        <v>0</v>
      </c>
      <c r="AR368" s="324">
        <f t="shared" si="287"/>
        <v>0</v>
      </c>
      <c r="AS368" s="324">
        <f t="shared" si="287"/>
        <v>0</v>
      </c>
      <c r="AT368" s="324">
        <f t="shared" si="287"/>
        <v>0</v>
      </c>
      <c r="AU368" s="324">
        <f t="shared" si="287"/>
        <v>0</v>
      </c>
      <c r="AV368" s="324">
        <f t="shared" si="287"/>
        <v>0</v>
      </c>
      <c r="AW368" s="324">
        <f t="shared" si="287"/>
        <v>0</v>
      </c>
      <c r="AX368" s="324">
        <f t="shared" si="287"/>
        <v>0</v>
      </c>
      <c r="AY368" s="324">
        <f t="shared" si="287"/>
        <v>0</v>
      </c>
      <c r="AZ368" s="324">
        <f t="shared" si="287"/>
        <v>0</v>
      </c>
      <c r="BA368" s="324">
        <f t="shared" si="287"/>
        <v>0</v>
      </c>
      <c r="BB368" s="324">
        <f t="shared" si="287"/>
        <v>0</v>
      </c>
      <c r="BC368" s="324">
        <f t="shared" si="287"/>
        <v>0</v>
      </c>
      <c r="BD368" s="324">
        <f t="shared" si="287"/>
        <v>0</v>
      </c>
      <c r="BE368" s="324">
        <f t="shared" si="287"/>
        <v>0</v>
      </c>
      <c r="BF368" s="324">
        <f t="shared" si="287"/>
        <v>0</v>
      </c>
      <c r="BG368" s="324">
        <f t="shared" si="287"/>
        <v>0</v>
      </c>
      <c r="BH368" s="324">
        <f t="shared" si="287"/>
        <v>0</v>
      </c>
      <c r="BI368" s="324">
        <f t="shared" si="287"/>
        <v>0</v>
      </c>
      <c r="BJ368" s="324">
        <f t="shared" si="287"/>
        <v>0</v>
      </c>
      <c r="BK368" s="324">
        <f t="shared" si="287"/>
        <v>0</v>
      </c>
      <c r="BL368" s="324">
        <f t="shared" si="287"/>
        <v>0</v>
      </c>
      <c r="BM368" s="324">
        <f t="shared" si="287"/>
        <v>0</v>
      </c>
      <c r="BN368" s="324">
        <f t="shared" si="287"/>
        <v>0</v>
      </c>
      <c r="BO368" s="324">
        <f t="shared" ref="BO368:CT368" si="288">BO353</f>
        <v>0</v>
      </c>
      <c r="BP368" s="324">
        <f t="shared" si="288"/>
        <v>0</v>
      </c>
      <c r="BQ368" s="324">
        <f t="shared" si="288"/>
        <v>0</v>
      </c>
      <c r="BR368" s="324">
        <f t="shared" si="288"/>
        <v>0</v>
      </c>
      <c r="BS368" s="324">
        <f t="shared" si="288"/>
        <v>0</v>
      </c>
      <c r="BT368" s="324">
        <f t="shared" si="288"/>
        <v>0</v>
      </c>
      <c r="BU368" s="324">
        <f t="shared" si="288"/>
        <v>0</v>
      </c>
      <c r="BV368" s="324">
        <f t="shared" si="288"/>
        <v>0</v>
      </c>
      <c r="BW368" s="324">
        <f t="shared" si="288"/>
        <v>0</v>
      </c>
      <c r="BX368" s="324">
        <f t="shared" si="288"/>
        <v>0</v>
      </c>
      <c r="BY368" s="324">
        <f t="shared" si="288"/>
        <v>0</v>
      </c>
      <c r="BZ368" s="324">
        <f t="shared" si="288"/>
        <v>0</v>
      </c>
      <c r="CA368" s="324">
        <f t="shared" si="288"/>
        <v>0</v>
      </c>
      <c r="CB368" s="324">
        <f t="shared" si="288"/>
        <v>0</v>
      </c>
      <c r="CC368" s="324">
        <f t="shared" si="288"/>
        <v>0</v>
      </c>
      <c r="CD368" s="324">
        <f t="shared" si="288"/>
        <v>0</v>
      </c>
      <c r="CE368" s="324">
        <f t="shared" si="288"/>
        <v>0</v>
      </c>
      <c r="CF368" s="324">
        <f t="shared" si="288"/>
        <v>0</v>
      </c>
      <c r="CG368" s="324">
        <f t="shared" si="288"/>
        <v>0</v>
      </c>
      <c r="CH368" s="324">
        <f t="shared" si="288"/>
        <v>0</v>
      </c>
      <c r="CI368" s="324">
        <f t="shared" si="288"/>
        <v>0</v>
      </c>
      <c r="CJ368" s="324">
        <f t="shared" si="288"/>
        <v>0</v>
      </c>
      <c r="CK368" s="324">
        <f t="shared" si="288"/>
        <v>0</v>
      </c>
      <c r="CL368" s="324">
        <f t="shared" si="288"/>
        <v>0</v>
      </c>
      <c r="CM368" s="324">
        <f t="shared" si="288"/>
        <v>0</v>
      </c>
      <c r="CN368" s="324">
        <f t="shared" si="288"/>
        <v>0</v>
      </c>
      <c r="CO368" s="324">
        <f t="shared" si="288"/>
        <v>0</v>
      </c>
      <c r="CP368" s="324">
        <f t="shared" si="288"/>
        <v>0</v>
      </c>
      <c r="CQ368" s="324">
        <f t="shared" si="288"/>
        <v>0</v>
      </c>
      <c r="CR368" s="324">
        <f t="shared" si="288"/>
        <v>0</v>
      </c>
      <c r="CS368" s="324">
        <f t="shared" si="288"/>
        <v>0</v>
      </c>
      <c r="CT368" s="324">
        <f t="shared" si="288"/>
        <v>0</v>
      </c>
      <c r="CU368" s="233"/>
    </row>
    <row r="369" spans="2:99" ht="24.5" outlineLevel="2">
      <c r="B369" s="46" t="str">
        <f>"Grazing Intensity 3
"&amp;$B$165&amp;": Ewe Lambs"</f>
        <v>Grazing Intensity 3
Standard (7mo): Ewe Lambs</v>
      </c>
      <c r="C369" s="229">
        <f t="shared" si="259"/>
        <v>0</v>
      </c>
      <c r="D369" s="229">
        <f t="shared" si="260"/>
        <v>0</v>
      </c>
      <c r="E369" s="229">
        <f t="shared" si="261"/>
        <v>0</v>
      </c>
      <c r="F369" s="229">
        <f t="shared" si="262"/>
        <v>0</v>
      </c>
      <c r="G369" s="229">
        <f t="shared" si="263"/>
        <v>0</v>
      </c>
      <c r="H369" s="229">
        <f t="shared" si="264"/>
        <v>0</v>
      </c>
      <c r="I369" s="229">
        <f t="shared" si="265"/>
        <v>0</v>
      </c>
      <c r="J369" s="229">
        <f t="shared" si="266"/>
        <v>0</v>
      </c>
      <c r="K369" s="229">
        <f t="shared" si="267"/>
        <v>0</v>
      </c>
      <c r="L369" s="229">
        <f t="shared" si="268"/>
        <v>0</v>
      </c>
      <c r="M369" s="229">
        <f t="shared" si="269"/>
        <v>0</v>
      </c>
      <c r="N369" s="229">
        <f t="shared" si="270"/>
        <v>0</v>
      </c>
      <c r="O369" s="229">
        <f t="shared" si="271"/>
        <v>0</v>
      </c>
      <c r="P369" s="229">
        <f t="shared" si="272"/>
        <v>0</v>
      </c>
      <c r="Q369" s="229">
        <f t="shared" si="273"/>
        <v>0</v>
      </c>
      <c r="R369" s="410">
        <f t="shared" si="274"/>
        <v>0</v>
      </c>
      <c r="S369" s="421"/>
      <c r="T369" s="230"/>
      <c r="U369" s="230"/>
      <c r="V369" s="230"/>
      <c r="W369" s="230"/>
      <c r="X369" s="230"/>
      <c r="Y369" s="230"/>
      <c r="Z369" s="230"/>
      <c r="AA369" s="230"/>
      <c r="AB369" s="230"/>
      <c r="AC369" s="230"/>
      <c r="AD369" s="230"/>
      <c r="AE369" s="230"/>
      <c r="AF369" s="230"/>
      <c r="AG369" s="230"/>
      <c r="AH369" s="432"/>
      <c r="AI369" s="421"/>
      <c r="AJ369" s="230"/>
      <c r="AK369" s="230"/>
      <c r="AL369" s="230"/>
      <c r="AM369" s="230"/>
      <c r="AN369" s="230"/>
      <c r="AO369" s="230"/>
      <c r="AP369" s="230"/>
      <c r="AQ369" s="230"/>
      <c r="AR369" s="230"/>
      <c r="AS369" s="230"/>
      <c r="AT369" s="230"/>
      <c r="AU369" s="230"/>
      <c r="AV369" s="230"/>
      <c r="AW369" s="230"/>
      <c r="AX369" s="432"/>
      <c r="AY369" s="421"/>
      <c r="AZ369" s="230"/>
      <c r="BA369" s="230"/>
      <c r="BB369" s="230"/>
      <c r="BC369" s="230"/>
      <c r="BD369" s="230"/>
      <c r="BE369" s="230"/>
      <c r="BF369" s="230"/>
      <c r="BG369" s="230"/>
      <c r="BH369" s="230"/>
      <c r="BI369" s="230"/>
      <c r="BJ369" s="230"/>
      <c r="BK369" s="230"/>
      <c r="BL369" s="230"/>
      <c r="BM369" s="230"/>
      <c r="BN369" s="432"/>
      <c r="BO369" s="421"/>
      <c r="BP369" s="230"/>
      <c r="BQ369" s="230"/>
      <c r="BR369" s="230"/>
      <c r="BS369" s="230"/>
      <c r="BT369" s="230"/>
      <c r="BU369" s="230"/>
      <c r="BV369" s="230"/>
      <c r="BW369" s="230"/>
      <c r="BX369" s="230"/>
      <c r="BY369" s="230"/>
      <c r="BZ369" s="230"/>
      <c r="CA369" s="230"/>
      <c r="CB369" s="230"/>
      <c r="CC369" s="230"/>
      <c r="CD369" s="432"/>
      <c r="CE369" s="421"/>
      <c r="CF369" s="230"/>
      <c r="CG369" s="230"/>
      <c r="CH369" s="230"/>
      <c r="CI369" s="230"/>
      <c r="CJ369" s="230"/>
      <c r="CK369" s="230"/>
      <c r="CL369" s="230"/>
      <c r="CM369" s="230"/>
      <c r="CN369" s="230"/>
      <c r="CO369" s="230"/>
      <c r="CP369" s="230"/>
      <c r="CQ369" s="230"/>
      <c r="CR369" s="230"/>
      <c r="CS369" s="230"/>
      <c r="CT369" s="432"/>
      <c r="CU369" s="231" t="s">
        <v>1037</v>
      </c>
    </row>
    <row r="370" spans="2:99" outlineLevel="2">
      <c r="B370" s="47" t="s">
        <v>1068</v>
      </c>
      <c r="C370" s="232">
        <f t="shared" si="259"/>
        <v>0</v>
      </c>
      <c r="D370" s="232">
        <f t="shared" si="260"/>
        <v>0</v>
      </c>
      <c r="E370" s="232">
        <f t="shared" si="261"/>
        <v>0</v>
      </c>
      <c r="F370" s="232">
        <f t="shared" si="262"/>
        <v>0</v>
      </c>
      <c r="G370" s="232">
        <f t="shared" si="263"/>
        <v>0</v>
      </c>
      <c r="H370" s="232">
        <f t="shared" si="264"/>
        <v>0</v>
      </c>
      <c r="I370" s="232">
        <f t="shared" si="265"/>
        <v>0</v>
      </c>
      <c r="J370" s="232">
        <f t="shared" si="266"/>
        <v>0</v>
      </c>
      <c r="K370" s="232">
        <f t="shared" si="267"/>
        <v>0</v>
      </c>
      <c r="L370" s="232">
        <f t="shared" si="268"/>
        <v>0</v>
      </c>
      <c r="M370" s="232">
        <f t="shared" si="269"/>
        <v>0</v>
      </c>
      <c r="N370" s="232">
        <f t="shared" si="270"/>
        <v>0</v>
      </c>
      <c r="O370" s="232">
        <f t="shared" si="271"/>
        <v>0</v>
      </c>
      <c r="P370" s="232">
        <f t="shared" si="272"/>
        <v>0</v>
      </c>
      <c r="Q370" s="232">
        <f t="shared" si="273"/>
        <v>0</v>
      </c>
      <c r="R370" s="411">
        <f t="shared" si="274"/>
        <v>0</v>
      </c>
      <c r="S370" s="422"/>
      <c r="T370" s="423"/>
      <c r="U370" s="423"/>
      <c r="V370" s="423"/>
      <c r="W370" s="423"/>
      <c r="X370" s="423"/>
      <c r="Y370" s="423"/>
      <c r="Z370" s="423"/>
      <c r="AA370" s="423"/>
      <c r="AB370" s="423"/>
      <c r="AC370" s="423"/>
      <c r="AD370" s="423"/>
      <c r="AE370" s="423"/>
      <c r="AF370" s="423"/>
      <c r="AG370" s="423"/>
      <c r="AH370" s="433"/>
      <c r="AI370" s="422"/>
      <c r="AJ370" s="423"/>
      <c r="AK370" s="423"/>
      <c r="AL370" s="423"/>
      <c r="AM370" s="423"/>
      <c r="AN370" s="423"/>
      <c r="AO370" s="423"/>
      <c r="AP370" s="423"/>
      <c r="AQ370" s="423"/>
      <c r="AR370" s="423"/>
      <c r="AS370" s="423"/>
      <c r="AT370" s="423"/>
      <c r="AU370" s="423"/>
      <c r="AV370" s="423"/>
      <c r="AW370" s="423"/>
      <c r="AX370" s="433"/>
      <c r="AY370" s="422"/>
      <c r="AZ370" s="423"/>
      <c r="BA370" s="423"/>
      <c r="BB370" s="423"/>
      <c r="BC370" s="423"/>
      <c r="BD370" s="423"/>
      <c r="BE370" s="423"/>
      <c r="BF370" s="423"/>
      <c r="BG370" s="423"/>
      <c r="BH370" s="423"/>
      <c r="BI370" s="423"/>
      <c r="BJ370" s="423"/>
      <c r="BK370" s="423"/>
      <c r="BL370" s="423"/>
      <c r="BM370" s="423"/>
      <c r="BN370" s="433"/>
      <c r="BO370" s="422"/>
      <c r="BP370" s="423"/>
      <c r="BQ370" s="423"/>
      <c r="BR370" s="423"/>
      <c r="BS370" s="423"/>
      <c r="BT370" s="423"/>
      <c r="BU370" s="423"/>
      <c r="BV370" s="423"/>
      <c r="BW370" s="423"/>
      <c r="BX370" s="423"/>
      <c r="BY370" s="423"/>
      <c r="BZ370" s="423"/>
      <c r="CA370" s="423"/>
      <c r="CB370" s="423"/>
      <c r="CC370" s="423"/>
      <c r="CD370" s="433"/>
      <c r="CE370" s="422"/>
      <c r="CF370" s="423"/>
      <c r="CG370" s="423"/>
      <c r="CH370" s="423"/>
      <c r="CI370" s="423"/>
      <c r="CJ370" s="423"/>
      <c r="CK370" s="423"/>
      <c r="CL370" s="423"/>
      <c r="CM370" s="423"/>
      <c r="CN370" s="423"/>
      <c r="CO370" s="423"/>
      <c r="CP370" s="423"/>
      <c r="CQ370" s="423"/>
      <c r="CR370" s="423"/>
      <c r="CS370" s="423"/>
      <c r="CT370" s="433"/>
      <c r="CU370" s="233"/>
    </row>
    <row r="371" spans="2:99" outlineLevel="2">
      <c r="B371" s="48" t="s">
        <v>1069</v>
      </c>
      <c r="C371" s="234">
        <f t="shared" si="259"/>
        <v>0</v>
      </c>
      <c r="D371" s="234">
        <f t="shared" si="260"/>
        <v>0</v>
      </c>
      <c r="E371" s="234">
        <f t="shared" si="261"/>
        <v>0</v>
      </c>
      <c r="F371" s="234">
        <f t="shared" si="262"/>
        <v>0</v>
      </c>
      <c r="G371" s="234">
        <f t="shared" si="263"/>
        <v>0</v>
      </c>
      <c r="H371" s="234">
        <f t="shared" si="264"/>
        <v>0</v>
      </c>
      <c r="I371" s="234">
        <f t="shared" si="265"/>
        <v>0</v>
      </c>
      <c r="J371" s="234">
        <f t="shared" si="266"/>
        <v>0</v>
      </c>
      <c r="K371" s="234">
        <f t="shared" si="267"/>
        <v>0</v>
      </c>
      <c r="L371" s="234">
        <f t="shared" si="268"/>
        <v>0</v>
      </c>
      <c r="M371" s="234">
        <f t="shared" si="269"/>
        <v>0</v>
      </c>
      <c r="N371" s="234">
        <f t="shared" si="270"/>
        <v>0</v>
      </c>
      <c r="O371" s="234">
        <f t="shared" si="271"/>
        <v>0</v>
      </c>
      <c r="P371" s="234">
        <f t="shared" si="272"/>
        <v>0</v>
      </c>
      <c r="Q371" s="234">
        <f t="shared" si="273"/>
        <v>0</v>
      </c>
      <c r="R371" s="412">
        <f t="shared" si="274"/>
        <v>0</v>
      </c>
      <c r="S371" s="424"/>
      <c r="T371" s="235"/>
      <c r="U371" s="235"/>
      <c r="V371" s="235"/>
      <c r="W371" s="235"/>
      <c r="X371" s="235"/>
      <c r="Y371" s="235"/>
      <c r="Z371" s="235"/>
      <c r="AA371" s="235"/>
      <c r="AB371" s="235"/>
      <c r="AC371" s="235"/>
      <c r="AD371" s="235"/>
      <c r="AE371" s="235"/>
      <c r="AF371" s="235"/>
      <c r="AG371" s="235"/>
      <c r="AH371" s="434"/>
      <c r="AI371" s="424"/>
      <c r="AJ371" s="235"/>
      <c r="AK371" s="235"/>
      <c r="AL371" s="235"/>
      <c r="AM371" s="235"/>
      <c r="AN371" s="235"/>
      <c r="AO371" s="235"/>
      <c r="AP371" s="235"/>
      <c r="AQ371" s="235"/>
      <c r="AR371" s="235"/>
      <c r="AS371" s="235"/>
      <c r="AT371" s="235"/>
      <c r="AU371" s="235"/>
      <c r="AV371" s="235"/>
      <c r="AW371" s="235"/>
      <c r="AX371" s="434"/>
      <c r="AY371" s="424"/>
      <c r="AZ371" s="235"/>
      <c r="BA371" s="235"/>
      <c r="BB371" s="235"/>
      <c r="BC371" s="235"/>
      <c r="BD371" s="235"/>
      <c r="BE371" s="235"/>
      <c r="BF371" s="235"/>
      <c r="BG371" s="235"/>
      <c r="BH371" s="235"/>
      <c r="BI371" s="235"/>
      <c r="BJ371" s="235"/>
      <c r="BK371" s="235"/>
      <c r="BL371" s="235"/>
      <c r="BM371" s="235"/>
      <c r="BN371" s="434"/>
      <c r="BO371" s="424"/>
      <c r="BP371" s="235"/>
      <c r="BQ371" s="235"/>
      <c r="BR371" s="235"/>
      <c r="BS371" s="235"/>
      <c r="BT371" s="235"/>
      <c r="BU371" s="235"/>
      <c r="BV371" s="235"/>
      <c r="BW371" s="235"/>
      <c r="BX371" s="235"/>
      <c r="BY371" s="235"/>
      <c r="BZ371" s="235"/>
      <c r="CA371" s="235"/>
      <c r="CB371" s="235"/>
      <c r="CC371" s="235"/>
      <c r="CD371" s="434"/>
      <c r="CE371" s="424"/>
      <c r="CF371" s="235"/>
      <c r="CG371" s="235"/>
      <c r="CH371" s="235"/>
      <c r="CI371" s="235"/>
      <c r="CJ371" s="235"/>
      <c r="CK371" s="235"/>
      <c r="CL371" s="235"/>
      <c r="CM371" s="235"/>
      <c r="CN371" s="235"/>
      <c r="CO371" s="235"/>
      <c r="CP371" s="235"/>
      <c r="CQ371" s="235"/>
      <c r="CR371" s="235"/>
      <c r="CS371" s="235"/>
      <c r="CT371" s="434"/>
      <c r="CU371" s="233"/>
    </row>
    <row r="372" spans="2:99" outlineLevel="2">
      <c r="B372" s="46" t="str">
        <f>$B$166&amp;": Ewe Lambs"</f>
        <v>Early: Ewe Lambs</v>
      </c>
      <c r="C372" s="229">
        <f t="shared" si="259"/>
        <v>0</v>
      </c>
      <c r="D372" s="229">
        <f t="shared" si="260"/>
        <v>0</v>
      </c>
      <c r="E372" s="229">
        <f t="shared" si="261"/>
        <v>0</v>
      </c>
      <c r="F372" s="229">
        <f t="shared" si="262"/>
        <v>0</v>
      </c>
      <c r="G372" s="229">
        <f t="shared" si="263"/>
        <v>0</v>
      </c>
      <c r="H372" s="229">
        <f t="shared" si="264"/>
        <v>0</v>
      </c>
      <c r="I372" s="229">
        <f t="shared" si="265"/>
        <v>0</v>
      </c>
      <c r="J372" s="229">
        <f t="shared" si="266"/>
        <v>0</v>
      </c>
      <c r="K372" s="229">
        <f t="shared" si="267"/>
        <v>0</v>
      </c>
      <c r="L372" s="229">
        <f t="shared" si="268"/>
        <v>0</v>
      </c>
      <c r="M372" s="229">
        <f t="shared" si="269"/>
        <v>0</v>
      </c>
      <c r="N372" s="229">
        <f t="shared" si="270"/>
        <v>0</v>
      </c>
      <c r="O372" s="229">
        <f t="shared" si="271"/>
        <v>0</v>
      </c>
      <c r="P372" s="229">
        <f t="shared" si="272"/>
        <v>0</v>
      </c>
      <c r="Q372" s="229">
        <f t="shared" si="273"/>
        <v>0</v>
      </c>
      <c r="R372" s="410">
        <f t="shared" si="274"/>
        <v>0</v>
      </c>
      <c r="S372" s="421"/>
      <c r="T372" s="230"/>
      <c r="U372" s="230"/>
      <c r="V372" s="230"/>
      <c r="W372" s="230"/>
      <c r="X372" s="230"/>
      <c r="Y372" s="230"/>
      <c r="Z372" s="230"/>
      <c r="AA372" s="230"/>
      <c r="AB372" s="230"/>
      <c r="AC372" s="230"/>
      <c r="AD372" s="230"/>
      <c r="AE372" s="230"/>
      <c r="AF372" s="230"/>
      <c r="AG372" s="230"/>
      <c r="AH372" s="432"/>
      <c r="AI372" s="421"/>
      <c r="AJ372" s="230"/>
      <c r="AK372" s="230"/>
      <c r="AL372" s="230"/>
      <c r="AM372" s="230"/>
      <c r="AN372" s="230"/>
      <c r="AO372" s="230"/>
      <c r="AP372" s="230"/>
      <c r="AQ372" s="230"/>
      <c r="AR372" s="230"/>
      <c r="AS372" s="230"/>
      <c r="AT372" s="230"/>
      <c r="AU372" s="230"/>
      <c r="AV372" s="230"/>
      <c r="AW372" s="230"/>
      <c r="AX372" s="432"/>
      <c r="AY372" s="421"/>
      <c r="AZ372" s="230"/>
      <c r="BA372" s="230"/>
      <c r="BB372" s="230"/>
      <c r="BC372" s="230"/>
      <c r="BD372" s="230"/>
      <c r="BE372" s="230"/>
      <c r="BF372" s="230"/>
      <c r="BG372" s="230"/>
      <c r="BH372" s="230"/>
      <c r="BI372" s="230"/>
      <c r="BJ372" s="230"/>
      <c r="BK372" s="230"/>
      <c r="BL372" s="230"/>
      <c r="BM372" s="230"/>
      <c r="BN372" s="432"/>
      <c r="BO372" s="421"/>
      <c r="BP372" s="230"/>
      <c r="BQ372" s="230"/>
      <c r="BR372" s="230"/>
      <c r="BS372" s="230"/>
      <c r="BT372" s="230"/>
      <c r="BU372" s="230"/>
      <c r="BV372" s="230"/>
      <c r="BW372" s="230"/>
      <c r="BX372" s="230"/>
      <c r="BY372" s="230"/>
      <c r="BZ372" s="230"/>
      <c r="CA372" s="230"/>
      <c r="CB372" s="230"/>
      <c r="CC372" s="230"/>
      <c r="CD372" s="432"/>
      <c r="CE372" s="421"/>
      <c r="CF372" s="230"/>
      <c r="CG372" s="230"/>
      <c r="CH372" s="230"/>
      <c r="CI372" s="230"/>
      <c r="CJ372" s="230"/>
      <c r="CK372" s="230"/>
      <c r="CL372" s="230"/>
      <c r="CM372" s="230"/>
      <c r="CN372" s="230"/>
      <c r="CO372" s="230"/>
      <c r="CP372" s="230"/>
      <c r="CQ372" s="230"/>
      <c r="CR372" s="230"/>
      <c r="CS372" s="230"/>
      <c r="CT372" s="432"/>
      <c r="CU372" s="231" t="s">
        <v>1037</v>
      </c>
    </row>
    <row r="373" spans="2:99" outlineLevel="2">
      <c r="B373" s="47" t="s">
        <v>1068</v>
      </c>
      <c r="C373" s="232">
        <f t="shared" si="259"/>
        <v>0</v>
      </c>
      <c r="D373" s="232">
        <f t="shared" si="260"/>
        <v>0</v>
      </c>
      <c r="E373" s="232">
        <f t="shared" si="261"/>
        <v>0</v>
      </c>
      <c r="F373" s="232">
        <f t="shared" si="262"/>
        <v>0</v>
      </c>
      <c r="G373" s="232">
        <f t="shared" si="263"/>
        <v>0</v>
      </c>
      <c r="H373" s="232">
        <f t="shared" si="264"/>
        <v>0</v>
      </c>
      <c r="I373" s="232">
        <f t="shared" si="265"/>
        <v>0</v>
      </c>
      <c r="J373" s="232">
        <f t="shared" si="266"/>
        <v>0</v>
      </c>
      <c r="K373" s="232">
        <f t="shared" si="267"/>
        <v>0</v>
      </c>
      <c r="L373" s="232">
        <f t="shared" si="268"/>
        <v>0</v>
      </c>
      <c r="M373" s="232">
        <f t="shared" si="269"/>
        <v>0</v>
      </c>
      <c r="N373" s="232">
        <f t="shared" si="270"/>
        <v>0</v>
      </c>
      <c r="O373" s="232">
        <f t="shared" si="271"/>
        <v>0</v>
      </c>
      <c r="P373" s="232">
        <f t="shared" si="272"/>
        <v>0</v>
      </c>
      <c r="Q373" s="232">
        <f t="shared" si="273"/>
        <v>0</v>
      </c>
      <c r="R373" s="411">
        <f t="shared" si="274"/>
        <v>0</v>
      </c>
      <c r="S373" s="422"/>
      <c r="T373" s="423"/>
      <c r="U373" s="423"/>
      <c r="V373" s="423"/>
      <c r="W373" s="423"/>
      <c r="X373" s="423"/>
      <c r="Y373" s="423"/>
      <c r="Z373" s="423"/>
      <c r="AA373" s="423"/>
      <c r="AB373" s="423"/>
      <c r="AC373" s="423"/>
      <c r="AD373" s="423"/>
      <c r="AE373" s="423"/>
      <c r="AF373" s="423"/>
      <c r="AG373" s="423"/>
      <c r="AH373" s="433"/>
      <c r="AI373" s="422"/>
      <c r="AJ373" s="423"/>
      <c r="AK373" s="423"/>
      <c r="AL373" s="423"/>
      <c r="AM373" s="423"/>
      <c r="AN373" s="423"/>
      <c r="AO373" s="423"/>
      <c r="AP373" s="423"/>
      <c r="AQ373" s="423"/>
      <c r="AR373" s="423"/>
      <c r="AS373" s="423"/>
      <c r="AT373" s="423"/>
      <c r="AU373" s="423"/>
      <c r="AV373" s="423"/>
      <c r="AW373" s="423"/>
      <c r="AX373" s="433"/>
      <c r="AY373" s="422"/>
      <c r="AZ373" s="423"/>
      <c r="BA373" s="423"/>
      <c r="BB373" s="423"/>
      <c r="BC373" s="423"/>
      <c r="BD373" s="423"/>
      <c r="BE373" s="423"/>
      <c r="BF373" s="423"/>
      <c r="BG373" s="423"/>
      <c r="BH373" s="423"/>
      <c r="BI373" s="423"/>
      <c r="BJ373" s="423"/>
      <c r="BK373" s="423"/>
      <c r="BL373" s="423"/>
      <c r="BM373" s="423"/>
      <c r="BN373" s="433"/>
      <c r="BO373" s="422"/>
      <c r="BP373" s="423"/>
      <c r="BQ373" s="423"/>
      <c r="BR373" s="423"/>
      <c r="BS373" s="423"/>
      <c r="BT373" s="423"/>
      <c r="BU373" s="423"/>
      <c r="BV373" s="423"/>
      <c r="BW373" s="423"/>
      <c r="BX373" s="423"/>
      <c r="BY373" s="423"/>
      <c r="BZ373" s="423"/>
      <c r="CA373" s="423"/>
      <c r="CB373" s="423"/>
      <c r="CC373" s="423"/>
      <c r="CD373" s="433"/>
      <c r="CE373" s="422"/>
      <c r="CF373" s="423"/>
      <c r="CG373" s="423"/>
      <c r="CH373" s="423"/>
      <c r="CI373" s="423"/>
      <c r="CJ373" s="423"/>
      <c r="CK373" s="423"/>
      <c r="CL373" s="423"/>
      <c r="CM373" s="423"/>
      <c r="CN373" s="423"/>
      <c r="CO373" s="423"/>
      <c r="CP373" s="423"/>
      <c r="CQ373" s="423"/>
      <c r="CR373" s="423"/>
      <c r="CS373" s="423"/>
      <c r="CT373" s="433"/>
      <c r="CU373" s="233"/>
    </row>
    <row r="374" spans="2:99" outlineLevel="2">
      <c r="B374" s="48" t="s">
        <v>1069</v>
      </c>
      <c r="C374" s="234">
        <f t="shared" si="259"/>
        <v>0</v>
      </c>
      <c r="D374" s="234">
        <f t="shared" si="260"/>
        <v>0</v>
      </c>
      <c r="E374" s="234">
        <f t="shared" si="261"/>
        <v>0</v>
      </c>
      <c r="F374" s="234">
        <f t="shared" si="262"/>
        <v>0</v>
      </c>
      <c r="G374" s="234">
        <f t="shared" si="263"/>
        <v>0</v>
      </c>
      <c r="H374" s="234">
        <f t="shared" si="264"/>
        <v>0</v>
      </c>
      <c r="I374" s="234">
        <f t="shared" si="265"/>
        <v>0</v>
      </c>
      <c r="J374" s="234">
        <f t="shared" si="266"/>
        <v>0</v>
      </c>
      <c r="K374" s="234">
        <f t="shared" si="267"/>
        <v>0</v>
      </c>
      <c r="L374" s="234">
        <f t="shared" si="268"/>
        <v>0</v>
      </c>
      <c r="M374" s="234">
        <f t="shared" si="269"/>
        <v>0</v>
      </c>
      <c r="N374" s="234">
        <f t="shared" si="270"/>
        <v>0</v>
      </c>
      <c r="O374" s="234">
        <f t="shared" si="271"/>
        <v>0</v>
      </c>
      <c r="P374" s="234">
        <f t="shared" si="272"/>
        <v>0</v>
      </c>
      <c r="Q374" s="234">
        <f t="shared" si="273"/>
        <v>0</v>
      </c>
      <c r="R374" s="412">
        <f t="shared" si="274"/>
        <v>0</v>
      </c>
      <c r="S374" s="424"/>
      <c r="T374" s="235"/>
      <c r="U374" s="235"/>
      <c r="V374" s="235"/>
      <c r="W374" s="235"/>
      <c r="X374" s="235"/>
      <c r="Y374" s="235"/>
      <c r="Z374" s="235"/>
      <c r="AA374" s="235"/>
      <c r="AB374" s="235"/>
      <c r="AC374" s="235"/>
      <c r="AD374" s="235"/>
      <c r="AE374" s="235"/>
      <c r="AF374" s="235"/>
      <c r="AG374" s="235"/>
      <c r="AH374" s="434"/>
      <c r="AI374" s="424"/>
      <c r="AJ374" s="235"/>
      <c r="AK374" s="235"/>
      <c r="AL374" s="235"/>
      <c r="AM374" s="235"/>
      <c r="AN374" s="235"/>
      <c r="AO374" s="235"/>
      <c r="AP374" s="235"/>
      <c r="AQ374" s="235"/>
      <c r="AR374" s="235"/>
      <c r="AS374" s="235"/>
      <c r="AT374" s="235"/>
      <c r="AU374" s="235"/>
      <c r="AV374" s="235"/>
      <c r="AW374" s="235"/>
      <c r="AX374" s="434"/>
      <c r="AY374" s="424"/>
      <c r="AZ374" s="235"/>
      <c r="BA374" s="235"/>
      <c r="BB374" s="235"/>
      <c r="BC374" s="235"/>
      <c r="BD374" s="235"/>
      <c r="BE374" s="235"/>
      <c r="BF374" s="235"/>
      <c r="BG374" s="235"/>
      <c r="BH374" s="235"/>
      <c r="BI374" s="235"/>
      <c r="BJ374" s="235"/>
      <c r="BK374" s="235"/>
      <c r="BL374" s="235"/>
      <c r="BM374" s="235"/>
      <c r="BN374" s="434"/>
      <c r="BO374" s="424"/>
      <c r="BP374" s="235"/>
      <c r="BQ374" s="235"/>
      <c r="BR374" s="235"/>
      <c r="BS374" s="235"/>
      <c r="BT374" s="235"/>
      <c r="BU374" s="235"/>
      <c r="BV374" s="235"/>
      <c r="BW374" s="235"/>
      <c r="BX374" s="235"/>
      <c r="BY374" s="235"/>
      <c r="BZ374" s="235"/>
      <c r="CA374" s="235"/>
      <c r="CB374" s="235"/>
      <c r="CC374" s="235"/>
      <c r="CD374" s="434"/>
      <c r="CE374" s="424"/>
      <c r="CF374" s="235"/>
      <c r="CG374" s="235"/>
      <c r="CH374" s="235"/>
      <c r="CI374" s="235"/>
      <c r="CJ374" s="235"/>
      <c r="CK374" s="235"/>
      <c r="CL374" s="235"/>
      <c r="CM374" s="235"/>
      <c r="CN374" s="235"/>
      <c r="CO374" s="235"/>
      <c r="CP374" s="235"/>
      <c r="CQ374" s="235"/>
      <c r="CR374" s="235"/>
      <c r="CS374" s="235"/>
      <c r="CT374" s="434"/>
      <c r="CU374" s="233"/>
    </row>
    <row r="375" spans="2:99" outlineLevel="2">
      <c r="B375" s="46" t="str">
        <f>$B$167&amp;": Ewe Lambs"</f>
        <v>Middle: Ewe Lambs</v>
      </c>
      <c r="C375" s="229">
        <f t="shared" si="259"/>
        <v>0</v>
      </c>
      <c r="D375" s="229">
        <f t="shared" si="260"/>
        <v>0</v>
      </c>
      <c r="E375" s="229">
        <f t="shared" si="261"/>
        <v>0</v>
      </c>
      <c r="F375" s="229">
        <f t="shared" si="262"/>
        <v>0</v>
      </c>
      <c r="G375" s="229">
        <f t="shared" si="263"/>
        <v>0</v>
      </c>
      <c r="H375" s="229">
        <f t="shared" si="264"/>
        <v>0</v>
      </c>
      <c r="I375" s="229">
        <f t="shared" si="265"/>
        <v>0</v>
      </c>
      <c r="J375" s="229">
        <f t="shared" si="266"/>
        <v>0</v>
      </c>
      <c r="K375" s="229">
        <f t="shared" si="267"/>
        <v>0</v>
      </c>
      <c r="L375" s="229">
        <f t="shared" si="268"/>
        <v>0</v>
      </c>
      <c r="M375" s="229">
        <f t="shared" si="269"/>
        <v>0</v>
      </c>
      <c r="N375" s="229">
        <f t="shared" si="270"/>
        <v>0</v>
      </c>
      <c r="O375" s="229">
        <f t="shared" si="271"/>
        <v>0</v>
      </c>
      <c r="P375" s="229">
        <f t="shared" si="272"/>
        <v>0</v>
      </c>
      <c r="Q375" s="229">
        <f t="shared" si="273"/>
        <v>0</v>
      </c>
      <c r="R375" s="410">
        <f t="shared" si="274"/>
        <v>0</v>
      </c>
      <c r="S375" s="421"/>
      <c r="T375" s="230"/>
      <c r="U375" s="230"/>
      <c r="V375" s="230"/>
      <c r="W375" s="230"/>
      <c r="X375" s="230"/>
      <c r="Y375" s="230"/>
      <c r="Z375" s="230"/>
      <c r="AA375" s="230"/>
      <c r="AB375" s="230"/>
      <c r="AC375" s="230"/>
      <c r="AD375" s="230"/>
      <c r="AE375" s="230"/>
      <c r="AF375" s="230"/>
      <c r="AG375" s="230"/>
      <c r="AH375" s="432"/>
      <c r="AI375" s="421"/>
      <c r="AJ375" s="230"/>
      <c r="AK375" s="230"/>
      <c r="AL375" s="230"/>
      <c r="AM375" s="230"/>
      <c r="AN375" s="230"/>
      <c r="AO375" s="230"/>
      <c r="AP375" s="230"/>
      <c r="AQ375" s="230"/>
      <c r="AR375" s="230"/>
      <c r="AS375" s="230"/>
      <c r="AT375" s="230"/>
      <c r="AU375" s="230"/>
      <c r="AV375" s="230"/>
      <c r="AW375" s="230"/>
      <c r="AX375" s="432"/>
      <c r="AY375" s="421"/>
      <c r="AZ375" s="230"/>
      <c r="BA375" s="230"/>
      <c r="BB375" s="230"/>
      <c r="BC375" s="230"/>
      <c r="BD375" s="230"/>
      <c r="BE375" s="230"/>
      <c r="BF375" s="230"/>
      <c r="BG375" s="230"/>
      <c r="BH375" s="230"/>
      <c r="BI375" s="230"/>
      <c r="BJ375" s="230"/>
      <c r="BK375" s="230"/>
      <c r="BL375" s="230"/>
      <c r="BM375" s="230"/>
      <c r="BN375" s="432"/>
      <c r="BO375" s="421"/>
      <c r="BP375" s="230"/>
      <c r="BQ375" s="230"/>
      <c r="BR375" s="230"/>
      <c r="BS375" s="230"/>
      <c r="BT375" s="230"/>
      <c r="BU375" s="230"/>
      <c r="BV375" s="230"/>
      <c r="BW375" s="230"/>
      <c r="BX375" s="230"/>
      <c r="BY375" s="230"/>
      <c r="BZ375" s="230"/>
      <c r="CA375" s="230"/>
      <c r="CB375" s="230"/>
      <c r="CC375" s="230"/>
      <c r="CD375" s="432"/>
      <c r="CE375" s="421"/>
      <c r="CF375" s="230"/>
      <c r="CG375" s="230"/>
      <c r="CH375" s="230"/>
      <c r="CI375" s="230"/>
      <c r="CJ375" s="230"/>
      <c r="CK375" s="230"/>
      <c r="CL375" s="230"/>
      <c r="CM375" s="230"/>
      <c r="CN375" s="230"/>
      <c r="CO375" s="230"/>
      <c r="CP375" s="230"/>
      <c r="CQ375" s="230"/>
      <c r="CR375" s="230"/>
      <c r="CS375" s="230"/>
      <c r="CT375" s="432"/>
      <c r="CU375" s="231" t="s">
        <v>1037</v>
      </c>
    </row>
    <row r="376" spans="2:99" outlineLevel="2">
      <c r="B376" s="47" t="s">
        <v>1068</v>
      </c>
      <c r="C376" s="232">
        <f t="shared" si="259"/>
        <v>0</v>
      </c>
      <c r="D376" s="232">
        <f t="shared" si="260"/>
        <v>0</v>
      </c>
      <c r="E376" s="232">
        <f t="shared" si="261"/>
        <v>0</v>
      </c>
      <c r="F376" s="232">
        <f t="shared" si="262"/>
        <v>0</v>
      </c>
      <c r="G376" s="232">
        <f t="shared" si="263"/>
        <v>0</v>
      </c>
      <c r="H376" s="232">
        <f t="shared" si="264"/>
        <v>0</v>
      </c>
      <c r="I376" s="232">
        <f t="shared" si="265"/>
        <v>0</v>
      </c>
      <c r="J376" s="232">
        <f t="shared" si="266"/>
        <v>0</v>
      </c>
      <c r="K376" s="232">
        <f t="shared" si="267"/>
        <v>0</v>
      </c>
      <c r="L376" s="232">
        <f t="shared" si="268"/>
        <v>0</v>
      </c>
      <c r="M376" s="232">
        <f t="shared" si="269"/>
        <v>0</v>
      </c>
      <c r="N376" s="232">
        <f t="shared" si="270"/>
        <v>0</v>
      </c>
      <c r="O376" s="232">
        <f t="shared" si="271"/>
        <v>0</v>
      </c>
      <c r="P376" s="232">
        <f t="shared" si="272"/>
        <v>0</v>
      </c>
      <c r="Q376" s="232">
        <f t="shared" si="273"/>
        <v>0</v>
      </c>
      <c r="R376" s="411">
        <f t="shared" si="274"/>
        <v>0</v>
      </c>
      <c r="S376" s="422"/>
      <c r="T376" s="423"/>
      <c r="U376" s="423"/>
      <c r="V376" s="423"/>
      <c r="W376" s="423"/>
      <c r="X376" s="423"/>
      <c r="Y376" s="423"/>
      <c r="Z376" s="423"/>
      <c r="AA376" s="423"/>
      <c r="AB376" s="423"/>
      <c r="AC376" s="423"/>
      <c r="AD376" s="423"/>
      <c r="AE376" s="423"/>
      <c r="AF376" s="423"/>
      <c r="AG376" s="423"/>
      <c r="AH376" s="433"/>
      <c r="AI376" s="422"/>
      <c r="AJ376" s="423"/>
      <c r="AK376" s="423"/>
      <c r="AL376" s="423"/>
      <c r="AM376" s="423"/>
      <c r="AN376" s="423"/>
      <c r="AO376" s="423"/>
      <c r="AP376" s="423"/>
      <c r="AQ376" s="423"/>
      <c r="AR376" s="423"/>
      <c r="AS376" s="423"/>
      <c r="AT376" s="423"/>
      <c r="AU376" s="423"/>
      <c r="AV376" s="423"/>
      <c r="AW376" s="423"/>
      <c r="AX376" s="433"/>
      <c r="AY376" s="422"/>
      <c r="AZ376" s="423"/>
      <c r="BA376" s="423"/>
      <c r="BB376" s="423"/>
      <c r="BC376" s="423"/>
      <c r="BD376" s="423"/>
      <c r="BE376" s="423"/>
      <c r="BF376" s="423"/>
      <c r="BG376" s="423"/>
      <c r="BH376" s="423"/>
      <c r="BI376" s="423"/>
      <c r="BJ376" s="423"/>
      <c r="BK376" s="423"/>
      <c r="BL376" s="423"/>
      <c r="BM376" s="423"/>
      <c r="BN376" s="433"/>
      <c r="BO376" s="422"/>
      <c r="BP376" s="423"/>
      <c r="BQ376" s="423"/>
      <c r="BR376" s="423"/>
      <c r="BS376" s="423"/>
      <c r="BT376" s="423"/>
      <c r="BU376" s="423"/>
      <c r="BV376" s="423"/>
      <c r="BW376" s="423"/>
      <c r="BX376" s="423"/>
      <c r="BY376" s="423"/>
      <c r="BZ376" s="423"/>
      <c r="CA376" s="423"/>
      <c r="CB376" s="423"/>
      <c r="CC376" s="423"/>
      <c r="CD376" s="433"/>
      <c r="CE376" s="422"/>
      <c r="CF376" s="423"/>
      <c r="CG376" s="423"/>
      <c r="CH376" s="423"/>
      <c r="CI376" s="423"/>
      <c r="CJ376" s="423"/>
      <c r="CK376" s="423"/>
      <c r="CL376" s="423"/>
      <c r="CM376" s="423"/>
      <c r="CN376" s="423"/>
      <c r="CO376" s="423"/>
      <c r="CP376" s="423"/>
      <c r="CQ376" s="423"/>
      <c r="CR376" s="423"/>
      <c r="CS376" s="423"/>
      <c r="CT376" s="433"/>
      <c r="CU376" s="233"/>
    </row>
    <row r="377" spans="2:99" outlineLevel="2">
      <c r="B377" s="48" t="s">
        <v>1069</v>
      </c>
      <c r="C377" s="234">
        <f t="shared" si="259"/>
        <v>0</v>
      </c>
      <c r="D377" s="234">
        <f t="shared" si="260"/>
        <v>0</v>
      </c>
      <c r="E377" s="234">
        <f t="shared" si="261"/>
        <v>0</v>
      </c>
      <c r="F377" s="234">
        <f t="shared" si="262"/>
        <v>0</v>
      </c>
      <c r="G377" s="234">
        <f t="shared" si="263"/>
        <v>0</v>
      </c>
      <c r="H377" s="234">
        <f t="shared" si="264"/>
        <v>0</v>
      </c>
      <c r="I377" s="234">
        <f t="shared" si="265"/>
        <v>0</v>
      </c>
      <c r="J377" s="234">
        <f t="shared" si="266"/>
        <v>0</v>
      </c>
      <c r="K377" s="234">
        <f t="shared" si="267"/>
        <v>0</v>
      </c>
      <c r="L377" s="234">
        <f t="shared" si="268"/>
        <v>0</v>
      </c>
      <c r="M377" s="234">
        <f t="shared" si="269"/>
        <v>0</v>
      </c>
      <c r="N377" s="234">
        <f t="shared" si="270"/>
        <v>0</v>
      </c>
      <c r="O377" s="234">
        <f t="shared" si="271"/>
        <v>0</v>
      </c>
      <c r="P377" s="234">
        <f t="shared" si="272"/>
        <v>0</v>
      </c>
      <c r="Q377" s="234">
        <f t="shared" si="273"/>
        <v>0</v>
      </c>
      <c r="R377" s="412">
        <f t="shared" si="274"/>
        <v>0</v>
      </c>
      <c r="S377" s="424"/>
      <c r="T377" s="235"/>
      <c r="U377" s="235"/>
      <c r="V377" s="235"/>
      <c r="W377" s="235"/>
      <c r="X377" s="235"/>
      <c r="Y377" s="235"/>
      <c r="Z377" s="235"/>
      <c r="AA377" s="235"/>
      <c r="AB377" s="235"/>
      <c r="AC377" s="235"/>
      <c r="AD377" s="235"/>
      <c r="AE377" s="235"/>
      <c r="AF377" s="235"/>
      <c r="AG377" s="235"/>
      <c r="AH377" s="434"/>
      <c r="AI377" s="424"/>
      <c r="AJ377" s="235"/>
      <c r="AK377" s="235"/>
      <c r="AL377" s="235"/>
      <c r="AM377" s="235"/>
      <c r="AN377" s="235"/>
      <c r="AO377" s="235"/>
      <c r="AP377" s="235"/>
      <c r="AQ377" s="235"/>
      <c r="AR377" s="235"/>
      <c r="AS377" s="235"/>
      <c r="AT377" s="235"/>
      <c r="AU377" s="235"/>
      <c r="AV377" s="235"/>
      <c r="AW377" s="235"/>
      <c r="AX377" s="434"/>
      <c r="AY377" s="424"/>
      <c r="AZ377" s="235"/>
      <c r="BA377" s="235"/>
      <c r="BB377" s="235"/>
      <c r="BC377" s="235"/>
      <c r="BD377" s="235"/>
      <c r="BE377" s="235"/>
      <c r="BF377" s="235"/>
      <c r="BG377" s="235"/>
      <c r="BH377" s="235"/>
      <c r="BI377" s="235"/>
      <c r="BJ377" s="235"/>
      <c r="BK377" s="235"/>
      <c r="BL377" s="235"/>
      <c r="BM377" s="235"/>
      <c r="BN377" s="434"/>
      <c r="BO377" s="424"/>
      <c r="BP377" s="235"/>
      <c r="BQ377" s="235"/>
      <c r="BR377" s="235"/>
      <c r="BS377" s="235"/>
      <c r="BT377" s="235"/>
      <c r="BU377" s="235"/>
      <c r="BV377" s="235"/>
      <c r="BW377" s="235"/>
      <c r="BX377" s="235"/>
      <c r="BY377" s="235"/>
      <c r="BZ377" s="235"/>
      <c r="CA377" s="235"/>
      <c r="CB377" s="235"/>
      <c r="CC377" s="235"/>
      <c r="CD377" s="434"/>
      <c r="CE377" s="424"/>
      <c r="CF377" s="235"/>
      <c r="CG377" s="235"/>
      <c r="CH377" s="235"/>
      <c r="CI377" s="235"/>
      <c r="CJ377" s="235"/>
      <c r="CK377" s="235"/>
      <c r="CL377" s="235"/>
      <c r="CM377" s="235"/>
      <c r="CN377" s="235"/>
      <c r="CO377" s="235"/>
      <c r="CP377" s="235"/>
      <c r="CQ377" s="235"/>
      <c r="CR377" s="235"/>
      <c r="CS377" s="235"/>
      <c r="CT377" s="434"/>
      <c r="CU377" s="233"/>
    </row>
    <row r="378" spans="2:99" outlineLevel="2">
      <c r="B378" s="46" t="str">
        <f>$B$168&amp;": Ewe Lambs"</f>
        <v>Late: Ewe Lambs</v>
      </c>
      <c r="C378" s="229">
        <f t="shared" si="259"/>
        <v>0</v>
      </c>
      <c r="D378" s="229">
        <f t="shared" si="260"/>
        <v>0</v>
      </c>
      <c r="E378" s="229">
        <f t="shared" si="261"/>
        <v>0</v>
      </c>
      <c r="F378" s="229">
        <f t="shared" si="262"/>
        <v>0</v>
      </c>
      <c r="G378" s="229">
        <f t="shared" si="263"/>
        <v>0</v>
      </c>
      <c r="H378" s="229">
        <f t="shared" si="264"/>
        <v>0</v>
      </c>
      <c r="I378" s="229">
        <f t="shared" si="265"/>
        <v>0</v>
      </c>
      <c r="J378" s="229">
        <f t="shared" si="266"/>
        <v>0</v>
      </c>
      <c r="K378" s="229">
        <f t="shared" si="267"/>
        <v>0</v>
      </c>
      <c r="L378" s="229">
        <f t="shared" si="268"/>
        <v>0</v>
      </c>
      <c r="M378" s="229">
        <f t="shared" si="269"/>
        <v>0</v>
      </c>
      <c r="N378" s="229">
        <f t="shared" si="270"/>
        <v>0</v>
      </c>
      <c r="O378" s="229">
        <f t="shared" si="271"/>
        <v>0</v>
      </c>
      <c r="P378" s="229">
        <f t="shared" si="272"/>
        <v>0</v>
      </c>
      <c r="Q378" s="229">
        <f t="shared" si="273"/>
        <v>0</v>
      </c>
      <c r="R378" s="410">
        <f t="shared" si="274"/>
        <v>0</v>
      </c>
      <c r="S378" s="421"/>
      <c r="T378" s="230"/>
      <c r="U378" s="230"/>
      <c r="V378" s="230"/>
      <c r="W378" s="230"/>
      <c r="X378" s="230"/>
      <c r="Y378" s="230"/>
      <c r="Z378" s="230"/>
      <c r="AA378" s="230"/>
      <c r="AB378" s="230"/>
      <c r="AC378" s="230"/>
      <c r="AD378" s="230"/>
      <c r="AE378" s="230"/>
      <c r="AF378" s="230"/>
      <c r="AG378" s="230"/>
      <c r="AH378" s="432"/>
      <c r="AI378" s="421"/>
      <c r="AJ378" s="230"/>
      <c r="AK378" s="230"/>
      <c r="AL378" s="230"/>
      <c r="AM378" s="230"/>
      <c r="AN378" s="230"/>
      <c r="AO378" s="230"/>
      <c r="AP378" s="230"/>
      <c r="AQ378" s="230"/>
      <c r="AR378" s="230"/>
      <c r="AS378" s="230"/>
      <c r="AT378" s="230"/>
      <c r="AU378" s="230"/>
      <c r="AV378" s="230"/>
      <c r="AW378" s="230"/>
      <c r="AX378" s="432"/>
      <c r="AY378" s="421"/>
      <c r="AZ378" s="230"/>
      <c r="BA378" s="230"/>
      <c r="BB378" s="230"/>
      <c r="BC378" s="230"/>
      <c r="BD378" s="230"/>
      <c r="BE378" s="230"/>
      <c r="BF378" s="230"/>
      <c r="BG378" s="230"/>
      <c r="BH378" s="230"/>
      <c r="BI378" s="230"/>
      <c r="BJ378" s="230"/>
      <c r="BK378" s="230"/>
      <c r="BL378" s="230"/>
      <c r="BM378" s="230"/>
      <c r="BN378" s="432"/>
      <c r="BO378" s="421"/>
      <c r="BP378" s="230"/>
      <c r="BQ378" s="230"/>
      <c r="BR378" s="230"/>
      <c r="BS378" s="230"/>
      <c r="BT378" s="230"/>
      <c r="BU378" s="230"/>
      <c r="BV378" s="230"/>
      <c r="BW378" s="230"/>
      <c r="BX378" s="230"/>
      <c r="BY378" s="230"/>
      <c r="BZ378" s="230"/>
      <c r="CA378" s="230"/>
      <c r="CB378" s="230"/>
      <c r="CC378" s="230"/>
      <c r="CD378" s="432"/>
      <c r="CE378" s="421"/>
      <c r="CF378" s="230"/>
      <c r="CG378" s="230"/>
      <c r="CH378" s="230"/>
      <c r="CI378" s="230"/>
      <c r="CJ378" s="230"/>
      <c r="CK378" s="230"/>
      <c r="CL378" s="230"/>
      <c r="CM378" s="230"/>
      <c r="CN378" s="230"/>
      <c r="CO378" s="230"/>
      <c r="CP378" s="230"/>
      <c r="CQ378" s="230"/>
      <c r="CR378" s="230"/>
      <c r="CS378" s="230"/>
      <c r="CT378" s="432"/>
      <c r="CU378" s="231" t="s">
        <v>1037</v>
      </c>
    </row>
    <row r="379" spans="2:99" outlineLevel="2">
      <c r="B379" s="47" t="s">
        <v>1068</v>
      </c>
      <c r="C379" s="232">
        <f t="shared" si="259"/>
        <v>0</v>
      </c>
      <c r="D379" s="232">
        <f t="shared" si="260"/>
        <v>0</v>
      </c>
      <c r="E379" s="232">
        <f t="shared" si="261"/>
        <v>0</v>
      </c>
      <c r="F379" s="232">
        <f t="shared" si="262"/>
        <v>0</v>
      </c>
      <c r="G379" s="232">
        <f t="shared" si="263"/>
        <v>0</v>
      </c>
      <c r="H379" s="232">
        <f t="shared" si="264"/>
        <v>0</v>
      </c>
      <c r="I379" s="232">
        <f t="shared" si="265"/>
        <v>0</v>
      </c>
      <c r="J379" s="232">
        <f t="shared" si="266"/>
        <v>0</v>
      </c>
      <c r="K379" s="232">
        <f t="shared" si="267"/>
        <v>0</v>
      </c>
      <c r="L379" s="232">
        <f t="shared" si="268"/>
        <v>0</v>
      </c>
      <c r="M379" s="232">
        <f t="shared" si="269"/>
        <v>0</v>
      </c>
      <c r="N379" s="232">
        <f t="shared" si="270"/>
        <v>0</v>
      </c>
      <c r="O379" s="232">
        <f t="shared" si="271"/>
        <v>0</v>
      </c>
      <c r="P379" s="232">
        <f t="shared" si="272"/>
        <v>0</v>
      </c>
      <c r="Q379" s="232">
        <f t="shared" si="273"/>
        <v>0</v>
      </c>
      <c r="R379" s="411">
        <f t="shared" si="274"/>
        <v>0</v>
      </c>
      <c r="S379" s="422"/>
      <c r="T379" s="423"/>
      <c r="U379" s="423"/>
      <c r="V379" s="423"/>
      <c r="W379" s="423"/>
      <c r="X379" s="423"/>
      <c r="Y379" s="423"/>
      <c r="Z379" s="423"/>
      <c r="AA379" s="423"/>
      <c r="AB379" s="423"/>
      <c r="AC379" s="423"/>
      <c r="AD379" s="423"/>
      <c r="AE379" s="423"/>
      <c r="AF379" s="423"/>
      <c r="AG379" s="423"/>
      <c r="AH379" s="433"/>
      <c r="AI379" s="422"/>
      <c r="AJ379" s="423"/>
      <c r="AK379" s="423"/>
      <c r="AL379" s="423"/>
      <c r="AM379" s="423"/>
      <c r="AN379" s="423"/>
      <c r="AO379" s="423"/>
      <c r="AP379" s="423"/>
      <c r="AQ379" s="423"/>
      <c r="AR379" s="423"/>
      <c r="AS379" s="423"/>
      <c r="AT379" s="423"/>
      <c r="AU379" s="423"/>
      <c r="AV379" s="423"/>
      <c r="AW379" s="423"/>
      <c r="AX379" s="433"/>
      <c r="AY379" s="422"/>
      <c r="AZ379" s="423"/>
      <c r="BA379" s="423"/>
      <c r="BB379" s="423"/>
      <c r="BC379" s="423"/>
      <c r="BD379" s="423"/>
      <c r="BE379" s="423"/>
      <c r="BF379" s="423"/>
      <c r="BG379" s="423"/>
      <c r="BH379" s="423"/>
      <c r="BI379" s="423"/>
      <c r="BJ379" s="423"/>
      <c r="BK379" s="423"/>
      <c r="BL379" s="423"/>
      <c r="BM379" s="423"/>
      <c r="BN379" s="433"/>
      <c r="BO379" s="422"/>
      <c r="BP379" s="423"/>
      <c r="BQ379" s="423"/>
      <c r="BR379" s="423"/>
      <c r="BS379" s="423"/>
      <c r="BT379" s="423"/>
      <c r="BU379" s="423"/>
      <c r="BV379" s="423"/>
      <c r="BW379" s="423"/>
      <c r="BX379" s="423"/>
      <c r="BY379" s="423"/>
      <c r="BZ379" s="423"/>
      <c r="CA379" s="423"/>
      <c r="CB379" s="423"/>
      <c r="CC379" s="423"/>
      <c r="CD379" s="433"/>
      <c r="CE379" s="422"/>
      <c r="CF379" s="423"/>
      <c r="CG379" s="423"/>
      <c r="CH379" s="423"/>
      <c r="CI379" s="423"/>
      <c r="CJ379" s="423"/>
      <c r="CK379" s="423"/>
      <c r="CL379" s="423"/>
      <c r="CM379" s="423"/>
      <c r="CN379" s="423"/>
      <c r="CO379" s="423"/>
      <c r="CP379" s="423"/>
      <c r="CQ379" s="423"/>
      <c r="CR379" s="423"/>
      <c r="CS379" s="423"/>
      <c r="CT379" s="433"/>
      <c r="CU379" s="233"/>
    </row>
    <row r="380" spans="2:99" outlineLevel="2">
      <c r="B380" s="48" t="s">
        <v>1069</v>
      </c>
      <c r="C380" s="234">
        <f t="shared" si="259"/>
        <v>0</v>
      </c>
      <c r="D380" s="234">
        <f t="shared" si="260"/>
        <v>0</v>
      </c>
      <c r="E380" s="234">
        <f t="shared" si="261"/>
        <v>0</v>
      </c>
      <c r="F380" s="234">
        <f t="shared" si="262"/>
        <v>0</v>
      </c>
      <c r="G380" s="234">
        <f t="shared" si="263"/>
        <v>0</v>
      </c>
      <c r="H380" s="234">
        <f t="shared" si="264"/>
        <v>0</v>
      </c>
      <c r="I380" s="234">
        <f t="shared" si="265"/>
        <v>0</v>
      </c>
      <c r="J380" s="234">
        <f t="shared" si="266"/>
        <v>0</v>
      </c>
      <c r="K380" s="234">
        <f t="shared" si="267"/>
        <v>0</v>
      </c>
      <c r="L380" s="234">
        <f t="shared" si="268"/>
        <v>0</v>
      </c>
      <c r="M380" s="234">
        <f t="shared" si="269"/>
        <v>0</v>
      </c>
      <c r="N380" s="234">
        <f t="shared" si="270"/>
        <v>0</v>
      </c>
      <c r="O380" s="234">
        <f t="shared" si="271"/>
        <v>0</v>
      </c>
      <c r="P380" s="234">
        <f t="shared" si="272"/>
        <v>0</v>
      </c>
      <c r="Q380" s="234">
        <f t="shared" si="273"/>
        <v>0</v>
      </c>
      <c r="R380" s="412">
        <f t="shared" si="274"/>
        <v>0</v>
      </c>
      <c r="S380" s="424"/>
      <c r="T380" s="235"/>
      <c r="U380" s="235"/>
      <c r="V380" s="235"/>
      <c r="W380" s="235"/>
      <c r="X380" s="235"/>
      <c r="Y380" s="235"/>
      <c r="Z380" s="235"/>
      <c r="AA380" s="235"/>
      <c r="AB380" s="235"/>
      <c r="AC380" s="235"/>
      <c r="AD380" s="235"/>
      <c r="AE380" s="235"/>
      <c r="AF380" s="235"/>
      <c r="AG380" s="235"/>
      <c r="AH380" s="434"/>
      <c r="AI380" s="424"/>
      <c r="AJ380" s="235"/>
      <c r="AK380" s="235"/>
      <c r="AL380" s="235"/>
      <c r="AM380" s="235"/>
      <c r="AN380" s="235"/>
      <c r="AO380" s="235"/>
      <c r="AP380" s="235"/>
      <c r="AQ380" s="235"/>
      <c r="AR380" s="235"/>
      <c r="AS380" s="235"/>
      <c r="AT380" s="235"/>
      <c r="AU380" s="235"/>
      <c r="AV380" s="235"/>
      <c r="AW380" s="235"/>
      <c r="AX380" s="434"/>
      <c r="AY380" s="424"/>
      <c r="AZ380" s="235"/>
      <c r="BA380" s="235"/>
      <c r="BB380" s="235"/>
      <c r="BC380" s="235"/>
      <c r="BD380" s="235"/>
      <c r="BE380" s="235"/>
      <c r="BF380" s="235"/>
      <c r="BG380" s="235"/>
      <c r="BH380" s="235"/>
      <c r="BI380" s="235"/>
      <c r="BJ380" s="235"/>
      <c r="BK380" s="235"/>
      <c r="BL380" s="235"/>
      <c r="BM380" s="235"/>
      <c r="BN380" s="434"/>
      <c r="BO380" s="424"/>
      <c r="BP380" s="235"/>
      <c r="BQ380" s="235"/>
      <c r="BR380" s="235"/>
      <c r="BS380" s="235"/>
      <c r="BT380" s="235"/>
      <c r="BU380" s="235"/>
      <c r="BV380" s="235"/>
      <c r="BW380" s="235"/>
      <c r="BX380" s="235"/>
      <c r="BY380" s="235"/>
      <c r="BZ380" s="235"/>
      <c r="CA380" s="235"/>
      <c r="CB380" s="235"/>
      <c r="CC380" s="235"/>
      <c r="CD380" s="434"/>
      <c r="CE380" s="424"/>
      <c r="CF380" s="235"/>
      <c r="CG380" s="235"/>
      <c r="CH380" s="235"/>
      <c r="CI380" s="235"/>
      <c r="CJ380" s="235"/>
      <c r="CK380" s="235"/>
      <c r="CL380" s="235"/>
      <c r="CM380" s="235"/>
      <c r="CN380" s="235"/>
      <c r="CO380" s="235"/>
      <c r="CP380" s="235"/>
      <c r="CQ380" s="235"/>
      <c r="CR380" s="235"/>
      <c r="CS380" s="235"/>
      <c r="CT380" s="434"/>
      <c r="CU380" s="233"/>
    </row>
    <row r="381" spans="2:99" outlineLevel="2">
      <c r="B381" s="46" t="str">
        <f>$B$169&amp;": Ewe Lambs"</f>
        <v>V. Late: Ewe Lambs</v>
      </c>
      <c r="C381" s="229">
        <f t="shared" ref="C381:R383" si="289">CHOOSE(d.Region,S381,AI381,AY381)</f>
        <v>0</v>
      </c>
      <c r="D381" s="229">
        <f t="shared" si="289"/>
        <v>0</v>
      </c>
      <c r="E381" s="229">
        <f t="shared" si="289"/>
        <v>0</v>
      </c>
      <c r="F381" s="229">
        <f t="shared" si="289"/>
        <v>0</v>
      </c>
      <c r="G381" s="229">
        <f t="shared" si="289"/>
        <v>0</v>
      </c>
      <c r="H381" s="229">
        <f t="shared" si="289"/>
        <v>0</v>
      </c>
      <c r="I381" s="229">
        <f t="shared" si="289"/>
        <v>0</v>
      </c>
      <c r="J381" s="229">
        <f t="shared" si="289"/>
        <v>0</v>
      </c>
      <c r="K381" s="229">
        <f t="shared" si="289"/>
        <v>0</v>
      </c>
      <c r="L381" s="229">
        <f t="shared" si="289"/>
        <v>0</v>
      </c>
      <c r="M381" s="229">
        <f t="shared" si="289"/>
        <v>0</v>
      </c>
      <c r="N381" s="229">
        <f t="shared" si="289"/>
        <v>0</v>
      </c>
      <c r="O381" s="229">
        <f t="shared" si="289"/>
        <v>0</v>
      </c>
      <c r="P381" s="229">
        <f t="shared" si="289"/>
        <v>0</v>
      </c>
      <c r="Q381" s="229">
        <f t="shared" si="289"/>
        <v>0</v>
      </c>
      <c r="R381" s="410">
        <f t="shared" si="289"/>
        <v>0</v>
      </c>
      <c r="S381" s="421"/>
      <c r="T381" s="230"/>
      <c r="U381" s="230"/>
      <c r="V381" s="230"/>
      <c r="W381" s="230"/>
      <c r="X381" s="230"/>
      <c r="Y381" s="230"/>
      <c r="Z381" s="230"/>
      <c r="AA381" s="230"/>
      <c r="AB381" s="230"/>
      <c r="AC381" s="230"/>
      <c r="AD381" s="230"/>
      <c r="AE381" s="230"/>
      <c r="AF381" s="230"/>
      <c r="AG381" s="230"/>
      <c r="AH381" s="432"/>
      <c r="AI381" s="421"/>
      <c r="AJ381" s="230"/>
      <c r="AK381" s="230"/>
      <c r="AL381" s="230"/>
      <c r="AM381" s="230"/>
      <c r="AN381" s="230"/>
      <c r="AO381" s="230"/>
      <c r="AP381" s="230"/>
      <c r="AQ381" s="230"/>
      <c r="AR381" s="230"/>
      <c r="AS381" s="230"/>
      <c r="AT381" s="230"/>
      <c r="AU381" s="230"/>
      <c r="AV381" s="230"/>
      <c r="AW381" s="230"/>
      <c r="AX381" s="432"/>
      <c r="AY381" s="421"/>
      <c r="AZ381" s="230"/>
      <c r="BA381" s="230"/>
      <c r="BB381" s="230"/>
      <c r="BC381" s="230"/>
      <c r="BD381" s="230"/>
      <c r="BE381" s="230"/>
      <c r="BF381" s="230"/>
      <c r="BG381" s="230"/>
      <c r="BH381" s="230"/>
      <c r="BI381" s="230"/>
      <c r="BJ381" s="230"/>
      <c r="BK381" s="230"/>
      <c r="BL381" s="230"/>
      <c r="BM381" s="230"/>
      <c r="BN381" s="432"/>
      <c r="BO381" s="421"/>
      <c r="BP381" s="230"/>
      <c r="BQ381" s="230"/>
      <c r="BR381" s="230"/>
      <c r="BS381" s="230"/>
      <c r="BT381" s="230"/>
      <c r="BU381" s="230"/>
      <c r="BV381" s="230"/>
      <c r="BW381" s="230"/>
      <c r="BX381" s="230"/>
      <c r="BY381" s="230"/>
      <c r="BZ381" s="230"/>
      <c r="CA381" s="230"/>
      <c r="CB381" s="230"/>
      <c r="CC381" s="230"/>
      <c r="CD381" s="432"/>
      <c r="CE381" s="421"/>
      <c r="CF381" s="230"/>
      <c r="CG381" s="230"/>
      <c r="CH381" s="230"/>
      <c r="CI381" s="230"/>
      <c r="CJ381" s="230"/>
      <c r="CK381" s="230"/>
      <c r="CL381" s="230"/>
      <c r="CM381" s="230"/>
      <c r="CN381" s="230"/>
      <c r="CO381" s="230"/>
      <c r="CP381" s="230"/>
      <c r="CQ381" s="230"/>
      <c r="CR381" s="230"/>
      <c r="CS381" s="230"/>
      <c r="CT381" s="432"/>
      <c r="CU381" s="231" t="s">
        <v>1037</v>
      </c>
    </row>
    <row r="382" spans="2:99" outlineLevel="2">
      <c r="B382" s="47" t="s">
        <v>1068</v>
      </c>
      <c r="C382" s="232">
        <f t="shared" si="289"/>
        <v>0</v>
      </c>
      <c r="D382" s="232">
        <f t="shared" si="289"/>
        <v>0</v>
      </c>
      <c r="E382" s="232">
        <f t="shared" si="289"/>
        <v>0</v>
      </c>
      <c r="F382" s="232">
        <f t="shared" si="289"/>
        <v>0</v>
      </c>
      <c r="G382" s="232">
        <f t="shared" si="289"/>
        <v>0</v>
      </c>
      <c r="H382" s="232">
        <f t="shared" si="289"/>
        <v>0</v>
      </c>
      <c r="I382" s="232">
        <f t="shared" si="289"/>
        <v>0</v>
      </c>
      <c r="J382" s="232">
        <f t="shared" si="289"/>
        <v>0</v>
      </c>
      <c r="K382" s="232">
        <f t="shared" si="289"/>
        <v>0</v>
      </c>
      <c r="L382" s="232">
        <f t="shared" si="289"/>
        <v>0</v>
      </c>
      <c r="M382" s="232">
        <f t="shared" si="289"/>
        <v>0</v>
      </c>
      <c r="N382" s="232">
        <f t="shared" si="289"/>
        <v>0</v>
      </c>
      <c r="O382" s="232">
        <f t="shared" si="289"/>
        <v>0</v>
      </c>
      <c r="P382" s="232">
        <f t="shared" si="289"/>
        <v>0</v>
      </c>
      <c r="Q382" s="232">
        <f t="shared" si="289"/>
        <v>0</v>
      </c>
      <c r="R382" s="411">
        <f t="shared" si="289"/>
        <v>0</v>
      </c>
      <c r="S382" s="422"/>
      <c r="T382" s="423"/>
      <c r="U382" s="423"/>
      <c r="V382" s="423"/>
      <c r="W382" s="423"/>
      <c r="X382" s="423"/>
      <c r="Y382" s="423"/>
      <c r="Z382" s="423"/>
      <c r="AA382" s="423"/>
      <c r="AB382" s="423"/>
      <c r="AC382" s="423"/>
      <c r="AD382" s="423"/>
      <c r="AE382" s="423"/>
      <c r="AF382" s="423"/>
      <c r="AG382" s="423"/>
      <c r="AH382" s="433"/>
      <c r="AI382" s="422"/>
      <c r="AJ382" s="423"/>
      <c r="AK382" s="423"/>
      <c r="AL382" s="423"/>
      <c r="AM382" s="423"/>
      <c r="AN382" s="423"/>
      <c r="AO382" s="423"/>
      <c r="AP382" s="423"/>
      <c r="AQ382" s="423"/>
      <c r="AR382" s="423"/>
      <c r="AS382" s="423"/>
      <c r="AT382" s="423"/>
      <c r="AU382" s="423"/>
      <c r="AV382" s="423"/>
      <c r="AW382" s="423"/>
      <c r="AX382" s="433"/>
      <c r="AY382" s="422"/>
      <c r="AZ382" s="423"/>
      <c r="BA382" s="423"/>
      <c r="BB382" s="423"/>
      <c r="BC382" s="423"/>
      <c r="BD382" s="423"/>
      <c r="BE382" s="423"/>
      <c r="BF382" s="423"/>
      <c r="BG382" s="423"/>
      <c r="BH382" s="423"/>
      <c r="BI382" s="423"/>
      <c r="BJ382" s="423"/>
      <c r="BK382" s="423"/>
      <c r="BL382" s="423"/>
      <c r="BM382" s="423"/>
      <c r="BN382" s="433"/>
      <c r="BO382" s="422"/>
      <c r="BP382" s="423"/>
      <c r="BQ382" s="423"/>
      <c r="BR382" s="423"/>
      <c r="BS382" s="423"/>
      <c r="BT382" s="423"/>
      <c r="BU382" s="423"/>
      <c r="BV382" s="423"/>
      <c r="BW382" s="423"/>
      <c r="BX382" s="423"/>
      <c r="BY382" s="423"/>
      <c r="BZ382" s="423"/>
      <c r="CA382" s="423"/>
      <c r="CB382" s="423"/>
      <c r="CC382" s="423"/>
      <c r="CD382" s="433"/>
      <c r="CE382" s="422"/>
      <c r="CF382" s="423"/>
      <c r="CG382" s="423"/>
      <c r="CH382" s="423"/>
      <c r="CI382" s="423"/>
      <c r="CJ382" s="423"/>
      <c r="CK382" s="423"/>
      <c r="CL382" s="423"/>
      <c r="CM382" s="423"/>
      <c r="CN382" s="423"/>
      <c r="CO382" s="423"/>
      <c r="CP382" s="423"/>
      <c r="CQ382" s="423"/>
      <c r="CR382" s="423"/>
      <c r="CS382" s="423"/>
      <c r="CT382" s="433"/>
      <c r="CU382" s="233"/>
    </row>
    <row r="383" spans="2:99" outlineLevel="2">
      <c r="B383" s="48" t="s">
        <v>1069</v>
      </c>
      <c r="C383" s="234">
        <f t="shared" si="289"/>
        <v>0</v>
      </c>
      <c r="D383" s="234">
        <f t="shared" si="289"/>
        <v>0</v>
      </c>
      <c r="E383" s="234">
        <f t="shared" si="289"/>
        <v>0</v>
      </c>
      <c r="F383" s="234">
        <f t="shared" si="289"/>
        <v>0</v>
      </c>
      <c r="G383" s="234">
        <f t="shared" si="289"/>
        <v>0</v>
      </c>
      <c r="H383" s="234">
        <f t="shared" si="289"/>
        <v>0</v>
      </c>
      <c r="I383" s="234">
        <f t="shared" si="289"/>
        <v>0</v>
      </c>
      <c r="J383" s="234">
        <f t="shared" si="289"/>
        <v>0</v>
      </c>
      <c r="K383" s="234">
        <f t="shared" si="289"/>
        <v>0</v>
      </c>
      <c r="L383" s="234">
        <f t="shared" si="289"/>
        <v>0</v>
      </c>
      <c r="M383" s="234">
        <f t="shared" si="289"/>
        <v>0</v>
      </c>
      <c r="N383" s="234">
        <f t="shared" si="289"/>
        <v>0</v>
      </c>
      <c r="O383" s="234">
        <f t="shared" si="289"/>
        <v>0</v>
      </c>
      <c r="P383" s="234">
        <f t="shared" si="289"/>
        <v>0</v>
      </c>
      <c r="Q383" s="234">
        <f t="shared" si="289"/>
        <v>0</v>
      </c>
      <c r="R383" s="412">
        <f t="shared" si="289"/>
        <v>0</v>
      </c>
      <c r="S383" s="424"/>
      <c r="T383" s="235"/>
      <c r="U383" s="235"/>
      <c r="V383" s="235"/>
      <c r="W383" s="235"/>
      <c r="X383" s="235"/>
      <c r="Y383" s="235"/>
      <c r="Z383" s="235"/>
      <c r="AA383" s="235"/>
      <c r="AB383" s="235"/>
      <c r="AC383" s="235"/>
      <c r="AD383" s="235"/>
      <c r="AE383" s="235"/>
      <c r="AF383" s="235"/>
      <c r="AG383" s="235"/>
      <c r="AH383" s="434"/>
      <c r="AI383" s="424"/>
      <c r="AJ383" s="235"/>
      <c r="AK383" s="235"/>
      <c r="AL383" s="235"/>
      <c r="AM383" s="235"/>
      <c r="AN383" s="235"/>
      <c r="AO383" s="235"/>
      <c r="AP383" s="235"/>
      <c r="AQ383" s="235"/>
      <c r="AR383" s="235"/>
      <c r="AS383" s="235"/>
      <c r="AT383" s="235"/>
      <c r="AU383" s="235"/>
      <c r="AV383" s="235"/>
      <c r="AW383" s="235"/>
      <c r="AX383" s="434"/>
      <c r="AY383" s="424"/>
      <c r="AZ383" s="235"/>
      <c r="BA383" s="235"/>
      <c r="BB383" s="235"/>
      <c r="BC383" s="235"/>
      <c r="BD383" s="235"/>
      <c r="BE383" s="235"/>
      <c r="BF383" s="235"/>
      <c r="BG383" s="235"/>
      <c r="BH383" s="235"/>
      <c r="BI383" s="235"/>
      <c r="BJ383" s="235"/>
      <c r="BK383" s="235"/>
      <c r="BL383" s="235"/>
      <c r="BM383" s="235"/>
      <c r="BN383" s="434"/>
      <c r="BO383" s="424"/>
      <c r="BP383" s="235"/>
      <c r="BQ383" s="235"/>
      <c r="BR383" s="235"/>
      <c r="BS383" s="235"/>
      <c r="BT383" s="235"/>
      <c r="BU383" s="235"/>
      <c r="BV383" s="235"/>
      <c r="BW383" s="235"/>
      <c r="BX383" s="235"/>
      <c r="BY383" s="235"/>
      <c r="BZ383" s="235"/>
      <c r="CA383" s="235"/>
      <c r="CB383" s="235"/>
      <c r="CC383" s="235"/>
      <c r="CD383" s="434"/>
      <c r="CE383" s="424"/>
      <c r="CF383" s="235"/>
      <c r="CG383" s="235"/>
      <c r="CH383" s="235"/>
      <c r="CI383" s="235"/>
      <c r="CJ383" s="235"/>
      <c r="CK383" s="235"/>
      <c r="CL383" s="235"/>
      <c r="CM383" s="235"/>
      <c r="CN383" s="235"/>
      <c r="CO383" s="235"/>
      <c r="CP383" s="235"/>
      <c r="CQ383" s="235"/>
      <c r="CR383" s="235"/>
      <c r="CS383" s="235"/>
      <c r="CT383" s="434"/>
      <c r="CU383" s="233"/>
    </row>
    <row r="384" spans="2:99" outlineLevel="2">
      <c r="B384" s="46" t="str">
        <f>$B$170&amp;": Ewe Lambs"</f>
        <v>7mo with 0% mated: Ewe Lambs</v>
      </c>
      <c r="C384" s="229">
        <f t="shared" si="259"/>
        <v>0</v>
      </c>
      <c r="D384" s="229">
        <f t="shared" si="260"/>
        <v>0</v>
      </c>
      <c r="E384" s="229">
        <f t="shared" si="261"/>
        <v>0</v>
      </c>
      <c r="F384" s="229">
        <f t="shared" si="262"/>
        <v>0</v>
      </c>
      <c r="G384" s="229">
        <f t="shared" si="263"/>
        <v>0</v>
      </c>
      <c r="H384" s="229">
        <f t="shared" si="264"/>
        <v>0</v>
      </c>
      <c r="I384" s="229">
        <f t="shared" si="265"/>
        <v>0</v>
      </c>
      <c r="J384" s="229">
        <f t="shared" si="266"/>
        <v>0</v>
      </c>
      <c r="K384" s="229">
        <f t="shared" si="267"/>
        <v>0</v>
      </c>
      <c r="L384" s="229">
        <f t="shared" si="268"/>
        <v>0</v>
      </c>
      <c r="M384" s="229">
        <f t="shared" si="269"/>
        <v>0</v>
      </c>
      <c r="N384" s="229">
        <f t="shared" si="270"/>
        <v>0</v>
      </c>
      <c r="O384" s="229">
        <f t="shared" si="271"/>
        <v>0</v>
      </c>
      <c r="P384" s="229">
        <f t="shared" si="272"/>
        <v>0</v>
      </c>
      <c r="Q384" s="229">
        <f t="shared" si="273"/>
        <v>0</v>
      </c>
      <c r="R384" s="410">
        <f t="shared" si="274"/>
        <v>0</v>
      </c>
      <c r="S384" s="324">
        <f>S369</f>
        <v>0</v>
      </c>
      <c r="T384" s="324">
        <f t="shared" ref="T384:BN384" si="290">T369</f>
        <v>0</v>
      </c>
      <c r="U384" s="324">
        <f t="shared" si="290"/>
        <v>0</v>
      </c>
      <c r="V384" s="324">
        <f t="shared" si="290"/>
        <v>0</v>
      </c>
      <c r="W384" s="324">
        <f t="shared" si="290"/>
        <v>0</v>
      </c>
      <c r="X384" s="324">
        <f t="shared" si="290"/>
        <v>0</v>
      </c>
      <c r="Y384" s="324">
        <f t="shared" si="290"/>
        <v>0</v>
      </c>
      <c r="Z384" s="324">
        <f t="shared" si="290"/>
        <v>0</v>
      </c>
      <c r="AA384" s="324">
        <f t="shared" si="290"/>
        <v>0</v>
      </c>
      <c r="AB384" s="324">
        <f t="shared" si="290"/>
        <v>0</v>
      </c>
      <c r="AC384" s="324">
        <f t="shared" si="290"/>
        <v>0</v>
      </c>
      <c r="AD384" s="324">
        <f t="shared" si="290"/>
        <v>0</v>
      </c>
      <c r="AE384" s="324">
        <f t="shared" si="290"/>
        <v>0</v>
      </c>
      <c r="AF384" s="324">
        <f t="shared" si="290"/>
        <v>0</v>
      </c>
      <c r="AG384" s="324">
        <f t="shared" si="290"/>
        <v>0</v>
      </c>
      <c r="AH384" s="324">
        <f t="shared" si="290"/>
        <v>0</v>
      </c>
      <c r="AI384" s="324">
        <f t="shared" si="290"/>
        <v>0</v>
      </c>
      <c r="AJ384" s="324">
        <f t="shared" si="290"/>
        <v>0</v>
      </c>
      <c r="AK384" s="324">
        <f t="shared" si="290"/>
        <v>0</v>
      </c>
      <c r="AL384" s="324">
        <f t="shared" si="290"/>
        <v>0</v>
      </c>
      <c r="AM384" s="324">
        <f t="shared" si="290"/>
        <v>0</v>
      </c>
      <c r="AN384" s="324">
        <f t="shared" si="290"/>
        <v>0</v>
      </c>
      <c r="AO384" s="324">
        <f t="shared" si="290"/>
        <v>0</v>
      </c>
      <c r="AP384" s="324">
        <f t="shared" si="290"/>
        <v>0</v>
      </c>
      <c r="AQ384" s="324">
        <f t="shared" si="290"/>
        <v>0</v>
      </c>
      <c r="AR384" s="324">
        <f t="shared" si="290"/>
        <v>0</v>
      </c>
      <c r="AS384" s="324">
        <f t="shared" si="290"/>
        <v>0</v>
      </c>
      <c r="AT384" s="324">
        <f t="shared" si="290"/>
        <v>0</v>
      </c>
      <c r="AU384" s="324">
        <f t="shared" si="290"/>
        <v>0</v>
      </c>
      <c r="AV384" s="324">
        <f t="shared" si="290"/>
        <v>0</v>
      </c>
      <c r="AW384" s="324">
        <f t="shared" si="290"/>
        <v>0</v>
      </c>
      <c r="AX384" s="324">
        <f t="shared" si="290"/>
        <v>0</v>
      </c>
      <c r="AY384" s="324">
        <f t="shared" si="290"/>
        <v>0</v>
      </c>
      <c r="AZ384" s="324">
        <f t="shared" si="290"/>
        <v>0</v>
      </c>
      <c r="BA384" s="324">
        <f t="shared" si="290"/>
        <v>0</v>
      </c>
      <c r="BB384" s="324">
        <f t="shared" si="290"/>
        <v>0</v>
      </c>
      <c r="BC384" s="324">
        <f t="shared" si="290"/>
        <v>0</v>
      </c>
      <c r="BD384" s="324">
        <f t="shared" si="290"/>
        <v>0</v>
      </c>
      <c r="BE384" s="324">
        <f t="shared" si="290"/>
        <v>0</v>
      </c>
      <c r="BF384" s="324">
        <f t="shared" si="290"/>
        <v>0</v>
      </c>
      <c r="BG384" s="324">
        <f t="shared" si="290"/>
        <v>0</v>
      </c>
      <c r="BH384" s="324">
        <f t="shared" si="290"/>
        <v>0</v>
      </c>
      <c r="BI384" s="324">
        <f t="shared" si="290"/>
        <v>0</v>
      </c>
      <c r="BJ384" s="324">
        <f t="shared" si="290"/>
        <v>0</v>
      </c>
      <c r="BK384" s="324">
        <f t="shared" si="290"/>
        <v>0</v>
      </c>
      <c r="BL384" s="324">
        <f t="shared" si="290"/>
        <v>0</v>
      </c>
      <c r="BM384" s="324">
        <f t="shared" si="290"/>
        <v>0</v>
      </c>
      <c r="BN384" s="324">
        <f t="shared" si="290"/>
        <v>0</v>
      </c>
      <c r="BO384" s="324">
        <f t="shared" ref="BO384:CT384" si="291">BO369</f>
        <v>0</v>
      </c>
      <c r="BP384" s="324">
        <f t="shared" si="291"/>
        <v>0</v>
      </c>
      <c r="BQ384" s="324">
        <f t="shared" si="291"/>
        <v>0</v>
      </c>
      <c r="BR384" s="324">
        <f t="shared" si="291"/>
        <v>0</v>
      </c>
      <c r="BS384" s="324">
        <f t="shared" si="291"/>
        <v>0</v>
      </c>
      <c r="BT384" s="324">
        <f t="shared" si="291"/>
        <v>0</v>
      </c>
      <c r="BU384" s="324">
        <f t="shared" si="291"/>
        <v>0</v>
      </c>
      <c r="BV384" s="324">
        <f t="shared" si="291"/>
        <v>0</v>
      </c>
      <c r="BW384" s="324">
        <f t="shared" si="291"/>
        <v>0</v>
      </c>
      <c r="BX384" s="324">
        <f t="shared" si="291"/>
        <v>0</v>
      </c>
      <c r="BY384" s="324">
        <f t="shared" si="291"/>
        <v>0</v>
      </c>
      <c r="BZ384" s="324">
        <f t="shared" si="291"/>
        <v>0</v>
      </c>
      <c r="CA384" s="324">
        <f t="shared" si="291"/>
        <v>0</v>
      </c>
      <c r="CB384" s="324">
        <f t="shared" si="291"/>
        <v>0</v>
      </c>
      <c r="CC384" s="324">
        <f t="shared" si="291"/>
        <v>0</v>
      </c>
      <c r="CD384" s="324">
        <f t="shared" si="291"/>
        <v>0</v>
      </c>
      <c r="CE384" s="324">
        <f t="shared" si="291"/>
        <v>0</v>
      </c>
      <c r="CF384" s="324">
        <f t="shared" si="291"/>
        <v>0</v>
      </c>
      <c r="CG384" s="324">
        <f t="shared" si="291"/>
        <v>0</v>
      </c>
      <c r="CH384" s="324">
        <f t="shared" si="291"/>
        <v>0</v>
      </c>
      <c r="CI384" s="324">
        <f t="shared" si="291"/>
        <v>0</v>
      </c>
      <c r="CJ384" s="324">
        <f t="shared" si="291"/>
        <v>0</v>
      </c>
      <c r="CK384" s="324">
        <f t="shared" si="291"/>
        <v>0</v>
      </c>
      <c r="CL384" s="324">
        <f t="shared" si="291"/>
        <v>0</v>
      </c>
      <c r="CM384" s="324">
        <f t="shared" si="291"/>
        <v>0</v>
      </c>
      <c r="CN384" s="324">
        <f t="shared" si="291"/>
        <v>0</v>
      </c>
      <c r="CO384" s="324">
        <f t="shared" si="291"/>
        <v>0</v>
      </c>
      <c r="CP384" s="324">
        <f t="shared" si="291"/>
        <v>0</v>
      </c>
      <c r="CQ384" s="324">
        <f t="shared" si="291"/>
        <v>0</v>
      </c>
      <c r="CR384" s="324">
        <f t="shared" si="291"/>
        <v>0</v>
      </c>
      <c r="CS384" s="324">
        <f t="shared" si="291"/>
        <v>0</v>
      </c>
      <c r="CT384" s="324">
        <f t="shared" si="291"/>
        <v>0</v>
      </c>
      <c r="CU384" s="231" t="s">
        <v>1037</v>
      </c>
    </row>
    <row r="385" spans="1:122" outlineLevel="2">
      <c r="B385" s="47" t="s">
        <v>1068</v>
      </c>
      <c r="C385" s="232">
        <f t="shared" si="259"/>
        <v>0</v>
      </c>
      <c r="D385" s="232">
        <f t="shared" si="260"/>
        <v>0</v>
      </c>
      <c r="E385" s="232">
        <f t="shared" si="261"/>
        <v>0</v>
      </c>
      <c r="F385" s="232">
        <f t="shared" si="262"/>
        <v>0</v>
      </c>
      <c r="G385" s="232">
        <f t="shared" si="263"/>
        <v>0</v>
      </c>
      <c r="H385" s="232">
        <f t="shared" si="264"/>
        <v>0</v>
      </c>
      <c r="I385" s="232">
        <f t="shared" si="265"/>
        <v>0</v>
      </c>
      <c r="J385" s="232">
        <f t="shared" si="266"/>
        <v>0</v>
      </c>
      <c r="K385" s="232">
        <f t="shared" si="267"/>
        <v>0</v>
      </c>
      <c r="L385" s="232">
        <f t="shared" si="268"/>
        <v>0</v>
      </c>
      <c r="M385" s="232">
        <f t="shared" si="269"/>
        <v>0</v>
      </c>
      <c r="N385" s="232">
        <f t="shared" si="270"/>
        <v>0</v>
      </c>
      <c r="O385" s="232">
        <f t="shared" si="271"/>
        <v>0</v>
      </c>
      <c r="P385" s="232">
        <f t="shared" si="272"/>
        <v>0</v>
      </c>
      <c r="Q385" s="232">
        <f t="shared" si="273"/>
        <v>0</v>
      </c>
      <c r="R385" s="411">
        <f t="shared" si="274"/>
        <v>0</v>
      </c>
      <c r="S385" s="324">
        <f t="shared" ref="S385:BN385" si="292">S370</f>
        <v>0</v>
      </c>
      <c r="T385" s="324">
        <f t="shared" si="292"/>
        <v>0</v>
      </c>
      <c r="U385" s="324">
        <f t="shared" si="292"/>
        <v>0</v>
      </c>
      <c r="V385" s="324">
        <f t="shared" si="292"/>
        <v>0</v>
      </c>
      <c r="W385" s="324">
        <f t="shared" si="292"/>
        <v>0</v>
      </c>
      <c r="X385" s="324">
        <f t="shared" si="292"/>
        <v>0</v>
      </c>
      <c r="Y385" s="324">
        <f t="shared" si="292"/>
        <v>0</v>
      </c>
      <c r="Z385" s="324">
        <f t="shared" si="292"/>
        <v>0</v>
      </c>
      <c r="AA385" s="324">
        <f t="shared" si="292"/>
        <v>0</v>
      </c>
      <c r="AB385" s="324">
        <f t="shared" si="292"/>
        <v>0</v>
      </c>
      <c r="AC385" s="324">
        <f t="shared" si="292"/>
        <v>0</v>
      </c>
      <c r="AD385" s="324">
        <f t="shared" si="292"/>
        <v>0</v>
      </c>
      <c r="AE385" s="324">
        <f t="shared" si="292"/>
        <v>0</v>
      </c>
      <c r="AF385" s="324">
        <f t="shared" si="292"/>
        <v>0</v>
      </c>
      <c r="AG385" s="324">
        <f t="shared" si="292"/>
        <v>0</v>
      </c>
      <c r="AH385" s="324">
        <f t="shared" si="292"/>
        <v>0</v>
      </c>
      <c r="AI385" s="324">
        <f t="shared" si="292"/>
        <v>0</v>
      </c>
      <c r="AJ385" s="324">
        <f t="shared" si="292"/>
        <v>0</v>
      </c>
      <c r="AK385" s="324">
        <f t="shared" si="292"/>
        <v>0</v>
      </c>
      <c r="AL385" s="324">
        <f t="shared" si="292"/>
        <v>0</v>
      </c>
      <c r="AM385" s="324">
        <f t="shared" si="292"/>
        <v>0</v>
      </c>
      <c r="AN385" s="324">
        <f t="shared" si="292"/>
        <v>0</v>
      </c>
      <c r="AO385" s="324">
        <f t="shared" si="292"/>
        <v>0</v>
      </c>
      <c r="AP385" s="324">
        <f t="shared" si="292"/>
        <v>0</v>
      </c>
      <c r="AQ385" s="324">
        <f t="shared" si="292"/>
        <v>0</v>
      </c>
      <c r="AR385" s="324">
        <f t="shared" si="292"/>
        <v>0</v>
      </c>
      <c r="AS385" s="324">
        <f t="shared" si="292"/>
        <v>0</v>
      </c>
      <c r="AT385" s="324">
        <f t="shared" si="292"/>
        <v>0</v>
      </c>
      <c r="AU385" s="324">
        <f t="shared" si="292"/>
        <v>0</v>
      </c>
      <c r="AV385" s="324">
        <f t="shared" si="292"/>
        <v>0</v>
      </c>
      <c r="AW385" s="324">
        <f t="shared" si="292"/>
        <v>0</v>
      </c>
      <c r="AX385" s="324">
        <f t="shared" si="292"/>
        <v>0</v>
      </c>
      <c r="AY385" s="324">
        <f t="shared" si="292"/>
        <v>0</v>
      </c>
      <c r="AZ385" s="324">
        <f t="shared" si="292"/>
        <v>0</v>
      </c>
      <c r="BA385" s="324">
        <f t="shared" si="292"/>
        <v>0</v>
      </c>
      <c r="BB385" s="324">
        <f t="shared" si="292"/>
        <v>0</v>
      </c>
      <c r="BC385" s="324">
        <f t="shared" si="292"/>
        <v>0</v>
      </c>
      <c r="BD385" s="324">
        <f t="shared" si="292"/>
        <v>0</v>
      </c>
      <c r="BE385" s="324">
        <f t="shared" si="292"/>
        <v>0</v>
      </c>
      <c r="BF385" s="324">
        <f t="shared" si="292"/>
        <v>0</v>
      </c>
      <c r="BG385" s="324">
        <f t="shared" si="292"/>
        <v>0</v>
      </c>
      <c r="BH385" s="324">
        <f t="shared" si="292"/>
        <v>0</v>
      </c>
      <c r="BI385" s="324">
        <f t="shared" si="292"/>
        <v>0</v>
      </c>
      <c r="BJ385" s="324">
        <f t="shared" si="292"/>
        <v>0</v>
      </c>
      <c r="BK385" s="324">
        <f t="shared" si="292"/>
        <v>0</v>
      </c>
      <c r="BL385" s="324">
        <f t="shared" si="292"/>
        <v>0</v>
      </c>
      <c r="BM385" s="324">
        <f t="shared" si="292"/>
        <v>0</v>
      </c>
      <c r="BN385" s="324">
        <f t="shared" si="292"/>
        <v>0</v>
      </c>
      <c r="BO385" s="324">
        <f t="shared" ref="BO385:CT385" si="293">BO370</f>
        <v>0</v>
      </c>
      <c r="BP385" s="324">
        <f t="shared" si="293"/>
        <v>0</v>
      </c>
      <c r="BQ385" s="324">
        <f t="shared" si="293"/>
        <v>0</v>
      </c>
      <c r="BR385" s="324">
        <f t="shared" si="293"/>
        <v>0</v>
      </c>
      <c r="BS385" s="324">
        <f t="shared" si="293"/>
        <v>0</v>
      </c>
      <c r="BT385" s="324">
        <f t="shared" si="293"/>
        <v>0</v>
      </c>
      <c r="BU385" s="324">
        <f t="shared" si="293"/>
        <v>0</v>
      </c>
      <c r="BV385" s="324">
        <f t="shared" si="293"/>
        <v>0</v>
      </c>
      <c r="BW385" s="324">
        <f t="shared" si="293"/>
        <v>0</v>
      </c>
      <c r="BX385" s="324">
        <f t="shared" si="293"/>
        <v>0</v>
      </c>
      <c r="BY385" s="324">
        <f t="shared" si="293"/>
        <v>0</v>
      </c>
      <c r="BZ385" s="324">
        <f t="shared" si="293"/>
        <v>0</v>
      </c>
      <c r="CA385" s="324">
        <f t="shared" si="293"/>
        <v>0</v>
      </c>
      <c r="CB385" s="324">
        <f t="shared" si="293"/>
        <v>0</v>
      </c>
      <c r="CC385" s="324">
        <f t="shared" si="293"/>
        <v>0</v>
      </c>
      <c r="CD385" s="324">
        <f t="shared" si="293"/>
        <v>0</v>
      </c>
      <c r="CE385" s="324">
        <f t="shared" si="293"/>
        <v>0</v>
      </c>
      <c r="CF385" s="324">
        <f t="shared" si="293"/>
        <v>0</v>
      </c>
      <c r="CG385" s="324">
        <f t="shared" si="293"/>
        <v>0</v>
      </c>
      <c r="CH385" s="324">
        <f t="shared" si="293"/>
        <v>0</v>
      </c>
      <c r="CI385" s="324">
        <f t="shared" si="293"/>
        <v>0</v>
      </c>
      <c r="CJ385" s="324">
        <f t="shared" si="293"/>
        <v>0</v>
      </c>
      <c r="CK385" s="324">
        <f t="shared" si="293"/>
        <v>0</v>
      </c>
      <c r="CL385" s="324">
        <f t="shared" si="293"/>
        <v>0</v>
      </c>
      <c r="CM385" s="324">
        <f t="shared" si="293"/>
        <v>0</v>
      </c>
      <c r="CN385" s="324">
        <f t="shared" si="293"/>
        <v>0</v>
      </c>
      <c r="CO385" s="324">
        <f t="shared" si="293"/>
        <v>0</v>
      </c>
      <c r="CP385" s="324">
        <f t="shared" si="293"/>
        <v>0</v>
      </c>
      <c r="CQ385" s="324">
        <f t="shared" si="293"/>
        <v>0</v>
      </c>
      <c r="CR385" s="324">
        <f t="shared" si="293"/>
        <v>0</v>
      </c>
      <c r="CS385" s="324">
        <f t="shared" si="293"/>
        <v>0</v>
      </c>
      <c r="CT385" s="324">
        <f t="shared" si="293"/>
        <v>0</v>
      </c>
      <c r="CU385" s="233"/>
    </row>
    <row r="386" spans="1:122" outlineLevel="2">
      <c r="B386" s="48" t="s">
        <v>1069</v>
      </c>
      <c r="C386" s="234">
        <f t="shared" si="259"/>
        <v>0</v>
      </c>
      <c r="D386" s="234">
        <f t="shared" si="260"/>
        <v>0</v>
      </c>
      <c r="E386" s="234">
        <f t="shared" si="261"/>
        <v>0</v>
      </c>
      <c r="F386" s="234">
        <f t="shared" si="262"/>
        <v>0</v>
      </c>
      <c r="G386" s="234">
        <f t="shared" si="263"/>
        <v>0</v>
      </c>
      <c r="H386" s="234">
        <f t="shared" si="264"/>
        <v>0</v>
      </c>
      <c r="I386" s="234">
        <f t="shared" si="265"/>
        <v>0</v>
      </c>
      <c r="J386" s="234">
        <f t="shared" si="266"/>
        <v>0</v>
      </c>
      <c r="K386" s="234">
        <f t="shared" si="267"/>
        <v>0</v>
      </c>
      <c r="L386" s="234">
        <f t="shared" si="268"/>
        <v>0</v>
      </c>
      <c r="M386" s="234">
        <f t="shared" si="269"/>
        <v>0</v>
      </c>
      <c r="N386" s="234">
        <f t="shared" si="270"/>
        <v>0</v>
      </c>
      <c r="O386" s="234">
        <f t="shared" si="271"/>
        <v>0</v>
      </c>
      <c r="P386" s="234">
        <f t="shared" si="272"/>
        <v>0</v>
      </c>
      <c r="Q386" s="234">
        <f t="shared" si="273"/>
        <v>0</v>
      </c>
      <c r="R386" s="412">
        <f t="shared" si="274"/>
        <v>0</v>
      </c>
      <c r="S386" s="324">
        <f t="shared" ref="S386:BN386" si="294">S371</f>
        <v>0</v>
      </c>
      <c r="T386" s="324">
        <f t="shared" si="294"/>
        <v>0</v>
      </c>
      <c r="U386" s="324">
        <f t="shared" si="294"/>
        <v>0</v>
      </c>
      <c r="V386" s="324">
        <f t="shared" si="294"/>
        <v>0</v>
      </c>
      <c r="W386" s="324">
        <f t="shared" si="294"/>
        <v>0</v>
      </c>
      <c r="X386" s="324">
        <f t="shared" si="294"/>
        <v>0</v>
      </c>
      <c r="Y386" s="324">
        <f t="shared" si="294"/>
        <v>0</v>
      </c>
      <c r="Z386" s="324">
        <f t="shared" si="294"/>
        <v>0</v>
      </c>
      <c r="AA386" s="324">
        <f t="shared" si="294"/>
        <v>0</v>
      </c>
      <c r="AB386" s="324">
        <f t="shared" si="294"/>
        <v>0</v>
      </c>
      <c r="AC386" s="324">
        <f t="shared" si="294"/>
        <v>0</v>
      </c>
      <c r="AD386" s="324">
        <f t="shared" si="294"/>
        <v>0</v>
      </c>
      <c r="AE386" s="324">
        <f t="shared" si="294"/>
        <v>0</v>
      </c>
      <c r="AF386" s="324">
        <f t="shared" si="294"/>
        <v>0</v>
      </c>
      <c r="AG386" s="324">
        <f t="shared" si="294"/>
        <v>0</v>
      </c>
      <c r="AH386" s="324">
        <f t="shared" si="294"/>
        <v>0</v>
      </c>
      <c r="AI386" s="324">
        <f t="shared" si="294"/>
        <v>0</v>
      </c>
      <c r="AJ386" s="324">
        <f t="shared" si="294"/>
        <v>0</v>
      </c>
      <c r="AK386" s="324">
        <f t="shared" si="294"/>
        <v>0</v>
      </c>
      <c r="AL386" s="324">
        <f t="shared" si="294"/>
        <v>0</v>
      </c>
      <c r="AM386" s="324">
        <f t="shared" si="294"/>
        <v>0</v>
      </c>
      <c r="AN386" s="324">
        <f t="shared" si="294"/>
        <v>0</v>
      </c>
      <c r="AO386" s="324">
        <f t="shared" si="294"/>
        <v>0</v>
      </c>
      <c r="AP386" s="324">
        <f t="shared" si="294"/>
        <v>0</v>
      </c>
      <c r="AQ386" s="324">
        <f t="shared" si="294"/>
        <v>0</v>
      </c>
      <c r="AR386" s="324">
        <f t="shared" si="294"/>
        <v>0</v>
      </c>
      <c r="AS386" s="324">
        <f t="shared" si="294"/>
        <v>0</v>
      </c>
      <c r="AT386" s="324">
        <f t="shared" si="294"/>
        <v>0</v>
      </c>
      <c r="AU386" s="324">
        <f t="shared" si="294"/>
        <v>0</v>
      </c>
      <c r="AV386" s="324">
        <f t="shared" si="294"/>
        <v>0</v>
      </c>
      <c r="AW386" s="324">
        <f t="shared" si="294"/>
        <v>0</v>
      </c>
      <c r="AX386" s="324">
        <f t="shared" si="294"/>
        <v>0</v>
      </c>
      <c r="AY386" s="324">
        <f t="shared" si="294"/>
        <v>0</v>
      </c>
      <c r="AZ386" s="324">
        <f t="shared" si="294"/>
        <v>0</v>
      </c>
      <c r="BA386" s="324">
        <f t="shared" si="294"/>
        <v>0</v>
      </c>
      <c r="BB386" s="324">
        <f t="shared" si="294"/>
        <v>0</v>
      </c>
      <c r="BC386" s="324">
        <f t="shared" si="294"/>
        <v>0</v>
      </c>
      <c r="BD386" s="324">
        <f t="shared" si="294"/>
        <v>0</v>
      </c>
      <c r="BE386" s="324">
        <f t="shared" si="294"/>
        <v>0</v>
      </c>
      <c r="BF386" s="324">
        <f t="shared" si="294"/>
        <v>0</v>
      </c>
      <c r="BG386" s="324">
        <f t="shared" si="294"/>
        <v>0</v>
      </c>
      <c r="BH386" s="324">
        <f t="shared" si="294"/>
        <v>0</v>
      </c>
      <c r="BI386" s="324">
        <f t="shared" si="294"/>
        <v>0</v>
      </c>
      <c r="BJ386" s="324">
        <f t="shared" si="294"/>
        <v>0</v>
      </c>
      <c r="BK386" s="324">
        <f t="shared" si="294"/>
        <v>0</v>
      </c>
      <c r="BL386" s="324">
        <f t="shared" si="294"/>
        <v>0</v>
      </c>
      <c r="BM386" s="324">
        <f t="shared" si="294"/>
        <v>0</v>
      </c>
      <c r="BN386" s="324">
        <f t="shared" si="294"/>
        <v>0</v>
      </c>
      <c r="BO386" s="324">
        <f t="shared" ref="BO386:CT386" si="295">BO371</f>
        <v>0</v>
      </c>
      <c r="BP386" s="324">
        <f t="shared" si="295"/>
        <v>0</v>
      </c>
      <c r="BQ386" s="324">
        <f t="shared" si="295"/>
        <v>0</v>
      </c>
      <c r="BR386" s="324">
        <f t="shared" si="295"/>
        <v>0</v>
      </c>
      <c r="BS386" s="324">
        <f t="shared" si="295"/>
        <v>0</v>
      </c>
      <c r="BT386" s="324">
        <f t="shared" si="295"/>
        <v>0</v>
      </c>
      <c r="BU386" s="324">
        <f t="shared" si="295"/>
        <v>0</v>
      </c>
      <c r="BV386" s="324">
        <f t="shared" si="295"/>
        <v>0</v>
      </c>
      <c r="BW386" s="324">
        <f t="shared" si="295"/>
        <v>0</v>
      </c>
      <c r="BX386" s="324">
        <f t="shared" si="295"/>
        <v>0</v>
      </c>
      <c r="BY386" s="324">
        <f t="shared" si="295"/>
        <v>0</v>
      </c>
      <c r="BZ386" s="324">
        <f t="shared" si="295"/>
        <v>0</v>
      </c>
      <c r="CA386" s="324">
        <f t="shared" si="295"/>
        <v>0</v>
      </c>
      <c r="CB386" s="324">
        <f t="shared" si="295"/>
        <v>0</v>
      </c>
      <c r="CC386" s="324">
        <f t="shared" si="295"/>
        <v>0</v>
      </c>
      <c r="CD386" s="324">
        <f t="shared" si="295"/>
        <v>0</v>
      </c>
      <c r="CE386" s="324">
        <f t="shared" si="295"/>
        <v>0</v>
      </c>
      <c r="CF386" s="324">
        <f t="shared" si="295"/>
        <v>0</v>
      </c>
      <c r="CG386" s="324">
        <f t="shared" si="295"/>
        <v>0</v>
      </c>
      <c r="CH386" s="324">
        <f t="shared" si="295"/>
        <v>0</v>
      </c>
      <c r="CI386" s="324">
        <f t="shared" si="295"/>
        <v>0</v>
      </c>
      <c r="CJ386" s="324">
        <f t="shared" si="295"/>
        <v>0</v>
      </c>
      <c r="CK386" s="324">
        <f t="shared" si="295"/>
        <v>0</v>
      </c>
      <c r="CL386" s="324">
        <f t="shared" si="295"/>
        <v>0</v>
      </c>
      <c r="CM386" s="324">
        <f t="shared" si="295"/>
        <v>0</v>
      </c>
      <c r="CN386" s="324">
        <f t="shared" si="295"/>
        <v>0</v>
      </c>
      <c r="CO386" s="324">
        <f t="shared" si="295"/>
        <v>0</v>
      </c>
      <c r="CP386" s="324">
        <f t="shared" si="295"/>
        <v>0</v>
      </c>
      <c r="CQ386" s="324">
        <f t="shared" si="295"/>
        <v>0</v>
      </c>
      <c r="CR386" s="324">
        <f t="shared" si="295"/>
        <v>0</v>
      </c>
      <c r="CS386" s="324">
        <f t="shared" si="295"/>
        <v>0</v>
      </c>
      <c r="CT386" s="324">
        <f t="shared" si="295"/>
        <v>0</v>
      </c>
      <c r="CU386" s="233"/>
    </row>
    <row r="387" spans="1:122" outlineLevel="1"/>
    <row r="389" spans="1:122">
      <c r="A389" s="14" t="s">
        <v>1102</v>
      </c>
    </row>
    <row r="390" spans="1:122" ht="76.5" outlineLevel="1">
      <c r="B390" s="283" t="s">
        <v>1107</v>
      </c>
      <c r="C390" s="115" t="s">
        <v>1029</v>
      </c>
      <c r="D390" s="115" t="s">
        <v>1028</v>
      </c>
      <c r="E390" s="115" t="s">
        <v>1027</v>
      </c>
      <c r="F390" s="115" t="s">
        <v>1026</v>
      </c>
      <c r="G390" s="115" t="s">
        <v>1027</v>
      </c>
      <c r="H390" s="115" t="s">
        <v>1026</v>
      </c>
      <c r="I390" s="115" t="s">
        <v>1025</v>
      </c>
      <c r="J390" s="115"/>
      <c r="K390" s="115"/>
      <c r="L390" s="115"/>
      <c r="M390" s="115"/>
      <c r="N390" s="233"/>
      <c r="O390" s="233"/>
      <c r="P390" s="267" t="s">
        <v>513</v>
      </c>
      <c r="Q390" s="267" t="s">
        <v>513</v>
      </c>
      <c r="R390" s="267" t="s">
        <v>513</v>
      </c>
      <c r="S390" s="267" t="s">
        <v>513</v>
      </c>
      <c r="T390" s="267" t="s">
        <v>513</v>
      </c>
      <c r="U390" s="267" t="s">
        <v>513</v>
      </c>
      <c r="V390" s="267" t="s">
        <v>513</v>
      </c>
      <c r="W390" s="267" t="s">
        <v>513</v>
      </c>
      <c r="X390" s="267" t="s">
        <v>513</v>
      </c>
      <c r="Y390" s="267" t="s">
        <v>513</v>
      </c>
      <c r="Z390" s="267" t="s">
        <v>513</v>
      </c>
      <c r="AA390" s="267" t="s">
        <v>513</v>
      </c>
      <c r="AB390" s="267" t="s">
        <v>513</v>
      </c>
      <c r="AC390" s="267" t="s">
        <v>513</v>
      </c>
      <c r="AD390" s="267" t="s">
        <v>513</v>
      </c>
      <c r="AE390" s="267" t="s">
        <v>513</v>
      </c>
      <c r="AF390" s="267" t="s">
        <v>513</v>
      </c>
      <c r="AG390" s="267" t="s">
        <v>513</v>
      </c>
      <c r="AH390" s="267" t="s">
        <v>513</v>
      </c>
      <c r="AI390" s="267" t="s">
        <v>513</v>
      </c>
      <c r="AJ390" s="267" t="s">
        <v>513</v>
      </c>
      <c r="AK390" s="267" t="s">
        <v>513</v>
      </c>
      <c r="AL390" s="267" t="s">
        <v>513</v>
      </c>
      <c r="AM390" s="267" t="s">
        <v>513</v>
      </c>
      <c r="AN390" s="267" t="s">
        <v>513</v>
      </c>
      <c r="AO390" s="267" t="s">
        <v>513</v>
      </c>
      <c r="AP390" s="267" t="s">
        <v>513</v>
      </c>
      <c r="AQ390" s="267" t="s">
        <v>513</v>
      </c>
      <c r="AR390" s="267" t="s">
        <v>513</v>
      </c>
      <c r="AS390" s="267" t="s">
        <v>513</v>
      </c>
      <c r="AT390" s="267" t="s">
        <v>513</v>
      </c>
      <c r="AU390" s="267" t="s">
        <v>513</v>
      </c>
      <c r="AV390" s="267" t="s">
        <v>513</v>
      </c>
      <c r="AW390" s="267" t="s">
        <v>513</v>
      </c>
      <c r="AX390" s="267" t="s">
        <v>513</v>
      </c>
      <c r="AY390" s="267" t="s">
        <v>513</v>
      </c>
      <c r="AZ390" s="267" t="s">
        <v>513</v>
      </c>
      <c r="BA390" s="267" t="s">
        <v>513</v>
      </c>
      <c r="BB390" s="267" t="s">
        <v>513</v>
      </c>
      <c r="BC390" s="267" t="s">
        <v>513</v>
      </c>
      <c r="BD390" s="267" t="s">
        <v>513</v>
      </c>
      <c r="BE390" s="267" t="s">
        <v>513</v>
      </c>
      <c r="BF390" s="267" t="s">
        <v>513</v>
      </c>
      <c r="BG390" s="267" t="s">
        <v>513</v>
      </c>
      <c r="BH390" s="267" t="s">
        <v>513</v>
      </c>
      <c r="BI390" s="267" t="s">
        <v>513</v>
      </c>
      <c r="BJ390" s="267" t="s">
        <v>513</v>
      </c>
      <c r="BK390" s="267" t="s">
        <v>513</v>
      </c>
      <c r="BL390" s="267" t="s">
        <v>513</v>
      </c>
      <c r="BM390" s="267" t="s">
        <v>513</v>
      </c>
      <c r="BN390" s="267" t="s">
        <v>513</v>
      </c>
      <c r="BO390" s="267" t="s">
        <v>513</v>
      </c>
      <c r="BP390" s="267" t="s">
        <v>513</v>
      </c>
      <c r="BQ390" s="267" t="s">
        <v>513</v>
      </c>
      <c r="BR390" s="267" t="s">
        <v>513</v>
      </c>
      <c r="BS390" s="267" t="s">
        <v>513</v>
      </c>
      <c r="BT390" s="267" t="s">
        <v>513</v>
      </c>
      <c r="BU390" s="267" t="s">
        <v>513</v>
      </c>
      <c r="BV390" s="267" t="s">
        <v>513</v>
      </c>
      <c r="BW390" s="267" t="s">
        <v>513</v>
      </c>
      <c r="BX390" s="267" t="s">
        <v>513</v>
      </c>
      <c r="BY390" s="267" t="s">
        <v>513</v>
      </c>
      <c r="BZ390" s="267" t="s">
        <v>513</v>
      </c>
      <c r="CA390" s="267" t="s">
        <v>513</v>
      </c>
      <c r="CB390" s="267" t="s">
        <v>513</v>
      </c>
      <c r="CC390" s="267" t="s">
        <v>513</v>
      </c>
      <c r="CD390" s="267" t="s">
        <v>513</v>
      </c>
      <c r="CE390" s="267" t="s">
        <v>513</v>
      </c>
      <c r="CF390" s="267" t="s">
        <v>513</v>
      </c>
      <c r="CG390" s="267" t="s">
        <v>513</v>
      </c>
      <c r="CH390" s="267" t="s">
        <v>513</v>
      </c>
      <c r="CI390" s="267" t="s">
        <v>513</v>
      </c>
      <c r="CJ390" s="267" t="s">
        <v>513</v>
      </c>
      <c r="CK390" s="267" t="s">
        <v>513</v>
      </c>
      <c r="CL390" s="267" t="s">
        <v>513</v>
      </c>
      <c r="CM390" s="267" t="s">
        <v>513</v>
      </c>
      <c r="CN390" s="267"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A391">
        <v>10</v>
      </c>
      <c r="B391">
        <v>1</v>
      </c>
      <c r="C391" s="11">
        <v>-0.5</v>
      </c>
      <c r="D391" s="11">
        <v>-0.5</v>
      </c>
      <c r="E391" s="11">
        <v>-0.5</v>
      </c>
      <c r="F391" s="11">
        <v>-0.5</v>
      </c>
      <c r="G391">
        <f t="shared" ref="G391:H394" si="296">E391</f>
        <v>-0.5</v>
      </c>
      <c r="H391">
        <f t="shared" si="296"/>
        <v>-0.5</v>
      </c>
      <c r="I391" s="11">
        <v>-0.5</v>
      </c>
      <c r="J391" s="11"/>
      <c r="K391" s="11"/>
      <c r="L391" s="11"/>
      <c r="M391" s="11"/>
      <c r="N391" s="233"/>
      <c r="O391" s="233"/>
      <c r="P391" s="253" t="str">
        <f>"Yearling "&amp;$B$165</f>
        <v>Yearling Standard (7mo)</v>
      </c>
      <c r="Q391" s="253"/>
      <c r="R391" s="253"/>
      <c r="S391" s="253"/>
      <c r="T391" s="253"/>
      <c r="U391" s="253"/>
      <c r="V391" s="253"/>
      <c r="W391" s="253" t="str">
        <f>"Yearling "&amp;$B$166</f>
        <v>Yearling Early</v>
      </c>
      <c r="X391" s="253"/>
      <c r="Y391" s="253"/>
      <c r="Z391" s="253"/>
      <c r="AA391" s="253"/>
      <c r="AB391" s="253"/>
      <c r="AC391" s="253"/>
      <c r="AD391" s="253" t="str">
        <f>"Yearling "&amp;$B$167</f>
        <v>Yearling Middle</v>
      </c>
      <c r="AE391" s="253"/>
      <c r="AF391" s="253"/>
      <c r="AG391" s="253"/>
      <c r="AH391" s="253"/>
      <c r="AI391" s="253"/>
      <c r="AJ391" s="253"/>
      <c r="AK391" s="253" t="str">
        <f>"Yearling "&amp;$B$168</f>
        <v>Yearling Late</v>
      </c>
      <c r="AL391" s="253"/>
      <c r="AM391" s="253"/>
      <c r="AN391" s="253"/>
      <c r="AO391" s="253"/>
      <c r="AP391" s="253"/>
      <c r="AQ391" s="253"/>
      <c r="AR391" s="253" t="str">
        <f>"Yearling "&amp;$B$169</f>
        <v>Yearling V. Late</v>
      </c>
      <c r="AS391" s="253"/>
      <c r="AT391" s="253"/>
      <c r="AU391" s="253"/>
      <c r="AV391" s="253"/>
      <c r="AW391" s="253"/>
      <c r="AX391" s="253"/>
      <c r="AY391" s="253" t="str">
        <f>"Yearling "&amp;$B$170</f>
        <v>Yearling 7mo with 0% mated</v>
      </c>
      <c r="AZ391" s="253"/>
      <c r="BA391" s="253"/>
      <c r="BB391" s="253"/>
      <c r="BC391" s="253"/>
      <c r="BD391" s="253"/>
      <c r="BE391" s="253"/>
      <c r="BF391" s="233" t="s">
        <v>1075</v>
      </c>
      <c r="BG391" s="233"/>
      <c r="BH391" s="233"/>
      <c r="BI391" s="233"/>
      <c r="BJ391" s="233"/>
      <c r="BK391" s="233"/>
      <c r="BL391" s="233"/>
      <c r="BM391" s="233" t="s">
        <v>1076</v>
      </c>
      <c r="BN391" s="233"/>
      <c r="BO391" s="233"/>
      <c r="BP391" s="233"/>
      <c r="BQ391" s="233"/>
      <c r="BR391" s="233"/>
      <c r="BS391" s="233"/>
      <c r="BT391" s="233" t="s">
        <v>1077</v>
      </c>
      <c r="BU391" s="233"/>
      <c r="BV391" s="233"/>
      <c r="BW391" s="233"/>
      <c r="BX391" s="233"/>
      <c r="BY391" s="233"/>
      <c r="BZ391" s="233"/>
      <c r="CA391" s="233" t="s">
        <v>1078</v>
      </c>
      <c r="CB391" s="233"/>
      <c r="CC391" s="233"/>
      <c r="CD391" s="233"/>
      <c r="CE391" s="233"/>
      <c r="CF391" s="233"/>
      <c r="CG391" s="233"/>
      <c r="CH391" s="233" t="s">
        <v>1079</v>
      </c>
      <c r="CI391" s="233"/>
      <c r="CJ391" s="233"/>
      <c r="CK391" s="233"/>
      <c r="CL391" s="233"/>
      <c r="CM391" s="233"/>
      <c r="CN391" s="233"/>
    </row>
    <row r="392" spans="1:122" outlineLevel="1">
      <c r="B392">
        <v>2</v>
      </c>
      <c r="C392" s="11">
        <v>0</v>
      </c>
      <c r="D392" s="11">
        <v>0</v>
      </c>
      <c r="E392" s="11">
        <v>0</v>
      </c>
      <c r="F392" s="11">
        <v>0</v>
      </c>
      <c r="G392">
        <f t="shared" si="296"/>
        <v>0</v>
      </c>
      <c r="H392">
        <f t="shared" si="296"/>
        <v>0</v>
      </c>
      <c r="I392" s="11">
        <v>0</v>
      </c>
      <c r="J392" s="11"/>
      <c r="K392" s="11"/>
      <c r="L392" s="11"/>
      <c r="M392" s="11"/>
      <c r="N392" s="233"/>
      <c r="O392" s="250" t="s">
        <v>1096</v>
      </c>
      <c r="P392" s="255">
        <v>1</v>
      </c>
      <c r="Q392" s="255">
        <v>1</v>
      </c>
      <c r="R392" s="255">
        <v>1</v>
      </c>
      <c r="S392" s="255">
        <v>1</v>
      </c>
      <c r="T392" s="255"/>
      <c r="U392" s="255"/>
      <c r="V392" s="255"/>
      <c r="W392" s="255">
        <v>2</v>
      </c>
      <c r="X392" s="255">
        <v>2</v>
      </c>
      <c r="Y392" s="255">
        <v>2</v>
      </c>
      <c r="Z392" s="255">
        <v>2</v>
      </c>
      <c r="AA392" s="255"/>
      <c r="AB392" s="255"/>
      <c r="AC392" s="255"/>
      <c r="AD392" s="255">
        <v>3</v>
      </c>
      <c r="AE392" s="255">
        <v>3</v>
      </c>
      <c r="AF392" s="255">
        <v>3</v>
      </c>
      <c r="AG392" s="255">
        <v>3</v>
      </c>
      <c r="AH392" s="255"/>
      <c r="AI392" s="255"/>
      <c r="AJ392" s="255"/>
      <c r="AK392" s="255">
        <v>4</v>
      </c>
      <c r="AL392" s="255">
        <v>4</v>
      </c>
      <c r="AM392" s="255">
        <v>4</v>
      </c>
      <c r="AN392" s="255">
        <v>4</v>
      </c>
      <c r="AO392" s="255"/>
      <c r="AP392" s="255"/>
      <c r="AQ392" s="255"/>
      <c r="AR392" s="255">
        <v>5</v>
      </c>
      <c r="AS392" s="255">
        <v>5</v>
      </c>
      <c r="AT392" s="255">
        <v>5</v>
      </c>
      <c r="AU392" s="255">
        <v>5</v>
      </c>
      <c r="AV392" s="255"/>
      <c r="AW392" s="255"/>
      <c r="AX392" s="255"/>
      <c r="AY392" s="255">
        <v>6</v>
      </c>
      <c r="AZ392" s="255">
        <v>6</v>
      </c>
      <c r="BA392" s="255">
        <v>6</v>
      </c>
      <c r="BB392" s="255">
        <v>6</v>
      </c>
      <c r="BC392" s="255"/>
      <c r="BD392" s="255"/>
      <c r="BE392" s="255"/>
      <c r="BF392" s="255">
        <v>1</v>
      </c>
      <c r="BG392" s="255">
        <v>1</v>
      </c>
      <c r="BH392" s="255">
        <v>1</v>
      </c>
      <c r="BI392" s="255"/>
      <c r="BJ392" s="255"/>
      <c r="BK392" s="255"/>
      <c r="BL392" s="255"/>
      <c r="BM392" s="255">
        <v>1</v>
      </c>
      <c r="BN392" s="255">
        <v>1</v>
      </c>
      <c r="BO392" s="255">
        <v>1</v>
      </c>
      <c r="BP392" s="255"/>
      <c r="BQ392" s="255"/>
      <c r="BR392" s="255"/>
      <c r="BS392" s="255"/>
      <c r="BT392" s="255">
        <v>1</v>
      </c>
      <c r="BU392" s="255">
        <v>1</v>
      </c>
      <c r="BV392" s="255">
        <v>1</v>
      </c>
      <c r="BW392" s="255"/>
      <c r="BX392" s="255"/>
      <c r="BY392" s="255"/>
      <c r="BZ392" s="255"/>
      <c r="CA392" s="255">
        <v>1</v>
      </c>
      <c r="CB392" s="255">
        <v>1</v>
      </c>
      <c r="CC392" s="255">
        <v>1</v>
      </c>
      <c r="CD392" s="255"/>
      <c r="CE392" s="255"/>
      <c r="CF392" s="255"/>
      <c r="CG392" s="255"/>
      <c r="CH392" s="255">
        <v>1</v>
      </c>
      <c r="CI392" s="255">
        <v>1</v>
      </c>
      <c r="CJ392" s="255">
        <v>1</v>
      </c>
      <c r="CK392" s="255"/>
      <c r="CL392" s="255"/>
      <c r="CM392" s="255"/>
      <c r="CN392" s="255"/>
    </row>
    <row r="393" spans="1:122" outlineLevel="1">
      <c r="B393">
        <v>3</v>
      </c>
      <c r="C393" s="11">
        <v>0.5</v>
      </c>
      <c r="D393" s="11">
        <v>0.5</v>
      </c>
      <c r="E393" s="11">
        <v>0.5</v>
      </c>
      <c r="F393" s="11">
        <v>0.5</v>
      </c>
      <c r="G393">
        <f t="shared" si="296"/>
        <v>0.5</v>
      </c>
      <c r="H393">
        <f t="shared" si="296"/>
        <v>0.5</v>
      </c>
      <c r="I393" s="11">
        <v>0.5</v>
      </c>
      <c r="J393" s="11"/>
      <c r="K393" s="11"/>
      <c r="L393" s="11"/>
      <c r="M393" s="11"/>
      <c r="N393" s="233"/>
      <c r="O393" s="250" t="s">
        <v>1097</v>
      </c>
      <c r="P393" s="255">
        <v>2</v>
      </c>
      <c r="Q393" s="255">
        <v>3</v>
      </c>
      <c r="R393" s="255">
        <v>4</v>
      </c>
      <c r="S393" s="255">
        <v>5</v>
      </c>
      <c r="T393" s="255"/>
      <c r="U393" s="255"/>
      <c r="V393" s="255"/>
      <c r="W393" s="255">
        <v>2</v>
      </c>
      <c r="X393" s="255">
        <v>3</v>
      </c>
      <c r="Y393" s="255">
        <v>4</v>
      </c>
      <c r="Z393" s="255">
        <v>5</v>
      </c>
      <c r="AA393" s="255"/>
      <c r="AB393" s="255"/>
      <c r="AC393" s="255"/>
      <c r="AD393" s="255">
        <v>2</v>
      </c>
      <c r="AE393" s="255">
        <v>3</v>
      </c>
      <c r="AF393" s="255">
        <v>4</v>
      </c>
      <c r="AG393" s="255">
        <v>5</v>
      </c>
      <c r="AH393" s="255"/>
      <c r="AI393" s="255"/>
      <c r="AJ393" s="255"/>
      <c r="AK393" s="255">
        <v>2</v>
      </c>
      <c r="AL393" s="255">
        <v>3</v>
      </c>
      <c r="AM393" s="255">
        <v>4</v>
      </c>
      <c r="AN393" s="255">
        <v>5</v>
      </c>
      <c r="AO393" s="255"/>
      <c r="AP393" s="255"/>
      <c r="AQ393" s="255"/>
      <c r="AR393" s="255">
        <v>2</v>
      </c>
      <c r="AS393" s="255">
        <v>3</v>
      </c>
      <c r="AT393" s="255">
        <v>4</v>
      </c>
      <c r="AU393" s="255">
        <v>5</v>
      </c>
      <c r="AV393" s="255"/>
      <c r="AW393" s="255"/>
      <c r="AX393" s="255"/>
      <c r="AY393" s="255">
        <v>2</v>
      </c>
      <c r="AZ393" s="255">
        <v>3</v>
      </c>
      <c r="BA393" s="255">
        <v>4</v>
      </c>
      <c r="BB393" s="255">
        <v>5</v>
      </c>
      <c r="BC393" s="255"/>
      <c r="BD393" s="255"/>
      <c r="BE393" s="255"/>
      <c r="BF393" s="233"/>
      <c r="BG393" s="233"/>
      <c r="BH393" s="233"/>
      <c r="BI393" s="233"/>
      <c r="BJ393" s="233"/>
      <c r="BK393" s="233"/>
      <c r="BL393" s="233"/>
      <c r="BM393" s="233"/>
      <c r="BN393" s="233"/>
      <c r="BO393" s="233"/>
      <c r="BP393" s="233"/>
      <c r="BQ393" s="233"/>
      <c r="BR393" s="233"/>
      <c r="BS393" s="233"/>
      <c r="BT393" s="233"/>
      <c r="BU393" s="233"/>
      <c r="BV393" s="233"/>
      <c r="BW393" s="233"/>
      <c r="BX393" s="233"/>
      <c r="BY393" s="233"/>
      <c r="BZ393" s="233"/>
      <c r="CA393" s="233"/>
      <c r="CB393" s="233"/>
      <c r="CC393" s="233"/>
      <c r="CD393" s="233"/>
      <c r="CE393" s="233"/>
      <c r="CF393" s="233"/>
      <c r="CG393" s="233"/>
      <c r="CH393" s="233"/>
      <c r="CI393" s="233"/>
      <c r="CJ393" s="233"/>
      <c r="CK393" s="233"/>
      <c r="CL393" s="233"/>
      <c r="CM393" s="233"/>
      <c r="CN393" s="233"/>
    </row>
    <row r="394" spans="1:122" outlineLevel="1">
      <c r="B394">
        <v>4</v>
      </c>
      <c r="C394" s="11">
        <v>0</v>
      </c>
      <c r="D394" s="11">
        <v>0</v>
      </c>
      <c r="E394" s="11">
        <v>0</v>
      </c>
      <c r="F394" s="11">
        <v>0</v>
      </c>
      <c r="G394">
        <f t="shared" si="296"/>
        <v>0</v>
      </c>
      <c r="H394">
        <f t="shared" si="296"/>
        <v>0</v>
      </c>
      <c r="I394" s="11">
        <v>0</v>
      </c>
      <c r="J394" s="11"/>
      <c r="K394" s="11"/>
      <c r="L394" s="11"/>
      <c r="M394" s="11"/>
      <c r="N394" s="233"/>
      <c r="O394" s="233"/>
      <c r="P394" s="268">
        <f>INDEX(i.Periods,P$393,1+d.TOL+3*(P$392-1))</f>
        <v>59</v>
      </c>
      <c r="Q394" s="268">
        <f>INDEX(i.Periods,Q$393,1+d.TOL+3*(Q$392-1))</f>
        <v>64</v>
      </c>
      <c r="R394" s="268">
        <f>INDEX(i.Periods,R$393,1+d.TOL+3*(R$392-1))</f>
        <v>72</v>
      </c>
      <c r="S394" s="268">
        <f>INDEX(i.Periods,S$393,1+d.TOL+3*(S$392-1))</f>
        <v>79</v>
      </c>
      <c r="T394" s="268"/>
      <c r="U394" s="268"/>
      <c r="V394" s="268"/>
      <c r="W394" s="268">
        <f>INDEX(i.Periods,W$393,1+d.TOL+3*(W$392-1))</f>
        <v>61</v>
      </c>
      <c r="X394" s="268">
        <f>INDEX(i.Periods,X$393,1+d.TOL+3*(X$392-1))</f>
        <v>66</v>
      </c>
      <c r="Y394" s="268">
        <f>INDEX(i.Periods,Y$393,1+d.TOL+3*(Y$392-1))</f>
        <v>74</v>
      </c>
      <c r="Z394" s="268">
        <f>INDEX(i.Periods,Z$393,1+d.TOL+3*(Z$392-1))</f>
        <v>81</v>
      </c>
      <c r="AA394" s="268"/>
      <c r="AB394" s="268"/>
      <c r="AC394" s="268"/>
      <c r="AD394" s="268">
        <f>INDEX(i.Periods,AD$393,1+d.TOL+3*(AD$392-1))</f>
        <v>64</v>
      </c>
      <c r="AE394" s="268">
        <f>INDEX(i.Periods,AE$393,1+d.TOL+3*(AE$392-1))</f>
        <v>69</v>
      </c>
      <c r="AF394" s="268">
        <f>INDEX(i.Periods,AF$393,1+d.TOL+3*(AF$392-1))</f>
        <v>77</v>
      </c>
      <c r="AG394" s="268">
        <f>INDEX(i.Periods,AG$393,1+d.TOL+3*(AG$392-1))</f>
        <v>84</v>
      </c>
      <c r="AH394" s="268"/>
      <c r="AI394" s="268"/>
      <c r="AJ394" s="268"/>
      <c r="AK394" s="268">
        <f>INDEX(i.Periods,AK$393,1+d.TOL+3*(AK$392-1))</f>
        <v>66</v>
      </c>
      <c r="AL394" s="268">
        <f>INDEX(i.Periods,AL$393,1+d.TOL+3*(AL$392-1))</f>
        <v>71</v>
      </c>
      <c r="AM394" s="268">
        <f>INDEX(i.Periods,AM$393,1+d.TOL+3*(AM$392-1))</f>
        <v>79</v>
      </c>
      <c r="AN394" s="268">
        <f>INDEX(i.Periods,AN$393,1+d.TOL+3*(AN$392-1))</f>
        <v>86</v>
      </c>
      <c r="AO394" s="268"/>
      <c r="AP394" s="268"/>
      <c r="AQ394" s="268"/>
      <c r="AR394" s="268">
        <f>INDEX(i.Periods,AR$393,1+d.TOL+3*(AR$392-1))</f>
        <v>68</v>
      </c>
      <c r="AS394" s="268">
        <f>INDEX(i.Periods,AS$393,1+d.TOL+3*(AS$392-1))</f>
        <v>73</v>
      </c>
      <c r="AT394" s="268">
        <f>INDEX(i.Periods,AT$393,1+d.TOL+3*(AT$392-1))</f>
        <v>81</v>
      </c>
      <c r="AU394" s="268">
        <f>INDEX(i.Periods,AU$393,1+d.TOL+3*(AU$392-1))</f>
        <v>88</v>
      </c>
      <c r="AV394" s="268"/>
      <c r="AW394" s="268"/>
      <c r="AX394" s="268"/>
      <c r="AY394" s="268">
        <f>INDEX(i.Periods,AY$393,1+d.TOL+3*(AY$392-1))</f>
        <v>59</v>
      </c>
      <c r="AZ394" s="268">
        <f>INDEX(i.Periods,AZ$393,1+d.TOL+3*(AZ$392-1))</f>
        <v>64</v>
      </c>
      <c r="BA394" s="268">
        <f>INDEX(i.Periods,BA$393,1+d.TOL+3*(BA$392-1))</f>
        <v>72</v>
      </c>
      <c r="BB394" s="268">
        <f>INDEX(i.Periods,BB$393,1+d.TOL+3*(BB$392-1))</f>
        <v>79</v>
      </c>
      <c r="BC394" s="268"/>
      <c r="BD394" s="268"/>
      <c r="BE394" s="268"/>
      <c r="BF394" s="269">
        <f>P394+52</f>
        <v>111</v>
      </c>
      <c r="BG394" s="269">
        <f>R394+52</f>
        <v>124</v>
      </c>
      <c r="BH394" s="269">
        <f>S394+52</f>
        <v>131</v>
      </c>
      <c r="BI394" s="255"/>
      <c r="BJ394" s="255"/>
      <c r="BK394" s="255"/>
      <c r="BL394" s="255"/>
      <c r="BM394" s="270">
        <f>BF394+52</f>
        <v>163</v>
      </c>
      <c r="BN394" s="270">
        <f>BG394+52</f>
        <v>176</v>
      </c>
      <c r="BO394" s="270">
        <f>BH394+52</f>
        <v>183</v>
      </c>
      <c r="BP394" s="255"/>
      <c r="BQ394" s="255"/>
      <c r="BR394" s="255"/>
      <c r="BS394" s="255"/>
      <c r="BT394" s="270">
        <f>BM394+52</f>
        <v>215</v>
      </c>
      <c r="BU394" s="270">
        <f>BN394+52</f>
        <v>228</v>
      </c>
      <c r="BV394" s="270">
        <f>BO394+52</f>
        <v>235</v>
      </c>
      <c r="BW394" s="255"/>
      <c r="BX394" s="255"/>
      <c r="BY394" s="255"/>
      <c r="BZ394" s="255"/>
      <c r="CA394" s="270">
        <f>BT394+52</f>
        <v>267</v>
      </c>
      <c r="CB394" s="270">
        <f>BU394+52</f>
        <v>280</v>
      </c>
      <c r="CC394" s="270">
        <f>BV394+52</f>
        <v>287</v>
      </c>
      <c r="CD394" s="255"/>
      <c r="CE394" s="255"/>
      <c r="CF394" s="255"/>
      <c r="CG394" s="255"/>
      <c r="CH394" s="270">
        <f>CA394+52</f>
        <v>319</v>
      </c>
      <c r="CI394" s="270">
        <f>CB394+52</f>
        <v>332</v>
      </c>
      <c r="CJ394" s="270">
        <f>CC394+52</f>
        <v>339</v>
      </c>
      <c r="CK394" s="255"/>
      <c r="CL394" s="255"/>
      <c r="CM394" s="255"/>
      <c r="CN394" s="255"/>
    </row>
    <row r="395" spans="1:122" outlineLevel="1">
      <c r="B395" s="233"/>
      <c r="C395" s="271" t="s">
        <v>1034</v>
      </c>
      <c r="D395" s="271" t="s">
        <v>1033</v>
      </c>
      <c r="E395" s="271" t="s">
        <v>1032</v>
      </c>
      <c r="F395" s="271" t="s">
        <v>1031</v>
      </c>
      <c r="G395" s="271" t="s">
        <v>1032</v>
      </c>
      <c r="H395" s="271" t="s">
        <v>1031</v>
      </c>
      <c r="I395" s="271" t="s">
        <v>1030</v>
      </c>
      <c r="J395" s="271"/>
      <c r="K395" s="271"/>
      <c r="L395" s="271"/>
      <c r="M395" s="271"/>
      <c r="N395" s="233"/>
      <c r="O395" s="233"/>
      <c r="P395" s="269" t="str">
        <f>Q394&amp;":"&amp;R394</f>
        <v>64:72</v>
      </c>
      <c r="Q395" s="269" t="str">
        <f>R394&amp;":"&amp;S394</f>
        <v>72:79</v>
      </c>
      <c r="R395" s="272" t="str">
        <f>Q395</f>
        <v>72:79</v>
      </c>
      <c r="S395" s="272" t="str">
        <f>R395</f>
        <v>72:79</v>
      </c>
      <c r="T395" s="272" t="str">
        <f>S395</f>
        <v>72:79</v>
      </c>
      <c r="U395" s="272" t="str">
        <f>T395</f>
        <v>72:79</v>
      </c>
      <c r="V395" s="272" t="str">
        <f>U395</f>
        <v>72:79</v>
      </c>
      <c r="W395" s="269" t="str">
        <f>X394&amp;":"&amp;Y394</f>
        <v>66:74</v>
      </c>
      <c r="X395" s="269" t="str">
        <f>Y394&amp;":"&amp;Z394</f>
        <v>74:81</v>
      </c>
      <c r="Y395" s="272" t="str">
        <f>X395</f>
        <v>74:81</v>
      </c>
      <c r="Z395" s="272" t="str">
        <f>Y395</f>
        <v>74:81</v>
      </c>
      <c r="AA395" s="272" t="str">
        <f>Z395</f>
        <v>74:81</v>
      </c>
      <c r="AB395" s="272" t="str">
        <f>AA395</f>
        <v>74:81</v>
      </c>
      <c r="AC395" s="272" t="str">
        <f>AB395</f>
        <v>74:81</v>
      </c>
      <c r="AD395" s="269" t="str">
        <f>AE394&amp;":"&amp;AF394</f>
        <v>69:77</v>
      </c>
      <c r="AE395" s="269" t="str">
        <f>AF394&amp;":"&amp;AG394</f>
        <v>77:84</v>
      </c>
      <c r="AF395" s="272" t="str">
        <f>AE395</f>
        <v>77:84</v>
      </c>
      <c r="AG395" s="272" t="str">
        <f>AF395</f>
        <v>77:84</v>
      </c>
      <c r="AH395" s="272" t="str">
        <f>AG395</f>
        <v>77:84</v>
      </c>
      <c r="AI395" s="272" t="str">
        <f>AH395</f>
        <v>77:84</v>
      </c>
      <c r="AJ395" s="272" t="str">
        <f>AI395</f>
        <v>77:84</v>
      </c>
      <c r="AK395" s="269" t="str">
        <f>AL394&amp;":"&amp;AM394</f>
        <v>71:79</v>
      </c>
      <c r="AL395" s="269" t="str">
        <f>AM394&amp;":"&amp;AN394</f>
        <v>79:86</v>
      </c>
      <c r="AM395" s="272" t="str">
        <f>AL395</f>
        <v>79:86</v>
      </c>
      <c r="AN395" s="272" t="str">
        <f>AM395</f>
        <v>79:86</v>
      </c>
      <c r="AO395" s="272" t="str">
        <f>AN395</f>
        <v>79:86</v>
      </c>
      <c r="AP395" s="272" t="str">
        <f>AO395</f>
        <v>79:86</v>
      </c>
      <c r="AQ395" s="272" t="str">
        <f>AP395</f>
        <v>79:86</v>
      </c>
      <c r="AR395" s="269" t="str">
        <f>AS394&amp;":"&amp;AT394</f>
        <v>73:81</v>
      </c>
      <c r="AS395" s="269" t="str">
        <f>AT394&amp;":"&amp;AU394</f>
        <v>81:88</v>
      </c>
      <c r="AT395" s="272" t="str">
        <f>AS395</f>
        <v>81:88</v>
      </c>
      <c r="AU395" s="272" t="str">
        <f>AT395</f>
        <v>81:88</v>
      </c>
      <c r="AV395" s="272" t="str">
        <f>AU395</f>
        <v>81:88</v>
      </c>
      <c r="AW395" s="272" t="str">
        <f>AV395</f>
        <v>81:88</v>
      </c>
      <c r="AX395" s="272" t="str">
        <f>AW395</f>
        <v>81:88</v>
      </c>
      <c r="AY395" s="269" t="str">
        <f>AZ394&amp;":"&amp;BA394</f>
        <v>64:72</v>
      </c>
      <c r="AZ395" s="269" t="str">
        <f>BA394&amp;":"&amp;BB394</f>
        <v>72:79</v>
      </c>
      <c r="BA395" s="272" t="str">
        <f>AZ395</f>
        <v>72:79</v>
      </c>
      <c r="BB395" s="272" t="str">
        <f>BA395</f>
        <v>72:79</v>
      </c>
      <c r="BC395" s="272" t="str">
        <f>BB395</f>
        <v>72:79</v>
      </c>
      <c r="BD395" s="272" t="str">
        <f>BC395</f>
        <v>72:79</v>
      </c>
      <c r="BE395" s="272" t="str">
        <f>BD395</f>
        <v>72:79</v>
      </c>
      <c r="BF395" s="270" t="str">
        <f>BF394&amp;":"&amp;BG394</f>
        <v>111:124</v>
      </c>
      <c r="BG395" s="270" t="str">
        <f>BG394&amp;":"&amp;BH394</f>
        <v>124:131</v>
      </c>
      <c r="BH395" s="272" t="str">
        <f>BG395</f>
        <v>124:131</v>
      </c>
      <c r="BI395" s="272" t="str">
        <f>BH395</f>
        <v>124:131</v>
      </c>
      <c r="BJ395" s="272" t="str">
        <f>BI395</f>
        <v>124:131</v>
      </c>
      <c r="BK395" s="272" t="str">
        <f>BJ395</f>
        <v>124:131</v>
      </c>
      <c r="BL395" s="272" t="str">
        <f>BK395</f>
        <v>124:131</v>
      </c>
      <c r="BM395" s="270" t="str">
        <f>BM394&amp;":"&amp;BN394</f>
        <v>163:176</v>
      </c>
      <c r="BN395" s="270" t="str">
        <f>BN394&amp;":"&amp;BO394</f>
        <v>176:183</v>
      </c>
      <c r="BO395" s="272" t="str">
        <f>BN395</f>
        <v>176:183</v>
      </c>
      <c r="BP395" s="272" t="str">
        <f>BO395</f>
        <v>176:183</v>
      </c>
      <c r="BQ395" s="272" t="str">
        <f>BP395</f>
        <v>176:183</v>
      </c>
      <c r="BR395" s="272" t="str">
        <f>BQ395</f>
        <v>176:183</v>
      </c>
      <c r="BS395" s="272" t="str">
        <f>BR395</f>
        <v>176:183</v>
      </c>
      <c r="BT395" s="270" t="str">
        <f>BT394&amp;":"&amp;BU394</f>
        <v>215:228</v>
      </c>
      <c r="BU395" s="270" t="str">
        <f>BU394&amp;":"&amp;BV394</f>
        <v>228:235</v>
      </c>
      <c r="BV395" s="272" t="str">
        <f>BU395</f>
        <v>228:235</v>
      </c>
      <c r="BW395" s="272" t="str">
        <f>BV395</f>
        <v>228:235</v>
      </c>
      <c r="BX395" s="272" t="str">
        <f>BW395</f>
        <v>228:235</v>
      </c>
      <c r="BY395" s="272" t="str">
        <f>BX395</f>
        <v>228:235</v>
      </c>
      <c r="BZ395" s="272" t="str">
        <f>BY395</f>
        <v>228:235</v>
      </c>
      <c r="CA395" s="270" t="str">
        <f>CA394&amp;":"&amp;CB394</f>
        <v>267:280</v>
      </c>
      <c r="CB395" s="270" t="str">
        <f>CB394&amp;":"&amp;CC394</f>
        <v>280:287</v>
      </c>
      <c r="CC395" s="272" t="str">
        <f>CB395</f>
        <v>280:287</v>
      </c>
      <c r="CD395" s="272" t="str">
        <f>CC395</f>
        <v>280:287</v>
      </c>
      <c r="CE395" s="272" t="str">
        <f>CD395</f>
        <v>280:287</v>
      </c>
      <c r="CF395" s="272" t="str">
        <f>CE395</f>
        <v>280:287</v>
      </c>
      <c r="CG395" s="272" t="str">
        <f>CF395</f>
        <v>280:287</v>
      </c>
      <c r="CH395" s="270" t="str">
        <f>CH394&amp;":"&amp;CI394</f>
        <v>319:332</v>
      </c>
      <c r="CI395" s="270" t="str">
        <f>CI394&amp;":"&amp;CJ394</f>
        <v>332:339</v>
      </c>
      <c r="CJ395" s="272" t="str">
        <f>CI395</f>
        <v>332:339</v>
      </c>
      <c r="CK395" s="272" t="str">
        <f>CJ395</f>
        <v>332:339</v>
      </c>
      <c r="CL395" s="272" t="str">
        <f>CK395</f>
        <v>332:339</v>
      </c>
      <c r="CM395" s="272" t="str">
        <f>CL395</f>
        <v>332:339</v>
      </c>
      <c r="CN395" s="272" t="str">
        <f>CM395</f>
        <v>332:339</v>
      </c>
    </row>
    <row r="396" spans="1:122" outlineLevel="1">
      <c r="A396" s="18"/>
      <c r="B396" s="233" t="s">
        <v>1098</v>
      </c>
      <c r="C396" s="273" t="s">
        <v>6</v>
      </c>
      <c r="D396" s="273" t="str">
        <f>C396</f>
        <v>0:1</v>
      </c>
      <c r="E396" s="274" t="s">
        <v>8</v>
      </c>
      <c r="F396" s="274" t="s">
        <v>159</v>
      </c>
      <c r="G396" s="274" t="s">
        <v>174</v>
      </c>
      <c r="H396" s="274" t="s">
        <v>232</v>
      </c>
      <c r="I396" s="274" t="s">
        <v>234</v>
      </c>
      <c r="J396" s="274"/>
      <c r="K396" s="274"/>
      <c r="L396" s="274"/>
      <c r="M396" s="274"/>
      <c r="N396" s="275"/>
      <c r="O396" s="275"/>
      <c r="P396" s="276" t="str">
        <f>C396</f>
        <v>0:1</v>
      </c>
      <c r="Q396" s="276" t="str">
        <f>D396</f>
        <v>0:1</v>
      </c>
      <c r="R396" s="277" t="str">
        <f>LEFT(E396,FIND(":",E396)-1)+i.TOLoffset_r2*(d.TOL-1)&amp;":"&amp;RIGHT(E396,LEN(E396)-FIND(":",E396))+i.TOLoffset_r2*(d.TOL-1)</f>
        <v>50:51</v>
      </c>
      <c r="S396" s="277" t="str">
        <f>LEFT(F396,FIND(":",F396)-1)+i.TOLoffset_r2*(d.TOL-1)&amp;":"&amp;RIGHT(F396,LEN(F396)-FIND(":",F396))+i.TOLoffset_r2*(d.TOL-1)</f>
        <v>51:52</v>
      </c>
      <c r="T396" s="277" t="str">
        <f>LEFT(G396,FIND(":",G396)-1)+i.TOLoffset_r2*(d.TOL-1)&amp;":"&amp;RIGHT(G396,LEN(G396)-FIND(":",G396))+i.TOLoffset_r2*(d.TOL-1)</f>
        <v>52:53</v>
      </c>
      <c r="U396" s="277" t="str">
        <f>LEFT(H396,FIND(":",H396)-1)+i.TOLoffset_r2*(d.TOL-1)&amp;":"&amp;RIGHT(H396,LEN(H396)-FIND(":",H396))+i.TOLoffset_r2*(d.TOL-1)</f>
        <v>53:54</v>
      </c>
      <c r="V396" s="277" t="str">
        <f>LEFT(I396,FIND(":",I396)-1)+i.TOLoffset_r2*(d.TOL-1)&amp;":"&amp;RIGHT(I396,LEN(I396)-FIND(":",I396))+i.TOLoffset_r2*(d.TOL-1)</f>
        <v>54:55</v>
      </c>
      <c r="W396" s="278" t="str">
        <f t="shared" ref="W396:AQ396" si="297">P396</f>
        <v>0:1</v>
      </c>
      <c r="X396" s="278" t="str">
        <f t="shared" si="297"/>
        <v>0:1</v>
      </c>
      <c r="Y396" s="278" t="str">
        <f t="shared" si="297"/>
        <v>50:51</v>
      </c>
      <c r="Z396" s="278" t="str">
        <f t="shared" si="297"/>
        <v>51:52</v>
      </c>
      <c r="AA396" s="278" t="str">
        <f t="shared" si="297"/>
        <v>52:53</v>
      </c>
      <c r="AB396" s="278" t="str">
        <f t="shared" si="297"/>
        <v>53:54</v>
      </c>
      <c r="AC396" s="278" t="str">
        <f t="shared" si="297"/>
        <v>54:55</v>
      </c>
      <c r="AD396" s="278" t="str">
        <f t="shared" si="297"/>
        <v>0:1</v>
      </c>
      <c r="AE396" s="278" t="str">
        <f t="shared" si="297"/>
        <v>0:1</v>
      </c>
      <c r="AF396" s="278" t="str">
        <f t="shared" si="297"/>
        <v>50:51</v>
      </c>
      <c r="AG396" s="278" t="str">
        <f t="shared" si="297"/>
        <v>51:52</v>
      </c>
      <c r="AH396" s="278" t="str">
        <f t="shared" si="297"/>
        <v>52:53</v>
      </c>
      <c r="AI396" s="278" t="str">
        <f t="shared" si="297"/>
        <v>53:54</v>
      </c>
      <c r="AJ396" s="278" t="str">
        <f t="shared" si="297"/>
        <v>54:55</v>
      </c>
      <c r="AK396" s="278" t="str">
        <f t="shared" si="297"/>
        <v>0:1</v>
      </c>
      <c r="AL396" s="278" t="str">
        <f t="shared" si="297"/>
        <v>0:1</v>
      </c>
      <c r="AM396" s="278" t="str">
        <f t="shared" si="297"/>
        <v>50:51</v>
      </c>
      <c r="AN396" s="278" t="str">
        <f t="shared" si="297"/>
        <v>51:52</v>
      </c>
      <c r="AO396" s="278" t="str">
        <f t="shared" si="297"/>
        <v>52:53</v>
      </c>
      <c r="AP396" s="278" t="str">
        <f t="shared" si="297"/>
        <v>53:54</v>
      </c>
      <c r="AQ396" s="278" t="str">
        <f t="shared" si="297"/>
        <v>54:55</v>
      </c>
      <c r="AR396" s="278" t="str">
        <f t="shared" ref="AR396:BE396" si="298">AD396</f>
        <v>0:1</v>
      </c>
      <c r="AS396" s="278" t="str">
        <f t="shared" si="298"/>
        <v>0:1</v>
      </c>
      <c r="AT396" s="278" t="str">
        <f t="shared" si="298"/>
        <v>50:51</v>
      </c>
      <c r="AU396" s="278" t="str">
        <f t="shared" si="298"/>
        <v>51:52</v>
      </c>
      <c r="AV396" s="278" t="str">
        <f t="shared" si="298"/>
        <v>52:53</v>
      </c>
      <c r="AW396" s="278" t="str">
        <f t="shared" si="298"/>
        <v>53:54</v>
      </c>
      <c r="AX396" s="278" t="str">
        <f t="shared" si="298"/>
        <v>54:55</v>
      </c>
      <c r="AY396" s="278" t="str">
        <f t="shared" si="298"/>
        <v>0:1</v>
      </c>
      <c r="AZ396" s="278" t="str">
        <f t="shared" si="298"/>
        <v>0:1</v>
      </c>
      <c r="BA396" s="278" t="str">
        <f t="shared" si="298"/>
        <v>50:51</v>
      </c>
      <c r="BB396" s="278" t="str">
        <f t="shared" si="298"/>
        <v>51:52</v>
      </c>
      <c r="BC396" s="278" t="str">
        <f t="shared" si="298"/>
        <v>52:53</v>
      </c>
      <c r="BD396" s="278" t="str">
        <f t="shared" si="298"/>
        <v>53:54</v>
      </c>
      <c r="BE396" s="278" t="str">
        <f t="shared" si="298"/>
        <v>54:55</v>
      </c>
      <c r="BF396" s="278" t="str">
        <f t="shared" ref="BF396:CN396" si="299">AY396</f>
        <v>0:1</v>
      </c>
      <c r="BG396" s="278" t="str">
        <f t="shared" si="299"/>
        <v>0:1</v>
      </c>
      <c r="BH396" s="278" t="str">
        <f t="shared" si="299"/>
        <v>50:51</v>
      </c>
      <c r="BI396" s="278" t="str">
        <f t="shared" si="299"/>
        <v>51:52</v>
      </c>
      <c r="BJ396" s="278" t="str">
        <f t="shared" si="299"/>
        <v>52:53</v>
      </c>
      <c r="BK396" s="278" t="str">
        <f t="shared" si="299"/>
        <v>53:54</v>
      </c>
      <c r="BL396" s="278" t="str">
        <f t="shared" si="299"/>
        <v>54:55</v>
      </c>
      <c r="BM396" s="278" t="str">
        <f t="shared" si="299"/>
        <v>0:1</v>
      </c>
      <c r="BN396" s="278" t="str">
        <f t="shared" si="299"/>
        <v>0:1</v>
      </c>
      <c r="BO396" s="278" t="str">
        <f t="shared" si="299"/>
        <v>50:51</v>
      </c>
      <c r="BP396" s="278" t="str">
        <f t="shared" si="299"/>
        <v>51:52</v>
      </c>
      <c r="BQ396" s="278" t="str">
        <f t="shared" si="299"/>
        <v>52:53</v>
      </c>
      <c r="BR396" s="278" t="str">
        <f t="shared" si="299"/>
        <v>53:54</v>
      </c>
      <c r="BS396" s="278" t="str">
        <f t="shared" si="299"/>
        <v>54:55</v>
      </c>
      <c r="BT396" s="278" t="str">
        <f t="shared" si="299"/>
        <v>0:1</v>
      </c>
      <c r="BU396" s="278" t="str">
        <f t="shared" si="299"/>
        <v>0:1</v>
      </c>
      <c r="BV396" s="278" t="str">
        <f t="shared" si="299"/>
        <v>50:51</v>
      </c>
      <c r="BW396" s="278" t="str">
        <f t="shared" si="299"/>
        <v>51:52</v>
      </c>
      <c r="BX396" s="278" t="str">
        <f t="shared" si="299"/>
        <v>52:53</v>
      </c>
      <c r="BY396" s="278" t="str">
        <f t="shared" si="299"/>
        <v>53:54</v>
      </c>
      <c r="BZ396" s="278" t="str">
        <f t="shared" si="299"/>
        <v>54:55</v>
      </c>
      <c r="CA396" s="278" t="str">
        <f t="shared" si="299"/>
        <v>0:1</v>
      </c>
      <c r="CB396" s="278" t="str">
        <f t="shared" si="299"/>
        <v>0:1</v>
      </c>
      <c r="CC396" s="278" t="str">
        <f t="shared" si="299"/>
        <v>50:51</v>
      </c>
      <c r="CD396" s="278" t="str">
        <f t="shared" si="299"/>
        <v>51:52</v>
      </c>
      <c r="CE396" s="278" t="str">
        <f t="shared" si="299"/>
        <v>52:53</v>
      </c>
      <c r="CF396" s="278" t="str">
        <f t="shared" si="299"/>
        <v>53:54</v>
      </c>
      <c r="CG396" s="278" t="str">
        <f t="shared" si="299"/>
        <v>54:55</v>
      </c>
      <c r="CH396" s="278" t="str">
        <f t="shared" si="299"/>
        <v>0:1</v>
      </c>
      <c r="CI396" s="278" t="str">
        <f t="shared" si="299"/>
        <v>0:1</v>
      </c>
      <c r="CJ396" s="278" t="str">
        <f t="shared" si="299"/>
        <v>50:51</v>
      </c>
      <c r="CK396" s="278" t="str">
        <f t="shared" si="299"/>
        <v>51:52</v>
      </c>
      <c r="CL396" s="278" t="str">
        <f t="shared" si="299"/>
        <v>52:53</v>
      </c>
      <c r="CM396" s="278" t="str">
        <f t="shared" si="299"/>
        <v>53:54</v>
      </c>
      <c r="CN396" s="278" t="str">
        <f t="shared" si="299"/>
        <v>54:55</v>
      </c>
    </row>
    <row r="397" spans="1:122" ht="64.5" outlineLevel="1">
      <c r="A397" s="18"/>
      <c r="B397" s="233"/>
      <c r="C397" s="267"/>
      <c r="D397" s="267"/>
      <c r="E397" s="267"/>
      <c r="F397" s="267"/>
      <c r="G397" s="267"/>
      <c r="H397" s="267"/>
      <c r="I397" s="267"/>
      <c r="J397" s="267"/>
      <c r="K397" s="267"/>
      <c r="L397" s="267"/>
      <c r="M397" s="267"/>
      <c r="N397" s="267"/>
      <c r="O397" s="267"/>
      <c r="P397" s="279" t="str">
        <f t="shared" ref="P397:AP397" si="300">P396&amp;", "&amp;P$395</f>
        <v>0:1, 64:72</v>
      </c>
      <c r="Q397" s="279" t="str">
        <f t="shared" si="300"/>
        <v>0:1, 72:79</v>
      </c>
      <c r="R397" s="279" t="str">
        <f t="shared" si="300"/>
        <v>50:51, 72:79</v>
      </c>
      <c r="S397" s="279" t="str">
        <f t="shared" si="300"/>
        <v>51:52, 72:79</v>
      </c>
      <c r="T397" s="279" t="str">
        <f t="shared" si="300"/>
        <v>52:53, 72:79</v>
      </c>
      <c r="U397" s="279" t="str">
        <f t="shared" si="300"/>
        <v>53:54, 72:79</v>
      </c>
      <c r="V397" s="279" t="str">
        <f t="shared" si="300"/>
        <v>54:55, 72:79</v>
      </c>
      <c r="W397" s="279" t="str">
        <f t="shared" si="300"/>
        <v>0:1, 66:74</v>
      </c>
      <c r="X397" s="279" t="str">
        <f t="shared" si="300"/>
        <v>0:1, 74:81</v>
      </c>
      <c r="Y397" s="279" t="str">
        <f t="shared" si="300"/>
        <v>50:51, 74:81</v>
      </c>
      <c r="Z397" s="279" t="str">
        <f t="shared" si="300"/>
        <v>51:52, 74:81</v>
      </c>
      <c r="AA397" s="279" t="str">
        <f t="shared" si="300"/>
        <v>52:53, 74:81</v>
      </c>
      <c r="AB397" s="279" t="str">
        <f t="shared" si="300"/>
        <v>53:54, 74:81</v>
      </c>
      <c r="AC397" s="279" t="str">
        <f t="shared" si="300"/>
        <v>54:55, 74:81</v>
      </c>
      <c r="AD397" s="279" t="str">
        <f t="shared" si="300"/>
        <v>0:1, 69:77</v>
      </c>
      <c r="AE397" s="279" t="str">
        <f t="shared" si="300"/>
        <v>0:1, 77:84</v>
      </c>
      <c r="AF397" s="279" t="str">
        <f t="shared" si="300"/>
        <v>50:51, 77:84</v>
      </c>
      <c r="AG397" s="279" t="str">
        <f t="shared" si="300"/>
        <v>51:52, 77:84</v>
      </c>
      <c r="AH397" s="279" t="str">
        <f t="shared" si="300"/>
        <v>52:53, 77:84</v>
      </c>
      <c r="AI397" s="279" t="str">
        <f t="shared" si="300"/>
        <v>53:54, 77:84</v>
      </c>
      <c r="AJ397" s="279" t="str">
        <f t="shared" si="300"/>
        <v>54:55, 77:84</v>
      </c>
      <c r="AK397" s="279" t="str">
        <f t="shared" si="300"/>
        <v>0:1, 71:79</v>
      </c>
      <c r="AL397" s="279" t="str">
        <f t="shared" si="300"/>
        <v>0:1, 79:86</v>
      </c>
      <c r="AM397" s="279" t="str">
        <f t="shared" si="300"/>
        <v>50:51, 79:86</v>
      </c>
      <c r="AN397" s="279" t="str">
        <f t="shared" si="300"/>
        <v>51:52, 79:86</v>
      </c>
      <c r="AO397" s="279" t="str">
        <f t="shared" si="300"/>
        <v>52:53, 79:86</v>
      </c>
      <c r="AP397" s="279" t="str">
        <f t="shared" si="300"/>
        <v>53:54, 79:86</v>
      </c>
      <c r="AQ397" s="279" t="str">
        <f t="shared" ref="AQ397:AX397" si="301">AQ396&amp;", "&amp;AQ$395</f>
        <v>54:55, 79:86</v>
      </c>
      <c r="AR397" s="279" t="str">
        <f t="shared" si="301"/>
        <v>0:1, 73:81</v>
      </c>
      <c r="AS397" s="279" t="str">
        <f t="shared" si="301"/>
        <v>0:1, 81:88</v>
      </c>
      <c r="AT397" s="279" t="str">
        <f t="shared" si="301"/>
        <v>50:51, 81:88</v>
      </c>
      <c r="AU397" s="279" t="str">
        <f t="shared" si="301"/>
        <v>51:52, 81:88</v>
      </c>
      <c r="AV397" s="279" t="str">
        <f t="shared" si="301"/>
        <v>52:53, 81:88</v>
      </c>
      <c r="AW397" s="279" t="str">
        <f t="shared" si="301"/>
        <v>53:54, 81:88</v>
      </c>
      <c r="AX397" s="279" t="str">
        <f t="shared" si="301"/>
        <v>54:55, 81:88</v>
      </c>
      <c r="AY397" s="279" t="str">
        <f t="shared" ref="AY397:BE397" si="302">AY396&amp;", "&amp;AY$395</f>
        <v>0:1, 64:72</v>
      </c>
      <c r="AZ397" s="279" t="str">
        <f t="shared" si="302"/>
        <v>0:1, 72:79</v>
      </c>
      <c r="BA397" s="279" t="str">
        <f t="shared" si="302"/>
        <v>50:51, 72:79</v>
      </c>
      <c r="BB397" s="279" t="str">
        <f t="shared" si="302"/>
        <v>51:52, 72:79</v>
      </c>
      <c r="BC397" s="279" t="str">
        <f t="shared" si="302"/>
        <v>52:53, 72:79</v>
      </c>
      <c r="BD397" s="279" t="str">
        <f t="shared" si="302"/>
        <v>53:54, 72:79</v>
      </c>
      <c r="BE397" s="279" t="str">
        <f t="shared" si="302"/>
        <v>54:55, 72:79</v>
      </c>
      <c r="BF397" s="279" t="str">
        <f t="shared" ref="BF397:CG397" si="303">BF396&amp;", "&amp;BF$395</f>
        <v>0:1, 111:124</v>
      </c>
      <c r="BG397" s="279" t="str">
        <f t="shared" si="303"/>
        <v>0:1, 124:131</v>
      </c>
      <c r="BH397" s="279" t="str">
        <f t="shared" si="303"/>
        <v>50:51, 124:131</v>
      </c>
      <c r="BI397" s="279" t="str">
        <f t="shared" si="303"/>
        <v>51:52, 124:131</v>
      </c>
      <c r="BJ397" s="279" t="str">
        <f t="shared" si="303"/>
        <v>52:53, 124:131</v>
      </c>
      <c r="BK397" s="279" t="str">
        <f t="shared" si="303"/>
        <v>53:54, 124:131</v>
      </c>
      <c r="BL397" s="279" t="str">
        <f t="shared" si="303"/>
        <v>54:55, 124:131</v>
      </c>
      <c r="BM397" s="279" t="str">
        <f t="shared" si="303"/>
        <v>0:1, 163:176</v>
      </c>
      <c r="BN397" s="279" t="str">
        <f t="shared" si="303"/>
        <v>0:1, 176:183</v>
      </c>
      <c r="BO397" s="279" t="str">
        <f t="shared" si="303"/>
        <v>50:51, 176:183</v>
      </c>
      <c r="BP397" s="279" t="str">
        <f t="shared" si="303"/>
        <v>51:52, 176:183</v>
      </c>
      <c r="BQ397" s="279" t="str">
        <f t="shared" si="303"/>
        <v>52:53, 176:183</v>
      </c>
      <c r="BR397" s="279" t="str">
        <f t="shared" si="303"/>
        <v>53:54, 176:183</v>
      </c>
      <c r="BS397" s="279" t="str">
        <f t="shared" si="303"/>
        <v>54:55, 176:183</v>
      </c>
      <c r="BT397" s="279" t="str">
        <f t="shared" si="303"/>
        <v>0:1, 215:228</v>
      </c>
      <c r="BU397" s="279" t="str">
        <f t="shared" si="303"/>
        <v>0:1, 228:235</v>
      </c>
      <c r="BV397" s="279" t="str">
        <f t="shared" si="303"/>
        <v>50:51, 228:235</v>
      </c>
      <c r="BW397" s="279" t="str">
        <f t="shared" si="303"/>
        <v>51:52, 228:235</v>
      </c>
      <c r="BX397" s="279" t="str">
        <f t="shared" si="303"/>
        <v>52:53, 228:235</v>
      </c>
      <c r="BY397" s="279" t="str">
        <f t="shared" si="303"/>
        <v>53:54, 228:235</v>
      </c>
      <c r="BZ397" s="279" t="str">
        <f t="shared" si="303"/>
        <v>54:55, 228:235</v>
      </c>
      <c r="CA397" s="279" t="str">
        <f t="shared" si="303"/>
        <v>0:1, 267:280</v>
      </c>
      <c r="CB397" s="279" t="str">
        <f t="shared" si="303"/>
        <v>0:1, 280:287</v>
      </c>
      <c r="CC397" s="279" t="str">
        <f t="shared" si="303"/>
        <v>50:51, 280:287</v>
      </c>
      <c r="CD397" s="279" t="str">
        <f t="shared" si="303"/>
        <v>51:52, 280:287</v>
      </c>
      <c r="CE397" s="279" t="str">
        <f t="shared" si="303"/>
        <v>52:53, 280:287</v>
      </c>
      <c r="CF397" s="279" t="str">
        <f t="shared" si="303"/>
        <v>53:54, 280:287</v>
      </c>
      <c r="CG397" s="279" t="str">
        <f t="shared" si="303"/>
        <v>54:55, 280:287</v>
      </c>
      <c r="CH397" s="279" t="str">
        <f t="shared" ref="CH397:CN397" si="304">CH396&amp;", "&amp;CH$395</f>
        <v>0:1, 319:332</v>
      </c>
      <c r="CI397" s="279" t="str">
        <f t="shared" si="304"/>
        <v>0:1, 332:339</v>
      </c>
      <c r="CJ397" s="279" t="str">
        <f t="shared" si="304"/>
        <v>50:51, 332:339</v>
      </c>
      <c r="CK397" s="279" t="str">
        <f t="shared" si="304"/>
        <v>51:52, 332:339</v>
      </c>
      <c r="CL397" s="279" t="str">
        <f t="shared" si="304"/>
        <v>52:53, 332:339</v>
      </c>
      <c r="CM397" s="279" t="str">
        <f t="shared" si="304"/>
        <v>53:54, 332:339</v>
      </c>
      <c r="CN397" s="279" t="str">
        <f t="shared" si="304"/>
        <v>54:55, 332:339</v>
      </c>
    </row>
    <row r="398" spans="1:122" outlineLevel="1">
      <c r="B398" s="285" t="s">
        <v>1106</v>
      </c>
      <c r="C398" s="287">
        <v>3</v>
      </c>
      <c r="D398" s="287">
        <v>3</v>
      </c>
      <c r="E398" s="287">
        <v>3</v>
      </c>
      <c r="F398" s="287">
        <v>3</v>
      </c>
      <c r="G398" s="287">
        <v>1</v>
      </c>
      <c r="H398" s="287">
        <v>3</v>
      </c>
      <c r="I398" s="287">
        <v>3</v>
      </c>
      <c r="J398" s="287"/>
      <c r="K398" s="287"/>
      <c r="L398" s="287"/>
      <c r="M398" s="287"/>
      <c r="N398" s="280"/>
      <c r="O398" s="280"/>
      <c r="P398" s="278" t="str">
        <f>P396</f>
        <v>0:1</v>
      </c>
      <c r="Q398" s="278" t="str">
        <f>Q396</f>
        <v>0:1</v>
      </c>
      <c r="R398" s="281" t="str">
        <f>LEFT(R396,FIND(":",R396)-1)+i.BMToffset_r2&amp;":"&amp;RIGHT(R396,LEN(R396)-FIND(":",R396))+i.BMToffset_r2</f>
        <v>194:195</v>
      </c>
      <c r="S398" s="281" t="str">
        <f>LEFT(S396,FIND(":",S396)-1)+i.BMToffset_r2&amp;":"&amp;RIGHT(S396,LEN(S396)-FIND(":",S396))+i.BMToffset_r2</f>
        <v>195:196</v>
      </c>
      <c r="T398" s="281" t="str">
        <f>LEFT(T396,FIND(":",T396)-1)+i.BMToffset_r2&amp;":"&amp;RIGHT(T396,LEN(T396)-FIND(":",T396))+i.BMToffset_r2</f>
        <v>196:197</v>
      </c>
      <c r="U398" s="281" t="str">
        <f>LEFT(U396,FIND(":",U396)-1)+i.BMToffset_r2&amp;":"&amp;RIGHT(U396,LEN(U396)-FIND(":",U396))+i.BMToffset_r2</f>
        <v>197:198</v>
      </c>
      <c r="V398" s="281" t="str">
        <f>LEFT(V396,FIND(":",V396)-1)+i.BMToffset_r2&amp;":"&amp;RIGHT(V396,LEN(V396)-FIND(":",V396))+i.BMToffset_r2</f>
        <v>198:199</v>
      </c>
      <c r="W398" s="278" t="str">
        <f>P398</f>
        <v>0:1</v>
      </c>
      <c r="X398" s="278" t="str">
        <f t="shared" ref="X398:CN398" si="305">Q398</f>
        <v>0:1</v>
      </c>
      <c r="Y398" s="278" t="str">
        <f t="shared" si="305"/>
        <v>194:195</v>
      </c>
      <c r="Z398" s="278" t="str">
        <f t="shared" si="305"/>
        <v>195:196</v>
      </c>
      <c r="AA398" s="278" t="str">
        <f t="shared" si="305"/>
        <v>196:197</v>
      </c>
      <c r="AB398" s="278" t="str">
        <f t="shared" si="305"/>
        <v>197:198</v>
      </c>
      <c r="AC398" s="278" t="str">
        <f t="shared" si="305"/>
        <v>198:199</v>
      </c>
      <c r="AD398" s="278" t="str">
        <f t="shared" si="305"/>
        <v>0:1</v>
      </c>
      <c r="AE398" s="278" t="str">
        <f t="shared" si="305"/>
        <v>0:1</v>
      </c>
      <c r="AF398" s="278" t="str">
        <f t="shared" si="305"/>
        <v>194:195</v>
      </c>
      <c r="AG398" s="278" t="str">
        <f t="shared" si="305"/>
        <v>195:196</v>
      </c>
      <c r="AH398" s="278" t="str">
        <f t="shared" si="305"/>
        <v>196:197</v>
      </c>
      <c r="AI398" s="278" t="str">
        <f t="shared" si="305"/>
        <v>197:198</v>
      </c>
      <c r="AJ398" s="278" t="str">
        <f t="shared" si="305"/>
        <v>198:199</v>
      </c>
      <c r="AK398" s="278" t="str">
        <f t="shared" si="305"/>
        <v>0:1</v>
      </c>
      <c r="AL398" s="278" t="str">
        <f t="shared" si="305"/>
        <v>0:1</v>
      </c>
      <c r="AM398" s="278" t="str">
        <f t="shared" si="305"/>
        <v>194:195</v>
      </c>
      <c r="AN398" s="278" t="str">
        <f t="shared" si="305"/>
        <v>195:196</v>
      </c>
      <c r="AO398" s="278" t="str">
        <f t="shared" si="305"/>
        <v>196:197</v>
      </c>
      <c r="AP398" s="278" t="str">
        <f t="shared" si="305"/>
        <v>197:198</v>
      </c>
      <c r="AQ398" s="278" t="str">
        <f t="shared" si="305"/>
        <v>198:199</v>
      </c>
      <c r="AR398" s="278" t="str">
        <f t="shared" ref="AR398:BE398" si="306">AD398</f>
        <v>0:1</v>
      </c>
      <c r="AS398" s="278" t="str">
        <f t="shared" si="306"/>
        <v>0:1</v>
      </c>
      <c r="AT398" s="278" t="str">
        <f t="shared" si="306"/>
        <v>194:195</v>
      </c>
      <c r="AU398" s="278" t="str">
        <f t="shared" si="306"/>
        <v>195:196</v>
      </c>
      <c r="AV398" s="278" t="str">
        <f t="shared" si="306"/>
        <v>196:197</v>
      </c>
      <c r="AW398" s="278" t="str">
        <f t="shared" si="306"/>
        <v>197:198</v>
      </c>
      <c r="AX398" s="278" t="str">
        <f t="shared" si="306"/>
        <v>198:199</v>
      </c>
      <c r="AY398" s="278" t="str">
        <f t="shared" si="306"/>
        <v>0:1</v>
      </c>
      <c r="AZ398" s="278" t="str">
        <f t="shared" si="306"/>
        <v>0:1</v>
      </c>
      <c r="BA398" s="278" t="str">
        <f t="shared" si="306"/>
        <v>194:195</v>
      </c>
      <c r="BB398" s="278" t="str">
        <f t="shared" si="306"/>
        <v>195:196</v>
      </c>
      <c r="BC398" s="278" t="str">
        <f t="shared" si="306"/>
        <v>196:197</v>
      </c>
      <c r="BD398" s="278" t="str">
        <f t="shared" si="306"/>
        <v>197:198</v>
      </c>
      <c r="BE398" s="278" t="str">
        <f t="shared" si="306"/>
        <v>198:199</v>
      </c>
      <c r="BF398" s="278" t="str">
        <f t="shared" si="305"/>
        <v>0:1</v>
      </c>
      <c r="BG398" s="278" t="str">
        <f t="shared" si="305"/>
        <v>0:1</v>
      </c>
      <c r="BH398" s="278" t="str">
        <f t="shared" si="305"/>
        <v>194:195</v>
      </c>
      <c r="BI398" s="278" t="str">
        <f t="shared" si="305"/>
        <v>195:196</v>
      </c>
      <c r="BJ398" s="278" t="str">
        <f t="shared" si="305"/>
        <v>196:197</v>
      </c>
      <c r="BK398" s="278" t="str">
        <f t="shared" si="305"/>
        <v>197:198</v>
      </c>
      <c r="BL398" s="278" t="str">
        <f t="shared" si="305"/>
        <v>198:199</v>
      </c>
      <c r="BM398" s="278" t="str">
        <f t="shared" si="305"/>
        <v>0:1</v>
      </c>
      <c r="BN398" s="278" t="str">
        <f t="shared" si="305"/>
        <v>0:1</v>
      </c>
      <c r="BO398" s="278" t="str">
        <f t="shared" si="305"/>
        <v>194:195</v>
      </c>
      <c r="BP398" s="278" t="str">
        <f t="shared" si="305"/>
        <v>195:196</v>
      </c>
      <c r="BQ398" s="278" t="str">
        <f t="shared" si="305"/>
        <v>196:197</v>
      </c>
      <c r="BR398" s="278" t="str">
        <f t="shared" si="305"/>
        <v>197:198</v>
      </c>
      <c r="BS398" s="278" t="str">
        <f t="shared" si="305"/>
        <v>198:199</v>
      </c>
      <c r="BT398" s="278" t="str">
        <f t="shared" si="305"/>
        <v>0:1</v>
      </c>
      <c r="BU398" s="278" t="str">
        <f t="shared" si="305"/>
        <v>0:1</v>
      </c>
      <c r="BV398" s="278" t="str">
        <f t="shared" si="305"/>
        <v>194:195</v>
      </c>
      <c r="BW398" s="278" t="str">
        <f t="shared" si="305"/>
        <v>195:196</v>
      </c>
      <c r="BX398" s="278" t="str">
        <f t="shared" si="305"/>
        <v>196:197</v>
      </c>
      <c r="BY398" s="278" t="str">
        <f t="shared" si="305"/>
        <v>197:198</v>
      </c>
      <c r="BZ398" s="278" t="str">
        <f t="shared" si="305"/>
        <v>198:199</v>
      </c>
      <c r="CA398" s="278" t="str">
        <f t="shared" si="305"/>
        <v>0:1</v>
      </c>
      <c r="CB398" s="278" t="str">
        <f t="shared" si="305"/>
        <v>0:1</v>
      </c>
      <c r="CC398" s="278" t="str">
        <f t="shared" si="305"/>
        <v>194:195</v>
      </c>
      <c r="CD398" s="278" t="str">
        <f t="shared" si="305"/>
        <v>195:196</v>
      </c>
      <c r="CE398" s="278" t="str">
        <f t="shared" si="305"/>
        <v>196:197</v>
      </c>
      <c r="CF398" s="278" t="str">
        <f t="shared" si="305"/>
        <v>197:198</v>
      </c>
      <c r="CG398" s="278" t="str">
        <f t="shared" si="305"/>
        <v>198:199</v>
      </c>
      <c r="CH398" s="278" t="str">
        <f t="shared" si="305"/>
        <v>0:1</v>
      </c>
      <c r="CI398" s="278" t="str">
        <f t="shared" si="305"/>
        <v>0:1</v>
      </c>
      <c r="CJ398" s="278" t="str">
        <f t="shared" si="305"/>
        <v>194:195</v>
      </c>
      <c r="CK398" s="278" t="str">
        <f t="shared" si="305"/>
        <v>195:196</v>
      </c>
      <c r="CL398" s="278" t="str">
        <f t="shared" si="305"/>
        <v>196:197</v>
      </c>
      <c r="CM398" s="278" t="str">
        <f t="shared" si="305"/>
        <v>197:198</v>
      </c>
      <c r="CN398" s="278" t="str">
        <f t="shared" si="305"/>
        <v>198:199</v>
      </c>
    </row>
    <row r="399" spans="1:122" ht="75" outlineLevel="1">
      <c r="B399" s="285" t="s">
        <v>1036</v>
      </c>
      <c r="C399" s="286" t="s">
        <v>911</v>
      </c>
      <c r="D399" s="289">
        <v>0</v>
      </c>
      <c r="E399" s="289">
        <v>1</v>
      </c>
      <c r="F399" s="289">
        <v>1</v>
      </c>
      <c r="G399" s="289">
        <v>2</v>
      </c>
      <c r="H399" s="289">
        <v>2</v>
      </c>
      <c r="I399" s="289">
        <v>2</v>
      </c>
      <c r="J399" s="289">
        <v>3</v>
      </c>
      <c r="K399" s="289">
        <v>3</v>
      </c>
      <c r="L399" s="289">
        <v>3</v>
      </c>
      <c r="M399" s="289">
        <v>3</v>
      </c>
      <c r="N399" s="289"/>
      <c r="O399" s="267"/>
      <c r="P399" s="282" t="str">
        <f t="shared" ref="P399:AP399" si="307">P398&amp;", "&amp;P$395</f>
        <v>0:1, 64:72</v>
      </c>
      <c r="Q399" s="282" t="str">
        <f t="shared" si="307"/>
        <v>0:1, 72:79</v>
      </c>
      <c r="R399" s="282" t="str">
        <f t="shared" si="307"/>
        <v>194:195, 72:79</v>
      </c>
      <c r="S399" s="282" t="str">
        <f t="shared" si="307"/>
        <v>195:196, 72:79</v>
      </c>
      <c r="T399" s="282" t="str">
        <f t="shared" si="307"/>
        <v>196:197, 72:79</v>
      </c>
      <c r="U399" s="282" t="str">
        <f t="shared" si="307"/>
        <v>197:198, 72:79</v>
      </c>
      <c r="V399" s="282" t="str">
        <f t="shared" si="307"/>
        <v>198:199, 72:79</v>
      </c>
      <c r="W399" s="282" t="str">
        <f t="shared" si="307"/>
        <v>0:1, 66:74</v>
      </c>
      <c r="X399" s="282" t="str">
        <f t="shared" si="307"/>
        <v>0:1, 74:81</v>
      </c>
      <c r="Y399" s="282" t="str">
        <f t="shared" si="307"/>
        <v>194:195, 74:81</v>
      </c>
      <c r="Z399" s="282" t="str">
        <f t="shared" si="307"/>
        <v>195:196, 74:81</v>
      </c>
      <c r="AA399" s="282" t="str">
        <f t="shared" si="307"/>
        <v>196:197, 74:81</v>
      </c>
      <c r="AB399" s="282" t="str">
        <f t="shared" si="307"/>
        <v>197:198, 74:81</v>
      </c>
      <c r="AC399" s="282" t="str">
        <f t="shared" si="307"/>
        <v>198:199, 74:81</v>
      </c>
      <c r="AD399" s="282" t="str">
        <f t="shared" si="307"/>
        <v>0:1, 69:77</v>
      </c>
      <c r="AE399" s="282" t="str">
        <f t="shared" si="307"/>
        <v>0:1, 77:84</v>
      </c>
      <c r="AF399" s="282" t="str">
        <f t="shared" si="307"/>
        <v>194:195, 77:84</v>
      </c>
      <c r="AG399" s="282" t="str">
        <f t="shared" si="307"/>
        <v>195:196, 77:84</v>
      </c>
      <c r="AH399" s="282" t="str">
        <f t="shared" si="307"/>
        <v>196:197, 77:84</v>
      </c>
      <c r="AI399" s="282" t="str">
        <f t="shared" si="307"/>
        <v>197:198, 77:84</v>
      </c>
      <c r="AJ399" s="282" t="str">
        <f t="shared" si="307"/>
        <v>198:199, 77:84</v>
      </c>
      <c r="AK399" s="282" t="str">
        <f t="shared" si="307"/>
        <v>0:1, 71:79</v>
      </c>
      <c r="AL399" s="282" t="str">
        <f t="shared" si="307"/>
        <v>0:1, 79:86</v>
      </c>
      <c r="AM399" s="282" t="str">
        <f t="shared" si="307"/>
        <v>194:195, 79:86</v>
      </c>
      <c r="AN399" s="282" t="str">
        <f t="shared" si="307"/>
        <v>195:196, 79:86</v>
      </c>
      <c r="AO399" s="282" t="str">
        <f t="shared" si="307"/>
        <v>196:197, 79:86</v>
      </c>
      <c r="AP399" s="282" t="str">
        <f t="shared" si="307"/>
        <v>197:198, 79:86</v>
      </c>
      <c r="AQ399" s="282" t="str">
        <f t="shared" ref="AQ399:AX399" si="308">AQ398&amp;", "&amp;AQ$395</f>
        <v>198:199, 79:86</v>
      </c>
      <c r="AR399" s="282" t="str">
        <f t="shared" si="308"/>
        <v>0:1, 73:81</v>
      </c>
      <c r="AS399" s="282" t="str">
        <f t="shared" si="308"/>
        <v>0:1, 81:88</v>
      </c>
      <c r="AT399" s="282" t="str">
        <f t="shared" si="308"/>
        <v>194:195, 81:88</v>
      </c>
      <c r="AU399" s="282" t="str">
        <f t="shared" si="308"/>
        <v>195:196, 81:88</v>
      </c>
      <c r="AV399" s="282" t="str">
        <f t="shared" si="308"/>
        <v>196:197, 81:88</v>
      </c>
      <c r="AW399" s="282" t="str">
        <f t="shared" si="308"/>
        <v>197:198, 81:88</v>
      </c>
      <c r="AX399" s="282" t="str">
        <f t="shared" si="308"/>
        <v>198:199, 81:88</v>
      </c>
      <c r="AY399" s="282" t="str">
        <f t="shared" ref="AY399:CN399" si="309">AY398&amp;", "&amp;AY$395</f>
        <v>0:1, 64:72</v>
      </c>
      <c r="AZ399" s="282" t="str">
        <f t="shared" si="309"/>
        <v>0:1, 72:79</v>
      </c>
      <c r="BA399" s="282" t="str">
        <f t="shared" si="309"/>
        <v>194:195, 72:79</v>
      </c>
      <c r="BB399" s="282" t="str">
        <f t="shared" si="309"/>
        <v>195:196, 72:79</v>
      </c>
      <c r="BC399" s="282" t="str">
        <f t="shared" si="309"/>
        <v>196:197, 72:79</v>
      </c>
      <c r="BD399" s="282" t="str">
        <f t="shared" si="309"/>
        <v>197:198, 72:79</v>
      </c>
      <c r="BE399" s="282" t="str">
        <f t="shared" si="309"/>
        <v>198:199, 72:79</v>
      </c>
      <c r="BF399" s="282" t="str">
        <f t="shared" si="309"/>
        <v>0:1, 111:124</v>
      </c>
      <c r="BG399" s="282" t="str">
        <f t="shared" si="309"/>
        <v>0:1, 124:131</v>
      </c>
      <c r="BH399" s="282" t="str">
        <f t="shared" si="309"/>
        <v>194:195, 124:131</v>
      </c>
      <c r="BI399" s="282" t="str">
        <f t="shared" si="309"/>
        <v>195:196, 124:131</v>
      </c>
      <c r="BJ399" s="282" t="str">
        <f t="shared" si="309"/>
        <v>196:197, 124:131</v>
      </c>
      <c r="BK399" s="282" t="str">
        <f t="shared" si="309"/>
        <v>197:198, 124:131</v>
      </c>
      <c r="BL399" s="282" t="str">
        <f t="shared" si="309"/>
        <v>198:199, 124:131</v>
      </c>
      <c r="BM399" s="282" t="str">
        <f t="shared" si="309"/>
        <v>0:1, 163:176</v>
      </c>
      <c r="BN399" s="282" t="str">
        <f t="shared" si="309"/>
        <v>0:1, 176:183</v>
      </c>
      <c r="BO399" s="282" t="str">
        <f t="shared" si="309"/>
        <v>194:195, 176:183</v>
      </c>
      <c r="BP399" s="282" t="str">
        <f t="shared" si="309"/>
        <v>195:196, 176:183</v>
      </c>
      <c r="BQ399" s="282" t="str">
        <f t="shared" si="309"/>
        <v>196:197, 176:183</v>
      </c>
      <c r="BR399" s="282" t="str">
        <f t="shared" si="309"/>
        <v>197:198, 176:183</v>
      </c>
      <c r="BS399" s="282" t="str">
        <f t="shared" si="309"/>
        <v>198:199, 176:183</v>
      </c>
      <c r="BT399" s="282" t="str">
        <f t="shared" si="309"/>
        <v>0:1, 215:228</v>
      </c>
      <c r="BU399" s="282" t="str">
        <f t="shared" si="309"/>
        <v>0:1, 228:235</v>
      </c>
      <c r="BV399" s="282" t="str">
        <f t="shared" si="309"/>
        <v>194:195, 228:235</v>
      </c>
      <c r="BW399" s="282" t="str">
        <f t="shared" si="309"/>
        <v>195:196, 228:235</v>
      </c>
      <c r="BX399" s="282" t="str">
        <f t="shared" si="309"/>
        <v>196:197, 228:235</v>
      </c>
      <c r="BY399" s="282" t="str">
        <f t="shared" si="309"/>
        <v>197:198, 228:235</v>
      </c>
      <c r="BZ399" s="282" t="str">
        <f t="shared" si="309"/>
        <v>198:199, 228:235</v>
      </c>
      <c r="CA399" s="282" t="str">
        <f t="shared" si="309"/>
        <v>0:1, 267:280</v>
      </c>
      <c r="CB399" s="282" t="str">
        <f t="shared" si="309"/>
        <v>0:1, 280:287</v>
      </c>
      <c r="CC399" s="282" t="str">
        <f t="shared" si="309"/>
        <v>194:195, 280:287</v>
      </c>
      <c r="CD399" s="282" t="str">
        <f t="shared" si="309"/>
        <v>195:196, 280:287</v>
      </c>
      <c r="CE399" s="282" t="str">
        <f t="shared" si="309"/>
        <v>196:197, 280:287</v>
      </c>
      <c r="CF399" s="282" t="str">
        <f t="shared" si="309"/>
        <v>197:198, 280:287</v>
      </c>
      <c r="CG399" s="282" t="str">
        <f t="shared" si="309"/>
        <v>198:199, 280:287</v>
      </c>
      <c r="CH399" s="282" t="str">
        <f t="shared" si="309"/>
        <v>0:1, 319:332</v>
      </c>
      <c r="CI399" s="282" t="str">
        <f t="shared" si="309"/>
        <v>0:1, 332:339</v>
      </c>
      <c r="CJ399" s="282" t="str">
        <f t="shared" si="309"/>
        <v>194:195, 332:339</v>
      </c>
      <c r="CK399" s="282" t="str">
        <f t="shared" si="309"/>
        <v>195:196, 332:339</v>
      </c>
      <c r="CL399" s="282" t="str">
        <f t="shared" si="309"/>
        <v>196:197, 332:339</v>
      </c>
      <c r="CM399" s="282" t="str">
        <f t="shared" si="309"/>
        <v>197:198, 332:339</v>
      </c>
      <c r="CN399" s="282" t="str">
        <f t="shared" si="309"/>
        <v>198:199, 332:339</v>
      </c>
    </row>
    <row r="400" spans="1:122" outlineLevel="1">
      <c r="A400" s="27" t="s">
        <v>1035</v>
      </c>
      <c r="C400" s="115" t="s">
        <v>1029</v>
      </c>
      <c r="D400" s="115" t="s">
        <v>1572</v>
      </c>
      <c r="E400" s="115" t="s">
        <v>1573</v>
      </c>
      <c r="F400" s="115" t="s">
        <v>1026</v>
      </c>
      <c r="G400" s="115" t="s">
        <v>1573</v>
      </c>
      <c r="H400" s="115" t="s">
        <v>1026</v>
      </c>
      <c r="I400" s="115" t="s">
        <v>1025</v>
      </c>
      <c r="J400" s="115" t="s">
        <v>1573</v>
      </c>
      <c r="K400" s="115" t="s">
        <v>1026</v>
      </c>
      <c r="L400" s="115" t="s">
        <v>1570</v>
      </c>
      <c r="M400" s="115" t="s">
        <v>1571</v>
      </c>
      <c r="P400" s="115" t="s">
        <v>1029</v>
      </c>
      <c r="Q400" s="115" t="s">
        <v>1572</v>
      </c>
      <c r="R400" s="115" t="s">
        <v>1573</v>
      </c>
      <c r="S400" s="115" t="s">
        <v>1026</v>
      </c>
      <c r="T400" s="115" t="s">
        <v>1573</v>
      </c>
      <c r="U400" s="115" t="s">
        <v>1026</v>
      </c>
      <c r="V400" s="115" t="s">
        <v>1025</v>
      </c>
      <c r="W400" s="115" t="s">
        <v>1573</v>
      </c>
      <c r="X400" s="115" t="s">
        <v>1026</v>
      </c>
      <c r="Y400" s="115" t="s">
        <v>1570</v>
      </c>
      <c r="Z400" s="115" t="s">
        <v>1571</v>
      </c>
    </row>
    <row r="401" spans="1:26" outlineLevel="1">
      <c r="A401" s="18">
        <v>0</v>
      </c>
      <c r="B401" t="str">
        <f t="shared" ref="B401:B464" si="310">"EP"&amp;$C401&amp;IF($A401=0," LPAll"&amp;$D401,"")&amp;IF($A401=1," LPD"&amp;$E401&amp;" LPS"&amp;$F401,"")&amp;IF($A401=2," LPD"&amp;$G401&amp;" LPS"&amp;$H401&amp;" LPM"&amp;$I401,"")</f>
        <v>EP1 LPAll1</v>
      </c>
      <c r="C401" s="290">
        <f>IF($A401&lt;&gt;$A400,1,MOD(C400-1+(COUNTIFS(D$399:$N$399,$A401)=COUNTIFS(D401:$N401,1)),C$398)+1)</f>
        <v>1</v>
      </c>
      <c r="D401" s="288">
        <f>IF($A401&lt;&gt;D$399,0,IF($A401&lt;&gt;$A400,1,MOD(D400-1+(COUNTIFS(E$399:$N$399,$A401)=COUNTIFS(E401:$N401,1)),D$398)+1))</f>
        <v>1</v>
      </c>
      <c r="E401" s="288">
        <f>IF($A401&lt;&gt;E$399,0,IF($A401&lt;&gt;$A400,1,MOD(E400-1+(COUNTIFS(F$399:$N$399,$A401)=COUNTIFS(F401:$N401,1)),E$398)+1))</f>
        <v>0</v>
      </c>
      <c r="F401" s="288">
        <f>IF($A401&lt;&gt;F$399,0,IF($A401&lt;&gt;$A400,1,MOD(F400-1+(COUNTIFS(G$399:$N$399,$A401)=COUNTIFS(G401:$N401,1)),F$398)+1))</f>
        <v>0</v>
      </c>
      <c r="G401" s="288">
        <f>IF($A401&lt;&gt;G$399,0,IF($A401&lt;&gt;$A400,1,MOD(G400-1+(COUNTIFS(H$399:$N$399,$A401)=COUNTIFS(H401:$N401,1)),G$398)+1))</f>
        <v>0</v>
      </c>
      <c r="H401" s="288">
        <f>IF($A401&lt;&gt;H$399,0,IF($A401&lt;&gt;$A400,1,MOD(H400-1+(COUNTIFS(I$399:$N$399,$A401)=COUNTIFS(I401:$N401,1)),H$398)+1))</f>
        <v>0</v>
      </c>
      <c r="I401" s="288">
        <f>IF($A401&lt;&gt;I$399,0,IF($A401&lt;&gt;$A400,1,MOD(I400-1+(COUNTIFS(N$399:$N$399,$A401)=COUNTIFS(N401:$N401,1)),I$398)+1))</f>
        <v>0</v>
      </c>
      <c r="J401" s="288"/>
      <c r="K401" s="288"/>
      <c r="L401" s="288"/>
      <c r="M401" s="288"/>
      <c r="O401">
        <v>1</v>
      </c>
      <c r="P401" s="107">
        <f t="shared" ref="P401:P432" si="311">IF(C401=0,0,INDEX(C$391:C$394,C401,1))</f>
        <v>-0.5</v>
      </c>
      <c r="Q401" s="107">
        <f t="shared" ref="Q401:Q432" si="312">IF(D401=0,0,INDEX(D$391:D$394,D401,1))</f>
        <v>-0.5</v>
      </c>
      <c r="R401" s="107">
        <f t="shared" ref="R401:R432" si="313">IF(E401=0,0,INDEX(E$391:E$394,E401,1))</f>
        <v>0</v>
      </c>
      <c r="S401" s="107">
        <f t="shared" ref="S401:S432" si="314">IF(F401=0,0,INDEX(F$391:F$394,F401,1))</f>
        <v>0</v>
      </c>
      <c r="T401" s="107">
        <f t="shared" ref="T401:T432" si="315">IF(G401=0,0,INDEX(G$391:G$394,G401,1))</f>
        <v>0</v>
      </c>
      <c r="U401" s="107">
        <f t="shared" ref="U401:U432" si="316">IF(H401=0,0,INDEX(H$391:H$394,H401,1))</f>
        <v>0</v>
      </c>
      <c r="V401" s="107">
        <f t="shared" ref="V401:V432" si="317">IF(I401=0,0,INDEX(I$391:I$394,I401,1))</f>
        <v>0</v>
      </c>
      <c r="W401" s="107"/>
      <c r="X401" s="107"/>
      <c r="Y401" s="107"/>
      <c r="Z401" s="107"/>
    </row>
    <row r="402" spans="1:26" outlineLevel="1">
      <c r="A402">
        <f t="shared" ref="A402:A416" ca="1" si="318">OFFSET(A402,-1,0)</f>
        <v>0</v>
      </c>
      <c r="B402" t="str">
        <f t="shared" ca="1" si="310"/>
        <v>EP1 LPAll2</v>
      </c>
      <c r="C402" s="290">
        <f ca="1">IF($A402&lt;&gt;$A401,1,MOD(C401-1+(COUNTIFS(D$399:$N$399,$A402)=COUNTIFS(D402:$N402,1)),C$398)+1)</f>
        <v>1</v>
      </c>
      <c r="D402" s="288">
        <f ca="1">IF($A402&lt;&gt;D$399,0,IF($A402&lt;&gt;$A401,1,MOD(D401-1+(COUNTIFS(E$399:$N$399,$A402)=COUNTIFS(E402:$N402,1)),D$398)+1))</f>
        <v>2</v>
      </c>
      <c r="E402" s="288">
        <f ca="1">IF($A402&lt;&gt;E$399,0,IF($A402&lt;&gt;$A401,1,MOD(E401-1+(COUNTIFS(F$399:$N$399,$A402)=COUNTIFS(F402:$N402,1)),E$398)+1))</f>
        <v>0</v>
      </c>
      <c r="F402" s="288">
        <f ca="1">IF($A402&lt;&gt;F$399,0,IF($A402&lt;&gt;$A401,1,MOD(F401-1+(COUNTIFS(G$399:$N$399,$A402)=COUNTIFS(G402:$N402,1)),F$398)+1))</f>
        <v>0</v>
      </c>
      <c r="G402" s="288">
        <f ca="1">IF($A402&lt;&gt;G$399,0,IF($A402&lt;&gt;$A401,1,MOD(G401-1+(COUNTIFS(H$399:$N$399,$A402)=COUNTIFS(H402:$N402,1)),G$398)+1))</f>
        <v>0</v>
      </c>
      <c r="H402" s="288">
        <f ca="1">IF($A402&lt;&gt;H$399,0,IF($A402&lt;&gt;$A401,1,MOD(H401-1+(COUNTIFS(I$399:$N$399,$A402)=COUNTIFS(I402:$N402,1)),H$398)+1))</f>
        <v>0</v>
      </c>
      <c r="I402" s="288">
        <f ca="1">IF($A402&lt;&gt;I$399,0,IF($A402&lt;&gt;$A401,1,MOD(I401-1+(COUNTIFS(N$399:$N$399,$A402)=COUNTIFS(N402:$N402,1)),I$398)+1))</f>
        <v>0</v>
      </c>
      <c r="J402" s="288"/>
      <c r="K402" s="288"/>
      <c r="L402" s="288"/>
      <c r="M402" s="288"/>
      <c r="O402">
        <v>2</v>
      </c>
      <c r="P402" s="107">
        <f t="shared" ca="1" si="311"/>
        <v>-0.5</v>
      </c>
      <c r="Q402" s="107">
        <f t="shared" ca="1" si="312"/>
        <v>0</v>
      </c>
      <c r="R402" s="107">
        <f t="shared" ca="1" si="313"/>
        <v>0</v>
      </c>
      <c r="S402" s="107">
        <f t="shared" ca="1" si="314"/>
        <v>0</v>
      </c>
      <c r="T402" s="107">
        <f t="shared" ca="1" si="315"/>
        <v>0</v>
      </c>
      <c r="U402" s="107">
        <f t="shared" ca="1" si="316"/>
        <v>0</v>
      </c>
      <c r="V402" s="107">
        <f t="shared" ca="1" si="317"/>
        <v>0</v>
      </c>
      <c r="W402" s="107"/>
      <c r="X402" s="107"/>
      <c r="Y402" s="107"/>
      <c r="Z402" s="107"/>
    </row>
    <row r="403" spans="1:26" outlineLevel="1">
      <c r="A403">
        <f t="shared" ca="1" si="318"/>
        <v>0</v>
      </c>
      <c r="B403" t="str">
        <f t="shared" ca="1" si="310"/>
        <v>EP1 LPAll3</v>
      </c>
      <c r="C403" s="290">
        <f ca="1">IF($A403&lt;&gt;$A402,1,MOD(C402-1+(COUNTIFS(D$399:$N$399,$A403)=COUNTIFS(D403:$N403,1)),C$398)+1)</f>
        <v>1</v>
      </c>
      <c r="D403" s="288">
        <f ca="1">IF($A403&lt;&gt;D$399,0,IF($A403&lt;&gt;$A402,1,MOD(D402-1+(COUNTIFS(E$399:$N$399,$A403)=COUNTIFS(E403:$N403,1)),D$398)+1))</f>
        <v>3</v>
      </c>
      <c r="E403" s="288">
        <f ca="1">IF($A403&lt;&gt;E$399,0,IF($A403&lt;&gt;$A402,1,MOD(E402-1+(COUNTIFS(F$399:$N$399,$A403)=COUNTIFS(F403:$N403,1)),E$398)+1))</f>
        <v>0</v>
      </c>
      <c r="F403" s="288">
        <f ca="1">IF($A403&lt;&gt;F$399,0,IF($A403&lt;&gt;$A402,1,MOD(F402-1+(COUNTIFS(G$399:$N$399,$A403)=COUNTIFS(G403:$N403,1)),F$398)+1))</f>
        <v>0</v>
      </c>
      <c r="G403" s="288">
        <f ca="1">IF($A403&lt;&gt;G$399,0,IF($A403&lt;&gt;$A402,1,MOD(G402-1+(COUNTIFS(H$399:$N$399,$A403)=COUNTIFS(H403:$N403,1)),G$398)+1))</f>
        <v>0</v>
      </c>
      <c r="H403" s="288">
        <f ca="1">IF($A403&lt;&gt;H$399,0,IF($A403&lt;&gt;$A402,1,MOD(H402-1+(COUNTIFS(I$399:$N$399,$A403)=COUNTIFS(I403:$N403,1)),H$398)+1))</f>
        <v>0</v>
      </c>
      <c r="I403" s="288">
        <f ca="1">IF($A403&lt;&gt;I$399,0,IF($A403&lt;&gt;$A402,1,MOD(I402-1+(COUNTIFS(N$399:$N$399,$A403)=COUNTIFS(N403:$N403,1)),I$398)+1))</f>
        <v>0</v>
      </c>
      <c r="J403" s="288"/>
      <c r="K403" s="288"/>
      <c r="L403" s="288"/>
      <c r="M403" s="288"/>
      <c r="O403">
        <v>3</v>
      </c>
      <c r="P403" s="107">
        <f t="shared" ca="1" si="311"/>
        <v>-0.5</v>
      </c>
      <c r="Q403" s="107">
        <f t="shared" ca="1" si="312"/>
        <v>0.5</v>
      </c>
      <c r="R403" s="107">
        <f t="shared" ca="1" si="313"/>
        <v>0</v>
      </c>
      <c r="S403" s="107">
        <f t="shared" ca="1" si="314"/>
        <v>0</v>
      </c>
      <c r="T403" s="107">
        <f t="shared" ca="1" si="315"/>
        <v>0</v>
      </c>
      <c r="U403" s="107">
        <f t="shared" ca="1" si="316"/>
        <v>0</v>
      </c>
      <c r="V403" s="107">
        <f t="shared" ca="1" si="317"/>
        <v>0</v>
      </c>
      <c r="W403" s="107"/>
      <c r="X403" s="107"/>
      <c r="Y403" s="107"/>
      <c r="Z403" s="107"/>
    </row>
    <row r="404" spans="1:26" outlineLevel="1">
      <c r="A404">
        <f t="shared" ca="1" si="318"/>
        <v>0</v>
      </c>
      <c r="B404" t="str">
        <f t="shared" ca="1" si="310"/>
        <v>EP2 LPAll1</v>
      </c>
      <c r="C404" s="290">
        <f ca="1">IF($A404&lt;&gt;$A403,1,MOD(C403-1+(COUNTIFS(D$399:$N$399,$A404)=COUNTIFS(D404:$N404,1)),C$398)+1)</f>
        <v>2</v>
      </c>
      <c r="D404" s="288">
        <f ca="1">IF($A404&lt;&gt;D$399,0,IF($A404&lt;&gt;$A403,1,MOD(D403-1+(COUNTIFS(E$399:$N$399,$A404)=COUNTIFS(E404:$N404,1)),D$398)+1))</f>
        <v>1</v>
      </c>
      <c r="E404" s="288">
        <f ca="1">IF($A404&lt;&gt;E$399,0,IF($A404&lt;&gt;$A403,1,MOD(E403-1+(COUNTIFS(F$399:$N$399,$A404)=COUNTIFS(F404:$N404,1)),E$398)+1))</f>
        <v>0</v>
      </c>
      <c r="F404" s="288">
        <f ca="1">IF($A404&lt;&gt;F$399,0,IF($A404&lt;&gt;$A403,1,MOD(F403-1+(COUNTIFS(G$399:$N$399,$A404)=COUNTIFS(G404:$N404,1)),F$398)+1))</f>
        <v>0</v>
      </c>
      <c r="G404" s="288">
        <f ca="1">IF($A404&lt;&gt;G$399,0,IF($A404&lt;&gt;$A403,1,MOD(G403-1+(COUNTIFS(H$399:$N$399,$A404)=COUNTIFS(H404:$N404,1)),G$398)+1))</f>
        <v>0</v>
      </c>
      <c r="H404" s="288">
        <f ca="1">IF($A404&lt;&gt;H$399,0,IF($A404&lt;&gt;$A403,1,MOD(H403-1+(COUNTIFS(I$399:$N$399,$A404)=COUNTIFS(I404:$N404,1)),H$398)+1))</f>
        <v>0</v>
      </c>
      <c r="I404" s="288">
        <f ca="1">IF($A404&lt;&gt;I$399,0,IF($A404&lt;&gt;$A403,1,MOD(I403-1+(COUNTIFS(N$399:$N$399,$A404)=COUNTIFS(N404:$N404,1)),I$398)+1))</f>
        <v>0</v>
      </c>
      <c r="J404" s="288"/>
      <c r="K404" s="288"/>
      <c r="L404" s="288"/>
      <c r="M404" s="288"/>
      <c r="O404">
        <v>4</v>
      </c>
      <c r="P404" s="107">
        <f t="shared" ca="1" si="311"/>
        <v>0</v>
      </c>
      <c r="Q404" s="107">
        <f t="shared" ca="1" si="312"/>
        <v>-0.5</v>
      </c>
      <c r="R404" s="107">
        <f t="shared" ca="1" si="313"/>
        <v>0</v>
      </c>
      <c r="S404" s="107">
        <f t="shared" ca="1" si="314"/>
        <v>0</v>
      </c>
      <c r="T404" s="107">
        <f t="shared" ca="1" si="315"/>
        <v>0</v>
      </c>
      <c r="U404" s="107">
        <f t="shared" ca="1" si="316"/>
        <v>0</v>
      </c>
      <c r="V404" s="107">
        <f t="shared" ca="1" si="317"/>
        <v>0</v>
      </c>
      <c r="W404" s="107"/>
      <c r="X404" s="107"/>
      <c r="Y404" s="107"/>
      <c r="Z404" s="107"/>
    </row>
    <row r="405" spans="1:26" outlineLevel="1">
      <c r="A405">
        <f t="shared" ca="1" si="318"/>
        <v>0</v>
      </c>
      <c r="B405" t="str">
        <f t="shared" ca="1" si="310"/>
        <v>EP2 LPAll2</v>
      </c>
      <c r="C405" s="290">
        <f ca="1">IF($A405&lt;&gt;$A404,1,MOD(C404-1+(COUNTIFS(D$399:$N$399,$A405)=COUNTIFS(D405:$N405,1)),C$398)+1)</f>
        <v>2</v>
      </c>
      <c r="D405" s="288">
        <f ca="1">IF($A405&lt;&gt;D$399,0,IF($A405&lt;&gt;$A404,1,MOD(D404-1+(COUNTIFS(E$399:$N$399,$A405)=COUNTIFS(E405:$N405,1)),D$398)+1))</f>
        <v>2</v>
      </c>
      <c r="E405" s="288">
        <f ca="1">IF($A405&lt;&gt;E$399,0,IF($A405&lt;&gt;$A404,1,MOD(E404-1+(COUNTIFS(F$399:$N$399,$A405)=COUNTIFS(F405:$N405,1)),E$398)+1))</f>
        <v>0</v>
      </c>
      <c r="F405" s="288">
        <f ca="1">IF($A405&lt;&gt;F$399,0,IF($A405&lt;&gt;$A404,1,MOD(F404-1+(COUNTIFS(G$399:$N$399,$A405)=COUNTIFS(G405:$N405,1)),F$398)+1))</f>
        <v>0</v>
      </c>
      <c r="G405" s="288">
        <f ca="1">IF($A405&lt;&gt;G$399,0,IF($A405&lt;&gt;$A404,1,MOD(G404-1+(COUNTIFS(H$399:$N$399,$A405)=COUNTIFS(H405:$N405,1)),G$398)+1))</f>
        <v>0</v>
      </c>
      <c r="H405" s="288">
        <f ca="1">IF($A405&lt;&gt;H$399,0,IF($A405&lt;&gt;$A404,1,MOD(H404-1+(COUNTIFS(I$399:$N$399,$A405)=COUNTIFS(I405:$N405,1)),H$398)+1))</f>
        <v>0</v>
      </c>
      <c r="I405" s="288">
        <f ca="1">IF($A405&lt;&gt;I$399,0,IF($A405&lt;&gt;$A404,1,MOD(I404-1+(COUNTIFS(N$399:$N$399,$A405)=COUNTIFS(N405:$N405,1)),I$398)+1))</f>
        <v>0</v>
      </c>
      <c r="J405" s="288"/>
      <c r="K405" s="288"/>
      <c r="L405" s="288"/>
      <c r="M405" s="288"/>
      <c r="O405">
        <v>5</v>
      </c>
      <c r="P405" s="107">
        <f t="shared" ca="1" si="311"/>
        <v>0</v>
      </c>
      <c r="Q405" s="107">
        <f t="shared" ca="1" si="312"/>
        <v>0</v>
      </c>
      <c r="R405" s="107">
        <f t="shared" ca="1" si="313"/>
        <v>0</v>
      </c>
      <c r="S405" s="107">
        <f t="shared" ca="1" si="314"/>
        <v>0</v>
      </c>
      <c r="T405" s="107">
        <f t="shared" ca="1" si="315"/>
        <v>0</v>
      </c>
      <c r="U405" s="107">
        <f t="shared" ca="1" si="316"/>
        <v>0</v>
      </c>
      <c r="V405" s="107">
        <f t="shared" ca="1" si="317"/>
        <v>0</v>
      </c>
      <c r="W405" s="107"/>
      <c r="X405" s="107"/>
      <c r="Y405" s="107"/>
      <c r="Z405" s="107"/>
    </row>
    <row r="406" spans="1:26" outlineLevel="1">
      <c r="A406">
        <f t="shared" ca="1" si="318"/>
        <v>0</v>
      </c>
      <c r="B406" t="str">
        <f t="shared" ca="1" si="310"/>
        <v>EP2 LPAll3</v>
      </c>
      <c r="C406" s="290">
        <f ca="1">IF($A406&lt;&gt;$A405,1,MOD(C405-1+(COUNTIFS(D$399:$N$399,$A406)=COUNTIFS(D406:$N406,1)),C$398)+1)</f>
        <v>2</v>
      </c>
      <c r="D406" s="288">
        <f ca="1">IF($A406&lt;&gt;D$399,0,IF($A406&lt;&gt;$A405,1,MOD(D405-1+(COUNTIFS(E$399:$N$399,$A406)=COUNTIFS(E406:$N406,1)),D$398)+1))</f>
        <v>3</v>
      </c>
      <c r="E406" s="288">
        <f ca="1">IF($A406&lt;&gt;E$399,0,IF($A406&lt;&gt;$A405,1,MOD(E405-1+(COUNTIFS(F$399:$N$399,$A406)=COUNTIFS(F406:$N406,1)),E$398)+1))</f>
        <v>0</v>
      </c>
      <c r="F406" s="288">
        <f ca="1">IF($A406&lt;&gt;F$399,0,IF($A406&lt;&gt;$A405,1,MOD(F405-1+(COUNTIFS(G$399:$N$399,$A406)=COUNTIFS(G406:$N406,1)),F$398)+1))</f>
        <v>0</v>
      </c>
      <c r="G406" s="288">
        <f ca="1">IF($A406&lt;&gt;G$399,0,IF($A406&lt;&gt;$A405,1,MOD(G405-1+(COUNTIFS(H$399:$N$399,$A406)=COUNTIFS(H406:$N406,1)),G$398)+1))</f>
        <v>0</v>
      </c>
      <c r="H406" s="288">
        <f ca="1">IF($A406&lt;&gt;H$399,0,IF($A406&lt;&gt;$A405,1,MOD(H405-1+(COUNTIFS(I$399:$N$399,$A406)=COUNTIFS(I406:$N406,1)),H$398)+1))</f>
        <v>0</v>
      </c>
      <c r="I406" s="288">
        <f ca="1">IF($A406&lt;&gt;I$399,0,IF($A406&lt;&gt;$A405,1,MOD(I405-1+(COUNTIFS(N$399:$N$399,$A406)=COUNTIFS(N406:$N406,1)),I$398)+1))</f>
        <v>0</v>
      </c>
      <c r="J406" s="288"/>
      <c r="K406" s="288"/>
      <c r="L406" s="288"/>
      <c r="M406" s="288"/>
      <c r="O406">
        <v>6</v>
      </c>
      <c r="P406" s="107">
        <f t="shared" ca="1" si="311"/>
        <v>0</v>
      </c>
      <c r="Q406" s="107">
        <f t="shared" ca="1" si="312"/>
        <v>0.5</v>
      </c>
      <c r="R406" s="107">
        <f t="shared" ca="1" si="313"/>
        <v>0</v>
      </c>
      <c r="S406" s="107">
        <f t="shared" ca="1" si="314"/>
        <v>0</v>
      </c>
      <c r="T406" s="107">
        <f t="shared" ca="1" si="315"/>
        <v>0</v>
      </c>
      <c r="U406" s="107">
        <f t="shared" ca="1" si="316"/>
        <v>0</v>
      </c>
      <c r="V406" s="107">
        <f t="shared" ca="1" si="317"/>
        <v>0</v>
      </c>
      <c r="W406" s="107"/>
      <c r="X406" s="107"/>
      <c r="Y406" s="107"/>
      <c r="Z406" s="107"/>
    </row>
    <row r="407" spans="1:26" outlineLevel="1">
      <c r="A407">
        <f t="shared" ca="1" si="318"/>
        <v>0</v>
      </c>
      <c r="B407" t="str">
        <f t="shared" ca="1" si="310"/>
        <v>EP3 LPAll1</v>
      </c>
      <c r="C407" s="290">
        <f ca="1">IF($A407&lt;&gt;$A406,1,MOD(C406-1+(COUNTIFS(D$399:$N$399,$A407)=COUNTIFS(D407:$N407,1)),C$398)+1)</f>
        <v>3</v>
      </c>
      <c r="D407" s="288">
        <f ca="1">IF($A407&lt;&gt;D$399,0,IF($A407&lt;&gt;$A406,1,MOD(D406-1+(COUNTIFS(E$399:$N$399,$A407)=COUNTIFS(E407:$N407,1)),D$398)+1))</f>
        <v>1</v>
      </c>
      <c r="E407" s="288">
        <f ca="1">IF($A407&lt;&gt;E$399,0,IF($A407&lt;&gt;$A406,1,MOD(E406-1+(COUNTIFS(F$399:$N$399,$A407)=COUNTIFS(F407:$N407,1)),E$398)+1))</f>
        <v>0</v>
      </c>
      <c r="F407" s="288">
        <f ca="1">IF($A407&lt;&gt;F$399,0,IF($A407&lt;&gt;$A406,1,MOD(F406-1+(COUNTIFS(G$399:$N$399,$A407)=COUNTIFS(G407:$N407,1)),F$398)+1))</f>
        <v>0</v>
      </c>
      <c r="G407" s="288">
        <f ca="1">IF($A407&lt;&gt;G$399,0,IF($A407&lt;&gt;$A406,1,MOD(G406-1+(COUNTIFS(H$399:$N$399,$A407)=COUNTIFS(H407:$N407,1)),G$398)+1))</f>
        <v>0</v>
      </c>
      <c r="H407" s="288">
        <f ca="1">IF($A407&lt;&gt;H$399,0,IF($A407&lt;&gt;$A406,1,MOD(H406-1+(COUNTIFS(I$399:$N$399,$A407)=COUNTIFS(I407:$N407,1)),H$398)+1))</f>
        <v>0</v>
      </c>
      <c r="I407" s="288">
        <f ca="1">IF($A407&lt;&gt;I$399,0,IF($A407&lt;&gt;$A406,1,MOD(I406-1+(COUNTIFS(N$399:$N$399,$A407)=COUNTIFS(N407:$N407,1)),I$398)+1))</f>
        <v>0</v>
      </c>
      <c r="J407" s="288"/>
      <c r="K407" s="288"/>
      <c r="L407" s="288"/>
      <c r="M407" s="288"/>
      <c r="O407">
        <v>7</v>
      </c>
      <c r="P407" s="107">
        <f t="shared" ca="1" si="311"/>
        <v>0.5</v>
      </c>
      <c r="Q407" s="107">
        <f t="shared" ca="1" si="312"/>
        <v>-0.5</v>
      </c>
      <c r="R407" s="107">
        <f t="shared" ca="1" si="313"/>
        <v>0</v>
      </c>
      <c r="S407" s="107">
        <f t="shared" ca="1" si="314"/>
        <v>0</v>
      </c>
      <c r="T407" s="107">
        <f t="shared" ca="1" si="315"/>
        <v>0</v>
      </c>
      <c r="U407" s="107">
        <f t="shared" ca="1" si="316"/>
        <v>0</v>
      </c>
      <c r="V407" s="107">
        <f t="shared" ca="1" si="317"/>
        <v>0</v>
      </c>
      <c r="W407" s="107"/>
      <c r="X407" s="107"/>
      <c r="Y407" s="107"/>
      <c r="Z407" s="107"/>
    </row>
    <row r="408" spans="1:26" outlineLevel="1">
      <c r="A408">
        <f t="shared" ca="1" si="318"/>
        <v>0</v>
      </c>
      <c r="B408" t="str">
        <f t="shared" ca="1" si="310"/>
        <v>EP3 LPAll2</v>
      </c>
      <c r="C408" s="290">
        <f ca="1">IF($A408&lt;&gt;$A407,1,MOD(C407-1+(COUNTIFS(D$399:$N$399,$A408)=COUNTIFS(D408:$N408,1)),C$398)+1)</f>
        <v>3</v>
      </c>
      <c r="D408" s="288">
        <f ca="1">IF($A408&lt;&gt;D$399,0,IF($A408&lt;&gt;$A407,1,MOD(D407-1+(COUNTIFS(E$399:$N$399,$A408)=COUNTIFS(E408:$N408,1)),D$398)+1))</f>
        <v>2</v>
      </c>
      <c r="E408" s="288">
        <f ca="1">IF($A408&lt;&gt;E$399,0,IF($A408&lt;&gt;$A407,1,MOD(E407-1+(COUNTIFS(F$399:$N$399,$A408)=COUNTIFS(F408:$N408,1)),E$398)+1))</f>
        <v>0</v>
      </c>
      <c r="F408" s="288">
        <f ca="1">IF($A408&lt;&gt;F$399,0,IF($A408&lt;&gt;$A407,1,MOD(F407-1+(COUNTIFS(G$399:$N$399,$A408)=COUNTIFS(G408:$N408,1)),F$398)+1))</f>
        <v>0</v>
      </c>
      <c r="G408" s="288">
        <f ca="1">IF($A408&lt;&gt;G$399,0,IF($A408&lt;&gt;$A407,1,MOD(G407-1+(COUNTIFS(H$399:$N$399,$A408)=COUNTIFS(H408:$N408,1)),G$398)+1))</f>
        <v>0</v>
      </c>
      <c r="H408" s="288">
        <f ca="1">IF($A408&lt;&gt;H$399,0,IF($A408&lt;&gt;$A407,1,MOD(H407-1+(COUNTIFS(I$399:$N$399,$A408)=COUNTIFS(I408:$N408,1)),H$398)+1))</f>
        <v>0</v>
      </c>
      <c r="I408" s="288">
        <f ca="1">IF($A408&lt;&gt;I$399,0,IF($A408&lt;&gt;$A407,1,MOD(I407-1+(COUNTIFS(N$399:$N$399,$A408)=COUNTIFS(N408:$N408,1)),I$398)+1))</f>
        <v>0</v>
      </c>
      <c r="J408" s="288"/>
      <c r="K408" s="288"/>
      <c r="L408" s="288"/>
      <c r="M408" s="288"/>
      <c r="O408">
        <v>8</v>
      </c>
      <c r="P408" s="107">
        <f t="shared" ca="1" si="311"/>
        <v>0.5</v>
      </c>
      <c r="Q408" s="107">
        <f t="shared" ca="1" si="312"/>
        <v>0</v>
      </c>
      <c r="R408" s="107">
        <f t="shared" ca="1" si="313"/>
        <v>0</v>
      </c>
      <c r="S408" s="107">
        <f t="shared" ca="1" si="314"/>
        <v>0</v>
      </c>
      <c r="T408" s="107">
        <f t="shared" ca="1" si="315"/>
        <v>0</v>
      </c>
      <c r="U408" s="107">
        <f t="shared" ca="1" si="316"/>
        <v>0</v>
      </c>
      <c r="V408" s="107">
        <f t="shared" ca="1" si="317"/>
        <v>0</v>
      </c>
      <c r="W408" s="107"/>
      <c r="X408" s="107"/>
      <c r="Y408" s="107"/>
      <c r="Z408" s="107"/>
    </row>
    <row r="409" spans="1:26" outlineLevel="1">
      <c r="A409">
        <f t="shared" ca="1" si="318"/>
        <v>0</v>
      </c>
      <c r="B409" t="str">
        <f t="shared" ca="1" si="310"/>
        <v>EP3 LPAll3</v>
      </c>
      <c r="C409" s="290">
        <f ca="1">IF($A409&lt;&gt;$A408,1,MOD(C408-1+(COUNTIFS(D$399:$N$399,$A409)=COUNTIFS(D409:$N409,1)),C$398)+1)</f>
        <v>3</v>
      </c>
      <c r="D409" s="288">
        <f ca="1">IF($A409&lt;&gt;D$399,0,IF($A409&lt;&gt;$A408,1,MOD(D408-1+(COUNTIFS(E$399:$N$399,$A409)=COUNTIFS(E409:$N409,1)),D$398)+1))</f>
        <v>3</v>
      </c>
      <c r="E409" s="288">
        <f ca="1">IF($A409&lt;&gt;E$399,0,IF($A409&lt;&gt;$A408,1,MOD(E408-1+(COUNTIFS(F$399:$N$399,$A409)=COUNTIFS(F409:$N409,1)),E$398)+1))</f>
        <v>0</v>
      </c>
      <c r="F409" s="288">
        <f ca="1">IF($A409&lt;&gt;F$399,0,IF($A409&lt;&gt;$A408,1,MOD(F408-1+(COUNTIFS(G$399:$N$399,$A409)=COUNTIFS(G409:$N409,1)),F$398)+1))</f>
        <v>0</v>
      </c>
      <c r="G409" s="288">
        <f ca="1">IF($A409&lt;&gt;G$399,0,IF($A409&lt;&gt;$A408,1,MOD(G408-1+(COUNTIFS(H$399:$N$399,$A409)=COUNTIFS(H409:$N409,1)),G$398)+1))</f>
        <v>0</v>
      </c>
      <c r="H409" s="288">
        <f ca="1">IF($A409&lt;&gt;H$399,0,IF($A409&lt;&gt;$A408,1,MOD(H408-1+(COUNTIFS(I$399:$N$399,$A409)=COUNTIFS(I409:$N409,1)),H$398)+1))</f>
        <v>0</v>
      </c>
      <c r="I409" s="288">
        <f ca="1">IF($A409&lt;&gt;I$399,0,IF($A409&lt;&gt;$A408,1,MOD(I408-1+(COUNTIFS(N$399:$N$399,$A409)=COUNTIFS(N409:$N409,1)),I$398)+1))</f>
        <v>0</v>
      </c>
      <c r="J409" s="288"/>
      <c r="K409" s="288"/>
      <c r="L409" s="288"/>
      <c r="M409" s="288"/>
      <c r="O409">
        <v>9</v>
      </c>
      <c r="P409" s="107">
        <f t="shared" ca="1" si="311"/>
        <v>0.5</v>
      </c>
      <c r="Q409" s="107">
        <f t="shared" ca="1" si="312"/>
        <v>0.5</v>
      </c>
      <c r="R409" s="107">
        <f t="shared" ca="1" si="313"/>
        <v>0</v>
      </c>
      <c r="S409" s="107">
        <f t="shared" ca="1" si="314"/>
        <v>0</v>
      </c>
      <c r="T409" s="107">
        <f t="shared" ca="1" si="315"/>
        <v>0</v>
      </c>
      <c r="U409" s="107">
        <f t="shared" ca="1" si="316"/>
        <v>0</v>
      </c>
      <c r="V409" s="107">
        <f t="shared" ca="1" si="317"/>
        <v>0</v>
      </c>
      <c r="W409" s="107"/>
      <c r="X409" s="107"/>
      <c r="Y409" s="107"/>
      <c r="Z409" s="107"/>
    </row>
    <row r="410" spans="1:26" outlineLevel="1">
      <c r="A410">
        <f t="shared" ca="1" si="318"/>
        <v>0</v>
      </c>
      <c r="B410" t="str">
        <f t="shared" ca="1" si="310"/>
        <v>EP1 LPAll1</v>
      </c>
      <c r="C410" s="290">
        <f ca="1">IF($A410&lt;&gt;$A409,1,MOD(C409-1+(COUNTIFS(D$399:$N$399,$A410)=COUNTIFS(D410:$N410,1)),C$398)+1)</f>
        <v>1</v>
      </c>
      <c r="D410" s="288">
        <f ca="1">IF($A410&lt;&gt;D$399,0,IF($A410&lt;&gt;$A409,1,MOD(D409-1+(COUNTIFS(E$399:$N$399,$A410)=COUNTIFS(E410:$N410,1)),D$398)+1))</f>
        <v>1</v>
      </c>
      <c r="E410" s="288">
        <f ca="1">IF($A410&lt;&gt;E$399,0,IF($A410&lt;&gt;$A409,1,MOD(E409-1+(COUNTIFS(F$399:$N$399,$A410)=COUNTIFS(F410:$N410,1)),E$398)+1))</f>
        <v>0</v>
      </c>
      <c r="F410" s="288">
        <f ca="1">IF($A410&lt;&gt;F$399,0,IF($A410&lt;&gt;$A409,1,MOD(F409-1+(COUNTIFS(G$399:$N$399,$A410)=COUNTIFS(G410:$N410,1)),F$398)+1))</f>
        <v>0</v>
      </c>
      <c r="G410" s="288">
        <f ca="1">IF($A410&lt;&gt;G$399,0,IF($A410&lt;&gt;$A409,1,MOD(G409-1+(COUNTIFS(H$399:$N$399,$A410)=COUNTIFS(H410:$N410,1)),G$398)+1))</f>
        <v>0</v>
      </c>
      <c r="H410" s="288">
        <f ca="1">IF($A410&lt;&gt;H$399,0,IF($A410&lt;&gt;$A409,1,MOD(H409-1+(COUNTIFS(I$399:$N$399,$A410)=COUNTIFS(I410:$N410,1)),H$398)+1))</f>
        <v>0</v>
      </c>
      <c r="I410" s="288">
        <f ca="1">IF($A410&lt;&gt;I$399,0,IF($A410&lt;&gt;$A409,1,MOD(I409-1+(COUNTIFS(N$399:$N$399,$A410)=COUNTIFS(N410:$N410,1)),I$398)+1))</f>
        <v>0</v>
      </c>
      <c r="J410" s="288"/>
      <c r="K410" s="288"/>
      <c r="L410" s="288"/>
      <c r="M410" s="288"/>
      <c r="O410">
        <v>10</v>
      </c>
      <c r="P410" s="107">
        <f t="shared" ca="1" si="311"/>
        <v>-0.5</v>
      </c>
      <c r="Q410" s="107">
        <f t="shared" ca="1" si="312"/>
        <v>-0.5</v>
      </c>
      <c r="R410" s="107">
        <f t="shared" ca="1" si="313"/>
        <v>0</v>
      </c>
      <c r="S410" s="107">
        <f t="shared" ca="1" si="314"/>
        <v>0</v>
      </c>
      <c r="T410" s="107">
        <f t="shared" ca="1" si="315"/>
        <v>0</v>
      </c>
      <c r="U410" s="107">
        <f t="shared" ca="1" si="316"/>
        <v>0</v>
      </c>
      <c r="V410" s="107">
        <f t="shared" ca="1" si="317"/>
        <v>0</v>
      </c>
      <c r="W410" s="107"/>
      <c r="X410" s="107"/>
      <c r="Y410" s="107"/>
      <c r="Z410" s="107"/>
    </row>
    <row r="411" spans="1:26" outlineLevel="1">
      <c r="A411">
        <f t="shared" ca="1" si="318"/>
        <v>0</v>
      </c>
      <c r="B411" t="str">
        <f t="shared" ca="1" si="310"/>
        <v>EP1 LPAll2</v>
      </c>
      <c r="C411" s="290">
        <f ca="1">IF($A411&lt;&gt;$A410,1,MOD(C410-1+(COUNTIFS(D$399:$N$399,$A411)=COUNTIFS(D411:$N411,1)),C$398)+1)</f>
        <v>1</v>
      </c>
      <c r="D411" s="288">
        <f ca="1">IF($A411&lt;&gt;D$399,0,IF($A411&lt;&gt;$A410,1,MOD(D410-1+(COUNTIFS(E$399:$N$399,$A411)=COUNTIFS(E411:$N411,1)),D$398)+1))</f>
        <v>2</v>
      </c>
      <c r="E411" s="288">
        <f ca="1">IF($A411&lt;&gt;E$399,0,IF($A411&lt;&gt;$A410,1,MOD(E410-1+(COUNTIFS(F$399:$N$399,$A411)=COUNTIFS(F411:$N411,1)),E$398)+1))</f>
        <v>0</v>
      </c>
      <c r="F411" s="288">
        <f ca="1">IF($A411&lt;&gt;F$399,0,IF($A411&lt;&gt;$A410,1,MOD(F410-1+(COUNTIFS(G$399:$N$399,$A411)=COUNTIFS(G411:$N411,1)),F$398)+1))</f>
        <v>0</v>
      </c>
      <c r="G411" s="288">
        <f ca="1">IF($A411&lt;&gt;G$399,0,IF($A411&lt;&gt;$A410,1,MOD(G410-1+(COUNTIFS(H$399:$N$399,$A411)=COUNTIFS(H411:$N411,1)),G$398)+1))</f>
        <v>0</v>
      </c>
      <c r="H411" s="288">
        <f ca="1">IF($A411&lt;&gt;H$399,0,IF($A411&lt;&gt;$A410,1,MOD(H410-1+(COUNTIFS(I$399:$N$399,$A411)=COUNTIFS(I411:$N411,1)),H$398)+1))</f>
        <v>0</v>
      </c>
      <c r="I411" s="288">
        <f ca="1">IF($A411&lt;&gt;I$399,0,IF($A411&lt;&gt;$A410,1,MOD(I410-1+(COUNTIFS(N$399:$N$399,$A411)=COUNTIFS(N411:$N411,1)),I$398)+1))</f>
        <v>0</v>
      </c>
      <c r="J411" s="288"/>
      <c r="K411" s="288"/>
      <c r="L411" s="288"/>
      <c r="M411" s="288"/>
      <c r="O411">
        <v>11</v>
      </c>
      <c r="P411" s="107">
        <f t="shared" ca="1" si="311"/>
        <v>-0.5</v>
      </c>
      <c r="Q411" s="107">
        <f t="shared" ca="1" si="312"/>
        <v>0</v>
      </c>
      <c r="R411" s="107">
        <f t="shared" ca="1" si="313"/>
        <v>0</v>
      </c>
      <c r="S411" s="107">
        <f t="shared" ca="1" si="314"/>
        <v>0</v>
      </c>
      <c r="T411" s="107">
        <f t="shared" ca="1" si="315"/>
        <v>0</v>
      </c>
      <c r="U411" s="107">
        <f t="shared" ca="1" si="316"/>
        <v>0</v>
      </c>
      <c r="V411" s="107">
        <f t="shared" ca="1" si="317"/>
        <v>0</v>
      </c>
      <c r="W411" s="107"/>
      <c r="X411" s="107"/>
      <c r="Y411" s="107"/>
      <c r="Z411" s="107"/>
    </row>
    <row r="412" spans="1:26" outlineLevel="1">
      <c r="A412">
        <f t="shared" ca="1" si="318"/>
        <v>0</v>
      </c>
      <c r="B412" t="str">
        <f t="shared" ca="1" si="310"/>
        <v>EP1 LPAll3</v>
      </c>
      <c r="C412" s="290">
        <f ca="1">IF($A412&lt;&gt;$A411,1,MOD(C411-1+(COUNTIFS(D$399:$N$399,$A412)=COUNTIFS(D412:$N412,1)),C$398)+1)</f>
        <v>1</v>
      </c>
      <c r="D412" s="288">
        <f ca="1">IF($A412&lt;&gt;D$399,0,IF($A412&lt;&gt;$A411,1,MOD(D411-1+(COUNTIFS(E$399:$N$399,$A412)=COUNTIFS(E412:$N412,1)),D$398)+1))</f>
        <v>3</v>
      </c>
      <c r="E412" s="288">
        <f ca="1">IF($A412&lt;&gt;E$399,0,IF($A412&lt;&gt;$A411,1,MOD(E411-1+(COUNTIFS(F$399:$N$399,$A412)=COUNTIFS(F412:$N412,1)),E$398)+1))</f>
        <v>0</v>
      </c>
      <c r="F412" s="288">
        <f ca="1">IF($A412&lt;&gt;F$399,0,IF($A412&lt;&gt;$A411,1,MOD(F411-1+(COUNTIFS(G$399:$N$399,$A412)=COUNTIFS(G412:$N412,1)),F$398)+1))</f>
        <v>0</v>
      </c>
      <c r="G412" s="288">
        <f ca="1">IF($A412&lt;&gt;G$399,0,IF($A412&lt;&gt;$A411,1,MOD(G411-1+(COUNTIFS(H$399:$N$399,$A412)=COUNTIFS(H412:$N412,1)),G$398)+1))</f>
        <v>0</v>
      </c>
      <c r="H412" s="288">
        <f ca="1">IF($A412&lt;&gt;H$399,0,IF($A412&lt;&gt;$A411,1,MOD(H411-1+(COUNTIFS(I$399:$N$399,$A412)=COUNTIFS(I412:$N412,1)),H$398)+1))</f>
        <v>0</v>
      </c>
      <c r="I412" s="288">
        <f ca="1">IF($A412&lt;&gt;I$399,0,IF($A412&lt;&gt;$A411,1,MOD(I411-1+(COUNTIFS(N$399:$N$399,$A412)=COUNTIFS(N412:$N412,1)),I$398)+1))</f>
        <v>0</v>
      </c>
      <c r="J412" s="288"/>
      <c r="K412" s="288"/>
      <c r="L412" s="288"/>
      <c r="M412" s="288"/>
      <c r="O412">
        <v>12</v>
      </c>
      <c r="P412" s="107">
        <f t="shared" ca="1" si="311"/>
        <v>-0.5</v>
      </c>
      <c r="Q412" s="107">
        <f t="shared" ca="1" si="312"/>
        <v>0.5</v>
      </c>
      <c r="R412" s="107">
        <f t="shared" ca="1" si="313"/>
        <v>0</v>
      </c>
      <c r="S412" s="107">
        <f t="shared" ca="1" si="314"/>
        <v>0</v>
      </c>
      <c r="T412" s="107">
        <f t="shared" ca="1" si="315"/>
        <v>0</v>
      </c>
      <c r="U412" s="107">
        <f t="shared" ca="1" si="316"/>
        <v>0</v>
      </c>
      <c r="V412" s="107">
        <f t="shared" ca="1" si="317"/>
        <v>0</v>
      </c>
      <c r="W412" s="107"/>
      <c r="X412" s="107"/>
      <c r="Y412" s="107"/>
      <c r="Z412" s="107"/>
    </row>
    <row r="413" spans="1:26" outlineLevel="1">
      <c r="A413">
        <f t="shared" ca="1" si="318"/>
        <v>0</v>
      </c>
      <c r="B413" t="str">
        <f t="shared" ca="1" si="310"/>
        <v>EP2 LPAll1</v>
      </c>
      <c r="C413" s="290">
        <f ca="1">IF($A413&lt;&gt;$A412,1,MOD(C412-1+(COUNTIFS(D$399:$N$399,$A413)=COUNTIFS(D413:$N413,1)),C$398)+1)</f>
        <v>2</v>
      </c>
      <c r="D413" s="288">
        <f ca="1">IF($A413&lt;&gt;D$399,0,IF($A413&lt;&gt;$A412,1,MOD(D412-1+(COUNTIFS(E$399:$N$399,$A413)=COUNTIFS(E413:$N413,1)),D$398)+1))</f>
        <v>1</v>
      </c>
      <c r="E413" s="288">
        <f ca="1">IF($A413&lt;&gt;E$399,0,IF($A413&lt;&gt;$A412,1,MOD(E412-1+(COUNTIFS(F$399:$N$399,$A413)=COUNTIFS(F413:$N413,1)),E$398)+1))</f>
        <v>0</v>
      </c>
      <c r="F413" s="288">
        <f ca="1">IF($A413&lt;&gt;F$399,0,IF($A413&lt;&gt;$A412,1,MOD(F412-1+(COUNTIFS(G$399:$N$399,$A413)=COUNTIFS(G413:$N413,1)),F$398)+1))</f>
        <v>0</v>
      </c>
      <c r="G413" s="288">
        <f ca="1">IF($A413&lt;&gt;G$399,0,IF($A413&lt;&gt;$A412,1,MOD(G412-1+(COUNTIFS(H$399:$N$399,$A413)=COUNTIFS(H413:$N413,1)),G$398)+1))</f>
        <v>0</v>
      </c>
      <c r="H413" s="288">
        <f ca="1">IF($A413&lt;&gt;H$399,0,IF($A413&lt;&gt;$A412,1,MOD(H412-1+(COUNTIFS(I$399:$N$399,$A413)=COUNTIFS(I413:$N413,1)),H$398)+1))</f>
        <v>0</v>
      </c>
      <c r="I413" s="288">
        <f ca="1">IF($A413&lt;&gt;I$399,0,IF($A413&lt;&gt;$A412,1,MOD(I412-1+(COUNTIFS(N$399:$N$399,$A413)=COUNTIFS(N413:$N413,1)),I$398)+1))</f>
        <v>0</v>
      </c>
      <c r="J413" s="288"/>
      <c r="K413" s="288"/>
      <c r="L413" s="288"/>
      <c r="M413" s="288"/>
      <c r="O413">
        <v>13</v>
      </c>
      <c r="P413" s="107">
        <f t="shared" ca="1" si="311"/>
        <v>0</v>
      </c>
      <c r="Q413" s="107">
        <f t="shared" ca="1" si="312"/>
        <v>-0.5</v>
      </c>
      <c r="R413" s="107">
        <f t="shared" ca="1" si="313"/>
        <v>0</v>
      </c>
      <c r="S413" s="107">
        <f t="shared" ca="1" si="314"/>
        <v>0</v>
      </c>
      <c r="T413" s="107">
        <f t="shared" ca="1" si="315"/>
        <v>0</v>
      </c>
      <c r="U413" s="107">
        <f t="shared" ca="1" si="316"/>
        <v>0</v>
      </c>
      <c r="V413" s="107">
        <f t="shared" ca="1" si="317"/>
        <v>0</v>
      </c>
      <c r="W413" s="107"/>
      <c r="X413" s="107"/>
      <c r="Y413" s="107"/>
      <c r="Z413" s="107"/>
    </row>
    <row r="414" spans="1:26" outlineLevel="1">
      <c r="A414">
        <f t="shared" ca="1" si="318"/>
        <v>0</v>
      </c>
      <c r="B414" t="str">
        <f t="shared" ca="1" si="310"/>
        <v>EP2 LPAll2</v>
      </c>
      <c r="C414" s="290">
        <f ca="1">IF($A414&lt;&gt;$A413,1,MOD(C413-1+(COUNTIFS(D$399:$N$399,$A414)=COUNTIFS(D414:$N414,1)),C$398)+1)</f>
        <v>2</v>
      </c>
      <c r="D414" s="288">
        <f ca="1">IF($A414&lt;&gt;D$399,0,IF($A414&lt;&gt;$A413,1,MOD(D413-1+(COUNTIFS(E$399:$N$399,$A414)=COUNTIFS(E414:$N414,1)),D$398)+1))</f>
        <v>2</v>
      </c>
      <c r="E414" s="288">
        <f ca="1">IF($A414&lt;&gt;E$399,0,IF($A414&lt;&gt;$A413,1,MOD(E413-1+(COUNTIFS(F$399:$N$399,$A414)=COUNTIFS(F414:$N414,1)),E$398)+1))</f>
        <v>0</v>
      </c>
      <c r="F414" s="288">
        <f ca="1">IF($A414&lt;&gt;F$399,0,IF($A414&lt;&gt;$A413,1,MOD(F413-1+(COUNTIFS(G$399:$N$399,$A414)=COUNTIFS(G414:$N414,1)),F$398)+1))</f>
        <v>0</v>
      </c>
      <c r="G414" s="288">
        <f ca="1">IF($A414&lt;&gt;G$399,0,IF($A414&lt;&gt;$A413,1,MOD(G413-1+(COUNTIFS(H$399:$N$399,$A414)=COUNTIFS(H414:$N414,1)),G$398)+1))</f>
        <v>0</v>
      </c>
      <c r="H414" s="288">
        <f ca="1">IF($A414&lt;&gt;H$399,0,IF($A414&lt;&gt;$A413,1,MOD(H413-1+(COUNTIFS(I$399:$N$399,$A414)=COUNTIFS(I414:$N414,1)),H$398)+1))</f>
        <v>0</v>
      </c>
      <c r="I414" s="288">
        <f ca="1">IF($A414&lt;&gt;I$399,0,IF($A414&lt;&gt;$A413,1,MOD(I413-1+(COUNTIFS(N$399:$N$399,$A414)=COUNTIFS(N414:$N414,1)),I$398)+1))</f>
        <v>0</v>
      </c>
      <c r="J414" s="288"/>
      <c r="K414" s="288"/>
      <c r="L414" s="288"/>
      <c r="M414" s="288"/>
      <c r="O414">
        <v>14</v>
      </c>
      <c r="P414" s="107">
        <f t="shared" ca="1" si="311"/>
        <v>0</v>
      </c>
      <c r="Q414" s="107">
        <f t="shared" ca="1" si="312"/>
        <v>0</v>
      </c>
      <c r="R414" s="107">
        <f t="shared" ca="1" si="313"/>
        <v>0</v>
      </c>
      <c r="S414" s="107">
        <f t="shared" ca="1" si="314"/>
        <v>0</v>
      </c>
      <c r="T414" s="107">
        <f t="shared" ca="1" si="315"/>
        <v>0</v>
      </c>
      <c r="U414" s="107">
        <f t="shared" ca="1" si="316"/>
        <v>0</v>
      </c>
      <c r="V414" s="107">
        <f t="shared" ca="1" si="317"/>
        <v>0</v>
      </c>
      <c r="W414" s="107"/>
      <c r="X414" s="107"/>
      <c r="Y414" s="107"/>
      <c r="Z414" s="107"/>
    </row>
    <row r="415" spans="1:26" outlineLevel="1">
      <c r="A415">
        <f t="shared" ca="1" si="318"/>
        <v>0</v>
      </c>
      <c r="B415" t="str">
        <f t="shared" ca="1" si="310"/>
        <v>EP2 LPAll3</v>
      </c>
      <c r="C415" s="290">
        <f ca="1">IF($A415&lt;&gt;$A414,1,MOD(C414-1+(COUNTIFS(D$399:$N$399,$A415)=COUNTIFS(D415:$N415,1)),C$398)+1)</f>
        <v>2</v>
      </c>
      <c r="D415" s="288">
        <f ca="1">IF($A415&lt;&gt;D$399,0,IF($A415&lt;&gt;$A414,1,MOD(D414-1+(COUNTIFS(E$399:$N$399,$A415)=COUNTIFS(E415:$N415,1)),D$398)+1))</f>
        <v>3</v>
      </c>
      <c r="E415" s="288">
        <f ca="1">IF($A415&lt;&gt;E$399,0,IF($A415&lt;&gt;$A414,1,MOD(E414-1+(COUNTIFS(F$399:$N$399,$A415)=COUNTIFS(F415:$N415,1)),E$398)+1))</f>
        <v>0</v>
      </c>
      <c r="F415" s="288">
        <f ca="1">IF($A415&lt;&gt;F$399,0,IF($A415&lt;&gt;$A414,1,MOD(F414-1+(COUNTIFS(G$399:$N$399,$A415)=COUNTIFS(G415:$N415,1)),F$398)+1))</f>
        <v>0</v>
      </c>
      <c r="G415" s="288">
        <f ca="1">IF($A415&lt;&gt;G$399,0,IF($A415&lt;&gt;$A414,1,MOD(G414-1+(COUNTIFS(H$399:$N$399,$A415)=COUNTIFS(H415:$N415,1)),G$398)+1))</f>
        <v>0</v>
      </c>
      <c r="H415" s="288">
        <f ca="1">IF($A415&lt;&gt;H$399,0,IF($A415&lt;&gt;$A414,1,MOD(H414-1+(COUNTIFS(I$399:$N$399,$A415)=COUNTIFS(I415:$N415,1)),H$398)+1))</f>
        <v>0</v>
      </c>
      <c r="I415" s="288">
        <f ca="1">IF($A415&lt;&gt;I$399,0,IF($A415&lt;&gt;$A414,1,MOD(I414-1+(COUNTIFS(N$399:$N$399,$A415)=COUNTIFS(N415:$N415,1)),I$398)+1))</f>
        <v>0</v>
      </c>
      <c r="J415" s="288"/>
      <c r="K415" s="288"/>
      <c r="L415" s="288"/>
      <c r="M415" s="288"/>
      <c r="O415">
        <v>15</v>
      </c>
      <c r="P415" s="107">
        <f t="shared" ca="1" si="311"/>
        <v>0</v>
      </c>
      <c r="Q415" s="107">
        <f t="shared" ca="1" si="312"/>
        <v>0.5</v>
      </c>
      <c r="R415" s="107">
        <f t="shared" ca="1" si="313"/>
        <v>0</v>
      </c>
      <c r="S415" s="107">
        <f t="shared" ca="1" si="314"/>
        <v>0</v>
      </c>
      <c r="T415" s="107">
        <f t="shared" ca="1" si="315"/>
        <v>0</v>
      </c>
      <c r="U415" s="107">
        <f t="shared" ca="1" si="316"/>
        <v>0</v>
      </c>
      <c r="V415" s="107">
        <f t="shared" ca="1" si="317"/>
        <v>0</v>
      </c>
      <c r="W415" s="107"/>
      <c r="X415" s="107"/>
      <c r="Y415" s="107"/>
      <c r="Z415" s="107"/>
    </row>
    <row r="416" spans="1:26" outlineLevel="1">
      <c r="A416">
        <f t="shared" ca="1" si="318"/>
        <v>0</v>
      </c>
      <c r="B416" t="str">
        <f t="shared" ca="1" si="310"/>
        <v>EP3 LPAll1</v>
      </c>
      <c r="C416" s="290">
        <f ca="1">IF($A416&lt;&gt;$A415,1,MOD(C415-1+(COUNTIFS(D$399:$N$399,$A416)=COUNTIFS(D416:$N416,1)),C$398)+1)</f>
        <v>3</v>
      </c>
      <c r="D416" s="288">
        <f ca="1">IF($A416&lt;&gt;D$399,0,IF($A416&lt;&gt;$A415,1,MOD(D415-1+(COUNTIFS(E$399:$N$399,$A416)=COUNTIFS(E416:$N416,1)),D$398)+1))</f>
        <v>1</v>
      </c>
      <c r="E416" s="288">
        <f ca="1">IF($A416&lt;&gt;E$399,0,IF($A416&lt;&gt;$A415,1,MOD(E415-1+(COUNTIFS(F$399:$N$399,$A416)=COUNTIFS(F416:$N416,1)),E$398)+1))</f>
        <v>0</v>
      </c>
      <c r="F416" s="288">
        <f ca="1">IF($A416&lt;&gt;F$399,0,IF($A416&lt;&gt;$A415,1,MOD(F415-1+(COUNTIFS(G$399:$N$399,$A416)=COUNTIFS(G416:$N416,1)),F$398)+1))</f>
        <v>0</v>
      </c>
      <c r="G416" s="288">
        <f ca="1">IF($A416&lt;&gt;G$399,0,IF($A416&lt;&gt;$A415,1,MOD(G415-1+(COUNTIFS(H$399:$N$399,$A416)=COUNTIFS(H416:$N416,1)),G$398)+1))</f>
        <v>0</v>
      </c>
      <c r="H416" s="288">
        <f ca="1">IF($A416&lt;&gt;H$399,0,IF($A416&lt;&gt;$A415,1,MOD(H415-1+(COUNTIFS(I$399:$N$399,$A416)=COUNTIFS(I416:$N416,1)),H$398)+1))</f>
        <v>0</v>
      </c>
      <c r="I416" s="288">
        <f ca="1">IF($A416&lt;&gt;I$399,0,IF($A416&lt;&gt;$A415,1,MOD(I415-1+(COUNTIFS(N$399:$N$399,$A416)=COUNTIFS(N416:$N416,1)),I$398)+1))</f>
        <v>0</v>
      </c>
      <c r="J416" s="288"/>
      <c r="K416" s="288"/>
      <c r="L416" s="288"/>
      <c r="M416" s="288"/>
      <c r="O416">
        <v>16</v>
      </c>
      <c r="P416" s="107">
        <f t="shared" ca="1" si="311"/>
        <v>0.5</v>
      </c>
      <c r="Q416" s="107">
        <f t="shared" ca="1" si="312"/>
        <v>-0.5</v>
      </c>
      <c r="R416" s="107">
        <f t="shared" ca="1" si="313"/>
        <v>0</v>
      </c>
      <c r="S416" s="107">
        <f t="shared" ca="1" si="314"/>
        <v>0</v>
      </c>
      <c r="T416" s="107">
        <f t="shared" ca="1" si="315"/>
        <v>0</v>
      </c>
      <c r="U416" s="107">
        <f t="shared" ca="1" si="316"/>
        <v>0</v>
      </c>
      <c r="V416" s="107">
        <f t="shared" ca="1" si="317"/>
        <v>0</v>
      </c>
      <c r="W416" s="107"/>
      <c r="X416" s="107"/>
      <c r="Y416" s="107"/>
      <c r="Z416" s="107"/>
    </row>
    <row r="417" spans="1:26" outlineLevel="1">
      <c r="A417" s="18">
        <v>1</v>
      </c>
      <c r="B417" t="str">
        <f t="shared" ca="1" si="310"/>
        <v>EP1 LPD1 LPS1</v>
      </c>
      <c r="C417" s="290">
        <f ca="1">IF($A417&lt;&gt;$A416,1,MOD(C416-1+(COUNTIFS(D$399:$N$399,$A417)=COUNTIFS(D417:$N417,1)),C$398)+1)</f>
        <v>1</v>
      </c>
      <c r="D417" s="288">
        <f>IF($A417&lt;&gt;D$399,0,IF($A417&lt;&gt;$A416,1,MOD(D416-1+(COUNTIFS(E$399:$N$399,$A417)=COUNTIFS(E417:$N417,1)),D$398)+1))</f>
        <v>0</v>
      </c>
      <c r="E417" s="288">
        <f ca="1">IF($A417&lt;&gt;E$399,0,IF($A417&lt;&gt;$A416,1,MOD(E416-1+(COUNTIFS(F$399:$N$399,$A417)=COUNTIFS(F417:$N417,1)),E$398)+1))</f>
        <v>1</v>
      </c>
      <c r="F417" s="288">
        <f ca="1">IF($A417&lt;&gt;F$399,0,IF($A417&lt;&gt;$A416,1,MOD(F416-1+(COUNTIFS(G$399:$N$399,$A417)=COUNTIFS(G417:$N417,1)),F$398)+1))</f>
        <v>1</v>
      </c>
      <c r="G417" s="288">
        <f>IF($A417&lt;&gt;G$399,0,IF($A417&lt;&gt;$A416,1,MOD(G416-1+(COUNTIFS(H$399:$N$399,$A417)=COUNTIFS(H417:$N417,1)),G$398)+1))</f>
        <v>0</v>
      </c>
      <c r="H417" s="288">
        <f>IF($A417&lt;&gt;H$399,0,IF($A417&lt;&gt;$A416,1,MOD(H416-1+(COUNTIFS(I$399:$N$399,$A417)=COUNTIFS(I417:$N417,1)),H$398)+1))</f>
        <v>0</v>
      </c>
      <c r="I417" s="288">
        <f>IF($A417&lt;&gt;I$399,0,IF($A417&lt;&gt;$A416,1,MOD(I416-1+(COUNTIFS(N$399:$N$399,$A417)=COUNTIFS(N417:$N417,1)),I$398)+1))</f>
        <v>0</v>
      </c>
      <c r="J417" s="288"/>
      <c r="K417" s="288"/>
      <c r="L417" s="288"/>
      <c r="M417" s="288"/>
      <c r="O417">
        <v>17</v>
      </c>
      <c r="P417" s="107">
        <f t="shared" ca="1" si="311"/>
        <v>-0.5</v>
      </c>
      <c r="Q417" s="107">
        <f t="shared" si="312"/>
        <v>0</v>
      </c>
      <c r="R417" s="107">
        <f t="shared" ca="1" si="313"/>
        <v>-0.5</v>
      </c>
      <c r="S417" s="107">
        <f t="shared" ca="1" si="314"/>
        <v>-0.5</v>
      </c>
      <c r="T417" s="107">
        <f t="shared" si="315"/>
        <v>0</v>
      </c>
      <c r="U417" s="107">
        <f t="shared" si="316"/>
        <v>0</v>
      </c>
      <c r="V417" s="107">
        <f t="shared" si="317"/>
        <v>0</v>
      </c>
      <c r="W417" s="107"/>
      <c r="X417" s="107"/>
      <c r="Y417" s="107"/>
      <c r="Z417" s="107"/>
    </row>
    <row r="418" spans="1:26" outlineLevel="1">
      <c r="A418">
        <f t="shared" ref="A418:A449" ca="1" si="319">OFFSET(A418,-1,0)</f>
        <v>1</v>
      </c>
      <c r="B418" t="str">
        <f t="shared" ca="1" si="310"/>
        <v>EP1 LPD1 LPS2</v>
      </c>
      <c r="C418" s="290">
        <f ca="1">IF($A418&lt;&gt;$A417,1,MOD(C417-1+(COUNTIFS(D$399:$N$399,$A418)=COUNTIFS(D418:$N418,1)),C$398)+1)</f>
        <v>1</v>
      </c>
      <c r="D418" s="288">
        <f ca="1">IF($A418&lt;&gt;D$399,0,IF($A418&lt;&gt;$A417,1,MOD(D417-1+(COUNTIFS(E$399:$N$399,$A418)=COUNTIFS(E418:$N418,1)),D$398)+1))</f>
        <v>0</v>
      </c>
      <c r="E418" s="288">
        <f ca="1">IF($A418&lt;&gt;E$399,0,IF($A418&lt;&gt;$A417,1,MOD(E417-1+(COUNTIFS(F$399:$N$399,$A418)=COUNTIFS(F418:$N418,1)),E$398)+1))</f>
        <v>1</v>
      </c>
      <c r="F418" s="288">
        <f ca="1">IF($A418&lt;&gt;F$399,0,IF($A418&lt;&gt;$A417,1,MOD(F417-1+(COUNTIFS(G$399:$N$399,$A418)=COUNTIFS(G418:$N418,1)),F$398)+1))</f>
        <v>2</v>
      </c>
      <c r="G418" s="288">
        <f ca="1">IF($A418&lt;&gt;G$399,0,IF($A418&lt;&gt;$A417,1,MOD(G417-1+(COUNTIFS(H$399:$N$399,$A418)=COUNTIFS(H418:$N418,1)),G$398)+1))</f>
        <v>0</v>
      </c>
      <c r="H418" s="288">
        <f ca="1">IF($A418&lt;&gt;H$399,0,IF($A418&lt;&gt;$A417,1,MOD(H417-1+(COUNTIFS(I$399:$N$399,$A418)=COUNTIFS(I418:$N418,1)),H$398)+1))</f>
        <v>0</v>
      </c>
      <c r="I418" s="288">
        <f ca="1">IF($A418&lt;&gt;I$399,0,IF($A418&lt;&gt;$A417,1,MOD(I417-1+(COUNTIFS(N$399:$N$399,$A418)=COUNTIFS(N418:$N418,1)),I$398)+1))</f>
        <v>0</v>
      </c>
      <c r="J418" s="288"/>
      <c r="K418" s="288"/>
      <c r="L418" s="288"/>
      <c r="M418" s="288"/>
      <c r="O418">
        <v>18</v>
      </c>
      <c r="P418" s="107">
        <f t="shared" ca="1" si="311"/>
        <v>-0.5</v>
      </c>
      <c r="Q418" s="107">
        <f t="shared" ca="1" si="312"/>
        <v>0</v>
      </c>
      <c r="R418" s="107">
        <f t="shared" ca="1" si="313"/>
        <v>-0.5</v>
      </c>
      <c r="S418" s="107">
        <f t="shared" ca="1" si="314"/>
        <v>0</v>
      </c>
      <c r="T418" s="107">
        <f t="shared" ca="1" si="315"/>
        <v>0</v>
      </c>
      <c r="U418" s="107">
        <f t="shared" ca="1" si="316"/>
        <v>0</v>
      </c>
      <c r="V418" s="107">
        <f t="shared" ca="1" si="317"/>
        <v>0</v>
      </c>
      <c r="W418" s="107"/>
      <c r="X418" s="107"/>
      <c r="Y418" s="107"/>
      <c r="Z418" s="107"/>
    </row>
    <row r="419" spans="1:26" outlineLevel="1">
      <c r="A419">
        <f t="shared" ca="1" si="319"/>
        <v>1</v>
      </c>
      <c r="B419" t="str">
        <f t="shared" ca="1" si="310"/>
        <v>EP1 LPD1 LPS3</v>
      </c>
      <c r="C419" s="290">
        <f ca="1">IF($A419&lt;&gt;$A418,1,MOD(C418-1+(COUNTIFS(D$399:$N$399,$A419)=COUNTIFS(D419:$N419,1)),C$398)+1)</f>
        <v>1</v>
      </c>
      <c r="D419" s="288">
        <f ca="1">IF($A419&lt;&gt;D$399,0,IF($A419&lt;&gt;$A418,1,MOD(D418-1+(COUNTIFS(E$399:$N$399,$A419)=COUNTIFS(E419:$N419,1)),D$398)+1))</f>
        <v>0</v>
      </c>
      <c r="E419" s="288">
        <f ca="1">IF($A419&lt;&gt;E$399,0,IF($A419&lt;&gt;$A418,1,MOD(E418-1+(COUNTIFS(F$399:$N$399,$A419)=COUNTIFS(F419:$N419,1)),E$398)+1))</f>
        <v>1</v>
      </c>
      <c r="F419" s="288">
        <f ca="1">IF($A419&lt;&gt;F$399,0,IF($A419&lt;&gt;$A418,1,MOD(F418-1+(COUNTIFS(G$399:$N$399,$A419)=COUNTIFS(G419:$N419,1)),F$398)+1))</f>
        <v>3</v>
      </c>
      <c r="G419" s="288">
        <f ca="1">IF($A419&lt;&gt;G$399,0,IF($A419&lt;&gt;$A418,1,MOD(G418-1+(COUNTIFS(H$399:$N$399,$A419)=COUNTIFS(H419:$N419,1)),G$398)+1))</f>
        <v>0</v>
      </c>
      <c r="H419" s="288">
        <f ca="1">IF($A419&lt;&gt;H$399,0,IF($A419&lt;&gt;$A418,1,MOD(H418-1+(COUNTIFS(I$399:$N$399,$A419)=COUNTIFS(I419:$N419,1)),H$398)+1))</f>
        <v>0</v>
      </c>
      <c r="I419" s="288">
        <f ca="1">IF($A419&lt;&gt;I$399,0,IF($A419&lt;&gt;$A418,1,MOD(I418-1+(COUNTIFS(N$399:$N$399,$A419)=COUNTIFS(N419:$N419,1)),I$398)+1))</f>
        <v>0</v>
      </c>
      <c r="J419" s="288"/>
      <c r="K419" s="288"/>
      <c r="L419" s="288"/>
      <c r="M419" s="288"/>
      <c r="O419">
        <v>19</v>
      </c>
      <c r="P419" s="107">
        <f t="shared" ca="1" si="311"/>
        <v>-0.5</v>
      </c>
      <c r="Q419" s="107">
        <f t="shared" ca="1" si="312"/>
        <v>0</v>
      </c>
      <c r="R419" s="107">
        <f t="shared" ca="1" si="313"/>
        <v>-0.5</v>
      </c>
      <c r="S419" s="107">
        <f t="shared" ca="1" si="314"/>
        <v>0.5</v>
      </c>
      <c r="T419" s="107">
        <f t="shared" ca="1" si="315"/>
        <v>0</v>
      </c>
      <c r="U419" s="107">
        <f t="shared" ca="1" si="316"/>
        <v>0</v>
      </c>
      <c r="V419" s="107">
        <f t="shared" ca="1" si="317"/>
        <v>0</v>
      </c>
      <c r="W419" s="107"/>
      <c r="X419" s="107"/>
      <c r="Y419" s="107"/>
      <c r="Z419" s="107"/>
    </row>
    <row r="420" spans="1:26" outlineLevel="1">
      <c r="A420">
        <f t="shared" ca="1" si="319"/>
        <v>1</v>
      </c>
      <c r="B420" t="str">
        <f t="shared" ca="1" si="310"/>
        <v>EP1 LPD2 LPS1</v>
      </c>
      <c r="C420" s="290">
        <f ca="1">IF($A420&lt;&gt;$A419,1,MOD(C419-1+(COUNTIFS(D$399:$N$399,$A420)=COUNTIFS(D420:$N420,1)),C$398)+1)</f>
        <v>1</v>
      </c>
      <c r="D420" s="288">
        <f ca="1">IF($A420&lt;&gt;D$399,0,IF($A420&lt;&gt;$A419,1,MOD(D419-1+(COUNTIFS(E$399:$N$399,$A420)=COUNTIFS(E420:$N420,1)),D$398)+1))</f>
        <v>0</v>
      </c>
      <c r="E420" s="288">
        <f ca="1">IF($A420&lt;&gt;E$399,0,IF($A420&lt;&gt;$A419,1,MOD(E419-1+(COUNTIFS(F$399:$N$399,$A420)=COUNTIFS(F420:$N420,1)),E$398)+1))</f>
        <v>2</v>
      </c>
      <c r="F420" s="288">
        <f ca="1">IF($A420&lt;&gt;F$399,0,IF($A420&lt;&gt;$A419,1,MOD(F419-1+(COUNTIFS(G$399:$N$399,$A420)=COUNTIFS(G420:$N420,1)),F$398)+1))</f>
        <v>1</v>
      </c>
      <c r="G420" s="288">
        <f ca="1">IF($A420&lt;&gt;G$399,0,IF($A420&lt;&gt;$A419,1,MOD(G419-1+(COUNTIFS(H$399:$N$399,$A420)=COUNTIFS(H420:$N420,1)),G$398)+1))</f>
        <v>0</v>
      </c>
      <c r="H420" s="288">
        <f ca="1">IF($A420&lt;&gt;H$399,0,IF($A420&lt;&gt;$A419,1,MOD(H419-1+(COUNTIFS(I$399:$N$399,$A420)=COUNTIFS(I420:$N420,1)),H$398)+1))</f>
        <v>0</v>
      </c>
      <c r="I420" s="288">
        <f ca="1">IF($A420&lt;&gt;I$399,0,IF($A420&lt;&gt;$A419,1,MOD(I419-1+(COUNTIFS(N$399:$N$399,$A420)=COUNTIFS(N420:$N420,1)),I$398)+1))</f>
        <v>0</v>
      </c>
      <c r="J420" s="288"/>
      <c r="K420" s="288"/>
      <c r="L420" s="288"/>
      <c r="M420" s="288"/>
      <c r="O420">
        <v>20</v>
      </c>
      <c r="P420" s="107">
        <f t="shared" ca="1" si="311"/>
        <v>-0.5</v>
      </c>
      <c r="Q420" s="107">
        <f t="shared" ca="1" si="312"/>
        <v>0</v>
      </c>
      <c r="R420" s="107">
        <f t="shared" ca="1" si="313"/>
        <v>0</v>
      </c>
      <c r="S420" s="107">
        <f t="shared" ca="1" si="314"/>
        <v>-0.5</v>
      </c>
      <c r="T420" s="107">
        <f t="shared" ca="1" si="315"/>
        <v>0</v>
      </c>
      <c r="U420" s="107">
        <f t="shared" ca="1" si="316"/>
        <v>0</v>
      </c>
      <c r="V420" s="107">
        <f t="shared" ca="1" si="317"/>
        <v>0</v>
      </c>
      <c r="W420" s="107"/>
      <c r="X420" s="107"/>
      <c r="Y420" s="107"/>
      <c r="Z420" s="107"/>
    </row>
    <row r="421" spans="1:26" outlineLevel="1">
      <c r="A421">
        <f t="shared" ca="1" si="319"/>
        <v>1</v>
      </c>
      <c r="B421" t="str">
        <f t="shared" ca="1" si="310"/>
        <v>EP1 LPD2 LPS2</v>
      </c>
      <c r="C421" s="290">
        <f ca="1">IF($A421&lt;&gt;$A420,1,MOD(C420-1+(COUNTIFS(D$399:$N$399,$A421)=COUNTIFS(D421:$N421,1)),C$398)+1)</f>
        <v>1</v>
      </c>
      <c r="D421" s="288">
        <f ca="1">IF($A421&lt;&gt;D$399,0,IF($A421&lt;&gt;$A420,1,MOD(D420-1+(COUNTIFS(E$399:$N$399,$A421)=COUNTIFS(E421:$N421,1)),D$398)+1))</f>
        <v>0</v>
      </c>
      <c r="E421" s="288">
        <f ca="1">IF($A421&lt;&gt;E$399,0,IF($A421&lt;&gt;$A420,1,MOD(E420-1+(COUNTIFS(F$399:$N$399,$A421)=COUNTIFS(F421:$N421,1)),E$398)+1))</f>
        <v>2</v>
      </c>
      <c r="F421" s="288">
        <f ca="1">IF($A421&lt;&gt;F$399,0,IF($A421&lt;&gt;$A420,1,MOD(F420-1+(COUNTIFS(G$399:$N$399,$A421)=COUNTIFS(G421:$N421,1)),F$398)+1))</f>
        <v>2</v>
      </c>
      <c r="G421" s="288">
        <f ca="1">IF($A421&lt;&gt;G$399,0,IF($A421&lt;&gt;$A420,1,MOD(G420-1+(COUNTIFS(H$399:$N$399,$A421)=COUNTIFS(H421:$N421,1)),G$398)+1))</f>
        <v>0</v>
      </c>
      <c r="H421" s="288">
        <f ca="1">IF($A421&lt;&gt;H$399,0,IF($A421&lt;&gt;$A420,1,MOD(H420-1+(COUNTIFS(I$399:$N$399,$A421)=COUNTIFS(I421:$N421,1)),H$398)+1))</f>
        <v>0</v>
      </c>
      <c r="I421" s="288">
        <f ca="1">IF($A421&lt;&gt;I$399,0,IF($A421&lt;&gt;$A420,1,MOD(I420-1+(COUNTIFS(N$399:$N$399,$A421)=COUNTIFS(N421:$N421,1)),I$398)+1))</f>
        <v>0</v>
      </c>
      <c r="J421" s="288"/>
      <c r="K421" s="288"/>
      <c r="L421" s="288"/>
      <c r="M421" s="288"/>
      <c r="O421">
        <v>21</v>
      </c>
      <c r="P421" s="107">
        <f t="shared" ca="1" si="311"/>
        <v>-0.5</v>
      </c>
      <c r="Q421" s="107">
        <f t="shared" ca="1" si="312"/>
        <v>0</v>
      </c>
      <c r="R421" s="107">
        <f t="shared" ca="1" si="313"/>
        <v>0</v>
      </c>
      <c r="S421" s="107">
        <f t="shared" ca="1" si="314"/>
        <v>0</v>
      </c>
      <c r="T421" s="107">
        <f t="shared" ca="1" si="315"/>
        <v>0</v>
      </c>
      <c r="U421" s="107">
        <f t="shared" ca="1" si="316"/>
        <v>0</v>
      </c>
      <c r="V421" s="107">
        <f t="shared" ca="1" si="317"/>
        <v>0</v>
      </c>
      <c r="W421" s="107"/>
      <c r="X421" s="107"/>
      <c r="Y421" s="107"/>
      <c r="Z421" s="107"/>
    </row>
    <row r="422" spans="1:26" outlineLevel="1">
      <c r="A422">
        <f t="shared" ca="1" si="319"/>
        <v>1</v>
      </c>
      <c r="B422" t="str">
        <f t="shared" ca="1" si="310"/>
        <v>EP1 LPD2 LPS3</v>
      </c>
      <c r="C422" s="290">
        <f ca="1">IF($A422&lt;&gt;$A421,1,MOD(C421-1+(COUNTIFS(D$399:$N$399,$A422)=COUNTIFS(D422:$N422,1)),C$398)+1)</f>
        <v>1</v>
      </c>
      <c r="D422" s="288">
        <f ca="1">IF($A422&lt;&gt;D$399,0,IF($A422&lt;&gt;$A421,1,MOD(D421-1+(COUNTIFS(E$399:$N$399,$A422)=COUNTIFS(E422:$N422,1)),D$398)+1))</f>
        <v>0</v>
      </c>
      <c r="E422" s="288">
        <f ca="1">IF($A422&lt;&gt;E$399,0,IF($A422&lt;&gt;$A421,1,MOD(E421-1+(COUNTIFS(F$399:$N$399,$A422)=COUNTIFS(F422:$N422,1)),E$398)+1))</f>
        <v>2</v>
      </c>
      <c r="F422" s="288">
        <f ca="1">IF($A422&lt;&gt;F$399,0,IF($A422&lt;&gt;$A421,1,MOD(F421-1+(COUNTIFS(G$399:$N$399,$A422)=COUNTIFS(G422:$N422,1)),F$398)+1))</f>
        <v>3</v>
      </c>
      <c r="G422" s="288">
        <f ca="1">IF($A422&lt;&gt;G$399,0,IF($A422&lt;&gt;$A421,1,MOD(G421-1+(COUNTIFS(H$399:$N$399,$A422)=COUNTIFS(H422:$N422,1)),G$398)+1))</f>
        <v>0</v>
      </c>
      <c r="H422" s="288">
        <f ca="1">IF($A422&lt;&gt;H$399,0,IF($A422&lt;&gt;$A421,1,MOD(H421-1+(COUNTIFS(I$399:$N$399,$A422)=COUNTIFS(I422:$N422,1)),H$398)+1))</f>
        <v>0</v>
      </c>
      <c r="I422" s="288">
        <f ca="1">IF($A422&lt;&gt;I$399,0,IF($A422&lt;&gt;$A421,1,MOD(I421-1+(COUNTIFS(N$399:$N$399,$A422)=COUNTIFS(N422:$N422,1)),I$398)+1))</f>
        <v>0</v>
      </c>
      <c r="J422" s="288"/>
      <c r="K422" s="288"/>
      <c r="L422" s="288"/>
      <c r="M422" s="288"/>
      <c r="O422">
        <v>22</v>
      </c>
      <c r="P422" s="107">
        <f t="shared" ca="1" si="311"/>
        <v>-0.5</v>
      </c>
      <c r="Q422" s="107">
        <f t="shared" ca="1" si="312"/>
        <v>0</v>
      </c>
      <c r="R422" s="107">
        <f t="shared" ca="1" si="313"/>
        <v>0</v>
      </c>
      <c r="S422" s="107">
        <f t="shared" ca="1" si="314"/>
        <v>0.5</v>
      </c>
      <c r="T422" s="107">
        <f t="shared" ca="1" si="315"/>
        <v>0</v>
      </c>
      <c r="U422" s="107">
        <f t="shared" ca="1" si="316"/>
        <v>0</v>
      </c>
      <c r="V422" s="107">
        <f t="shared" ca="1" si="317"/>
        <v>0</v>
      </c>
      <c r="W422" s="107"/>
      <c r="X422" s="107"/>
      <c r="Y422" s="107"/>
      <c r="Z422" s="107"/>
    </row>
    <row r="423" spans="1:26" outlineLevel="1">
      <c r="A423">
        <f t="shared" ca="1" si="319"/>
        <v>1</v>
      </c>
      <c r="B423" t="str">
        <f t="shared" ca="1" si="310"/>
        <v>EP1 LPD3 LPS1</v>
      </c>
      <c r="C423" s="290">
        <f ca="1">IF($A423&lt;&gt;$A422,1,MOD(C422-1+(COUNTIFS(D$399:$N$399,$A423)=COUNTIFS(D423:$N423,1)),C$398)+1)</f>
        <v>1</v>
      </c>
      <c r="D423" s="288">
        <f ca="1">IF($A423&lt;&gt;D$399,0,IF($A423&lt;&gt;$A422,1,MOD(D422-1+(COUNTIFS(E$399:$N$399,$A423)=COUNTIFS(E423:$N423,1)),D$398)+1))</f>
        <v>0</v>
      </c>
      <c r="E423" s="288">
        <f ca="1">IF($A423&lt;&gt;E$399,0,IF($A423&lt;&gt;$A422,1,MOD(E422-1+(COUNTIFS(F$399:$N$399,$A423)=COUNTIFS(F423:$N423,1)),E$398)+1))</f>
        <v>3</v>
      </c>
      <c r="F423" s="288">
        <f ca="1">IF($A423&lt;&gt;F$399,0,IF($A423&lt;&gt;$A422,1,MOD(F422-1+(COUNTIFS(G$399:$N$399,$A423)=COUNTIFS(G423:$N423,1)),F$398)+1))</f>
        <v>1</v>
      </c>
      <c r="G423" s="288">
        <f ca="1">IF($A423&lt;&gt;G$399,0,IF($A423&lt;&gt;$A422,1,MOD(G422-1+(COUNTIFS(H$399:$N$399,$A423)=COUNTIFS(H423:$N423,1)),G$398)+1))</f>
        <v>0</v>
      </c>
      <c r="H423" s="288">
        <f ca="1">IF($A423&lt;&gt;H$399,0,IF($A423&lt;&gt;$A422,1,MOD(H422-1+(COUNTIFS(I$399:$N$399,$A423)=COUNTIFS(I423:$N423,1)),H$398)+1))</f>
        <v>0</v>
      </c>
      <c r="I423" s="288">
        <f ca="1">IF($A423&lt;&gt;I$399,0,IF($A423&lt;&gt;$A422,1,MOD(I422-1+(COUNTIFS(N$399:$N$399,$A423)=COUNTIFS(N423:$N423,1)),I$398)+1))</f>
        <v>0</v>
      </c>
      <c r="J423" s="288"/>
      <c r="K423" s="288"/>
      <c r="L423" s="288"/>
      <c r="M423" s="288"/>
      <c r="O423">
        <v>23</v>
      </c>
      <c r="P423" s="107">
        <f t="shared" ca="1" si="311"/>
        <v>-0.5</v>
      </c>
      <c r="Q423" s="107">
        <f t="shared" ca="1" si="312"/>
        <v>0</v>
      </c>
      <c r="R423" s="107">
        <f t="shared" ca="1" si="313"/>
        <v>0.5</v>
      </c>
      <c r="S423" s="107">
        <f t="shared" ca="1" si="314"/>
        <v>-0.5</v>
      </c>
      <c r="T423" s="107">
        <f t="shared" ca="1" si="315"/>
        <v>0</v>
      </c>
      <c r="U423" s="107">
        <f t="shared" ca="1" si="316"/>
        <v>0</v>
      </c>
      <c r="V423" s="107">
        <f t="shared" ca="1" si="317"/>
        <v>0</v>
      </c>
      <c r="W423" s="107"/>
      <c r="X423" s="107"/>
      <c r="Y423" s="107"/>
      <c r="Z423" s="107"/>
    </row>
    <row r="424" spans="1:26" outlineLevel="1">
      <c r="A424">
        <f t="shared" ca="1" si="319"/>
        <v>1</v>
      </c>
      <c r="B424" t="str">
        <f t="shared" ca="1" si="310"/>
        <v>EP1 LPD3 LPS2</v>
      </c>
      <c r="C424" s="290">
        <f ca="1">IF($A424&lt;&gt;$A423,1,MOD(C423-1+(COUNTIFS(D$399:$N$399,$A424)=COUNTIFS(D424:$N424,1)),C$398)+1)</f>
        <v>1</v>
      </c>
      <c r="D424" s="288">
        <f ca="1">IF($A424&lt;&gt;D$399,0,IF($A424&lt;&gt;$A423,1,MOD(D423-1+(COUNTIFS(E$399:$N$399,$A424)=COUNTIFS(E424:$N424,1)),D$398)+1))</f>
        <v>0</v>
      </c>
      <c r="E424" s="288">
        <f ca="1">IF($A424&lt;&gt;E$399,0,IF($A424&lt;&gt;$A423,1,MOD(E423-1+(COUNTIFS(F$399:$N$399,$A424)=COUNTIFS(F424:$N424,1)),E$398)+1))</f>
        <v>3</v>
      </c>
      <c r="F424" s="288">
        <f ca="1">IF($A424&lt;&gt;F$399,0,IF($A424&lt;&gt;$A423,1,MOD(F423-1+(COUNTIFS(G$399:$N$399,$A424)=COUNTIFS(G424:$N424,1)),F$398)+1))</f>
        <v>2</v>
      </c>
      <c r="G424" s="288">
        <f ca="1">IF($A424&lt;&gt;G$399,0,IF($A424&lt;&gt;$A423,1,MOD(G423-1+(COUNTIFS(H$399:$N$399,$A424)=COUNTIFS(H424:$N424,1)),G$398)+1))</f>
        <v>0</v>
      </c>
      <c r="H424" s="288">
        <f ca="1">IF($A424&lt;&gt;H$399,0,IF($A424&lt;&gt;$A423,1,MOD(H423-1+(COUNTIFS(I$399:$N$399,$A424)=COUNTIFS(I424:$N424,1)),H$398)+1))</f>
        <v>0</v>
      </c>
      <c r="I424" s="288">
        <f ca="1">IF($A424&lt;&gt;I$399,0,IF($A424&lt;&gt;$A423,1,MOD(I423-1+(COUNTIFS(N$399:$N$399,$A424)=COUNTIFS(N424:$N424,1)),I$398)+1))</f>
        <v>0</v>
      </c>
      <c r="J424" s="288"/>
      <c r="K424" s="288"/>
      <c r="L424" s="288"/>
      <c r="M424" s="288"/>
      <c r="O424">
        <v>24</v>
      </c>
      <c r="P424" s="107">
        <f t="shared" ca="1" si="311"/>
        <v>-0.5</v>
      </c>
      <c r="Q424" s="107">
        <f t="shared" ca="1" si="312"/>
        <v>0</v>
      </c>
      <c r="R424" s="107">
        <f t="shared" ca="1" si="313"/>
        <v>0.5</v>
      </c>
      <c r="S424" s="107">
        <f t="shared" ca="1" si="314"/>
        <v>0</v>
      </c>
      <c r="T424" s="107">
        <f t="shared" ca="1" si="315"/>
        <v>0</v>
      </c>
      <c r="U424" s="107">
        <f t="shared" ca="1" si="316"/>
        <v>0</v>
      </c>
      <c r="V424" s="107">
        <f t="shared" ca="1" si="317"/>
        <v>0</v>
      </c>
      <c r="W424" s="107"/>
      <c r="X424" s="107"/>
      <c r="Y424" s="107"/>
      <c r="Z424" s="107"/>
    </row>
    <row r="425" spans="1:26" outlineLevel="1">
      <c r="A425">
        <f t="shared" ca="1" si="319"/>
        <v>1</v>
      </c>
      <c r="B425" t="str">
        <f t="shared" ca="1" si="310"/>
        <v>EP1 LPD3 LPS3</v>
      </c>
      <c r="C425" s="290">
        <f ca="1">IF($A425&lt;&gt;$A424,1,MOD(C424-1+(COUNTIFS(D$399:$N$399,$A425)=COUNTIFS(D425:$N425,1)),C$398)+1)</f>
        <v>1</v>
      </c>
      <c r="D425" s="288">
        <f ca="1">IF($A425&lt;&gt;D$399,0,IF($A425&lt;&gt;$A424,1,MOD(D424-1+(COUNTIFS(E$399:$N$399,$A425)=COUNTIFS(E425:$N425,1)),D$398)+1))</f>
        <v>0</v>
      </c>
      <c r="E425" s="288">
        <f ca="1">IF($A425&lt;&gt;E$399,0,IF($A425&lt;&gt;$A424,1,MOD(E424-1+(COUNTIFS(F$399:$N$399,$A425)=COUNTIFS(F425:$N425,1)),E$398)+1))</f>
        <v>3</v>
      </c>
      <c r="F425" s="288">
        <f ca="1">IF($A425&lt;&gt;F$399,0,IF($A425&lt;&gt;$A424,1,MOD(F424-1+(COUNTIFS(G$399:$N$399,$A425)=COUNTIFS(G425:$N425,1)),F$398)+1))</f>
        <v>3</v>
      </c>
      <c r="G425" s="288">
        <f ca="1">IF($A425&lt;&gt;G$399,0,IF($A425&lt;&gt;$A424,1,MOD(G424-1+(COUNTIFS(H$399:$N$399,$A425)=COUNTIFS(H425:$N425,1)),G$398)+1))</f>
        <v>0</v>
      </c>
      <c r="H425" s="288">
        <f ca="1">IF($A425&lt;&gt;H$399,0,IF($A425&lt;&gt;$A424,1,MOD(H424-1+(COUNTIFS(I$399:$N$399,$A425)=COUNTIFS(I425:$N425,1)),H$398)+1))</f>
        <v>0</v>
      </c>
      <c r="I425" s="288">
        <f ca="1">IF($A425&lt;&gt;I$399,0,IF($A425&lt;&gt;$A424,1,MOD(I424-1+(COUNTIFS(N$399:$N$399,$A425)=COUNTIFS(N425:$N425,1)),I$398)+1))</f>
        <v>0</v>
      </c>
      <c r="J425" s="288"/>
      <c r="K425" s="288"/>
      <c r="L425" s="288"/>
      <c r="M425" s="288"/>
      <c r="O425">
        <v>25</v>
      </c>
      <c r="P425" s="107">
        <f t="shared" ca="1" si="311"/>
        <v>-0.5</v>
      </c>
      <c r="Q425" s="107">
        <f t="shared" ca="1" si="312"/>
        <v>0</v>
      </c>
      <c r="R425" s="107">
        <f t="shared" ca="1" si="313"/>
        <v>0.5</v>
      </c>
      <c r="S425" s="107">
        <f t="shared" ca="1" si="314"/>
        <v>0.5</v>
      </c>
      <c r="T425" s="107">
        <f t="shared" ca="1" si="315"/>
        <v>0</v>
      </c>
      <c r="U425" s="107">
        <f t="shared" ca="1" si="316"/>
        <v>0</v>
      </c>
      <c r="V425" s="107">
        <f t="shared" ca="1" si="317"/>
        <v>0</v>
      </c>
      <c r="W425" s="107"/>
      <c r="X425" s="107"/>
      <c r="Y425" s="107"/>
      <c r="Z425" s="107"/>
    </row>
    <row r="426" spans="1:26" outlineLevel="1">
      <c r="A426">
        <f t="shared" ca="1" si="319"/>
        <v>1</v>
      </c>
      <c r="B426" t="str">
        <f t="shared" ca="1" si="310"/>
        <v>EP2 LPD1 LPS1</v>
      </c>
      <c r="C426" s="290">
        <f ca="1">IF($A426&lt;&gt;$A425,1,MOD(C425-1+(COUNTIFS(D$399:$N$399,$A426)=COUNTIFS(D426:$N426,1)),C$398)+1)</f>
        <v>2</v>
      </c>
      <c r="D426" s="288">
        <f ca="1">IF($A426&lt;&gt;D$399,0,IF($A426&lt;&gt;$A425,1,MOD(D425-1+(COUNTIFS(E$399:$N$399,$A426)=COUNTIFS(E426:$N426,1)),D$398)+1))</f>
        <v>0</v>
      </c>
      <c r="E426" s="288">
        <f ca="1">IF($A426&lt;&gt;E$399,0,IF($A426&lt;&gt;$A425,1,MOD(E425-1+(COUNTIFS(F$399:$N$399,$A426)=COUNTIFS(F426:$N426,1)),E$398)+1))</f>
        <v>1</v>
      </c>
      <c r="F426" s="288">
        <f ca="1">IF($A426&lt;&gt;F$399,0,IF($A426&lt;&gt;$A425,1,MOD(F425-1+(COUNTIFS(G$399:$N$399,$A426)=COUNTIFS(G426:$N426,1)),F$398)+1))</f>
        <v>1</v>
      </c>
      <c r="G426" s="288">
        <f ca="1">IF($A426&lt;&gt;G$399,0,IF($A426&lt;&gt;$A425,1,MOD(G425-1+(COUNTIFS(H$399:$N$399,$A426)=COUNTIFS(H426:$N426,1)),G$398)+1))</f>
        <v>0</v>
      </c>
      <c r="H426" s="288">
        <f ca="1">IF($A426&lt;&gt;H$399,0,IF($A426&lt;&gt;$A425,1,MOD(H425-1+(COUNTIFS(I$399:$N$399,$A426)=COUNTIFS(I426:$N426,1)),H$398)+1))</f>
        <v>0</v>
      </c>
      <c r="I426" s="288">
        <f ca="1">IF($A426&lt;&gt;I$399,0,IF($A426&lt;&gt;$A425,1,MOD(I425-1+(COUNTIFS(N$399:$N$399,$A426)=COUNTIFS(N426:$N426,1)),I$398)+1))</f>
        <v>0</v>
      </c>
      <c r="J426" s="288"/>
      <c r="K426" s="288"/>
      <c r="L426" s="288"/>
      <c r="M426" s="288"/>
      <c r="O426">
        <v>26</v>
      </c>
      <c r="P426" s="107">
        <f t="shared" ca="1" si="311"/>
        <v>0</v>
      </c>
      <c r="Q426" s="107">
        <f t="shared" ca="1" si="312"/>
        <v>0</v>
      </c>
      <c r="R426" s="107">
        <f t="shared" ca="1" si="313"/>
        <v>-0.5</v>
      </c>
      <c r="S426" s="107">
        <f t="shared" ca="1" si="314"/>
        <v>-0.5</v>
      </c>
      <c r="T426" s="107">
        <f t="shared" ca="1" si="315"/>
        <v>0</v>
      </c>
      <c r="U426" s="107">
        <f t="shared" ca="1" si="316"/>
        <v>0</v>
      </c>
      <c r="V426" s="107">
        <f t="shared" ca="1" si="317"/>
        <v>0</v>
      </c>
      <c r="W426" s="107"/>
      <c r="X426" s="107"/>
      <c r="Y426" s="107"/>
      <c r="Z426" s="107"/>
    </row>
    <row r="427" spans="1:26" outlineLevel="1">
      <c r="A427">
        <f t="shared" ca="1" si="319"/>
        <v>1</v>
      </c>
      <c r="B427" t="str">
        <f t="shared" ca="1" si="310"/>
        <v>EP2 LPD1 LPS2</v>
      </c>
      <c r="C427" s="290">
        <f ca="1">IF($A427&lt;&gt;$A426,1,MOD(C426-1+(COUNTIFS(D$399:$N$399,$A427)=COUNTIFS(D427:$N427,1)),C$398)+1)</f>
        <v>2</v>
      </c>
      <c r="D427" s="288">
        <f ca="1">IF($A427&lt;&gt;D$399,0,IF($A427&lt;&gt;$A426,1,MOD(D426-1+(COUNTIFS(E$399:$N$399,$A427)=COUNTIFS(E427:$N427,1)),D$398)+1))</f>
        <v>0</v>
      </c>
      <c r="E427" s="288">
        <f ca="1">IF($A427&lt;&gt;E$399,0,IF($A427&lt;&gt;$A426,1,MOD(E426-1+(COUNTIFS(F$399:$N$399,$A427)=COUNTIFS(F427:$N427,1)),E$398)+1))</f>
        <v>1</v>
      </c>
      <c r="F427" s="288">
        <f ca="1">IF($A427&lt;&gt;F$399,0,IF($A427&lt;&gt;$A426,1,MOD(F426-1+(COUNTIFS(G$399:$N$399,$A427)=COUNTIFS(G427:$N427,1)),F$398)+1))</f>
        <v>2</v>
      </c>
      <c r="G427" s="288">
        <f ca="1">IF($A427&lt;&gt;G$399,0,IF($A427&lt;&gt;$A426,1,MOD(G426-1+(COUNTIFS(H$399:$N$399,$A427)=COUNTIFS(H427:$N427,1)),G$398)+1))</f>
        <v>0</v>
      </c>
      <c r="H427" s="288">
        <f ca="1">IF($A427&lt;&gt;H$399,0,IF($A427&lt;&gt;$A426,1,MOD(H426-1+(COUNTIFS(I$399:$N$399,$A427)=COUNTIFS(I427:$N427,1)),H$398)+1))</f>
        <v>0</v>
      </c>
      <c r="I427" s="288">
        <f ca="1">IF($A427&lt;&gt;I$399,0,IF($A427&lt;&gt;$A426,1,MOD(I426-1+(COUNTIFS(N$399:$N$399,$A427)=COUNTIFS(N427:$N427,1)),I$398)+1))</f>
        <v>0</v>
      </c>
      <c r="J427" s="288"/>
      <c r="K427" s="288"/>
      <c r="L427" s="288"/>
      <c r="M427" s="288"/>
      <c r="O427">
        <v>27</v>
      </c>
      <c r="P427" s="107">
        <f t="shared" ca="1" si="311"/>
        <v>0</v>
      </c>
      <c r="Q427" s="107">
        <f t="shared" ca="1" si="312"/>
        <v>0</v>
      </c>
      <c r="R427" s="107">
        <f t="shared" ca="1" si="313"/>
        <v>-0.5</v>
      </c>
      <c r="S427" s="107">
        <f t="shared" ca="1" si="314"/>
        <v>0</v>
      </c>
      <c r="T427" s="107">
        <f t="shared" ca="1" si="315"/>
        <v>0</v>
      </c>
      <c r="U427" s="107">
        <f t="shared" ca="1" si="316"/>
        <v>0</v>
      </c>
      <c r="V427" s="107">
        <f t="shared" ca="1" si="317"/>
        <v>0</v>
      </c>
      <c r="W427" s="107"/>
      <c r="X427" s="107"/>
      <c r="Y427" s="107"/>
      <c r="Z427" s="107"/>
    </row>
    <row r="428" spans="1:26" outlineLevel="1">
      <c r="A428">
        <f t="shared" ca="1" si="319"/>
        <v>1</v>
      </c>
      <c r="B428" t="str">
        <f t="shared" ca="1" si="310"/>
        <v>EP2 LPD1 LPS3</v>
      </c>
      <c r="C428" s="290">
        <f ca="1">IF($A428&lt;&gt;$A427,1,MOD(C427-1+(COUNTIFS(D$399:$N$399,$A428)=COUNTIFS(D428:$N428,1)),C$398)+1)</f>
        <v>2</v>
      </c>
      <c r="D428" s="288">
        <f ca="1">IF($A428&lt;&gt;D$399,0,IF($A428&lt;&gt;$A427,1,MOD(D427-1+(COUNTIFS(E$399:$N$399,$A428)=COUNTIFS(E428:$N428,1)),D$398)+1))</f>
        <v>0</v>
      </c>
      <c r="E428" s="288">
        <f ca="1">IF($A428&lt;&gt;E$399,0,IF($A428&lt;&gt;$A427,1,MOD(E427-1+(COUNTIFS(F$399:$N$399,$A428)=COUNTIFS(F428:$N428,1)),E$398)+1))</f>
        <v>1</v>
      </c>
      <c r="F428" s="288">
        <f ca="1">IF($A428&lt;&gt;F$399,0,IF($A428&lt;&gt;$A427,1,MOD(F427-1+(COUNTIFS(G$399:$N$399,$A428)=COUNTIFS(G428:$N428,1)),F$398)+1))</f>
        <v>3</v>
      </c>
      <c r="G428" s="288">
        <f ca="1">IF($A428&lt;&gt;G$399,0,IF($A428&lt;&gt;$A427,1,MOD(G427-1+(COUNTIFS(H$399:$N$399,$A428)=COUNTIFS(H428:$N428,1)),G$398)+1))</f>
        <v>0</v>
      </c>
      <c r="H428" s="288">
        <f ca="1">IF($A428&lt;&gt;H$399,0,IF($A428&lt;&gt;$A427,1,MOD(H427-1+(COUNTIFS(I$399:$N$399,$A428)=COUNTIFS(I428:$N428,1)),H$398)+1))</f>
        <v>0</v>
      </c>
      <c r="I428" s="288">
        <f ca="1">IF($A428&lt;&gt;I$399,0,IF($A428&lt;&gt;$A427,1,MOD(I427-1+(COUNTIFS(N$399:$N$399,$A428)=COUNTIFS(N428:$N428,1)),I$398)+1))</f>
        <v>0</v>
      </c>
      <c r="J428" s="288"/>
      <c r="K428" s="288"/>
      <c r="L428" s="288"/>
      <c r="M428" s="288"/>
      <c r="O428">
        <v>28</v>
      </c>
      <c r="P428" s="107">
        <f t="shared" ca="1" si="311"/>
        <v>0</v>
      </c>
      <c r="Q428" s="107">
        <f t="shared" ca="1" si="312"/>
        <v>0</v>
      </c>
      <c r="R428" s="107">
        <f t="shared" ca="1" si="313"/>
        <v>-0.5</v>
      </c>
      <c r="S428" s="107">
        <f t="shared" ca="1" si="314"/>
        <v>0.5</v>
      </c>
      <c r="T428" s="107">
        <f t="shared" ca="1" si="315"/>
        <v>0</v>
      </c>
      <c r="U428" s="107">
        <f t="shared" ca="1" si="316"/>
        <v>0</v>
      </c>
      <c r="V428" s="107">
        <f t="shared" ca="1" si="317"/>
        <v>0</v>
      </c>
      <c r="W428" s="107"/>
      <c r="X428" s="107"/>
      <c r="Y428" s="107"/>
      <c r="Z428" s="107"/>
    </row>
    <row r="429" spans="1:26" outlineLevel="1">
      <c r="A429">
        <f t="shared" ca="1" si="319"/>
        <v>1</v>
      </c>
      <c r="B429" t="str">
        <f t="shared" ca="1" si="310"/>
        <v>EP2 LPD2 LPS1</v>
      </c>
      <c r="C429" s="290">
        <f ca="1">IF($A429&lt;&gt;$A428,1,MOD(C428-1+(COUNTIFS(D$399:$N$399,$A429)=COUNTIFS(D429:$N429,1)),C$398)+1)</f>
        <v>2</v>
      </c>
      <c r="D429" s="288">
        <f ca="1">IF($A429&lt;&gt;D$399,0,IF($A429&lt;&gt;$A428,1,MOD(D428-1+(COUNTIFS(E$399:$N$399,$A429)=COUNTIFS(E429:$N429,1)),D$398)+1))</f>
        <v>0</v>
      </c>
      <c r="E429" s="288">
        <f ca="1">IF($A429&lt;&gt;E$399,0,IF($A429&lt;&gt;$A428,1,MOD(E428-1+(COUNTIFS(F$399:$N$399,$A429)=COUNTIFS(F429:$N429,1)),E$398)+1))</f>
        <v>2</v>
      </c>
      <c r="F429" s="288">
        <f ca="1">IF($A429&lt;&gt;F$399,0,IF($A429&lt;&gt;$A428,1,MOD(F428-1+(COUNTIFS(G$399:$N$399,$A429)=COUNTIFS(G429:$N429,1)),F$398)+1))</f>
        <v>1</v>
      </c>
      <c r="G429" s="288">
        <f ca="1">IF($A429&lt;&gt;G$399,0,IF($A429&lt;&gt;$A428,1,MOD(G428-1+(COUNTIFS(H$399:$N$399,$A429)=COUNTIFS(H429:$N429,1)),G$398)+1))</f>
        <v>0</v>
      </c>
      <c r="H429" s="288">
        <f ca="1">IF($A429&lt;&gt;H$399,0,IF($A429&lt;&gt;$A428,1,MOD(H428-1+(COUNTIFS(I$399:$N$399,$A429)=COUNTIFS(I429:$N429,1)),H$398)+1))</f>
        <v>0</v>
      </c>
      <c r="I429" s="288">
        <f ca="1">IF($A429&lt;&gt;I$399,0,IF($A429&lt;&gt;$A428,1,MOD(I428-1+(COUNTIFS(N$399:$N$399,$A429)=COUNTIFS(N429:$N429,1)),I$398)+1))</f>
        <v>0</v>
      </c>
      <c r="J429" s="288"/>
      <c r="K429" s="288"/>
      <c r="L429" s="288"/>
      <c r="M429" s="288"/>
      <c r="O429">
        <v>29</v>
      </c>
      <c r="P429" s="107">
        <f t="shared" ca="1" si="311"/>
        <v>0</v>
      </c>
      <c r="Q429" s="107">
        <f t="shared" ca="1" si="312"/>
        <v>0</v>
      </c>
      <c r="R429" s="107">
        <f t="shared" ca="1" si="313"/>
        <v>0</v>
      </c>
      <c r="S429" s="107">
        <f t="shared" ca="1" si="314"/>
        <v>-0.5</v>
      </c>
      <c r="T429" s="107">
        <f t="shared" ca="1" si="315"/>
        <v>0</v>
      </c>
      <c r="U429" s="107">
        <f t="shared" ca="1" si="316"/>
        <v>0</v>
      </c>
      <c r="V429" s="107">
        <f t="shared" ca="1" si="317"/>
        <v>0</v>
      </c>
      <c r="W429" s="107"/>
      <c r="X429" s="107"/>
      <c r="Y429" s="107"/>
      <c r="Z429" s="107"/>
    </row>
    <row r="430" spans="1:26" outlineLevel="1">
      <c r="A430">
        <f t="shared" ca="1" si="319"/>
        <v>1</v>
      </c>
      <c r="B430" t="str">
        <f t="shared" ca="1" si="310"/>
        <v>EP2 LPD2 LPS2</v>
      </c>
      <c r="C430" s="290">
        <f ca="1">IF($A430&lt;&gt;$A429,1,MOD(C429-1+(COUNTIFS(D$399:$N$399,$A430)=COUNTIFS(D430:$N430,1)),C$398)+1)</f>
        <v>2</v>
      </c>
      <c r="D430" s="288">
        <f ca="1">IF($A430&lt;&gt;D$399,0,IF($A430&lt;&gt;$A429,1,MOD(D429-1+(COUNTIFS(E$399:$N$399,$A430)=COUNTIFS(E430:$N430,1)),D$398)+1))</f>
        <v>0</v>
      </c>
      <c r="E430" s="288">
        <f ca="1">IF($A430&lt;&gt;E$399,0,IF($A430&lt;&gt;$A429,1,MOD(E429-1+(COUNTIFS(F$399:$N$399,$A430)=COUNTIFS(F430:$N430,1)),E$398)+1))</f>
        <v>2</v>
      </c>
      <c r="F430" s="288">
        <f ca="1">IF($A430&lt;&gt;F$399,0,IF($A430&lt;&gt;$A429,1,MOD(F429-1+(COUNTIFS(G$399:$N$399,$A430)=COUNTIFS(G430:$N430,1)),F$398)+1))</f>
        <v>2</v>
      </c>
      <c r="G430" s="288">
        <f ca="1">IF($A430&lt;&gt;G$399,0,IF($A430&lt;&gt;$A429,1,MOD(G429-1+(COUNTIFS(H$399:$N$399,$A430)=COUNTIFS(H430:$N430,1)),G$398)+1))</f>
        <v>0</v>
      </c>
      <c r="H430" s="288">
        <f ca="1">IF($A430&lt;&gt;H$399,0,IF($A430&lt;&gt;$A429,1,MOD(H429-1+(COUNTIFS(I$399:$N$399,$A430)=COUNTIFS(I430:$N430,1)),H$398)+1))</f>
        <v>0</v>
      </c>
      <c r="I430" s="288">
        <f ca="1">IF($A430&lt;&gt;I$399,0,IF($A430&lt;&gt;$A429,1,MOD(I429-1+(COUNTIFS(N$399:$N$399,$A430)=COUNTIFS(N430:$N430,1)),I$398)+1))</f>
        <v>0</v>
      </c>
      <c r="J430" s="288"/>
      <c r="K430" s="288"/>
      <c r="L430" s="288"/>
      <c r="M430" s="288"/>
      <c r="O430">
        <v>30</v>
      </c>
      <c r="P430" s="107">
        <f t="shared" ca="1" si="311"/>
        <v>0</v>
      </c>
      <c r="Q430" s="107">
        <f t="shared" ca="1" si="312"/>
        <v>0</v>
      </c>
      <c r="R430" s="107">
        <f t="shared" ca="1" si="313"/>
        <v>0</v>
      </c>
      <c r="S430" s="107">
        <f t="shared" ca="1" si="314"/>
        <v>0</v>
      </c>
      <c r="T430" s="107">
        <f t="shared" ca="1" si="315"/>
        <v>0</v>
      </c>
      <c r="U430" s="107">
        <f t="shared" ca="1" si="316"/>
        <v>0</v>
      </c>
      <c r="V430" s="107">
        <f t="shared" ca="1" si="317"/>
        <v>0</v>
      </c>
      <c r="W430" s="107"/>
      <c r="X430" s="107"/>
      <c r="Y430" s="107"/>
      <c r="Z430" s="107"/>
    </row>
    <row r="431" spans="1:26" outlineLevel="1">
      <c r="A431">
        <f t="shared" ca="1" si="319"/>
        <v>1</v>
      </c>
      <c r="B431" t="str">
        <f t="shared" ca="1" si="310"/>
        <v>EP2 LPD2 LPS3</v>
      </c>
      <c r="C431" s="290">
        <f ca="1">IF($A431&lt;&gt;$A430,1,MOD(C430-1+(COUNTIFS(D$399:$N$399,$A431)=COUNTIFS(D431:$N431,1)),C$398)+1)</f>
        <v>2</v>
      </c>
      <c r="D431" s="288">
        <f ca="1">IF($A431&lt;&gt;D$399,0,IF($A431&lt;&gt;$A430,1,MOD(D430-1+(COUNTIFS(E$399:$N$399,$A431)=COUNTIFS(E431:$N431,1)),D$398)+1))</f>
        <v>0</v>
      </c>
      <c r="E431" s="288">
        <f ca="1">IF($A431&lt;&gt;E$399,0,IF($A431&lt;&gt;$A430,1,MOD(E430-1+(COUNTIFS(F$399:$N$399,$A431)=COUNTIFS(F431:$N431,1)),E$398)+1))</f>
        <v>2</v>
      </c>
      <c r="F431" s="288">
        <f ca="1">IF($A431&lt;&gt;F$399,0,IF($A431&lt;&gt;$A430,1,MOD(F430-1+(COUNTIFS(G$399:$N$399,$A431)=COUNTIFS(G431:$N431,1)),F$398)+1))</f>
        <v>3</v>
      </c>
      <c r="G431" s="288">
        <f ca="1">IF($A431&lt;&gt;G$399,0,IF($A431&lt;&gt;$A430,1,MOD(G430-1+(COUNTIFS(H$399:$N$399,$A431)=COUNTIFS(H431:$N431,1)),G$398)+1))</f>
        <v>0</v>
      </c>
      <c r="H431" s="288">
        <f ca="1">IF($A431&lt;&gt;H$399,0,IF($A431&lt;&gt;$A430,1,MOD(H430-1+(COUNTIFS(I$399:$N$399,$A431)=COUNTIFS(I431:$N431,1)),H$398)+1))</f>
        <v>0</v>
      </c>
      <c r="I431" s="288">
        <f ca="1">IF($A431&lt;&gt;I$399,0,IF($A431&lt;&gt;$A430,1,MOD(I430-1+(COUNTIFS(N$399:$N$399,$A431)=COUNTIFS(N431:$N431,1)),I$398)+1))</f>
        <v>0</v>
      </c>
      <c r="J431" s="288"/>
      <c r="K431" s="288"/>
      <c r="L431" s="288"/>
      <c r="M431" s="288"/>
      <c r="O431">
        <v>31</v>
      </c>
      <c r="P431" s="107">
        <f t="shared" ca="1" si="311"/>
        <v>0</v>
      </c>
      <c r="Q431" s="107">
        <f t="shared" ca="1" si="312"/>
        <v>0</v>
      </c>
      <c r="R431" s="107">
        <f t="shared" ca="1" si="313"/>
        <v>0</v>
      </c>
      <c r="S431" s="107">
        <f t="shared" ca="1" si="314"/>
        <v>0.5</v>
      </c>
      <c r="T431" s="107">
        <f t="shared" ca="1" si="315"/>
        <v>0</v>
      </c>
      <c r="U431" s="107">
        <f t="shared" ca="1" si="316"/>
        <v>0</v>
      </c>
      <c r="V431" s="107">
        <f t="shared" ca="1" si="317"/>
        <v>0</v>
      </c>
      <c r="W431" s="107"/>
      <c r="X431" s="107"/>
      <c r="Y431" s="107"/>
      <c r="Z431" s="107"/>
    </row>
    <row r="432" spans="1:26" outlineLevel="1">
      <c r="A432">
        <f t="shared" ca="1" si="319"/>
        <v>1</v>
      </c>
      <c r="B432" t="str">
        <f t="shared" ca="1" si="310"/>
        <v>EP2 LPD3 LPS1</v>
      </c>
      <c r="C432" s="290">
        <f ca="1">IF($A432&lt;&gt;$A431,1,MOD(C431-1+(COUNTIFS(D$399:$N$399,$A432)=COUNTIFS(D432:$N432,1)),C$398)+1)</f>
        <v>2</v>
      </c>
      <c r="D432" s="288">
        <f ca="1">IF($A432&lt;&gt;D$399,0,IF($A432&lt;&gt;$A431,1,MOD(D431-1+(COUNTIFS(E$399:$N$399,$A432)=COUNTIFS(E432:$N432,1)),D$398)+1))</f>
        <v>0</v>
      </c>
      <c r="E432" s="288">
        <f ca="1">IF($A432&lt;&gt;E$399,0,IF($A432&lt;&gt;$A431,1,MOD(E431-1+(COUNTIFS(F$399:$N$399,$A432)=COUNTIFS(F432:$N432,1)),E$398)+1))</f>
        <v>3</v>
      </c>
      <c r="F432" s="288">
        <f ca="1">IF($A432&lt;&gt;F$399,0,IF($A432&lt;&gt;$A431,1,MOD(F431-1+(COUNTIFS(G$399:$N$399,$A432)=COUNTIFS(G432:$N432,1)),F$398)+1))</f>
        <v>1</v>
      </c>
      <c r="G432" s="288">
        <f ca="1">IF($A432&lt;&gt;G$399,0,IF($A432&lt;&gt;$A431,1,MOD(G431-1+(COUNTIFS(H$399:$N$399,$A432)=COUNTIFS(H432:$N432,1)),G$398)+1))</f>
        <v>0</v>
      </c>
      <c r="H432" s="288">
        <f ca="1">IF($A432&lt;&gt;H$399,0,IF($A432&lt;&gt;$A431,1,MOD(H431-1+(COUNTIFS(I$399:$N$399,$A432)=COUNTIFS(I432:$N432,1)),H$398)+1))</f>
        <v>0</v>
      </c>
      <c r="I432" s="288">
        <f ca="1">IF($A432&lt;&gt;I$399,0,IF($A432&lt;&gt;$A431,1,MOD(I431-1+(COUNTIFS(N$399:$N$399,$A432)=COUNTIFS(N432:$N432,1)),I$398)+1))</f>
        <v>0</v>
      </c>
      <c r="J432" s="288"/>
      <c r="K432" s="288"/>
      <c r="L432" s="288"/>
      <c r="M432" s="288"/>
      <c r="O432">
        <v>32</v>
      </c>
      <c r="P432" s="107">
        <f t="shared" ca="1" si="311"/>
        <v>0</v>
      </c>
      <c r="Q432" s="107">
        <f t="shared" ca="1" si="312"/>
        <v>0</v>
      </c>
      <c r="R432" s="107">
        <f t="shared" ca="1" si="313"/>
        <v>0.5</v>
      </c>
      <c r="S432" s="107">
        <f t="shared" ca="1" si="314"/>
        <v>-0.5</v>
      </c>
      <c r="T432" s="107">
        <f t="shared" ca="1" si="315"/>
        <v>0</v>
      </c>
      <c r="U432" s="107">
        <f t="shared" ca="1" si="316"/>
        <v>0</v>
      </c>
      <c r="V432" s="107">
        <f t="shared" ca="1" si="317"/>
        <v>0</v>
      </c>
      <c r="W432" s="107"/>
      <c r="X432" s="107"/>
      <c r="Y432" s="107"/>
      <c r="Z432" s="107"/>
    </row>
    <row r="433" spans="1:26" outlineLevel="1">
      <c r="A433">
        <f t="shared" ca="1" si="319"/>
        <v>1</v>
      </c>
      <c r="B433" t="str">
        <f t="shared" ca="1" si="310"/>
        <v>EP2 LPD3 LPS2</v>
      </c>
      <c r="C433" s="290">
        <f ca="1">IF($A433&lt;&gt;$A432,1,MOD(C432-1+(COUNTIFS(D$399:$N$399,$A433)=COUNTIFS(D433:$N433,1)),C$398)+1)</f>
        <v>2</v>
      </c>
      <c r="D433" s="288">
        <f ca="1">IF($A433&lt;&gt;D$399,0,IF($A433&lt;&gt;$A432,1,MOD(D432-1+(COUNTIFS(E$399:$N$399,$A433)=COUNTIFS(E433:$N433,1)),D$398)+1))</f>
        <v>0</v>
      </c>
      <c r="E433" s="288">
        <f ca="1">IF($A433&lt;&gt;E$399,0,IF($A433&lt;&gt;$A432,1,MOD(E432-1+(COUNTIFS(F$399:$N$399,$A433)=COUNTIFS(F433:$N433,1)),E$398)+1))</f>
        <v>3</v>
      </c>
      <c r="F433" s="288">
        <f ca="1">IF($A433&lt;&gt;F$399,0,IF($A433&lt;&gt;$A432,1,MOD(F432-1+(COUNTIFS(G$399:$N$399,$A433)=COUNTIFS(G433:$N433,1)),F$398)+1))</f>
        <v>2</v>
      </c>
      <c r="G433" s="288">
        <f ca="1">IF($A433&lt;&gt;G$399,0,IF($A433&lt;&gt;$A432,1,MOD(G432-1+(COUNTIFS(H$399:$N$399,$A433)=COUNTIFS(H433:$N433,1)),G$398)+1))</f>
        <v>0</v>
      </c>
      <c r="H433" s="288">
        <f ca="1">IF($A433&lt;&gt;H$399,0,IF($A433&lt;&gt;$A432,1,MOD(H432-1+(COUNTIFS(I$399:$N$399,$A433)=COUNTIFS(I433:$N433,1)),H$398)+1))</f>
        <v>0</v>
      </c>
      <c r="I433" s="288">
        <f ca="1">IF($A433&lt;&gt;I$399,0,IF($A433&lt;&gt;$A432,1,MOD(I432-1+(COUNTIFS(N$399:$N$399,$A433)=COUNTIFS(N433:$N433,1)),I$398)+1))</f>
        <v>0</v>
      </c>
      <c r="J433" s="288"/>
      <c r="K433" s="288"/>
      <c r="L433" s="288"/>
      <c r="M433" s="288"/>
      <c r="O433">
        <v>33</v>
      </c>
      <c r="P433" s="107">
        <f t="shared" ref="P433:P464" ca="1" si="320">IF(C433=0,0,INDEX(C$391:C$394,C433,1))</f>
        <v>0</v>
      </c>
      <c r="Q433" s="107">
        <f t="shared" ref="Q433:Q464" ca="1" si="321">IF(D433=0,0,INDEX(D$391:D$394,D433,1))</f>
        <v>0</v>
      </c>
      <c r="R433" s="107">
        <f t="shared" ref="R433:R464" ca="1" si="322">IF(E433=0,0,INDEX(E$391:E$394,E433,1))</f>
        <v>0.5</v>
      </c>
      <c r="S433" s="107">
        <f t="shared" ref="S433:S464" ca="1" si="323">IF(F433=0,0,INDEX(F$391:F$394,F433,1))</f>
        <v>0</v>
      </c>
      <c r="T433" s="107">
        <f t="shared" ref="T433:T464" ca="1" si="324">IF(G433=0,0,INDEX(G$391:G$394,G433,1))</f>
        <v>0</v>
      </c>
      <c r="U433" s="107">
        <f t="shared" ref="U433:U464" ca="1" si="325">IF(H433=0,0,INDEX(H$391:H$394,H433,1))</f>
        <v>0</v>
      </c>
      <c r="V433" s="107">
        <f t="shared" ref="V433:V464" ca="1" si="326">IF(I433=0,0,INDEX(I$391:I$394,I433,1))</f>
        <v>0</v>
      </c>
      <c r="W433" s="107"/>
      <c r="X433" s="107"/>
      <c r="Y433" s="107"/>
      <c r="Z433" s="107"/>
    </row>
    <row r="434" spans="1:26" outlineLevel="1">
      <c r="A434">
        <f t="shared" ca="1" si="319"/>
        <v>1</v>
      </c>
      <c r="B434" t="str">
        <f t="shared" ca="1" si="310"/>
        <v>EP2 LPD3 LPS3</v>
      </c>
      <c r="C434" s="290">
        <f ca="1">IF($A434&lt;&gt;$A433,1,MOD(C433-1+(COUNTIFS(D$399:$N$399,$A434)=COUNTIFS(D434:$N434,1)),C$398)+1)</f>
        <v>2</v>
      </c>
      <c r="D434" s="288">
        <f ca="1">IF($A434&lt;&gt;D$399,0,IF($A434&lt;&gt;$A433,1,MOD(D433-1+(COUNTIFS(E$399:$N$399,$A434)=COUNTIFS(E434:$N434,1)),D$398)+1))</f>
        <v>0</v>
      </c>
      <c r="E434" s="288">
        <f ca="1">IF($A434&lt;&gt;E$399,0,IF($A434&lt;&gt;$A433,1,MOD(E433-1+(COUNTIFS(F$399:$N$399,$A434)=COUNTIFS(F434:$N434,1)),E$398)+1))</f>
        <v>3</v>
      </c>
      <c r="F434" s="288">
        <f ca="1">IF($A434&lt;&gt;F$399,0,IF($A434&lt;&gt;$A433,1,MOD(F433-1+(COUNTIFS(G$399:$N$399,$A434)=COUNTIFS(G434:$N434,1)),F$398)+1))</f>
        <v>3</v>
      </c>
      <c r="G434" s="288">
        <f ca="1">IF($A434&lt;&gt;G$399,0,IF($A434&lt;&gt;$A433,1,MOD(G433-1+(COUNTIFS(H$399:$N$399,$A434)=COUNTIFS(H434:$N434,1)),G$398)+1))</f>
        <v>0</v>
      </c>
      <c r="H434" s="288">
        <f ca="1">IF($A434&lt;&gt;H$399,0,IF($A434&lt;&gt;$A433,1,MOD(H433-1+(COUNTIFS(I$399:$N$399,$A434)=COUNTIFS(I434:$N434,1)),H$398)+1))</f>
        <v>0</v>
      </c>
      <c r="I434" s="288">
        <f ca="1">IF($A434&lt;&gt;I$399,0,IF($A434&lt;&gt;$A433,1,MOD(I433-1+(COUNTIFS(N$399:$N$399,$A434)=COUNTIFS(N434:$N434,1)),I$398)+1))</f>
        <v>0</v>
      </c>
      <c r="J434" s="288"/>
      <c r="K434" s="288"/>
      <c r="L434" s="288"/>
      <c r="M434" s="288"/>
      <c r="O434">
        <v>34</v>
      </c>
      <c r="P434" s="107">
        <f t="shared" ca="1" si="320"/>
        <v>0</v>
      </c>
      <c r="Q434" s="107">
        <f t="shared" ca="1" si="321"/>
        <v>0</v>
      </c>
      <c r="R434" s="107">
        <f t="shared" ca="1" si="322"/>
        <v>0.5</v>
      </c>
      <c r="S434" s="107">
        <f t="shared" ca="1" si="323"/>
        <v>0.5</v>
      </c>
      <c r="T434" s="107">
        <f t="shared" ca="1" si="324"/>
        <v>0</v>
      </c>
      <c r="U434" s="107">
        <f t="shared" ca="1" si="325"/>
        <v>0</v>
      </c>
      <c r="V434" s="107">
        <f t="shared" ca="1" si="326"/>
        <v>0</v>
      </c>
      <c r="W434" s="107"/>
      <c r="X434" s="107"/>
      <c r="Y434" s="107"/>
      <c r="Z434" s="107"/>
    </row>
    <row r="435" spans="1:26" outlineLevel="1">
      <c r="A435">
        <f t="shared" ca="1" si="319"/>
        <v>1</v>
      </c>
      <c r="B435" t="str">
        <f t="shared" ca="1" si="310"/>
        <v>EP3 LPD1 LPS1</v>
      </c>
      <c r="C435" s="290">
        <f ca="1">IF($A435&lt;&gt;$A434,1,MOD(C434-1+(COUNTIFS(D$399:$N$399,$A435)=COUNTIFS(D435:$N435,1)),C$398)+1)</f>
        <v>3</v>
      </c>
      <c r="D435" s="288">
        <f ca="1">IF($A435&lt;&gt;D$399,0,IF($A435&lt;&gt;$A434,1,MOD(D434-1+(COUNTIFS(E$399:$N$399,$A435)=COUNTIFS(E435:$N435,1)),D$398)+1))</f>
        <v>0</v>
      </c>
      <c r="E435" s="288">
        <f ca="1">IF($A435&lt;&gt;E$399,0,IF($A435&lt;&gt;$A434,1,MOD(E434-1+(COUNTIFS(F$399:$N$399,$A435)=COUNTIFS(F435:$N435,1)),E$398)+1))</f>
        <v>1</v>
      </c>
      <c r="F435" s="288">
        <f ca="1">IF($A435&lt;&gt;F$399,0,IF($A435&lt;&gt;$A434,1,MOD(F434-1+(COUNTIFS(G$399:$N$399,$A435)=COUNTIFS(G435:$N435,1)),F$398)+1))</f>
        <v>1</v>
      </c>
      <c r="G435" s="288">
        <f ca="1">IF($A435&lt;&gt;G$399,0,IF($A435&lt;&gt;$A434,1,MOD(G434-1+(COUNTIFS(H$399:$N$399,$A435)=COUNTIFS(H435:$N435,1)),G$398)+1))</f>
        <v>0</v>
      </c>
      <c r="H435" s="288">
        <f ca="1">IF($A435&lt;&gt;H$399,0,IF($A435&lt;&gt;$A434,1,MOD(H434-1+(COUNTIFS(I$399:$N$399,$A435)=COUNTIFS(I435:$N435,1)),H$398)+1))</f>
        <v>0</v>
      </c>
      <c r="I435" s="288">
        <f ca="1">IF($A435&lt;&gt;I$399,0,IF($A435&lt;&gt;$A434,1,MOD(I434-1+(COUNTIFS(N$399:$N$399,$A435)=COUNTIFS(N435:$N435,1)),I$398)+1))</f>
        <v>0</v>
      </c>
      <c r="J435" s="288"/>
      <c r="K435" s="288"/>
      <c r="L435" s="288"/>
      <c r="M435" s="288"/>
      <c r="O435">
        <v>35</v>
      </c>
      <c r="P435" s="107">
        <f t="shared" ca="1" si="320"/>
        <v>0.5</v>
      </c>
      <c r="Q435" s="107">
        <f t="shared" ca="1" si="321"/>
        <v>0</v>
      </c>
      <c r="R435" s="107">
        <f t="shared" ca="1" si="322"/>
        <v>-0.5</v>
      </c>
      <c r="S435" s="107">
        <f t="shared" ca="1" si="323"/>
        <v>-0.5</v>
      </c>
      <c r="T435" s="107">
        <f t="shared" ca="1" si="324"/>
        <v>0</v>
      </c>
      <c r="U435" s="107">
        <f t="shared" ca="1" si="325"/>
        <v>0</v>
      </c>
      <c r="V435" s="107">
        <f t="shared" ca="1" si="326"/>
        <v>0</v>
      </c>
      <c r="W435" s="107"/>
      <c r="X435" s="107"/>
      <c r="Y435" s="107"/>
      <c r="Z435" s="107"/>
    </row>
    <row r="436" spans="1:26" outlineLevel="1">
      <c r="A436">
        <f t="shared" ca="1" si="319"/>
        <v>1</v>
      </c>
      <c r="B436" t="str">
        <f t="shared" ca="1" si="310"/>
        <v>EP3 LPD1 LPS2</v>
      </c>
      <c r="C436" s="290">
        <f ca="1">IF($A436&lt;&gt;$A435,1,MOD(C435-1+(COUNTIFS(D$399:$N$399,$A436)=COUNTIFS(D436:$N436,1)),C$398)+1)</f>
        <v>3</v>
      </c>
      <c r="D436" s="288">
        <f ca="1">IF($A436&lt;&gt;D$399,0,IF($A436&lt;&gt;$A435,1,MOD(D435-1+(COUNTIFS(E$399:$N$399,$A436)=COUNTIFS(E436:$N436,1)),D$398)+1))</f>
        <v>0</v>
      </c>
      <c r="E436" s="288">
        <f ca="1">IF($A436&lt;&gt;E$399,0,IF($A436&lt;&gt;$A435,1,MOD(E435-1+(COUNTIFS(F$399:$N$399,$A436)=COUNTIFS(F436:$N436,1)),E$398)+1))</f>
        <v>1</v>
      </c>
      <c r="F436" s="288">
        <f ca="1">IF($A436&lt;&gt;F$399,0,IF($A436&lt;&gt;$A435,1,MOD(F435-1+(COUNTIFS(G$399:$N$399,$A436)=COUNTIFS(G436:$N436,1)),F$398)+1))</f>
        <v>2</v>
      </c>
      <c r="G436" s="288">
        <f ca="1">IF($A436&lt;&gt;G$399,0,IF($A436&lt;&gt;$A435,1,MOD(G435-1+(COUNTIFS(H$399:$N$399,$A436)=COUNTIFS(H436:$N436,1)),G$398)+1))</f>
        <v>0</v>
      </c>
      <c r="H436" s="288">
        <f ca="1">IF($A436&lt;&gt;H$399,0,IF($A436&lt;&gt;$A435,1,MOD(H435-1+(COUNTIFS(I$399:$N$399,$A436)=COUNTIFS(I436:$N436,1)),H$398)+1))</f>
        <v>0</v>
      </c>
      <c r="I436" s="288">
        <f ca="1">IF($A436&lt;&gt;I$399,0,IF($A436&lt;&gt;$A435,1,MOD(I435-1+(COUNTIFS(N$399:$N$399,$A436)=COUNTIFS(N436:$N436,1)),I$398)+1))</f>
        <v>0</v>
      </c>
      <c r="J436" s="288"/>
      <c r="K436" s="288"/>
      <c r="L436" s="288"/>
      <c r="M436" s="288"/>
      <c r="O436">
        <v>36</v>
      </c>
      <c r="P436" s="107">
        <f t="shared" ca="1" si="320"/>
        <v>0.5</v>
      </c>
      <c r="Q436" s="107">
        <f t="shared" ca="1" si="321"/>
        <v>0</v>
      </c>
      <c r="R436" s="107">
        <f t="shared" ca="1" si="322"/>
        <v>-0.5</v>
      </c>
      <c r="S436" s="107">
        <f t="shared" ca="1" si="323"/>
        <v>0</v>
      </c>
      <c r="T436" s="107">
        <f t="shared" ca="1" si="324"/>
        <v>0</v>
      </c>
      <c r="U436" s="107">
        <f t="shared" ca="1" si="325"/>
        <v>0</v>
      </c>
      <c r="V436" s="107">
        <f t="shared" ca="1" si="326"/>
        <v>0</v>
      </c>
      <c r="W436" s="107"/>
      <c r="X436" s="107"/>
      <c r="Y436" s="107"/>
      <c r="Z436" s="107"/>
    </row>
    <row r="437" spans="1:26" outlineLevel="1">
      <c r="A437">
        <f t="shared" ca="1" si="319"/>
        <v>1</v>
      </c>
      <c r="B437" t="str">
        <f t="shared" ca="1" si="310"/>
        <v>EP3 LPD1 LPS3</v>
      </c>
      <c r="C437" s="290">
        <f ca="1">IF($A437&lt;&gt;$A436,1,MOD(C436-1+(COUNTIFS(D$399:$N$399,$A437)=COUNTIFS(D437:$N437,1)),C$398)+1)</f>
        <v>3</v>
      </c>
      <c r="D437" s="288">
        <f ca="1">IF($A437&lt;&gt;D$399,0,IF($A437&lt;&gt;$A436,1,MOD(D436-1+(COUNTIFS(E$399:$N$399,$A437)=COUNTIFS(E437:$N437,1)),D$398)+1))</f>
        <v>0</v>
      </c>
      <c r="E437" s="288">
        <f ca="1">IF($A437&lt;&gt;E$399,0,IF($A437&lt;&gt;$A436,1,MOD(E436-1+(COUNTIFS(F$399:$N$399,$A437)=COUNTIFS(F437:$N437,1)),E$398)+1))</f>
        <v>1</v>
      </c>
      <c r="F437" s="288">
        <f ca="1">IF($A437&lt;&gt;F$399,0,IF($A437&lt;&gt;$A436,1,MOD(F436-1+(COUNTIFS(G$399:$N$399,$A437)=COUNTIFS(G437:$N437,1)),F$398)+1))</f>
        <v>3</v>
      </c>
      <c r="G437" s="288">
        <f ca="1">IF($A437&lt;&gt;G$399,0,IF($A437&lt;&gt;$A436,1,MOD(G436-1+(COUNTIFS(H$399:$N$399,$A437)=COUNTIFS(H437:$N437,1)),G$398)+1))</f>
        <v>0</v>
      </c>
      <c r="H437" s="288">
        <f ca="1">IF($A437&lt;&gt;H$399,0,IF($A437&lt;&gt;$A436,1,MOD(H436-1+(COUNTIFS(I$399:$N$399,$A437)=COUNTIFS(I437:$N437,1)),H$398)+1))</f>
        <v>0</v>
      </c>
      <c r="I437" s="288">
        <f ca="1">IF($A437&lt;&gt;I$399,0,IF($A437&lt;&gt;$A436,1,MOD(I436-1+(COUNTIFS(N$399:$N$399,$A437)=COUNTIFS(N437:$N437,1)),I$398)+1))</f>
        <v>0</v>
      </c>
      <c r="J437" s="288"/>
      <c r="K437" s="288"/>
      <c r="L437" s="288"/>
      <c r="M437" s="288"/>
      <c r="O437">
        <v>37</v>
      </c>
      <c r="P437" s="107">
        <f t="shared" ca="1" si="320"/>
        <v>0.5</v>
      </c>
      <c r="Q437" s="107">
        <f t="shared" ca="1" si="321"/>
        <v>0</v>
      </c>
      <c r="R437" s="107">
        <f t="shared" ca="1" si="322"/>
        <v>-0.5</v>
      </c>
      <c r="S437" s="107">
        <f t="shared" ca="1" si="323"/>
        <v>0.5</v>
      </c>
      <c r="T437" s="107">
        <f t="shared" ca="1" si="324"/>
        <v>0</v>
      </c>
      <c r="U437" s="107">
        <f t="shared" ca="1" si="325"/>
        <v>0</v>
      </c>
      <c r="V437" s="107">
        <f t="shared" ca="1" si="326"/>
        <v>0</v>
      </c>
      <c r="W437" s="107"/>
      <c r="X437" s="107"/>
      <c r="Y437" s="107"/>
      <c r="Z437" s="107"/>
    </row>
    <row r="438" spans="1:26" outlineLevel="1">
      <c r="A438">
        <f t="shared" ca="1" si="319"/>
        <v>1</v>
      </c>
      <c r="B438" t="str">
        <f t="shared" ca="1" si="310"/>
        <v>EP3 LPD2 LPS1</v>
      </c>
      <c r="C438" s="290">
        <f ca="1">IF($A438&lt;&gt;$A437,1,MOD(C437-1+(COUNTIFS(D$399:$N$399,$A438)=COUNTIFS(D438:$N438,1)),C$398)+1)</f>
        <v>3</v>
      </c>
      <c r="D438" s="288">
        <f ca="1">IF($A438&lt;&gt;D$399,0,IF($A438&lt;&gt;$A437,1,MOD(D437-1+(COUNTIFS(E$399:$N$399,$A438)=COUNTIFS(E438:$N438,1)),D$398)+1))</f>
        <v>0</v>
      </c>
      <c r="E438" s="288">
        <f ca="1">IF($A438&lt;&gt;E$399,0,IF($A438&lt;&gt;$A437,1,MOD(E437-1+(COUNTIFS(F$399:$N$399,$A438)=COUNTIFS(F438:$N438,1)),E$398)+1))</f>
        <v>2</v>
      </c>
      <c r="F438" s="288">
        <f ca="1">IF($A438&lt;&gt;F$399,0,IF($A438&lt;&gt;$A437,1,MOD(F437-1+(COUNTIFS(G$399:$N$399,$A438)=COUNTIFS(G438:$N438,1)),F$398)+1))</f>
        <v>1</v>
      </c>
      <c r="G438" s="288">
        <f ca="1">IF($A438&lt;&gt;G$399,0,IF($A438&lt;&gt;$A437,1,MOD(G437-1+(COUNTIFS(H$399:$N$399,$A438)=COUNTIFS(H438:$N438,1)),G$398)+1))</f>
        <v>0</v>
      </c>
      <c r="H438" s="288">
        <f ca="1">IF($A438&lt;&gt;H$399,0,IF($A438&lt;&gt;$A437,1,MOD(H437-1+(COUNTIFS(I$399:$N$399,$A438)=COUNTIFS(I438:$N438,1)),H$398)+1))</f>
        <v>0</v>
      </c>
      <c r="I438" s="288">
        <f ca="1">IF($A438&lt;&gt;I$399,0,IF($A438&lt;&gt;$A437,1,MOD(I437-1+(COUNTIFS(N$399:$N$399,$A438)=COUNTIFS(N438:$N438,1)),I$398)+1))</f>
        <v>0</v>
      </c>
      <c r="J438" s="288"/>
      <c r="K438" s="288"/>
      <c r="L438" s="288"/>
      <c r="M438" s="288"/>
      <c r="O438">
        <v>38</v>
      </c>
      <c r="P438" s="107">
        <f t="shared" ca="1" si="320"/>
        <v>0.5</v>
      </c>
      <c r="Q438" s="107">
        <f t="shared" ca="1" si="321"/>
        <v>0</v>
      </c>
      <c r="R438" s="107">
        <f t="shared" ca="1" si="322"/>
        <v>0</v>
      </c>
      <c r="S438" s="107">
        <f t="shared" ca="1" si="323"/>
        <v>-0.5</v>
      </c>
      <c r="T438" s="107">
        <f t="shared" ca="1" si="324"/>
        <v>0</v>
      </c>
      <c r="U438" s="107">
        <f t="shared" ca="1" si="325"/>
        <v>0</v>
      </c>
      <c r="V438" s="107">
        <f t="shared" ca="1" si="326"/>
        <v>0</v>
      </c>
      <c r="W438" s="107"/>
      <c r="X438" s="107"/>
      <c r="Y438" s="107"/>
      <c r="Z438" s="107"/>
    </row>
    <row r="439" spans="1:26" outlineLevel="1">
      <c r="A439">
        <f t="shared" ca="1" si="319"/>
        <v>1</v>
      </c>
      <c r="B439" t="str">
        <f t="shared" ca="1" si="310"/>
        <v>EP3 LPD2 LPS2</v>
      </c>
      <c r="C439" s="290">
        <f ca="1">IF($A439&lt;&gt;$A438,1,MOD(C438-1+(COUNTIFS(D$399:$N$399,$A439)=COUNTIFS(D439:$N439,1)),C$398)+1)</f>
        <v>3</v>
      </c>
      <c r="D439" s="288">
        <f ca="1">IF($A439&lt;&gt;D$399,0,IF($A439&lt;&gt;$A438,1,MOD(D438-1+(COUNTIFS(E$399:$N$399,$A439)=COUNTIFS(E439:$N439,1)),D$398)+1))</f>
        <v>0</v>
      </c>
      <c r="E439" s="288">
        <f ca="1">IF($A439&lt;&gt;E$399,0,IF($A439&lt;&gt;$A438,1,MOD(E438-1+(COUNTIFS(F$399:$N$399,$A439)=COUNTIFS(F439:$N439,1)),E$398)+1))</f>
        <v>2</v>
      </c>
      <c r="F439" s="288">
        <f ca="1">IF($A439&lt;&gt;F$399,0,IF($A439&lt;&gt;$A438,1,MOD(F438-1+(COUNTIFS(G$399:$N$399,$A439)=COUNTIFS(G439:$N439,1)),F$398)+1))</f>
        <v>2</v>
      </c>
      <c r="G439" s="288">
        <f ca="1">IF($A439&lt;&gt;G$399,0,IF($A439&lt;&gt;$A438,1,MOD(G438-1+(COUNTIFS(H$399:$N$399,$A439)=COUNTIFS(H439:$N439,1)),G$398)+1))</f>
        <v>0</v>
      </c>
      <c r="H439" s="288">
        <f ca="1">IF($A439&lt;&gt;H$399,0,IF($A439&lt;&gt;$A438,1,MOD(H438-1+(COUNTIFS(I$399:$N$399,$A439)=COUNTIFS(I439:$N439,1)),H$398)+1))</f>
        <v>0</v>
      </c>
      <c r="I439" s="288">
        <f ca="1">IF($A439&lt;&gt;I$399,0,IF($A439&lt;&gt;$A438,1,MOD(I438-1+(COUNTIFS(N$399:$N$399,$A439)=COUNTIFS(N439:$N439,1)),I$398)+1))</f>
        <v>0</v>
      </c>
      <c r="J439" s="288"/>
      <c r="K439" s="288"/>
      <c r="L439" s="288"/>
      <c r="M439" s="288"/>
      <c r="O439">
        <v>39</v>
      </c>
      <c r="P439" s="107">
        <f t="shared" ca="1" si="320"/>
        <v>0.5</v>
      </c>
      <c r="Q439" s="107">
        <f t="shared" ca="1" si="321"/>
        <v>0</v>
      </c>
      <c r="R439" s="107">
        <f t="shared" ca="1" si="322"/>
        <v>0</v>
      </c>
      <c r="S439" s="107">
        <f t="shared" ca="1" si="323"/>
        <v>0</v>
      </c>
      <c r="T439" s="107">
        <f t="shared" ca="1" si="324"/>
        <v>0</v>
      </c>
      <c r="U439" s="107">
        <f t="shared" ca="1" si="325"/>
        <v>0</v>
      </c>
      <c r="V439" s="107">
        <f t="shared" ca="1" si="326"/>
        <v>0</v>
      </c>
      <c r="W439" s="107"/>
      <c r="X439" s="107"/>
      <c r="Y439" s="107"/>
      <c r="Z439" s="107"/>
    </row>
    <row r="440" spans="1:26" outlineLevel="1">
      <c r="A440">
        <f t="shared" ca="1" si="319"/>
        <v>1</v>
      </c>
      <c r="B440" t="str">
        <f t="shared" ca="1" si="310"/>
        <v>EP3 LPD2 LPS3</v>
      </c>
      <c r="C440" s="290">
        <f ca="1">IF($A440&lt;&gt;$A439,1,MOD(C439-1+(COUNTIFS(D$399:$N$399,$A440)=COUNTIFS(D440:$N440,1)),C$398)+1)</f>
        <v>3</v>
      </c>
      <c r="D440" s="288">
        <f ca="1">IF($A440&lt;&gt;D$399,0,IF($A440&lt;&gt;$A439,1,MOD(D439-1+(COUNTIFS(E$399:$N$399,$A440)=COUNTIFS(E440:$N440,1)),D$398)+1))</f>
        <v>0</v>
      </c>
      <c r="E440" s="288">
        <f ca="1">IF($A440&lt;&gt;E$399,0,IF($A440&lt;&gt;$A439,1,MOD(E439-1+(COUNTIFS(F$399:$N$399,$A440)=COUNTIFS(F440:$N440,1)),E$398)+1))</f>
        <v>2</v>
      </c>
      <c r="F440" s="288">
        <f ca="1">IF($A440&lt;&gt;F$399,0,IF($A440&lt;&gt;$A439,1,MOD(F439-1+(COUNTIFS(G$399:$N$399,$A440)=COUNTIFS(G440:$N440,1)),F$398)+1))</f>
        <v>3</v>
      </c>
      <c r="G440" s="288">
        <f ca="1">IF($A440&lt;&gt;G$399,0,IF($A440&lt;&gt;$A439,1,MOD(G439-1+(COUNTIFS(H$399:$N$399,$A440)=COUNTIFS(H440:$N440,1)),G$398)+1))</f>
        <v>0</v>
      </c>
      <c r="H440" s="288">
        <f ca="1">IF($A440&lt;&gt;H$399,0,IF($A440&lt;&gt;$A439,1,MOD(H439-1+(COUNTIFS(I$399:$N$399,$A440)=COUNTIFS(I440:$N440,1)),H$398)+1))</f>
        <v>0</v>
      </c>
      <c r="I440" s="288">
        <f ca="1">IF($A440&lt;&gt;I$399,0,IF($A440&lt;&gt;$A439,1,MOD(I439-1+(COUNTIFS(N$399:$N$399,$A440)=COUNTIFS(N440:$N440,1)),I$398)+1))</f>
        <v>0</v>
      </c>
      <c r="J440" s="288"/>
      <c r="K440" s="288"/>
      <c r="L440" s="288"/>
      <c r="M440" s="288"/>
      <c r="O440">
        <v>40</v>
      </c>
      <c r="P440" s="107">
        <f t="shared" ca="1" si="320"/>
        <v>0.5</v>
      </c>
      <c r="Q440" s="107">
        <f t="shared" ca="1" si="321"/>
        <v>0</v>
      </c>
      <c r="R440" s="107">
        <f t="shared" ca="1" si="322"/>
        <v>0</v>
      </c>
      <c r="S440" s="107">
        <f t="shared" ca="1" si="323"/>
        <v>0.5</v>
      </c>
      <c r="T440" s="107">
        <f t="shared" ca="1" si="324"/>
        <v>0</v>
      </c>
      <c r="U440" s="107">
        <f t="shared" ca="1" si="325"/>
        <v>0</v>
      </c>
      <c r="V440" s="107">
        <f t="shared" ca="1" si="326"/>
        <v>0</v>
      </c>
      <c r="W440" s="107"/>
      <c r="X440" s="107"/>
      <c r="Y440" s="107"/>
      <c r="Z440" s="107"/>
    </row>
    <row r="441" spans="1:26" outlineLevel="1">
      <c r="A441">
        <f t="shared" ca="1" si="319"/>
        <v>1</v>
      </c>
      <c r="B441" t="str">
        <f t="shared" ca="1" si="310"/>
        <v>EP3 LPD3 LPS1</v>
      </c>
      <c r="C441" s="290">
        <f ca="1">IF($A441&lt;&gt;$A440,1,MOD(C440-1+(COUNTIFS(D$399:$N$399,$A441)=COUNTIFS(D441:$N441,1)),C$398)+1)</f>
        <v>3</v>
      </c>
      <c r="D441" s="288">
        <f ca="1">IF($A441&lt;&gt;D$399,0,IF($A441&lt;&gt;$A440,1,MOD(D440-1+(COUNTIFS(E$399:$N$399,$A441)=COUNTIFS(E441:$N441,1)),D$398)+1))</f>
        <v>0</v>
      </c>
      <c r="E441" s="288">
        <f ca="1">IF($A441&lt;&gt;E$399,0,IF($A441&lt;&gt;$A440,1,MOD(E440-1+(COUNTIFS(F$399:$N$399,$A441)=COUNTIFS(F441:$N441,1)),E$398)+1))</f>
        <v>3</v>
      </c>
      <c r="F441" s="288">
        <f ca="1">IF($A441&lt;&gt;F$399,0,IF($A441&lt;&gt;$A440,1,MOD(F440-1+(COUNTIFS(G$399:$N$399,$A441)=COUNTIFS(G441:$N441,1)),F$398)+1))</f>
        <v>1</v>
      </c>
      <c r="G441" s="288">
        <f ca="1">IF($A441&lt;&gt;G$399,0,IF($A441&lt;&gt;$A440,1,MOD(G440-1+(COUNTIFS(H$399:$N$399,$A441)=COUNTIFS(H441:$N441,1)),G$398)+1))</f>
        <v>0</v>
      </c>
      <c r="H441" s="288">
        <f ca="1">IF($A441&lt;&gt;H$399,0,IF($A441&lt;&gt;$A440,1,MOD(H440-1+(COUNTIFS(I$399:$N$399,$A441)=COUNTIFS(I441:$N441,1)),H$398)+1))</f>
        <v>0</v>
      </c>
      <c r="I441" s="288">
        <f ca="1">IF($A441&lt;&gt;I$399,0,IF($A441&lt;&gt;$A440,1,MOD(I440-1+(COUNTIFS(N$399:$N$399,$A441)=COUNTIFS(N441:$N441,1)),I$398)+1))</f>
        <v>0</v>
      </c>
      <c r="J441" s="288"/>
      <c r="K441" s="288"/>
      <c r="L441" s="288"/>
      <c r="M441" s="288"/>
      <c r="O441">
        <v>41</v>
      </c>
      <c r="P441" s="107">
        <f t="shared" ca="1" si="320"/>
        <v>0.5</v>
      </c>
      <c r="Q441" s="107">
        <f t="shared" ca="1" si="321"/>
        <v>0</v>
      </c>
      <c r="R441" s="107">
        <f t="shared" ca="1" si="322"/>
        <v>0.5</v>
      </c>
      <c r="S441" s="107">
        <f t="shared" ca="1" si="323"/>
        <v>-0.5</v>
      </c>
      <c r="T441" s="107">
        <f t="shared" ca="1" si="324"/>
        <v>0</v>
      </c>
      <c r="U441" s="107">
        <f t="shared" ca="1" si="325"/>
        <v>0</v>
      </c>
      <c r="V441" s="107">
        <f t="shared" ca="1" si="326"/>
        <v>0</v>
      </c>
      <c r="W441" s="107"/>
      <c r="X441" s="107"/>
      <c r="Y441" s="107"/>
      <c r="Z441" s="107"/>
    </row>
    <row r="442" spans="1:26" outlineLevel="1">
      <c r="A442">
        <f t="shared" ca="1" si="319"/>
        <v>1</v>
      </c>
      <c r="B442" t="str">
        <f t="shared" ca="1" si="310"/>
        <v>EP3 LPD3 LPS2</v>
      </c>
      <c r="C442" s="290">
        <f ca="1">IF($A442&lt;&gt;$A441,1,MOD(C441-1+(COUNTIFS(D$399:$N$399,$A442)=COUNTIFS(D442:$N442,1)),C$398)+1)</f>
        <v>3</v>
      </c>
      <c r="D442" s="288">
        <f ca="1">IF($A442&lt;&gt;D$399,0,IF($A442&lt;&gt;$A441,1,MOD(D441-1+(COUNTIFS(E$399:$N$399,$A442)=COUNTIFS(E442:$N442,1)),D$398)+1))</f>
        <v>0</v>
      </c>
      <c r="E442" s="288">
        <f ca="1">IF($A442&lt;&gt;E$399,0,IF($A442&lt;&gt;$A441,1,MOD(E441-1+(COUNTIFS(F$399:$N$399,$A442)=COUNTIFS(F442:$N442,1)),E$398)+1))</f>
        <v>3</v>
      </c>
      <c r="F442" s="288">
        <f ca="1">IF($A442&lt;&gt;F$399,0,IF($A442&lt;&gt;$A441,1,MOD(F441-1+(COUNTIFS(G$399:$N$399,$A442)=COUNTIFS(G442:$N442,1)),F$398)+1))</f>
        <v>2</v>
      </c>
      <c r="G442" s="288">
        <f ca="1">IF($A442&lt;&gt;G$399,0,IF($A442&lt;&gt;$A441,1,MOD(G441-1+(COUNTIFS(H$399:$N$399,$A442)=COUNTIFS(H442:$N442,1)),G$398)+1))</f>
        <v>0</v>
      </c>
      <c r="H442" s="288">
        <f ca="1">IF($A442&lt;&gt;H$399,0,IF($A442&lt;&gt;$A441,1,MOD(H441-1+(COUNTIFS(I$399:$N$399,$A442)=COUNTIFS(I442:$N442,1)),H$398)+1))</f>
        <v>0</v>
      </c>
      <c r="I442" s="288">
        <f ca="1">IF($A442&lt;&gt;I$399,0,IF($A442&lt;&gt;$A441,1,MOD(I441-1+(COUNTIFS(N$399:$N$399,$A442)=COUNTIFS(N442:$N442,1)),I$398)+1))</f>
        <v>0</v>
      </c>
      <c r="J442" s="288"/>
      <c r="K442" s="288"/>
      <c r="L442" s="288"/>
      <c r="M442" s="288"/>
      <c r="O442">
        <v>42</v>
      </c>
      <c r="P442" s="107">
        <f t="shared" ca="1" si="320"/>
        <v>0.5</v>
      </c>
      <c r="Q442" s="107">
        <f t="shared" ca="1" si="321"/>
        <v>0</v>
      </c>
      <c r="R442" s="107">
        <f t="shared" ca="1" si="322"/>
        <v>0.5</v>
      </c>
      <c r="S442" s="107">
        <f t="shared" ca="1" si="323"/>
        <v>0</v>
      </c>
      <c r="T442" s="107">
        <f t="shared" ca="1" si="324"/>
        <v>0</v>
      </c>
      <c r="U442" s="107">
        <f t="shared" ca="1" si="325"/>
        <v>0</v>
      </c>
      <c r="V442" s="107">
        <f t="shared" ca="1" si="326"/>
        <v>0</v>
      </c>
      <c r="W442" s="107"/>
      <c r="X442" s="107"/>
      <c r="Y442" s="107"/>
      <c r="Z442" s="107"/>
    </row>
    <row r="443" spans="1:26" outlineLevel="1">
      <c r="A443">
        <f t="shared" ca="1" si="319"/>
        <v>1</v>
      </c>
      <c r="B443" t="str">
        <f t="shared" ca="1" si="310"/>
        <v>EP3 LPD3 LPS3</v>
      </c>
      <c r="C443" s="290">
        <f ca="1">IF($A443&lt;&gt;$A442,1,MOD(C442-1+(COUNTIFS(D$399:$N$399,$A443)=COUNTIFS(D443:$N443,1)),C$398)+1)</f>
        <v>3</v>
      </c>
      <c r="D443" s="288">
        <f ca="1">IF($A443&lt;&gt;D$399,0,IF($A443&lt;&gt;$A442,1,MOD(D442-1+(COUNTIFS(E$399:$N$399,$A443)=COUNTIFS(E443:$N443,1)),D$398)+1))</f>
        <v>0</v>
      </c>
      <c r="E443" s="288">
        <f ca="1">IF($A443&lt;&gt;E$399,0,IF($A443&lt;&gt;$A442,1,MOD(E442-1+(COUNTIFS(F$399:$N$399,$A443)=COUNTIFS(F443:$N443,1)),E$398)+1))</f>
        <v>3</v>
      </c>
      <c r="F443" s="288">
        <f ca="1">IF($A443&lt;&gt;F$399,0,IF($A443&lt;&gt;$A442,1,MOD(F442-1+(COUNTIFS(G$399:$N$399,$A443)=COUNTIFS(G443:$N443,1)),F$398)+1))</f>
        <v>3</v>
      </c>
      <c r="G443" s="288">
        <f ca="1">IF($A443&lt;&gt;G$399,0,IF($A443&lt;&gt;$A442,1,MOD(G442-1+(COUNTIFS(H$399:$N$399,$A443)=COUNTIFS(H443:$N443,1)),G$398)+1))</f>
        <v>0</v>
      </c>
      <c r="H443" s="288">
        <f ca="1">IF($A443&lt;&gt;H$399,0,IF($A443&lt;&gt;$A442,1,MOD(H442-1+(COUNTIFS(I$399:$N$399,$A443)=COUNTIFS(I443:$N443,1)),H$398)+1))</f>
        <v>0</v>
      </c>
      <c r="I443" s="288">
        <f ca="1">IF($A443&lt;&gt;I$399,0,IF($A443&lt;&gt;$A442,1,MOD(I442-1+(COUNTIFS(N$399:$N$399,$A443)=COUNTIFS(N443:$N443,1)),I$398)+1))</f>
        <v>0</v>
      </c>
      <c r="J443" s="288"/>
      <c r="K443" s="288"/>
      <c r="L443" s="288"/>
      <c r="M443" s="288"/>
      <c r="O443">
        <v>43</v>
      </c>
      <c r="P443" s="107">
        <f t="shared" ca="1" si="320"/>
        <v>0.5</v>
      </c>
      <c r="Q443" s="107">
        <f t="shared" ca="1" si="321"/>
        <v>0</v>
      </c>
      <c r="R443" s="107">
        <f t="shared" ca="1" si="322"/>
        <v>0.5</v>
      </c>
      <c r="S443" s="107">
        <f t="shared" ca="1" si="323"/>
        <v>0.5</v>
      </c>
      <c r="T443" s="107">
        <f t="shared" ca="1" si="324"/>
        <v>0</v>
      </c>
      <c r="U443" s="107">
        <f t="shared" ca="1" si="325"/>
        <v>0</v>
      </c>
      <c r="V443" s="107">
        <f t="shared" ca="1" si="326"/>
        <v>0</v>
      </c>
      <c r="W443" s="107"/>
      <c r="X443" s="107"/>
      <c r="Y443" s="107"/>
      <c r="Z443" s="107"/>
    </row>
    <row r="444" spans="1:26" outlineLevel="1">
      <c r="A444">
        <f t="shared" ca="1" si="319"/>
        <v>1</v>
      </c>
      <c r="B444" t="str">
        <f t="shared" ca="1" si="310"/>
        <v>EP1 LPD1 LPS1</v>
      </c>
      <c r="C444" s="290">
        <f ca="1">IF($A444&lt;&gt;$A443,1,MOD(C443-1+(COUNTIFS(D$399:$N$399,$A444)=COUNTIFS(D444:$N444,1)),C$398)+1)</f>
        <v>1</v>
      </c>
      <c r="D444" s="288">
        <f ca="1">IF($A444&lt;&gt;D$399,0,IF($A444&lt;&gt;$A443,1,MOD(D443-1+(COUNTIFS(E$399:$N$399,$A444)=COUNTIFS(E444:$N444,1)),D$398)+1))</f>
        <v>0</v>
      </c>
      <c r="E444" s="288">
        <f ca="1">IF($A444&lt;&gt;E$399,0,IF($A444&lt;&gt;$A443,1,MOD(E443-1+(COUNTIFS(F$399:$N$399,$A444)=COUNTIFS(F444:$N444,1)),E$398)+1))</f>
        <v>1</v>
      </c>
      <c r="F444" s="288">
        <f ca="1">IF($A444&lt;&gt;F$399,0,IF($A444&lt;&gt;$A443,1,MOD(F443-1+(COUNTIFS(G$399:$N$399,$A444)=COUNTIFS(G444:$N444,1)),F$398)+1))</f>
        <v>1</v>
      </c>
      <c r="G444" s="288">
        <f ca="1">IF($A444&lt;&gt;G$399,0,IF($A444&lt;&gt;$A443,1,MOD(G443-1+(COUNTIFS(H$399:$N$399,$A444)=COUNTIFS(H444:$N444,1)),G$398)+1))</f>
        <v>0</v>
      </c>
      <c r="H444" s="288">
        <f ca="1">IF($A444&lt;&gt;H$399,0,IF($A444&lt;&gt;$A443,1,MOD(H443-1+(COUNTIFS(I$399:$N$399,$A444)=COUNTIFS(I444:$N444,1)),H$398)+1))</f>
        <v>0</v>
      </c>
      <c r="I444" s="288">
        <f ca="1">IF($A444&lt;&gt;I$399,0,IF($A444&lt;&gt;$A443,1,MOD(I443-1+(COUNTIFS(N$399:$N$399,$A444)=COUNTIFS(N444:$N444,1)),I$398)+1))</f>
        <v>0</v>
      </c>
      <c r="J444" s="288"/>
      <c r="K444" s="288"/>
      <c r="L444" s="288"/>
      <c r="M444" s="288"/>
      <c r="O444">
        <v>44</v>
      </c>
      <c r="P444" s="107">
        <f t="shared" ca="1" si="320"/>
        <v>-0.5</v>
      </c>
      <c r="Q444" s="107">
        <f t="shared" ca="1" si="321"/>
        <v>0</v>
      </c>
      <c r="R444" s="107">
        <f t="shared" ca="1" si="322"/>
        <v>-0.5</v>
      </c>
      <c r="S444" s="107">
        <f t="shared" ca="1" si="323"/>
        <v>-0.5</v>
      </c>
      <c r="T444" s="107">
        <f t="shared" ca="1" si="324"/>
        <v>0</v>
      </c>
      <c r="U444" s="107">
        <f t="shared" ca="1" si="325"/>
        <v>0</v>
      </c>
      <c r="V444" s="107">
        <f t="shared" ca="1" si="326"/>
        <v>0</v>
      </c>
      <c r="W444" s="107"/>
      <c r="X444" s="107"/>
      <c r="Y444" s="107"/>
      <c r="Z444" s="107"/>
    </row>
    <row r="445" spans="1:26" outlineLevel="1">
      <c r="A445">
        <f t="shared" ca="1" si="319"/>
        <v>1</v>
      </c>
      <c r="B445" t="str">
        <f t="shared" ca="1" si="310"/>
        <v>EP1 LPD1 LPS2</v>
      </c>
      <c r="C445" s="290">
        <f ca="1">IF($A445&lt;&gt;$A444,1,MOD(C444-1+(COUNTIFS(D$399:$N$399,$A445)=COUNTIFS(D445:$N445,1)),C$398)+1)</f>
        <v>1</v>
      </c>
      <c r="D445" s="288">
        <f ca="1">IF($A445&lt;&gt;D$399,0,IF($A445&lt;&gt;$A444,1,MOD(D444-1+(COUNTIFS(E$399:$N$399,$A445)=COUNTIFS(E445:$N445,1)),D$398)+1))</f>
        <v>0</v>
      </c>
      <c r="E445" s="288">
        <f ca="1">IF($A445&lt;&gt;E$399,0,IF($A445&lt;&gt;$A444,1,MOD(E444-1+(COUNTIFS(F$399:$N$399,$A445)=COUNTIFS(F445:$N445,1)),E$398)+1))</f>
        <v>1</v>
      </c>
      <c r="F445" s="288">
        <f ca="1">IF($A445&lt;&gt;F$399,0,IF($A445&lt;&gt;$A444,1,MOD(F444-1+(COUNTIFS(G$399:$N$399,$A445)=COUNTIFS(G445:$N445,1)),F$398)+1))</f>
        <v>2</v>
      </c>
      <c r="G445" s="288">
        <f ca="1">IF($A445&lt;&gt;G$399,0,IF($A445&lt;&gt;$A444,1,MOD(G444-1+(COUNTIFS(H$399:$N$399,$A445)=COUNTIFS(H445:$N445,1)),G$398)+1))</f>
        <v>0</v>
      </c>
      <c r="H445" s="288">
        <f ca="1">IF($A445&lt;&gt;H$399,0,IF($A445&lt;&gt;$A444,1,MOD(H444-1+(COUNTIFS(I$399:$N$399,$A445)=COUNTIFS(I445:$N445,1)),H$398)+1))</f>
        <v>0</v>
      </c>
      <c r="I445" s="288">
        <f ca="1">IF($A445&lt;&gt;I$399,0,IF($A445&lt;&gt;$A444,1,MOD(I444-1+(COUNTIFS(N$399:$N$399,$A445)=COUNTIFS(N445:$N445,1)),I$398)+1))</f>
        <v>0</v>
      </c>
      <c r="J445" s="288"/>
      <c r="K445" s="288"/>
      <c r="L445" s="288"/>
      <c r="M445" s="288"/>
      <c r="O445">
        <v>45</v>
      </c>
      <c r="P445" s="107">
        <f t="shared" ca="1" si="320"/>
        <v>-0.5</v>
      </c>
      <c r="Q445" s="107">
        <f t="shared" ca="1" si="321"/>
        <v>0</v>
      </c>
      <c r="R445" s="107">
        <f t="shared" ca="1" si="322"/>
        <v>-0.5</v>
      </c>
      <c r="S445" s="107">
        <f t="shared" ca="1" si="323"/>
        <v>0</v>
      </c>
      <c r="T445" s="107">
        <f t="shared" ca="1" si="324"/>
        <v>0</v>
      </c>
      <c r="U445" s="107">
        <f t="shared" ca="1" si="325"/>
        <v>0</v>
      </c>
      <c r="V445" s="107">
        <f t="shared" ca="1" si="326"/>
        <v>0</v>
      </c>
      <c r="W445" s="107"/>
      <c r="X445" s="107"/>
      <c r="Y445" s="107"/>
      <c r="Z445" s="107"/>
    </row>
    <row r="446" spans="1:26" outlineLevel="1">
      <c r="A446">
        <f t="shared" ca="1" si="319"/>
        <v>1</v>
      </c>
      <c r="B446" t="str">
        <f t="shared" ca="1" si="310"/>
        <v>EP1 LPD1 LPS3</v>
      </c>
      <c r="C446" s="290">
        <f ca="1">IF($A446&lt;&gt;$A445,1,MOD(C445-1+(COUNTIFS(D$399:$N$399,$A446)=COUNTIFS(D446:$N446,1)),C$398)+1)</f>
        <v>1</v>
      </c>
      <c r="D446" s="288">
        <f ca="1">IF($A446&lt;&gt;D$399,0,IF($A446&lt;&gt;$A445,1,MOD(D445-1+(COUNTIFS(E$399:$N$399,$A446)=COUNTIFS(E446:$N446,1)),D$398)+1))</f>
        <v>0</v>
      </c>
      <c r="E446" s="288">
        <f ca="1">IF($A446&lt;&gt;E$399,0,IF($A446&lt;&gt;$A445,1,MOD(E445-1+(COUNTIFS(F$399:$N$399,$A446)=COUNTIFS(F446:$N446,1)),E$398)+1))</f>
        <v>1</v>
      </c>
      <c r="F446" s="288">
        <f ca="1">IF($A446&lt;&gt;F$399,0,IF($A446&lt;&gt;$A445,1,MOD(F445-1+(COUNTIFS(G$399:$N$399,$A446)=COUNTIFS(G446:$N446,1)),F$398)+1))</f>
        <v>3</v>
      </c>
      <c r="G446" s="288">
        <f ca="1">IF($A446&lt;&gt;G$399,0,IF($A446&lt;&gt;$A445,1,MOD(G445-1+(COUNTIFS(H$399:$N$399,$A446)=COUNTIFS(H446:$N446,1)),G$398)+1))</f>
        <v>0</v>
      </c>
      <c r="H446" s="288">
        <f ca="1">IF($A446&lt;&gt;H$399,0,IF($A446&lt;&gt;$A445,1,MOD(H445-1+(COUNTIFS(I$399:$N$399,$A446)=COUNTIFS(I446:$N446,1)),H$398)+1))</f>
        <v>0</v>
      </c>
      <c r="I446" s="288">
        <f ca="1">IF($A446&lt;&gt;I$399,0,IF($A446&lt;&gt;$A445,1,MOD(I445-1+(COUNTIFS(N$399:$N$399,$A446)=COUNTIFS(N446:$N446,1)),I$398)+1))</f>
        <v>0</v>
      </c>
      <c r="J446" s="288"/>
      <c r="K446" s="288"/>
      <c r="L446" s="288"/>
      <c r="M446" s="288"/>
      <c r="O446">
        <v>46</v>
      </c>
      <c r="P446" s="107">
        <f t="shared" ca="1" si="320"/>
        <v>-0.5</v>
      </c>
      <c r="Q446" s="107">
        <f t="shared" ca="1" si="321"/>
        <v>0</v>
      </c>
      <c r="R446" s="107">
        <f t="shared" ca="1" si="322"/>
        <v>-0.5</v>
      </c>
      <c r="S446" s="107">
        <f t="shared" ca="1" si="323"/>
        <v>0.5</v>
      </c>
      <c r="T446" s="107">
        <f t="shared" ca="1" si="324"/>
        <v>0</v>
      </c>
      <c r="U446" s="107">
        <f t="shared" ca="1" si="325"/>
        <v>0</v>
      </c>
      <c r="V446" s="107">
        <f t="shared" ca="1" si="326"/>
        <v>0</v>
      </c>
      <c r="W446" s="107"/>
      <c r="X446" s="107"/>
      <c r="Y446" s="107"/>
      <c r="Z446" s="107"/>
    </row>
    <row r="447" spans="1:26" outlineLevel="1">
      <c r="A447">
        <f t="shared" ca="1" si="319"/>
        <v>1</v>
      </c>
      <c r="B447" t="str">
        <f t="shared" ca="1" si="310"/>
        <v>EP1 LPD2 LPS1</v>
      </c>
      <c r="C447" s="290">
        <f ca="1">IF($A447&lt;&gt;$A446,1,MOD(C446-1+(COUNTIFS(D$399:$N$399,$A447)=COUNTIFS(D447:$N447,1)),C$398)+1)</f>
        <v>1</v>
      </c>
      <c r="D447" s="288">
        <f ca="1">IF($A447&lt;&gt;D$399,0,IF($A447&lt;&gt;$A446,1,MOD(D446-1+(COUNTIFS(E$399:$N$399,$A447)=COUNTIFS(E447:$N447,1)),D$398)+1))</f>
        <v>0</v>
      </c>
      <c r="E447" s="288">
        <f ca="1">IF($A447&lt;&gt;E$399,0,IF($A447&lt;&gt;$A446,1,MOD(E446-1+(COUNTIFS(F$399:$N$399,$A447)=COUNTIFS(F447:$N447,1)),E$398)+1))</f>
        <v>2</v>
      </c>
      <c r="F447" s="288">
        <f ca="1">IF($A447&lt;&gt;F$399,0,IF($A447&lt;&gt;$A446,1,MOD(F446-1+(COUNTIFS(G$399:$N$399,$A447)=COUNTIFS(G447:$N447,1)),F$398)+1))</f>
        <v>1</v>
      </c>
      <c r="G447" s="288">
        <f ca="1">IF($A447&lt;&gt;G$399,0,IF($A447&lt;&gt;$A446,1,MOD(G446-1+(COUNTIFS(H$399:$N$399,$A447)=COUNTIFS(H447:$N447,1)),G$398)+1))</f>
        <v>0</v>
      </c>
      <c r="H447" s="288">
        <f ca="1">IF($A447&lt;&gt;H$399,0,IF($A447&lt;&gt;$A446,1,MOD(H446-1+(COUNTIFS(I$399:$N$399,$A447)=COUNTIFS(I447:$N447,1)),H$398)+1))</f>
        <v>0</v>
      </c>
      <c r="I447" s="288">
        <f ca="1">IF($A447&lt;&gt;I$399,0,IF($A447&lt;&gt;$A446,1,MOD(I446-1+(COUNTIFS(N$399:$N$399,$A447)=COUNTIFS(N447:$N447,1)),I$398)+1))</f>
        <v>0</v>
      </c>
      <c r="J447" s="288"/>
      <c r="K447" s="288"/>
      <c r="L447" s="288"/>
      <c r="M447" s="288"/>
      <c r="O447">
        <v>47</v>
      </c>
      <c r="P447" s="107">
        <f t="shared" ca="1" si="320"/>
        <v>-0.5</v>
      </c>
      <c r="Q447" s="107">
        <f t="shared" ca="1" si="321"/>
        <v>0</v>
      </c>
      <c r="R447" s="107">
        <f t="shared" ca="1" si="322"/>
        <v>0</v>
      </c>
      <c r="S447" s="107">
        <f t="shared" ca="1" si="323"/>
        <v>-0.5</v>
      </c>
      <c r="T447" s="107">
        <f t="shared" ca="1" si="324"/>
        <v>0</v>
      </c>
      <c r="U447" s="107">
        <f t="shared" ca="1" si="325"/>
        <v>0</v>
      </c>
      <c r="V447" s="107">
        <f t="shared" ca="1" si="326"/>
        <v>0</v>
      </c>
      <c r="W447" s="107"/>
      <c r="X447" s="107"/>
      <c r="Y447" s="107"/>
      <c r="Z447" s="107"/>
    </row>
    <row r="448" spans="1:26" outlineLevel="1">
      <c r="A448">
        <f t="shared" ca="1" si="319"/>
        <v>1</v>
      </c>
      <c r="B448" t="str">
        <f t="shared" ca="1" si="310"/>
        <v>EP1 LPD2 LPS2</v>
      </c>
      <c r="C448" s="290">
        <f ca="1">IF($A448&lt;&gt;$A447,1,MOD(C447-1+(COUNTIFS(D$399:$N$399,$A448)=COUNTIFS(D448:$N448,1)),C$398)+1)</f>
        <v>1</v>
      </c>
      <c r="D448" s="288">
        <f ca="1">IF($A448&lt;&gt;D$399,0,IF($A448&lt;&gt;$A447,1,MOD(D447-1+(COUNTIFS(E$399:$N$399,$A448)=COUNTIFS(E448:$N448,1)),D$398)+1))</f>
        <v>0</v>
      </c>
      <c r="E448" s="288">
        <f ca="1">IF($A448&lt;&gt;E$399,0,IF($A448&lt;&gt;$A447,1,MOD(E447-1+(COUNTIFS(F$399:$N$399,$A448)=COUNTIFS(F448:$N448,1)),E$398)+1))</f>
        <v>2</v>
      </c>
      <c r="F448" s="288">
        <f ca="1">IF($A448&lt;&gt;F$399,0,IF($A448&lt;&gt;$A447,1,MOD(F447-1+(COUNTIFS(G$399:$N$399,$A448)=COUNTIFS(G448:$N448,1)),F$398)+1))</f>
        <v>2</v>
      </c>
      <c r="G448" s="288">
        <f ca="1">IF($A448&lt;&gt;G$399,0,IF($A448&lt;&gt;$A447,1,MOD(G447-1+(COUNTIFS(H$399:$N$399,$A448)=COUNTIFS(H448:$N448,1)),G$398)+1))</f>
        <v>0</v>
      </c>
      <c r="H448" s="288">
        <f ca="1">IF($A448&lt;&gt;H$399,0,IF($A448&lt;&gt;$A447,1,MOD(H447-1+(COUNTIFS(I$399:$N$399,$A448)=COUNTIFS(I448:$N448,1)),H$398)+1))</f>
        <v>0</v>
      </c>
      <c r="I448" s="288">
        <f ca="1">IF($A448&lt;&gt;I$399,0,IF($A448&lt;&gt;$A447,1,MOD(I447-1+(COUNTIFS(N$399:$N$399,$A448)=COUNTIFS(N448:$N448,1)),I$398)+1))</f>
        <v>0</v>
      </c>
      <c r="J448" s="288"/>
      <c r="K448" s="288"/>
      <c r="L448" s="288"/>
      <c r="M448" s="288"/>
      <c r="O448">
        <v>48</v>
      </c>
      <c r="P448" s="107">
        <f t="shared" ca="1" si="320"/>
        <v>-0.5</v>
      </c>
      <c r="Q448" s="107">
        <f t="shared" ca="1" si="321"/>
        <v>0</v>
      </c>
      <c r="R448" s="107">
        <f t="shared" ca="1" si="322"/>
        <v>0</v>
      </c>
      <c r="S448" s="107">
        <f t="shared" ca="1" si="323"/>
        <v>0</v>
      </c>
      <c r="T448" s="107">
        <f t="shared" ca="1" si="324"/>
        <v>0</v>
      </c>
      <c r="U448" s="107">
        <f t="shared" ca="1" si="325"/>
        <v>0</v>
      </c>
      <c r="V448" s="107">
        <f t="shared" ca="1" si="326"/>
        <v>0</v>
      </c>
      <c r="W448" s="107"/>
      <c r="X448" s="107"/>
      <c r="Y448" s="107"/>
      <c r="Z448" s="107"/>
    </row>
    <row r="449" spans="1:26" outlineLevel="1">
      <c r="A449">
        <f t="shared" ca="1" si="319"/>
        <v>1</v>
      </c>
      <c r="B449" t="str">
        <f t="shared" ca="1" si="310"/>
        <v>EP1 LPD2 LPS3</v>
      </c>
      <c r="C449" s="290">
        <f ca="1">IF($A449&lt;&gt;$A448,1,MOD(C448-1+(COUNTIFS(D$399:$N$399,$A449)=COUNTIFS(D449:$N449,1)),C$398)+1)</f>
        <v>1</v>
      </c>
      <c r="D449" s="288">
        <f ca="1">IF($A449&lt;&gt;D$399,0,IF($A449&lt;&gt;$A448,1,MOD(D448-1+(COUNTIFS(E$399:$N$399,$A449)=COUNTIFS(E449:$N449,1)),D$398)+1))</f>
        <v>0</v>
      </c>
      <c r="E449" s="288">
        <f ca="1">IF($A449&lt;&gt;E$399,0,IF($A449&lt;&gt;$A448,1,MOD(E448-1+(COUNTIFS(F$399:$N$399,$A449)=COUNTIFS(F449:$N449,1)),E$398)+1))</f>
        <v>2</v>
      </c>
      <c r="F449" s="288">
        <f ca="1">IF($A449&lt;&gt;F$399,0,IF($A449&lt;&gt;$A448,1,MOD(F448-1+(COUNTIFS(G$399:$N$399,$A449)=COUNTIFS(G449:$N449,1)),F$398)+1))</f>
        <v>3</v>
      </c>
      <c r="G449" s="288">
        <f ca="1">IF($A449&lt;&gt;G$399,0,IF($A449&lt;&gt;$A448,1,MOD(G448-1+(COUNTIFS(H$399:$N$399,$A449)=COUNTIFS(H449:$N449,1)),G$398)+1))</f>
        <v>0</v>
      </c>
      <c r="H449" s="288">
        <f ca="1">IF($A449&lt;&gt;H$399,0,IF($A449&lt;&gt;$A448,1,MOD(H448-1+(COUNTIFS(I$399:$N$399,$A449)=COUNTIFS(I449:$N449,1)),H$398)+1))</f>
        <v>0</v>
      </c>
      <c r="I449" s="288">
        <f ca="1">IF($A449&lt;&gt;I$399,0,IF($A449&lt;&gt;$A448,1,MOD(I448-1+(COUNTIFS(N$399:$N$399,$A449)=COUNTIFS(N449:$N449,1)),I$398)+1))</f>
        <v>0</v>
      </c>
      <c r="J449" s="288"/>
      <c r="K449" s="288"/>
      <c r="L449" s="288"/>
      <c r="M449" s="288"/>
      <c r="O449">
        <v>49</v>
      </c>
      <c r="P449" s="107">
        <f t="shared" ca="1" si="320"/>
        <v>-0.5</v>
      </c>
      <c r="Q449" s="107">
        <f t="shared" ca="1" si="321"/>
        <v>0</v>
      </c>
      <c r="R449" s="107">
        <f t="shared" ca="1" si="322"/>
        <v>0</v>
      </c>
      <c r="S449" s="107">
        <f t="shared" ca="1" si="323"/>
        <v>0.5</v>
      </c>
      <c r="T449" s="107">
        <f t="shared" ca="1" si="324"/>
        <v>0</v>
      </c>
      <c r="U449" s="107">
        <f t="shared" ca="1" si="325"/>
        <v>0</v>
      </c>
      <c r="V449" s="107">
        <f t="shared" ca="1" si="326"/>
        <v>0</v>
      </c>
      <c r="W449" s="107"/>
      <c r="X449" s="107"/>
      <c r="Y449" s="107"/>
      <c r="Z449" s="107"/>
    </row>
    <row r="450" spans="1:26" outlineLevel="1">
      <c r="A450">
        <f t="shared" ref="A450:A480" ca="1" si="327">OFFSET(A450,-1,0)</f>
        <v>1</v>
      </c>
      <c r="B450" t="str">
        <f t="shared" ca="1" si="310"/>
        <v>EP1 LPD3 LPS1</v>
      </c>
      <c r="C450" s="290">
        <f ca="1">IF($A450&lt;&gt;$A449,1,MOD(C449-1+(COUNTIFS(D$399:$N$399,$A450)=COUNTIFS(D450:$N450,1)),C$398)+1)</f>
        <v>1</v>
      </c>
      <c r="D450" s="288">
        <f ca="1">IF($A450&lt;&gt;D$399,0,IF($A450&lt;&gt;$A449,1,MOD(D449-1+(COUNTIFS(E$399:$N$399,$A450)=COUNTIFS(E450:$N450,1)),D$398)+1))</f>
        <v>0</v>
      </c>
      <c r="E450" s="288">
        <f ca="1">IF($A450&lt;&gt;E$399,0,IF($A450&lt;&gt;$A449,1,MOD(E449-1+(COUNTIFS(F$399:$N$399,$A450)=COUNTIFS(F450:$N450,1)),E$398)+1))</f>
        <v>3</v>
      </c>
      <c r="F450" s="288">
        <f ca="1">IF($A450&lt;&gt;F$399,0,IF($A450&lt;&gt;$A449,1,MOD(F449-1+(COUNTIFS(G$399:$N$399,$A450)=COUNTIFS(G450:$N450,1)),F$398)+1))</f>
        <v>1</v>
      </c>
      <c r="G450" s="288">
        <f ca="1">IF($A450&lt;&gt;G$399,0,IF($A450&lt;&gt;$A449,1,MOD(G449-1+(COUNTIFS(H$399:$N$399,$A450)=COUNTIFS(H450:$N450,1)),G$398)+1))</f>
        <v>0</v>
      </c>
      <c r="H450" s="288">
        <f ca="1">IF($A450&lt;&gt;H$399,0,IF($A450&lt;&gt;$A449,1,MOD(H449-1+(COUNTIFS(I$399:$N$399,$A450)=COUNTIFS(I450:$N450,1)),H$398)+1))</f>
        <v>0</v>
      </c>
      <c r="I450" s="288">
        <f ca="1">IF($A450&lt;&gt;I$399,0,IF($A450&lt;&gt;$A449,1,MOD(I449-1+(COUNTIFS(N$399:$N$399,$A450)=COUNTIFS(N450:$N450,1)),I$398)+1))</f>
        <v>0</v>
      </c>
      <c r="J450" s="288"/>
      <c r="K450" s="288"/>
      <c r="L450" s="288"/>
      <c r="M450" s="288"/>
      <c r="O450">
        <v>50</v>
      </c>
      <c r="P450" s="107">
        <f t="shared" ca="1" si="320"/>
        <v>-0.5</v>
      </c>
      <c r="Q450" s="107">
        <f t="shared" ca="1" si="321"/>
        <v>0</v>
      </c>
      <c r="R450" s="107">
        <f t="shared" ca="1" si="322"/>
        <v>0.5</v>
      </c>
      <c r="S450" s="107">
        <f t="shared" ca="1" si="323"/>
        <v>-0.5</v>
      </c>
      <c r="T450" s="107">
        <f t="shared" ca="1" si="324"/>
        <v>0</v>
      </c>
      <c r="U450" s="107">
        <f t="shared" ca="1" si="325"/>
        <v>0</v>
      </c>
      <c r="V450" s="107">
        <f t="shared" ca="1" si="326"/>
        <v>0</v>
      </c>
      <c r="W450" s="107"/>
      <c r="X450" s="107"/>
      <c r="Y450" s="107"/>
      <c r="Z450" s="107"/>
    </row>
    <row r="451" spans="1:26" outlineLevel="1">
      <c r="A451">
        <f t="shared" ca="1" si="327"/>
        <v>1</v>
      </c>
      <c r="B451" t="str">
        <f t="shared" ca="1" si="310"/>
        <v>EP1 LPD3 LPS2</v>
      </c>
      <c r="C451" s="290">
        <f ca="1">IF($A451&lt;&gt;$A450,1,MOD(C450-1+(COUNTIFS(D$399:$N$399,$A451)=COUNTIFS(D451:$N451,1)),C$398)+1)</f>
        <v>1</v>
      </c>
      <c r="D451" s="288">
        <f ca="1">IF($A451&lt;&gt;D$399,0,IF($A451&lt;&gt;$A450,1,MOD(D450-1+(COUNTIFS(E$399:$N$399,$A451)=COUNTIFS(E451:$N451,1)),D$398)+1))</f>
        <v>0</v>
      </c>
      <c r="E451" s="288">
        <f ca="1">IF($A451&lt;&gt;E$399,0,IF($A451&lt;&gt;$A450,1,MOD(E450-1+(COUNTIFS(F$399:$N$399,$A451)=COUNTIFS(F451:$N451,1)),E$398)+1))</f>
        <v>3</v>
      </c>
      <c r="F451" s="288">
        <f ca="1">IF($A451&lt;&gt;F$399,0,IF($A451&lt;&gt;$A450,1,MOD(F450-1+(COUNTIFS(G$399:$N$399,$A451)=COUNTIFS(G451:$N451,1)),F$398)+1))</f>
        <v>2</v>
      </c>
      <c r="G451" s="288">
        <f ca="1">IF($A451&lt;&gt;G$399,0,IF($A451&lt;&gt;$A450,1,MOD(G450-1+(COUNTIFS(H$399:$N$399,$A451)=COUNTIFS(H451:$N451,1)),G$398)+1))</f>
        <v>0</v>
      </c>
      <c r="H451" s="288">
        <f ca="1">IF($A451&lt;&gt;H$399,0,IF($A451&lt;&gt;$A450,1,MOD(H450-1+(COUNTIFS(I$399:$N$399,$A451)=COUNTIFS(I451:$N451,1)),H$398)+1))</f>
        <v>0</v>
      </c>
      <c r="I451" s="288">
        <f ca="1">IF($A451&lt;&gt;I$399,0,IF($A451&lt;&gt;$A450,1,MOD(I450-1+(COUNTIFS(N$399:$N$399,$A451)=COUNTIFS(N451:$N451,1)),I$398)+1))</f>
        <v>0</v>
      </c>
      <c r="J451" s="288"/>
      <c r="K451" s="288"/>
      <c r="L451" s="288"/>
      <c r="M451" s="288"/>
      <c r="O451">
        <v>51</v>
      </c>
      <c r="P451" s="107">
        <f t="shared" ca="1" si="320"/>
        <v>-0.5</v>
      </c>
      <c r="Q451" s="107">
        <f t="shared" ca="1" si="321"/>
        <v>0</v>
      </c>
      <c r="R451" s="107">
        <f t="shared" ca="1" si="322"/>
        <v>0.5</v>
      </c>
      <c r="S451" s="107">
        <f t="shared" ca="1" si="323"/>
        <v>0</v>
      </c>
      <c r="T451" s="107">
        <f t="shared" ca="1" si="324"/>
        <v>0</v>
      </c>
      <c r="U451" s="107">
        <f t="shared" ca="1" si="325"/>
        <v>0</v>
      </c>
      <c r="V451" s="107">
        <f t="shared" ca="1" si="326"/>
        <v>0</v>
      </c>
      <c r="W451" s="107"/>
      <c r="X451" s="107"/>
      <c r="Y451" s="107"/>
      <c r="Z451" s="107"/>
    </row>
    <row r="452" spans="1:26" outlineLevel="1">
      <c r="A452">
        <f t="shared" ca="1" si="327"/>
        <v>1</v>
      </c>
      <c r="B452" t="str">
        <f t="shared" ca="1" si="310"/>
        <v>EP1 LPD3 LPS3</v>
      </c>
      <c r="C452" s="290">
        <f ca="1">IF($A452&lt;&gt;$A451,1,MOD(C451-1+(COUNTIFS(D$399:$N$399,$A452)=COUNTIFS(D452:$N452,1)),C$398)+1)</f>
        <v>1</v>
      </c>
      <c r="D452" s="288">
        <f ca="1">IF($A452&lt;&gt;D$399,0,IF($A452&lt;&gt;$A451,1,MOD(D451-1+(COUNTIFS(E$399:$N$399,$A452)=COUNTIFS(E452:$N452,1)),D$398)+1))</f>
        <v>0</v>
      </c>
      <c r="E452" s="288">
        <f ca="1">IF($A452&lt;&gt;E$399,0,IF($A452&lt;&gt;$A451,1,MOD(E451-1+(COUNTIFS(F$399:$N$399,$A452)=COUNTIFS(F452:$N452,1)),E$398)+1))</f>
        <v>3</v>
      </c>
      <c r="F452" s="288">
        <f ca="1">IF($A452&lt;&gt;F$399,0,IF($A452&lt;&gt;$A451,1,MOD(F451-1+(COUNTIFS(G$399:$N$399,$A452)=COUNTIFS(G452:$N452,1)),F$398)+1))</f>
        <v>3</v>
      </c>
      <c r="G452" s="288">
        <f ca="1">IF($A452&lt;&gt;G$399,0,IF($A452&lt;&gt;$A451,1,MOD(G451-1+(COUNTIFS(H$399:$N$399,$A452)=COUNTIFS(H452:$N452,1)),G$398)+1))</f>
        <v>0</v>
      </c>
      <c r="H452" s="288">
        <f ca="1">IF($A452&lt;&gt;H$399,0,IF($A452&lt;&gt;$A451,1,MOD(H451-1+(COUNTIFS(I$399:$N$399,$A452)=COUNTIFS(I452:$N452,1)),H$398)+1))</f>
        <v>0</v>
      </c>
      <c r="I452" s="288">
        <f ca="1">IF($A452&lt;&gt;I$399,0,IF($A452&lt;&gt;$A451,1,MOD(I451-1+(COUNTIFS(N$399:$N$399,$A452)=COUNTIFS(N452:$N452,1)),I$398)+1))</f>
        <v>0</v>
      </c>
      <c r="J452" s="288"/>
      <c r="K452" s="288"/>
      <c r="L452" s="288"/>
      <c r="M452" s="288"/>
      <c r="O452">
        <v>52</v>
      </c>
      <c r="P452" s="107">
        <f t="shared" ca="1" si="320"/>
        <v>-0.5</v>
      </c>
      <c r="Q452" s="107">
        <f t="shared" ca="1" si="321"/>
        <v>0</v>
      </c>
      <c r="R452" s="107">
        <f t="shared" ca="1" si="322"/>
        <v>0.5</v>
      </c>
      <c r="S452" s="107">
        <f t="shared" ca="1" si="323"/>
        <v>0.5</v>
      </c>
      <c r="T452" s="107">
        <f t="shared" ca="1" si="324"/>
        <v>0</v>
      </c>
      <c r="U452" s="107">
        <f t="shared" ca="1" si="325"/>
        <v>0</v>
      </c>
      <c r="V452" s="107">
        <f t="shared" ca="1" si="326"/>
        <v>0</v>
      </c>
      <c r="W452" s="107"/>
      <c r="X452" s="107"/>
      <c r="Y452" s="107"/>
      <c r="Z452" s="107"/>
    </row>
    <row r="453" spans="1:26" outlineLevel="1">
      <c r="A453">
        <f t="shared" ca="1" si="327"/>
        <v>1</v>
      </c>
      <c r="B453" t="str">
        <f t="shared" ca="1" si="310"/>
        <v>EP2 LPD1 LPS1</v>
      </c>
      <c r="C453" s="290">
        <f ca="1">IF($A453&lt;&gt;$A452,1,MOD(C452-1+(COUNTIFS(D$399:$N$399,$A453)=COUNTIFS(D453:$N453,1)),C$398)+1)</f>
        <v>2</v>
      </c>
      <c r="D453" s="288">
        <f ca="1">IF($A453&lt;&gt;D$399,0,IF($A453&lt;&gt;$A452,1,MOD(D452-1+(COUNTIFS(E$399:$N$399,$A453)=COUNTIFS(E453:$N453,1)),D$398)+1))</f>
        <v>0</v>
      </c>
      <c r="E453" s="288">
        <f ca="1">IF($A453&lt;&gt;E$399,0,IF($A453&lt;&gt;$A452,1,MOD(E452-1+(COUNTIFS(F$399:$N$399,$A453)=COUNTIFS(F453:$N453,1)),E$398)+1))</f>
        <v>1</v>
      </c>
      <c r="F453" s="288">
        <f ca="1">IF($A453&lt;&gt;F$399,0,IF($A453&lt;&gt;$A452,1,MOD(F452-1+(COUNTIFS(G$399:$N$399,$A453)=COUNTIFS(G453:$N453,1)),F$398)+1))</f>
        <v>1</v>
      </c>
      <c r="G453" s="288">
        <f ca="1">IF($A453&lt;&gt;G$399,0,IF($A453&lt;&gt;$A452,1,MOD(G452-1+(COUNTIFS(H$399:$N$399,$A453)=COUNTIFS(H453:$N453,1)),G$398)+1))</f>
        <v>0</v>
      </c>
      <c r="H453" s="288">
        <f ca="1">IF($A453&lt;&gt;H$399,0,IF($A453&lt;&gt;$A452,1,MOD(H452-1+(COUNTIFS(I$399:$N$399,$A453)=COUNTIFS(I453:$N453,1)),H$398)+1))</f>
        <v>0</v>
      </c>
      <c r="I453" s="288">
        <f ca="1">IF($A453&lt;&gt;I$399,0,IF($A453&lt;&gt;$A452,1,MOD(I452-1+(COUNTIFS(N$399:$N$399,$A453)=COUNTIFS(N453:$N453,1)),I$398)+1))</f>
        <v>0</v>
      </c>
      <c r="J453" s="288"/>
      <c r="K453" s="288"/>
      <c r="L453" s="288"/>
      <c r="M453" s="288"/>
      <c r="O453">
        <v>53</v>
      </c>
      <c r="P453" s="107">
        <f t="shared" ca="1" si="320"/>
        <v>0</v>
      </c>
      <c r="Q453" s="107">
        <f t="shared" ca="1" si="321"/>
        <v>0</v>
      </c>
      <c r="R453" s="107">
        <f t="shared" ca="1" si="322"/>
        <v>-0.5</v>
      </c>
      <c r="S453" s="107">
        <f t="shared" ca="1" si="323"/>
        <v>-0.5</v>
      </c>
      <c r="T453" s="107">
        <f t="shared" ca="1" si="324"/>
        <v>0</v>
      </c>
      <c r="U453" s="107">
        <f t="shared" ca="1" si="325"/>
        <v>0</v>
      </c>
      <c r="V453" s="107">
        <f t="shared" ca="1" si="326"/>
        <v>0</v>
      </c>
      <c r="W453" s="107"/>
      <c r="X453" s="107"/>
      <c r="Y453" s="107"/>
      <c r="Z453" s="107"/>
    </row>
    <row r="454" spans="1:26" outlineLevel="1">
      <c r="A454">
        <f t="shared" ca="1" si="327"/>
        <v>1</v>
      </c>
      <c r="B454" t="str">
        <f t="shared" ca="1" si="310"/>
        <v>EP2 LPD1 LPS2</v>
      </c>
      <c r="C454" s="290">
        <f ca="1">IF($A454&lt;&gt;$A453,1,MOD(C453-1+(COUNTIFS(D$399:$N$399,$A454)=COUNTIFS(D454:$N454,1)),C$398)+1)</f>
        <v>2</v>
      </c>
      <c r="D454" s="288">
        <f ca="1">IF($A454&lt;&gt;D$399,0,IF($A454&lt;&gt;$A453,1,MOD(D453-1+(COUNTIFS(E$399:$N$399,$A454)=COUNTIFS(E454:$N454,1)),D$398)+1))</f>
        <v>0</v>
      </c>
      <c r="E454" s="288">
        <f ca="1">IF($A454&lt;&gt;E$399,0,IF($A454&lt;&gt;$A453,1,MOD(E453-1+(COUNTIFS(F$399:$N$399,$A454)=COUNTIFS(F454:$N454,1)),E$398)+1))</f>
        <v>1</v>
      </c>
      <c r="F454" s="288">
        <f ca="1">IF($A454&lt;&gt;F$399,0,IF($A454&lt;&gt;$A453,1,MOD(F453-1+(COUNTIFS(G$399:$N$399,$A454)=COUNTIFS(G454:$N454,1)),F$398)+1))</f>
        <v>2</v>
      </c>
      <c r="G454" s="288">
        <f ca="1">IF($A454&lt;&gt;G$399,0,IF($A454&lt;&gt;$A453,1,MOD(G453-1+(COUNTIFS(H$399:$N$399,$A454)=COUNTIFS(H454:$N454,1)),G$398)+1))</f>
        <v>0</v>
      </c>
      <c r="H454" s="288">
        <f ca="1">IF($A454&lt;&gt;H$399,0,IF($A454&lt;&gt;$A453,1,MOD(H453-1+(COUNTIFS(I$399:$N$399,$A454)=COUNTIFS(I454:$N454,1)),H$398)+1))</f>
        <v>0</v>
      </c>
      <c r="I454" s="288">
        <f ca="1">IF($A454&lt;&gt;I$399,0,IF($A454&lt;&gt;$A453,1,MOD(I453-1+(COUNTIFS(N$399:$N$399,$A454)=COUNTIFS(N454:$N454,1)),I$398)+1))</f>
        <v>0</v>
      </c>
      <c r="J454" s="288"/>
      <c r="K454" s="288"/>
      <c r="L454" s="288"/>
      <c r="M454" s="288"/>
      <c r="O454">
        <v>54</v>
      </c>
      <c r="P454" s="107">
        <f t="shared" ca="1" si="320"/>
        <v>0</v>
      </c>
      <c r="Q454" s="107">
        <f t="shared" ca="1" si="321"/>
        <v>0</v>
      </c>
      <c r="R454" s="107">
        <f t="shared" ca="1" si="322"/>
        <v>-0.5</v>
      </c>
      <c r="S454" s="107">
        <f t="shared" ca="1" si="323"/>
        <v>0</v>
      </c>
      <c r="T454" s="107">
        <f t="shared" ca="1" si="324"/>
        <v>0</v>
      </c>
      <c r="U454" s="107">
        <f t="shared" ca="1" si="325"/>
        <v>0</v>
      </c>
      <c r="V454" s="107">
        <f t="shared" ca="1" si="326"/>
        <v>0</v>
      </c>
      <c r="W454" s="107"/>
      <c r="X454" s="107"/>
      <c r="Y454" s="107"/>
      <c r="Z454" s="107"/>
    </row>
    <row r="455" spans="1:26" outlineLevel="1">
      <c r="A455">
        <f t="shared" ca="1" si="327"/>
        <v>1</v>
      </c>
      <c r="B455" t="str">
        <f t="shared" ca="1" si="310"/>
        <v>EP2 LPD1 LPS3</v>
      </c>
      <c r="C455" s="290">
        <f ca="1">IF($A455&lt;&gt;$A454,1,MOD(C454-1+(COUNTIFS(D$399:$N$399,$A455)=COUNTIFS(D455:$N455,1)),C$398)+1)</f>
        <v>2</v>
      </c>
      <c r="D455" s="288">
        <f ca="1">IF($A455&lt;&gt;D$399,0,IF($A455&lt;&gt;$A454,1,MOD(D454-1+(COUNTIFS(E$399:$N$399,$A455)=COUNTIFS(E455:$N455,1)),D$398)+1))</f>
        <v>0</v>
      </c>
      <c r="E455" s="288">
        <f ca="1">IF($A455&lt;&gt;E$399,0,IF($A455&lt;&gt;$A454,1,MOD(E454-1+(COUNTIFS(F$399:$N$399,$A455)=COUNTIFS(F455:$N455,1)),E$398)+1))</f>
        <v>1</v>
      </c>
      <c r="F455" s="288">
        <f ca="1">IF($A455&lt;&gt;F$399,0,IF($A455&lt;&gt;$A454,1,MOD(F454-1+(COUNTIFS(G$399:$N$399,$A455)=COUNTIFS(G455:$N455,1)),F$398)+1))</f>
        <v>3</v>
      </c>
      <c r="G455" s="288">
        <f ca="1">IF($A455&lt;&gt;G$399,0,IF($A455&lt;&gt;$A454,1,MOD(G454-1+(COUNTIFS(H$399:$N$399,$A455)=COUNTIFS(H455:$N455,1)),G$398)+1))</f>
        <v>0</v>
      </c>
      <c r="H455" s="288">
        <f ca="1">IF($A455&lt;&gt;H$399,0,IF($A455&lt;&gt;$A454,1,MOD(H454-1+(COUNTIFS(I$399:$N$399,$A455)=COUNTIFS(I455:$N455,1)),H$398)+1))</f>
        <v>0</v>
      </c>
      <c r="I455" s="288">
        <f ca="1">IF($A455&lt;&gt;I$399,0,IF($A455&lt;&gt;$A454,1,MOD(I454-1+(COUNTIFS(N$399:$N$399,$A455)=COUNTIFS(N455:$N455,1)),I$398)+1))</f>
        <v>0</v>
      </c>
      <c r="J455" s="288"/>
      <c r="K455" s="288"/>
      <c r="L455" s="288"/>
      <c r="M455" s="288"/>
      <c r="O455">
        <v>55</v>
      </c>
      <c r="P455" s="107">
        <f t="shared" ca="1" si="320"/>
        <v>0</v>
      </c>
      <c r="Q455" s="107">
        <f t="shared" ca="1" si="321"/>
        <v>0</v>
      </c>
      <c r="R455" s="107">
        <f t="shared" ca="1" si="322"/>
        <v>-0.5</v>
      </c>
      <c r="S455" s="107">
        <f t="shared" ca="1" si="323"/>
        <v>0.5</v>
      </c>
      <c r="T455" s="107">
        <f t="shared" ca="1" si="324"/>
        <v>0</v>
      </c>
      <c r="U455" s="107">
        <f t="shared" ca="1" si="325"/>
        <v>0</v>
      </c>
      <c r="V455" s="107">
        <f t="shared" ca="1" si="326"/>
        <v>0</v>
      </c>
      <c r="W455" s="107"/>
      <c r="X455" s="107"/>
      <c r="Y455" s="107"/>
      <c r="Z455" s="107"/>
    </row>
    <row r="456" spans="1:26" outlineLevel="1">
      <c r="A456">
        <f t="shared" ca="1" si="327"/>
        <v>1</v>
      </c>
      <c r="B456" t="str">
        <f t="shared" ca="1" si="310"/>
        <v>EP2 LPD2 LPS1</v>
      </c>
      <c r="C456" s="290">
        <f ca="1">IF($A456&lt;&gt;$A455,1,MOD(C455-1+(COUNTIFS(D$399:$N$399,$A456)=COUNTIFS(D456:$N456,1)),C$398)+1)</f>
        <v>2</v>
      </c>
      <c r="D456" s="288">
        <f ca="1">IF($A456&lt;&gt;D$399,0,IF($A456&lt;&gt;$A455,1,MOD(D455-1+(COUNTIFS(E$399:$N$399,$A456)=COUNTIFS(E456:$N456,1)),D$398)+1))</f>
        <v>0</v>
      </c>
      <c r="E456" s="288">
        <f ca="1">IF($A456&lt;&gt;E$399,0,IF($A456&lt;&gt;$A455,1,MOD(E455-1+(COUNTIFS(F$399:$N$399,$A456)=COUNTIFS(F456:$N456,1)),E$398)+1))</f>
        <v>2</v>
      </c>
      <c r="F456" s="288">
        <f ca="1">IF($A456&lt;&gt;F$399,0,IF($A456&lt;&gt;$A455,1,MOD(F455-1+(COUNTIFS(G$399:$N$399,$A456)=COUNTIFS(G456:$N456,1)),F$398)+1))</f>
        <v>1</v>
      </c>
      <c r="G456" s="288">
        <f ca="1">IF($A456&lt;&gt;G$399,0,IF($A456&lt;&gt;$A455,1,MOD(G455-1+(COUNTIFS(H$399:$N$399,$A456)=COUNTIFS(H456:$N456,1)),G$398)+1))</f>
        <v>0</v>
      </c>
      <c r="H456" s="288">
        <f ca="1">IF($A456&lt;&gt;H$399,0,IF($A456&lt;&gt;$A455,1,MOD(H455-1+(COUNTIFS(I$399:$N$399,$A456)=COUNTIFS(I456:$N456,1)),H$398)+1))</f>
        <v>0</v>
      </c>
      <c r="I456" s="288">
        <f ca="1">IF($A456&lt;&gt;I$399,0,IF($A456&lt;&gt;$A455,1,MOD(I455-1+(COUNTIFS(N$399:$N$399,$A456)=COUNTIFS(N456:$N456,1)),I$398)+1))</f>
        <v>0</v>
      </c>
      <c r="J456" s="288"/>
      <c r="K456" s="288"/>
      <c r="L456" s="288"/>
      <c r="M456" s="288"/>
      <c r="O456">
        <v>56</v>
      </c>
      <c r="P456" s="107">
        <f t="shared" ca="1" si="320"/>
        <v>0</v>
      </c>
      <c r="Q456" s="107">
        <f t="shared" ca="1" si="321"/>
        <v>0</v>
      </c>
      <c r="R456" s="107">
        <f t="shared" ca="1" si="322"/>
        <v>0</v>
      </c>
      <c r="S456" s="107">
        <f t="shared" ca="1" si="323"/>
        <v>-0.5</v>
      </c>
      <c r="T456" s="107">
        <f t="shared" ca="1" si="324"/>
        <v>0</v>
      </c>
      <c r="U456" s="107">
        <f t="shared" ca="1" si="325"/>
        <v>0</v>
      </c>
      <c r="V456" s="107">
        <f t="shared" ca="1" si="326"/>
        <v>0</v>
      </c>
      <c r="W456" s="107"/>
      <c r="X456" s="107"/>
      <c r="Y456" s="107"/>
      <c r="Z456" s="107"/>
    </row>
    <row r="457" spans="1:26" outlineLevel="1">
      <c r="A457">
        <f t="shared" ca="1" si="327"/>
        <v>1</v>
      </c>
      <c r="B457" t="str">
        <f t="shared" ca="1" si="310"/>
        <v>EP2 LPD2 LPS2</v>
      </c>
      <c r="C457" s="290">
        <f ca="1">IF($A457&lt;&gt;$A456,1,MOD(C456-1+(COUNTIFS(D$399:$N$399,$A457)=COUNTIFS(D457:$N457,1)),C$398)+1)</f>
        <v>2</v>
      </c>
      <c r="D457" s="288">
        <f ca="1">IF($A457&lt;&gt;D$399,0,IF($A457&lt;&gt;$A456,1,MOD(D456-1+(COUNTIFS(E$399:$N$399,$A457)=COUNTIFS(E457:$N457,1)),D$398)+1))</f>
        <v>0</v>
      </c>
      <c r="E457" s="288">
        <f ca="1">IF($A457&lt;&gt;E$399,0,IF($A457&lt;&gt;$A456,1,MOD(E456-1+(COUNTIFS(F$399:$N$399,$A457)=COUNTIFS(F457:$N457,1)),E$398)+1))</f>
        <v>2</v>
      </c>
      <c r="F457" s="288">
        <f ca="1">IF($A457&lt;&gt;F$399,0,IF($A457&lt;&gt;$A456,1,MOD(F456-1+(COUNTIFS(G$399:$N$399,$A457)=COUNTIFS(G457:$N457,1)),F$398)+1))</f>
        <v>2</v>
      </c>
      <c r="G457" s="288">
        <f ca="1">IF($A457&lt;&gt;G$399,0,IF($A457&lt;&gt;$A456,1,MOD(G456-1+(COUNTIFS(H$399:$N$399,$A457)=COUNTIFS(H457:$N457,1)),G$398)+1))</f>
        <v>0</v>
      </c>
      <c r="H457" s="288">
        <f ca="1">IF($A457&lt;&gt;H$399,0,IF($A457&lt;&gt;$A456,1,MOD(H456-1+(COUNTIFS(I$399:$N$399,$A457)=COUNTIFS(I457:$N457,1)),H$398)+1))</f>
        <v>0</v>
      </c>
      <c r="I457" s="288">
        <f ca="1">IF($A457&lt;&gt;I$399,0,IF($A457&lt;&gt;$A456,1,MOD(I456-1+(COUNTIFS(N$399:$N$399,$A457)=COUNTIFS(N457:$N457,1)),I$398)+1))</f>
        <v>0</v>
      </c>
      <c r="J457" s="288"/>
      <c r="K457" s="288"/>
      <c r="L457" s="288"/>
      <c r="M457" s="288"/>
      <c r="O457">
        <v>57</v>
      </c>
      <c r="P457" s="107">
        <f t="shared" ca="1" si="320"/>
        <v>0</v>
      </c>
      <c r="Q457" s="107">
        <f t="shared" ca="1" si="321"/>
        <v>0</v>
      </c>
      <c r="R457" s="107">
        <f t="shared" ca="1" si="322"/>
        <v>0</v>
      </c>
      <c r="S457" s="107">
        <f t="shared" ca="1" si="323"/>
        <v>0</v>
      </c>
      <c r="T457" s="107">
        <f t="shared" ca="1" si="324"/>
        <v>0</v>
      </c>
      <c r="U457" s="107">
        <f t="shared" ca="1" si="325"/>
        <v>0</v>
      </c>
      <c r="V457" s="107">
        <f t="shared" ca="1" si="326"/>
        <v>0</v>
      </c>
      <c r="W457" s="107"/>
      <c r="X457" s="107"/>
      <c r="Y457" s="107"/>
      <c r="Z457" s="107"/>
    </row>
    <row r="458" spans="1:26" outlineLevel="1">
      <c r="A458">
        <f t="shared" ca="1" si="327"/>
        <v>1</v>
      </c>
      <c r="B458" t="str">
        <f t="shared" ca="1" si="310"/>
        <v>EP2 LPD2 LPS3</v>
      </c>
      <c r="C458" s="290">
        <f ca="1">IF($A458&lt;&gt;$A457,1,MOD(C457-1+(COUNTIFS(D$399:$N$399,$A458)=COUNTIFS(D458:$N458,1)),C$398)+1)</f>
        <v>2</v>
      </c>
      <c r="D458" s="288">
        <f ca="1">IF($A458&lt;&gt;D$399,0,IF($A458&lt;&gt;$A457,1,MOD(D457-1+(COUNTIFS(E$399:$N$399,$A458)=COUNTIFS(E458:$N458,1)),D$398)+1))</f>
        <v>0</v>
      </c>
      <c r="E458" s="288">
        <f ca="1">IF($A458&lt;&gt;E$399,0,IF($A458&lt;&gt;$A457,1,MOD(E457-1+(COUNTIFS(F$399:$N$399,$A458)=COUNTIFS(F458:$N458,1)),E$398)+1))</f>
        <v>2</v>
      </c>
      <c r="F458" s="288">
        <f ca="1">IF($A458&lt;&gt;F$399,0,IF($A458&lt;&gt;$A457,1,MOD(F457-1+(COUNTIFS(G$399:$N$399,$A458)=COUNTIFS(G458:$N458,1)),F$398)+1))</f>
        <v>3</v>
      </c>
      <c r="G458" s="288">
        <f ca="1">IF($A458&lt;&gt;G$399,0,IF($A458&lt;&gt;$A457,1,MOD(G457-1+(COUNTIFS(H$399:$N$399,$A458)=COUNTIFS(H458:$N458,1)),G$398)+1))</f>
        <v>0</v>
      </c>
      <c r="H458" s="288">
        <f ca="1">IF($A458&lt;&gt;H$399,0,IF($A458&lt;&gt;$A457,1,MOD(H457-1+(COUNTIFS(I$399:$N$399,$A458)=COUNTIFS(I458:$N458,1)),H$398)+1))</f>
        <v>0</v>
      </c>
      <c r="I458" s="288">
        <f ca="1">IF($A458&lt;&gt;I$399,0,IF($A458&lt;&gt;$A457,1,MOD(I457-1+(COUNTIFS(N$399:$N$399,$A458)=COUNTIFS(N458:$N458,1)),I$398)+1))</f>
        <v>0</v>
      </c>
      <c r="J458" s="288"/>
      <c r="K458" s="288"/>
      <c r="L458" s="288"/>
      <c r="M458" s="288"/>
      <c r="O458">
        <v>58</v>
      </c>
      <c r="P458" s="107">
        <f t="shared" ca="1" si="320"/>
        <v>0</v>
      </c>
      <c r="Q458" s="107">
        <f t="shared" ca="1" si="321"/>
        <v>0</v>
      </c>
      <c r="R458" s="107">
        <f t="shared" ca="1" si="322"/>
        <v>0</v>
      </c>
      <c r="S458" s="107">
        <f t="shared" ca="1" si="323"/>
        <v>0.5</v>
      </c>
      <c r="T458" s="107">
        <f t="shared" ca="1" si="324"/>
        <v>0</v>
      </c>
      <c r="U458" s="107">
        <f t="shared" ca="1" si="325"/>
        <v>0</v>
      </c>
      <c r="V458" s="107">
        <f t="shared" ca="1" si="326"/>
        <v>0</v>
      </c>
      <c r="W458" s="107"/>
      <c r="X458" s="107"/>
      <c r="Y458" s="107"/>
      <c r="Z458" s="107"/>
    </row>
    <row r="459" spans="1:26" outlineLevel="1">
      <c r="A459">
        <f t="shared" ca="1" si="327"/>
        <v>1</v>
      </c>
      <c r="B459" t="str">
        <f t="shared" ca="1" si="310"/>
        <v>EP2 LPD3 LPS1</v>
      </c>
      <c r="C459" s="290">
        <f ca="1">IF($A459&lt;&gt;$A458,1,MOD(C458-1+(COUNTIFS(D$399:$N$399,$A459)=COUNTIFS(D459:$N459,1)),C$398)+1)</f>
        <v>2</v>
      </c>
      <c r="D459" s="288">
        <f ca="1">IF($A459&lt;&gt;D$399,0,IF($A459&lt;&gt;$A458,1,MOD(D458-1+(COUNTIFS(E$399:$N$399,$A459)=COUNTIFS(E459:$N459,1)),D$398)+1))</f>
        <v>0</v>
      </c>
      <c r="E459" s="288">
        <f ca="1">IF($A459&lt;&gt;E$399,0,IF($A459&lt;&gt;$A458,1,MOD(E458-1+(COUNTIFS(F$399:$N$399,$A459)=COUNTIFS(F459:$N459,1)),E$398)+1))</f>
        <v>3</v>
      </c>
      <c r="F459" s="288">
        <f ca="1">IF($A459&lt;&gt;F$399,0,IF($A459&lt;&gt;$A458,1,MOD(F458-1+(COUNTIFS(G$399:$N$399,$A459)=COUNTIFS(G459:$N459,1)),F$398)+1))</f>
        <v>1</v>
      </c>
      <c r="G459" s="288">
        <f ca="1">IF($A459&lt;&gt;G$399,0,IF($A459&lt;&gt;$A458,1,MOD(G458-1+(COUNTIFS(H$399:$N$399,$A459)=COUNTIFS(H459:$N459,1)),G$398)+1))</f>
        <v>0</v>
      </c>
      <c r="H459" s="288">
        <f ca="1">IF($A459&lt;&gt;H$399,0,IF($A459&lt;&gt;$A458,1,MOD(H458-1+(COUNTIFS(I$399:$N$399,$A459)=COUNTIFS(I459:$N459,1)),H$398)+1))</f>
        <v>0</v>
      </c>
      <c r="I459" s="288">
        <f ca="1">IF($A459&lt;&gt;I$399,0,IF($A459&lt;&gt;$A458,1,MOD(I458-1+(COUNTIFS(N$399:$N$399,$A459)=COUNTIFS(N459:$N459,1)),I$398)+1))</f>
        <v>0</v>
      </c>
      <c r="J459" s="288"/>
      <c r="K459" s="288"/>
      <c r="L459" s="288"/>
      <c r="M459" s="288"/>
      <c r="O459">
        <v>59</v>
      </c>
      <c r="P459" s="107">
        <f t="shared" ca="1" si="320"/>
        <v>0</v>
      </c>
      <c r="Q459" s="107">
        <f t="shared" ca="1" si="321"/>
        <v>0</v>
      </c>
      <c r="R459" s="107">
        <f t="shared" ca="1" si="322"/>
        <v>0.5</v>
      </c>
      <c r="S459" s="107">
        <f t="shared" ca="1" si="323"/>
        <v>-0.5</v>
      </c>
      <c r="T459" s="107">
        <f t="shared" ca="1" si="324"/>
        <v>0</v>
      </c>
      <c r="U459" s="107">
        <f t="shared" ca="1" si="325"/>
        <v>0</v>
      </c>
      <c r="V459" s="107">
        <f t="shared" ca="1" si="326"/>
        <v>0</v>
      </c>
      <c r="W459" s="107"/>
      <c r="X459" s="107"/>
      <c r="Y459" s="107"/>
      <c r="Z459" s="107"/>
    </row>
    <row r="460" spans="1:26" outlineLevel="1">
      <c r="A460">
        <f t="shared" ca="1" si="327"/>
        <v>1</v>
      </c>
      <c r="B460" t="str">
        <f t="shared" ca="1" si="310"/>
        <v>EP2 LPD3 LPS2</v>
      </c>
      <c r="C460" s="290">
        <f ca="1">IF($A460&lt;&gt;$A459,1,MOD(C459-1+(COUNTIFS(D$399:$N$399,$A460)=COUNTIFS(D460:$N460,1)),C$398)+1)</f>
        <v>2</v>
      </c>
      <c r="D460" s="288">
        <f ca="1">IF($A460&lt;&gt;D$399,0,IF($A460&lt;&gt;$A459,1,MOD(D459-1+(COUNTIFS(E$399:$N$399,$A460)=COUNTIFS(E460:$N460,1)),D$398)+1))</f>
        <v>0</v>
      </c>
      <c r="E460" s="288">
        <f ca="1">IF($A460&lt;&gt;E$399,0,IF($A460&lt;&gt;$A459,1,MOD(E459-1+(COUNTIFS(F$399:$N$399,$A460)=COUNTIFS(F460:$N460,1)),E$398)+1))</f>
        <v>3</v>
      </c>
      <c r="F460" s="288">
        <f ca="1">IF($A460&lt;&gt;F$399,0,IF($A460&lt;&gt;$A459,1,MOD(F459-1+(COUNTIFS(G$399:$N$399,$A460)=COUNTIFS(G460:$N460,1)),F$398)+1))</f>
        <v>2</v>
      </c>
      <c r="G460" s="288">
        <f ca="1">IF($A460&lt;&gt;G$399,0,IF($A460&lt;&gt;$A459,1,MOD(G459-1+(COUNTIFS(H$399:$N$399,$A460)=COUNTIFS(H460:$N460,1)),G$398)+1))</f>
        <v>0</v>
      </c>
      <c r="H460" s="288">
        <f ca="1">IF($A460&lt;&gt;H$399,0,IF($A460&lt;&gt;$A459,1,MOD(H459-1+(COUNTIFS(I$399:$N$399,$A460)=COUNTIFS(I460:$N460,1)),H$398)+1))</f>
        <v>0</v>
      </c>
      <c r="I460" s="288">
        <f ca="1">IF($A460&lt;&gt;I$399,0,IF($A460&lt;&gt;$A459,1,MOD(I459-1+(COUNTIFS(N$399:$N$399,$A460)=COUNTIFS(N460:$N460,1)),I$398)+1))</f>
        <v>0</v>
      </c>
      <c r="J460" s="288"/>
      <c r="K460" s="288"/>
      <c r="L460" s="288"/>
      <c r="M460" s="288"/>
      <c r="O460">
        <v>60</v>
      </c>
      <c r="P460" s="107">
        <f t="shared" ca="1" si="320"/>
        <v>0</v>
      </c>
      <c r="Q460" s="107">
        <f t="shared" ca="1" si="321"/>
        <v>0</v>
      </c>
      <c r="R460" s="107">
        <f t="shared" ca="1" si="322"/>
        <v>0.5</v>
      </c>
      <c r="S460" s="107">
        <f t="shared" ca="1" si="323"/>
        <v>0</v>
      </c>
      <c r="T460" s="107">
        <f t="shared" ca="1" si="324"/>
        <v>0</v>
      </c>
      <c r="U460" s="107">
        <f t="shared" ca="1" si="325"/>
        <v>0</v>
      </c>
      <c r="V460" s="107">
        <f t="shared" ca="1" si="326"/>
        <v>0</v>
      </c>
      <c r="W460" s="107"/>
      <c r="X460" s="107"/>
      <c r="Y460" s="107"/>
      <c r="Z460" s="107"/>
    </row>
    <row r="461" spans="1:26" outlineLevel="1">
      <c r="A461">
        <f t="shared" ca="1" si="327"/>
        <v>1</v>
      </c>
      <c r="B461" t="str">
        <f t="shared" ca="1" si="310"/>
        <v>EP2 LPD3 LPS3</v>
      </c>
      <c r="C461" s="290">
        <f ca="1">IF($A461&lt;&gt;$A460,1,MOD(C460-1+(COUNTIFS(D$399:$N$399,$A461)=COUNTIFS(D461:$N461,1)),C$398)+1)</f>
        <v>2</v>
      </c>
      <c r="D461" s="288">
        <f ca="1">IF($A461&lt;&gt;D$399,0,IF($A461&lt;&gt;$A460,1,MOD(D460-1+(COUNTIFS(E$399:$N$399,$A461)=COUNTIFS(E461:$N461,1)),D$398)+1))</f>
        <v>0</v>
      </c>
      <c r="E461" s="288">
        <f ca="1">IF($A461&lt;&gt;E$399,0,IF($A461&lt;&gt;$A460,1,MOD(E460-1+(COUNTIFS(F$399:$N$399,$A461)=COUNTIFS(F461:$N461,1)),E$398)+1))</f>
        <v>3</v>
      </c>
      <c r="F461" s="288">
        <f ca="1">IF($A461&lt;&gt;F$399,0,IF($A461&lt;&gt;$A460,1,MOD(F460-1+(COUNTIFS(G$399:$N$399,$A461)=COUNTIFS(G461:$N461,1)),F$398)+1))</f>
        <v>3</v>
      </c>
      <c r="G461" s="288">
        <f ca="1">IF($A461&lt;&gt;G$399,0,IF($A461&lt;&gt;$A460,1,MOD(G460-1+(COUNTIFS(H$399:$N$399,$A461)=COUNTIFS(H461:$N461,1)),G$398)+1))</f>
        <v>0</v>
      </c>
      <c r="H461" s="288">
        <f ca="1">IF($A461&lt;&gt;H$399,0,IF($A461&lt;&gt;$A460,1,MOD(H460-1+(COUNTIFS(I$399:$N$399,$A461)=COUNTIFS(I461:$N461,1)),H$398)+1))</f>
        <v>0</v>
      </c>
      <c r="I461" s="288">
        <f ca="1">IF($A461&lt;&gt;I$399,0,IF($A461&lt;&gt;$A460,1,MOD(I460-1+(COUNTIFS(N$399:$N$399,$A461)=COUNTIFS(N461:$N461,1)),I$398)+1))</f>
        <v>0</v>
      </c>
      <c r="J461" s="288"/>
      <c r="K461" s="288"/>
      <c r="L461" s="288"/>
      <c r="M461" s="288"/>
      <c r="O461">
        <v>61</v>
      </c>
      <c r="P461" s="107">
        <f t="shared" ca="1" si="320"/>
        <v>0</v>
      </c>
      <c r="Q461" s="107">
        <f t="shared" ca="1" si="321"/>
        <v>0</v>
      </c>
      <c r="R461" s="107">
        <f t="shared" ca="1" si="322"/>
        <v>0.5</v>
      </c>
      <c r="S461" s="107">
        <f t="shared" ca="1" si="323"/>
        <v>0.5</v>
      </c>
      <c r="T461" s="107">
        <f t="shared" ca="1" si="324"/>
        <v>0</v>
      </c>
      <c r="U461" s="107">
        <f t="shared" ca="1" si="325"/>
        <v>0</v>
      </c>
      <c r="V461" s="107">
        <f t="shared" ca="1" si="326"/>
        <v>0</v>
      </c>
      <c r="W461" s="107"/>
      <c r="X461" s="107"/>
      <c r="Y461" s="107"/>
      <c r="Z461" s="107"/>
    </row>
    <row r="462" spans="1:26" outlineLevel="1">
      <c r="A462">
        <f t="shared" ca="1" si="327"/>
        <v>1</v>
      </c>
      <c r="B462" t="str">
        <f t="shared" ca="1" si="310"/>
        <v>EP3 LPD1 LPS1</v>
      </c>
      <c r="C462" s="290">
        <f ca="1">IF($A462&lt;&gt;$A461,1,MOD(C461-1+(COUNTIFS(D$399:$N$399,$A462)=COUNTIFS(D462:$N462,1)),C$398)+1)</f>
        <v>3</v>
      </c>
      <c r="D462" s="288">
        <f ca="1">IF($A462&lt;&gt;D$399,0,IF($A462&lt;&gt;$A461,1,MOD(D461-1+(COUNTIFS(E$399:$N$399,$A462)=COUNTIFS(E462:$N462,1)),D$398)+1))</f>
        <v>0</v>
      </c>
      <c r="E462" s="288">
        <f ca="1">IF($A462&lt;&gt;E$399,0,IF($A462&lt;&gt;$A461,1,MOD(E461-1+(COUNTIFS(F$399:$N$399,$A462)=COUNTIFS(F462:$N462,1)),E$398)+1))</f>
        <v>1</v>
      </c>
      <c r="F462" s="288">
        <f ca="1">IF($A462&lt;&gt;F$399,0,IF($A462&lt;&gt;$A461,1,MOD(F461-1+(COUNTIFS(G$399:$N$399,$A462)=COUNTIFS(G462:$N462,1)),F$398)+1))</f>
        <v>1</v>
      </c>
      <c r="G462" s="288">
        <f ca="1">IF($A462&lt;&gt;G$399,0,IF($A462&lt;&gt;$A461,1,MOD(G461-1+(COUNTIFS(H$399:$N$399,$A462)=COUNTIFS(H462:$N462,1)),G$398)+1))</f>
        <v>0</v>
      </c>
      <c r="H462" s="288">
        <f ca="1">IF($A462&lt;&gt;H$399,0,IF($A462&lt;&gt;$A461,1,MOD(H461-1+(COUNTIFS(I$399:$N$399,$A462)=COUNTIFS(I462:$N462,1)),H$398)+1))</f>
        <v>0</v>
      </c>
      <c r="I462" s="288">
        <f ca="1">IF($A462&lt;&gt;I$399,0,IF($A462&lt;&gt;$A461,1,MOD(I461-1+(COUNTIFS(N$399:$N$399,$A462)=COUNTIFS(N462:$N462,1)),I$398)+1))</f>
        <v>0</v>
      </c>
      <c r="J462" s="288"/>
      <c r="K462" s="288"/>
      <c r="L462" s="288"/>
      <c r="M462" s="288"/>
      <c r="O462">
        <v>62</v>
      </c>
      <c r="P462" s="107">
        <f t="shared" ca="1" si="320"/>
        <v>0.5</v>
      </c>
      <c r="Q462" s="107">
        <f t="shared" ca="1" si="321"/>
        <v>0</v>
      </c>
      <c r="R462" s="107">
        <f t="shared" ca="1" si="322"/>
        <v>-0.5</v>
      </c>
      <c r="S462" s="107">
        <f t="shared" ca="1" si="323"/>
        <v>-0.5</v>
      </c>
      <c r="T462" s="107">
        <f t="shared" ca="1" si="324"/>
        <v>0</v>
      </c>
      <c r="U462" s="107">
        <f t="shared" ca="1" si="325"/>
        <v>0</v>
      </c>
      <c r="V462" s="107">
        <f t="shared" ca="1" si="326"/>
        <v>0</v>
      </c>
      <c r="W462" s="107"/>
      <c r="X462" s="107"/>
      <c r="Y462" s="107"/>
      <c r="Z462" s="107"/>
    </row>
    <row r="463" spans="1:26" outlineLevel="1">
      <c r="A463">
        <f t="shared" ca="1" si="327"/>
        <v>1</v>
      </c>
      <c r="B463" t="str">
        <f t="shared" ca="1" si="310"/>
        <v>EP3 LPD1 LPS2</v>
      </c>
      <c r="C463" s="290">
        <f ca="1">IF($A463&lt;&gt;$A462,1,MOD(C462-1+(COUNTIFS(D$399:$N$399,$A463)=COUNTIFS(D463:$N463,1)),C$398)+1)</f>
        <v>3</v>
      </c>
      <c r="D463" s="288">
        <f ca="1">IF($A463&lt;&gt;D$399,0,IF($A463&lt;&gt;$A462,1,MOD(D462-1+(COUNTIFS(E$399:$N$399,$A463)=COUNTIFS(E463:$N463,1)),D$398)+1))</f>
        <v>0</v>
      </c>
      <c r="E463" s="288">
        <f ca="1">IF($A463&lt;&gt;E$399,0,IF($A463&lt;&gt;$A462,1,MOD(E462-1+(COUNTIFS(F$399:$N$399,$A463)=COUNTIFS(F463:$N463,1)),E$398)+1))</f>
        <v>1</v>
      </c>
      <c r="F463" s="288">
        <f ca="1">IF($A463&lt;&gt;F$399,0,IF($A463&lt;&gt;$A462,1,MOD(F462-1+(COUNTIFS(G$399:$N$399,$A463)=COUNTIFS(G463:$N463,1)),F$398)+1))</f>
        <v>2</v>
      </c>
      <c r="G463" s="288">
        <f ca="1">IF($A463&lt;&gt;G$399,0,IF($A463&lt;&gt;$A462,1,MOD(G462-1+(COUNTIFS(H$399:$N$399,$A463)=COUNTIFS(H463:$N463,1)),G$398)+1))</f>
        <v>0</v>
      </c>
      <c r="H463" s="288">
        <f ca="1">IF($A463&lt;&gt;H$399,0,IF($A463&lt;&gt;$A462,1,MOD(H462-1+(COUNTIFS(I$399:$N$399,$A463)=COUNTIFS(I463:$N463,1)),H$398)+1))</f>
        <v>0</v>
      </c>
      <c r="I463" s="288">
        <f ca="1">IF($A463&lt;&gt;I$399,0,IF($A463&lt;&gt;$A462,1,MOD(I462-1+(COUNTIFS(N$399:$N$399,$A463)=COUNTIFS(N463:$N463,1)),I$398)+1))</f>
        <v>0</v>
      </c>
      <c r="J463" s="288"/>
      <c r="K463" s="288"/>
      <c r="L463" s="288"/>
      <c r="M463" s="288"/>
      <c r="O463">
        <v>63</v>
      </c>
      <c r="P463" s="107">
        <f t="shared" ca="1" si="320"/>
        <v>0.5</v>
      </c>
      <c r="Q463" s="107">
        <f t="shared" ca="1" si="321"/>
        <v>0</v>
      </c>
      <c r="R463" s="107">
        <f t="shared" ca="1" si="322"/>
        <v>-0.5</v>
      </c>
      <c r="S463" s="107">
        <f t="shared" ca="1" si="323"/>
        <v>0</v>
      </c>
      <c r="T463" s="107">
        <f t="shared" ca="1" si="324"/>
        <v>0</v>
      </c>
      <c r="U463" s="107">
        <f t="shared" ca="1" si="325"/>
        <v>0</v>
      </c>
      <c r="V463" s="107">
        <f t="shared" ca="1" si="326"/>
        <v>0</v>
      </c>
      <c r="W463" s="107"/>
      <c r="X463" s="107"/>
      <c r="Y463" s="107"/>
      <c r="Z463" s="107"/>
    </row>
    <row r="464" spans="1:26" outlineLevel="1">
      <c r="A464">
        <f t="shared" ca="1" si="327"/>
        <v>1</v>
      </c>
      <c r="B464" t="str">
        <f t="shared" ca="1" si="310"/>
        <v>EP3 LPD1 LPS3</v>
      </c>
      <c r="C464" s="290">
        <f ca="1">IF($A464&lt;&gt;$A463,1,MOD(C463-1+(COUNTIFS(D$399:$N$399,$A464)=COUNTIFS(D464:$N464,1)),C$398)+1)</f>
        <v>3</v>
      </c>
      <c r="D464" s="288">
        <f ca="1">IF($A464&lt;&gt;D$399,0,IF($A464&lt;&gt;$A463,1,MOD(D463-1+(COUNTIFS(E$399:$N$399,$A464)=COUNTIFS(E464:$N464,1)),D$398)+1))</f>
        <v>0</v>
      </c>
      <c r="E464" s="288">
        <f ca="1">IF($A464&lt;&gt;E$399,0,IF($A464&lt;&gt;$A463,1,MOD(E463-1+(COUNTIFS(F$399:$N$399,$A464)=COUNTIFS(F464:$N464,1)),E$398)+1))</f>
        <v>1</v>
      </c>
      <c r="F464" s="288">
        <f ca="1">IF($A464&lt;&gt;F$399,0,IF($A464&lt;&gt;$A463,1,MOD(F463-1+(COUNTIFS(G$399:$N$399,$A464)=COUNTIFS(G464:$N464,1)),F$398)+1))</f>
        <v>3</v>
      </c>
      <c r="G464" s="288">
        <f ca="1">IF($A464&lt;&gt;G$399,0,IF($A464&lt;&gt;$A463,1,MOD(G463-1+(COUNTIFS(H$399:$N$399,$A464)=COUNTIFS(H464:$N464,1)),G$398)+1))</f>
        <v>0</v>
      </c>
      <c r="H464" s="288">
        <f ca="1">IF($A464&lt;&gt;H$399,0,IF($A464&lt;&gt;$A463,1,MOD(H463-1+(COUNTIFS(I$399:$N$399,$A464)=COUNTIFS(I464:$N464,1)),H$398)+1))</f>
        <v>0</v>
      </c>
      <c r="I464" s="288">
        <f ca="1">IF($A464&lt;&gt;I$399,0,IF($A464&lt;&gt;$A463,1,MOD(I463-1+(COUNTIFS(N$399:$N$399,$A464)=COUNTIFS(N464:$N464,1)),I$398)+1))</f>
        <v>0</v>
      </c>
      <c r="J464" s="288"/>
      <c r="K464" s="288"/>
      <c r="L464" s="288"/>
      <c r="M464" s="288"/>
      <c r="O464">
        <v>64</v>
      </c>
      <c r="P464" s="107">
        <f t="shared" ca="1" si="320"/>
        <v>0.5</v>
      </c>
      <c r="Q464" s="107">
        <f t="shared" ca="1" si="321"/>
        <v>0</v>
      </c>
      <c r="R464" s="107">
        <f t="shared" ca="1" si="322"/>
        <v>-0.5</v>
      </c>
      <c r="S464" s="107">
        <f t="shared" ca="1" si="323"/>
        <v>0.5</v>
      </c>
      <c r="T464" s="107">
        <f t="shared" ca="1" si="324"/>
        <v>0</v>
      </c>
      <c r="U464" s="107">
        <f t="shared" ca="1" si="325"/>
        <v>0</v>
      </c>
      <c r="V464" s="107">
        <f t="shared" ca="1" si="326"/>
        <v>0</v>
      </c>
      <c r="W464" s="107"/>
      <c r="X464" s="107"/>
      <c r="Y464" s="107"/>
      <c r="Z464" s="107"/>
    </row>
    <row r="465" spans="1:26" outlineLevel="1">
      <c r="A465">
        <f t="shared" ca="1" si="327"/>
        <v>1</v>
      </c>
      <c r="B465" t="str">
        <f t="shared" ref="B465:B528" ca="1" si="328">"EP"&amp;$C465&amp;IF($A465=0," LPAll"&amp;$D465,"")&amp;IF($A465=1," LPD"&amp;$E465&amp;" LPS"&amp;$F465,"")&amp;IF($A465=2," LPD"&amp;$G465&amp;" LPS"&amp;$H465&amp;" LPM"&amp;$I465,"")</f>
        <v>EP3 LPD2 LPS1</v>
      </c>
      <c r="C465" s="290">
        <f ca="1">IF($A465&lt;&gt;$A464,1,MOD(C464-1+(COUNTIFS(D$399:$N$399,$A465)=COUNTIFS(D465:$N465,1)),C$398)+1)</f>
        <v>3</v>
      </c>
      <c r="D465" s="288">
        <f ca="1">IF($A465&lt;&gt;D$399,0,IF($A465&lt;&gt;$A464,1,MOD(D464-1+(COUNTIFS(E$399:$N$399,$A465)=COUNTIFS(E465:$N465,1)),D$398)+1))</f>
        <v>0</v>
      </c>
      <c r="E465" s="288">
        <f ca="1">IF($A465&lt;&gt;E$399,0,IF($A465&lt;&gt;$A464,1,MOD(E464-1+(COUNTIFS(F$399:$N$399,$A465)=COUNTIFS(F465:$N465,1)),E$398)+1))</f>
        <v>2</v>
      </c>
      <c r="F465" s="288">
        <f ca="1">IF($A465&lt;&gt;F$399,0,IF($A465&lt;&gt;$A464,1,MOD(F464-1+(COUNTIFS(G$399:$N$399,$A465)=COUNTIFS(G465:$N465,1)),F$398)+1))</f>
        <v>1</v>
      </c>
      <c r="G465" s="288">
        <f ca="1">IF($A465&lt;&gt;G$399,0,IF($A465&lt;&gt;$A464,1,MOD(G464-1+(COUNTIFS(H$399:$N$399,$A465)=COUNTIFS(H465:$N465,1)),G$398)+1))</f>
        <v>0</v>
      </c>
      <c r="H465" s="288">
        <f ca="1">IF($A465&lt;&gt;H$399,0,IF($A465&lt;&gt;$A464,1,MOD(H464-1+(COUNTIFS(I$399:$N$399,$A465)=COUNTIFS(I465:$N465,1)),H$398)+1))</f>
        <v>0</v>
      </c>
      <c r="I465" s="288">
        <f ca="1">IF($A465&lt;&gt;I$399,0,IF($A465&lt;&gt;$A464,1,MOD(I464-1+(COUNTIFS(N$399:$N$399,$A465)=COUNTIFS(N465:$N465,1)),I$398)+1))</f>
        <v>0</v>
      </c>
      <c r="J465" s="288"/>
      <c r="K465" s="288"/>
      <c r="L465" s="288"/>
      <c r="M465" s="288"/>
      <c r="O465">
        <v>65</v>
      </c>
      <c r="P465" s="107">
        <f t="shared" ref="P465:P480" ca="1" si="329">IF(C465=0,0,INDEX(C$391:C$394,C465,1))</f>
        <v>0.5</v>
      </c>
      <c r="Q465" s="107">
        <f t="shared" ref="Q465:Q480" ca="1" si="330">IF(D465=0,0,INDEX(D$391:D$394,D465,1))</f>
        <v>0</v>
      </c>
      <c r="R465" s="107">
        <f t="shared" ref="R465:R480" ca="1" si="331">IF(E465=0,0,INDEX(E$391:E$394,E465,1))</f>
        <v>0</v>
      </c>
      <c r="S465" s="107">
        <f t="shared" ref="S465:S480" ca="1" si="332">IF(F465=0,0,INDEX(F$391:F$394,F465,1))</f>
        <v>-0.5</v>
      </c>
      <c r="T465" s="107">
        <f t="shared" ref="T465:T480" ca="1" si="333">IF(G465=0,0,INDEX(G$391:G$394,G465,1))</f>
        <v>0</v>
      </c>
      <c r="U465" s="107">
        <f t="shared" ref="U465:U480" ca="1" si="334">IF(H465=0,0,INDEX(H$391:H$394,H465,1))</f>
        <v>0</v>
      </c>
      <c r="V465" s="107">
        <f t="shared" ref="V465:V480" ca="1" si="335">IF(I465=0,0,INDEX(I$391:I$394,I465,1))</f>
        <v>0</v>
      </c>
      <c r="W465" s="107"/>
      <c r="X465" s="107"/>
      <c r="Y465" s="107"/>
      <c r="Z465" s="107"/>
    </row>
    <row r="466" spans="1:26" outlineLevel="1">
      <c r="A466">
        <f t="shared" ca="1" si="327"/>
        <v>1</v>
      </c>
      <c r="B466" t="str">
        <f t="shared" ca="1" si="328"/>
        <v>EP3 LPD2 LPS2</v>
      </c>
      <c r="C466" s="290">
        <f ca="1">IF($A466&lt;&gt;$A465,1,MOD(C465-1+(COUNTIFS(D$399:$N$399,$A466)=COUNTIFS(D466:$N466,1)),C$398)+1)</f>
        <v>3</v>
      </c>
      <c r="D466" s="288">
        <f ca="1">IF($A466&lt;&gt;D$399,0,IF($A466&lt;&gt;$A465,1,MOD(D465-1+(COUNTIFS(E$399:$N$399,$A466)=COUNTIFS(E466:$N466,1)),D$398)+1))</f>
        <v>0</v>
      </c>
      <c r="E466" s="288">
        <f ca="1">IF($A466&lt;&gt;E$399,0,IF($A466&lt;&gt;$A465,1,MOD(E465-1+(COUNTIFS(F$399:$N$399,$A466)=COUNTIFS(F466:$N466,1)),E$398)+1))</f>
        <v>2</v>
      </c>
      <c r="F466" s="288">
        <f ca="1">IF($A466&lt;&gt;F$399,0,IF($A466&lt;&gt;$A465,1,MOD(F465-1+(COUNTIFS(G$399:$N$399,$A466)=COUNTIFS(G466:$N466,1)),F$398)+1))</f>
        <v>2</v>
      </c>
      <c r="G466" s="288">
        <f ca="1">IF($A466&lt;&gt;G$399,0,IF($A466&lt;&gt;$A465,1,MOD(G465-1+(COUNTIFS(H$399:$N$399,$A466)=COUNTIFS(H466:$N466,1)),G$398)+1))</f>
        <v>0</v>
      </c>
      <c r="H466" s="288">
        <f ca="1">IF($A466&lt;&gt;H$399,0,IF($A466&lt;&gt;$A465,1,MOD(H465-1+(COUNTIFS(I$399:$N$399,$A466)=COUNTIFS(I466:$N466,1)),H$398)+1))</f>
        <v>0</v>
      </c>
      <c r="I466" s="288">
        <f ca="1">IF($A466&lt;&gt;I$399,0,IF($A466&lt;&gt;$A465,1,MOD(I465-1+(COUNTIFS(N$399:$N$399,$A466)=COUNTIFS(N466:$N466,1)),I$398)+1))</f>
        <v>0</v>
      </c>
      <c r="J466" s="288"/>
      <c r="K466" s="288"/>
      <c r="L466" s="288"/>
      <c r="M466" s="288"/>
      <c r="O466">
        <v>66</v>
      </c>
      <c r="P466" s="107">
        <f t="shared" ca="1" si="329"/>
        <v>0.5</v>
      </c>
      <c r="Q466" s="107">
        <f t="shared" ca="1" si="330"/>
        <v>0</v>
      </c>
      <c r="R466" s="107">
        <f t="shared" ca="1" si="331"/>
        <v>0</v>
      </c>
      <c r="S466" s="107">
        <f t="shared" ca="1" si="332"/>
        <v>0</v>
      </c>
      <c r="T466" s="107">
        <f t="shared" ca="1" si="333"/>
        <v>0</v>
      </c>
      <c r="U466" s="107">
        <f t="shared" ca="1" si="334"/>
        <v>0</v>
      </c>
      <c r="V466" s="107">
        <f t="shared" ca="1" si="335"/>
        <v>0</v>
      </c>
      <c r="W466" s="107"/>
      <c r="X466" s="107"/>
      <c r="Y466" s="107"/>
      <c r="Z466" s="107"/>
    </row>
    <row r="467" spans="1:26" outlineLevel="1">
      <c r="A467">
        <f t="shared" ca="1" si="327"/>
        <v>1</v>
      </c>
      <c r="B467" t="str">
        <f t="shared" ca="1" si="328"/>
        <v>EP3 LPD2 LPS3</v>
      </c>
      <c r="C467" s="290">
        <f ca="1">IF($A467&lt;&gt;$A466,1,MOD(C466-1+(COUNTIFS(D$399:$N$399,$A467)=COUNTIFS(D467:$N467,1)),C$398)+1)</f>
        <v>3</v>
      </c>
      <c r="D467" s="288">
        <f ca="1">IF($A467&lt;&gt;D$399,0,IF($A467&lt;&gt;$A466,1,MOD(D466-1+(COUNTIFS(E$399:$N$399,$A467)=COUNTIFS(E467:$N467,1)),D$398)+1))</f>
        <v>0</v>
      </c>
      <c r="E467" s="288">
        <f ca="1">IF($A467&lt;&gt;E$399,0,IF($A467&lt;&gt;$A466,1,MOD(E466-1+(COUNTIFS(F$399:$N$399,$A467)=COUNTIFS(F467:$N467,1)),E$398)+1))</f>
        <v>2</v>
      </c>
      <c r="F467" s="288">
        <f ca="1">IF($A467&lt;&gt;F$399,0,IF($A467&lt;&gt;$A466,1,MOD(F466-1+(COUNTIFS(G$399:$N$399,$A467)=COUNTIFS(G467:$N467,1)),F$398)+1))</f>
        <v>3</v>
      </c>
      <c r="G467" s="288">
        <f ca="1">IF($A467&lt;&gt;G$399,0,IF($A467&lt;&gt;$A466,1,MOD(G466-1+(COUNTIFS(H$399:$N$399,$A467)=COUNTIFS(H467:$N467,1)),G$398)+1))</f>
        <v>0</v>
      </c>
      <c r="H467" s="288">
        <f ca="1">IF($A467&lt;&gt;H$399,0,IF($A467&lt;&gt;$A466,1,MOD(H466-1+(COUNTIFS(I$399:$N$399,$A467)=COUNTIFS(I467:$N467,1)),H$398)+1))</f>
        <v>0</v>
      </c>
      <c r="I467" s="288">
        <f ca="1">IF($A467&lt;&gt;I$399,0,IF($A467&lt;&gt;$A466,1,MOD(I466-1+(COUNTIFS(N$399:$N$399,$A467)=COUNTIFS(N467:$N467,1)),I$398)+1))</f>
        <v>0</v>
      </c>
      <c r="J467" s="288"/>
      <c r="K467" s="288"/>
      <c r="L467" s="288"/>
      <c r="M467" s="288"/>
      <c r="O467">
        <v>67</v>
      </c>
      <c r="P467" s="107">
        <f t="shared" ca="1" si="329"/>
        <v>0.5</v>
      </c>
      <c r="Q467" s="107">
        <f t="shared" ca="1" si="330"/>
        <v>0</v>
      </c>
      <c r="R467" s="107">
        <f t="shared" ca="1" si="331"/>
        <v>0</v>
      </c>
      <c r="S467" s="107">
        <f t="shared" ca="1" si="332"/>
        <v>0.5</v>
      </c>
      <c r="T467" s="107">
        <f t="shared" ca="1" si="333"/>
        <v>0</v>
      </c>
      <c r="U467" s="107">
        <f t="shared" ca="1" si="334"/>
        <v>0</v>
      </c>
      <c r="V467" s="107">
        <f t="shared" ca="1" si="335"/>
        <v>0</v>
      </c>
      <c r="W467" s="107"/>
      <c r="X467" s="107"/>
      <c r="Y467" s="107"/>
      <c r="Z467" s="107"/>
    </row>
    <row r="468" spans="1:26" outlineLevel="1">
      <c r="A468">
        <f t="shared" ca="1" si="327"/>
        <v>1</v>
      </c>
      <c r="B468" t="str">
        <f t="shared" ca="1" si="328"/>
        <v>EP3 LPD3 LPS1</v>
      </c>
      <c r="C468" s="290">
        <f ca="1">IF($A468&lt;&gt;$A467,1,MOD(C467-1+(COUNTIFS(D$399:$N$399,$A468)=COUNTIFS(D468:$N468,1)),C$398)+1)</f>
        <v>3</v>
      </c>
      <c r="D468" s="288">
        <f ca="1">IF($A468&lt;&gt;D$399,0,IF($A468&lt;&gt;$A467,1,MOD(D467-1+(COUNTIFS(E$399:$N$399,$A468)=COUNTIFS(E468:$N468,1)),D$398)+1))</f>
        <v>0</v>
      </c>
      <c r="E468" s="288">
        <f ca="1">IF($A468&lt;&gt;E$399,0,IF($A468&lt;&gt;$A467,1,MOD(E467-1+(COUNTIFS(F$399:$N$399,$A468)=COUNTIFS(F468:$N468,1)),E$398)+1))</f>
        <v>3</v>
      </c>
      <c r="F468" s="288">
        <f ca="1">IF($A468&lt;&gt;F$399,0,IF($A468&lt;&gt;$A467,1,MOD(F467-1+(COUNTIFS(G$399:$N$399,$A468)=COUNTIFS(G468:$N468,1)),F$398)+1))</f>
        <v>1</v>
      </c>
      <c r="G468" s="288">
        <f ca="1">IF($A468&lt;&gt;G$399,0,IF($A468&lt;&gt;$A467,1,MOD(G467-1+(COUNTIFS(H$399:$N$399,$A468)=COUNTIFS(H468:$N468,1)),G$398)+1))</f>
        <v>0</v>
      </c>
      <c r="H468" s="288">
        <f ca="1">IF($A468&lt;&gt;H$399,0,IF($A468&lt;&gt;$A467,1,MOD(H467-1+(COUNTIFS(I$399:$N$399,$A468)=COUNTIFS(I468:$N468,1)),H$398)+1))</f>
        <v>0</v>
      </c>
      <c r="I468" s="288">
        <f ca="1">IF($A468&lt;&gt;I$399,0,IF($A468&lt;&gt;$A467,1,MOD(I467-1+(COUNTIFS(N$399:$N$399,$A468)=COUNTIFS(N468:$N468,1)),I$398)+1))</f>
        <v>0</v>
      </c>
      <c r="J468" s="288"/>
      <c r="K468" s="288"/>
      <c r="L468" s="288"/>
      <c r="M468" s="288"/>
      <c r="O468">
        <v>68</v>
      </c>
      <c r="P468" s="107">
        <f t="shared" ca="1" si="329"/>
        <v>0.5</v>
      </c>
      <c r="Q468" s="107">
        <f t="shared" ca="1" si="330"/>
        <v>0</v>
      </c>
      <c r="R468" s="107">
        <f t="shared" ca="1" si="331"/>
        <v>0.5</v>
      </c>
      <c r="S468" s="107">
        <f t="shared" ca="1" si="332"/>
        <v>-0.5</v>
      </c>
      <c r="T468" s="107">
        <f t="shared" ca="1" si="333"/>
        <v>0</v>
      </c>
      <c r="U468" s="107">
        <f t="shared" ca="1" si="334"/>
        <v>0</v>
      </c>
      <c r="V468" s="107">
        <f t="shared" ca="1" si="335"/>
        <v>0</v>
      </c>
      <c r="W468" s="107"/>
      <c r="X468" s="107"/>
      <c r="Y468" s="107"/>
      <c r="Z468" s="107"/>
    </row>
    <row r="469" spans="1:26" outlineLevel="1">
      <c r="A469">
        <f t="shared" ca="1" si="327"/>
        <v>1</v>
      </c>
      <c r="B469" t="str">
        <f t="shared" ca="1" si="328"/>
        <v>EP3 LPD3 LPS2</v>
      </c>
      <c r="C469" s="290">
        <f ca="1">IF($A469&lt;&gt;$A468,1,MOD(C468-1+(COUNTIFS(D$399:$N$399,$A469)=COUNTIFS(D469:$N469,1)),C$398)+1)</f>
        <v>3</v>
      </c>
      <c r="D469" s="288">
        <f ca="1">IF($A469&lt;&gt;D$399,0,IF($A469&lt;&gt;$A468,1,MOD(D468-1+(COUNTIFS(E$399:$N$399,$A469)=COUNTIFS(E469:$N469,1)),D$398)+1))</f>
        <v>0</v>
      </c>
      <c r="E469" s="288">
        <f ca="1">IF($A469&lt;&gt;E$399,0,IF($A469&lt;&gt;$A468,1,MOD(E468-1+(COUNTIFS(F$399:$N$399,$A469)=COUNTIFS(F469:$N469,1)),E$398)+1))</f>
        <v>3</v>
      </c>
      <c r="F469" s="288">
        <f ca="1">IF($A469&lt;&gt;F$399,0,IF($A469&lt;&gt;$A468,1,MOD(F468-1+(COUNTIFS(G$399:$N$399,$A469)=COUNTIFS(G469:$N469,1)),F$398)+1))</f>
        <v>2</v>
      </c>
      <c r="G469" s="288">
        <f ca="1">IF($A469&lt;&gt;G$399,0,IF($A469&lt;&gt;$A468,1,MOD(G468-1+(COUNTIFS(H$399:$N$399,$A469)=COUNTIFS(H469:$N469,1)),G$398)+1))</f>
        <v>0</v>
      </c>
      <c r="H469" s="288">
        <f ca="1">IF($A469&lt;&gt;H$399,0,IF($A469&lt;&gt;$A468,1,MOD(H468-1+(COUNTIFS(I$399:$N$399,$A469)=COUNTIFS(I469:$N469,1)),H$398)+1))</f>
        <v>0</v>
      </c>
      <c r="I469" s="288">
        <f ca="1">IF($A469&lt;&gt;I$399,0,IF($A469&lt;&gt;$A468,1,MOD(I468-1+(COUNTIFS(N$399:$N$399,$A469)=COUNTIFS(N469:$N469,1)),I$398)+1))</f>
        <v>0</v>
      </c>
      <c r="J469" s="288"/>
      <c r="K469" s="288"/>
      <c r="L469" s="288"/>
      <c r="M469" s="288"/>
      <c r="O469">
        <v>69</v>
      </c>
      <c r="P469" s="107">
        <f t="shared" ca="1" si="329"/>
        <v>0.5</v>
      </c>
      <c r="Q469" s="107">
        <f t="shared" ca="1" si="330"/>
        <v>0</v>
      </c>
      <c r="R469" s="107">
        <f t="shared" ca="1" si="331"/>
        <v>0.5</v>
      </c>
      <c r="S469" s="107">
        <f t="shared" ca="1" si="332"/>
        <v>0</v>
      </c>
      <c r="T469" s="107">
        <f t="shared" ca="1" si="333"/>
        <v>0</v>
      </c>
      <c r="U469" s="107">
        <f t="shared" ca="1" si="334"/>
        <v>0</v>
      </c>
      <c r="V469" s="107">
        <f t="shared" ca="1" si="335"/>
        <v>0</v>
      </c>
      <c r="W469" s="107"/>
      <c r="X469" s="107"/>
      <c r="Y469" s="107"/>
      <c r="Z469" s="107"/>
    </row>
    <row r="470" spans="1:26" outlineLevel="1">
      <c r="A470">
        <f t="shared" ca="1" si="327"/>
        <v>1</v>
      </c>
      <c r="B470" t="str">
        <f t="shared" ca="1" si="328"/>
        <v>EP3 LPD3 LPS3</v>
      </c>
      <c r="C470" s="290">
        <f ca="1">IF($A470&lt;&gt;$A469,1,MOD(C469-1+(COUNTIFS(D$399:$N$399,$A470)=COUNTIFS(D470:$N470,1)),C$398)+1)</f>
        <v>3</v>
      </c>
      <c r="D470" s="288">
        <f ca="1">IF($A470&lt;&gt;D$399,0,IF($A470&lt;&gt;$A469,1,MOD(D469-1+(COUNTIFS(E$399:$N$399,$A470)=COUNTIFS(E470:$N470,1)),D$398)+1))</f>
        <v>0</v>
      </c>
      <c r="E470" s="288">
        <f ca="1">IF($A470&lt;&gt;E$399,0,IF($A470&lt;&gt;$A469,1,MOD(E469-1+(COUNTIFS(F$399:$N$399,$A470)=COUNTIFS(F470:$N470,1)),E$398)+1))</f>
        <v>3</v>
      </c>
      <c r="F470" s="288">
        <f ca="1">IF($A470&lt;&gt;F$399,0,IF($A470&lt;&gt;$A469,1,MOD(F469-1+(COUNTIFS(G$399:$N$399,$A470)=COUNTIFS(G470:$N470,1)),F$398)+1))</f>
        <v>3</v>
      </c>
      <c r="G470" s="288">
        <f ca="1">IF($A470&lt;&gt;G$399,0,IF($A470&lt;&gt;$A469,1,MOD(G469-1+(COUNTIFS(H$399:$N$399,$A470)=COUNTIFS(H470:$N470,1)),G$398)+1))</f>
        <v>0</v>
      </c>
      <c r="H470" s="288">
        <f ca="1">IF($A470&lt;&gt;H$399,0,IF($A470&lt;&gt;$A469,1,MOD(H469-1+(COUNTIFS(I$399:$N$399,$A470)=COUNTIFS(I470:$N470,1)),H$398)+1))</f>
        <v>0</v>
      </c>
      <c r="I470" s="288">
        <f ca="1">IF($A470&lt;&gt;I$399,0,IF($A470&lt;&gt;$A469,1,MOD(I469-1+(COUNTIFS(N$399:$N$399,$A470)=COUNTIFS(N470:$N470,1)),I$398)+1))</f>
        <v>0</v>
      </c>
      <c r="J470" s="288"/>
      <c r="K470" s="288"/>
      <c r="L470" s="288"/>
      <c r="M470" s="288"/>
      <c r="O470">
        <v>70</v>
      </c>
      <c r="P470" s="107">
        <f t="shared" ca="1" si="329"/>
        <v>0.5</v>
      </c>
      <c r="Q470" s="107">
        <f t="shared" ca="1" si="330"/>
        <v>0</v>
      </c>
      <c r="R470" s="107">
        <f t="shared" ca="1" si="331"/>
        <v>0.5</v>
      </c>
      <c r="S470" s="107">
        <f t="shared" ca="1" si="332"/>
        <v>0.5</v>
      </c>
      <c r="T470" s="107">
        <f t="shared" ca="1" si="333"/>
        <v>0</v>
      </c>
      <c r="U470" s="107">
        <f t="shared" ca="1" si="334"/>
        <v>0</v>
      </c>
      <c r="V470" s="107">
        <f t="shared" ca="1" si="335"/>
        <v>0</v>
      </c>
      <c r="W470" s="107"/>
      <c r="X470" s="107"/>
      <c r="Y470" s="107"/>
      <c r="Z470" s="107"/>
    </row>
    <row r="471" spans="1:26" outlineLevel="1">
      <c r="A471">
        <f t="shared" ca="1" si="327"/>
        <v>1</v>
      </c>
      <c r="B471" t="str">
        <f t="shared" ca="1" si="328"/>
        <v>EP1 LPD1 LPS1</v>
      </c>
      <c r="C471" s="290">
        <f ca="1">IF($A471&lt;&gt;$A470,1,MOD(C470-1+(COUNTIFS(D$399:$N$399,$A471)=COUNTIFS(D471:$N471,1)),C$398)+1)</f>
        <v>1</v>
      </c>
      <c r="D471" s="288">
        <f ca="1">IF($A471&lt;&gt;D$399,0,IF($A471&lt;&gt;$A470,1,MOD(D470-1+(COUNTIFS(E$399:$N$399,$A471)=COUNTIFS(E471:$N471,1)),D$398)+1))</f>
        <v>0</v>
      </c>
      <c r="E471" s="288">
        <f ca="1">IF($A471&lt;&gt;E$399,0,IF($A471&lt;&gt;$A470,1,MOD(E470-1+(COUNTIFS(F$399:$N$399,$A471)=COUNTIFS(F471:$N471,1)),E$398)+1))</f>
        <v>1</v>
      </c>
      <c r="F471" s="288">
        <f ca="1">IF($A471&lt;&gt;F$399,0,IF($A471&lt;&gt;$A470,1,MOD(F470-1+(COUNTIFS(G$399:$N$399,$A471)=COUNTIFS(G471:$N471,1)),F$398)+1))</f>
        <v>1</v>
      </c>
      <c r="G471" s="288">
        <f ca="1">IF($A471&lt;&gt;G$399,0,IF($A471&lt;&gt;$A470,1,MOD(G470-1+(COUNTIFS(H$399:$N$399,$A471)=COUNTIFS(H471:$N471,1)),G$398)+1))</f>
        <v>0</v>
      </c>
      <c r="H471" s="288">
        <f ca="1">IF($A471&lt;&gt;H$399,0,IF($A471&lt;&gt;$A470,1,MOD(H470-1+(COUNTIFS(I$399:$N$399,$A471)=COUNTIFS(I471:$N471,1)),H$398)+1))</f>
        <v>0</v>
      </c>
      <c r="I471" s="288">
        <f ca="1">IF($A471&lt;&gt;I$399,0,IF($A471&lt;&gt;$A470,1,MOD(I470-1+(COUNTIFS(N$399:$N$399,$A471)=COUNTIFS(N471:$N471,1)),I$398)+1))</f>
        <v>0</v>
      </c>
      <c r="J471" s="288"/>
      <c r="K471" s="288"/>
      <c r="L471" s="288"/>
      <c r="M471" s="288"/>
      <c r="O471">
        <v>71</v>
      </c>
      <c r="P471" s="107">
        <f t="shared" ca="1" si="329"/>
        <v>-0.5</v>
      </c>
      <c r="Q471" s="107">
        <f t="shared" ca="1" si="330"/>
        <v>0</v>
      </c>
      <c r="R471" s="107">
        <f t="shared" ca="1" si="331"/>
        <v>-0.5</v>
      </c>
      <c r="S471" s="107">
        <f t="shared" ca="1" si="332"/>
        <v>-0.5</v>
      </c>
      <c r="T471" s="107">
        <f t="shared" ca="1" si="333"/>
        <v>0</v>
      </c>
      <c r="U471" s="107">
        <f t="shared" ca="1" si="334"/>
        <v>0</v>
      </c>
      <c r="V471" s="107">
        <f t="shared" ca="1" si="335"/>
        <v>0</v>
      </c>
      <c r="W471" s="107"/>
      <c r="X471" s="107"/>
      <c r="Y471" s="107"/>
      <c r="Z471" s="107"/>
    </row>
    <row r="472" spans="1:26" outlineLevel="1">
      <c r="A472">
        <f t="shared" ca="1" si="327"/>
        <v>1</v>
      </c>
      <c r="B472" t="str">
        <f t="shared" ca="1" si="328"/>
        <v>EP1 LPD1 LPS2</v>
      </c>
      <c r="C472" s="290">
        <f ca="1">IF($A472&lt;&gt;$A471,1,MOD(C471-1+(COUNTIFS(D$399:$N$399,$A472)=COUNTIFS(D472:$N472,1)),C$398)+1)</f>
        <v>1</v>
      </c>
      <c r="D472" s="288">
        <f ca="1">IF($A472&lt;&gt;D$399,0,IF($A472&lt;&gt;$A471,1,MOD(D471-1+(COUNTIFS(E$399:$N$399,$A472)=COUNTIFS(E472:$N472,1)),D$398)+1))</f>
        <v>0</v>
      </c>
      <c r="E472" s="288">
        <f ca="1">IF($A472&lt;&gt;E$399,0,IF($A472&lt;&gt;$A471,1,MOD(E471-1+(COUNTIFS(F$399:$N$399,$A472)=COUNTIFS(F472:$N472,1)),E$398)+1))</f>
        <v>1</v>
      </c>
      <c r="F472" s="288">
        <f ca="1">IF($A472&lt;&gt;F$399,0,IF($A472&lt;&gt;$A471,1,MOD(F471-1+(COUNTIFS(G$399:$N$399,$A472)=COUNTIFS(G472:$N472,1)),F$398)+1))</f>
        <v>2</v>
      </c>
      <c r="G472" s="288">
        <f ca="1">IF($A472&lt;&gt;G$399,0,IF($A472&lt;&gt;$A471,1,MOD(G471-1+(COUNTIFS(H$399:$N$399,$A472)=COUNTIFS(H472:$N472,1)),G$398)+1))</f>
        <v>0</v>
      </c>
      <c r="H472" s="288">
        <f ca="1">IF($A472&lt;&gt;H$399,0,IF($A472&lt;&gt;$A471,1,MOD(H471-1+(COUNTIFS(I$399:$N$399,$A472)=COUNTIFS(I472:$N472,1)),H$398)+1))</f>
        <v>0</v>
      </c>
      <c r="I472" s="288">
        <f ca="1">IF($A472&lt;&gt;I$399,0,IF($A472&lt;&gt;$A471,1,MOD(I471-1+(COUNTIFS(N$399:$N$399,$A472)=COUNTIFS(N472:$N472,1)),I$398)+1))</f>
        <v>0</v>
      </c>
      <c r="J472" s="288"/>
      <c r="K472" s="288"/>
      <c r="L472" s="288"/>
      <c r="M472" s="288"/>
      <c r="O472">
        <v>72</v>
      </c>
      <c r="P472" s="107">
        <f t="shared" ca="1" si="329"/>
        <v>-0.5</v>
      </c>
      <c r="Q472" s="107">
        <f t="shared" ca="1" si="330"/>
        <v>0</v>
      </c>
      <c r="R472" s="107">
        <f t="shared" ca="1" si="331"/>
        <v>-0.5</v>
      </c>
      <c r="S472" s="107">
        <f t="shared" ca="1" si="332"/>
        <v>0</v>
      </c>
      <c r="T472" s="107">
        <f t="shared" ca="1" si="333"/>
        <v>0</v>
      </c>
      <c r="U472" s="107">
        <f t="shared" ca="1" si="334"/>
        <v>0</v>
      </c>
      <c r="V472" s="107">
        <f t="shared" ca="1" si="335"/>
        <v>0</v>
      </c>
      <c r="W472" s="107"/>
      <c r="X472" s="107"/>
      <c r="Y472" s="107"/>
      <c r="Z472" s="107"/>
    </row>
    <row r="473" spans="1:26" outlineLevel="1">
      <c r="A473">
        <f t="shared" ca="1" si="327"/>
        <v>1</v>
      </c>
      <c r="B473" t="str">
        <f t="shared" ca="1" si="328"/>
        <v>EP1 LPD1 LPS3</v>
      </c>
      <c r="C473" s="290">
        <f ca="1">IF($A473&lt;&gt;$A472,1,MOD(C472-1+(COUNTIFS(D$399:$N$399,$A473)=COUNTIFS(D473:$N473,1)),C$398)+1)</f>
        <v>1</v>
      </c>
      <c r="D473" s="288">
        <f ca="1">IF($A473&lt;&gt;D$399,0,IF($A473&lt;&gt;$A472,1,MOD(D472-1+(COUNTIFS(E$399:$N$399,$A473)=COUNTIFS(E473:$N473,1)),D$398)+1))</f>
        <v>0</v>
      </c>
      <c r="E473" s="288">
        <f ca="1">IF($A473&lt;&gt;E$399,0,IF($A473&lt;&gt;$A472,1,MOD(E472-1+(COUNTIFS(F$399:$N$399,$A473)=COUNTIFS(F473:$N473,1)),E$398)+1))</f>
        <v>1</v>
      </c>
      <c r="F473" s="288">
        <f ca="1">IF($A473&lt;&gt;F$399,0,IF($A473&lt;&gt;$A472,1,MOD(F472-1+(COUNTIFS(G$399:$N$399,$A473)=COUNTIFS(G473:$N473,1)),F$398)+1))</f>
        <v>3</v>
      </c>
      <c r="G473" s="288">
        <f ca="1">IF($A473&lt;&gt;G$399,0,IF($A473&lt;&gt;$A472,1,MOD(G472-1+(COUNTIFS(H$399:$N$399,$A473)=COUNTIFS(H473:$N473,1)),G$398)+1))</f>
        <v>0</v>
      </c>
      <c r="H473" s="288">
        <f ca="1">IF($A473&lt;&gt;H$399,0,IF($A473&lt;&gt;$A472,1,MOD(H472-1+(COUNTIFS(I$399:$N$399,$A473)=COUNTIFS(I473:$N473,1)),H$398)+1))</f>
        <v>0</v>
      </c>
      <c r="I473" s="288">
        <f ca="1">IF($A473&lt;&gt;I$399,0,IF($A473&lt;&gt;$A472,1,MOD(I472-1+(COUNTIFS(N$399:$N$399,$A473)=COUNTIFS(N473:$N473,1)),I$398)+1))</f>
        <v>0</v>
      </c>
      <c r="J473" s="288"/>
      <c r="K473" s="288"/>
      <c r="L473" s="288"/>
      <c r="M473" s="288"/>
      <c r="O473">
        <v>73</v>
      </c>
      <c r="P473" s="107">
        <f t="shared" ca="1" si="329"/>
        <v>-0.5</v>
      </c>
      <c r="Q473" s="107">
        <f t="shared" ca="1" si="330"/>
        <v>0</v>
      </c>
      <c r="R473" s="107">
        <f t="shared" ca="1" si="331"/>
        <v>-0.5</v>
      </c>
      <c r="S473" s="107">
        <f t="shared" ca="1" si="332"/>
        <v>0.5</v>
      </c>
      <c r="T473" s="107">
        <f t="shared" ca="1" si="333"/>
        <v>0</v>
      </c>
      <c r="U473" s="107">
        <f t="shared" ca="1" si="334"/>
        <v>0</v>
      </c>
      <c r="V473" s="107">
        <f t="shared" ca="1" si="335"/>
        <v>0</v>
      </c>
      <c r="W473" s="107"/>
      <c r="X473" s="107"/>
      <c r="Y473" s="107"/>
      <c r="Z473" s="107"/>
    </row>
    <row r="474" spans="1:26" outlineLevel="1">
      <c r="A474">
        <f t="shared" ca="1" si="327"/>
        <v>1</v>
      </c>
      <c r="B474" t="str">
        <f t="shared" ca="1" si="328"/>
        <v>EP1 LPD2 LPS1</v>
      </c>
      <c r="C474" s="290">
        <f ca="1">IF($A474&lt;&gt;$A473,1,MOD(C473-1+(COUNTIFS(D$399:$N$399,$A474)=COUNTIFS(D474:$N474,1)),C$398)+1)</f>
        <v>1</v>
      </c>
      <c r="D474" s="288">
        <f ca="1">IF($A474&lt;&gt;D$399,0,IF($A474&lt;&gt;$A473,1,MOD(D473-1+(COUNTIFS(E$399:$N$399,$A474)=COUNTIFS(E474:$N474,1)),D$398)+1))</f>
        <v>0</v>
      </c>
      <c r="E474" s="288">
        <f ca="1">IF($A474&lt;&gt;E$399,0,IF($A474&lt;&gt;$A473,1,MOD(E473-1+(COUNTIFS(F$399:$N$399,$A474)=COUNTIFS(F474:$N474,1)),E$398)+1))</f>
        <v>2</v>
      </c>
      <c r="F474" s="288">
        <f ca="1">IF($A474&lt;&gt;F$399,0,IF($A474&lt;&gt;$A473,1,MOD(F473-1+(COUNTIFS(G$399:$N$399,$A474)=COUNTIFS(G474:$N474,1)),F$398)+1))</f>
        <v>1</v>
      </c>
      <c r="G474" s="288">
        <f ca="1">IF($A474&lt;&gt;G$399,0,IF($A474&lt;&gt;$A473,1,MOD(G473-1+(COUNTIFS(H$399:$N$399,$A474)=COUNTIFS(H474:$N474,1)),G$398)+1))</f>
        <v>0</v>
      </c>
      <c r="H474" s="288">
        <f ca="1">IF($A474&lt;&gt;H$399,0,IF($A474&lt;&gt;$A473,1,MOD(H473-1+(COUNTIFS(I$399:$N$399,$A474)=COUNTIFS(I474:$N474,1)),H$398)+1))</f>
        <v>0</v>
      </c>
      <c r="I474" s="288">
        <f ca="1">IF($A474&lt;&gt;I$399,0,IF($A474&lt;&gt;$A473,1,MOD(I473-1+(COUNTIFS(N$399:$N$399,$A474)=COUNTIFS(N474:$N474,1)),I$398)+1))</f>
        <v>0</v>
      </c>
      <c r="J474" s="288"/>
      <c r="K474" s="288"/>
      <c r="L474" s="288"/>
      <c r="M474" s="288"/>
      <c r="O474">
        <v>74</v>
      </c>
      <c r="P474" s="107">
        <f t="shared" ca="1" si="329"/>
        <v>-0.5</v>
      </c>
      <c r="Q474" s="107">
        <f t="shared" ca="1" si="330"/>
        <v>0</v>
      </c>
      <c r="R474" s="107">
        <f t="shared" ca="1" si="331"/>
        <v>0</v>
      </c>
      <c r="S474" s="107">
        <f t="shared" ca="1" si="332"/>
        <v>-0.5</v>
      </c>
      <c r="T474" s="107">
        <f t="shared" ca="1" si="333"/>
        <v>0</v>
      </c>
      <c r="U474" s="107">
        <f t="shared" ca="1" si="334"/>
        <v>0</v>
      </c>
      <c r="V474" s="107">
        <f t="shared" ca="1" si="335"/>
        <v>0</v>
      </c>
      <c r="W474" s="107"/>
      <c r="X474" s="107"/>
      <c r="Y474" s="107"/>
      <c r="Z474" s="107"/>
    </row>
    <row r="475" spans="1:26" outlineLevel="1">
      <c r="A475">
        <f t="shared" ca="1" si="327"/>
        <v>1</v>
      </c>
      <c r="B475" t="str">
        <f t="shared" ca="1" si="328"/>
        <v>EP1 LPD2 LPS2</v>
      </c>
      <c r="C475" s="290">
        <f ca="1">IF($A475&lt;&gt;$A474,1,MOD(C474-1+(COUNTIFS(D$399:$N$399,$A475)=COUNTIFS(D475:$N475,1)),C$398)+1)</f>
        <v>1</v>
      </c>
      <c r="D475" s="288">
        <f ca="1">IF($A475&lt;&gt;D$399,0,IF($A475&lt;&gt;$A474,1,MOD(D474-1+(COUNTIFS(E$399:$N$399,$A475)=COUNTIFS(E475:$N475,1)),D$398)+1))</f>
        <v>0</v>
      </c>
      <c r="E475" s="288">
        <f ca="1">IF($A475&lt;&gt;E$399,0,IF($A475&lt;&gt;$A474,1,MOD(E474-1+(COUNTIFS(F$399:$N$399,$A475)=COUNTIFS(F475:$N475,1)),E$398)+1))</f>
        <v>2</v>
      </c>
      <c r="F475" s="288">
        <f ca="1">IF($A475&lt;&gt;F$399,0,IF($A475&lt;&gt;$A474,1,MOD(F474-1+(COUNTIFS(G$399:$N$399,$A475)=COUNTIFS(G475:$N475,1)),F$398)+1))</f>
        <v>2</v>
      </c>
      <c r="G475" s="288">
        <f ca="1">IF($A475&lt;&gt;G$399,0,IF($A475&lt;&gt;$A474,1,MOD(G474-1+(COUNTIFS(H$399:$N$399,$A475)=COUNTIFS(H475:$N475,1)),G$398)+1))</f>
        <v>0</v>
      </c>
      <c r="H475" s="288">
        <f ca="1">IF($A475&lt;&gt;H$399,0,IF($A475&lt;&gt;$A474,1,MOD(H474-1+(COUNTIFS(I$399:$N$399,$A475)=COUNTIFS(I475:$N475,1)),H$398)+1))</f>
        <v>0</v>
      </c>
      <c r="I475" s="288">
        <f ca="1">IF($A475&lt;&gt;I$399,0,IF($A475&lt;&gt;$A474,1,MOD(I474-1+(COUNTIFS(N$399:$N$399,$A475)=COUNTIFS(N475:$N475,1)),I$398)+1))</f>
        <v>0</v>
      </c>
      <c r="J475" s="288"/>
      <c r="K475" s="288"/>
      <c r="L475" s="288"/>
      <c r="M475" s="288"/>
      <c r="O475">
        <v>75</v>
      </c>
      <c r="P475" s="107">
        <f t="shared" ca="1" si="329"/>
        <v>-0.5</v>
      </c>
      <c r="Q475" s="107">
        <f t="shared" ca="1" si="330"/>
        <v>0</v>
      </c>
      <c r="R475" s="107">
        <f t="shared" ca="1" si="331"/>
        <v>0</v>
      </c>
      <c r="S475" s="107">
        <f t="shared" ca="1" si="332"/>
        <v>0</v>
      </c>
      <c r="T475" s="107">
        <f t="shared" ca="1" si="333"/>
        <v>0</v>
      </c>
      <c r="U475" s="107">
        <f t="shared" ca="1" si="334"/>
        <v>0</v>
      </c>
      <c r="V475" s="107">
        <f t="shared" ca="1" si="335"/>
        <v>0</v>
      </c>
      <c r="W475" s="107"/>
      <c r="X475" s="107"/>
      <c r="Y475" s="107"/>
      <c r="Z475" s="107"/>
    </row>
    <row r="476" spans="1:26" outlineLevel="1">
      <c r="A476">
        <f t="shared" ca="1" si="327"/>
        <v>1</v>
      </c>
      <c r="B476" t="str">
        <f t="shared" ca="1" si="328"/>
        <v>EP1 LPD2 LPS3</v>
      </c>
      <c r="C476" s="290">
        <f ca="1">IF($A476&lt;&gt;$A475,1,MOD(C475-1+(COUNTIFS(D$399:$N$399,$A476)=COUNTIFS(D476:$N476,1)),C$398)+1)</f>
        <v>1</v>
      </c>
      <c r="D476" s="288">
        <f ca="1">IF($A476&lt;&gt;D$399,0,IF($A476&lt;&gt;$A475,1,MOD(D475-1+(COUNTIFS(E$399:$N$399,$A476)=COUNTIFS(E476:$N476,1)),D$398)+1))</f>
        <v>0</v>
      </c>
      <c r="E476" s="288">
        <f ca="1">IF($A476&lt;&gt;E$399,0,IF($A476&lt;&gt;$A475,1,MOD(E475-1+(COUNTIFS(F$399:$N$399,$A476)=COUNTIFS(F476:$N476,1)),E$398)+1))</f>
        <v>2</v>
      </c>
      <c r="F476" s="288">
        <f ca="1">IF($A476&lt;&gt;F$399,0,IF($A476&lt;&gt;$A475,1,MOD(F475-1+(COUNTIFS(G$399:$N$399,$A476)=COUNTIFS(G476:$N476,1)),F$398)+1))</f>
        <v>3</v>
      </c>
      <c r="G476" s="288">
        <f ca="1">IF($A476&lt;&gt;G$399,0,IF($A476&lt;&gt;$A475,1,MOD(G475-1+(COUNTIFS(H$399:$N$399,$A476)=COUNTIFS(H476:$N476,1)),G$398)+1))</f>
        <v>0</v>
      </c>
      <c r="H476" s="288">
        <f ca="1">IF($A476&lt;&gt;H$399,0,IF($A476&lt;&gt;$A475,1,MOD(H475-1+(COUNTIFS(I$399:$N$399,$A476)=COUNTIFS(I476:$N476,1)),H$398)+1))</f>
        <v>0</v>
      </c>
      <c r="I476" s="288">
        <f ca="1">IF($A476&lt;&gt;I$399,0,IF($A476&lt;&gt;$A475,1,MOD(I475-1+(COUNTIFS(N$399:$N$399,$A476)=COUNTIFS(N476:$N476,1)),I$398)+1))</f>
        <v>0</v>
      </c>
      <c r="J476" s="288"/>
      <c r="K476" s="288"/>
      <c r="L476" s="288"/>
      <c r="M476" s="288"/>
      <c r="O476">
        <v>76</v>
      </c>
      <c r="P476" s="107">
        <f t="shared" ca="1" si="329"/>
        <v>-0.5</v>
      </c>
      <c r="Q476" s="107">
        <f t="shared" ca="1" si="330"/>
        <v>0</v>
      </c>
      <c r="R476" s="107">
        <f t="shared" ca="1" si="331"/>
        <v>0</v>
      </c>
      <c r="S476" s="107">
        <f t="shared" ca="1" si="332"/>
        <v>0.5</v>
      </c>
      <c r="T476" s="107">
        <f t="shared" ca="1" si="333"/>
        <v>0</v>
      </c>
      <c r="U476" s="107">
        <f t="shared" ca="1" si="334"/>
        <v>0</v>
      </c>
      <c r="V476" s="107">
        <f t="shared" ca="1" si="335"/>
        <v>0</v>
      </c>
      <c r="W476" s="107"/>
      <c r="X476" s="107"/>
      <c r="Y476" s="107"/>
      <c r="Z476" s="107"/>
    </row>
    <row r="477" spans="1:26" outlineLevel="1">
      <c r="A477">
        <f t="shared" ca="1" si="327"/>
        <v>1</v>
      </c>
      <c r="B477" t="str">
        <f t="shared" ca="1" si="328"/>
        <v>EP1 LPD3 LPS1</v>
      </c>
      <c r="C477" s="290">
        <f ca="1">IF($A477&lt;&gt;$A476,1,MOD(C476-1+(COUNTIFS(D$399:$N$399,$A477)=COUNTIFS(D477:$N477,1)),C$398)+1)</f>
        <v>1</v>
      </c>
      <c r="D477" s="288">
        <f ca="1">IF($A477&lt;&gt;D$399,0,IF($A477&lt;&gt;$A476,1,MOD(D476-1+(COUNTIFS(E$399:$N$399,$A477)=COUNTIFS(E477:$N477,1)),D$398)+1))</f>
        <v>0</v>
      </c>
      <c r="E477" s="288">
        <f ca="1">IF($A477&lt;&gt;E$399,0,IF($A477&lt;&gt;$A476,1,MOD(E476-1+(COUNTIFS(F$399:$N$399,$A477)=COUNTIFS(F477:$N477,1)),E$398)+1))</f>
        <v>3</v>
      </c>
      <c r="F477" s="288">
        <f ca="1">IF($A477&lt;&gt;F$399,0,IF($A477&lt;&gt;$A476,1,MOD(F476-1+(COUNTIFS(G$399:$N$399,$A477)=COUNTIFS(G477:$N477,1)),F$398)+1))</f>
        <v>1</v>
      </c>
      <c r="G477" s="288">
        <f ca="1">IF($A477&lt;&gt;G$399,0,IF($A477&lt;&gt;$A476,1,MOD(G476-1+(COUNTIFS(H$399:$N$399,$A477)=COUNTIFS(H477:$N477,1)),G$398)+1))</f>
        <v>0</v>
      </c>
      <c r="H477" s="288">
        <f ca="1">IF($A477&lt;&gt;H$399,0,IF($A477&lt;&gt;$A476,1,MOD(H476-1+(COUNTIFS(I$399:$N$399,$A477)=COUNTIFS(I477:$N477,1)),H$398)+1))</f>
        <v>0</v>
      </c>
      <c r="I477" s="288">
        <f ca="1">IF($A477&lt;&gt;I$399,0,IF($A477&lt;&gt;$A476,1,MOD(I476-1+(COUNTIFS(N$399:$N$399,$A477)=COUNTIFS(N477:$N477,1)),I$398)+1))</f>
        <v>0</v>
      </c>
      <c r="J477" s="288"/>
      <c r="K477" s="288"/>
      <c r="L477" s="288"/>
      <c r="M477" s="288"/>
      <c r="O477">
        <v>77</v>
      </c>
      <c r="P477" s="107">
        <f t="shared" ca="1" si="329"/>
        <v>-0.5</v>
      </c>
      <c r="Q477" s="107">
        <f t="shared" ca="1" si="330"/>
        <v>0</v>
      </c>
      <c r="R477" s="107">
        <f t="shared" ca="1" si="331"/>
        <v>0.5</v>
      </c>
      <c r="S477" s="107">
        <f t="shared" ca="1" si="332"/>
        <v>-0.5</v>
      </c>
      <c r="T477" s="107">
        <f t="shared" ca="1" si="333"/>
        <v>0</v>
      </c>
      <c r="U477" s="107">
        <f t="shared" ca="1" si="334"/>
        <v>0</v>
      </c>
      <c r="V477" s="107">
        <f t="shared" ca="1" si="335"/>
        <v>0</v>
      </c>
      <c r="W477" s="107"/>
      <c r="X477" s="107"/>
      <c r="Y477" s="107"/>
      <c r="Z477" s="107"/>
    </row>
    <row r="478" spans="1:26" outlineLevel="1">
      <c r="A478">
        <f t="shared" ca="1" si="327"/>
        <v>1</v>
      </c>
      <c r="B478" t="str">
        <f t="shared" ca="1" si="328"/>
        <v>EP1 LPD3 LPS2</v>
      </c>
      <c r="C478" s="290">
        <f ca="1">IF($A478&lt;&gt;$A477,1,MOD(C477-1+(COUNTIFS(D$399:$N$399,$A478)=COUNTIFS(D478:$N478,1)),C$398)+1)</f>
        <v>1</v>
      </c>
      <c r="D478" s="288">
        <f ca="1">IF($A478&lt;&gt;D$399,0,IF($A478&lt;&gt;$A477,1,MOD(D477-1+(COUNTIFS(E$399:$N$399,$A478)=COUNTIFS(E478:$N478,1)),D$398)+1))</f>
        <v>0</v>
      </c>
      <c r="E478" s="288">
        <f ca="1">IF($A478&lt;&gt;E$399,0,IF($A478&lt;&gt;$A477,1,MOD(E477-1+(COUNTIFS(F$399:$N$399,$A478)=COUNTIFS(F478:$N478,1)),E$398)+1))</f>
        <v>3</v>
      </c>
      <c r="F478" s="288">
        <f ca="1">IF($A478&lt;&gt;F$399,0,IF($A478&lt;&gt;$A477,1,MOD(F477-1+(COUNTIFS(G$399:$N$399,$A478)=COUNTIFS(G478:$N478,1)),F$398)+1))</f>
        <v>2</v>
      </c>
      <c r="G478" s="288">
        <f ca="1">IF($A478&lt;&gt;G$399,0,IF($A478&lt;&gt;$A477,1,MOD(G477-1+(COUNTIFS(H$399:$N$399,$A478)=COUNTIFS(H478:$N478,1)),G$398)+1))</f>
        <v>0</v>
      </c>
      <c r="H478" s="288">
        <f ca="1">IF($A478&lt;&gt;H$399,0,IF($A478&lt;&gt;$A477,1,MOD(H477-1+(COUNTIFS(I$399:$N$399,$A478)=COUNTIFS(I478:$N478,1)),H$398)+1))</f>
        <v>0</v>
      </c>
      <c r="I478" s="288">
        <f ca="1">IF($A478&lt;&gt;I$399,0,IF($A478&lt;&gt;$A477,1,MOD(I477-1+(COUNTIFS(N$399:$N$399,$A478)=COUNTIFS(N478:$N478,1)),I$398)+1))</f>
        <v>0</v>
      </c>
      <c r="J478" s="288"/>
      <c r="K478" s="288"/>
      <c r="L478" s="288"/>
      <c r="M478" s="288"/>
      <c r="O478">
        <v>78</v>
      </c>
      <c r="P478" s="107">
        <f t="shared" ca="1" si="329"/>
        <v>-0.5</v>
      </c>
      <c r="Q478" s="107">
        <f t="shared" ca="1" si="330"/>
        <v>0</v>
      </c>
      <c r="R478" s="107">
        <f t="shared" ca="1" si="331"/>
        <v>0.5</v>
      </c>
      <c r="S478" s="107">
        <f t="shared" ca="1" si="332"/>
        <v>0</v>
      </c>
      <c r="T478" s="107">
        <f t="shared" ca="1" si="333"/>
        <v>0</v>
      </c>
      <c r="U478" s="107">
        <f t="shared" ca="1" si="334"/>
        <v>0</v>
      </c>
      <c r="V478" s="107">
        <f t="shared" ca="1" si="335"/>
        <v>0</v>
      </c>
      <c r="W478" s="107"/>
      <c r="X478" s="107"/>
      <c r="Y478" s="107"/>
      <c r="Z478" s="107"/>
    </row>
    <row r="479" spans="1:26" outlineLevel="1">
      <c r="A479">
        <f t="shared" ca="1" si="327"/>
        <v>1</v>
      </c>
      <c r="B479" t="str">
        <f t="shared" ca="1" si="328"/>
        <v>EP1 LPD3 LPS3</v>
      </c>
      <c r="C479" s="290">
        <f ca="1">IF($A479&lt;&gt;$A478,1,MOD(C478-1+(COUNTIFS(D$399:$N$399,$A479)=COUNTIFS(D479:$N479,1)),C$398)+1)</f>
        <v>1</v>
      </c>
      <c r="D479" s="288">
        <f ca="1">IF($A479&lt;&gt;D$399,0,IF($A479&lt;&gt;$A478,1,MOD(D478-1+(COUNTIFS(E$399:$N$399,$A479)=COUNTIFS(E479:$N479,1)),D$398)+1))</f>
        <v>0</v>
      </c>
      <c r="E479" s="288">
        <f ca="1">IF($A479&lt;&gt;E$399,0,IF($A479&lt;&gt;$A478,1,MOD(E478-1+(COUNTIFS(F$399:$N$399,$A479)=COUNTIFS(F479:$N479,1)),E$398)+1))</f>
        <v>3</v>
      </c>
      <c r="F479" s="288">
        <f ca="1">IF($A479&lt;&gt;F$399,0,IF($A479&lt;&gt;$A478,1,MOD(F478-1+(COUNTIFS(G$399:$N$399,$A479)=COUNTIFS(G479:$N479,1)),F$398)+1))</f>
        <v>3</v>
      </c>
      <c r="G479" s="288">
        <f ca="1">IF($A479&lt;&gt;G$399,0,IF($A479&lt;&gt;$A478,1,MOD(G478-1+(COUNTIFS(H$399:$N$399,$A479)=COUNTIFS(H479:$N479,1)),G$398)+1))</f>
        <v>0</v>
      </c>
      <c r="H479" s="288">
        <f ca="1">IF($A479&lt;&gt;H$399,0,IF($A479&lt;&gt;$A478,1,MOD(H478-1+(COUNTIFS(I$399:$N$399,$A479)=COUNTIFS(I479:$N479,1)),H$398)+1))</f>
        <v>0</v>
      </c>
      <c r="I479" s="288">
        <f ca="1">IF($A479&lt;&gt;I$399,0,IF($A479&lt;&gt;$A478,1,MOD(I478-1+(COUNTIFS(N$399:$N$399,$A479)=COUNTIFS(N479:$N479,1)),I$398)+1))</f>
        <v>0</v>
      </c>
      <c r="J479" s="288"/>
      <c r="K479" s="288"/>
      <c r="L479" s="288"/>
      <c r="M479" s="288"/>
      <c r="O479">
        <v>79</v>
      </c>
      <c r="P479" s="107">
        <f t="shared" ca="1" si="329"/>
        <v>-0.5</v>
      </c>
      <c r="Q479" s="107">
        <f t="shared" ca="1" si="330"/>
        <v>0</v>
      </c>
      <c r="R479" s="107">
        <f t="shared" ca="1" si="331"/>
        <v>0.5</v>
      </c>
      <c r="S479" s="107">
        <f t="shared" ca="1" si="332"/>
        <v>0.5</v>
      </c>
      <c r="T479" s="107">
        <f t="shared" ca="1" si="333"/>
        <v>0</v>
      </c>
      <c r="U479" s="107">
        <f t="shared" ca="1" si="334"/>
        <v>0</v>
      </c>
      <c r="V479" s="107">
        <f t="shared" ca="1" si="335"/>
        <v>0</v>
      </c>
      <c r="W479" s="107"/>
      <c r="X479" s="107"/>
      <c r="Y479" s="107"/>
      <c r="Z479" s="107"/>
    </row>
    <row r="480" spans="1:26" outlineLevel="1">
      <c r="A480">
        <f t="shared" ca="1" si="327"/>
        <v>1</v>
      </c>
      <c r="B480" t="str">
        <f t="shared" ca="1" si="328"/>
        <v>EP2 LPD1 LPS1</v>
      </c>
      <c r="C480" s="290">
        <f ca="1">IF($A480&lt;&gt;$A479,1,MOD(C479-1+(COUNTIFS(D$399:$N$399,$A480)=COUNTIFS(D480:$N480,1)),C$398)+1)</f>
        <v>2</v>
      </c>
      <c r="D480" s="288">
        <f ca="1">IF($A480&lt;&gt;D$399,0,IF($A480&lt;&gt;$A479,1,MOD(D479-1+(COUNTIFS(E$399:$N$399,$A480)=COUNTIFS(E480:$N480,1)),D$398)+1))</f>
        <v>0</v>
      </c>
      <c r="E480" s="288">
        <f ca="1">IF($A480&lt;&gt;E$399,0,IF($A480&lt;&gt;$A479,1,MOD(E479-1+(COUNTIFS(F$399:$N$399,$A480)=COUNTIFS(F480:$N480,1)),E$398)+1))</f>
        <v>1</v>
      </c>
      <c r="F480" s="288">
        <f ca="1">IF($A480&lt;&gt;F$399,0,IF($A480&lt;&gt;$A479,1,MOD(F479-1+(COUNTIFS(G$399:$N$399,$A480)=COUNTIFS(G480:$N480,1)),F$398)+1))</f>
        <v>1</v>
      </c>
      <c r="G480" s="288">
        <f ca="1">IF($A480&lt;&gt;G$399,0,IF($A480&lt;&gt;$A479,1,MOD(G479-1+(COUNTIFS(H$399:$N$399,$A480)=COUNTIFS(H480:$N480,1)),G$398)+1))</f>
        <v>0</v>
      </c>
      <c r="H480" s="288">
        <f ca="1">IF($A480&lt;&gt;H$399,0,IF($A480&lt;&gt;$A479,1,MOD(H479-1+(COUNTIFS(I$399:$N$399,$A480)=COUNTIFS(I480:$N480,1)),H$398)+1))</f>
        <v>0</v>
      </c>
      <c r="I480" s="288">
        <f ca="1">IF($A480&lt;&gt;I$399,0,IF($A480&lt;&gt;$A479,1,MOD(I479-1+(COUNTIFS(N$399:$N$399,$A480)=COUNTIFS(N480:$N480,1)),I$398)+1))</f>
        <v>0</v>
      </c>
      <c r="J480" s="288"/>
      <c r="K480" s="288"/>
      <c r="L480" s="288"/>
      <c r="M480" s="288"/>
      <c r="O480">
        <v>80</v>
      </c>
      <c r="P480" s="107">
        <f t="shared" ca="1" si="329"/>
        <v>0</v>
      </c>
      <c r="Q480" s="107">
        <f t="shared" ca="1" si="330"/>
        <v>0</v>
      </c>
      <c r="R480" s="107">
        <f t="shared" ca="1" si="331"/>
        <v>-0.5</v>
      </c>
      <c r="S480" s="107">
        <f t="shared" ca="1" si="332"/>
        <v>-0.5</v>
      </c>
      <c r="T480" s="107">
        <f t="shared" ca="1" si="333"/>
        <v>0</v>
      </c>
      <c r="U480" s="107">
        <f t="shared" ca="1" si="334"/>
        <v>0</v>
      </c>
      <c r="V480" s="107">
        <f t="shared" ca="1" si="335"/>
        <v>0</v>
      </c>
      <c r="W480" s="107"/>
      <c r="X480" s="107"/>
      <c r="Y480" s="107"/>
      <c r="Z480" s="107"/>
    </row>
    <row r="481" spans="1:26" outlineLevel="1">
      <c r="A481" s="18">
        <v>2</v>
      </c>
      <c r="B481" t="str">
        <f t="shared" ca="1" si="328"/>
        <v>EP1 LPD1 LPS1 LPM1</v>
      </c>
      <c r="C481" s="290">
        <f ca="1">IF($A481&lt;&gt;$A480,1,MOD(C480-1+(COUNTIFS(D$399:$N$399,$A481)=COUNTIFS(D481:$N481,1)),C$398)+1)</f>
        <v>1</v>
      </c>
      <c r="D481" s="288">
        <f>IF($A481&lt;&gt;D$399,0,IF($A481&lt;&gt;$A480,1,MOD(D480-1+(COUNTIFS(E$399:$N$399,$A481)=COUNTIFS(E481:$N481,1)),D$398)+1))</f>
        <v>0</v>
      </c>
      <c r="E481" s="288">
        <f>IF($A481&lt;&gt;E$399,0,IF($A481&lt;&gt;$A480,1,MOD(E480-1+(COUNTIFS(F$399:$N$399,$A481)=COUNTIFS(F481:$N481,1)),E$398)+1))</f>
        <v>0</v>
      </c>
      <c r="F481" s="288">
        <f>IF($A481&lt;&gt;F$399,0,IF($A481&lt;&gt;$A480,1,MOD(F480-1+(COUNTIFS(G$399:$N$399,$A481)=COUNTIFS(G481:$N481,1)),F$398)+1))</f>
        <v>0</v>
      </c>
      <c r="G481" s="288">
        <f ca="1">IF($A481&lt;&gt;G$399,0,IF($A481&lt;&gt;$A480,1,MOD(G480-1+(COUNTIFS(H$399:$N$399,$A481)=COUNTIFS(H481:$N481,1)),G$398)+1))</f>
        <v>1</v>
      </c>
      <c r="H481" s="288">
        <f ca="1">IF($A481&lt;&gt;H$399,0,IF($A481&lt;&gt;$A480,1,MOD(H480-1+(COUNTIFS(I$399:$N$399,$A481)=COUNTIFS(I481:$N481,1)),H$398)+1))</f>
        <v>1</v>
      </c>
      <c r="I481" s="288">
        <f ca="1">IF($A481&lt;&gt;I$399,0,IF($A481&lt;&gt;$A480,1,MOD(I480-1+(COUNTIFS(N$399:$N$399,$A481)=COUNTIFS(N481:$N481,1)),I$398)+1))</f>
        <v>1</v>
      </c>
      <c r="J481" s="288"/>
      <c r="K481" s="288"/>
      <c r="L481" s="288"/>
      <c r="M481" s="288"/>
      <c r="O481">
        <v>81</v>
      </c>
      <c r="P481" s="107">
        <f t="shared" ref="P481:P544" ca="1" si="336">IF(C481=0,0,INDEX(C$391:C$394,C481,1))</f>
        <v>-0.5</v>
      </c>
      <c r="Q481" s="107">
        <f t="shared" ref="Q481:Q544" si="337">IF(D481=0,0,INDEX(D$391:D$394,D481,1))</f>
        <v>0</v>
      </c>
      <c r="R481" s="107">
        <f t="shared" ref="R481:R544" si="338">IF(E481=0,0,INDEX(E$391:E$394,E481,1))</f>
        <v>0</v>
      </c>
      <c r="S481" s="107">
        <f t="shared" ref="S481:S544" si="339">IF(F481=0,0,INDEX(F$391:F$394,F481,1))</f>
        <v>0</v>
      </c>
      <c r="T481" s="107">
        <v>0</v>
      </c>
      <c r="U481" s="107">
        <f t="shared" ref="U481:U544" ca="1" si="340">IF(H481=0,0,INDEX(H$391:H$394,H481,1))</f>
        <v>-0.5</v>
      </c>
      <c r="V481" s="107">
        <f t="shared" ref="V481:V544" ca="1" si="341">IF(I481=0,0,INDEX(I$391:I$394,I481,1))</f>
        <v>-0.5</v>
      </c>
      <c r="W481" s="107"/>
      <c r="X481" s="107"/>
      <c r="Y481" s="107"/>
      <c r="Z481" s="107"/>
    </row>
    <row r="482" spans="1:26" outlineLevel="1">
      <c r="A482">
        <f t="shared" ref="A482:A545" ca="1" si="342">OFFSET(A482,-1,0)</f>
        <v>2</v>
      </c>
      <c r="B482" t="str">
        <f t="shared" ca="1" si="328"/>
        <v>EP1 LPD1 LPS1 LPM2</v>
      </c>
      <c r="C482" s="290">
        <f ca="1">IF($A482&lt;&gt;$A481,1,MOD(C481-1+(COUNTIFS(D$399:$N$399,$A482)=COUNTIFS(D482:$N482,1)),C$398)+1)</f>
        <v>1</v>
      </c>
      <c r="D482" s="288">
        <f ca="1">IF($A482&lt;&gt;D$399,0,IF($A482&lt;&gt;$A481,1,MOD(D481-1+(COUNTIFS(E$399:$N$399,$A482)=COUNTIFS(E482:$N482,1)),D$398)+1))</f>
        <v>0</v>
      </c>
      <c r="E482" s="288">
        <f ca="1">IF($A482&lt;&gt;E$399,0,IF($A482&lt;&gt;$A481,1,MOD(E481-1+(COUNTIFS(F$399:$N$399,$A482)=COUNTIFS(F482:$N482,1)),E$398)+1))</f>
        <v>0</v>
      </c>
      <c r="F482" s="288">
        <f ca="1">IF($A482&lt;&gt;F$399,0,IF($A482&lt;&gt;$A481,1,MOD(F481-1+(COUNTIFS(G$399:$N$399,$A482)=COUNTIFS(G482:$N482,1)),F$398)+1))</f>
        <v>0</v>
      </c>
      <c r="G482" s="288">
        <f ca="1">IF($A482&lt;&gt;G$399,0,IF($A482&lt;&gt;$A481,1,MOD(G481-1+(COUNTIFS(H$399:$N$399,$A482)=COUNTIFS(H482:$N482,1)),G$398)+1))</f>
        <v>1</v>
      </c>
      <c r="H482" s="288">
        <f ca="1">IF($A482&lt;&gt;H$399,0,IF($A482&lt;&gt;$A481,1,MOD(H481-1+(COUNTIFS(I$399:$N$399,$A482)=COUNTIFS(I482:$N482,1)),H$398)+1))</f>
        <v>1</v>
      </c>
      <c r="I482" s="288">
        <f ca="1">IF($A482&lt;&gt;I$399,0,IF($A482&lt;&gt;$A481,1,MOD(I481-1+(COUNTIFS(N$399:$N$399,$A482)=COUNTIFS(N482:$N482,1)),I$398)+1))</f>
        <v>2</v>
      </c>
      <c r="J482" s="288"/>
      <c r="K482" s="288"/>
      <c r="L482" s="288"/>
      <c r="M482" s="288"/>
      <c r="O482">
        <v>82</v>
      </c>
      <c r="P482" s="107">
        <f t="shared" ca="1" si="336"/>
        <v>-0.5</v>
      </c>
      <c r="Q482" s="107">
        <f t="shared" ca="1" si="337"/>
        <v>0</v>
      </c>
      <c r="R482" s="107">
        <f t="shared" ca="1" si="338"/>
        <v>0</v>
      </c>
      <c r="S482" s="107">
        <f t="shared" ca="1" si="339"/>
        <v>0</v>
      </c>
      <c r="T482" s="107">
        <v>0</v>
      </c>
      <c r="U482" s="107">
        <f t="shared" ca="1" si="340"/>
        <v>-0.5</v>
      </c>
      <c r="V482" s="107">
        <f t="shared" ca="1" si="341"/>
        <v>0</v>
      </c>
      <c r="W482" s="107"/>
      <c r="X482" s="107"/>
      <c r="Y482" s="107"/>
      <c r="Z482" s="107"/>
    </row>
    <row r="483" spans="1:26" outlineLevel="1">
      <c r="A483">
        <f t="shared" ca="1" si="342"/>
        <v>2</v>
      </c>
      <c r="B483" t="str">
        <f t="shared" ca="1" si="328"/>
        <v>EP1 LPD1 LPS1 LPM3</v>
      </c>
      <c r="C483" s="290">
        <f ca="1">IF($A483&lt;&gt;$A482,1,MOD(C482-1+(COUNTIFS(D$399:$N$399,$A483)=COUNTIFS(D483:$N483,1)),C$398)+1)</f>
        <v>1</v>
      </c>
      <c r="D483" s="288">
        <f ca="1">IF($A483&lt;&gt;D$399,0,IF($A483&lt;&gt;$A482,1,MOD(D482-1+(COUNTIFS(E$399:$N$399,$A483)=COUNTIFS(E483:$N483,1)),D$398)+1))</f>
        <v>0</v>
      </c>
      <c r="E483" s="288">
        <f ca="1">IF($A483&lt;&gt;E$399,0,IF($A483&lt;&gt;$A482,1,MOD(E482-1+(COUNTIFS(F$399:$N$399,$A483)=COUNTIFS(F483:$N483,1)),E$398)+1))</f>
        <v>0</v>
      </c>
      <c r="F483" s="288">
        <f ca="1">IF($A483&lt;&gt;F$399,0,IF($A483&lt;&gt;$A482,1,MOD(F482-1+(COUNTIFS(G$399:$N$399,$A483)=COUNTIFS(G483:$N483,1)),F$398)+1))</f>
        <v>0</v>
      </c>
      <c r="G483" s="288">
        <f ca="1">IF($A483&lt;&gt;G$399,0,IF($A483&lt;&gt;$A482,1,MOD(G482-1+(COUNTIFS(H$399:$N$399,$A483)=COUNTIFS(H483:$N483,1)),G$398)+1))</f>
        <v>1</v>
      </c>
      <c r="H483" s="288">
        <f ca="1">IF($A483&lt;&gt;H$399,0,IF($A483&lt;&gt;$A482,1,MOD(H482-1+(COUNTIFS(I$399:$N$399,$A483)=COUNTIFS(I483:$N483,1)),H$398)+1))</f>
        <v>1</v>
      </c>
      <c r="I483" s="288">
        <f ca="1">IF($A483&lt;&gt;I$399,0,IF($A483&lt;&gt;$A482,1,MOD(I482-1+(COUNTIFS(N$399:$N$399,$A483)=COUNTIFS(N483:$N483,1)),I$398)+1))</f>
        <v>3</v>
      </c>
      <c r="J483" s="288"/>
      <c r="K483" s="288"/>
      <c r="L483" s="288"/>
      <c r="M483" s="288"/>
      <c r="O483">
        <v>83</v>
      </c>
      <c r="P483" s="107">
        <f t="shared" ca="1" si="336"/>
        <v>-0.5</v>
      </c>
      <c r="Q483" s="107">
        <f t="shared" ca="1" si="337"/>
        <v>0</v>
      </c>
      <c r="R483" s="107">
        <f t="shared" ca="1" si="338"/>
        <v>0</v>
      </c>
      <c r="S483" s="107">
        <f t="shared" ca="1" si="339"/>
        <v>0</v>
      </c>
      <c r="T483" s="107">
        <v>0</v>
      </c>
      <c r="U483" s="107">
        <f t="shared" ca="1" si="340"/>
        <v>-0.5</v>
      </c>
      <c r="V483" s="107">
        <f t="shared" ca="1" si="341"/>
        <v>0.5</v>
      </c>
      <c r="W483" s="107"/>
      <c r="X483" s="107"/>
      <c r="Y483" s="107"/>
      <c r="Z483" s="107"/>
    </row>
    <row r="484" spans="1:26" outlineLevel="1">
      <c r="A484">
        <f t="shared" ca="1" si="342"/>
        <v>2</v>
      </c>
      <c r="B484" t="str">
        <f t="shared" ca="1" si="328"/>
        <v>EP1 LPD1 LPS2 LPM1</v>
      </c>
      <c r="C484" s="290">
        <f ca="1">IF($A484&lt;&gt;$A483,1,MOD(C483-1+(COUNTIFS(D$399:$N$399,$A484)=COUNTIFS(D484:$N484,1)),C$398)+1)</f>
        <v>1</v>
      </c>
      <c r="D484" s="288">
        <f ca="1">IF($A484&lt;&gt;D$399,0,IF($A484&lt;&gt;$A483,1,MOD(D483-1+(COUNTIFS(E$399:$N$399,$A484)=COUNTIFS(E484:$N484,1)),D$398)+1))</f>
        <v>0</v>
      </c>
      <c r="E484" s="288">
        <f ca="1">IF($A484&lt;&gt;E$399,0,IF($A484&lt;&gt;$A483,1,MOD(E483-1+(COUNTIFS(F$399:$N$399,$A484)=COUNTIFS(F484:$N484,1)),E$398)+1))</f>
        <v>0</v>
      </c>
      <c r="F484" s="288">
        <f ca="1">IF($A484&lt;&gt;F$399,0,IF($A484&lt;&gt;$A483,1,MOD(F483-1+(COUNTIFS(G$399:$N$399,$A484)=COUNTIFS(G484:$N484,1)),F$398)+1))</f>
        <v>0</v>
      </c>
      <c r="G484" s="288">
        <f ca="1">IF($A484&lt;&gt;G$399,0,IF($A484&lt;&gt;$A483,1,MOD(G483-1+(COUNTIFS(H$399:$N$399,$A484)=COUNTIFS(H484:$N484,1)),G$398)+1))</f>
        <v>1</v>
      </c>
      <c r="H484" s="288">
        <f ca="1">IF($A484&lt;&gt;H$399,0,IF($A484&lt;&gt;$A483,1,MOD(H483-1+(COUNTIFS(I$399:$N$399,$A484)=COUNTIFS(I484:$N484,1)),H$398)+1))</f>
        <v>2</v>
      </c>
      <c r="I484" s="288">
        <f ca="1">IF($A484&lt;&gt;I$399,0,IF($A484&lt;&gt;$A483,1,MOD(I483-1+(COUNTIFS(N$399:$N$399,$A484)=COUNTIFS(N484:$N484,1)),I$398)+1))</f>
        <v>1</v>
      </c>
      <c r="J484" s="288"/>
      <c r="K484" s="288"/>
      <c r="L484" s="288"/>
      <c r="M484" s="288"/>
      <c r="O484">
        <v>84</v>
      </c>
      <c r="P484" s="107">
        <f t="shared" ca="1" si="336"/>
        <v>-0.5</v>
      </c>
      <c r="Q484" s="107">
        <f t="shared" ca="1" si="337"/>
        <v>0</v>
      </c>
      <c r="R484" s="107">
        <f t="shared" ca="1" si="338"/>
        <v>0</v>
      </c>
      <c r="S484" s="107">
        <f t="shared" ca="1" si="339"/>
        <v>0</v>
      </c>
      <c r="T484" s="107">
        <v>0</v>
      </c>
      <c r="U484" s="107">
        <f t="shared" ca="1" si="340"/>
        <v>0</v>
      </c>
      <c r="V484" s="107">
        <f t="shared" ca="1" si="341"/>
        <v>-0.5</v>
      </c>
      <c r="W484" s="107"/>
      <c r="X484" s="107"/>
      <c r="Y484" s="107"/>
      <c r="Z484" s="107"/>
    </row>
    <row r="485" spans="1:26" outlineLevel="1">
      <c r="A485">
        <f t="shared" ca="1" si="342"/>
        <v>2</v>
      </c>
      <c r="B485" t="str">
        <f t="shared" ca="1" si="328"/>
        <v>EP1 LPD1 LPS2 LPM2</v>
      </c>
      <c r="C485" s="290">
        <f ca="1">IF($A485&lt;&gt;$A484,1,MOD(C484-1+(COUNTIFS(D$399:$N$399,$A485)=COUNTIFS(D485:$N485,1)),C$398)+1)</f>
        <v>1</v>
      </c>
      <c r="D485" s="288">
        <f ca="1">IF($A485&lt;&gt;D$399,0,IF($A485&lt;&gt;$A484,1,MOD(D484-1+(COUNTIFS(E$399:$N$399,$A485)=COUNTIFS(E485:$N485,1)),D$398)+1))</f>
        <v>0</v>
      </c>
      <c r="E485" s="288">
        <f ca="1">IF($A485&lt;&gt;E$399,0,IF($A485&lt;&gt;$A484,1,MOD(E484-1+(COUNTIFS(F$399:$N$399,$A485)=COUNTIFS(F485:$N485,1)),E$398)+1))</f>
        <v>0</v>
      </c>
      <c r="F485" s="288">
        <f ca="1">IF($A485&lt;&gt;F$399,0,IF($A485&lt;&gt;$A484,1,MOD(F484-1+(COUNTIFS(G$399:$N$399,$A485)=COUNTIFS(G485:$N485,1)),F$398)+1))</f>
        <v>0</v>
      </c>
      <c r="G485" s="288">
        <f ca="1">IF($A485&lt;&gt;G$399,0,IF($A485&lt;&gt;$A484,1,MOD(G484-1+(COUNTIFS(H$399:$N$399,$A485)=COUNTIFS(H485:$N485,1)),G$398)+1))</f>
        <v>1</v>
      </c>
      <c r="H485" s="288">
        <f ca="1">IF($A485&lt;&gt;H$399,0,IF($A485&lt;&gt;$A484,1,MOD(H484-1+(COUNTIFS(I$399:$N$399,$A485)=COUNTIFS(I485:$N485,1)),H$398)+1))</f>
        <v>2</v>
      </c>
      <c r="I485" s="288">
        <f ca="1">IF($A485&lt;&gt;I$399,0,IF($A485&lt;&gt;$A484,1,MOD(I484-1+(COUNTIFS(N$399:$N$399,$A485)=COUNTIFS(N485:$N485,1)),I$398)+1))</f>
        <v>2</v>
      </c>
      <c r="J485" s="288"/>
      <c r="K485" s="288"/>
      <c r="L485" s="288"/>
      <c r="M485" s="288"/>
      <c r="O485">
        <v>85</v>
      </c>
      <c r="P485" s="107">
        <f t="shared" ca="1" si="336"/>
        <v>-0.5</v>
      </c>
      <c r="Q485" s="107">
        <f t="shared" ca="1" si="337"/>
        <v>0</v>
      </c>
      <c r="R485" s="107">
        <f t="shared" ca="1" si="338"/>
        <v>0</v>
      </c>
      <c r="S485" s="107">
        <f t="shared" ca="1" si="339"/>
        <v>0</v>
      </c>
      <c r="T485" s="107">
        <v>0</v>
      </c>
      <c r="U485" s="107">
        <f t="shared" ca="1" si="340"/>
        <v>0</v>
      </c>
      <c r="V485" s="107">
        <f t="shared" ca="1" si="341"/>
        <v>0</v>
      </c>
      <c r="W485" s="107"/>
      <c r="X485" s="107"/>
      <c r="Y485" s="107"/>
      <c r="Z485" s="107"/>
    </row>
    <row r="486" spans="1:26" outlineLevel="1">
      <c r="A486">
        <f t="shared" ca="1" si="342"/>
        <v>2</v>
      </c>
      <c r="B486" t="str">
        <f t="shared" ca="1" si="328"/>
        <v>EP1 LPD1 LPS2 LPM3</v>
      </c>
      <c r="C486" s="290">
        <f ca="1">IF($A486&lt;&gt;$A485,1,MOD(C485-1+(COUNTIFS(D$399:$N$399,$A486)=COUNTIFS(D486:$N486,1)),C$398)+1)</f>
        <v>1</v>
      </c>
      <c r="D486" s="288">
        <f ca="1">IF($A486&lt;&gt;D$399,0,IF($A486&lt;&gt;$A485,1,MOD(D485-1+(COUNTIFS(E$399:$N$399,$A486)=COUNTIFS(E486:$N486,1)),D$398)+1))</f>
        <v>0</v>
      </c>
      <c r="E486" s="288">
        <f ca="1">IF($A486&lt;&gt;E$399,0,IF($A486&lt;&gt;$A485,1,MOD(E485-1+(COUNTIFS(F$399:$N$399,$A486)=COUNTIFS(F486:$N486,1)),E$398)+1))</f>
        <v>0</v>
      </c>
      <c r="F486" s="288">
        <f ca="1">IF($A486&lt;&gt;F$399,0,IF($A486&lt;&gt;$A485,1,MOD(F485-1+(COUNTIFS(G$399:$N$399,$A486)=COUNTIFS(G486:$N486,1)),F$398)+1))</f>
        <v>0</v>
      </c>
      <c r="G486" s="288">
        <f ca="1">IF($A486&lt;&gt;G$399,0,IF($A486&lt;&gt;$A485,1,MOD(G485-1+(COUNTIFS(H$399:$N$399,$A486)=COUNTIFS(H486:$N486,1)),G$398)+1))</f>
        <v>1</v>
      </c>
      <c r="H486" s="288">
        <f ca="1">IF($A486&lt;&gt;H$399,0,IF($A486&lt;&gt;$A485,1,MOD(H485-1+(COUNTIFS(I$399:$N$399,$A486)=COUNTIFS(I486:$N486,1)),H$398)+1))</f>
        <v>2</v>
      </c>
      <c r="I486" s="288">
        <f ca="1">IF($A486&lt;&gt;I$399,0,IF($A486&lt;&gt;$A485,1,MOD(I485-1+(COUNTIFS(N$399:$N$399,$A486)=COUNTIFS(N486:$N486,1)),I$398)+1))</f>
        <v>3</v>
      </c>
      <c r="J486" s="288"/>
      <c r="K486" s="288"/>
      <c r="L486" s="288"/>
      <c r="M486" s="288"/>
      <c r="O486">
        <v>86</v>
      </c>
      <c r="P486" s="107">
        <f t="shared" ca="1" si="336"/>
        <v>-0.5</v>
      </c>
      <c r="Q486" s="107">
        <f t="shared" ca="1" si="337"/>
        <v>0</v>
      </c>
      <c r="R486" s="107">
        <f t="shared" ca="1" si="338"/>
        <v>0</v>
      </c>
      <c r="S486" s="107">
        <f t="shared" ca="1" si="339"/>
        <v>0</v>
      </c>
      <c r="T486" s="107">
        <v>0</v>
      </c>
      <c r="U486" s="107">
        <f t="shared" ca="1" si="340"/>
        <v>0</v>
      </c>
      <c r="V486" s="107">
        <f t="shared" ca="1" si="341"/>
        <v>0.5</v>
      </c>
      <c r="W486" s="107"/>
      <c r="X486" s="107"/>
      <c r="Y486" s="107"/>
      <c r="Z486" s="107"/>
    </row>
    <row r="487" spans="1:26" outlineLevel="1">
      <c r="A487">
        <f t="shared" ca="1" si="342"/>
        <v>2</v>
      </c>
      <c r="B487" t="str">
        <f t="shared" ca="1" si="328"/>
        <v>EP1 LPD1 LPS3 LPM1</v>
      </c>
      <c r="C487" s="290">
        <f ca="1">IF($A487&lt;&gt;$A486,1,MOD(C486-1+(COUNTIFS(D$399:$N$399,$A487)=COUNTIFS(D487:$N487,1)),C$398)+1)</f>
        <v>1</v>
      </c>
      <c r="D487" s="288">
        <f ca="1">IF($A487&lt;&gt;D$399,0,IF($A487&lt;&gt;$A486,1,MOD(D486-1+(COUNTIFS(E$399:$N$399,$A487)=COUNTIFS(E487:$N487,1)),D$398)+1))</f>
        <v>0</v>
      </c>
      <c r="E487" s="288">
        <f ca="1">IF($A487&lt;&gt;E$399,0,IF($A487&lt;&gt;$A486,1,MOD(E486-1+(COUNTIFS(F$399:$N$399,$A487)=COUNTIFS(F487:$N487,1)),E$398)+1))</f>
        <v>0</v>
      </c>
      <c r="F487" s="288">
        <f ca="1">IF($A487&lt;&gt;F$399,0,IF($A487&lt;&gt;$A486,1,MOD(F486-1+(COUNTIFS(G$399:$N$399,$A487)=COUNTIFS(G487:$N487,1)),F$398)+1))</f>
        <v>0</v>
      </c>
      <c r="G487" s="288">
        <f ca="1">IF($A487&lt;&gt;G$399,0,IF($A487&lt;&gt;$A486,1,MOD(G486-1+(COUNTIFS(H$399:$N$399,$A487)=COUNTIFS(H487:$N487,1)),G$398)+1))</f>
        <v>1</v>
      </c>
      <c r="H487" s="288">
        <f ca="1">IF($A487&lt;&gt;H$399,0,IF($A487&lt;&gt;$A486,1,MOD(H486-1+(COUNTIFS(I$399:$N$399,$A487)=COUNTIFS(I487:$N487,1)),H$398)+1))</f>
        <v>3</v>
      </c>
      <c r="I487" s="288">
        <f ca="1">IF($A487&lt;&gt;I$399,0,IF($A487&lt;&gt;$A486,1,MOD(I486-1+(COUNTIFS(N$399:$N$399,$A487)=COUNTIFS(N487:$N487,1)),I$398)+1))</f>
        <v>1</v>
      </c>
      <c r="J487" s="288"/>
      <c r="K487" s="288"/>
      <c r="L487" s="288"/>
      <c r="M487" s="288"/>
      <c r="O487">
        <v>87</v>
      </c>
      <c r="P487" s="107">
        <f t="shared" ca="1" si="336"/>
        <v>-0.5</v>
      </c>
      <c r="Q487" s="107">
        <f t="shared" ca="1" si="337"/>
        <v>0</v>
      </c>
      <c r="R487" s="107">
        <f t="shared" ca="1" si="338"/>
        <v>0</v>
      </c>
      <c r="S487" s="107">
        <f t="shared" ca="1" si="339"/>
        <v>0</v>
      </c>
      <c r="T487" s="107">
        <v>0</v>
      </c>
      <c r="U487" s="107">
        <f t="shared" ca="1" si="340"/>
        <v>0.5</v>
      </c>
      <c r="V487" s="107">
        <f t="shared" ca="1" si="341"/>
        <v>-0.5</v>
      </c>
      <c r="W487" s="107"/>
      <c r="X487" s="107"/>
      <c r="Y487" s="107"/>
      <c r="Z487" s="107"/>
    </row>
    <row r="488" spans="1:26" outlineLevel="1">
      <c r="A488">
        <f t="shared" ca="1" si="342"/>
        <v>2</v>
      </c>
      <c r="B488" t="str">
        <f t="shared" ca="1" si="328"/>
        <v>EP1 LPD1 LPS3 LPM2</v>
      </c>
      <c r="C488" s="290">
        <f ca="1">IF($A488&lt;&gt;$A487,1,MOD(C487-1+(COUNTIFS(D$399:$N$399,$A488)=COUNTIFS(D488:$N488,1)),C$398)+1)</f>
        <v>1</v>
      </c>
      <c r="D488" s="288">
        <f ca="1">IF($A488&lt;&gt;D$399,0,IF($A488&lt;&gt;$A487,1,MOD(D487-1+(COUNTIFS(E$399:$N$399,$A488)=COUNTIFS(E488:$N488,1)),D$398)+1))</f>
        <v>0</v>
      </c>
      <c r="E488" s="288">
        <f ca="1">IF($A488&lt;&gt;E$399,0,IF($A488&lt;&gt;$A487,1,MOD(E487-1+(COUNTIFS(F$399:$N$399,$A488)=COUNTIFS(F488:$N488,1)),E$398)+1))</f>
        <v>0</v>
      </c>
      <c r="F488" s="288">
        <f ca="1">IF($A488&lt;&gt;F$399,0,IF($A488&lt;&gt;$A487,1,MOD(F487-1+(COUNTIFS(G$399:$N$399,$A488)=COUNTIFS(G488:$N488,1)),F$398)+1))</f>
        <v>0</v>
      </c>
      <c r="G488" s="288">
        <f ca="1">IF($A488&lt;&gt;G$399,0,IF($A488&lt;&gt;$A487,1,MOD(G487-1+(COUNTIFS(H$399:$N$399,$A488)=COUNTIFS(H488:$N488,1)),G$398)+1))</f>
        <v>1</v>
      </c>
      <c r="H488" s="288">
        <f ca="1">IF($A488&lt;&gt;H$399,0,IF($A488&lt;&gt;$A487,1,MOD(H487-1+(COUNTIFS(I$399:$N$399,$A488)=COUNTIFS(I488:$N488,1)),H$398)+1))</f>
        <v>3</v>
      </c>
      <c r="I488" s="288">
        <f ca="1">IF($A488&lt;&gt;I$399,0,IF($A488&lt;&gt;$A487,1,MOD(I487-1+(COUNTIFS(N$399:$N$399,$A488)=COUNTIFS(N488:$N488,1)),I$398)+1))</f>
        <v>2</v>
      </c>
      <c r="J488" s="288"/>
      <c r="K488" s="288"/>
      <c r="L488" s="288"/>
      <c r="M488" s="288"/>
      <c r="O488">
        <v>88</v>
      </c>
      <c r="P488" s="107">
        <f t="shared" ca="1" si="336"/>
        <v>-0.5</v>
      </c>
      <c r="Q488" s="107">
        <f t="shared" ca="1" si="337"/>
        <v>0</v>
      </c>
      <c r="R488" s="107">
        <f t="shared" ca="1" si="338"/>
        <v>0</v>
      </c>
      <c r="S488" s="107">
        <f t="shared" ca="1" si="339"/>
        <v>0</v>
      </c>
      <c r="T488" s="107">
        <v>0</v>
      </c>
      <c r="U488" s="107">
        <f t="shared" ca="1" si="340"/>
        <v>0.5</v>
      </c>
      <c r="V488" s="107">
        <f t="shared" ca="1" si="341"/>
        <v>0</v>
      </c>
      <c r="W488" s="107"/>
      <c r="X488" s="107"/>
      <c r="Y488" s="107"/>
      <c r="Z488" s="107"/>
    </row>
    <row r="489" spans="1:26" outlineLevel="1">
      <c r="A489">
        <f t="shared" ca="1" si="342"/>
        <v>2</v>
      </c>
      <c r="B489" t="str">
        <f t="shared" ca="1" si="328"/>
        <v>EP1 LPD1 LPS3 LPM3</v>
      </c>
      <c r="C489" s="290">
        <f ca="1">IF($A489&lt;&gt;$A488,1,MOD(C488-1+(COUNTIFS(D$399:$N$399,$A489)=COUNTIFS(D489:$N489,1)),C$398)+1)</f>
        <v>1</v>
      </c>
      <c r="D489" s="288">
        <f ca="1">IF($A489&lt;&gt;D$399,0,IF($A489&lt;&gt;$A488,1,MOD(D488-1+(COUNTIFS(E$399:$N$399,$A489)=COUNTIFS(E489:$N489,1)),D$398)+1))</f>
        <v>0</v>
      </c>
      <c r="E489" s="288">
        <f ca="1">IF($A489&lt;&gt;E$399,0,IF($A489&lt;&gt;$A488,1,MOD(E488-1+(COUNTIFS(F$399:$N$399,$A489)=COUNTIFS(F489:$N489,1)),E$398)+1))</f>
        <v>0</v>
      </c>
      <c r="F489" s="288">
        <f ca="1">IF($A489&lt;&gt;F$399,0,IF($A489&lt;&gt;$A488,1,MOD(F488-1+(COUNTIFS(G$399:$N$399,$A489)=COUNTIFS(G489:$N489,1)),F$398)+1))</f>
        <v>0</v>
      </c>
      <c r="G489" s="288">
        <f ca="1">IF($A489&lt;&gt;G$399,0,IF($A489&lt;&gt;$A488,1,MOD(G488-1+(COUNTIFS(H$399:$N$399,$A489)=COUNTIFS(H489:$N489,1)),G$398)+1))</f>
        <v>1</v>
      </c>
      <c r="H489" s="288">
        <f ca="1">IF($A489&lt;&gt;H$399,0,IF($A489&lt;&gt;$A488,1,MOD(H488-1+(COUNTIFS(I$399:$N$399,$A489)=COUNTIFS(I489:$N489,1)),H$398)+1))</f>
        <v>3</v>
      </c>
      <c r="I489" s="288">
        <f ca="1">IF($A489&lt;&gt;I$399,0,IF($A489&lt;&gt;$A488,1,MOD(I488-1+(COUNTIFS(N$399:$N$399,$A489)=COUNTIFS(N489:$N489,1)),I$398)+1))</f>
        <v>3</v>
      </c>
      <c r="J489" s="288"/>
      <c r="K489" s="288"/>
      <c r="L489" s="288"/>
      <c r="M489" s="288"/>
      <c r="O489">
        <v>89</v>
      </c>
      <c r="P489" s="107">
        <f t="shared" ca="1" si="336"/>
        <v>-0.5</v>
      </c>
      <c r="Q489" s="107">
        <f t="shared" ca="1" si="337"/>
        <v>0</v>
      </c>
      <c r="R489" s="107">
        <f t="shared" ca="1" si="338"/>
        <v>0</v>
      </c>
      <c r="S489" s="107">
        <f t="shared" ca="1" si="339"/>
        <v>0</v>
      </c>
      <c r="T489" s="107">
        <v>0</v>
      </c>
      <c r="U489" s="107">
        <f t="shared" ca="1" si="340"/>
        <v>0.5</v>
      </c>
      <c r="V489" s="107">
        <f t="shared" ca="1" si="341"/>
        <v>0.5</v>
      </c>
      <c r="W489" s="107"/>
      <c r="X489" s="107"/>
      <c r="Y489" s="107"/>
      <c r="Z489" s="107"/>
    </row>
    <row r="490" spans="1:26" outlineLevel="1">
      <c r="A490">
        <f t="shared" ca="1" si="342"/>
        <v>2</v>
      </c>
      <c r="B490" t="str">
        <f t="shared" ca="1" si="328"/>
        <v>EP2 LPD1 LPS1 LPM1</v>
      </c>
      <c r="C490" s="290">
        <f ca="1">IF($A490&lt;&gt;$A489,1,MOD(C489-1+(COUNTIFS(D$399:$N$399,$A490)=COUNTIFS(D490:$N490,1)),C$398)+1)</f>
        <v>2</v>
      </c>
      <c r="D490" s="288">
        <f ca="1">IF($A490&lt;&gt;D$399,0,IF($A490&lt;&gt;$A489,1,MOD(D489-1+(COUNTIFS(E$399:$N$399,$A490)=COUNTIFS(E490:$N490,1)),D$398)+1))</f>
        <v>0</v>
      </c>
      <c r="E490" s="288">
        <f ca="1">IF($A490&lt;&gt;E$399,0,IF($A490&lt;&gt;$A489,1,MOD(E489-1+(COUNTIFS(F$399:$N$399,$A490)=COUNTIFS(F490:$N490,1)),E$398)+1))</f>
        <v>0</v>
      </c>
      <c r="F490" s="288">
        <f ca="1">IF($A490&lt;&gt;F$399,0,IF($A490&lt;&gt;$A489,1,MOD(F489-1+(COUNTIFS(G$399:$N$399,$A490)=COUNTIFS(G490:$N490,1)),F$398)+1))</f>
        <v>0</v>
      </c>
      <c r="G490" s="288">
        <f ca="1">IF($A490&lt;&gt;G$399,0,IF($A490&lt;&gt;$A489,1,MOD(G489-1+(COUNTIFS(H$399:$N$399,$A490)=COUNTIFS(H490:$N490,1)),G$398)+1))</f>
        <v>1</v>
      </c>
      <c r="H490" s="288">
        <f ca="1">IF($A490&lt;&gt;H$399,0,IF($A490&lt;&gt;$A489,1,MOD(H489-1+(COUNTIFS(I$399:$N$399,$A490)=COUNTIFS(I490:$N490,1)),H$398)+1))</f>
        <v>1</v>
      </c>
      <c r="I490" s="288">
        <f ca="1">IF($A490&lt;&gt;I$399,0,IF($A490&lt;&gt;$A489,1,MOD(I489-1+(COUNTIFS(N$399:$N$399,$A490)=COUNTIFS(N490:$N490,1)),I$398)+1))</f>
        <v>1</v>
      </c>
      <c r="J490" s="288"/>
      <c r="K490" s="288"/>
      <c r="L490" s="288"/>
      <c r="M490" s="288"/>
      <c r="O490">
        <v>90</v>
      </c>
      <c r="P490" s="107">
        <f t="shared" ca="1" si="336"/>
        <v>0</v>
      </c>
      <c r="Q490" s="107">
        <f t="shared" ca="1" si="337"/>
        <v>0</v>
      </c>
      <c r="R490" s="107">
        <f t="shared" ca="1" si="338"/>
        <v>0</v>
      </c>
      <c r="S490" s="107">
        <f t="shared" ca="1" si="339"/>
        <v>0</v>
      </c>
      <c r="T490" s="107">
        <v>0</v>
      </c>
      <c r="U490" s="107">
        <f t="shared" ca="1" si="340"/>
        <v>-0.5</v>
      </c>
      <c r="V490" s="107">
        <f t="shared" ca="1" si="341"/>
        <v>-0.5</v>
      </c>
      <c r="W490" s="107"/>
      <c r="X490" s="107"/>
      <c r="Y490" s="107"/>
      <c r="Z490" s="107"/>
    </row>
    <row r="491" spans="1:26" outlineLevel="1">
      <c r="A491">
        <f t="shared" ca="1" si="342"/>
        <v>2</v>
      </c>
      <c r="B491" t="str">
        <f t="shared" ca="1" si="328"/>
        <v>EP2 LPD1 LPS1 LPM2</v>
      </c>
      <c r="C491" s="290">
        <f ca="1">IF($A491&lt;&gt;$A490,1,MOD(C490-1+(COUNTIFS(D$399:$N$399,$A491)=COUNTIFS(D491:$N491,1)),C$398)+1)</f>
        <v>2</v>
      </c>
      <c r="D491" s="288">
        <f ca="1">IF($A491&lt;&gt;D$399,0,IF($A491&lt;&gt;$A490,1,MOD(D490-1+(COUNTIFS(E$399:$N$399,$A491)=COUNTIFS(E491:$N491,1)),D$398)+1))</f>
        <v>0</v>
      </c>
      <c r="E491" s="288">
        <f ca="1">IF($A491&lt;&gt;E$399,0,IF($A491&lt;&gt;$A490,1,MOD(E490-1+(COUNTIFS(F$399:$N$399,$A491)=COUNTIFS(F491:$N491,1)),E$398)+1))</f>
        <v>0</v>
      </c>
      <c r="F491" s="288">
        <f ca="1">IF($A491&lt;&gt;F$399,0,IF($A491&lt;&gt;$A490,1,MOD(F490-1+(COUNTIFS(G$399:$N$399,$A491)=COUNTIFS(G491:$N491,1)),F$398)+1))</f>
        <v>0</v>
      </c>
      <c r="G491" s="288">
        <f ca="1">IF($A491&lt;&gt;G$399,0,IF($A491&lt;&gt;$A490,1,MOD(G490-1+(COUNTIFS(H$399:$N$399,$A491)=COUNTIFS(H491:$N491,1)),G$398)+1))</f>
        <v>1</v>
      </c>
      <c r="H491" s="288">
        <f ca="1">IF($A491&lt;&gt;H$399,0,IF($A491&lt;&gt;$A490,1,MOD(H490-1+(COUNTIFS(I$399:$N$399,$A491)=COUNTIFS(I491:$N491,1)),H$398)+1))</f>
        <v>1</v>
      </c>
      <c r="I491" s="288">
        <f ca="1">IF($A491&lt;&gt;I$399,0,IF($A491&lt;&gt;$A490,1,MOD(I490-1+(COUNTIFS(N$399:$N$399,$A491)=COUNTIFS(N491:$N491,1)),I$398)+1))</f>
        <v>2</v>
      </c>
      <c r="J491" s="288"/>
      <c r="K491" s="288"/>
      <c r="L491" s="288"/>
      <c r="M491" s="288"/>
      <c r="O491">
        <v>91</v>
      </c>
      <c r="P491" s="107">
        <f t="shared" ca="1" si="336"/>
        <v>0</v>
      </c>
      <c r="Q491" s="107">
        <f t="shared" ca="1" si="337"/>
        <v>0</v>
      </c>
      <c r="R491" s="107">
        <f t="shared" ca="1" si="338"/>
        <v>0</v>
      </c>
      <c r="S491" s="107">
        <f t="shared" ca="1" si="339"/>
        <v>0</v>
      </c>
      <c r="T491" s="107">
        <v>0</v>
      </c>
      <c r="U491" s="107">
        <f t="shared" ca="1" si="340"/>
        <v>-0.5</v>
      </c>
      <c r="V491" s="107">
        <f t="shared" ca="1" si="341"/>
        <v>0</v>
      </c>
      <c r="W491" s="107"/>
      <c r="X491" s="107"/>
      <c r="Y491" s="107"/>
      <c r="Z491" s="107"/>
    </row>
    <row r="492" spans="1:26" outlineLevel="1">
      <c r="A492">
        <f t="shared" ca="1" si="342"/>
        <v>2</v>
      </c>
      <c r="B492" t="str">
        <f t="shared" ca="1" si="328"/>
        <v>EP2 LPD1 LPS1 LPM3</v>
      </c>
      <c r="C492" s="290">
        <f ca="1">IF($A492&lt;&gt;$A491,1,MOD(C491-1+(COUNTIFS(D$399:$N$399,$A492)=COUNTIFS(D492:$N492,1)),C$398)+1)</f>
        <v>2</v>
      </c>
      <c r="D492" s="288">
        <f ca="1">IF($A492&lt;&gt;D$399,0,IF($A492&lt;&gt;$A491,1,MOD(D491-1+(COUNTIFS(E$399:$N$399,$A492)=COUNTIFS(E492:$N492,1)),D$398)+1))</f>
        <v>0</v>
      </c>
      <c r="E492" s="288">
        <f ca="1">IF($A492&lt;&gt;E$399,0,IF($A492&lt;&gt;$A491,1,MOD(E491-1+(COUNTIFS(F$399:$N$399,$A492)=COUNTIFS(F492:$N492,1)),E$398)+1))</f>
        <v>0</v>
      </c>
      <c r="F492" s="288">
        <f ca="1">IF($A492&lt;&gt;F$399,0,IF($A492&lt;&gt;$A491,1,MOD(F491-1+(COUNTIFS(G$399:$N$399,$A492)=COUNTIFS(G492:$N492,1)),F$398)+1))</f>
        <v>0</v>
      </c>
      <c r="G492" s="288">
        <f ca="1">IF($A492&lt;&gt;G$399,0,IF($A492&lt;&gt;$A491,1,MOD(G491-1+(COUNTIFS(H$399:$N$399,$A492)=COUNTIFS(H492:$N492,1)),G$398)+1))</f>
        <v>1</v>
      </c>
      <c r="H492" s="288">
        <f ca="1">IF($A492&lt;&gt;H$399,0,IF($A492&lt;&gt;$A491,1,MOD(H491-1+(COUNTIFS(I$399:$N$399,$A492)=COUNTIFS(I492:$N492,1)),H$398)+1))</f>
        <v>1</v>
      </c>
      <c r="I492" s="288">
        <f ca="1">IF($A492&lt;&gt;I$399,0,IF($A492&lt;&gt;$A491,1,MOD(I491-1+(COUNTIFS(N$399:$N$399,$A492)=COUNTIFS(N492:$N492,1)),I$398)+1))</f>
        <v>3</v>
      </c>
      <c r="J492" s="288"/>
      <c r="K492" s="288"/>
      <c r="L492" s="288"/>
      <c r="M492" s="288"/>
      <c r="O492">
        <v>92</v>
      </c>
      <c r="P492" s="107">
        <f t="shared" ca="1" si="336"/>
        <v>0</v>
      </c>
      <c r="Q492" s="107">
        <f t="shared" ca="1" si="337"/>
        <v>0</v>
      </c>
      <c r="R492" s="107">
        <f t="shared" ca="1" si="338"/>
        <v>0</v>
      </c>
      <c r="S492" s="107">
        <f t="shared" ca="1" si="339"/>
        <v>0</v>
      </c>
      <c r="T492" s="107">
        <v>0</v>
      </c>
      <c r="U492" s="107">
        <f t="shared" ca="1" si="340"/>
        <v>-0.5</v>
      </c>
      <c r="V492" s="107">
        <f t="shared" ca="1" si="341"/>
        <v>0.5</v>
      </c>
      <c r="W492" s="107"/>
      <c r="X492" s="107"/>
      <c r="Y492" s="107"/>
      <c r="Z492" s="107"/>
    </row>
    <row r="493" spans="1:26" outlineLevel="1">
      <c r="A493">
        <f t="shared" ca="1" si="342"/>
        <v>2</v>
      </c>
      <c r="B493" t="str">
        <f t="shared" ca="1" si="328"/>
        <v>EP2 LPD1 LPS2 LPM1</v>
      </c>
      <c r="C493" s="290">
        <f ca="1">IF($A493&lt;&gt;$A492,1,MOD(C492-1+(COUNTIFS(D$399:$N$399,$A493)=COUNTIFS(D493:$N493,1)),C$398)+1)</f>
        <v>2</v>
      </c>
      <c r="D493" s="288">
        <f ca="1">IF($A493&lt;&gt;D$399,0,IF($A493&lt;&gt;$A492,1,MOD(D492-1+(COUNTIFS(E$399:$N$399,$A493)=COUNTIFS(E493:$N493,1)),D$398)+1))</f>
        <v>0</v>
      </c>
      <c r="E493" s="288">
        <f ca="1">IF($A493&lt;&gt;E$399,0,IF($A493&lt;&gt;$A492,1,MOD(E492-1+(COUNTIFS(F$399:$N$399,$A493)=COUNTIFS(F493:$N493,1)),E$398)+1))</f>
        <v>0</v>
      </c>
      <c r="F493" s="288">
        <f ca="1">IF($A493&lt;&gt;F$399,0,IF($A493&lt;&gt;$A492,1,MOD(F492-1+(COUNTIFS(G$399:$N$399,$A493)=COUNTIFS(G493:$N493,1)),F$398)+1))</f>
        <v>0</v>
      </c>
      <c r="G493" s="288">
        <f ca="1">IF($A493&lt;&gt;G$399,0,IF($A493&lt;&gt;$A492,1,MOD(G492-1+(COUNTIFS(H$399:$N$399,$A493)=COUNTIFS(H493:$N493,1)),G$398)+1))</f>
        <v>1</v>
      </c>
      <c r="H493" s="288">
        <f ca="1">IF($A493&lt;&gt;H$399,0,IF($A493&lt;&gt;$A492,1,MOD(H492-1+(COUNTIFS(I$399:$N$399,$A493)=COUNTIFS(I493:$N493,1)),H$398)+1))</f>
        <v>2</v>
      </c>
      <c r="I493" s="288">
        <f ca="1">IF($A493&lt;&gt;I$399,0,IF($A493&lt;&gt;$A492,1,MOD(I492-1+(COUNTIFS(N$399:$N$399,$A493)=COUNTIFS(N493:$N493,1)),I$398)+1))</f>
        <v>1</v>
      </c>
      <c r="J493" s="288"/>
      <c r="K493" s="288"/>
      <c r="L493" s="288"/>
      <c r="M493" s="288"/>
      <c r="O493">
        <v>93</v>
      </c>
      <c r="P493" s="107">
        <f t="shared" ca="1" si="336"/>
        <v>0</v>
      </c>
      <c r="Q493" s="107">
        <f t="shared" ca="1" si="337"/>
        <v>0</v>
      </c>
      <c r="R493" s="107">
        <f t="shared" ca="1" si="338"/>
        <v>0</v>
      </c>
      <c r="S493" s="107">
        <f t="shared" ca="1" si="339"/>
        <v>0</v>
      </c>
      <c r="T493" s="107">
        <v>0</v>
      </c>
      <c r="U493" s="107">
        <f t="shared" ca="1" si="340"/>
        <v>0</v>
      </c>
      <c r="V493" s="107">
        <f t="shared" ca="1" si="341"/>
        <v>-0.5</v>
      </c>
      <c r="W493" s="107"/>
      <c r="X493" s="107"/>
      <c r="Y493" s="107"/>
      <c r="Z493" s="107"/>
    </row>
    <row r="494" spans="1:26" outlineLevel="1">
      <c r="A494">
        <f t="shared" ca="1" si="342"/>
        <v>2</v>
      </c>
      <c r="B494" t="str">
        <f t="shared" ca="1" si="328"/>
        <v>EP2 LPD1 LPS2 LPM2</v>
      </c>
      <c r="C494" s="290">
        <f ca="1">IF($A494&lt;&gt;$A493,1,MOD(C493-1+(COUNTIFS(D$399:$N$399,$A494)=COUNTIFS(D494:$N494,1)),C$398)+1)</f>
        <v>2</v>
      </c>
      <c r="D494" s="288">
        <f ca="1">IF($A494&lt;&gt;D$399,0,IF($A494&lt;&gt;$A493,1,MOD(D493-1+(COUNTIFS(E$399:$N$399,$A494)=COUNTIFS(E494:$N494,1)),D$398)+1))</f>
        <v>0</v>
      </c>
      <c r="E494" s="288">
        <f ca="1">IF($A494&lt;&gt;E$399,0,IF($A494&lt;&gt;$A493,1,MOD(E493-1+(COUNTIFS(F$399:$N$399,$A494)=COUNTIFS(F494:$N494,1)),E$398)+1))</f>
        <v>0</v>
      </c>
      <c r="F494" s="288">
        <f ca="1">IF($A494&lt;&gt;F$399,0,IF($A494&lt;&gt;$A493,1,MOD(F493-1+(COUNTIFS(G$399:$N$399,$A494)=COUNTIFS(G494:$N494,1)),F$398)+1))</f>
        <v>0</v>
      </c>
      <c r="G494" s="288">
        <f ca="1">IF($A494&lt;&gt;G$399,0,IF($A494&lt;&gt;$A493,1,MOD(G493-1+(COUNTIFS(H$399:$N$399,$A494)=COUNTIFS(H494:$N494,1)),G$398)+1))</f>
        <v>1</v>
      </c>
      <c r="H494" s="288">
        <f ca="1">IF($A494&lt;&gt;H$399,0,IF($A494&lt;&gt;$A493,1,MOD(H493-1+(COUNTIFS(I$399:$N$399,$A494)=COUNTIFS(I494:$N494,1)),H$398)+1))</f>
        <v>2</v>
      </c>
      <c r="I494" s="288">
        <f ca="1">IF($A494&lt;&gt;I$399,0,IF($A494&lt;&gt;$A493,1,MOD(I493-1+(COUNTIFS(N$399:$N$399,$A494)=COUNTIFS(N494:$N494,1)),I$398)+1))</f>
        <v>2</v>
      </c>
      <c r="J494" s="288"/>
      <c r="K494" s="288"/>
      <c r="L494" s="288"/>
      <c r="M494" s="288"/>
      <c r="O494">
        <v>94</v>
      </c>
      <c r="P494" s="107">
        <f t="shared" ca="1" si="336"/>
        <v>0</v>
      </c>
      <c r="Q494" s="107">
        <f t="shared" ca="1" si="337"/>
        <v>0</v>
      </c>
      <c r="R494" s="107">
        <f t="shared" ca="1" si="338"/>
        <v>0</v>
      </c>
      <c r="S494" s="107">
        <f t="shared" ca="1" si="339"/>
        <v>0</v>
      </c>
      <c r="T494" s="107">
        <v>0</v>
      </c>
      <c r="U494" s="107">
        <f t="shared" ca="1" si="340"/>
        <v>0</v>
      </c>
      <c r="V494" s="107">
        <f t="shared" ca="1" si="341"/>
        <v>0</v>
      </c>
      <c r="W494" s="107"/>
      <c r="X494" s="107"/>
      <c r="Y494" s="107"/>
      <c r="Z494" s="107"/>
    </row>
    <row r="495" spans="1:26" outlineLevel="1">
      <c r="A495">
        <f t="shared" ca="1" si="342"/>
        <v>2</v>
      </c>
      <c r="B495" t="str">
        <f t="shared" ca="1" si="328"/>
        <v>EP2 LPD1 LPS2 LPM3</v>
      </c>
      <c r="C495" s="290">
        <f ca="1">IF($A495&lt;&gt;$A494,1,MOD(C494-1+(COUNTIFS(D$399:$N$399,$A495)=COUNTIFS(D495:$N495,1)),C$398)+1)</f>
        <v>2</v>
      </c>
      <c r="D495" s="288">
        <f ca="1">IF($A495&lt;&gt;D$399,0,IF($A495&lt;&gt;$A494,1,MOD(D494-1+(COUNTIFS(E$399:$N$399,$A495)=COUNTIFS(E495:$N495,1)),D$398)+1))</f>
        <v>0</v>
      </c>
      <c r="E495" s="288">
        <f ca="1">IF($A495&lt;&gt;E$399,0,IF($A495&lt;&gt;$A494,1,MOD(E494-1+(COUNTIFS(F$399:$N$399,$A495)=COUNTIFS(F495:$N495,1)),E$398)+1))</f>
        <v>0</v>
      </c>
      <c r="F495" s="288">
        <f ca="1">IF($A495&lt;&gt;F$399,0,IF($A495&lt;&gt;$A494,1,MOD(F494-1+(COUNTIFS(G$399:$N$399,$A495)=COUNTIFS(G495:$N495,1)),F$398)+1))</f>
        <v>0</v>
      </c>
      <c r="G495" s="288">
        <f ca="1">IF($A495&lt;&gt;G$399,0,IF($A495&lt;&gt;$A494,1,MOD(G494-1+(COUNTIFS(H$399:$N$399,$A495)=COUNTIFS(H495:$N495,1)),G$398)+1))</f>
        <v>1</v>
      </c>
      <c r="H495" s="288">
        <f ca="1">IF($A495&lt;&gt;H$399,0,IF($A495&lt;&gt;$A494,1,MOD(H494-1+(COUNTIFS(I$399:$N$399,$A495)=COUNTIFS(I495:$N495,1)),H$398)+1))</f>
        <v>2</v>
      </c>
      <c r="I495" s="288">
        <f ca="1">IF($A495&lt;&gt;I$399,0,IF($A495&lt;&gt;$A494,1,MOD(I494-1+(COUNTIFS(N$399:$N$399,$A495)=COUNTIFS(N495:$N495,1)),I$398)+1))</f>
        <v>3</v>
      </c>
      <c r="J495" s="288"/>
      <c r="K495" s="288"/>
      <c r="L495" s="288"/>
      <c r="M495" s="288"/>
      <c r="O495">
        <v>95</v>
      </c>
      <c r="P495" s="107">
        <f t="shared" ca="1" si="336"/>
        <v>0</v>
      </c>
      <c r="Q495" s="107">
        <f t="shared" ca="1" si="337"/>
        <v>0</v>
      </c>
      <c r="R495" s="107">
        <f t="shared" ca="1" si="338"/>
        <v>0</v>
      </c>
      <c r="S495" s="107">
        <f t="shared" ca="1" si="339"/>
        <v>0</v>
      </c>
      <c r="T495" s="107">
        <v>0</v>
      </c>
      <c r="U495" s="107">
        <f t="shared" ca="1" si="340"/>
        <v>0</v>
      </c>
      <c r="V495" s="107">
        <f t="shared" ca="1" si="341"/>
        <v>0.5</v>
      </c>
      <c r="W495" s="107"/>
      <c r="X495" s="107"/>
      <c r="Y495" s="107"/>
      <c r="Z495" s="107"/>
    </row>
    <row r="496" spans="1:26" outlineLevel="1">
      <c r="A496">
        <f t="shared" ca="1" si="342"/>
        <v>2</v>
      </c>
      <c r="B496" t="str">
        <f t="shared" ca="1" si="328"/>
        <v>EP2 LPD1 LPS3 LPM1</v>
      </c>
      <c r="C496" s="290">
        <f ca="1">IF($A496&lt;&gt;$A495,1,MOD(C495-1+(COUNTIFS(D$399:$N$399,$A496)=COUNTIFS(D496:$N496,1)),C$398)+1)</f>
        <v>2</v>
      </c>
      <c r="D496" s="288">
        <f ca="1">IF($A496&lt;&gt;D$399,0,IF($A496&lt;&gt;$A495,1,MOD(D495-1+(COUNTIFS(E$399:$N$399,$A496)=COUNTIFS(E496:$N496,1)),D$398)+1))</f>
        <v>0</v>
      </c>
      <c r="E496" s="288">
        <f ca="1">IF($A496&lt;&gt;E$399,0,IF($A496&lt;&gt;$A495,1,MOD(E495-1+(COUNTIFS(F$399:$N$399,$A496)=COUNTIFS(F496:$N496,1)),E$398)+1))</f>
        <v>0</v>
      </c>
      <c r="F496" s="288">
        <f ca="1">IF($A496&lt;&gt;F$399,0,IF($A496&lt;&gt;$A495,1,MOD(F495-1+(COUNTIFS(G$399:$N$399,$A496)=COUNTIFS(G496:$N496,1)),F$398)+1))</f>
        <v>0</v>
      </c>
      <c r="G496" s="288">
        <f ca="1">IF($A496&lt;&gt;G$399,0,IF($A496&lt;&gt;$A495,1,MOD(G495-1+(COUNTIFS(H$399:$N$399,$A496)=COUNTIFS(H496:$N496,1)),G$398)+1))</f>
        <v>1</v>
      </c>
      <c r="H496" s="288">
        <f ca="1">IF($A496&lt;&gt;H$399,0,IF($A496&lt;&gt;$A495,1,MOD(H495-1+(COUNTIFS(I$399:$N$399,$A496)=COUNTIFS(I496:$N496,1)),H$398)+1))</f>
        <v>3</v>
      </c>
      <c r="I496" s="288">
        <f ca="1">IF($A496&lt;&gt;I$399,0,IF($A496&lt;&gt;$A495,1,MOD(I495-1+(COUNTIFS(N$399:$N$399,$A496)=COUNTIFS(N496:$N496,1)),I$398)+1))</f>
        <v>1</v>
      </c>
      <c r="J496" s="288"/>
      <c r="K496" s="288"/>
      <c r="L496" s="288"/>
      <c r="M496" s="288"/>
      <c r="O496">
        <v>96</v>
      </c>
      <c r="P496" s="107">
        <f t="shared" ca="1" si="336"/>
        <v>0</v>
      </c>
      <c r="Q496" s="107">
        <f t="shared" ca="1" si="337"/>
        <v>0</v>
      </c>
      <c r="R496" s="107">
        <f t="shared" ca="1" si="338"/>
        <v>0</v>
      </c>
      <c r="S496" s="107">
        <f t="shared" ca="1" si="339"/>
        <v>0</v>
      </c>
      <c r="T496" s="107">
        <v>0</v>
      </c>
      <c r="U496" s="107">
        <f t="shared" ca="1" si="340"/>
        <v>0.5</v>
      </c>
      <c r="V496" s="107">
        <f t="shared" ca="1" si="341"/>
        <v>-0.5</v>
      </c>
      <c r="W496" s="107"/>
      <c r="X496" s="107"/>
      <c r="Y496" s="107"/>
      <c r="Z496" s="107"/>
    </row>
    <row r="497" spans="1:26" outlineLevel="1">
      <c r="A497">
        <f t="shared" ca="1" si="342"/>
        <v>2</v>
      </c>
      <c r="B497" t="str">
        <f t="shared" ca="1" si="328"/>
        <v>EP2 LPD1 LPS3 LPM2</v>
      </c>
      <c r="C497" s="290">
        <f ca="1">IF($A497&lt;&gt;$A496,1,MOD(C496-1+(COUNTIFS(D$399:$N$399,$A497)=COUNTIFS(D497:$N497,1)),C$398)+1)</f>
        <v>2</v>
      </c>
      <c r="D497" s="288">
        <f ca="1">IF($A497&lt;&gt;D$399,0,IF($A497&lt;&gt;$A496,1,MOD(D496-1+(COUNTIFS(E$399:$N$399,$A497)=COUNTIFS(E497:$N497,1)),D$398)+1))</f>
        <v>0</v>
      </c>
      <c r="E497" s="288">
        <f ca="1">IF($A497&lt;&gt;E$399,0,IF($A497&lt;&gt;$A496,1,MOD(E496-1+(COUNTIFS(F$399:$N$399,$A497)=COUNTIFS(F497:$N497,1)),E$398)+1))</f>
        <v>0</v>
      </c>
      <c r="F497" s="288">
        <f ca="1">IF($A497&lt;&gt;F$399,0,IF($A497&lt;&gt;$A496,1,MOD(F496-1+(COUNTIFS(G$399:$N$399,$A497)=COUNTIFS(G497:$N497,1)),F$398)+1))</f>
        <v>0</v>
      </c>
      <c r="G497" s="288">
        <f ca="1">IF($A497&lt;&gt;G$399,0,IF($A497&lt;&gt;$A496,1,MOD(G496-1+(COUNTIFS(H$399:$N$399,$A497)=COUNTIFS(H497:$N497,1)),G$398)+1))</f>
        <v>1</v>
      </c>
      <c r="H497" s="288">
        <f ca="1">IF($A497&lt;&gt;H$399,0,IF($A497&lt;&gt;$A496,1,MOD(H496-1+(COUNTIFS(I$399:$N$399,$A497)=COUNTIFS(I497:$N497,1)),H$398)+1))</f>
        <v>3</v>
      </c>
      <c r="I497" s="288">
        <f ca="1">IF($A497&lt;&gt;I$399,0,IF($A497&lt;&gt;$A496,1,MOD(I496-1+(COUNTIFS(N$399:$N$399,$A497)=COUNTIFS(N497:$N497,1)),I$398)+1))</f>
        <v>2</v>
      </c>
      <c r="J497" s="288"/>
      <c r="K497" s="288"/>
      <c r="L497" s="288"/>
      <c r="M497" s="288"/>
      <c r="O497">
        <v>97</v>
      </c>
      <c r="P497" s="107">
        <f t="shared" ca="1" si="336"/>
        <v>0</v>
      </c>
      <c r="Q497" s="107">
        <f t="shared" ca="1" si="337"/>
        <v>0</v>
      </c>
      <c r="R497" s="107">
        <f t="shared" ca="1" si="338"/>
        <v>0</v>
      </c>
      <c r="S497" s="107">
        <f t="shared" ca="1" si="339"/>
        <v>0</v>
      </c>
      <c r="T497" s="107">
        <v>0</v>
      </c>
      <c r="U497" s="107">
        <f t="shared" ca="1" si="340"/>
        <v>0.5</v>
      </c>
      <c r="V497" s="107">
        <f t="shared" ca="1" si="341"/>
        <v>0</v>
      </c>
      <c r="W497" s="107"/>
      <c r="X497" s="107"/>
      <c r="Y497" s="107"/>
      <c r="Z497" s="107"/>
    </row>
    <row r="498" spans="1:26" outlineLevel="1">
      <c r="A498">
        <f t="shared" ca="1" si="342"/>
        <v>2</v>
      </c>
      <c r="B498" t="str">
        <f t="shared" ca="1" si="328"/>
        <v>EP2 LPD1 LPS3 LPM3</v>
      </c>
      <c r="C498" s="290">
        <f ca="1">IF($A498&lt;&gt;$A497,1,MOD(C497-1+(COUNTIFS(D$399:$N$399,$A498)=COUNTIFS(D498:$N498,1)),C$398)+1)</f>
        <v>2</v>
      </c>
      <c r="D498" s="288">
        <f ca="1">IF($A498&lt;&gt;D$399,0,IF($A498&lt;&gt;$A497,1,MOD(D497-1+(COUNTIFS(E$399:$N$399,$A498)=COUNTIFS(E498:$N498,1)),D$398)+1))</f>
        <v>0</v>
      </c>
      <c r="E498" s="288">
        <f ca="1">IF($A498&lt;&gt;E$399,0,IF($A498&lt;&gt;$A497,1,MOD(E497-1+(COUNTIFS(F$399:$N$399,$A498)=COUNTIFS(F498:$N498,1)),E$398)+1))</f>
        <v>0</v>
      </c>
      <c r="F498" s="288">
        <f ca="1">IF($A498&lt;&gt;F$399,0,IF($A498&lt;&gt;$A497,1,MOD(F497-1+(COUNTIFS(G$399:$N$399,$A498)=COUNTIFS(G498:$N498,1)),F$398)+1))</f>
        <v>0</v>
      </c>
      <c r="G498" s="288">
        <f ca="1">IF($A498&lt;&gt;G$399,0,IF($A498&lt;&gt;$A497,1,MOD(G497-1+(COUNTIFS(H$399:$N$399,$A498)=COUNTIFS(H498:$N498,1)),G$398)+1))</f>
        <v>1</v>
      </c>
      <c r="H498" s="288">
        <f ca="1">IF($A498&lt;&gt;H$399,0,IF($A498&lt;&gt;$A497,1,MOD(H497-1+(COUNTIFS(I$399:$N$399,$A498)=COUNTIFS(I498:$N498,1)),H$398)+1))</f>
        <v>3</v>
      </c>
      <c r="I498" s="288">
        <f ca="1">IF($A498&lt;&gt;I$399,0,IF($A498&lt;&gt;$A497,1,MOD(I497-1+(COUNTIFS(N$399:$N$399,$A498)=COUNTIFS(N498:$N498,1)),I$398)+1))</f>
        <v>3</v>
      </c>
      <c r="J498" s="288"/>
      <c r="K498" s="288"/>
      <c r="L498" s="288"/>
      <c r="M498" s="288"/>
      <c r="O498">
        <v>98</v>
      </c>
      <c r="P498" s="107">
        <f t="shared" ca="1" si="336"/>
        <v>0</v>
      </c>
      <c r="Q498" s="107">
        <f t="shared" ca="1" si="337"/>
        <v>0</v>
      </c>
      <c r="R498" s="107">
        <f t="shared" ca="1" si="338"/>
        <v>0</v>
      </c>
      <c r="S498" s="107">
        <f t="shared" ca="1" si="339"/>
        <v>0</v>
      </c>
      <c r="T498" s="107">
        <v>0</v>
      </c>
      <c r="U498" s="107">
        <f t="shared" ca="1" si="340"/>
        <v>0.5</v>
      </c>
      <c r="V498" s="107">
        <f t="shared" ca="1" si="341"/>
        <v>0.5</v>
      </c>
      <c r="W498" s="107"/>
      <c r="X498" s="107"/>
      <c r="Y498" s="107"/>
      <c r="Z498" s="107"/>
    </row>
    <row r="499" spans="1:26" outlineLevel="1">
      <c r="A499">
        <f t="shared" ca="1" si="342"/>
        <v>2</v>
      </c>
      <c r="B499" t="str">
        <f t="shared" ca="1" si="328"/>
        <v>EP3 LPD1 LPS1 LPM1</v>
      </c>
      <c r="C499" s="290">
        <f ca="1">IF($A499&lt;&gt;$A498,1,MOD(C498-1+(COUNTIFS(D$399:$N$399,$A499)=COUNTIFS(D499:$N499,1)),C$398)+1)</f>
        <v>3</v>
      </c>
      <c r="D499" s="288">
        <f ca="1">IF($A499&lt;&gt;D$399,0,IF($A499&lt;&gt;$A498,1,MOD(D498-1+(COUNTIFS(E$399:$N$399,$A499)=COUNTIFS(E499:$N499,1)),D$398)+1))</f>
        <v>0</v>
      </c>
      <c r="E499" s="288">
        <f ca="1">IF($A499&lt;&gt;E$399,0,IF($A499&lt;&gt;$A498,1,MOD(E498-1+(COUNTIFS(F$399:$N$399,$A499)=COUNTIFS(F499:$N499,1)),E$398)+1))</f>
        <v>0</v>
      </c>
      <c r="F499" s="288">
        <f ca="1">IF($A499&lt;&gt;F$399,0,IF($A499&lt;&gt;$A498,1,MOD(F498-1+(COUNTIFS(G$399:$N$399,$A499)=COUNTIFS(G499:$N499,1)),F$398)+1))</f>
        <v>0</v>
      </c>
      <c r="G499" s="288">
        <f ca="1">IF($A499&lt;&gt;G$399,0,IF($A499&lt;&gt;$A498,1,MOD(G498-1+(COUNTIFS(H$399:$N$399,$A499)=COUNTIFS(H499:$N499,1)),G$398)+1))</f>
        <v>1</v>
      </c>
      <c r="H499" s="288">
        <f ca="1">IF($A499&lt;&gt;H$399,0,IF($A499&lt;&gt;$A498,1,MOD(H498-1+(COUNTIFS(I$399:$N$399,$A499)=COUNTIFS(I499:$N499,1)),H$398)+1))</f>
        <v>1</v>
      </c>
      <c r="I499" s="288">
        <f ca="1">IF($A499&lt;&gt;I$399,0,IF($A499&lt;&gt;$A498,1,MOD(I498-1+(COUNTIFS(N$399:$N$399,$A499)=COUNTIFS(N499:$N499,1)),I$398)+1))</f>
        <v>1</v>
      </c>
      <c r="J499" s="288"/>
      <c r="K499" s="288"/>
      <c r="L499" s="288"/>
      <c r="M499" s="288"/>
      <c r="O499">
        <v>99</v>
      </c>
      <c r="P499" s="107">
        <f t="shared" ca="1" si="336"/>
        <v>0.5</v>
      </c>
      <c r="Q499" s="107">
        <f t="shared" ca="1" si="337"/>
        <v>0</v>
      </c>
      <c r="R499" s="107">
        <f t="shared" ca="1" si="338"/>
        <v>0</v>
      </c>
      <c r="S499" s="107">
        <f t="shared" ca="1" si="339"/>
        <v>0</v>
      </c>
      <c r="T499" s="107">
        <v>0</v>
      </c>
      <c r="U499" s="107">
        <f t="shared" ca="1" si="340"/>
        <v>-0.5</v>
      </c>
      <c r="V499" s="107">
        <f t="shared" ca="1" si="341"/>
        <v>-0.5</v>
      </c>
      <c r="W499" s="107"/>
      <c r="X499" s="107"/>
      <c r="Y499" s="107"/>
      <c r="Z499" s="107"/>
    </row>
    <row r="500" spans="1:26" outlineLevel="1">
      <c r="A500">
        <f t="shared" ca="1" si="342"/>
        <v>2</v>
      </c>
      <c r="B500" t="str">
        <f t="shared" ca="1" si="328"/>
        <v>EP3 LPD1 LPS1 LPM2</v>
      </c>
      <c r="C500" s="290">
        <f ca="1">IF($A500&lt;&gt;$A499,1,MOD(C499-1+(COUNTIFS(D$399:$N$399,$A500)=COUNTIFS(D500:$N500,1)),C$398)+1)</f>
        <v>3</v>
      </c>
      <c r="D500" s="288">
        <f ca="1">IF($A500&lt;&gt;D$399,0,IF($A500&lt;&gt;$A499,1,MOD(D499-1+(COUNTIFS(E$399:$N$399,$A500)=COUNTIFS(E500:$N500,1)),D$398)+1))</f>
        <v>0</v>
      </c>
      <c r="E500" s="288">
        <f ca="1">IF($A500&lt;&gt;E$399,0,IF($A500&lt;&gt;$A499,1,MOD(E499-1+(COUNTIFS(F$399:$N$399,$A500)=COUNTIFS(F500:$N500,1)),E$398)+1))</f>
        <v>0</v>
      </c>
      <c r="F500" s="288">
        <f ca="1">IF($A500&lt;&gt;F$399,0,IF($A500&lt;&gt;$A499,1,MOD(F499-1+(COUNTIFS(G$399:$N$399,$A500)=COUNTIFS(G500:$N500,1)),F$398)+1))</f>
        <v>0</v>
      </c>
      <c r="G500" s="288">
        <f ca="1">IF($A500&lt;&gt;G$399,0,IF($A500&lt;&gt;$A499,1,MOD(G499-1+(COUNTIFS(H$399:$N$399,$A500)=COUNTIFS(H500:$N500,1)),G$398)+1))</f>
        <v>1</v>
      </c>
      <c r="H500" s="288">
        <f ca="1">IF($A500&lt;&gt;H$399,0,IF($A500&lt;&gt;$A499,1,MOD(H499-1+(COUNTIFS(I$399:$N$399,$A500)=COUNTIFS(I500:$N500,1)),H$398)+1))</f>
        <v>1</v>
      </c>
      <c r="I500" s="288">
        <f ca="1">IF($A500&lt;&gt;I$399,0,IF($A500&lt;&gt;$A499,1,MOD(I499-1+(COUNTIFS(N$399:$N$399,$A500)=COUNTIFS(N500:$N500,1)),I$398)+1))</f>
        <v>2</v>
      </c>
      <c r="J500" s="288"/>
      <c r="K500" s="288"/>
      <c r="L500" s="288"/>
      <c r="M500" s="288"/>
      <c r="O500">
        <v>100</v>
      </c>
      <c r="P500" s="107">
        <f t="shared" ca="1" si="336"/>
        <v>0.5</v>
      </c>
      <c r="Q500" s="107">
        <f t="shared" ca="1" si="337"/>
        <v>0</v>
      </c>
      <c r="R500" s="107">
        <f t="shared" ca="1" si="338"/>
        <v>0</v>
      </c>
      <c r="S500" s="107">
        <f t="shared" ca="1" si="339"/>
        <v>0</v>
      </c>
      <c r="T500" s="107">
        <v>0</v>
      </c>
      <c r="U500" s="107">
        <f t="shared" ca="1" si="340"/>
        <v>-0.5</v>
      </c>
      <c r="V500" s="107">
        <f t="shared" ca="1" si="341"/>
        <v>0</v>
      </c>
      <c r="W500" s="107"/>
      <c r="X500" s="107"/>
      <c r="Y500" s="107"/>
      <c r="Z500" s="107"/>
    </row>
    <row r="501" spans="1:26" outlineLevel="1">
      <c r="A501">
        <f t="shared" ca="1" si="342"/>
        <v>2</v>
      </c>
      <c r="B501" t="str">
        <f t="shared" ca="1" si="328"/>
        <v>EP3 LPD1 LPS1 LPM3</v>
      </c>
      <c r="C501" s="290">
        <f ca="1">IF($A501&lt;&gt;$A500,1,MOD(C500-1+(COUNTIFS(D$399:$N$399,$A501)=COUNTIFS(D501:$N501,1)),C$398)+1)</f>
        <v>3</v>
      </c>
      <c r="D501" s="288">
        <f ca="1">IF($A501&lt;&gt;D$399,0,IF($A501&lt;&gt;$A500,1,MOD(D500-1+(COUNTIFS(E$399:$N$399,$A501)=COUNTIFS(E501:$N501,1)),D$398)+1))</f>
        <v>0</v>
      </c>
      <c r="E501" s="288">
        <f ca="1">IF($A501&lt;&gt;E$399,0,IF($A501&lt;&gt;$A500,1,MOD(E500-1+(COUNTIFS(F$399:$N$399,$A501)=COUNTIFS(F501:$N501,1)),E$398)+1))</f>
        <v>0</v>
      </c>
      <c r="F501" s="288">
        <f ca="1">IF($A501&lt;&gt;F$399,0,IF($A501&lt;&gt;$A500,1,MOD(F500-1+(COUNTIFS(G$399:$N$399,$A501)=COUNTIFS(G501:$N501,1)),F$398)+1))</f>
        <v>0</v>
      </c>
      <c r="G501" s="288">
        <f ca="1">IF($A501&lt;&gt;G$399,0,IF($A501&lt;&gt;$A500,1,MOD(G500-1+(COUNTIFS(H$399:$N$399,$A501)=COUNTIFS(H501:$N501,1)),G$398)+1))</f>
        <v>1</v>
      </c>
      <c r="H501" s="288">
        <f ca="1">IF($A501&lt;&gt;H$399,0,IF($A501&lt;&gt;$A500,1,MOD(H500-1+(COUNTIFS(I$399:$N$399,$A501)=COUNTIFS(I501:$N501,1)),H$398)+1))</f>
        <v>1</v>
      </c>
      <c r="I501" s="288">
        <f ca="1">IF($A501&lt;&gt;I$399,0,IF($A501&lt;&gt;$A500,1,MOD(I500-1+(COUNTIFS(N$399:$N$399,$A501)=COUNTIFS(N501:$N501,1)),I$398)+1))</f>
        <v>3</v>
      </c>
      <c r="J501" s="288"/>
      <c r="K501" s="288"/>
      <c r="L501" s="288"/>
      <c r="M501" s="288"/>
      <c r="O501">
        <v>101</v>
      </c>
      <c r="P501" s="107">
        <f t="shared" ca="1" si="336"/>
        <v>0.5</v>
      </c>
      <c r="Q501" s="107">
        <f t="shared" ca="1" si="337"/>
        <v>0</v>
      </c>
      <c r="R501" s="107">
        <f t="shared" ca="1" si="338"/>
        <v>0</v>
      </c>
      <c r="S501" s="107">
        <f t="shared" ca="1" si="339"/>
        <v>0</v>
      </c>
      <c r="T501" s="107">
        <v>0</v>
      </c>
      <c r="U501" s="107">
        <f t="shared" ca="1" si="340"/>
        <v>-0.5</v>
      </c>
      <c r="V501" s="107">
        <f t="shared" ca="1" si="341"/>
        <v>0.5</v>
      </c>
      <c r="W501" s="107"/>
      <c r="X501" s="107"/>
      <c r="Y501" s="107"/>
      <c r="Z501" s="107"/>
    </row>
    <row r="502" spans="1:26" outlineLevel="1">
      <c r="A502">
        <f t="shared" ca="1" si="342"/>
        <v>2</v>
      </c>
      <c r="B502" t="str">
        <f t="shared" ca="1" si="328"/>
        <v>EP3 LPD1 LPS2 LPM1</v>
      </c>
      <c r="C502" s="290">
        <f ca="1">IF($A502&lt;&gt;$A501,1,MOD(C501-1+(COUNTIFS(D$399:$N$399,$A502)=COUNTIFS(D502:$N502,1)),C$398)+1)</f>
        <v>3</v>
      </c>
      <c r="D502" s="288">
        <f ca="1">IF($A502&lt;&gt;D$399,0,IF($A502&lt;&gt;$A501,1,MOD(D501-1+(COUNTIFS(E$399:$N$399,$A502)=COUNTIFS(E502:$N502,1)),D$398)+1))</f>
        <v>0</v>
      </c>
      <c r="E502" s="288">
        <f ca="1">IF($A502&lt;&gt;E$399,0,IF($A502&lt;&gt;$A501,1,MOD(E501-1+(COUNTIFS(F$399:$N$399,$A502)=COUNTIFS(F502:$N502,1)),E$398)+1))</f>
        <v>0</v>
      </c>
      <c r="F502" s="288">
        <f ca="1">IF($A502&lt;&gt;F$399,0,IF($A502&lt;&gt;$A501,1,MOD(F501-1+(COUNTIFS(G$399:$N$399,$A502)=COUNTIFS(G502:$N502,1)),F$398)+1))</f>
        <v>0</v>
      </c>
      <c r="G502" s="288">
        <f ca="1">IF($A502&lt;&gt;G$399,0,IF($A502&lt;&gt;$A501,1,MOD(G501-1+(COUNTIFS(H$399:$N$399,$A502)=COUNTIFS(H502:$N502,1)),G$398)+1))</f>
        <v>1</v>
      </c>
      <c r="H502" s="288">
        <f ca="1">IF($A502&lt;&gt;H$399,0,IF($A502&lt;&gt;$A501,1,MOD(H501-1+(COUNTIFS(I$399:$N$399,$A502)=COUNTIFS(I502:$N502,1)),H$398)+1))</f>
        <v>2</v>
      </c>
      <c r="I502" s="288">
        <f ca="1">IF($A502&lt;&gt;I$399,0,IF($A502&lt;&gt;$A501,1,MOD(I501-1+(COUNTIFS(N$399:$N$399,$A502)=COUNTIFS(N502:$N502,1)),I$398)+1))</f>
        <v>1</v>
      </c>
      <c r="J502" s="288"/>
      <c r="K502" s="288"/>
      <c r="L502" s="288"/>
      <c r="M502" s="288"/>
      <c r="O502">
        <v>102</v>
      </c>
      <c r="P502" s="107">
        <f t="shared" ca="1" si="336"/>
        <v>0.5</v>
      </c>
      <c r="Q502" s="107">
        <f t="shared" ca="1" si="337"/>
        <v>0</v>
      </c>
      <c r="R502" s="107">
        <f t="shared" ca="1" si="338"/>
        <v>0</v>
      </c>
      <c r="S502" s="107">
        <f t="shared" ca="1" si="339"/>
        <v>0</v>
      </c>
      <c r="T502" s="107">
        <v>0</v>
      </c>
      <c r="U502" s="107">
        <f t="shared" ca="1" si="340"/>
        <v>0</v>
      </c>
      <c r="V502" s="107">
        <f t="shared" ca="1" si="341"/>
        <v>-0.5</v>
      </c>
      <c r="W502" s="107"/>
      <c r="X502" s="107"/>
      <c r="Y502" s="107"/>
      <c r="Z502" s="107"/>
    </row>
    <row r="503" spans="1:26" outlineLevel="1">
      <c r="A503">
        <f t="shared" ca="1" si="342"/>
        <v>2</v>
      </c>
      <c r="B503" t="str">
        <f t="shared" ca="1" si="328"/>
        <v>EP3 LPD1 LPS2 LPM2</v>
      </c>
      <c r="C503" s="290">
        <f ca="1">IF($A503&lt;&gt;$A502,1,MOD(C502-1+(COUNTIFS(D$399:$N$399,$A503)=COUNTIFS(D503:$N503,1)),C$398)+1)</f>
        <v>3</v>
      </c>
      <c r="D503" s="288">
        <f ca="1">IF($A503&lt;&gt;D$399,0,IF($A503&lt;&gt;$A502,1,MOD(D502-1+(COUNTIFS(E$399:$N$399,$A503)=COUNTIFS(E503:$N503,1)),D$398)+1))</f>
        <v>0</v>
      </c>
      <c r="E503" s="288">
        <f ca="1">IF($A503&lt;&gt;E$399,0,IF($A503&lt;&gt;$A502,1,MOD(E502-1+(COUNTIFS(F$399:$N$399,$A503)=COUNTIFS(F503:$N503,1)),E$398)+1))</f>
        <v>0</v>
      </c>
      <c r="F503" s="288">
        <f ca="1">IF($A503&lt;&gt;F$399,0,IF($A503&lt;&gt;$A502,1,MOD(F502-1+(COUNTIFS(G$399:$N$399,$A503)=COUNTIFS(G503:$N503,1)),F$398)+1))</f>
        <v>0</v>
      </c>
      <c r="G503" s="288">
        <f ca="1">IF($A503&lt;&gt;G$399,0,IF($A503&lt;&gt;$A502,1,MOD(G502-1+(COUNTIFS(H$399:$N$399,$A503)=COUNTIFS(H503:$N503,1)),G$398)+1))</f>
        <v>1</v>
      </c>
      <c r="H503" s="288">
        <f ca="1">IF($A503&lt;&gt;H$399,0,IF($A503&lt;&gt;$A502,1,MOD(H502-1+(COUNTIFS(I$399:$N$399,$A503)=COUNTIFS(I503:$N503,1)),H$398)+1))</f>
        <v>2</v>
      </c>
      <c r="I503" s="288">
        <f ca="1">IF($A503&lt;&gt;I$399,0,IF($A503&lt;&gt;$A502,1,MOD(I502-1+(COUNTIFS(N$399:$N$399,$A503)=COUNTIFS(N503:$N503,1)),I$398)+1))</f>
        <v>2</v>
      </c>
      <c r="J503" s="288"/>
      <c r="K503" s="288"/>
      <c r="L503" s="288"/>
      <c r="M503" s="288"/>
      <c r="O503">
        <v>103</v>
      </c>
      <c r="P503" s="107">
        <f t="shared" ca="1" si="336"/>
        <v>0.5</v>
      </c>
      <c r="Q503" s="107">
        <f t="shared" ca="1" si="337"/>
        <v>0</v>
      </c>
      <c r="R503" s="107">
        <f t="shared" ca="1" si="338"/>
        <v>0</v>
      </c>
      <c r="S503" s="107">
        <f t="shared" ca="1" si="339"/>
        <v>0</v>
      </c>
      <c r="T503" s="107">
        <v>0</v>
      </c>
      <c r="U503" s="107">
        <f t="shared" ca="1" si="340"/>
        <v>0</v>
      </c>
      <c r="V503" s="107">
        <f t="shared" ca="1" si="341"/>
        <v>0</v>
      </c>
      <c r="W503" s="107"/>
      <c r="X503" s="107"/>
      <c r="Y503" s="107"/>
      <c r="Z503" s="107"/>
    </row>
    <row r="504" spans="1:26" outlineLevel="1">
      <c r="A504">
        <f t="shared" ca="1" si="342"/>
        <v>2</v>
      </c>
      <c r="B504" t="str">
        <f t="shared" ca="1" si="328"/>
        <v>EP3 LPD1 LPS2 LPM3</v>
      </c>
      <c r="C504" s="290">
        <f ca="1">IF($A504&lt;&gt;$A503,1,MOD(C503-1+(COUNTIFS(D$399:$N$399,$A504)=COUNTIFS(D504:$N504,1)),C$398)+1)</f>
        <v>3</v>
      </c>
      <c r="D504" s="288">
        <f ca="1">IF($A504&lt;&gt;D$399,0,IF($A504&lt;&gt;$A503,1,MOD(D503-1+(COUNTIFS(E$399:$N$399,$A504)=COUNTIFS(E504:$N504,1)),D$398)+1))</f>
        <v>0</v>
      </c>
      <c r="E504" s="288">
        <f ca="1">IF($A504&lt;&gt;E$399,0,IF($A504&lt;&gt;$A503,1,MOD(E503-1+(COUNTIFS(F$399:$N$399,$A504)=COUNTIFS(F504:$N504,1)),E$398)+1))</f>
        <v>0</v>
      </c>
      <c r="F504" s="288">
        <f ca="1">IF($A504&lt;&gt;F$399,0,IF($A504&lt;&gt;$A503,1,MOD(F503-1+(COUNTIFS(G$399:$N$399,$A504)=COUNTIFS(G504:$N504,1)),F$398)+1))</f>
        <v>0</v>
      </c>
      <c r="G504" s="288">
        <f ca="1">IF($A504&lt;&gt;G$399,0,IF($A504&lt;&gt;$A503,1,MOD(G503-1+(COUNTIFS(H$399:$N$399,$A504)=COUNTIFS(H504:$N504,1)),G$398)+1))</f>
        <v>1</v>
      </c>
      <c r="H504" s="288">
        <f ca="1">IF($A504&lt;&gt;H$399,0,IF($A504&lt;&gt;$A503,1,MOD(H503-1+(COUNTIFS(I$399:$N$399,$A504)=COUNTIFS(I504:$N504,1)),H$398)+1))</f>
        <v>2</v>
      </c>
      <c r="I504" s="288">
        <f ca="1">IF($A504&lt;&gt;I$399,0,IF($A504&lt;&gt;$A503,1,MOD(I503-1+(COUNTIFS(N$399:$N$399,$A504)=COUNTIFS(N504:$N504,1)),I$398)+1))</f>
        <v>3</v>
      </c>
      <c r="J504" s="288"/>
      <c r="K504" s="288"/>
      <c r="L504" s="288"/>
      <c r="M504" s="288"/>
      <c r="O504">
        <v>104</v>
      </c>
      <c r="P504" s="107">
        <f t="shared" ca="1" si="336"/>
        <v>0.5</v>
      </c>
      <c r="Q504" s="107">
        <f t="shared" ca="1" si="337"/>
        <v>0</v>
      </c>
      <c r="R504" s="107">
        <f t="shared" ca="1" si="338"/>
        <v>0</v>
      </c>
      <c r="S504" s="107">
        <f t="shared" ca="1" si="339"/>
        <v>0</v>
      </c>
      <c r="T504" s="107">
        <v>0</v>
      </c>
      <c r="U504" s="107">
        <f t="shared" ca="1" si="340"/>
        <v>0</v>
      </c>
      <c r="V504" s="107">
        <f t="shared" ca="1" si="341"/>
        <v>0.5</v>
      </c>
      <c r="W504" s="107"/>
      <c r="X504" s="107"/>
      <c r="Y504" s="107"/>
      <c r="Z504" s="107"/>
    </row>
    <row r="505" spans="1:26" outlineLevel="1">
      <c r="A505">
        <f t="shared" ca="1" si="342"/>
        <v>2</v>
      </c>
      <c r="B505" t="str">
        <f t="shared" ca="1" si="328"/>
        <v>EP3 LPD1 LPS3 LPM1</v>
      </c>
      <c r="C505" s="290">
        <f ca="1">IF($A505&lt;&gt;$A504,1,MOD(C504-1+(COUNTIFS(D$399:$N$399,$A505)=COUNTIFS(D505:$N505,1)),C$398)+1)</f>
        <v>3</v>
      </c>
      <c r="D505" s="288">
        <f ca="1">IF($A505&lt;&gt;D$399,0,IF($A505&lt;&gt;$A504,1,MOD(D504-1+(COUNTIFS(E$399:$N$399,$A505)=COUNTIFS(E505:$N505,1)),D$398)+1))</f>
        <v>0</v>
      </c>
      <c r="E505" s="288">
        <f ca="1">IF($A505&lt;&gt;E$399,0,IF($A505&lt;&gt;$A504,1,MOD(E504-1+(COUNTIFS(F$399:$N$399,$A505)=COUNTIFS(F505:$N505,1)),E$398)+1))</f>
        <v>0</v>
      </c>
      <c r="F505" s="288">
        <f ca="1">IF($A505&lt;&gt;F$399,0,IF($A505&lt;&gt;$A504,1,MOD(F504-1+(COUNTIFS(G$399:$N$399,$A505)=COUNTIFS(G505:$N505,1)),F$398)+1))</f>
        <v>0</v>
      </c>
      <c r="G505" s="288">
        <f ca="1">IF($A505&lt;&gt;G$399,0,IF($A505&lt;&gt;$A504,1,MOD(G504-1+(COUNTIFS(H$399:$N$399,$A505)=COUNTIFS(H505:$N505,1)),G$398)+1))</f>
        <v>1</v>
      </c>
      <c r="H505" s="288">
        <f ca="1">IF($A505&lt;&gt;H$399,0,IF($A505&lt;&gt;$A504,1,MOD(H504-1+(COUNTIFS(I$399:$N$399,$A505)=COUNTIFS(I505:$N505,1)),H$398)+1))</f>
        <v>3</v>
      </c>
      <c r="I505" s="288">
        <f ca="1">IF($A505&lt;&gt;I$399,0,IF($A505&lt;&gt;$A504,1,MOD(I504-1+(COUNTIFS(N$399:$N$399,$A505)=COUNTIFS(N505:$N505,1)),I$398)+1))</f>
        <v>1</v>
      </c>
      <c r="J505" s="288"/>
      <c r="K505" s="288"/>
      <c r="L505" s="288"/>
      <c r="M505" s="288"/>
      <c r="O505">
        <v>105</v>
      </c>
      <c r="P505" s="107">
        <f t="shared" ca="1" si="336"/>
        <v>0.5</v>
      </c>
      <c r="Q505" s="107">
        <f t="shared" ca="1" si="337"/>
        <v>0</v>
      </c>
      <c r="R505" s="107">
        <f t="shared" ca="1" si="338"/>
        <v>0</v>
      </c>
      <c r="S505" s="107">
        <f t="shared" ca="1" si="339"/>
        <v>0</v>
      </c>
      <c r="T505" s="107">
        <v>0</v>
      </c>
      <c r="U505" s="107">
        <f t="shared" ca="1" si="340"/>
        <v>0.5</v>
      </c>
      <c r="V505" s="107">
        <f t="shared" ca="1" si="341"/>
        <v>-0.5</v>
      </c>
      <c r="W505" s="107"/>
      <c r="X505" s="107"/>
      <c r="Y505" s="107"/>
      <c r="Z505" s="107"/>
    </row>
    <row r="506" spans="1:26" outlineLevel="1">
      <c r="A506">
        <f t="shared" ca="1" si="342"/>
        <v>2</v>
      </c>
      <c r="B506" t="str">
        <f t="shared" ca="1" si="328"/>
        <v>EP3 LPD1 LPS3 LPM2</v>
      </c>
      <c r="C506" s="290">
        <f ca="1">IF($A506&lt;&gt;$A505,1,MOD(C505-1+(COUNTIFS(D$399:$N$399,$A506)=COUNTIFS(D506:$N506,1)),C$398)+1)</f>
        <v>3</v>
      </c>
      <c r="D506" s="288">
        <f ca="1">IF($A506&lt;&gt;D$399,0,IF($A506&lt;&gt;$A505,1,MOD(D505-1+(COUNTIFS(E$399:$N$399,$A506)=COUNTIFS(E506:$N506,1)),D$398)+1))</f>
        <v>0</v>
      </c>
      <c r="E506" s="288">
        <f ca="1">IF($A506&lt;&gt;E$399,0,IF($A506&lt;&gt;$A505,1,MOD(E505-1+(COUNTIFS(F$399:$N$399,$A506)=COUNTIFS(F506:$N506,1)),E$398)+1))</f>
        <v>0</v>
      </c>
      <c r="F506" s="288">
        <f ca="1">IF($A506&lt;&gt;F$399,0,IF($A506&lt;&gt;$A505,1,MOD(F505-1+(COUNTIFS(G$399:$N$399,$A506)=COUNTIFS(G506:$N506,1)),F$398)+1))</f>
        <v>0</v>
      </c>
      <c r="G506" s="288">
        <f ca="1">IF($A506&lt;&gt;G$399,0,IF($A506&lt;&gt;$A505,1,MOD(G505-1+(COUNTIFS(H$399:$N$399,$A506)=COUNTIFS(H506:$N506,1)),G$398)+1))</f>
        <v>1</v>
      </c>
      <c r="H506" s="288">
        <f ca="1">IF($A506&lt;&gt;H$399,0,IF($A506&lt;&gt;$A505,1,MOD(H505-1+(COUNTIFS(I$399:$N$399,$A506)=COUNTIFS(I506:$N506,1)),H$398)+1))</f>
        <v>3</v>
      </c>
      <c r="I506" s="288">
        <f ca="1">IF($A506&lt;&gt;I$399,0,IF($A506&lt;&gt;$A505,1,MOD(I505-1+(COUNTIFS(N$399:$N$399,$A506)=COUNTIFS(N506:$N506,1)),I$398)+1))</f>
        <v>2</v>
      </c>
      <c r="J506" s="288"/>
      <c r="K506" s="288"/>
      <c r="L506" s="288"/>
      <c r="M506" s="288"/>
      <c r="O506">
        <v>106</v>
      </c>
      <c r="P506" s="107">
        <f t="shared" ca="1" si="336"/>
        <v>0.5</v>
      </c>
      <c r="Q506" s="107">
        <f t="shared" ca="1" si="337"/>
        <v>0</v>
      </c>
      <c r="R506" s="107">
        <f t="shared" ca="1" si="338"/>
        <v>0</v>
      </c>
      <c r="S506" s="107">
        <f t="shared" ca="1" si="339"/>
        <v>0</v>
      </c>
      <c r="T506" s="107">
        <v>0</v>
      </c>
      <c r="U506" s="107">
        <f t="shared" ca="1" si="340"/>
        <v>0.5</v>
      </c>
      <c r="V506" s="107">
        <f t="shared" ca="1" si="341"/>
        <v>0</v>
      </c>
      <c r="W506" s="107"/>
      <c r="X506" s="107"/>
      <c r="Y506" s="107"/>
      <c r="Z506" s="107"/>
    </row>
    <row r="507" spans="1:26" outlineLevel="1">
      <c r="A507">
        <f t="shared" ca="1" si="342"/>
        <v>2</v>
      </c>
      <c r="B507" t="str">
        <f t="shared" ca="1" si="328"/>
        <v>EP3 LPD1 LPS3 LPM3</v>
      </c>
      <c r="C507" s="290">
        <f ca="1">IF($A507&lt;&gt;$A506,1,MOD(C506-1+(COUNTIFS(D$399:$N$399,$A507)=COUNTIFS(D507:$N507,1)),C$398)+1)</f>
        <v>3</v>
      </c>
      <c r="D507" s="288">
        <f ca="1">IF($A507&lt;&gt;D$399,0,IF($A507&lt;&gt;$A506,1,MOD(D506-1+(COUNTIFS(E$399:$N$399,$A507)=COUNTIFS(E507:$N507,1)),D$398)+1))</f>
        <v>0</v>
      </c>
      <c r="E507" s="288">
        <f ca="1">IF($A507&lt;&gt;E$399,0,IF($A507&lt;&gt;$A506,1,MOD(E506-1+(COUNTIFS(F$399:$N$399,$A507)=COUNTIFS(F507:$N507,1)),E$398)+1))</f>
        <v>0</v>
      </c>
      <c r="F507" s="288">
        <f ca="1">IF($A507&lt;&gt;F$399,0,IF($A507&lt;&gt;$A506,1,MOD(F506-1+(COUNTIFS(G$399:$N$399,$A507)=COUNTIFS(G507:$N507,1)),F$398)+1))</f>
        <v>0</v>
      </c>
      <c r="G507" s="288">
        <f ca="1">IF($A507&lt;&gt;G$399,0,IF($A507&lt;&gt;$A506,1,MOD(G506-1+(COUNTIFS(H$399:$N$399,$A507)=COUNTIFS(H507:$N507,1)),G$398)+1))</f>
        <v>1</v>
      </c>
      <c r="H507" s="288">
        <f ca="1">IF($A507&lt;&gt;H$399,0,IF($A507&lt;&gt;$A506,1,MOD(H506-1+(COUNTIFS(I$399:$N$399,$A507)=COUNTIFS(I507:$N507,1)),H$398)+1))</f>
        <v>3</v>
      </c>
      <c r="I507" s="288">
        <f ca="1">IF($A507&lt;&gt;I$399,0,IF($A507&lt;&gt;$A506,1,MOD(I506-1+(COUNTIFS(N$399:$N$399,$A507)=COUNTIFS(N507:$N507,1)),I$398)+1))</f>
        <v>3</v>
      </c>
      <c r="J507" s="288"/>
      <c r="K507" s="288"/>
      <c r="L507" s="288"/>
      <c r="M507" s="288"/>
      <c r="O507">
        <v>107</v>
      </c>
      <c r="P507" s="107">
        <f t="shared" ca="1" si="336"/>
        <v>0.5</v>
      </c>
      <c r="Q507" s="107">
        <f t="shared" ca="1" si="337"/>
        <v>0</v>
      </c>
      <c r="R507" s="107">
        <f t="shared" ca="1" si="338"/>
        <v>0</v>
      </c>
      <c r="S507" s="107">
        <f t="shared" ca="1" si="339"/>
        <v>0</v>
      </c>
      <c r="T507" s="107">
        <v>0</v>
      </c>
      <c r="U507" s="107">
        <f t="shared" ca="1" si="340"/>
        <v>0.5</v>
      </c>
      <c r="V507" s="107">
        <f t="shared" ca="1" si="341"/>
        <v>0.5</v>
      </c>
      <c r="W507" s="107"/>
      <c r="X507" s="107"/>
      <c r="Y507" s="107"/>
      <c r="Z507" s="107"/>
    </row>
    <row r="508" spans="1:26" outlineLevel="1">
      <c r="A508">
        <f t="shared" ca="1" si="342"/>
        <v>2</v>
      </c>
      <c r="B508" t="str">
        <f t="shared" ca="1" si="328"/>
        <v>EP1 LPD1 LPS1 LPM1</v>
      </c>
      <c r="C508" s="290">
        <f ca="1">IF($A508&lt;&gt;$A507,1,MOD(C507-1+(COUNTIFS(D$399:$N$399,$A508)=COUNTIFS(D508:$N508,1)),C$398)+1)</f>
        <v>1</v>
      </c>
      <c r="D508" s="288">
        <f ca="1">IF($A508&lt;&gt;D$399,0,IF($A508&lt;&gt;$A507,1,MOD(D507-1+(COUNTIFS(E$399:$N$399,$A508)=COUNTIFS(E508:$N508,1)),D$398)+1))</f>
        <v>0</v>
      </c>
      <c r="E508" s="288">
        <f ca="1">IF($A508&lt;&gt;E$399,0,IF($A508&lt;&gt;$A507,1,MOD(E507-1+(COUNTIFS(F$399:$N$399,$A508)=COUNTIFS(F508:$N508,1)),E$398)+1))</f>
        <v>0</v>
      </c>
      <c r="F508" s="288">
        <f ca="1">IF($A508&lt;&gt;F$399,0,IF($A508&lt;&gt;$A507,1,MOD(F507-1+(COUNTIFS(G$399:$N$399,$A508)=COUNTIFS(G508:$N508,1)),F$398)+1))</f>
        <v>0</v>
      </c>
      <c r="G508" s="288">
        <f ca="1">IF($A508&lt;&gt;G$399,0,IF($A508&lt;&gt;$A507,1,MOD(G507-1+(COUNTIFS(H$399:$N$399,$A508)=COUNTIFS(H508:$N508,1)),G$398)+1))</f>
        <v>1</v>
      </c>
      <c r="H508" s="288">
        <f ca="1">IF($A508&lt;&gt;H$399,0,IF($A508&lt;&gt;$A507,1,MOD(H507-1+(COUNTIFS(I$399:$N$399,$A508)=COUNTIFS(I508:$N508,1)),H$398)+1))</f>
        <v>1</v>
      </c>
      <c r="I508" s="288">
        <f ca="1">IF($A508&lt;&gt;I$399,0,IF($A508&lt;&gt;$A507,1,MOD(I507-1+(COUNTIFS(N$399:$N$399,$A508)=COUNTIFS(N508:$N508,1)),I$398)+1))</f>
        <v>1</v>
      </c>
      <c r="J508" s="288"/>
      <c r="K508" s="288"/>
      <c r="L508" s="288"/>
      <c r="M508" s="288"/>
      <c r="O508">
        <v>108</v>
      </c>
      <c r="P508" s="107">
        <f t="shared" ca="1" si="336"/>
        <v>-0.5</v>
      </c>
      <c r="Q508" s="107">
        <f t="shared" ca="1" si="337"/>
        <v>0</v>
      </c>
      <c r="R508" s="107">
        <f t="shared" ca="1" si="338"/>
        <v>0</v>
      </c>
      <c r="S508" s="107">
        <f t="shared" ca="1" si="339"/>
        <v>0</v>
      </c>
      <c r="T508" s="107">
        <v>0</v>
      </c>
      <c r="U508" s="107">
        <f t="shared" ca="1" si="340"/>
        <v>-0.5</v>
      </c>
      <c r="V508" s="107">
        <f t="shared" ca="1" si="341"/>
        <v>-0.5</v>
      </c>
      <c r="W508" s="107"/>
      <c r="X508" s="107"/>
      <c r="Y508" s="107"/>
      <c r="Z508" s="107"/>
    </row>
    <row r="509" spans="1:26" outlineLevel="1">
      <c r="A509">
        <f t="shared" ca="1" si="342"/>
        <v>2</v>
      </c>
      <c r="B509" t="str">
        <f t="shared" ca="1" si="328"/>
        <v>EP1 LPD1 LPS1 LPM2</v>
      </c>
      <c r="C509" s="290">
        <f ca="1">IF($A509&lt;&gt;$A508,1,MOD(C508-1+(COUNTIFS(D$399:$N$399,$A509)=COUNTIFS(D509:$N509,1)),C$398)+1)</f>
        <v>1</v>
      </c>
      <c r="D509" s="288">
        <f ca="1">IF($A509&lt;&gt;D$399,0,IF($A509&lt;&gt;$A508,1,MOD(D508-1+(COUNTIFS(E$399:$N$399,$A509)=COUNTIFS(E509:$N509,1)),D$398)+1))</f>
        <v>0</v>
      </c>
      <c r="E509" s="288">
        <f ca="1">IF($A509&lt;&gt;E$399,0,IF($A509&lt;&gt;$A508,1,MOD(E508-1+(COUNTIFS(F$399:$N$399,$A509)=COUNTIFS(F509:$N509,1)),E$398)+1))</f>
        <v>0</v>
      </c>
      <c r="F509" s="288">
        <f ca="1">IF($A509&lt;&gt;F$399,0,IF($A509&lt;&gt;$A508,1,MOD(F508-1+(COUNTIFS(G$399:$N$399,$A509)=COUNTIFS(G509:$N509,1)),F$398)+1))</f>
        <v>0</v>
      </c>
      <c r="G509" s="288">
        <f ca="1">IF($A509&lt;&gt;G$399,0,IF($A509&lt;&gt;$A508,1,MOD(G508-1+(COUNTIFS(H$399:$N$399,$A509)=COUNTIFS(H509:$N509,1)),G$398)+1))</f>
        <v>1</v>
      </c>
      <c r="H509" s="288">
        <f ca="1">IF($A509&lt;&gt;H$399,0,IF($A509&lt;&gt;$A508,1,MOD(H508-1+(COUNTIFS(I$399:$N$399,$A509)=COUNTIFS(I509:$N509,1)),H$398)+1))</f>
        <v>1</v>
      </c>
      <c r="I509" s="288">
        <f ca="1">IF($A509&lt;&gt;I$399,0,IF($A509&lt;&gt;$A508,1,MOD(I508-1+(COUNTIFS(N$399:$N$399,$A509)=COUNTIFS(N509:$N509,1)),I$398)+1))</f>
        <v>2</v>
      </c>
      <c r="J509" s="288"/>
      <c r="K509" s="288"/>
      <c r="L509" s="288"/>
      <c r="M509" s="288"/>
      <c r="O509">
        <v>109</v>
      </c>
      <c r="P509" s="107">
        <f t="shared" ca="1" si="336"/>
        <v>-0.5</v>
      </c>
      <c r="Q509" s="107">
        <f t="shared" ca="1" si="337"/>
        <v>0</v>
      </c>
      <c r="R509" s="107">
        <f t="shared" ca="1" si="338"/>
        <v>0</v>
      </c>
      <c r="S509" s="107">
        <f t="shared" ca="1" si="339"/>
        <v>0</v>
      </c>
      <c r="T509" s="107">
        <v>0</v>
      </c>
      <c r="U509" s="107">
        <f t="shared" ca="1" si="340"/>
        <v>-0.5</v>
      </c>
      <c r="V509" s="107">
        <f t="shared" ca="1" si="341"/>
        <v>0</v>
      </c>
      <c r="W509" s="107"/>
      <c r="X509" s="107"/>
      <c r="Y509" s="107"/>
      <c r="Z509" s="107"/>
    </row>
    <row r="510" spans="1:26" outlineLevel="1">
      <c r="A510">
        <f t="shared" ca="1" si="342"/>
        <v>2</v>
      </c>
      <c r="B510" t="str">
        <f t="shared" ca="1" si="328"/>
        <v>EP1 LPD1 LPS1 LPM3</v>
      </c>
      <c r="C510" s="290">
        <f ca="1">IF($A510&lt;&gt;$A509,1,MOD(C509-1+(COUNTIFS(D$399:$N$399,$A510)=COUNTIFS(D510:$N510,1)),C$398)+1)</f>
        <v>1</v>
      </c>
      <c r="D510" s="288">
        <f ca="1">IF($A510&lt;&gt;D$399,0,IF($A510&lt;&gt;$A509,1,MOD(D509-1+(COUNTIFS(E$399:$N$399,$A510)=COUNTIFS(E510:$N510,1)),D$398)+1))</f>
        <v>0</v>
      </c>
      <c r="E510" s="288">
        <f ca="1">IF($A510&lt;&gt;E$399,0,IF($A510&lt;&gt;$A509,1,MOD(E509-1+(COUNTIFS(F$399:$N$399,$A510)=COUNTIFS(F510:$N510,1)),E$398)+1))</f>
        <v>0</v>
      </c>
      <c r="F510" s="288">
        <f ca="1">IF($A510&lt;&gt;F$399,0,IF($A510&lt;&gt;$A509,1,MOD(F509-1+(COUNTIFS(G$399:$N$399,$A510)=COUNTIFS(G510:$N510,1)),F$398)+1))</f>
        <v>0</v>
      </c>
      <c r="G510" s="288">
        <f ca="1">IF($A510&lt;&gt;G$399,0,IF($A510&lt;&gt;$A509,1,MOD(G509-1+(COUNTIFS(H$399:$N$399,$A510)=COUNTIFS(H510:$N510,1)),G$398)+1))</f>
        <v>1</v>
      </c>
      <c r="H510" s="288">
        <f ca="1">IF($A510&lt;&gt;H$399,0,IF($A510&lt;&gt;$A509,1,MOD(H509-1+(COUNTIFS(I$399:$N$399,$A510)=COUNTIFS(I510:$N510,1)),H$398)+1))</f>
        <v>1</v>
      </c>
      <c r="I510" s="288">
        <f ca="1">IF($A510&lt;&gt;I$399,0,IF($A510&lt;&gt;$A509,1,MOD(I509-1+(COUNTIFS(N$399:$N$399,$A510)=COUNTIFS(N510:$N510,1)),I$398)+1))</f>
        <v>3</v>
      </c>
      <c r="J510" s="288"/>
      <c r="K510" s="288"/>
      <c r="L510" s="288"/>
      <c r="M510" s="288"/>
      <c r="O510">
        <v>110</v>
      </c>
      <c r="P510" s="107">
        <f t="shared" ca="1" si="336"/>
        <v>-0.5</v>
      </c>
      <c r="Q510" s="107">
        <f t="shared" ca="1" si="337"/>
        <v>0</v>
      </c>
      <c r="R510" s="107">
        <f t="shared" ca="1" si="338"/>
        <v>0</v>
      </c>
      <c r="S510" s="107">
        <f t="shared" ca="1" si="339"/>
        <v>0</v>
      </c>
      <c r="T510" s="107">
        <v>0</v>
      </c>
      <c r="U510" s="107">
        <f t="shared" ca="1" si="340"/>
        <v>-0.5</v>
      </c>
      <c r="V510" s="107">
        <f t="shared" ca="1" si="341"/>
        <v>0.5</v>
      </c>
      <c r="W510" s="107"/>
      <c r="X510" s="107"/>
      <c r="Y510" s="107"/>
      <c r="Z510" s="107"/>
    </row>
    <row r="511" spans="1:26" outlineLevel="1">
      <c r="A511">
        <f t="shared" ca="1" si="342"/>
        <v>2</v>
      </c>
      <c r="B511" t="str">
        <f t="shared" ca="1" si="328"/>
        <v>EP1 LPD1 LPS2 LPM1</v>
      </c>
      <c r="C511" s="290">
        <f ca="1">IF($A511&lt;&gt;$A510,1,MOD(C510-1+(COUNTIFS(D$399:$N$399,$A511)=COUNTIFS(D511:$N511,1)),C$398)+1)</f>
        <v>1</v>
      </c>
      <c r="D511" s="288">
        <f ca="1">IF($A511&lt;&gt;D$399,0,IF($A511&lt;&gt;$A510,1,MOD(D510-1+(COUNTIFS(E$399:$N$399,$A511)=COUNTIFS(E511:$N511,1)),D$398)+1))</f>
        <v>0</v>
      </c>
      <c r="E511" s="288">
        <f ca="1">IF($A511&lt;&gt;E$399,0,IF($A511&lt;&gt;$A510,1,MOD(E510-1+(COUNTIFS(F$399:$N$399,$A511)=COUNTIFS(F511:$N511,1)),E$398)+1))</f>
        <v>0</v>
      </c>
      <c r="F511" s="288">
        <f ca="1">IF($A511&lt;&gt;F$399,0,IF($A511&lt;&gt;$A510,1,MOD(F510-1+(COUNTIFS(G$399:$N$399,$A511)=COUNTIFS(G511:$N511,1)),F$398)+1))</f>
        <v>0</v>
      </c>
      <c r="G511" s="288">
        <f ca="1">IF($A511&lt;&gt;G$399,0,IF($A511&lt;&gt;$A510,1,MOD(G510-1+(COUNTIFS(H$399:$N$399,$A511)=COUNTIFS(H511:$N511,1)),G$398)+1))</f>
        <v>1</v>
      </c>
      <c r="H511" s="288">
        <f ca="1">IF($A511&lt;&gt;H$399,0,IF($A511&lt;&gt;$A510,1,MOD(H510-1+(COUNTIFS(I$399:$N$399,$A511)=COUNTIFS(I511:$N511,1)),H$398)+1))</f>
        <v>2</v>
      </c>
      <c r="I511" s="288">
        <f ca="1">IF($A511&lt;&gt;I$399,0,IF($A511&lt;&gt;$A510,1,MOD(I510-1+(COUNTIFS(N$399:$N$399,$A511)=COUNTIFS(N511:$N511,1)),I$398)+1))</f>
        <v>1</v>
      </c>
      <c r="J511" s="288"/>
      <c r="K511" s="288"/>
      <c r="L511" s="288"/>
      <c r="M511" s="288"/>
      <c r="O511">
        <v>111</v>
      </c>
      <c r="P511" s="107">
        <f t="shared" ca="1" si="336"/>
        <v>-0.5</v>
      </c>
      <c r="Q511" s="107">
        <f t="shared" ca="1" si="337"/>
        <v>0</v>
      </c>
      <c r="R511" s="107">
        <f t="shared" ca="1" si="338"/>
        <v>0</v>
      </c>
      <c r="S511" s="107">
        <f t="shared" ca="1" si="339"/>
        <v>0</v>
      </c>
      <c r="T511" s="107">
        <v>0</v>
      </c>
      <c r="U511" s="107">
        <f t="shared" ca="1" si="340"/>
        <v>0</v>
      </c>
      <c r="V511" s="107">
        <f t="shared" ca="1" si="341"/>
        <v>-0.5</v>
      </c>
      <c r="W511" s="107"/>
      <c r="X511" s="107"/>
      <c r="Y511" s="107"/>
      <c r="Z511" s="107"/>
    </row>
    <row r="512" spans="1:26" outlineLevel="1">
      <c r="A512">
        <f t="shared" ca="1" si="342"/>
        <v>2</v>
      </c>
      <c r="B512" t="str">
        <f t="shared" ca="1" si="328"/>
        <v>EP1 LPD1 LPS2 LPM2</v>
      </c>
      <c r="C512" s="290">
        <f ca="1">IF($A512&lt;&gt;$A511,1,MOD(C511-1+(COUNTIFS(D$399:$N$399,$A512)=COUNTIFS(D512:$N512,1)),C$398)+1)</f>
        <v>1</v>
      </c>
      <c r="D512" s="288">
        <f ca="1">IF($A512&lt;&gt;D$399,0,IF($A512&lt;&gt;$A511,1,MOD(D511-1+(COUNTIFS(E$399:$N$399,$A512)=COUNTIFS(E512:$N512,1)),D$398)+1))</f>
        <v>0</v>
      </c>
      <c r="E512" s="288">
        <f ca="1">IF($A512&lt;&gt;E$399,0,IF($A512&lt;&gt;$A511,1,MOD(E511-1+(COUNTIFS(F$399:$N$399,$A512)=COUNTIFS(F512:$N512,1)),E$398)+1))</f>
        <v>0</v>
      </c>
      <c r="F512" s="288">
        <f ca="1">IF($A512&lt;&gt;F$399,0,IF($A512&lt;&gt;$A511,1,MOD(F511-1+(COUNTIFS(G$399:$N$399,$A512)=COUNTIFS(G512:$N512,1)),F$398)+1))</f>
        <v>0</v>
      </c>
      <c r="G512" s="288">
        <f ca="1">IF($A512&lt;&gt;G$399,0,IF($A512&lt;&gt;$A511,1,MOD(G511-1+(COUNTIFS(H$399:$N$399,$A512)=COUNTIFS(H512:$N512,1)),G$398)+1))</f>
        <v>1</v>
      </c>
      <c r="H512" s="288">
        <f ca="1">IF($A512&lt;&gt;H$399,0,IF($A512&lt;&gt;$A511,1,MOD(H511-1+(COUNTIFS(I$399:$N$399,$A512)=COUNTIFS(I512:$N512,1)),H$398)+1))</f>
        <v>2</v>
      </c>
      <c r="I512" s="288">
        <f ca="1">IF($A512&lt;&gt;I$399,0,IF($A512&lt;&gt;$A511,1,MOD(I511-1+(COUNTIFS(N$399:$N$399,$A512)=COUNTIFS(N512:$N512,1)),I$398)+1))</f>
        <v>2</v>
      </c>
      <c r="J512" s="288"/>
      <c r="K512" s="288"/>
      <c r="L512" s="288"/>
      <c r="M512" s="288"/>
      <c r="O512">
        <v>112</v>
      </c>
      <c r="P512" s="107">
        <f t="shared" ca="1" si="336"/>
        <v>-0.5</v>
      </c>
      <c r="Q512" s="107">
        <f t="shared" ca="1" si="337"/>
        <v>0</v>
      </c>
      <c r="R512" s="107">
        <f t="shared" ca="1" si="338"/>
        <v>0</v>
      </c>
      <c r="S512" s="107">
        <f t="shared" ca="1" si="339"/>
        <v>0</v>
      </c>
      <c r="T512" s="107">
        <v>0</v>
      </c>
      <c r="U512" s="107">
        <f t="shared" ca="1" si="340"/>
        <v>0</v>
      </c>
      <c r="V512" s="107">
        <f t="shared" ca="1" si="341"/>
        <v>0</v>
      </c>
      <c r="W512" s="107"/>
      <c r="X512" s="107"/>
      <c r="Y512" s="107"/>
      <c r="Z512" s="107"/>
    </row>
    <row r="513" spans="1:26" outlineLevel="1">
      <c r="A513">
        <f t="shared" ca="1" si="342"/>
        <v>2</v>
      </c>
      <c r="B513" t="str">
        <f t="shared" ca="1" si="328"/>
        <v>EP1 LPD1 LPS2 LPM3</v>
      </c>
      <c r="C513" s="290">
        <f ca="1">IF($A513&lt;&gt;$A512,1,MOD(C512-1+(COUNTIFS(D$399:$N$399,$A513)=COUNTIFS(D513:$N513,1)),C$398)+1)</f>
        <v>1</v>
      </c>
      <c r="D513" s="288">
        <f ca="1">IF($A513&lt;&gt;D$399,0,IF($A513&lt;&gt;$A512,1,MOD(D512-1+(COUNTIFS(E$399:$N$399,$A513)=COUNTIFS(E513:$N513,1)),D$398)+1))</f>
        <v>0</v>
      </c>
      <c r="E513" s="288">
        <f ca="1">IF($A513&lt;&gt;E$399,0,IF($A513&lt;&gt;$A512,1,MOD(E512-1+(COUNTIFS(F$399:$N$399,$A513)=COUNTIFS(F513:$N513,1)),E$398)+1))</f>
        <v>0</v>
      </c>
      <c r="F513" s="288">
        <f ca="1">IF($A513&lt;&gt;F$399,0,IF($A513&lt;&gt;$A512,1,MOD(F512-1+(COUNTIFS(G$399:$N$399,$A513)=COUNTIFS(G513:$N513,1)),F$398)+1))</f>
        <v>0</v>
      </c>
      <c r="G513" s="288">
        <f ca="1">IF($A513&lt;&gt;G$399,0,IF($A513&lt;&gt;$A512,1,MOD(G512-1+(COUNTIFS(H$399:$N$399,$A513)=COUNTIFS(H513:$N513,1)),G$398)+1))</f>
        <v>1</v>
      </c>
      <c r="H513" s="288">
        <f ca="1">IF($A513&lt;&gt;H$399,0,IF($A513&lt;&gt;$A512,1,MOD(H512-1+(COUNTIFS(I$399:$N$399,$A513)=COUNTIFS(I513:$N513,1)),H$398)+1))</f>
        <v>2</v>
      </c>
      <c r="I513" s="288">
        <f ca="1">IF($A513&lt;&gt;I$399,0,IF($A513&lt;&gt;$A512,1,MOD(I512-1+(COUNTIFS(N$399:$N$399,$A513)=COUNTIFS(N513:$N513,1)),I$398)+1))</f>
        <v>3</v>
      </c>
      <c r="J513" s="288"/>
      <c r="K513" s="288"/>
      <c r="L513" s="288"/>
      <c r="M513" s="288"/>
      <c r="O513">
        <v>113</v>
      </c>
      <c r="P513" s="107">
        <f t="shared" ca="1" si="336"/>
        <v>-0.5</v>
      </c>
      <c r="Q513" s="107">
        <f t="shared" ca="1" si="337"/>
        <v>0</v>
      </c>
      <c r="R513" s="107">
        <f t="shared" ca="1" si="338"/>
        <v>0</v>
      </c>
      <c r="S513" s="107">
        <f t="shared" ca="1" si="339"/>
        <v>0</v>
      </c>
      <c r="T513" s="107">
        <v>0</v>
      </c>
      <c r="U513" s="107">
        <f t="shared" ca="1" si="340"/>
        <v>0</v>
      </c>
      <c r="V513" s="107">
        <f t="shared" ca="1" si="341"/>
        <v>0.5</v>
      </c>
      <c r="W513" s="107"/>
      <c r="X513" s="107"/>
      <c r="Y513" s="107"/>
      <c r="Z513" s="107"/>
    </row>
    <row r="514" spans="1:26" outlineLevel="1">
      <c r="A514">
        <f t="shared" ca="1" si="342"/>
        <v>2</v>
      </c>
      <c r="B514" t="str">
        <f t="shared" ca="1" si="328"/>
        <v>EP1 LPD1 LPS3 LPM1</v>
      </c>
      <c r="C514" s="290">
        <f ca="1">IF($A514&lt;&gt;$A513,1,MOD(C513-1+(COUNTIFS(D$399:$N$399,$A514)=COUNTIFS(D514:$N514,1)),C$398)+1)</f>
        <v>1</v>
      </c>
      <c r="D514" s="288">
        <f ca="1">IF($A514&lt;&gt;D$399,0,IF($A514&lt;&gt;$A513,1,MOD(D513-1+(COUNTIFS(E$399:$N$399,$A514)=COUNTIFS(E514:$N514,1)),D$398)+1))</f>
        <v>0</v>
      </c>
      <c r="E514" s="288">
        <f ca="1">IF($A514&lt;&gt;E$399,0,IF($A514&lt;&gt;$A513,1,MOD(E513-1+(COUNTIFS(F$399:$N$399,$A514)=COUNTIFS(F514:$N514,1)),E$398)+1))</f>
        <v>0</v>
      </c>
      <c r="F514" s="288">
        <f ca="1">IF($A514&lt;&gt;F$399,0,IF($A514&lt;&gt;$A513,1,MOD(F513-1+(COUNTIFS(G$399:$N$399,$A514)=COUNTIFS(G514:$N514,1)),F$398)+1))</f>
        <v>0</v>
      </c>
      <c r="G514" s="288">
        <f ca="1">IF($A514&lt;&gt;G$399,0,IF($A514&lt;&gt;$A513,1,MOD(G513-1+(COUNTIFS(H$399:$N$399,$A514)=COUNTIFS(H514:$N514,1)),G$398)+1))</f>
        <v>1</v>
      </c>
      <c r="H514" s="288">
        <f ca="1">IF($A514&lt;&gt;H$399,0,IF($A514&lt;&gt;$A513,1,MOD(H513-1+(COUNTIFS(I$399:$N$399,$A514)=COUNTIFS(I514:$N514,1)),H$398)+1))</f>
        <v>3</v>
      </c>
      <c r="I514" s="288">
        <f ca="1">IF($A514&lt;&gt;I$399,0,IF($A514&lt;&gt;$A513,1,MOD(I513-1+(COUNTIFS(N$399:$N$399,$A514)=COUNTIFS(N514:$N514,1)),I$398)+1))</f>
        <v>1</v>
      </c>
      <c r="J514" s="288"/>
      <c r="K514" s="288"/>
      <c r="L514" s="288"/>
      <c r="M514" s="288"/>
      <c r="O514">
        <v>114</v>
      </c>
      <c r="P514" s="107">
        <f t="shared" ca="1" si="336"/>
        <v>-0.5</v>
      </c>
      <c r="Q514" s="107">
        <f t="shared" ca="1" si="337"/>
        <v>0</v>
      </c>
      <c r="R514" s="107">
        <f t="shared" ca="1" si="338"/>
        <v>0</v>
      </c>
      <c r="S514" s="107">
        <f t="shared" ca="1" si="339"/>
        <v>0</v>
      </c>
      <c r="T514" s="107">
        <v>0</v>
      </c>
      <c r="U514" s="107">
        <f t="shared" ca="1" si="340"/>
        <v>0.5</v>
      </c>
      <c r="V514" s="107">
        <f t="shared" ca="1" si="341"/>
        <v>-0.5</v>
      </c>
      <c r="W514" s="107"/>
      <c r="X514" s="107"/>
      <c r="Y514" s="107"/>
      <c r="Z514" s="107"/>
    </row>
    <row r="515" spans="1:26" outlineLevel="1">
      <c r="A515">
        <f t="shared" ca="1" si="342"/>
        <v>2</v>
      </c>
      <c r="B515" t="str">
        <f t="shared" ca="1" si="328"/>
        <v>EP1 LPD1 LPS3 LPM2</v>
      </c>
      <c r="C515" s="290">
        <f ca="1">IF($A515&lt;&gt;$A514,1,MOD(C514-1+(COUNTIFS(D$399:$N$399,$A515)=COUNTIFS(D515:$N515,1)),C$398)+1)</f>
        <v>1</v>
      </c>
      <c r="D515" s="288">
        <f ca="1">IF($A515&lt;&gt;D$399,0,IF($A515&lt;&gt;$A514,1,MOD(D514-1+(COUNTIFS(E$399:$N$399,$A515)=COUNTIFS(E515:$N515,1)),D$398)+1))</f>
        <v>0</v>
      </c>
      <c r="E515" s="288">
        <f ca="1">IF($A515&lt;&gt;E$399,0,IF($A515&lt;&gt;$A514,1,MOD(E514-1+(COUNTIFS(F$399:$N$399,$A515)=COUNTIFS(F515:$N515,1)),E$398)+1))</f>
        <v>0</v>
      </c>
      <c r="F515" s="288">
        <f ca="1">IF($A515&lt;&gt;F$399,0,IF($A515&lt;&gt;$A514,1,MOD(F514-1+(COUNTIFS(G$399:$N$399,$A515)=COUNTIFS(G515:$N515,1)),F$398)+1))</f>
        <v>0</v>
      </c>
      <c r="G515" s="288">
        <f ca="1">IF($A515&lt;&gt;G$399,0,IF($A515&lt;&gt;$A514,1,MOD(G514-1+(COUNTIFS(H$399:$N$399,$A515)=COUNTIFS(H515:$N515,1)),G$398)+1))</f>
        <v>1</v>
      </c>
      <c r="H515" s="288">
        <f ca="1">IF($A515&lt;&gt;H$399,0,IF($A515&lt;&gt;$A514,1,MOD(H514-1+(COUNTIFS(I$399:$N$399,$A515)=COUNTIFS(I515:$N515,1)),H$398)+1))</f>
        <v>3</v>
      </c>
      <c r="I515" s="288">
        <f ca="1">IF($A515&lt;&gt;I$399,0,IF($A515&lt;&gt;$A514,1,MOD(I514-1+(COUNTIFS(N$399:$N$399,$A515)=COUNTIFS(N515:$N515,1)),I$398)+1))</f>
        <v>2</v>
      </c>
      <c r="J515" s="288"/>
      <c r="K515" s="288"/>
      <c r="L515" s="288"/>
      <c r="M515" s="288"/>
      <c r="O515">
        <v>115</v>
      </c>
      <c r="P515" s="107">
        <f t="shared" ca="1" si="336"/>
        <v>-0.5</v>
      </c>
      <c r="Q515" s="107">
        <f t="shared" ca="1" si="337"/>
        <v>0</v>
      </c>
      <c r="R515" s="107">
        <f t="shared" ca="1" si="338"/>
        <v>0</v>
      </c>
      <c r="S515" s="107">
        <f t="shared" ca="1" si="339"/>
        <v>0</v>
      </c>
      <c r="T515" s="107">
        <v>0</v>
      </c>
      <c r="U515" s="107">
        <f t="shared" ca="1" si="340"/>
        <v>0.5</v>
      </c>
      <c r="V515" s="107">
        <f t="shared" ca="1" si="341"/>
        <v>0</v>
      </c>
      <c r="W515" s="107"/>
      <c r="X515" s="107"/>
      <c r="Y515" s="107"/>
      <c r="Z515" s="107"/>
    </row>
    <row r="516" spans="1:26" outlineLevel="1">
      <c r="A516">
        <f t="shared" ca="1" si="342"/>
        <v>2</v>
      </c>
      <c r="B516" t="str">
        <f t="shared" ca="1" si="328"/>
        <v>EP1 LPD1 LPS3 LPM3</v>
      </c>
      <c r="C516" s="290">
        <f ca="1">IF($A516&lt;&gt;$A515,1,MOD(C515-1+(COUNTIFS(D$399:$N$399,$A516)=COUNTIFS(D516:$N516,1)),C$398)+1)</f>
        <v>1</v>
      </c>
      <c r="D516" s="288">
        <f ca="1">IF($A516&lt;&gt;D$399,0,IF($A516&lt;&gt;$A515,1,MOD(D515-1+(COUNTIFS(E$399:$N$399,$A516)=COUNTIFS(E516:$N516,1)),D$398)+1))</f>
        <v>0</v>
      </c>
      <c r="E516" s="288">
        <f ca="1">IF($A516&lt;&gt;E$399,0,IF($A516&lt;&gt;$A515,1,MOD(E515-1+(COUNTIFS(F$399:$N$399,$A516)=COUNTIFS(F516:$N516,1)),E$398)+1))</f>
        <v>0</v>
      </c>
      <c r="F516" s="288">
        <f ca="1">IF($A516&lt;&gt;F$399,0,IF($A516&lt;&gt;$A515,1,MOD(F515-1+(COUNTIFS(G$399:$N$399,$A516)=COUNTIFS(G516:$N516,1)),F$398)+1))</f>
        <v>0</v>
      </c>
      <c r="G516" s="288">
        <f ca="1">IF($A516&lt;&gt;G$399,0,IF($A516&lt;&gt;$A515,1,MOD(G515-1+(COUNTIFS(H$399:$N$399,$A516)=COUNTIFS(H516:$N516,1)),G$398)+1))</f>
        <v>1</v>
      </c>
      <c r="H516" s="288">
        <f ca="1">IF($A516&lt;&gt;H$399,0,IF($A516&lt;&gt;$A515,1,MOD(H515-1+(COUNTIFS(I$399:$N$399,$A516)=COUNTIFS(I516:$N516,1)),H$398)+1))</f>
        <v>3</v>
      </c>
      <c r="I516" s="288">
        <f ca="1">IF($A516&lt;&gt;I$399,0,IF($A516&lt;&gt;$A515,1,MOD(I515-1+(COUNTIFS(N$399:$N$399,$A516)=COUNTIFS(N516:$N516,1)),I$398)+1))</f>
        <v>3</v>
      </c>
      <c r="J516" s="288"/>
      <c r="K516" s="288"/>
      <c r="L516" s="288"/>
      <c r="M516" s="288"/>
      <c r="O516">
        <v>116</v>
      </c>
      <c r="P516" s="107">
        <f t="shared" ca="1" si="336"/>
        <v>-0.5</v>
      </c>
      <c r="Q516" s="107">
        <f t="shared" ca="1" si="337"/>
        <v>0</v>
      </c>
      <c r="R516" s="107">
        <f t="shared" ca="1" si="338"/>
        <v>0</v>
      </c>
      <c r="S516" s="107">
        <f t="shared" ca="1" si="339"/>
        <v>0</v>
      </c>
      <c r="T516" s="107">
        <v>0</v>
      </c>
      <c r="U516" s="107">
        <f t="shared" ca="1" si="340"/>
        <v>0.5</v>
      </c>
      <c r="V516" s="107">
        <f t="shared" ca="1" si="341"/>
        <v>0.5</v>
      </c>
      <c r="W516" s="107"/>
      <c r="X516" s="107"/>
      <c r="Y516" s="107"/>
      <c r="Z516" s="107"/>
    </row>
    <row r="517" spans="1:26" outlineLevel="1">
      <c r="A517">
        <f t="shared" ca="1" si="342"/>
        <v>2</v>
      </c>
      <c r="B517" t="str">
        <f t="shared" ca="1" si="328"/>
        <v>EP2 LPD1 LPS1 LPM1</v>
      </c>
      <c r="C517" s="290">
        <f ca="1">IF($A517&lt;&gt;$A516,1,MOD(C516-1+(COUNTIFS(D$399:$N$399,$A517)=COUNTIFS(D517:$N517,1)),C$398)+1)</f>
        <v>2</v>
      </c>
      <c r="D517" s="288">
        <f ca="1">IF($A517&lt;&gt;D$399,0,IF($A517&lt;&gt;$A516,1,MOD(D516-1+(COUNTIFS(E$399:$N$399,$A517)=COUNTIFS(E517:$N517,1)),D$398)+1))</f>
        <v>0</v>
      </c>
      <c r="E517" s="288">
        <f ca="1">IF($A517&lt;&gt;E$399,0,IF($A517&lt;&gt;$A516,1,MOD(E516-1+(COUNTIFS(F$399:$N$399,$A517)=COUNTIFS(F517:$N517,1)),E$398)+1))</f>
        <v>0</v>
      </c>
      <c r="F517" s="288">
        <f ca="1">IF($A517&lt;&gt;F$399,0,IF($A517&lt;&gt;$A516,1,MOD(F516-1+(COUNTIFS(G$399:$N$399,$A517)=COUNTIFS(G517:$N517,1)),F$398)+1))</f>
        <v>0</v>
      </c>
      <c r="G517" s="288">
        <f ca="1">IF($A517&lt;&gt;G$399,0,IF($A517&lt;&gt;$A516,1,MOD(G516-1+(COUNTIFS(H$399:$N$399,$A517)=COUNTIFS(H517:$N517,1)),G$398)+1))</f>
        <v>1</v>
      </c>
      <c r="H517" s="288">
        <f ca="1">IF($A517&lt;&gt;H$399,0,IF($A517&lt;&gt;$A516,1,MOD(H516-1+(COUNTIFS(I$399:$N$399,$A517)=COUNTIFS(I517:$N517,1)),H$398)+1))</f>
        <v>1</v>
      </c>
      <c r="I517" s="288">
        <f ca="1">IF($A517&lt;&gt;I$399,0,IF($A517&lt;&gt;$A516,1,MOD(I516-1+(COUNTIFS(N$399:$N$399,$A517)=COUNTIFS(N517:$N517,1)),I$398)+1))</f>
        <v>1</v>
      </c>
      <c r="J517" s="288"/>
      <c r="K517" s="288"/>
      <c r="L517" s="288"/>
      <c r="M517" s="288"/>
      <c r="O517">
        <v>117</v>
      </c>
      <c r="P517" s="107">
        <f t="shared" ca="1" si="336"/>
        <v>0</v>
      </c>
      <c r="Q517" s="107">
        <f t="shared" ca="1" si="337"/>
        <v>0</v>
      </c>
      <c r="R517" s="107">
        <f t="shared" ca="1" si="338"/>
        <v>0</v>
      </c>
      <c r="S517" s="107">
        <f t="shared" ca="1" si="339"/>
        <v>0</v>
      </c>
      <c r="T517" s="107">
        <v>0</v>
      </c>
      <c r="U517" s="107">
        <f t="shared" ca="1" si="340"/>
        <v>-0.5</v>
      </c>
      <c r="V517" s="107">
        <f t="shared" ca="1" si="341"/>
        <v>-0.5</v>
      </c>
      <c r="W517" s="107"/>
      <c r="X517" s="107"/>
      <c r="Y517" s="107"/>
      <c r="Z517" s="107"/>
    </row>
    <row r="518" spans="1:26" outlineLevel="1">
      <c r="A518">
        <f t="shared" ca="1" si="342"/>
        <v>2</v>
      </c>
      <c r="B518" t="str">
        <f t="shared" ca="1" si="328"/>
        <v>EP2 LPD1 LPS1 LPM2</v>
      </c>
      <c r="C518" s="290">
        <f ca="1">IF($A518&lt;&gt;$A517,1,MOD(C517-1+(COUNTIFS(D$399:$N$399,$A518)=COUNTIFS(D518:$N518,1)),C$398)+1)</f>
        <v>2</v>
      </c>
      <c r="D518" s="288">
        <f ca="1">IF($A518&lt;&gt;D$399,0,IF($A518&lt;&gt;$A517,1,MOD(D517-1+(COUNTIFS(E$399:$N$399,$A518)=COUNTIFS(E518:$N518,1)),D$398)+1))</f>
        <v>0</v>
      </c>
      <c r="E518" s="288">
        <f ca="1">IF($A518&lt;&gt;E$399,0,IF($A518&lt;&gt;$A517,1,MOD(E517-1+(COUNTIFS(F$399:$N$399,$A518)=COUNTIFS(F518:$N518,1)),E$398)+1))</f>
        <v>0</v>
      </c>
      <c r="F518" s="288">
        <f ca="1">IF($A518&lt;&gt;F$399,0,IF($A518&lt;&gt;$A517,1,MOD(F517-1+(COUNTIFS(G$399:$N$399,$A518)=COUNTIFS(G518:$N518,1)),F$398)+1))</f>
        <v>0</v>
      </c>
      <c r="G518" s="288">
        <f ca="1">IF($A518&lt;&gt;G$399,0,IF($A518&lt;&gt;$A517,1,MOD(G517-1+(COUNTIFS(H$399:$N$399,$A518)=COUNTIFS(H518:$N518,1)),G$398)+1))</f>
        <v>1</v>
      </c>
      <c r="H518" s="288">
        <f ca="1">IF($A518&lt;&gt;H$399,0,IF($A518&lt;&gt;$A517,1,MOD(H517-1+(COUNTIFS(I$399:$N$399,$A518)=COUNTIFS(I518:$N518,1)),H$398)+1))</f>
        <v>1</v>
      </c>
      <c r="I518" s="288">
        <f ca="1">IF($A518&lt;&gt;I$399,0,IF($A518&lt;&gt;$A517,1,MOD(I517-1+(COUNTIFS(N$399:$N$399,$A518)=COUNTIFS(N518:$N518,1)),I$398)+1))</f>
        <v>2</v>
      </c>
      <c r="J518" s="288"/>
      <c r="K518" s="288"/>
      <c r="L518" s="288"/>
      <c r="M518" s="288"/>
      <c r="O518">
        <v>118</v>
      </c>
      <c r="P518" s="107">
        <f t="shared" ca="1" si="336"/>
        <v>0</v>
      </c>
      <c r="Q518" s="107">
        <f t="shared" ca="1" si="337"/>
        <v>0</v>
      </c>
      <c r="R518" s="107">
        <f t="shared" ca="1" si="338"/>
        <v>0</v>
      </c>
      <c r="S518" s="107">
        <f t="shared" ca="1" si="339"/>
        <v>0</v>
      </c>
      <c r="T518" s="107">
        <v>0</v>
      </c>
      <c r="U518" s="107">
        <f t="shared" ca="1" si="340"/>
        <v>-0.5</v>
      </c>
      <c r="V518" s="107">
        <f t="shared" ca="1" si="341"/>
        <v>0</v>
      </c>
      <c r="W518" s="107"/>
      <c r="X518" s="107"/>
      <c r="Y518" s="107"/>
      <c r="Z518" s="107"/>
    </row>
    <row r="519" spans="1:26" outlineLevel="1">
      <c r="A519">
        <f t="shared" ca="1" si="342"/>
        <v>2</v>
      </c>
      <c r="B519" t="str">
        <f t="shared" ca="1" si="328"/>
        <v>EP2 LPD1 LPS1 LPM3</v>
      </c>
      <c r="C519" s="290">
        <f ca="1">IF($A519&lt;&gt;$A518,1,MOD(C518-1+(COUNTIFS(D$399:$N$399,$A519)=COUNTIFS(D519:$N519,1)),C$398)+1)</f>
        <v>2</v>
      </c>
      <c r="D519" s="288">
        <f ca="1">IF($A519&lt;&gt;D$399,0,IF($A519&lt;&gt;$A518,1,MOD(D518-1+(COUNTIFS(E$399:$N$399,$A519)=COUNTIFS(E519:$N519,1)),D$398)+1))</f>
        <v>0</v>
      </c>
      <c r="E519" s="288">
        <f ca="1">IF($A519&lt;&gt;E$399,0,IF($A519&lt;&gt;$A518,1,MOD(E518-1+(COUNTIFS(F$399:$N$399,$A519)=COUNTIFS(F519:$N519,1)),E$398)+1))</f>
        <v>0</v>
      </c>
      <c r="F519" s="288">
        <f ca="1">IF($A519&lt;&gt;F$399,0,IF($A519&lt;&gt;$A518,1,MOD(F518-1+(COUNTIFS(G$399:$N$399,$A519)=COUNTIFS(G519:$N519,1)),F$398)+1))</f>
        <v>0</v>
      </c>
      <c r="G519" s="288">
        <f ca="1">IF($A519&lt;&gt;G$399,0,IF($A519&lt;&gt;$A518,1,MOD(G518-1+(COUNTIFS(H$399:$N$399,$A519)=COUNTIFS(H519:$N519,1)),G$398)+1))</f>
        <v>1</v>
      </c>
      <c r="H519" s="288">
        <f ca="1">IF($A519&lt;&gt;H$399,0,IF($A519&lt;&gt;$A518,1,MOD(H518-1+(COUNTIFS(I$399:$N$399,$A519)=COUNTIFS(I519:$N519,1)),H$398)+1))</f>
        <v>1</v>
      </c>
      <c r="I519" s="288">
        <f ca="1">IF($A519&lt;&gt;I$399,0,IF($A519&lt;&gt;$A518,1,MOD(I518-1+(COUNTIFS(N$399:$N$399,$A519)=COUNTIFS(N519:$N519,1)),I$398)+1))</f>
        <v>3</v>
      </c>
      <c r="J519" s="288"/>
      <c r="K519" s="288"/>
      <c r="L519" s="288"/>
      <c r="M519" s="288"/>
      <c r="O519">
        <v>119</v>
      </c>
      <c r="P519" s="107">
        <f t="shared" ca="1" si="336"/>
        <v>0</v>
      </c>
      <c r="Q519" s="107">
        <f t="shared" ca="1" si="337"/>
        <v>0</v>
      </c>
      <c r="R519" s="107">
        <f t="shared" ca="1" si="338"/>
        <v>0</v>
      </c>
      <c r="S519" s="107">
        <f t="shared" ca="1" si="339"/>
        <v>0</v>
      </c>
      <c r="T519" s="107">
        <v>0</v>
      </c>
      <c r="U519" s="107">
        <f t="shared" ca="1" si="340"/>
        <v>-0.5</v>
      </c>
      <c r="V519" s="107">
        <f t="shared" ca="1" si="341"/>
        <v>0.5</v>
      </c>
      <c r="W519" s="107"/>
      <c r="X519" s="107"/>
      <c r="Y519" s="107"/>
      <c r="Z519" s="107"/>
    </row>
    <row r="520" spans="1:26" outlineLevel="1">
      <c r="A520">
        <f t="shared" ca="1" si="342"/>
        <v>2</v>
      </c>
      <c r="B520" t="str">
        <f t="shared" ca="1" si="328"/>
        <v>EP2 LPD1 LPS2 LPM1</v>
      </c>
      <c r="C520" s="290">
        <f ca="1">IF($A520&lt;&gt;$A519,1,MOD(C519-1+(COUNTIFS(D$399:$N$399,$A520)=COUNTIFS(D520:$N520,1)),C$398)+1)</f>
        <v>2</v>
      </c>
      <c r="D520" s="288">
        <f ca="1">IF($A520&lt;&gt;D$399,0,IF($A520&lt;&gt;$A519,1,MOD(D519-1+(COUNTIFS(E$399:$N$399,$A520)=COUNTIFS(E520:$N520,1)),D$398)+1))</f>
        <v>0</v>
      </c>
      <c r="E520" s="288">
        <f ca="1">IF($A520&lt;&gt;E$399,0,IF($A520&lt;&gt;$A519,1,MOD(E519-1+(COUNTIFS(F$399:$N$399,$A520)=COUNTIFS(F520:$N520,1)),E$398)+1))</f>
        <v>0</v>
      </c>
      <c r="F520" s="288">
        <f ca="1">IF($A520&lt;&gt;F$399,0,IF($A520&lt;&gt;$A519,1,MOD(F519-1+(COUNTIFS(G$399:$N$399,$A520)=COUNTIFS(G520:$N520,1)),F$398)+1))</f>
        <v>0</v>
      </c>
      <c r="G520" s="288">
        <f ca="1">IF($A520&lt;&gt;G$399,0,IF($A520&lt;&gt;$A519,1,MOD(G519-1+(COUNTIFS(H$399:$N$399,$A520)=COUNTIFS(H520:$N520,1)),G$398)+1))</f>
        <v>1</v>
      </c>
      <c r="H520" s="288">
        <f ca="1">IF($A520&lt;&gt;H$399,0,IF($A520&lt;&gt;$A519,1,MOD(H519-1+(COUNTIFS(I$399:$N$399,$A520)=COUNTIFS(I520:$N520,1)),H$398)+1))</f>
        <v>2</v>
      </c>
      <c r="I520" s="288">
        <f ca="1">IF($A520&lt;&gt;I$399,0,IF($A520&lt;&gt;$A519,1,MOD(I519-1+(COUNTIFS(N$399:$N$399,$A520)=COUNTIFS(N520:$N520,1)),I$398)+1))</f>
        <v>1</v>
      </c>
      <c r="J520" s="288"/>
      <c r="K520" s="288"/>
      <c r="L520" s="288"/>
      <c r="M520" s="288"/>
      <c r="O520">
        <v>120</v>
      </c>
      <c r="P520" s="107">
        <f t="shared" ca="1" si="336"/>
        <v>0</v>
      </c>
      <c r="Q520" s="107">
        <f t="shared" ca="1" si="337"/>
        <v>0</v>
      </c>
      <c r="R520" s="107">
        <f t="shared" ca="1" si="338"/>
        <v>0</v>
      </c>
      <c r="S520" s="107">
        <f t="shared" ca="1" si="339"/>
        <v>0</v>
      </c>
      <c r="T520" s="107">
        <v>0</v>
      </c>
      <c r="U520" s="107">
        <f t="shared" ca="1" si="340"/>
        <v>0</v>
      </c>
      <c r="V520" s="107">
        <f t="shared" ca="1" si="341"/>
        <v>-0.5</v>
      </c>
      <c r="W520" s="107"/>
      <c r="X520" s="107"/>
      <c r="Y520" s="107"/>
      <c r="Z520" s="107"/>
    </row>
    <row r="521" spans="1:26" outlineLevel="1">
      <c r="A521">
        <f t="shared" ca="1" si="342"/>
        <v>2</v>
      </c>
      <c r="B521" t="str">
        <f t="shared" ca="1" si="328"/>
        <v>EP2 LPD1 LPS2 LPM2</v>
      </c>
      <c r="C521" s="290">
        <f ca="1">IF($A521&lt;&gt;$A520,1,MOD(C520-1+(COUNTIFS(D$399:$N$399,$A521)=COUNTIFS(D521:$N521,1)),C$398)+1)</f>
        <v>2</v>
      </c>
      <c r="D521" s="288">
        <f ca="1">IF($A521&lt;&gt;D$399,0,IF($A521&lt;&gt;$A520,1,MOD(D520-1+(COUNTIFS(E$399:$N$399,$A521)=COUNTIFS(E521:$N521,1)),D$398)+1))</f>
        <v>0</v>
      </c>
      <c r="E521" s="288">
        <f ca="1">IF($A521&lt;&gt;E$399,0,IF($A521&lt;&gt;$A520,1,MOD(E520-1+(COUNTIFS(F$399:$N$399,$A521)=COUNTIFS(F521:$N521,1)),E$398)+1))</f>
        <v>0</v>
      </c>
      <c r="F521" s="288">
        <f ca="1">IF($A521&lt;&gt;F$399,0,IF($A521&lt;&gt;$A520,1,MOD(F520-1+(COUNTIFS(G$399:$N$399,$A521)=COUNTIFS(G521:$N521,1)),F$398)+1))</f>
        <v>0</v>
      </c>
      <c r="G521" s="288">
        <f ca="1">IF($A521&lt;&gt;G$399,0,IF($A521&lt;&gt;$A520,1,MOD(G520-1+(COUNTIFS(H$399:$N$399,$A521)=COUNTIFS(H521:$N521,1)),G$398)+1))</f>
        <v>1</v>
      </c>
      <c r="H521" s="288">
        <f ca="1">IF($A521&lt;&gt;H$399,0,IF($A521&lt;&gt;$A520,1,MOD(H520-1+(COUNTIFS(I$399:$N$399,$A521)=COUNTIFS(I521:$N521,1)),H$398)+1))</f>
        <v>2</v>
      </c>
      <c r="I521" s="288">
        <f ca="1">IF($A521&lt;&gt;I$399,0,IF($A521&lt;&gt;$A520,1,MOD(I520-1+(COUNTIFS(N$399:$N$399,$A521)=COUNTIFS(N521:$N521,1)),I$398)+1))</f>
        <v>2</v>
      </c>
      <c r="J521" s="288"/>
      <c r="K521" s="288"/>
      <c r="L521" s="288"/>
      <c r="M521" s="288"/>
      <c r="O521">
        <v>121</v>
      </c>
      <c r="P521" s="107">
        <f t="shared" ca="1" si="336"/>
        <v>0</v>
      </c>
      <c r="Q521" s="107">
        <f t="shared" ca="1" si="337"/>
        <v>0</v>
      </c>
      <c r="R521" s="107">
        <f t="shared" ca="1" si="338"/>
        <v>0</v>
      </c>
      <c r="S521" s="107">
        <f t="shared" ca="1" si="339"/>
        <v>0</v>
      </c>
      <c r="T521" s="107">
        <v>0</v>
      </c>
      <c r="U521" s="107">
        <f t="shared" ca="1" si="340"/>
        <v>0</v>
      </c>
      <c r="V521" s="107">
        <f t="shared" ca="1" si="341"/>
        <v>0</v>
      </c>
      <c r="W521" s="107"/>
      <c r="X521" s="107"/>
      <c r="Y521" s="107"/>
      <c r="Z521" s="107"/>
    </row>
    <row r="522" spans="1:26" outlineLevel="1">
      <c r="A522">
        <f t="shared" ca="1" si="342"/>
        <v>2</v>
      </c>
      <c r="B522" t="str">
        <f t="shared" ca="1" si="328"/>
        <v>EP2 LPD1 LPS2 LPM3</v>
      </c>
      <c r="C522" s="290">
        <f ca="1">IF($A522&lt;&gt;$A521,1,MOD(C521-1+(COUNTIFS(D$399:$N$399,$A522)=COUNTIFS(D522:$N522,1)),C$398)+1)</f>
        <v>2</v>
      </c>
      <c r="D522" s="288">
        <f ca="1">IF($A522&lt;&gt;D$399,0,IF($A522&lt;&gt;$A521,1,MOD(D521-1+(COUNTIFS(E$399:$N$399,$A522)=COUNTIFS(E522:$N522,1)),D$398)+1))</f>
        <v>0</v>
      </c>
      <c r="E522" s="288">
        <f ca="1">IF($A522&lt;&gt;E$399,0,IF($A522&lt;&gt;$A521,1,MOD(E521-1+(COUNTIFS(F$399:$N$399,$A522)=COUNTIFS(F522:$N522,1)),E$398)+1))</f>
        <v>0</v>
      </c>
      <c r="F522" s="288">
        <f ca="1">IF($A522&lt;&gt;F$399,0,IF($A522&lt;&gt;$A521,1,MOD(F521-1+(COUNTIFS(G$399:$N$399,$A522)=COUNTIFS(G522:$N522,1)),F$398)+1))</f>
        <v>0</v>
      </c>
      <c r="G522" s="288">
        <f ca="1">IF($A522&lt;&gt;G$399,0,IF($A522&lt;&gt;$A521,1,MOD(G521-1+(COUNTIFS(H$399:$N$399,$A522)=COUNTIFS(H522:$N522,1)),G$398)+1))</f>
        <v>1</v>
      </c>
      <c r="H522" s="288">
        <f ca="1">IF($A522&lt;&gt;H$399,0,IF($A522&lt;&gt;$A521,1,MOD(H521-1+(COUNTIFS(I$399:$N$399,$A522)=COUNTIFS(I522:$N522,1)),H$398)+1))</f>
        <v>2</v>
      </c>
      <c r="I522" s="288">
        <f ca="1">IF($A522&lt;&gt;I$399,0,IF($A522&lt;&gt;$A521,1,MOD(I521-1+(COUNTIFS(N$399:$N$399,$A522)=COUNTIFS(N522:$N522,1)),I$398)+1))</f>
        <v>3</v>
      </c>
      <c r="J522" s="288"/>
      <c r="K522" s="288"/>
      <c r="L522" s="288"/>
      <c r="M522" s="288"/>
      <c r="O522">
        <v>122</v>
      </c>
      <c r="P522" s="107">
        <f t="shared" ca="1" si="336"/>
        <v>0</v>
      </c>
      <c r="Q522" s="107">
        <f t="shared" ca="1" si="337"/>
        <v>0</v>
      </c>
      <c r="R522" s="107">
        <f t="shared" ca="1" si="338"/>
        <v>0</v>
      </c>
      <c r="S522" s="107">
        <f t="shared" ca="1" si="339"/>
        <v>0</v>
      </c>
      <c r="T522" s="107">
        <v>0</v>
      </c>
      <c r="U522" s="107">
        <f t="shared" ca="1" si="340"/>
        <v>0</v>
      </c>
      <c r="V522" s="107">
        <f t="shared" ca="1" si="341"/>
        <v>0.5</v>
      </c>
      <c r="W522" s="107"/>
      <c r="X522" s="107"/>
      <c r="Y522" s="107"/>
      <c r="Z522" s="107"/>
    </row>
    <row r="523" spans="1:26" outlineLevel="1">
      <c r="A523">
        <f t="shared" ca="1" si="342"/>
        <v>2</v>
      </c>
      <c r="B523" t="str">
        <f t="shared" ca="1" si="328"/>
        <v>EP2 LPD1 LPS3 LPM1</v>
      </c>
      <c r="C523" s="290">
        <f ca="1">IF($A523&lt;&gt;$A522,1,MOD(C522-1+(COUNTIFS(D$399:$N$399,$A523)=COUNTIFS(D523:$N523,1)),C$398)+1)</f>
        <v>2</v>
      </c>
      <c r="D523" s="288">
        <f ca="1">IF($A523&lt;&gt;D$399,0,IF($A523&lt;&gt;$A522,1,MOD(D522-1+(COUNTIFS(E$399:$N$399,$A523)=COUNTIFS(E523:$N523,1)),D$398)+1))</f>
        <v>0</v>
      </c>
      <c r="E523" s="288">
        <f ca="1">IF($A523&lt;&gt;E$399,0,IF($A523&lt;&gt;$A522,1,MOD(E522-1+(COUNTIFS(F$399:$N$399,$A523)=COUNTIFS(F523:$N523,1)),E$398)+1))</f>
        <v>0</v>
      </c>
      <c r="F523" s="288">
        <f ca="1">IF($A523&lt;&gt;F$399,0,IF($A523&lt;&gt;$A522,1,MOD(F522-1+(COUNTIFS(G$399:$N$399,$A523)=COUNTIFS(G523:$N523,1)),F$398)+1))</f>
        <v>0</v>
      </c>
      <c r="G523" s="288">
        <f ca="1">IF($A523&lt;&gt;G$399,0,IF($A523&lt;&gt;$A522,1,MOD(G522-1+(COUNTIFS(H$399:$N$399,$A523)=COUNTIFS(H523:$N523,1)),G$398)+1))</f>
        <v>1</v>
      </c>
      <c r="H523" s="288">
        <f ca="1">IF($A523&lt;&gt;H$399,0,IF($A523&lt;&gt;$A522,1,MOD(H522-1+(COUNTIFS(I$399:$N$399,$A523)=COUNTIFS(I523:$N523,1)),H$398)+1))</f>
        <v>3</v>
      </c>
      <c r="I523" s="288">
        <f ca="1">IF($A523&lt;&gt;I$399,0,IF($A523&lt;&gt;$A522,1,MOD(I522-1+(COUNTIFS(N$399:$N$399,$A523)=COUNTIFS(N523:$N523,1)),I$398)+1))</f>
        <v>1</v>
      </c>
      <c r="J523" s="288"/>
      <c r="K523" s="288"/>
      <c r="L523" s="288"/>
      <c r="M523" s="288"/>
      <c r="O523">
        <v>123</v>
      </c>
      <c r="P523" s="107">
        <f t="shared" ca="1" si="336"/>
        <v>0</v>
      </c>
      <c r="Q523" s="107">
        <f t="shared" ca="1" si="337"/>
        <v>0</v>
      </c>
      <c r="R523" s="107">
        <f t="shared" ca="1" si="338"/>
        <v>0</v>
      </c>
      <c r="S523" s="107">
        <f t="shared" ca="1" si="339"/>
        <v>0</v>
      </c>
      <c r="T523" s="107">
        <v>0</v>
      </c>
      <c r="U523" s="107">
        <f t="shared" ca="1" si="340"/>
        <v>0.5</v>
      </c>
      <c r="V523" s="107">
        <f t="shared" ca="1" si="341"/>
        <v>-0.5</v>
      </c>
      <c r="W523" s="107"/>
      <c r="X523" s="107"/>
      <c r="Y523" s="107"/>
      <c r="Z523" s="107"/>
    </row>
    <row r="524" spans="1:26" outlineLevel="1">
      <c r="A524">
        <f t="shared" ca="1" si="342"/>
        <v>2</v>
      </c>
      <c r="B524" t="str">
        <f t="shared" ca="1" si="328"/>
        <v>EP2 LPD1 LPS3 LPM2</v>
      </c>
      <c r="C524" s="290">
        <f ca="1">IF($A524&lt;&gt;$A523,1,MOD(C523-1+(COUNTIFS(D$399:$N$399,$A524)=COUNTIFS(D524:$N524,1)),C$398)+1)</f>
        <v>2</v>
      </c>
      <c r="D524" s="288">
        <f ca="1">IF($A524&lt;&gt;D$399,0,IF($A524&lt;&gt;$A523,1,MOD(D523-1+(COUNTIFS(E$399:$N$399,$A524)=COUNTIFS(E524:$N524,1)),D$398)+1))</f>
        <v>0</v>
      </c>
      <c r="E524" s="288">
        <f ca="1">IF($A524&lt;&gt;E$399,0,IF($A524&lt;&gt;$A523,1,MOD(E523-1+(COUNTIFS(F$399:$N$399,$A524)=COUNTIFS(F524:$N524,1)),E$398)+1))</f>
        <v>0</v>
      </c>
      <c r="F524" s="288">
        <f ca="1">IF($A524&lt;&gt;F$399,0,IF($A524&lt;&gt;$A523,1,MOD(F523-1+(COUNTIFS(G$399:$N$399,$A524)=COUNTIFS(G524:$N524,1)),F$398)+1))</f>
        <v>0</v>
      </c>
      <c r="G524" s="288">
        <f ca="1">IF($A524&lt;&gt;G$399,0,IF($A524&lt;&gt;$A523,1,MOD(G523-1+(COUNTIFS(H$399:$N$399,$A524)=COUNTIFS(H524:$N524,1)),G$398)+1))</f>
        <v>1</v>
      </c>
      <c r="H524" s="288">
        <f ca="1">IF($A524&lt;&gt;H$399,0,IF($A524&lt;&gt;$A523,1,MOD(H523-1+(COUNTIFS(I$399:$N$399,$A524)=COUNTIFS(I524:$N524,1)),H$398)+1))</f>
        <v>3</v>
      </c>
      <c r="I524" s="288">
        <f ca="1">IF($A524&lt;&gt;I$399,0,IF($A524&lt;&gt;$A523,1,MOD(I523-1+(COUNTIFS(N$399:$N$399,$A524)=COUNTIFS(N524:$N524,1)),I$398)+1))</f>
        <v>2</v>
      </c>
      <c r="J524" s="288"/>
      <c r="K524" s="288"/>
      <c r="L524" s="288"/>
      <c r="M524" s="288"/>
      <c r="O524">
        <v>124</v>
      </c>
      <c r="P524" s="107">
        <f t="shared" ca="1" si="336"/>
        <v>0</v>
      </c>
      <c r="Q524" s="107">
        <f t="shared" ca="1" si="337"/>
        <v>0</v>
      </c>
      <c r="R524" s="107">
        <f t="shared" ca="1" si="338"/>
        <v>0</v>
      </c>
      <c r="S524" s="107">
        <f t="shared" ca="1" si="339"/>
        <v>0</v>
      </c>
      <c r="T524" s="107">
        <v>0</v>
      </c>
      <c r="U524" s="107">
        <f t="shared" ca="1" si="340"/>
        <v>0.5</v>
      </c>
      <c r="V524" s="107">
        <f t="shared" ca="1" si="341"/>
        <v>0</v>
      </c>
      <c r="W524" s="107"/>
      <c r="X524" s="107"/>
      <c r="Y524" s="107"/>
      <c r="Z524" s="107"/>
    </row>
    <row r="525" spans="1:26" outlineLevel="1">
      <c r="A525">
        <f t="shared" ca="1" si="342"/>
        <v>2</v>
      </c>
      <c r="B525" t="str">
        <f t="shared" ca="1" si="328"/>
        <v>EP2 LPD1 LPS3 LPM3</v>
      </c>
      <c r="C525" s="290">
        <f ca="1">IF($A525&lt;&gt;$A524,1,MOD(C524-1+(COUNTIFS(D$399:$N$399,$A525)=COUNTIFS(D525:$N525,1)),C$398)+1)</f>
        <v>2</v>
      </c>
      <c r="D525" s="288">
        <f ca="1">IF($A525&lt;&gt;D$399,0,IF($A525&lt;&gt;$A524,1,MOD(D524-1+(COUNTIFS(E$399:$N$399,$A525)=COUNTIFS(E525:$N525,1)),D$398)+1))</f>
        <v>0</v>
      </c>
      <c r="E525" s="288">
        <f ca="1">IF($A525&lt;&gt;E$399,0,IF($A525&lt;&gt;$A524,1,MOD(E524-1+(COUNTIFS(F$399:$N$399,$A525)=COUNTIFS(F525:$N525,1)),E$398)+1))</f>
        <v>0</v>
      </c>
      <c r="F525" s="288">
        <f ca="1">IF($A525&lt;&gt;F$399,0,IF($A525&lt;&gt;$A524,1,MOD(F524-1+(COUNTIFS(G$399:$N$399,$A525)=COUNTIFS(G525:$N525,1)),F$398)+1))</f>
        <v>0</v>
      </c>
      <c r="G525" s="288">
        <f ca="1">IF($A525&lt;&gt;G$399,0,IF($A525&lt;&gt;$A524,1,MOD(G524-1+(COUNTIFS(H$399:$N$399,$A525)=COUNTIFS(H525:$N525,1)),G$398)+1))</f>
        <v>1</v>
      </c>
      <c r="H525" s="288">
        <f ca="1">IF($A525&lt;&gt;H$399,0,IF($A525&lt;&gt;$A524,1,MOD(H524-1+(COUNTIFS(I$399:$N$399,$A525)=COUNTIFS(I525:$N525,1)),H$398)+1))</f>
        <v>3</v>
      </c>
      <c r="I525" s="288">
        <f ca="1">IF($A525&lt;&gt;I$399,0,IF($A525&lt;&gt;$A524,1,MOD(I524-1+(COUNTIFS(N$399:$N$399,$A525)=COUNTIFS(N525:$N525,1)),I$398)+1))</f>
        <v>3</v>
      </c>
      <c r="J525" s="288"/>
      <c r="K525" s="288"/>
      <c r="L525" s="288"/>
      <c r="M525" s="288"/>
      <c r="O525">
        <v>125</v>
      </c>
      <c r="P525" s="107">
        <f t="shared" ca="1" si="336"/>
        <v>0</v>
      </c>
      <c r="Q525" s="107">
        <f t="shared" ca="1" si="337"/>
        <v>0</v>
      </c>
      <c r="R525" s="107">
        <f t="shared" ca="1" si="338"/>
        <v>0</v>
      </c>
      <c r="S525" s="107">
        <f t="shared" ca="1" si="339"/>
        <v>0</v>
      </c>
      <c r="T525" s="107">
        <v>0</v>
      </c>
      <c r="U525" s="107">
        <f t="shared" ca="1" si="340"/>
        <v>0.5</v>
      </c>
      <c r="V525" s="107">
        <f t="shared" ca="1" si="341"/>
        <v>0.5</v>
      </c>
      <c r="W525" s="107"/>
      <c r="X525" s="107"/>
      <c r="Y525" s="107"/>
      <c r="Z525" s="107"/>
    </row>
    <row r="526" spans="1:26" outlineLevel="1">
      <c r="A526">
        <f t="shared" ca="1" si="342"/>
        <v>2</v>
      </c>
      <c r="B526" t="str">
        <f t="shared" ca="1" si="328"/>
        <v>EP3 LPD1 LPS1 LPM1</v>
      </c>
      <c r="C526" s="290">
        <f ca="1">IF($A526&lt;&gt;$A525,1,MOD(C525-1+(COUNTIFS(D$399:$N$399,$A526)=COUNTIFS(D526:$N526,1)),C$398)+1)</f>
        <v>3</v>
      </c>
      <c r="D526" s="288">
        <f ca="1">IF($A526&lt;&gt;D$399,0,IF($A526&lt;&gt;$A525,1,MOD(D525-1+(COUNTIFS(E$399:$N$399,$A526)=COUNTIFS(E526:$N526,1)),D$398)+1))</f>
        <v>0</v>
      </c>
      <c r="E526" s="288">
        <f ca="1">IF($A526&lt;&gt;E$399,0,IF($A526&lt;&gt;$A525,1,MOD(E525-1+(COUNTIFS(F$399:$N$399,$A526)=COUNTIFS(F526:$N526,1)),E$398)+1))</f>
        <v>0</v>
      </c>
      <c r="F526" s="288">
        <f ca="1">IF($A526&lt;&gt;F$399,0,IF($A526&lt;&gt;$A525,1,MOD(F525-1+(COUNTIFS(G$399:$N$399,$A526)=COUNTIFS(G526:$N526,1)),F$398)+1))</f>
        <v>0</v>
      </c>
      <c r="G526" s="288">
        <f ca="1">IF($A526&lt;&gt;G$399,0,IF($A526&lt;&gt;$A525,1,MOD(G525-1+(COUNTIFS(H$399:$N$399,$A526)=COUNTIFS(H526:$N526,1)),G$398)+1))</f>
        <v>1</v>
      </c>
      <c r="H526" s="288">
        <f ca="1">IF($A526&lt;&gt;H$399,0,IF($A526&lt;&gt;$A525,1,MOD(H525-1+(COUNTIFS(I$399:$N$399,$A526)=COUNTIFS(I526:$N526,1)),H$398)+1))</f>
        <v>1</v>
      </c>
      <c r="I526" s="288">
        <f ca="1">IF($A526&lt;&gt;I$399,0,IF($A526&lt;&gt;$A525,1,MOD(I525-1+(COUNTIFS(N$399:$N$399,$A526)=COUNTIFS(N526:$N526,1)),I$398)+1))</f>
        <v>1</v>
      </c>
      <c r="J526" s="288"/>
      <c r="K526" s="288"/>
      <c r="L526" s="288"/>
      <c r="M526" s="288"/>
      <c r="O526">
        <v>126</v>
      </c>
      <c r="P526" s="107">
        <f t="shared" ca="1" si="336"/>
        <v>0.5</v>
      </c>
      <c r="Q526" s="107">
        <f t="shared" ca="1" si="337"/>
        <v>0</v>
      </c>
      <c r="R526" s="107">
        <f t="shared" ca="1" si="338"/>
        <v>0</v>
      </c>
      <c r="S526" s="107">
        <f t="shared" ca="1" si="339"/>
        <v>0</v>
      </c>
      <c r="T526" s="107">
        <v>0</v>
      </c>
      <c r="U526" s="107">
        <f t="shared" ca="1" si="340"/>
        <v>-0.5</v>
      </c>
      <c r="V526" s="107">
        <f t="shared" ca="1" si="341"/>
        <v>-0.5</v>
      </c>
      <c r="W526" s="107"/>
      <c r="X526" s="107"/>
      <c r="Y526" s="107"/>
      <c r="Z526" s="107"/>
    </row>
    <row r="527" spans="1:26" outlineLevel="1">
      <c r="A527">
        <f t="shared" ca="1" si="342"/>
        <v>2</v>
      </c>
      <c r="B527" t="str">
        <f t="shared" ca="1" si="328"/>
        <v>EP3 LPD1 LPS1 LPM2</v>
      </c>
      <c r="C527" s="290">
        <f ca="1">IF($A527&lt;&gt;$A526,1,MOD(C526-1+(COUNTIFS(D$399:$N$399,$A527)=COUNTIFS(D527:$N527,1)),C$398)+1)</f>
        <v>3</v>
      </c>
      <c r="D527" s="288">
        <f ca="1">IF($A527&lt;&gt;D$399,0,IF($A527&lt;&gt;$A526,1,MOD(D526-1+(COUNTIFS(E$399:$N$399,$A527)=COUNTIFS(E527:$N527,1)),D$398)+1))</f>
        <v>0</v>
      </c>
      <c r="E527" s="288">
        <f ca="1">IF($A527&lt;&gt;E$399,0,IF($A527&lt;&gt;$A526,1,MOD(E526-1+(COUNTIFS(F$399:$N$399,$A527)=COUNTIFS(F527:$N527,1)),E$398)+1))</f>
        <v>0</v>
      </c>
      <c r="F527" s="288">
        <f ca="1">IF($A527&lt;&gt;F$399,0,IF($A527&lt;&gt;$A526,1,MOD(F526-1+(COUNTIFS(G$399:$N$399,$A527)=COUNTIFS(G527:$N527,1)),F$398)+1))</f>
        <v>0</v>
      </c>
      <c r="G527" s="288">
        <f ca="1">IF($A527&lt;&gt;G$399,0,IF($A527&lt;&gt;$A526,1,MOD(G526-1+(COUNTIFS(H$399:$N$399,$A527)=COUNTIFS(H527:$N527,1)),G$398)+1))</f>
        <v>1</v>
      </c>
      <c r="H527" s="288">
        <f ca="1">IF($A527&lt;&gt;H$399,0,IF($A527&lt;&gt;$A526,1,MOD(H526-1+(COUNTIFS(I$399:$N$399,$A527)=COUNTIFS(I527:$N527,1)),H$398)+1))</f>
        <v>1</v>
      </c>
      <c r="I527" s="288">
        <f ca="1">IF($A527&lt;&gt;I$399,0,IF($A527&lt;&gt;$A526,1,MOD(I526-1+(COUNTIFS(N$399:$N$399,$A527)=COUNTIFS(N527:$N527,1)),I$398)+1))</f>
        <v>2</v>
      </c>
      <c r="J527" s="288"/>
      <c r="K527" s="288"/>
      <c r="L527" s="288"/>
      <c r="M527" s="288"/>
      <c r="O527">
        <v>127</v>
      </c>
      <c r="P527" s="107">
        <f t="shared" ca="1" si="336"/>
        <v>0.5</v>
      </c>
      <c r="Q527" s="107">
        <f t="shared" ca="1" si="337"/>
        <v>0</v>
      </c>
      <c r="R527" s="107">
        <f t="shared" ca="1" si="338"/>
        <v>0</v>
      </c>
      <c r="S527" s="107">
        <f t="shared" ca="1" si="339"/>
        <v>0</v>
      </c>
      <c r="T527" s="107">
        <v>0</v>
      </c>
      <c r="U527" s="107">
        <f t="shared" ca="1" si="340"/>
        <v>-0.5</v>
      </c>
      <c r="V527" s="107">
        <f t="shared" ca="1" si="341"/>
        <v>0</v>
      </c>
      <c r="W527" s="107"/>
      <c r="X527" s="107"/>
      <c r="Y527" s="107"/>
      <c r="Z527" s="107"/>
    </row>
    <row r="528" spans="1:26" outlineLevel="1">
      <c r="A528">
        <f t="shared" ca="1" si="342"/>
        <v>2</v>
      </c>
      <c r="B528" t="str">
        <f t="shared" ca="1" si="328"/>
        <v>EP3 LPD1 LPS1 LPM3</v>
      </c>
      <c r="C528" s="290">
        <f ca="1">IF($A528&lt;&gt;$A527,1,MOD(C527-1+(COUNTIFS(D$399:$N$399,$A528)=COUNTIFS(D528:$N528,1)),C$398)+1)</f>
        <v>3</v>
      </c>
      <c r="D528" s="288">
        <f ca="1">IF($A528&lt;&gt;D$399,0,IF($A528&lt;&gt;$A527,1,MOD(D527-1+(COUNTIFS(E$399:$N$399,$A528)=COUNTIFS(E528:$N528,1)),D$398)+1))</f>
        <v>0</v>
      </c>
      <c r="E528" s="288">
        <f ca="1">IF($A528&lt;&gt;E$399,0,IF($A528&lt;&gt;$A527,1,MOD(E527-1+(COUNTIFS(F$399:$N$399,$A528)=COUNTIFS(F528:$N528,1)),E$398)+1))</f>
        <v>0</v>
      </c>
      <c r="F528" s="288">
        <f ca="1">IF($A528&lt;&gt;F$399,0,IF($A528&lt;&gt;$A527,1,MOD(F527-1+(COUNTIFS(G$399:$N$399,$A528)=COUNTIFS(G528:$N528,1)),F$398)+1))</f>
        <v>0</v>
      </c>
      <c r="G528" s="288">
        <f ca="1">IF($A528&lt;&gt;G$399,0,IF($A528&lt;&gt;$A527,1,MOD(G527-1+(COUNTIFS(H$399:$N$399,$A528)=COUNTIFS(H528:$N528,1)),G$398)+1))</f>
        <v>1</v>
      </c>
      <c r="H528" s="288">
        <f ca="1">IF($A528&lt;&gt;H$399,0,IF($A528&lt;&gt;$A527,1,MOD(H527-1+(COUNTIFS(I$399:$N$399,$A528)=COUNTIFS(I528:$N528,1)),H$398)+1))</f>
        <v>1</v>
      </c>
      <c r="I528" s="288">
        <f ca="1">IF($A528&lt;&gt;I$399,0,IF($A528&lt;&gt;$A527,1,MOD(I527-1+(COUNTIFS(N$399:$N$399,$A528)=COUNTIFS(N528:$N528,1)),I$398)+1))</f>
        <v>3</v>
      </c>
      <c r="J528" s="288"/>
      <c r="K528" s="288"/>
      <c r="L528" s="288"/>
      <c r="M528" s="288"/>
      <c r="O528">
        <v>128</v>
      </c>
      <c r="P528" s="107">
        <f t="shared" ca="1" si="336"/>
        <v>0.5</v>
      </c>
      <c r="Q528" s="107">
        <f t="shared" ca="1" si="337"/>
        <v>0</v>
      </c>
      <c r="R528" s="107">
        <f t="shared" ca="1" si="338"/>
        <v>0</v>
      </c>
      <c r="S528" s="107">
        <f t="shared" ca="1" si="339"/>
        <v>0</v>
      </c>
      <c r="T528" s="107">
        <v>0</v>
      </c>
      <c r="U528" s="107">
        <f t="shared" ca="1" si="340"/>
        <v>-0.5</v>
      </c>
      <c r="V528" s="107">
        <f t="shared" ca="1" si="341"/>
        <v>0.5</v>
      </c>
      <c r="W528" s="107"/>
      <c r="X528" s="107"/>
      <c r="Y528" s="107"/>
      <c r="Z528" s="107"/>
    </row>
    <row r="529" spans="1:26" outlineLevel="1">
      <c r="A529">
        <f t="shared" ca="1" si="342"/>
        <v>2</v>
      </c>
      <c r="B529" t="str">
        <f t="shared" ref="B529:B592" ca="1" si="343">"EP"&amp;$C529&amp;IF($A529=0," LPAll"&amp;$D529,"")&amp;IF($A529=1," LPD"&amp;$E529&amp;" LPS"&amp;$F529,"")&amp;IF($A529=2," LPD"&amp;$G529&amp;" LPS"&amp;$H529&amp;" LPM"&amp;$I529,"")</f>
        <v>EP3 LPD1 LPS2 LPM1</v>
      </c>
      <c r="C529" s="290">
        <f ca="1">IF($A529&lt;&gt;$A528,1,MOD(C528-1+(COUNTIFS(D$399:$N$399,$A529)=COUNTIFS(D529:$N529,1)),C$398)+1)</f>
        <v>3</v>
      </c>
      <c r="D529" s="288">
        <f ca="1">IF($A529&lt;&gt;D$399,0,IF($A529&lt;&gt;$A528,1,MOD(D528-1+(COUNTIFS(E$399:$N$399,$A529)=COUNTIFS(E529:$N529,1)),D$398)+1))</f>
        <v>0</v>
      </c>
      <c r="E529" s="288">
        <f ca="1">IF($A529&lt;&gt;E$399,0,IF($A529&lt;&gt;$A528,1,MOD(E528-1+(COUNTIFS(F$399:$N$399,$A529)=COUNTIFS(F529:$N529,1)),E$398)+1))</f>
        <v>0</v>
      </c>
      <c r="F529" s="288">
        <f ca="1">IF($A529&lt;&gt;F$399,0,IF($A529&lt;&gt;$A528,1,MOD(F528-1+(COUNTIFS(G$399:$N$399,$A529)=COUNTIFS(G529:$N529,1)),F$398)+1))</f>
        <v>0</v>
      </c>
      <c r="G529" s="288">
        <f ca="1">IF($A529&lt;&gt;G$399,0,IF($A529&lt;&gt;$A528,1,MOD(G528-1+(COUNTIFS(H$399:$N$399,$A529)=COUNTIFS(H529:$N529,1)),G$398)+1))</f>
        <v>1</v>
      </c>
      <c r="H529" s="288">
        <f ca="1">IF($A529&lt;&gt;H$399,0,IF($A529&lt;&gt;$A528,1,MOD(H528-1+(COUNTIFS(I$399:$N$399,$A529)=COUNTIFS(I529:$N529,1)),H$398)+1))</f>
        <v>2</v>
      </c>
      <c r="I529" s="288">
        <f ca="1">IF($A529&lt;&gt;I$399,0,IF($A529&lt;&gt;$A528,1,MOD(I528-1+(COUNTIFS(N$399:$N$399,$A529)=COUNTIFS(N529:$N529,1)),I$398)+1))</f>
        <v>1</v>
      </c>
      <c r="J529" s="288"/>
      <c r="K529" s="288"/>
      <c r="L529" s="288"/>
      <c r="M529" s="288"/>
      <c r="O529">
        <v>129</v>
      </c>
      <c r="P529" s="107">
        <f t="shared" ca="1" si="336"/>
        <v>0.5</v>
      </c>
      <c r="Q529" s="107">
        <f t="shared" ca="1" si="337"/>
        <v>0</v>
      </c>
      <c r="R529" s="107">
        <f t="shared" ca="1" si="338"/>
        <v>0</v>
      </c>
      <c r="S529" s="107">
        <f t="shared" ca="1" si="339"/>
        <v>0</v>
      </c>
      <c r="T529" s="107">
        <v>0</v>
      </c>
      <c r="U529" s="107">
        <f t="shared" ca="1" si="340"/>
        <v>0</v>
      </c>
      <c r="V529" s="107">
        <f t="shared" ca="1" si="341"/>
        <v>-0.5</v>
      </c>
      <c r="W529" s="107"/>
      <c r="X529" s="107"/>
      <c r="Y529" s="107"/>
      <c r="Z529" s="107"/>
    </row>
    <row r="530" spans="1:26" outlineLevel="1">
      <c r="A530">
        <f t="shared" ca="1" si="342"/>
        <v>2</v>
      </c>
      <c r="B530" t="str">
        <f t="shared" ca="1" si="343"/>
        <v>EP3 LPD1 LPS2 LPM2</v>
      </c>
      <c r="C530" s="290">
        <f ca="1">IF($A530&lt;&gt;$A529,1,MOD(C529-1+(COUNTIFS(D$399:$N$399,$A530)=COUNTIFS(D530:$N530,1)),C$398)+1)</f>
        <v>3</v>
      </c>
      <c r="D530" s="288">
        <f ca="1">IF($A530&lt;&gt;D$399,0,IF($A530&lt;&gt;$A529,1,MOD(D529-1+(COUNTIFS(E$399:$N$399,$A530)=COUNTIFS(E530:$N530,1)),D$398)+1))</f>
        <v>0</v>
      </c>
      <c r="E530" s="288">
        <f ca="1">IF($A530&lt;&gt;E$399,0,IF($A530&lt;&gt;$A529,1,MOD(E529-1+(COUNTIFS(F$399:$N$399,$A530)=COUNTIFS(F530:$N530,1)),E$398)+1))</f>
        <v>0</v>
      </c>
      <c r="F530" s="288">
        <f ca="1">IF($A530&lt;&gt;F$399,0,IF($A530&lt;&gt;$A529,1,MOD(F529-1+(COUNTIFS(G$399:$N$399,$A530)=COUNTIFS(G530:$N530,1)),F$398)+1))</f>
        <v>0</v>
      </c>
      <c r="G530" s="288">
        <f ca="1">IF($A530&lt;&gt;G$399,0,IF($A530&lt;&gt;$A529,1,MOD(G529-1+(COUNTIFS(H$399:$N$399,$A530)=COUNTIFS(H530:$N530,1)),G$398)+1))</f>
        <v>1</v>
      </c>
      <c r="H530" s="288">
        <f ca="1">IF($A530&lt;&gt;H$399,0,IF($A530&lt;&gt;$A529,1,MOD(H529-1+(COUNTIFS(I$399:$N$399,$A530)=COUNTIFS(I530:$N530,1)),H$398)+1))</f>
        <v>2</v>
      </c>
      <c r="I530" s="288">
        <f ca="1">IF($A530&lt;&gt;I$399,0,IF($A530&lt;&gt;$A529,1,MOD(I529-1+(COUNTIFS(N$399:$N$399,$A530)=COUNTIFS(N530:$N530,1)),I$398)+1))</f>
        <v>2</v>
      </c>
      <c r="J530" s="288"/>
      <c r="K530" s="288"/>
      <c r="L530" s="288"/>
      <c r="M530" s="288"/>
      <c r="O530">
        <v>130</v>
      </c>
      <c r="P530" s="107">
        <f t="shared" ca="1" si="336"/>
        <v>0.5</v>
      </c>
      <c r="Q530" s="107">
        <f t="shared" ca="1" si="337"/>
        <v>0</v>
      </c>
      <c r="R530" s="107">
        <f t="shared" ca="1" si="338"/>
        <v>0</v>
      </c>
      <c r="S530" s="107">
        <f t="shared" ca="1" si="339"/>
        <v>0</v>
      </c>
      <c r="T530" s="107">
        <v>0</v>
      </c>
      <c r="U530" s="107">
        <f t="shared" ca="1" si="340"/>
        <v>0</v>
      </c>
      <c r="V530" s="107">
        <f t="shared" ca="1" si="341"/>
        <v>0</v>
      </c>
      <c r="W530" s="107"/>
      <c r="X530" s="107"/>
      <c r="Y530" s="107"/>
      <c r="Z530" s="107"/>
    </row>
    <row r="531" spans="1:26" outlineLevel="1">
      <c r="A531">
        <f t="shared" ca="1" si="342"/>
        <v>2</v>
      </c>
      <c r="B531" t="str">
        <f t="shared" ca="1" si="343"/>
        <v>EP3 LPD1 LPS2 LPM3</v>
      </c>
      <c r="C531" s="290">
        <f ca="1">IF($A531&lt;&gt;$A530,1,MOD(C530-1+(COUNTIFS(D$399:$N$399,$A531)=COUNTIFS(D531:$N531,1)),C$398)+1)</f>
        <v>3</v>
      </c>
      <c r="D531" s="288">
        <f ca="1">IF($A531&lt;&gt;D$399,0,IF($A531&lt;&gt;$A530,1,MOD(D530-1+(COUNTIFS(E$399:$N$399,$A531)=COUNTIFS(E531:$N531,1)),D$398)+1))</f>
        <v>0</v>
      </c>
      <c r="E531" s="288">
        <f ca="1">IF($A531&lt;&gt;E$399,0,IF($A531&lt;&gt;$A530,1,MOD(E530-1+(COUNTIFS(F$399:$N$399,$A531)=COUNTIFS(F531:$N531,1)),E$398)+1))</f>
        <v>0</v>
      </c>
      <c r="F531" s="288">
        <f ca="1">IF($A531&lt;&gt;F$399,0,IF($A531&lt;&gt;$A530,1,MOD(F530-1+(COUNTIFS(G$399:$N$399,$A531)=COUNTIFS(G531:$N531,1)),F$398)+1))</f>
        <v>0</v>
      </c>
      <c r="G531" s="288">
        <f ca="1">IF($A531&lt;&gt;G$399,0,IF($A531&lt;&gt;$A530,1,MOD(G530-1+(COUNTIFS(H$399:$N$399,$A531)=COUNTIFS(H531:$N531,1)),G$398)+1))</f>
        <v>1</v>
      </c>
      <c r="H531" s="288">
        <f ca="1">IF($A531&lt;&gt;H$399,0,IF($A531&lt;&gt;$A530,1,MOD(H530-1+(COUNTIFS(I$399:$N$399,$A531)=COUNTIFS(I531:$N531,1)),H$398)+1))</f>
        <v>2</v>
      </c>
      <c r="I531" s="288">
        <f ca="1">IF($A531&lt;&gt;I$399,0,IF($A531&lt;&gt;$A530,1,MOD(I530-1+(COUNTIFS(N$399:$N$399,$A531)=COUNTIFS(N531:$N531,1)),I$398)+1))</f>
        <v>3</v>
      </c>
      <c r="J531" s="288"/>
      <c r="K531" s="288"/>
      <c r="L531" s="288"/>
      <c r="M531" s="288"/>
      <c r="O531">
        <v>131</v>
      </c>
      <c r="P531" s="107">
        <f t="shared" ca="1" si="336"/>
        <v>0.5</v>
      </c>
      <c r="Q531" s="107">
        <f t="shared" ca="1" si="337"/>
        <v>0</v>
      </c>
      <c r="R531" s="107">
        <f t="shared" ca="1" si="338"/>
        <v>0</v>
      </c>
      <c r="S531" s="107">
        <f t="shared" ca="1" si="339"/>
        <v>0</v>
      </c>
      <c r="T531" s="107">
        <v>0</v>
      </c>
      <c r="U531" s="107">
        <f t="shared" ca="1" si="340"/>
        <v>0</v>
      </c>
      <c r="V531" s="107">
        <f t="shared" ca="1" si="341"/>
        <v>0.5</v>
      </c>
      <c r="W531" s="107"/>
      <c r="X531" s="107"/>
      <c r="Y531" s="107"/>
      <c r="Z531" s="107"/>
    </row>
    <row r="532" spans="1:26" outlineLevel="1">
      <c r="A532">
        <f t="shared" ca="1" si="342"/>
        <v>2</v>
      </c>
      <c r="B532" t="str">
        <f t="shared" ca="1" si="343"/>
        <v>EP3 LPD1 LPS3 LPM1</v>
      </c>
      <c r="C532" s="290">
        <f ca="1">IF($A532&lt;&gt;$A531,1,MOD(C531-1+(COUNTIFS(D$399:$N$399,$A532)=COUNTIFS(D532:$N532,1)),C$398)+1)</f>
        <v>3</v>
      </c>
      <c r="D532" s="288">
        <f ca="1">IF($A532&lt;&gt;D$399,0,IF($A532&lt;&gt;$A531,1,MOD(D531-1+(COUNTIFS(E$399:$N$399,$A532)=COUNTIFS(E532:$N532,1)),D$398)+1))</f>
        <v>0</v>
      </c>
      <c r="E532" s="288">
        <f ca="1">IF($A532&lt;&gt;E$399,0,IF($A532&lt;&gt;$A531,1,MOD(E531-1+(COUNTIFS(F$399:$N$399,$A532)=COUNTIFS(F532:$N532,1)),E$398)+1))</f>
        <v>0</v>
      </c>
      <c r="F532" s="288">
        <f ca="1">IF($A532&lt;&gt;F$399,0,IF($A532&lt;&gt;$A531,1,MOD(F531-1+(COUNTIFS(G$399:$N$399,$A532)=COUNTIFS(G532:$N532,1)),F$398)+1))</f>
        <v>0</v>
      </c>
      <c r="G532" s="288">
        <f ca="1">IF($A532&lt;&gt;G$399,0,IF($A532&lt;&gt;$A531,1,MOD(G531-1+(COUNTIFS(H$399:$N$399,$A532)=COUNTIFS(H532:$N532,1)),G$398)+1))</f>
        <v>1</v>
      </c>
      <c r="H532" s="288">
        <f ca="1">IF($A532&lt;&gt;H$399,0,IF($A532&lt;&gt;$A531,1,MOD(H531-1+(COUNTIFS(I$399:$N$399,$A532)=COUNTIFS(I532:$N532,1)),H$398)+1))</f>
        <v>3</v>
      </c>
      <c r="I532" s="288">
        <f ca="1">IF($A532&lt;&gt;I$399,0,IF($A532&lt;&gt;$A531,1,MOD(I531-1+(COUNTIFS(N$399:$N$399,$A532)=COUNTIFS(N532:$N532,1)),I$398)+1))</f>
        <v>1</v>
      </c>
      <c r="J532" s="288"/>
      <c r="K532" s="288"/>
      <c r="L532" s="288"/>
      <c r="M532" s="288"/>
      <c r="O532">
        <v>132</v>
      </c>
      <c r="P532" s="107">
        <f t="shared" ca="1" si="336"/>
        <v>0.5</v>
      </c>
      <c r="Q532" s="107">
        <f t="shared" ca="1" si="337"/>
        <v>0</v>
      </c>
      <c r="R532" s="107">
        <f t="shared" ca="1" si="338"/>
        <v>0</v>
      </c>
      <c r="S532" s="107">
        <f t="shared" ca="1" si="339"/>
        <v>0</v>
      </c>
      <c r="T532" s="107">
        <v>0</v>
      </c>
      <c r="U532" s="107">
        <f t="shared" ca="1" si="340"/>
        <v>0.5</v>
      </c>
      <c r="V532" s="107">
        <f t="shared" ca="1" si="341"/>
        <v>-0.5</v>
      </c>
      <c r="W532" s="107"/>
      <c r="X532" s="107"/>
      <c r="Y532" s="107"/>
      <c r="Z532" s="107"/>
    </row>
    <row r="533" spans="1:26" outlineLevel="1">
      <c r="A533">
        <f t="shared" ca="1" si="342"/>
        <v>2</v>
      </c>
      <c r="B533" t="str">
        <f t="shared" ca="1" si="343"/>
        <v>EP3 LPD1 LPS3 LPM2</v>
      </c>
      <c r="C533" s="290">
        <f ca="1">IF($A533&lt;&gt;$A532,1,MOD(C532-1+(COUNTIFS(D$399:$N$399,$A533)=COUNTIFS(D533:$N533,1)),C$398)+1)</f>
        <v>3</v>
      </c>
      <c r="D533" s="288">
        <f ca="1">IF($A533&lt;&gt;D$399,0,IF($A533&lt;&gt;$A532,1,MOD(D532-1+(COUNTIFS(E$399:$N$399,$A533)=COUNTIFS(E533:$N533,1)),D$398)+1))</f>
        <v>0</v>
      </c>
      <c r="E533" s="288">
        <f ca="1">IF($A533&lt;&gt;E$399,0,IF($A533&lt;&gt;$A532,1,MOD(E532-1+(COUNTIFS(F$399:$N$399,$A533)=COUNTIFS(F533:$N533,1)),E$398)+1))</f>
        <v>0</v>
      </c>
      <c r="F533" s="288">
        <f ca="1">IF($A533&lt;&gt;F$399,0,IF($A533&lt;&gt;$A532,1,MOD(F532-1+(COUNTIFS(G$399:$N$399,$A533)=COUNTIFS(G533:$N533,1)),F$398)+1))</f>
        <v>0</v>
      </c>
      <c r="G533" s="288">
        <f ca="1">IF($A533&lt;&gt;G$399,0,IF($A533&lt;&gt;$A532,1,MOD(G532-1+(COUNTIFS(H$399:$N$399,$A533)=COUNTIFS(H533:$N533,1)),G$398)+1))</f>
        <v>1</v>
      </c>
      <c r="H533" s="288">
        <f ca="1">IF($A533&lt;&gt;H$399,0,IF($A533&lt;&gt;$A532,1,MOD(H532-1+(COUNTIFS(I$399:$N$399,$A533)=COUNTIFS(I533:$N533,1)),H$398)+1))</f>
        <v>3</v>
      </c>
      <c r="I533" s="288">
        <f ca="1">IF($A533&lt;&gt;I$399,0,IF($A533&lt;&gt;$A532,1,MOD(I532-1+(COUNTIFS(N$399:$N$399,$A533)=COUNTIFS(N533:$N533,1)),I$398)+1))</f>
        <v>2</v>
      </c>
      <c r="J533" s="288"/>
      <c r="K533" s="288"/>
      <c r="L533" s="288"/>
      <c r="M533" s="288"/>
      <c r="O533">
        <v>133</v>
      </c>
      <c r="P533" s="107">
        <f t="shared" ca="1" si="336"/>
        <v>0.5</v>
      </c>
      <c r="Q533" s="107">
        <f t="shared" ca="1" si="337"/>
        <v>0</v>
      </c>
      <c r="R533" s="107">
        <f t="shared" ca="1" si="338"/>
        <v>0</v>
      </c>
      <c r="S533" s="107">
        <f t="shared" ca="1" si="339"/>
        <v>0</v>
      </c>
      <c r="T533" s="107">
        <v>0</v>
      </c>
      <c r="U533" s="107">
        <f t="shared" ca="1" si="340"/>
        <v>0.5</v>
      </c>
      <c r="V533" s="107">
        <f t="shared" ca="1" si="341"/>
        <v>0</v>
      </c>
      <c r="W533" s="107"/>
      <c r="X533" s="107"/>
      <c r="Y533" s="107"/>
      <c r="Z533" s="107"/>
    </row>
    <row r="534" spans="1:26" outlineLevel="1">
      <c r="A534">
        <f t="shared" ca="1" si="342"/>
        <v>2</v>
      </c>
      <c r="B534" t="str">
        <f t="shared" ca="1" si="343"/>
        <v>EP3 LPD1 LPS3 LPM3</v>
      </c>
      <c r="C534" s="290">
        <f ca="1">IF($A534&lt;&gt;$A533,1,MOD(C533-1+(COUNTIFS(D$399:$N$399,$A534)=COUNTIFS(D534:$N534,1)),C$398)+1)</f>
        <v>3</v>
      </c>
      <c r="D534" s="288">
        <f ca="1">IF($A534&lt;&gt;D$399,0,IF($A534&lt;&gt;$A533,1,MOD(D533-1+(COUNTIFS(E$399:$N$399,$A534)=COUNTIFS(E534:$N534,1)),D$398)+1))</f>
        <v>0</v>
      </c>
      <c r="E534" s="288">
        <f ca="1">IF($A534&lt;&gt;E$399,0,IF($A534&lt;&gt;$A533,1,MOD(E533-1+(COUNTIFS(F$399:$N$399,$A534)=COUNTIFS(F534:$N534,1)),E$398)+1))</f>
        <v>0</v>
      </c>
      <c r="F534" s="288">
        <f ca="1">IF($A534&lt;&gt;F$399,0,IF($A534&lt;&gt;$A533,1,MOD(F533-1+(COUNTIFS(G$399:$N$399,$A534)=COUNTIFS(G534:$N534,1)),F$398)+1))</f>
        <v>0</v>
      </c>
      <c r="G534" s="288">
        <f ca="1">IF($A534&lt;&gt;G$399,0,IF($A534&lt;&gt;$A533,1,MOD(G533-1+(COUNTIFS(H$399:$N$399,$A534)=COUNTIFS(H534:$N534,1)),G$398)+1))</f>
        <v>1</v>
      </c>
      <c r="H534" s="288">
        <f ca="1">IF($A534&lt;&gt;H$399,0,IF($A534&lt;&gt;$A533,1,MOD(H533-1+(COUNTIFS(I$399:$N$399,$A534)=COUNTIFS(I534:$N534,1)),H$398)+1))</f>
        <v>3</v>
      </c>
      <c r="I534" s="288">
        <f ca="1">IF($A534&lt;&gt;I$399,0,IF($A534&lt;&gt;$A533,1,MOD(I533-1+(COUNTIFS(N$399:$N$399,$A534)=COUNTIFS(N534:$N534,1)),I$398)+1))</f>
        <v>3</v>
      </c>
      <c r="J534" s="288"/>
      <c r="K534" s="288"/>
      <c r="L534" s="288"/>
      <c r="M534" s="288"/>
      <c r="O534">
        <v>134</v>
      </c>
      <c r="P534" s="107">
        <f t="shared" ca="1" si="336"/>
        <v>0.5</v>
      </c>
      <c r="Q534" s="107">
        <f t="shared" ca="1" si="337"/>
        <v>0</v>
      </c>
      <c r="R534" s="107">
        <f t="shared" ca="1" si="338"/>
        <v>0</v>
      </c>
      <c r="S534" s="107">
        <f t="shared" ca="1" si="339"/>
        <v>0</v>
      </c>
      <c r="T534" s="107">
        <v>0</v>
      </c>
      <c r="U534" s="107">
        <f t="shared" ca="1" si="340"/>
        <v>0.5</v>
      </c>
      <c r="V534" s="107">
        <f t="shared" ca="1" si="341"/>
        <v>0.5</v>
      </c>
      <c r="W534" s="107"/>
      <c r="X534" s="107"/>
      <c r="Y534" s="107"/>
      <c r="Z534" s="107"/>
    </row>
    <row r="535" spans="1:26" outlineLevel="1">
      <c r="A535">
        <f t="shared" ca="1" si="342"/>
        <v>2</v>
      </c>
      <c r="B535" t="str">
        <f t="shared" ca="1" si="343"/>
        <v>EP1 LPD1 LPS1 LPM1</v>
      </c>
      <c r="C535" s="290">
        <f ca="1">IF($A535&lt;&gt;$A534,1,MOD(C534-1+(COUNTIFS(D$399:$N$399,$A535)=COUNTIFS(D535:$N535,1)),C$398)+1)</f>
        <v>1</v>
      </c>
      <c r="D535" s="288">
        <f ca="1">IF($A535&lt;&gt;D$399,0,IF($A535&lt;&gt;$A534,1,MOD(D534-1+(COUNTIFS(E$399:$N$399,$A535)=COUNTIFS(E535:$N535,1)),D$398)+1))</f>
        <v>0</v>
      </c>
      <c r="E535" s="288">
        <f ca="1">IF($A535&lt;&gt;E$399,0,IF($A535&lt;&gt;$A534,1,MOD(E534-1+(COUNTIFS(F$399:$N$399,$A535)=COUNTIFS(F535:$N535,1)),E$398)+1))</f>
        <v>0</v>
      </c>
      <c r="F535" s="288">
        <f ca="1">IF($A535&lt;&gt;F$399,0,IF($A535&lt;&gt;$A534,1,MOD(F534-1+(COUNTIFS(G$399:$N$399,$A535)=COUNTIFS(G535:$N535,1)),F$398)+1))</f>
        <v>0</v>
      </c>
      <c r="G535" s="288">
        <f ca="1">IF($A535&lt;&gt;G$399,0,IF($A535&lt;&gt;$A534,1,MOD(G534-1+(COUNTIFS(H$399:$N$399,$A535)=COUNTIFS(H535:$N535,1)),G$398)+1))</f>
        <v>1</v>
      </c>
      <c r="H535" s="288">
        <f ca="1">IF($A535&lt;&gt;H$399,0,IF($A535&lt;&gt;$A534,1,MOD(H534-1+(COUNTIFS(I$399:$N$399,$A535)=COUNTIFS(I535:$N535,1)),H$398)+1))</f>
        <v>1</v>
      </c>
      <c r="I535" s="288">
        <f ca="1">IF($A535&lt;&gt;I$399,0,IF($A535&lt;&gt;$A534,1,MOD(I534-1+(COUNTIFS(N$399:$N$399,$A535)=COUNTIFS(N535:$N535,1)),I$398)+1))</f>
        <v>1</v>
      </c>
      <c r="J535" s="288"/>
      <c r="K535" s="288"/>
      <c r="L535" s="288"/>
      <c r="M535" s="288"/>
      <c r="O535">
        <v>135</v>
      </c>
      <c r="P535" s="107">
        <f t="shared" ca="1" si="336"/>
        <v>-0.5</v>
      </c>
      <c r="Q535" s="107">
        <f t="shared" ca="1" si="337"/>
        <v>0</v>
      </c>
      <c r="R535" s="107">
        <f t="shared" ca="1" si="338"/>
        <v>0</v>
      </c>
      <c r="S535" s="107">
        <f t="shared" ca="1" si="339"/>
        <v>0</v>
      </c>
      <c r="T535" s="107">
        <v>0</v>
      </c>
      <c r="U535" s="107">
        <f t="shared" ca="1" si="340"/>
        <v>-0.5</v>
      </c>
      <c r="V535" s="107">
        <f t="shared" ca="1" si="341"/>
        <v>-0.5</v>
      </c>
      <c r="W535" s="107"/>
      <c r="X535" s="107"/>
      <c r="Y535" s="107"/>
      <c r="Z535" s="107"/>
    </row>
    <row r="536" spans="1:26" outlineLevel="1">
      <c r="A536">
        <f t="shared" ca="1" si="342"/>
        <v>2</v>
      </c>
      <c r="B536" t="str">
        <f t="shared" ca="1" si="343"/>
        <v>EP1 LPD1 LPS1 LPM2</v>
      </c>
      <c r="C536" s="290">
        <f ca="1">IF($A536&lt;&gt;$A535,1,MOD(C535-1+(COUNTIFS(D$399:$N$399,$A536)=COUNTIFS(D536:$N536,1)),C$398)+1)</f>
        <v>1</v>
      </c>
      <c r="D536" s="288">
        <f ca="1">IF($A536&lt;&gt;D$399,0,IF($A536&lt;&gt;$A535,1,MOD(D535-1+(COUNTIFS(E$399:$N$399,$A536)=COUNTIFS(E536:$N536,1)),D$398)+1))</f>
        <v>0</v>
      </c>
      <c r="E536" s="288">
        <f ca="1">IF($A536&lt;&gt;E$399,0,IF($A536&lt;&gt;$A535,1,MOD(E535-1+(COUNTIFS(F$399:$N$399,$A536)=COUNTIFS(F536:$N536,1)),E$398)+1))</f>
        <v>0</v>
      </c>
      <c r="F536" s="288">
        <f ca="1">IF($A536&lt;&gt;F$399,0,IF($A536&lt;&gt;$A535,1,MOD(F535-1+(COUNTIFS(G$399:$N$399,$A536)=COUNTIFS(G536:$N536,1)),F$398)+1))</f>
        <v>0</v>
      </c>
      <c r="G536" s="288">
        <f ca="1">IF($A536&lt;&gt;G$399,0,IF($A536&lt;&gt;$A535,1,MOD(G535-1+(COUNTIFS(H$399:$N$399,$A536)=COUNTIFS(H536:$N536,1)),G$398)+1))</f>
        <v>1</v>
      </c>
      <c r="H536" s="288">
        <f ca="1">IF($A536&lt;&gt;H$399,0,IF($A536&lt;&gt;$A535,1,MOD(H535-1+(COUNTIFS(I$399:$N$399,$A536)=COUNTIFS(I536:$N536,1)),H$398)+1))</f>
        <v>1</v>
      </c>
      <c r="I536" s="288">
        <f ca="1">IF($A536&lt;&gt;I$399,0,IF($A536&lt;&gt;$A535,1,MOD(I535-1+(COUNTIFS(N$399:$N$399,$A536)=COUNTIFS(N536:$N536,1)),I$398)+1))</f>
        <v>2</v>
      </c>
      <c r="J536" s="288"/>
      <c r="K536" s="288"/>
      <c r="L536" s="288"/>
      <c r="M536" s="288"/>
      <c r="O536">
        <v>136</v>
      </c>
      <c r="P536" s="107">
        <f t="shared" ca="1" si="336"/>
        <v>-0.5</v>
      </c>
      <c r="Q536" s="107">
        <f t="shared" ca="1" si="337"/>
        <v>0</v>
      </c>
      <c r="R536" s="107">
        <f t="shared" ca="1" si="338"/>
        <v>0</v>
      </c>
      <c r="S536" s="107">
        <f t="shared" ca="1" si="339"/>
        <v>0</v>
      </c>
      <c r="T536" s="107">
        <v>0</v>
      </c>
      <c r="U536" s="107">
        <f t="shared" ca="1" si="340"/>
        <v>-0.5</v>
      </c>
      <c r="V536" s="107">
        <f t="shared" ca="1" si="341"/>
        <v>0</v>
      </c>
      <c r="W536" s="107"/>
      <c r="X536" s="107"/>
      <c r="Y536" s="107"/>
      <c r="Z536" s="107"/>
    </row>
    <row r="537" spans="1:26" outlineLevel="1">
      <c r="A537">
        <f t="shared" ca="1" si="342"/>
        <v>2</v>
      </c>
      <c r="B537" t="str">
        <f t="shared" ca="1" si="343"/>
        <v>EP1 LPD1 LPS1 LPM3</v>
      </c>
      <c r="C537" s="290">
        <f ca="1">IF($A537&lt;&gt;$A536,1,MOD(C536-1+(COUNTIFS(D$399:$N$399,$A537)=COUNTIFS(D537:$N537,1)),C$398)+1)</f>
        <v>1</v>
      </c>
      <c r="D537" s="288">
        <f ca="1">IF($A537&lt;&gt;D$399,0,IF($A537&lt;&gt;$A536,1,MOD(D536-1+(COUNTIFS(E$399:$N$399,$A537)=COUNTIFS(E537:$N537,1)),D$398)+1))</f>
        <v>0</v>
      </c>
      <c r="E537" s="288">
        <f ca="1">IF($A537&lt;&gt;E$399,0,IF($A537&lt;&gt;$A536,1,MOD(E536-1+(COUNTIFS(F$399:$N$399,$A537)=COUNTIFS(F537:$N537,1)),E$398)+1))</f>
        <v>0</v>
      </c>
      <c r="F537" s="288">
        <f ca="1">IF($A537&lt;&gt;F$399,0,IF($A537&lt;&gt;$A536,1,MOD(F536-1+(COUNTIFS(G$399:$N$399,$A537)=COUNTIFS(G537:$N537,1)),F$398)+1))</f>
        <v>0</v>
      </c>
      <c r="G537" s="288">
        <f ca="1">IF($A537&lt;&gt;G$399,0,IF($A537&lt;&gt;$A536,1,MOD(G536-1+(COUNTIFS(H$399:$N$399,$A537)=COUNTIFS(H537:$N537,1)),G$398)+1))</f>
        <v>1</v>
      </c>
      <c r="H537" s="288">
        <f ca="1">IF($A537&lt;&gt;H$399,0,IF($A537&lt;&gt;$A536,1,MOD(H536-1+(COUNTIFS(I$399:$N$399,$A537)=COUNTIFS(I537:$N537,1)),H$398)+1))</f>
        <v>1</v>
      </c>
      <c r="I537" s="288">
        <f ca="1">IF($A537&lt;&gt;I$399,0,IF($A537&lt;&gt;$A536,1,MOD(I536-1+(COUNTIFS(N$399:$N$399,$A537)=COUNTIFS(N537:$N537,1)),I$398)+1))</f>
        <v>3</v>
      </c>
      <c r="J537" s="288"/>
      <c r="K537" s="288"/>
      <c r="L537" s="288"/>
      <c r="M537" s="288"/>
      <c r="O537">
        <v>137</v>
      </c>
      <c r="P537" s="107">
        <f t="shared" ca="1" si="336"/>
        <v>-0.5</v>
      </c>
      <c r="Q537" s="107">
        <f t="shared" ca="1" si="337"/>
        <v>0</v>
      </c>
      <c r="R537" s="107">
        <f t="shared" ca="1" si="338"/>
        <v>0</v>
      </c>
      <c r="S537" s="107">
        <f t="shared" ca="1" si="339"/>
        <v>0</v>
      </c>
      <c r="T537" s="107">
        <v>0</v>
      </c>
      <c r="U537" s="107">
        <f t="shared" ca="1" si="340"/>
        <v>-0.5</v>
      </c>
      <c r="V537" s="107">
        <f t="shared" ca="1" si="341"/>
        <v>0.5</v>
      </c>
      <c r="W537" s="107"/>
      <c r="X537" s="107"/>
      <c r="Y537" s="107"/>
      <c r="Z537" s="107"/>
    </row>
    <row r="538" spans="1:26" outlineLevel="1">
      <c r="A538">
        <f t="shared" ca="1" si="342"/>
        <v>2</v>
      </c>
      <c r="B538" t="str">
        <f t="shared" ca="1" si="343"/>
        <v>EP1 LPD1 LPS2 LPM1</v>
      </c>
      <c r="C538" s="290">
        <f ca="1">IF($A538&lt;&gt;$A537,1,MOD(C537-1+(COUNTIFS(D$399:$N$399,$A538)=COUNTIFS(D538:$N538,1)),C$398)+1)</f>
        <v>1</v>
      </c>
      <c r="D538" s="288">
        <f ca="1">IF($A538&lt;&gt;D$399,0,IF($A538&lt;&gt;$A537,1,MOD(D537-1+(COUNTIFS(E$399:$N$399,$A538)=COUNTIFS(E538:$N538,1)),D$398)+1))</f>
        <v>0</v>
      </c>
      <c r="E538" s="288">
        <f ca="1">IF($A538&lt;&gt;E$399,0,IF($A538&lt;&gt;$A537,1,MOD(E537-1+(COUNTIFS(F$399:$N$399,$A538)=COUNTIFS(F538:$N538,1)),E$398)+1))</f>
        <v>0</v>
      </c>
      <c r="F538" s="288">
        <f ca="1">IF($A538&lt;&gt;F$399,0,IF($A538&lt;&gt;$A537,1,MOD(F537-1+(COUNTIFS(G$399:$N$399,$A538)=COUNTIFS(G538:$N538,1)),F$398)+1))</f>
        <v>0</v>
      </c>
      <c r="G538" s="288">
        <f ca="1">IF($A538&lt;&gt;G$399,0,IF($A538&lt;&gt;$A537,1,MOD(G537-1+(COUNTIFS(H$399:$N$399,$A538)=COUNTIFS(H538:$N538,1)),G$398)+1))</f>
        <v>1</v>
      </c>
      <c r="H538" s="288">
        <f ca="1">IF($A538&lt;&gt;H$399,0,IF($A538&lt;&gt;$A537,1,MOD(H537-1+(COUNTIFS(I$399:$N$399,$A538)=COUNTIFS(I538:$N538,1)),H$398)+1))</f>
        <v>2</v>
      </c>
      <c r="I538" s="288">
        <f ca="1">IF($A538&lt;&gt;I$399,0,IF($A538&lt;&gt;$A537,1,MOD(I537-1+(COUNTIFS(N$399:$N$399,$A538)=COUNTIFS(N538:$N538,1)),I$398)+1))</f>
        <v>1</v>
      </c>
      <c r="J538" s="288"/>
      <c r="K538" s="288"/>
      <c r="L538" s="288"/>
      <c r="M538" s="288"/>
      <c r="O538">
        <v>138</v>
      </c>
      <c r="P538" s="107">
        <f t="shared" ca="1" si="336"/>
        <v>-0.5</v>
      </c>
      <c r="Q538" s="107">
        <f t="shared" ca="1" si="337"/>
        <v>0</v>
      </c>
      <c r="R538" s="107">
        <f t="shared" ca="1" si="338"/>
        <v>0</v>
      </c>
      <c r="S538" s="107">
        <f t="shared" ca="1" si="339"/>
        <v>0</v>
      </c>
      <c r="T538" s="107">
        <v>0</v>
      </c>
      <c r="U538" s="107">
        <f t="shared" ca="1" si="340"/>
        <v>0</v>
      </c>
      <c r="V538" s="107">
        <f t="shared" ca="1" si="341"/>
        <v>-0.5</v>
      </c>
      <c r="W538" s="107"/>
      <c r="X538" s="107"/>
      <c r="Y538" s="107"/>
      <c r="Z538" s="107"/>
    </row>
    <row r="539" spans="1:26" outlineLevel="1">
      <c r="A539">
        <f t="shared" ca="1" si="342"/>
        <v>2</v>
      </c>
      <c r="B539" t="str">
        <f t="shared" ca="1" si="343"/>
        <v>EP1 LPD1 LPS2 LPM2</v>
      </c>
      <c r="C539" s="290">
        <f ca="1">IF($A539&lt;&gt;$A538,1,MOD(C538-1+(COUNTIFS(D$399:$N$399,$A539)=COUNTIFS(D539:$N539,1)),C$398)+1)</f>
        <v>1</v>
      </c>
      <c r="D539" s="288">
        <f ca="1">IF($A539&lt;&gt;D$399,0,IF($A539&lt;&gt;$A538,1,MOD(D538-1+(COUNTIFS(E$399:$N$399,$A539)=COUNTIFS(E539:$N539,1)),D$398)+1))</f>
        <v>0</v>
      </c>
      <c r="E539" s="288">
        <f ca="1">IF($A539&lt;&gt;E$399,0,IF($A539&lt;&gt;$A538,1,MOD(E538-1+(COUNTIFS(F$399:$N$399,$A539)=COUNTIFS(F539:$N539,1)),E$398)+1))</f>
        <v>0</v>
      </c>
      <c r="F539" s="288">
        <f ca="1">IF($A539&lt;&gt;F$399,0,IF($A539&lt;&gt;$A538,1,MOD(F538-1+(COUNTIFS(G$399:$N$399,$A539)=COUNTIFS(G539:$N539,1)),F$398)+1))</f>
        <v>0</v>
      </c>
      <c r="G539" s="288">
        <f ca="1">IF($A539&lt;&gt;G$399,0,IF($A539&lt;&gt;$A538,1,MOD(G538-1+(COUNTIFS(H$399:$N$399,$A539)=COUNTIFS(H539:$N539,1)),G$398)+1))</f>
        <v>1</v>
      </c>
      <c r="H539" s="288">
        <f ca="1">IF($A539&lt;&gt;H$399,0,IF($A539&lt;&gt;$A538,1,MOD(H538-1+(COUNTIFS(I$399:$N$399,$A539)=COUNTIFS(I539:$N539,1)),H$398)+1))</f>
        <v>2</v>
      </c>
      <c r="I539" s="288">
        <f ca="1">IF($A539&lt;&gt;I$399,0,IF($A539&lt;&gt;$A538,1,MOD(I538-1+(COUNTIFS(N$399:$N$399,$A539)=COUNTIFS(N539:$N539,1)),I$398)+1))</f>
        <v>2</v>
      </c>
      <c r="J539" s="288"/>
      <c r="K539" s="288"/>
      <c r="L539" s="288"/>
      <c r="M539" s="288"/>
      <c r="O539">
        <v>139</v>
      </c>
      <c r="P539" s="107">
        <f t="shared" ca="1" si="336"/>
        <v>-0.5</v>
      </c>
      <c r="Q539" s="107">
        <f t="shared" ca="1" si="337"/>
        <v>0</v>
      </c>
      <c r="R539" s="107">
        <f t="shared" ca="1" si="338"/>
        <v>0</v>
      </c>
      <c r="S539" s="107">
        <f t="shared" ca="1" si="339"/>
        <v>0</v>
      </c>
      <c r="T539" s="107">
        <v>0</v>
      </c>
      <c r="U539" s="107">
        <f t="shared" ca="1" si="340"/>
        <v>0</v>
      </c>
      <c r="V539" s="107">
        <f t="shared" ca="1" si="341"/>
        <v>0</v>
      </c>
      <c r="W539" s="107"/>
      <c r="X539" s="107"/>
      <c r="Y539" s="107"/>
      <c r="Z539" s="107"/>
    </row>
    <row r="540" spans="1:26" outlineLevel="1">
      <c r="A540">
        <f t="shared" ca="1" si="342"/>
        <v>2</v>
      </c>
      <c r="B540" t="str">
        <f t="shared" ca="1" si="343"/>
        <v>EP1 LPD1 LPS2 LPM3</v>
      </c>
      <c r="C540" s="290">
        <f ca="1">IF($A540&lt;&gt;$A539,1,MOD(C539-1+(COUNTIFS(D$399:$N$399,$A540)=COUNTIFS(D540:$N540,1)),C$398)+1)</f>
        <v>1</v>
      </c>
      <c r="D540" s="288">
        <f ca="1">IF($A540&lt;&gt;D$399,0,IF($A540&lt;&gt;$A539,1,MOD(D539-1+(COUNTIFS(E$399:$N$399,$A540)=COUNTIFS(E540:$N540,1)),D$398)+1))</f>
        <v>0</v>
      </c>
      <c r="E540" s="288">
        <f ca="1">IF($A540&lt;&gt;E$399,0,IF($A540&lt;&gt;$A539,1,MOD(E539-1+(COUNTIFS(F$399:$N$399,$A540)=COUNTIFS(F540:$N540,1)),E$398)+1))</f>
        <v>0</v>
      </c>
      <c r="F540" s="288">
        <f ca="1">IF($A540&lt;&gt;F$399,0,IF($A540&lt;&gt;$A539,1,MOD(F539-1+(COUNTIFS(G$399:$N$399,$A540)=COUNTIFS(G540:$N540,1)),F$398)+1))</f>
        <v>0</v>
      </c>
      <c r="G540" s="288">
        <f ca="1">IF($A540&lt;&gt;G$399,0,IF($A540&lt;&gt;$A539,1,MOD(G539-1+(COUNTIFS(H$399:$N$399,$A540)=COUNTIFS(H540:$N540,1)),G$398)+1))</f>
        <v>1</v>
      </c>
      <c r="H540" s="288">
        <f ca="1">IF($A540&lt;&gt;H$399,0,IF($A540&lt;&gt;$A539,1,MOD(H539-1+(COUNTIFS(I$399:$N$399,$A540)=COUNTIFS(I540:$N540,1)),H$398)+1))</f>
        <v>2</v>
      </c>
      <c r="I540" s="288">
        <f ca="1">IF($A540&lt;&gt;I$399,0,IF($A540&lt;&gt;$A539,1,MOD(I539-1+(COUNTIFS(N$399:$N$399,$A540)=COUNTIFS(N540:$N540,1)),I$398)+1))</f>
        <v>3</v>
      </c>
      <c r="J540" s="288"/>
      <c r="K540" s="288"/>
      <c r="L540" s="288"/>
      <c r="M540" s="288"/>
      <c r="O540">
        <v>140</v>
      </c>
      <c r="P540" s="107">
        <f t="shared" ca="1" si="336"/>
        <v>-0.5</v>
      </c>
      <c r="Q540" s="107">
        <f t="shared" ca="1" si="337"/>
        <v>0</v>
      </c>
      <c r="R540" s="107">
        <f t="shared" ca="1" si="338"/>
        <v>0</v>
      </c>
      <c r="S540" s="107">
        <f t="shared" ca="1" si="339"/>
        <v>0</v>
      </c>
      <c r="T540" s="107">
        <v>0</v>
      </c>
      <c r="U540" s="107">
        <f t="shared" ca="1" si="340"/>
        <v>0</v>
      </c>
      <c r="V540" s="107">
        <f t="shared" ca="1" si="341"/>
        <v>0.5</v>
      </c>
      <c r="W540" s="107"/>
      <c r="X540" s="107"/>
      <c r="Y540" s="107"/>
      <c r="Z540" s="107"/>
    </row>
    <row r="541" spans="1:26" outlineLevel="1">
      <c r="A541">
        <f t="shared" ca="1" si="342"/>
        <v>2</v>
      </c>
      <c r="B541" t="str">
        <f t="shared" ca="1" si="343"/>
        <v>EP1 LPD1 LPS3 LPM1</v>
      </c>
      <c r="C541" s="290">
        <f ca="1">IF($A541&lt;&gt;$A540,1,MOD(C540-1+(COUNTIFS(D$399:$N$399,$A541)=COUNTIFS(D541:$N541,1)),C$398)+1)</f>
        <v>1</v>
      </c>
      <c r="D541" s="288">
        <f ca="1">IF($A541&lt;&gt;D$399,0,IF($A541&lt;&gt;$A540,1,MOD(D540-1+(COUNTIFS(E$399:$N$399,$A541)=COUNTIFS(E541:$N541,1)),D$398)+1))</f>
        <v>0</v>
      </c>
      <c r="E541" s="288">
        <f ca="1">IF($A541&lt;&gt;E$399,0,IF($A541&lt;&gt;$A540,1,MOD(E540-1+(COUNTIFS(F$399:$N$399,$A541)=COUNTIFS(F541:$N541,1)),E$398)+1))</f>
        <v>0</v>
      </c>
      <c r="F541" s="288">
        <f ca="1">IF($A541&lt;&gt;F$399,0,IF($A541&lt;&gt;$A540,1,MOD(F540-1+(COUNTIFS(G$399:$N$399,$A541)=COUNTIFS(G541:$N541,1)),F$398)+1))</f>
        <v>0</v>
      </c>
      <c r="G541" s="288">
        <f ca="1">IF($A541&lt;&gt;G$399,0,IF($A541&lt;&gt;$A540,1,MOD(G540-1+(COUNTIFS(H$399:$N$399,$A541)=COUNTIFS(H541:$N541,1)),G$398)+1))</f>
        <v>1</v>
      </c>
      <c r="H541" s="288">
        <f ca="1">IF($A541&lt;&gt;H$399,0,IF($A541&lt;&gt;$A540,1,MOD(H540-1+(COUNTIFS(I$399:$N$399,$A541)=COUNTIFS(I541:$N541,1)),H$398)+1))</f>
        <v>3</v>
      </c>
      <c r="I541" s="288">
        <f ca="1">IF($A541&lt;&gt;I$399,0,IF($A541&lt;&gt;$A540,1,MOD(I540-1+(COUNTIFS(N$399:$N$399,$A541)=COUNTIFS(N541:$N541,1)),I$398)+1))</f>
        <v>1</v>
      </c>
      <c r="J541" s="288"/>
      <c r="K541" s="288"/>
      <c r="L541" s="288"/>
      <c r="M541" s="288"/>
      <c r="O541">
        <v>141</v>
      </c>
      <c r="P541" s="107">
        <f t="shared" ca="1" si="336"/>
        <v>-0.5</v>
      </c>
      <c r="Q541" s="107">
        <f t="shared" ca="1" si="337"/>
        <v>0</v>
      </c>
      <c r="R541" s="107">
        <f t="shared" ca="1" si="338"/>
        <v>0</v>
      </c>
      <c r="S541" s="107">
        <f t="shared" ca="1" si="339"/>
        <v>0</v>
      </c>
      <c r="T541" s="107">
        <v>0</v>
      </c>
      <c r="U541" s="107">
        <f t="shared" ca="1" si="340"/>
        <v>0.5</v>
      </c>
      <c r="V541" s="107">
        <f t="shared" ca="1" si="341"/>
        <v>-0.5</v>
      </c>
      <c r="W541" s="107"/>
      <c r="X541" s="107"/>
      <c r="Y541" s="107"/>
      <c r="Z541" s="107"/>
    </row>
    <row r="542" spans="1:26" outlineLevel="1">
      <c r="A542">
        <f t="shared" ca="1" si="342"/>
        <v>2</v>
      </c>
      <c r="B542" t="str">
        <f t="shared" ca="1" si="343"/>
        <v>EP1 LPD1 LPS3 LPM2</v>
      </c>
      <c r="C542" s="290">
        <f ca="1">IF($A542&lt;&gt;$A541,1,MOD(C541-1+(COUNTIFS(D$399:$N$399,$A542)=COUNTIFS(D542:$N542,1)),C$398)+1)</f>
        <v>1</v>
      </c>
      <c r="D542" s="288">
        <f ca="1">IF($A542&lt;&gt;D$399,0,IF($A542&lt;&gt;$A541,1,MOD(D541-1+(COUNTIFS(E$399:$N$399,$A542)=COUNTIFS(E542:$N542,1)),D$398)+1))</f>
        <v>0</v>
      </c>
      <c r="E542" s="288">
        <f ca="1">IF($A542&lt;&gt;E$399,0,IF($A542&lt;&gt;$A541,1,MOD(E541-1+(COUNTIFS(F$399:$N$399,$A542)=COUNTIFS(F542:$N542,1)),E$398)+1))</f>
        <v>0</v>
      </c>
      <c r="F542" s="288">
        <f ca="1">IF($A542&lt;&gt;F$399,0,IF($A542&lt;&gt;$A541,1,MOD(F541-1+(COUNTIFS(G$399:$N$399,$A542)=COUNTIFS(G542:$N542,1)),F$398)+1))</f>
        <v>0</v>
      </c>
      <c r="G542" s="288">
        <f ca="1">IF($A542&lt;&gt;G$399,0,IF($A542&lt;&gt;$A541,1,MOD(G541-1+(COUNTIFS(H$399:$N$399,$A542)=COUNTIFS(H542:$N542,1)),G$398)+1))</f>
        <v>1</v>
      </c>
      <c r="H542" s="288">
        <f ca="1">IF($A542&lt;&gt;H$399,0,IF($A542&lt;&gt;$A541,1,MOD(H541-1+(COUNTIFS(I$399:$N$399,$A542)=COUNTIFS(I542:$N542,1)),H$398)+1))</f>
        <v>3</v>
      </c>
      <c r="I542" s="288">
        <f ca="1">IF($A542&lt;&gt;I$399,0,IF($A542&lt;&gt;$A541,1,MOD(I541-1+(COUNTIFS(N$399:$N$399,$A542)=COUNTIFS(N542:$N542,1)),I$398)+1))</f>
        <v>2</v>
      </c>
      <c r="J542" s="288"/>
      <c r="K542" s="288"/>
      <c r="L542" s="288"/>
      <c r="M542" s="288"/>
      <c r="O542">
        <v>142</v>
      </c>
      <c r="P542" s="107">
        <f t="shared" ca="1" si="336"/>
        <v>-0.5</v>
      </c>
      <c r="Q542" s="107">
        <f t="shared" ca="1" si="337"/>
        <v>0</v>
      </c>
      <c r="R542" s="107">
        <f t="shared" ca="1" si="338"/>
        <v>0</v>
      </c>
      <c r="S542" s="107">
        <f t="shared" ca="1" si="339"/>
        <v>0</v>
      </c>
      <c r="T542" s="107">
        <v>0</v>
      </c>
      <c r="U542" s="107">
        <f t="shared" ca="1" si="340"/>
        <v>0.5</v>
      </c>
      <c r="V542" s="107">
        <f t="shared" ca="1" si="341"/>
        <v>0</v>
      </c>
      <c r="W542" s="107"/>
      <c r="X542" s="107"/>
      <c r="Y542" s="107"/>
      <c r="Z542" s="107"/>
    </row>
    <row r="543" spans="1:26" outlineLevel="1">
      <c r="A543">
        <f t="shared" ca="1" si="342"/>
        <v>2</v>
      </c>
      <c r="B543" t="str">
        <f t="shared" ca="1" si="343"/>
        <v>EP1 LPD1 LPS3 LPM3</v>
      </c>
      <c r="C543" s="290">
        <f ca="1">IF($A543&lt;&gt;$A542,1,MOD(C542-1+(COUNTIFS(D$399:$N$399,$A543)=COUNTIFS(D543:$N543,1)),C$398)+1)</f>
        <v>1</v>
      </c>
      <c r="D543" s="288">
        <f ca="1">IF($A543&lt;&gt;D$399,0,IF($A543&lt;&gt;$A542,1,MOD(D542-1+(COUNTIFS(E$399:$N$399,$A543)=COUNTIFS(E543:$N543,1)),D$398)+1))</f>
        <v>0</v>
      </c>
      <c r="E543" s="288">
        <f ca="1">IF($A543&lt;&gt;E$399,0,IF($A543&lt;&gt;$A542,1,MOD(E542-1+(COUNTIFS(F$399:$N$399,$A543)=COUNTIFS(F543:$N543,1)),E$398)+1))</f>
        <v>0</v>
      </c>
      <c r="F543" s="288">
        <f ca="1">IF($A543&lt;&gt;F$399,0,IF($A543&lt;&gt;$A542,1,MOD(F542-1+(COUNTIFS(G$399:$N$399,$A543)=COUNTIFS(G543:$N543,1)),F$398)+1))</f>
        <v>0</v>
      </c>
      <c r="G543" s="288">
        <f ca="1">IF($A543&lt;&gt;G$399,0,IF($A543&lt;&gt;$A542,1,MOD(G542-1+(COUNTIFS(H$399:$N$399,$A543)=COUNTIFS(H543:$N543,1)),G$398)+1))</f>
        <v>1</v>
      </c>
      <c r="H543" s="288">
        <f ca="1">IF($A543&lt;&gt;H$399,0,IF($A543&lt;&gt;$A542,1,MOD(H542-1+(COUNTIFS(I$399:$N$399,$A543)=COUNTIFS(I543:$N543,1)),H$398)+1))</f>
        <v>3</v>
      </c>
      <c r="I543" s="288">
        <f ca="1">IF($A543&lt;&gt;I$399,0,IF($A543&lt;&gt;$A542,1,MOD(I542-1+(COUNTIFS(N$399:$N$399,$A543)=COUNTIFS(N543:$N543,1)),I$398)+1))</f>
        <v>3</v>
      </c>
      <c r="J543" s="288"/>
      <c r="K543" s="288"/>
      <c r="L543" s="288"/>
      <c r="M543" s="288"/>
      <c r="O543">
        <v>143</v>
      </c>
      <c r="P543" s="107">
        <f t="shared" ca="1" si="336"/>
        <v>-0.5</v>
      </c>
      <c r="Q543" s="107">
        <f t="shared" ca="1" si="337"/>
        <v>0</v>
      </c>
      <c r="R543" s="107">
        <f t="shared" ca="1" si="338"/>
        <v>0</v>
      </c>
      <c r="S543" s="107">
        <f t="shared" ca="1" si="339"/>
        <v>0</v>
      </c>
      <c r="T543" s="107">
        <v>0</v>
      </c>
      <c r="U543" s="107">
        <f t="shared" ca="1" si="340"/>
        <v>0.5</v>
      </c>
      <c r="V543" s="107">
        <f t="shared" ca="1" si="341"/>
        <v>0.5</v>
      </c>
      <c r="W543" s="107"/>
      <c r="X543" s="107"/>
      <c r="Y543" s="107"/>
      <c r="Z543" s="107"/>
    </row>
    <row r="544" spans="1:26" outlineLevel="1">
      <c r="A544">
        <f t="shared" ca="1" si="342"/>
        <v>2</v>
      </c>
      <c r="B544" t="str">
        <f t="shared" ca="1" si="343"/>
        <v>EP2 LPD1 LPS1 LPM1</v>
      </c>
      <c r="C544" s="290">
        <f ca="1">IF($A544&lt;&gt;$A543,1,MOD(C543-1+(COUNTIFS(D$399:$N$399,$A544)=COUNTIFS(D544:$N544,1)),C$398)+1)</f>
        <v>2</v>
      </c>
      <c r="D544" s="288">
        <f ca="1">IF($A544&lt;&gt;D$399,0,IF($A544&lt;&gt;$A543,1,MOD(D543-1+(COUNTIFS(E$399:$N$399,$A544)=COUNTIFS(E544:$N544,1)),D$398)+1))</f>
        <v>0</v>
      </c>
      <c r="E544" s="288">
        <f ca="1">IF($A544&lt;&gt;E$399,0,IF($A544&lt;&gt;$A543,1,MOD(E543-1+(COUNTIFS(F$399:$N$399,$A544)=COUNTIFS(F544:$N544,1)),E$398)+1))</f>
        <v>0</v>
      </c>
      <c r="F544" s="288">
        <f ca="1">IF($A544&lt;&gt;F$399,0,IF($A544&lt;&gt;$A543,1,MOD(F543-1+(COUNTIFS(G$399:$N$399,$A544)=COUNTIFS(G544:$N544,1)),F$398)+1))</f>
        <v>0</v>
      </c>
      <c r="G544" s="288">
        <f ca="1">IF($A544&lt;&gt;G$399,0,IF($A544&lt;&gt;$A543,1,MOD(G543-1+(COUNTIFS(H$399:$N$399,$A544)=COUNTIFS(H544:$N544,1)),G$398)+1))</f>
        <v>1</v>
      </c>
      <c r="H544" s="288">
        <f ca="1">IF($A544&lt;&gt;H$399,0,IF($A544&lt;&gt;$A543,1,MOD(H543-1+(COUNTIFS(I$399:$N$399,$A544)=COUNTIFS(I544:$N544,1)),H$398)+1))</f>
        <v>1</v>
      </c>
      <c r="I544" s="288">
        <f ca="1">IF($A544&lt;&gt;I$399,0,IF($A544&lt;&gt;$A543,1,MOD(I543-1+(COUNTIFS(N$399:$N$399,$A544)=COUNTIFS(N544:$N544,1)),I$398)+1))</f>
        <v>1</v>
      </c>
      <c r="J544" s="288"/>
      <c r="K544" s="288"/>
      <c r="L544" s="288"/>
      <c r="M544" s="288"/>
      <c r="O544">
        <v>144</v>
      </c>
      <c r="P544" s="107">
        <f t="shared" ca="1" si="336"/>
        <v>0</v>
      </c>
      <c r="Q544" s="107">
        <f t="shared" ca="1" si="337"/>
        <v>0</v>
      </c>
      <c r="R544" s="107">
        <f t="shared" ca="1" si="338"/>
        <v>0</v>
      </c>
      <c r="S544" s="107">
        <f t="shared" ca="1" si="339"/>
        <v>0</v>
      </c>
      <c r="T544" s="107">
        <v>0</v>
      </c>
      <c r="U544" s="107">
        <f t="shared" ca="1" si="340"/>
        <v>-0.5</v>
      </c>
      <c r="V544" s="107">
        <f t="shared" ca="1" si="341"/>
        <v>-0.5</v>
      </c>
      <c r="W544" s="107"/>
      <c r="X544" s="107"/>
      <c r="Y544" s="107"/>
      <c r="Z544" s="107"/>
    </row>
    <row r="545" spans="1:26" outlineLevel="1">
      <c r="A545">
        <f t="shared" ca="1" si="342"/>
        <v>2</v>
      </c>
      <c r="B545" t="str">
        <f t="shared" ca="1" si="343"/>
        <v>EP2 LPD1 LPS1 LPM2</v>
      </c>
      <c r="C545" s="290">
        <f ca="1">IF($A545&lt;&gt;$A544,1,MOD(C544-1+(COUNTIFS(D$399:$N$399,$A545)=COUNTIFS(D545:$N545,1)),C$398)+1)</f>
        <v>2</v>
      </c>
      <c r="D545" s="288">
        <f ca="1">IF($A545&lt;&gt;D$399,0,IF($A545&lt;&gt;$A544,1,MOD(D544-1+(COUNTIFS(E$399:$N$399,$A545)=COUNTIFS(E545:$N545,1)),D$398)+1))</f>
        <v>0</v>
      </c>
      <c r="E545" s="288">
        <f ca="1">IF($A545&lt;&gt;E$399,0,IF($A545&lt;&gt;$A544,1,MOD(E544-1+(COUNTIFS(F$399:$N$399,$A545)=COUNTIFS(F545:$N545,1)),E$398)+1))</f>
        <v>0</v>
      </c>
      <c r="F545" s="288">
        <f ca="1">IF($A545&lt;&gt;F$399,0,IF($A545&lt;&gt;$A544,1,MOD(F544-1+(COUNTIFS(G$399:$N$399,$A545)=COUNTIFS(G545:$N545,1)),F$398)+1))</f>
        <v>0</v>
      </c>
      <c r="G545" s="288">
        <f ca="1">IF($A545&lt;&gt;G$399,0,IF($A545&lt;&gt;$A544,1,MOD(G544-1+(COUNTIFS(H$399:$N$399,$A545)=COUNTIFS(H545:$N545,1)),G$398)+1))</f>
        <v>1</v>
      </c>
      <c r="H545" s="288">
        <f ca="1">IF($A545&lt;&gt;H$399,0,IF($A545&lt;&gt;$A544,1,MOD(H544-1+(COUNTIFS(I$399:$N$399,$A545)=COUNTIFS(I545:$N545,1)),H$398)+1))</f>
        <v>1</v>
      </c>
      <c r="I545" s="288">
        <f ca="1">IF($A545&lt;&gt;I$399,0,IF($A545&lt;&gt;$A544,1,MOD(I544-1+(COUNTIFS(N$399:$N$399,$A545)=COUNTIFS(N545:$N545,1)),I$398)+1))</f>
        <v>2</v>
      </c>
      <c r="J545" s="288"/>
      <c r="K545" s="288"/>
      <c r="L545" s="288"/>
      <c r="M545" s="288"/>
      <c r="O545">
        <v>145</v>
      </c>
      <c r="P545" s="107">
        <f t="shared" ref="P545:P608" ca="1" si="344">IF(C545=0,0,INDEX(C$391:C$394,C545,1))</f>
        <v>0</v>
      </c>
      <c r="Q545" s="107">
        <f t="shared" ref="Q545:Q608" ca="1" si="345">IF(D545=0,0,INDEX(D$391:D$394,D545,1))</f>
        <v>0</v>
      </c>
      <c r="R545" s="107">
        <f t="shared" ref="R545:R608" ca="1" si="346">IF(E545=0,0,INDEX(E$391:E$394,E545,1))</f>
        <v>0</v>
      </c>
      <c r="S545" s="107">
        <f t="shared" ref="S545:S608" ca="1" si="347">IF(F545=0,0,INDEX(F$391:F$394,F545,1))</f>
        <v>0</v>
      </c>
      <c r="T545" s="107">
        <v>0</v>
      </c>
      <c r="U545" s="107">
        <f t="shared" ref="U545:U608" ca="1" si="348">IF(H545=0,0,INDEX(H$391:H$394,H545,1))</f>
        <v>-0.5</v>
      </c>
      <c r="V545" s="107">
        <f t="shared" ref="V545:V608" ca="1" si="349">IF(I545=0,0,INDEX(I$391:I$394,I545,1))</f>
        <v>0</v>
      </c>
      <c r="W545" s="107"/>
      <c r="X545" s="107"/>
      <c r="Y545" s="107"/>
      <c r="Z545" s="107"/>
    </row>
    <row r="546" spans="1:26" outlineLevel="1">
      <c r="A546">
        <f t="shared" ref="A546:A609" ca="1" si="350">OFFSET(A546,-1,0)</f>
        <v>2</v>
      </c>
      <c r="B546" t="str">
        <f t="shared" ca="1" si="343"/>
        <v>EP2 LPD1 LPS1 LPM3</v>
      </c>
      <c r="C546" s="290">
        <f ca="1">IF($A546&lt;&gt;$A545,1,MOD(C545-1+(COUNTIFS(D$399:$N$399,$A546)=COUNTIFS(D546:$N546,1)),C$398)+1)</f>
        <v>2</v>
      </c>
      <c r="D546" s="288">
        <f ca="1">IF($A546&lt;&gt;D$399,0,IF($A546&lt;&gt;$A545,1,MOD(D545-1+(COUNTIFS(E$399:$N$399,$A546)=COUNTIFS(E546:$N546,1)),D$398)+1))</f>
        <v>0</v>
      </c>
      <c r="E546" s="288">
        <f ca="1">IF($A546&lt;&gt;E$399,0,IF($A546&lt;&gt;$A545,1,MOD(E545-1+(COUNTIFS(F$399:$N$399,$A546)=COUNTIFS(F546:$N546,1)),E$398)+1))</f>
        <v>0</v>
      </c>
      <c r="F546" s="288">
        <f ca="1">IF($A546&lt;&gt;F$399,0,IF($A546&lt;&gt;$A545,1,MOD(F545-1+(COUNTIFS(G$399:$N$399,$A546)=COUNTIFS(G546:$N546,1)),F$398)+1))</f>
        <v>0</v>
      </c>
      <c r="G546" s="288">
        <f ca="1">IF($A546&lt;&gt;G$399,0,IF($A546&lt;&gt;$A545,1,MOD(G545-1+(COUNTIFS(H$399:$N$399,$A546)=COUNTIFS(H546:$N546,1)),G$398)+1))</f>
        <v>1</v>
      </c>
      <c r="H546" s="288">
        <f ca="1">IF($A546&lt;&gt;H$399,0,IF($A546&lt;&gt;$A545,1,MOD(H545-1+(COUNTIFS(I$399:$N$399,$A546)=COUNTIFS(I546:$N546,1)),H$398)+1))</f>
        <v>1</v>
      </c>
      <c r="I546" s="288">
        <f ca="1">IF($A546&lt;&gt;I$399,0,IF($A546&lt;&gt;$A545,1,MOD(I545-1+(COUNTIFS(N$399:$N$399,$A546)=COUNTIFS(N546:$N546,1)),I$398)+1))</f>
        <v>3</v>
      </c>
      <c r="J546" s="288"/>
      <c r="K546" s="288"/>
      <c r="L546" s="288"/>
      <c r="M546" s="288"/>
      <c r="O546">
        <v>146</v>
      </c>
      <c r="P546" s="107">
        <f t="shared" ca="1" si="344"/>
        <v>0</v>
      </c>
      <c r="Q546" s="107">
        <f t="shared" ca="1" si="345"/>
        <v>0</v>
      </c>
      <c r="R546" s="107">
        <f t="shared" ca="1" si="346"/>
        <v>0</v>
      </c>
      <c r="S546" s="107">
        <f t="shared" ca="1" si="347"/>
        <v>0</v>
      </c>
      <c r="T546" s="107">
        <v>0</v>
      </c>
      <c r="U546" s="107">
        <f t="shared" ca="1" si="348"/>
        <v>-0.5</v>
      </c>
      <c r="V546" s="107">
        <f t="shared" ca="1" si="349"/>
        <v>0.5</v>
      </c>
      <c r="W546" s="107"/>
      <c r="X546" s="107"/>
      <c r="Y546" s="107"/>
      <c r="Z546" s="107"/>
    </row>
    <row r="547" spans="1:26" outlineLevel="1">
      <c r="A547">
        <f t="shared" ca="1" si="350"/>
        <v>2</v>
      </c>
      <c r="B547" t="str">
        <f t="shared" ca="1" si="343"/>
        <v>EP2 LPD1 LPS2 LPM1</v>
      </c>
      <c r="C547" s="290">
        <f ca="1">IF($A547&lt;&gt;$A546,1,MOD(C546-1+(COUNTIFS(D$399:$N$399,$A547)=COUNTIFS(D547:$N547,1)),C$398)+1)</f>
        <v>2</v>
      </c>
      <c r="D547" s="288">
        <f ca="1">IF($A547&lt;&gt;D$399,0,IF($A547&lt;&gt;$A546,1,MOD(D546-1+(COUNTIFS(E$399:$N$399,$A547)=COUNTIFS(E547:$N547,1)),D$398)+1))</f>
        <v>0</v>
      </c>
      <c r="E547" s="288">
        <f ca="1">IF($A547&lt;&gt;E$399,0,IF($A547&lt;&gt;$A546,1,MOD(E546-1+(COUNTIFS(F$399:$N$399,$A547)=COUNTIFS(F547:$N547,1)),E$398)+1))</f>
        <v>0</v>
      </c>
      <c r="F547" s="288">
        <f ca="1">IF($A547&lt;&gt;F$399,0,IF($A547&lt;&gt;$A546,1,MOD(F546-1+(COUNTIFS(G$399:$N$399,$A547)=COUNTIFS(G547:$N547,1)),F$398)+1))</f>
        <v>0</v>
      </c>
      <c r="G547" s="288">
        <f ca="1">IF($A547&lt;&gt;G$399,0,IF($A547&lt;&gt;$A546,1,MOD(G546-1+(COUNTIFS(H$399:$N$399,$A547)=COUNTIFS(H547:$N547,1)),G$398)+1))</f>
        <v>1</v>
      </c>
      <c r="H547" s="288">
        <f ca="1">IF($A547&lt;&gt;H$399,0,IF($A547&lt;&gt;$A546,1,MOD(H546-1+(COUNTIFS(I$399:$N$399,$A547)=COUNTIFS(I547:$N547,1)),H$398)+1))</f>
        <v>2</v>
      </c>
      <c r="I547" s="288">
        <f ca="1">IF($A547&lt;&gt;I$399,0,IF($A547&lt;&gt;$A546,1,MOD(I546-1+(COUNTIFS(N$399:$N$399,$A547)=COUNTIFS(N547:$N547,1)),I$398)+1))</f>
        <v>1</v>
      </c>
      <c r="J547" s="288"/>
      <c r="K547" s="288"/>
      <c r="L547" s="288"/>
      <c r="M547" s="288"/>
      <c r="O547">
        <v>147</v>
      </c>
      <c r="P547" s="107">
        <f t="shared" ca="1" si="344"/>
        <v>0</v>
      </c>
      <c r="Q547" s="107">
        <f t="shared" ca="1" si="345"/>
        <v>0</v>
      </c>
      <c r="R547" s="107">
        <f t="shared" ca="1" si="346"/>
        <v>0</v>
      </c>
      <c r="S547" s="107">
        <f t="shared" ca="1" si="347"/>
        <v>0</v>
      </c>
      <c r="T547" s="107">
        <v>0</v>
      </c>
      <c r="U547" s="107">
        <f t="shared" ca="1" si="348"/>
        <v>0</v>
      </c>
      <c r="V547" s="107">
        <f t="shared" ca="1" si="349"/>
        <v>-0.5</v>
      </c>
      <c r="W547" s="107"/>
      <c r="X547" s="107"/>
      <c r="Y547" s="107"/>
      <c r="Z547" s="107"/>
    </row>
    <row r="548" spans="1:26" outlineLevel="1">
      <c r="A548">
        <f t="shared" ca="1" si="350"/>
        <v>2</v>
      </c>
      <c r="B548" t="str">
        <f t="shared" ca="1" si="343"/>
        <v>EP2 LPD1 LPS2 LPM2</v>
      </c>
      <c r="C548" s="290">
        <f ca="1">IF($A548&lt;&gt;$A547,1,MOD(C547-1+(COUNTIFS(D$399:$N$399,$A548)=COUNTIFS(D548:$N548,1)),C$398)+1)</f>
        <v>2</v>
      </c>
      <c r="D548" s="288">
        <f ca="1">IF($A548&lt;&gt;D$399,0,IF($A548&lt;&gt;$A547,1,MOD(D547-1+(COUNTIFS(E$399:$N$399,$A548)=COUNTIFS(E548:$N548,1)),D$398)+1))</f>
        <v>0</v>
      </c>
      <c r="E548" s="288">
        <f ca="1">IF($A548&lt;&gt;E$399,0,IF($A548&lt;&gt;$A547,1,MOD(E547-1+(COUNTIFS(F$399:$N$399,$A548)=COUNTIFS(F548:$N548,1)),E$398)+1))</f>
        <v>0</v>
      </c>
      <c r="F548" s="288">
        <f ca="1">IF($A548&lt;&gt;F$399,0,IF($A548&lt;&gt;$A547,1,MOD(F547-1+(COUNTIFS(G$399:$N$399,$A548)=COUNTIFS(G548:$N548,1)),F$398)+1))</f>
        <v>0</v>
      </c>
      <c r="G548" s="288">
        <f ca="1">IF($A548&lt;&gt;G$399,0,IF($A548&lt;&gt;$A547,1,MOD(G547-1+(COUNTIFS(H$399:$N$399,$A548)=COUNTIFS(H548:$N548,1)),G$398)+1))</f>
        <v>1</v>
      </c>
      <c r="H548" s="288">
        <f ca="1">IF($A548&lt;&gt;H$399,0,IF($A548&lt;&gt;$A547,1,MOD(H547-1+(COUNTIFS(I$399:$N$399,$A548)=COUNTIFS(I548:$N548,1)),H$398)+1))</f>
        <v>2</v>
      </c>
      <c r="I548" s="288">
        <f ca="1">IF($A548&lt;&gt;I$399,0,IF($A548&lt;&gt;$A547,1,MOD(I547-1+(COUNTIFS(N$399:$N$399,$A548)=COUNTIFS(N548:$N548,1)),I$398)+1))</f>
        <v>2</v>
      </c>
      <c r="J548" s="288"/>
      <c r="K548" s="288"/>
      <c r="L548" s="288"/>
      <c r="M548" s="288"/>
      <c r="O548">
        <v>148</v>
      </c>
      <c r="P548" s="107">
        <f t="shared" ca="1" si="344"/>
        <v>0</v>
      </c>
      <c r="Q548" s="107">
        <f t="shared" ca="1" si="345"/>
        <v>0</v>
      </c>
      <c r="R548" s="107">
        <f t="shared" ca="1" si="346"/>
        <v>0</v>
      </c>
      <c r="S548" s="107">
        <f t="shared" ca="1" si="347"/>
        <v>0</v>
      </c>
      <c r="T548" s="107">
        <v>0</v>
      </c>
      <c r="U548" s="107">
        <f t="shared" ca="1" si="348"/>
        <v>0</v>
      </c>
      <c r="V548" s="107">
        <f t="shared" ca="1" si="349"/>
        <v>0</v>
      </c>
      <c r="W548" s="107"/>
      <c r="X548" s="107"/>
      <c r="Y548" s="107"/>
      <c r="Z548" s="107"/>
    </row>
    <row r="549" spans="1:26" outlineLevel="1">
      <c r="A549">
        <f t="shared" ca="1" si="350"/>
        <v>2</v>
      </c>
      <c r="B549" t="str">
        <f t="shared" ca="1" si="343"/>
        <v>EP2 LPD1 LPS2 LPM3</v>
      </c>
      <c r="C549" s="290">
        <f ca="1">IF($A549&lt;&gt;$A548,1,MOD(C548-1+(COUNTIFS(D$399:$N$399,$A549)=COUNTIFS(D549:$N549,1)),C$398)+1)</f>
        <v>2</v>
      </c>
      <c r="D549" s="288">
        <f ca="1">IF($A549&lt;&gt;D$399,0,IF($A549&lt;&gt;$A548,1,MOD(D548-1+(COUNTIFS(E$399:$N$399,$A549)=COUNTIFS(E549:$N549,1)),D$398)+1))</f>
        <v>0</v>
      </c>
      <c r="E549" s="288">
        <f ca="1">IF($A549&lt;&gt;E$399,0,IF($A549&lt;&gt;$A548,1,MOD(E548-1+(COUNTIFS(F$399:$N$399,$A549)=COUNTIFS(F549:$N549,1)),E$398)+1))</f>
        <v>0</v>
      </c>
      <c r="F549" s="288">
        <f ca="1">IF($A549&lt;&gt;F$399,0,IF($A549&lt;&gt;$A548,1,MOD(F548-1+(COUNTIFS(G$399:$N$399,$A549)=COUNTIFS(G549:$N549,1)),F$398)+1))</f>
        <v>0</v>
      </c>
      <c r="G549" s="288">
        <f ca="1">IF($A549&lt;&gt;G$399,0,IF($A549&lt;&gt;$A548,1,MOD(G548-1+(COUNTIFS(H$399:$N$399,$A549)=COUNTIFS(H549:$N549,1)),G$398)+1))</f>
        <v>1</v>
      </c>
      <c r="H549" s="288">
        <f ca="1">IF($A549&lt;&gt;H$399,0,IF($A549&lt;&gt;$A548,1,MOD(H548-1+(COUNTIFS(I$399:$N$399,$A549)=COUNTIFS(I549:$N549,1)),H$398)+1))</f>
        <v>2</v>
      </c>
      <c r="I549" s="288">
        <f ca="1">IF($A549&lt;&gt;I$399,0,IF($A549&lt;&gt;$A548,1,MOD(I548-1+(COUNTIFS(N$399:$N$399,$A549)=COUNTIFS(N549:$N549,1)),I$398)+1))</f>
        <v>3</v>
      </c>
      <c r="J549" s="288"/>
      <c r="K549" s="288"/>
      <c r="L549" s="288"/>
      <c r="M549" s="288"/>
      <c r="O549">
        <v>149</v>
      </c>
      <c r="P549" s="107">
        <f t="shared" ca="1" si="344"/>
        <v>0</v>
      </c>
      <c r="Q549" s="107">
        <f t="shared" ca="1" si="345"/>
        <v>0</v>
      </c>
      <c r="R549" s="107">
        <f t="shared" ca="1" si="346"/>
        <v>0</v>
      </c>
      <c r="S549" s="107">
        <f t="shared" ca="1" si="347"/>
        <v>0</v>
      </c>
      <c r="T549" s="107">
        <v>0</v>
      </c>
      <c r="U549" s="107">
        <f t="shared" ca="1" si="348"/>
        <v>0</v>
      </c>
      <c r="V549" s="107">
        <f t="shared" ca="1" si="349"/>
        <v>0.5</v>
      </c>
      <c r="W549" s="107"/>
      <c r="X549" s="107"/>
      <c r="Y549" s="107"/>
      <c r="Z549" s="107"/>
    </row>
    <row r="550" spans="1:26" outlineLevel="1">
      <c r="A550">
        <f t="shared" ca="1" si="350"/>
        <v>2</v>
      </c>
      <c r="B550" t="str">
        <f t="shared" ca="1" si="343"/>
        <v>EP2 LPD1 LPS3 LPM1</v>
      </c>
      <c r="C550" s="290">
        <f ca="1">IF($A550&lt;&gt;$A549,1,MOD(C549-1+(COUNTIFS(D$399:$N$399,$A550)=COUNTIFS(D550:$N550,1)),C$398)+1)</f>
        <v>2</v>
      </c>
      <c r="D550" s="288">
        <f ca="1">IF($A550&lt;&gt;D$399,0,IF($A550&lt;&gt;$A549,1,MOD(D549-1+(COUNTIFS(E$399:$N$399,$A550)=COUNTIFS(E550:$N550,1)),D$398)+1))</f>
        <v>0</v>
      </c>
      <c r="E550" s="288">
        <f ca="1">IF($A550&lt;&gt;E$399,0,IF($A550&lt;&gt;$A549,1,MOD(E549-1+(COUNTIFS(F$399:$N$399,$A550)=COUNTIFS(F550:$N550,1)),E$398)+1))</f>
        <v>0</v>
      </c>
      <c r="F550" s="288">
        <f ca="1">IF($A550&lt;&gt;F$399,0,IF($A550&lt;&gt;$A549,1,MOD(F549-1+(COUNTIFS(G$399:$N$399,$A550)=COUNTIFS(G550:$N550,1)),F$398)+1))</f>
        <v>0</v>
      </c>
      <c r="G550" s="288">
        <f ca="1">IF($A550&lt;&gt;G$399,0,IF($A550&lt;&gt;$A549,1,MOD(G549-1+(COUNTIFS(H$399:$N$399,$A550)=COUNTIFS(H550:$N550,1)),G$398)+1))</f>
        <v>1</v>
      </c>
      <c r="H550" s="288">
        <f ca="1">IF($A550&lt;&gt;H$399,0,IF($A550&lt;&gt;$A549,1,MOD(H549-1+(COUNTIFS(I$399:$N$399,$A550)=COUNTIFS(I550:$N550,1)),H$398)+1))</f>
        <v>3</v>
      </c>
      <c r="I550" s="288">
        <f ca="1">IF($A550&lt;&gt;I$399,0,IF($A550&lt;&gt;$A549,1,MOD(I549-1+(COUNTIFS(N$399:$N$399,$A550)=COUNTIFS(N550:$N550,1)),I$398)+1))</f>
        <v>1</v>
      </c>
      <c r="J550" s="288"/>
      <c r="K550" s="288"/>
      <c r="L550" s="288"/>
      <c r="M550" s="288"/>
      <c r="O550">
        <v>150</v>
      </c>
      <c r="P550" s="107">
        <f t="shared" ca="1" si="344"/>
        <v>0</v>
      </c>
      <c r="Q550" s="107">
        <f t="shared" ca="1" si="345"/>
        <v>0</v>
      </c>
      <c r="R550" s="107">
        <f t="shared" ca="1" si="346"/>
        <v>0</v>
      </c>
      <c r="S550" s="107">
        <f t="shared" ca="1" si="347"/>
        <v>0</v>
      </c>
      <c r="T550" s="107">
        <v>0</v>
      </c>
      <c r="U550" s="107">
        <f t="shared" ca="1" si="348"/>
        <v>0.5</v>
      </c>
      <c r="V550" s="107">
        <f t="shared" ca="1" si="349"/>
        <v>-0.5</v>
      </c>
      <c r="W550" s="107"/>
      <c r="X550" s="107"/>
      <c r="Y550" s="107"/>
      <c r="Z550" s="107"/>
    </row>
    <row r="551" spans="1:26" outlineLevel="1">
      <c r="A551">
        <f t="shared" ca="1" si="350"/>
        <v>2</v>
      </c>
      <c r="B551" t="str">
        <f t="shared" ca="1" si="343"/>
        <v>EP2 LPD1 LPS3 LPM2</v>
      </c>
      <c r="C551" s="290">
        <f ca="1">IF($A551&lt;&gt;$A550,1,MOD(C550-1+(COUNTIFS(D$399:$N$399,$A551)=COUNTIFS(D551:$N551,1)),C$398)+1)</f>
        <v>2</v>
      </c>
      <c r="D551" s="288">
        <f ca="1">IF($A551&lt;&gt;D$399,0,IF($A551&lt;&gt;$A550,1,MOD(D550-1+(COUNTIFS(E$399:$N$399,$A551)=COUNTIFS(E551:$N551,1)),D$398)+1))</f>
        <v>0</v>
      </c>
      <c r="E551" s="288">
        <f ca="1">IF($A551&lt;&gt;E$399,0,IF($A551&lt;&gt;$A550,1,MOD(E550-1+(COUNTIFS(F$399:$N$399,$A551)=COUNTIFS(F551:$N551,1)),E$398)+1))</f>
        <v>0</v>
      </c>
      <c r="F551" s="288">
        <f ca="1">IF($A551&lt;&gt;F$399,0,IF($A551&lt;&gt;$A550,1,MOD(F550-1+(COUNTIFS(G$399:$N$399,$A551)=COUNTIFS(G551:$N551,1)),F$398)+1))</f>
        <v>0</v>
      </c>
      <c r="G551" s="288">
        <f ca="1">IF($A551&lt;&gt;G$399,0,IF($A551&lt;&gt;$A550,1,MOD(G550-1+(COUNTIFS(H$399:$N$399,$A551)=COUNTIFS(H551:$N551,1)),G$398)+1))</f>
        <v>1</v>
      </c>
      <c r="H551" s="288">
        <f ca="1">IF($A551&lt;&gt;H$399,0,IF($A551&lt;&gt;$A550,1,MOD(H550-1+(COUNTIFS(I$399:$N$399,$A551)=COUNTIFS(I551:$N551,1)),H$398)+1))</f>
        <v>3</v>
      </c>
      <c r="I551" s="288">
        <f ca="1">IF($A551&lt;&gt;I$399,0,IF($A551&lt;&gt;$A550,1,MOD(I550-1+(COUNTIFS(N$399:$N$399,$A551)=COUNTIFS(N551:$N551,1)),I$398)+1))</f>
        <v>2</v>
      </c>
      <c r="J551" s="288"/>
      <c r="K551" s="288"/>
      <c r="L551" s="288"/>
      <c r="M551" s="288"/>
      <c r="O551">
        <v>151</v>
      </c>
      <c r="P551" s="107">
        <f t="shared" ca="1" si="344"/>
        <v>0</v>
      </c>
      <c r="Q551" s="107">
        <f t="shared" ca="1" si="345"/>
        <v>0</v>
      </c>
      <c r="R551" s="107">
        <f t="shared" ca="1" si="346"/>
        <v>0</v>
      </c>
      <c r="S551" s="107">
        <f t="shared" ca="1" si="347"/>
        <v>0</v>
      </c>
      <c r="T551" s="107">
        <v>0</v>
      </c>
      <c r="U551" s="107">
        <f t="shared" ca="1" si="348"/>
        <v>0.5</v>
      </c>
      <c r="V551" s="107">
        <f t="shared" ca="1" si="349"/>
        <v>0</v>
      </c>
      <c r="W551" s="107"/>
      <c r="X551" s="107"/>
      <c r="Y551" s="107"/>
      <c r="Z551" s="107"/>
    </row>
    <row r="552" spans="1:26" outlineLevel="1">
      <c r="A552">
        <f t="shared" ca="1" si="350"/>
        <v>2</v>
      </c>
      <c r="B552" t="str">
        <f t="shared" ca="1" si="343"/>
        <v>EP2 LPD1 LPS3 LPM3</v>
      </c>
      <c r="C552" s="290">
        <f ca="1">IF($A552&lt;&gt;$A551,1,MOD(C551-1+(COUNTIFS(D$399:$N$399,$A552)=COUNTIFS(D552:$N552,1)),C$398)+1)</f>
        <v>2</v>
      </c>
      <c r="D552" s="288">
        <f ca="1">IF($A552&lt;&gt;D$399,0,IF($A552&lt;&gt;$A551,1,MOD(D551-1+(COUNTIFS(E$399:$N$399,$A552)=COUNTIFS(E552:$N552,1)),D$398)+1))</f>
        <v>0</v>
      </c>
      <c r="E552" s="288">
        <f ca="1">IF($A552&lt;&gt;E$399,0,IF($A552&lt;&gt;$A551,1,MOD(E551-1+(COUNTIFS(F$399:$N$399,$A552)=COUNTIFS(F552:$N552,1)),E$398)+1))</f>
        <v>0</v>
      </c>
      <c r="F552" s="288">
        <f ca="1">IF($A552&lt;&gt;F$399,0,IF($A552&lt;&gt;$A551,1,MOD(F551-1+(COUNTIFS(G$399:$N$399,$A552)=COUNTIFS(G552:$N552,1)),F$398)+1))</f>
        <v>0</v>
      </c>
      <c r="G552" s="288">
        <f ca="1">IF($A552&lt;&gt;G$399,0,IF($A552&lt;&gt;$A551,1,MOD(G551-1+(COUNTIFS(H$399:$N$399,$A552)=COUNTIFS(H552:$N552,1)),G$398)+1))</f>
        <v>1</v>
      </c>
      <c r="H552" s="288">
        <f ca="1">IF($A552&lt;&gt;H$399,0,IF($A552&lt;&gt;$A551,1,MOD(H551-1+(COUNTIFS(I$399:$N$399,$A552)=COUNTIFS(I552:$N552,1)),H$398)+1))</f>
        <v>3</v>
      </c>
      <c r="I552" s="288">
        <f ca="1">IF($A552&lt;&gt;I$399,0,IF($A552&lt;&gt;$A551,1,MOD(I551-1+(COUNTIFS(N$399:$N$399,$A552)=COUNTIFS(N552:$N552,1)),I$398)+1))</f>
        <v>3</v>
      </c>
      <c r="J552" s="288"/>
      <c r="K552" s="288"/>
      <c r="L552" s="288"/>
      <c r="M552" s="288"/>
      <c r="O552">
        <v>152</v>
      </c>
      <c r="P552" s="107">
        <f t="shared" ca="1" si="344"/>
        <v>0</v>
      </c>
      <c r="Q552" s="107">
        <f t="shared" ca="1" si="345"/>
        <v>0</v>
      </c>
      <c r="R552" s="107">
        <f t="shared" ca="1" si="346"/>
        <v>0</v>
      </c>
      <c r="S552" s="107">
        <f t="shared" ca="1" si="347"/>
        <v>0</v>
      </c>
      <c r="T552" s="107">
        <v>0</v>
      </c>
      <c r="U552" s="107">
        <f t="shared" ca="1" si="348"/>
        <v>0.5</v>
      </c>
      <c r="V552" s="107">
        <f t="shared" ca="1" si="349"/>
        <v>0.5</v>
      </c>
      <c r="W552" s="107"/>
      <c r="X552" s="107"/>
      <c r="Y552" s="107"/>
      <c r="Z552" s="107"/>
    </row>
    <row r="553" spans="1:26" outlineLevel="1">
      <c r="A553">
        <f t="shared" ca="1" si="350"/>
        <v>2</v>
      </c>
      <c r="B553" t="str">
        <f t="shared" ca="1" si="343"/>
        <v>EP3 LPD1 LPS1 LPM1</v>
      </c>
      <c r="C553" s="290">
        <f ca="1">IF($A553&lt;&gt;$A552,1,MOD(C552-1+(COUNTIFS(D$399:$N$399,$A553)=COUNTIFS(D553:$N553,1)),C$398)+1)</f>
        <v>3</v>
      </c>
      <c r="D553" s="288">
        <f ca="1">IF($A553&lt;&gt;D$399,0,IF($A553&lt;&gt;$A552,1,MOD(D552-1+(COUNTIFS(E$399:$N$399,$A553)=COUNTIFS(E553:$N553,1)),D$398)+1))</f>
        <v>0</v>
      </c>
      <c r="E553" s="288">
        <f ca="1">IF($A553&lt;&gt;E$399,0,IF($A553&lt;&gt;$A552,1,MOD(E552-1+(COUNTIFS(F$399:$N$399,$A553)=COUNTIFS(F553:$N553,1)),E$398)+1))</f>
        <v>0</v>
      </c>
      <c r="F553" s="288">
        <f ca="1">IF($A553&lt;&gt;F$399,0,IF($A553&lt;&gt;$A552,1,MOD(F552-1+(COUNTIFS(G$399:$N$399,$A553)=COUNTIFS(G553:$N553,1)),F$398)+1))</f>
        <v>0</v>
      </c>
      <c r="G553" s="288">
        <f ca="1">IF($A553&lt;&gt;G$399,0,IF($A553&lt;&gt;$A552,1,MOD(G552-1+(COUNTIFS(H$399:$N$399,$A553)=COUNTIFS(H553:$N553,1)),G$398)+1))</f>
        <v>1</v>
      </c>
      <c r="H553" s="288">
        <f ca="1">IF($A553&lt;&gt;H$399,0,IF($A553&lt;&gt;$A552,1,MOD(H552-1+(COUNTIFS(I$399:$N$399,$A553)=COUNTIFS(I553:$N553,1)),H$398)+1))</f>
        <v>1</v>
      </c>
      <c r="I553" s="288">
        <f ca="1">IF($A553&lt;&gt;I$399,0,IF($A553&lt;&gt;$A552,1,MOD(I552-1+(COUNTIFS(N$399:$N$399,$A553)=COUNTIFS(N553:$N553,1)),I$398)+1))</f>
        <v>1</v>
      </c>
      <c r="J553" s="288"/>
      <c r="K553" s="288"/>
      <c r="L553" s="288"/>
      <c r="M553" s="288"/>
      <c r="O553">
        <v>153</v>
      </c>
      <c r="P553" s="107">
        <f t="shared" ca="1" si="344"/>
        <v>0.5</v>
      </c>
      <c r="Q553" s="107">
        <f t="shared" ca="1" si="345"/>
        <v>0</v>
      </c>
      <c r="R553" s="107">
        <f t="shared" ca="1" si="346"/>
        <v>0</v>
      </c>
      <c r="S553" s="107">
        <f t="shared" ca="1" si="347"/>
        <v>0</v>
      </c>
      <c r="T553" s="107">
        <v>0</v>
      </c>
      <c r="U553" s="107">
        <f t="shared" ca="1" si="348"/>
        <v>-0.5</v>
      </c>
      <c r="V553" s="107">
        <f t="shared" ca="1" si="349"/>
        <v>-0.5</v>
      </c>
      <c r="W553" s="107"/>
      <c r="X553" s="107"/>
      <c r="Y553" s="107"/>
      <c r="Z553" s="107"/>
    </row>
    <row r="554" spans="1:26" outlineLevel="1">
      <c r="A554">
        <f t="shared" ca="1" si="350"/>
        <v>2</v>
      </c>
      <c r="B554" t="str">
        <f t="shared" ca="1" si="343"/>
        <v>EP3 LPD1 LPS1 LPM2</v>
      </c>
      <c r="C554" s="290">
        <f ca="1">IF($A554&lt;&gt;$A553,1,MOD(C553-1+(COUNTIFS(D$399:$N$399,$A554)=COUNTIFS(D554:$N554,1)),C$398)+1)</f>
        <v>3</v>
      </c>
      <c r="D554" s="288">
        <f ca="1">IF($A554&lt;&gt;D$399,0,IF($A554&lt;&gt;$A553,1,MOD(D553-1+(COUNTIFS(E$399:$N$399,$A554)=COUNTIFS(E554:$N554,1)),D$398)+1))</f>
        <v>0</v>
      </c>
      <c r="E554" s="288">
        <f ca="1">IF($A554&lt;&gt;E$399,0,IF($A554&lt;&gt;$A553,1,MOD(E553-1+(COUNTIFS(F$399:$N$399,$A554)=COUNTIFS(F554:$N554,1)),E$398)+1))</f>
        <v>0</v>
      </c>
      <c r="F554" s="288">
        <f ca="1">IF($A554&lt;&gt;F$399,0,IF($A554&lt;&gt;$A553,1,MOD(F553-1+(COUNTIFS(G$399:$N$399,$A554)=COUNTIFS(G554:$N554,1)),F$398)+1))</f>
        <v>0</v>
      </c>
      <c r="G554" s="288">
        <f ca="1">IF($A554&lt;&gt;G$399,0,IF($A554&lt;&gt;$A553,1,MOD(G553-1+(COUNTIFS(H$399:$N$399,$A554)=COUNTIFS(H554:$N554,1)),G$398)+1))</f>
        <v>1</v>
      </c>
      <c r="H554" s="288">
        <f ca="1">IF($A554&lt;&gt;H$399,0,IF($A554&lt;&gt;$A553,1,MOD(H553-1+(COUNTIFS(I$399:$N$399,$A554)=COUNTIFS(I554:$N554,1)),H$398)+1))</f>
        <v>1</v>
      </c>
      <c r="I554" s="288">
        <f ca="1">IF($A554&lt;&gt;I$399,0,IF($A554&lt;&gt;$A553,1,MOD(I553-1+(COUNTIFS(N$399:$N$399,$A554)=COUNTIFS(N554:$N554,1)),I$398)+1))</f>
        <v>2</v>
      </c>
      <c r="J554" s="288"/>
      <c r="K554" s="288"/>
      <c r="L554" s="288"/>
      <c r="M554" s="288"/>
      <c r="O554">
        <v>154</v>
      </c>
      <c r="P554" s="107">
        <f t="shared" ca="1" si="344"/>
        <v>0.5</v>
      </c>
      <c r="Q554" s="107">
        <f t="shared" ca="1" si="345"/>
        <v>0</v>
      </c>
      <c r="R554" s="107">
        <f t="shared" ca="1" si="346"/>
        <v>0</v>
      </c>
      <c r="S554" s="107">
        <f t="shared" ca="1" si="347"/>
        <v>0</v>
      </c>
      <c r="T554" s="107">
        <v>0</v>
      </c>
      <c r="U554" s="107">
        <f t="shared" ca="1" si="348"/>
        <v>-0.5</v>
      </c>
      <c r="V554" s="107">
        <f t="shared" ca="1" si="349"/>
        <v>0</v>
      </c>
      <c r="W554" s="107"/>
      <c r="X554" s="107"/>
      <c r="Y554" s="107"/>
      <c r="Z554" s="107"/>
    </row>
    <row r="555" spans="1:26" outlineLevel="1">
      <c r="A555">
        <f t="shared" ca="1" si="350"/>
        <v>2</v>
      </c>
      <c r="B555" t="str">
        <f t="shared" ca="1" si="343"/>
        <v>EP3 LPD1 LPS1 LPM3</v>
      </c>
      <c r="C555" s="290">
        <f ca="1">IF($A555&lt;&gt;$A554,1,MOD(C554-1+(COUNTIFS(D$399:$N$399,$A555)=COUNTIFS(D555:$N555,1)),C$398)+1)</f>
        <v>3</v>
      </c>
      <c r="D555" s="288">
        <f ca="1">IF($A555&lt;&gt;D$399,0,IF($A555&lt;&gt;$A554,1,MOD(D554-1+(COUNTIFS(E$399:$N$399,$A555)=COUNTIFS(E555:$N555,1)),D$398)+1))</f>
        <v>0</v>
      </c>
      <c r="E555" s="288">
        <f ca="1">IF($A555&lt;&gt;E$399,0,IF($A555&lt;&gt;$A554,1,MOD(E554-1+(COUNTIFS(F$399:$N$399,$A555)=COUNTIFS(F555:$N555,1)),E$398)+1))</f>
        <v>0</v>
      </c>
      <c r="F555" s="288">
        <f ca="1">IF($A555&lt;&gt;F$399,0,IF($A555&lt;&gt;$A554,1,MOD(F554-1+(COUNTIFS(G$399:$N$399,$A555)=COUNTIFS(G555:$N555,1)),F$398)+1))</f>
        <v>0</v>
      </c>
      <c r="G555" s="288">
        <f ca="1">IF($A555&lt;&gt;G$399,0,IF($A555&lt;&gt;$A554,1,MOD(G554-1+(COUNTIFS(H$399:$N$399,$A555)=COUNTIFS(H555:$N555,1)),G$398)+1))</f>
        <v>1</v>
      </c>
      <c r="H555" s="288">
        <f ca="1">IF($A555&lt;&gt;H$399,0,IF($A555&lt;&gt;$A554,1,MOD(H554-1+(COUNTIFS(I$399:$N$399,$A555)=COUNTIFS(I555:$N555,1)),H$398)+1))</f>
        <v>1</v>
      </c>
      <c r="I555" s="288">
        <f ca="1">IF($A555&lt;&gt;I$399,0,IF($A555&lt;&gt;$A554,1,MOD(I554-1+(COUNTIFS(N$399:$N$399,$A555)=COUNTIFS(N555:$N555,1)),I$398)+1))</f>
        <v>3</v>
      </c>
      <c r="J555" s="288"/>
      <c r="K555" s="288"/>
      <c r="L555" s="288"/>
      <c r="M555" s="288"/>
      <c r="O555">
        <v>155</v>
      </c>
      <c r="P555" s="107">
        <f t="shared" ca="1" si="344"/>
        <v>0.5</v>
      </c>
      <c r="Q555" s="107">
        <f t="shared" ca="1" si="345"/>
        <v>0</v>
      </c>
      <c r="R555" s="107">
        <f t="shared" ca="1" si="346"/>
        <v>0</v>
      </c>
      <c r="S555" s="107">
        <f t="shared" ca="1" si="347"/>
        <v>0</v>
      </c>
      <c r="T555" s="107">
        <v>0</v>
      </c>
      <c r="U555" s="107">
        <f t="shared" ca="1" si="348"/>
        <v>-0.5</v>
      </c>
      <c r="V555" s="107">
        <f t="shared" ca="1" si="349"/>
        <v>0.5</v>
      </c>
      <c r="W555" s="107"/>
      <c r="X555" s="107"/>
      <c r="Y555" s="107"/>
      <c r="Z555" s="107"/>
    </row>
    <row r="556" spans="1:26" outlineLevel="1">
      <c r="A556">
        <f t="shared" ca="1" si="350"/>
        <v>2</v>
      </c>
      <c r="B556" t="str">
        <f t="shared" ca="1" si="343"/>
        <v>EP3 LPD1 LPS2 LPM1</v>
      </c>
      <c r="C556" s="290">
        <f ca="1">IF($A556&lt;&gt;$A555,1,MOD(C555-1+(COUNTIFS(D$399:$N$399,$A556)=COUNTIFS(D556:$N556,1)),C$398)+1)</f>
        <v>3</v>
      </c>
      <c r="D556" s="288">
        <f ca="1">IF($A556&lt;&gt;D$399,0,IF($A556&lt;&gt;$A555,1,MOD(D555-1+(COUNTIFS(E$399:$N$399,$A556)=COUNTIFS(E556:$N556,1)),D$398)+1))</f>
        <v>0</v>
      </c>
      <c r="E556" s="288">
        <f ca="1">IF($A556&lt;&gt;E$399,0,IF($A556&lt;&gt;$A555,1,MOD(E555-1+(COUNTIFS(F$399:$N$399,$A556)=COUNTIFS(F556:$N556,1)),E$398)+1))</f>
        <v>0</v>
      </c>
      <c r="F556" s="288">
        <f ca="1">IF($A556&lt;&gt;F$399,0,IF($A556&lt;&gt;$A555,1,MOD(F555-1+(COUNTIFS(G$399:$N$399,$A556)=COUNTIFS(G556:$N556,1)),F$398)+1))</f>
        <v>0</v>
      </c>
      <c r="G556" s="288">
        <f ca="1">IF($A556&lt;&gt;G$399,0,IF($A556&lt;&gt;$A555,1,MOD(G555-1+(COUNTIFS(H$399:$N$399,$A556)=COUNTIFS(H556:$N556,1)),G$398)+1))</f>
        <v>1</v>
      </c>
      <c r="H556" s="288">
        <f ca="1">IF($A556&lt;&gt;H$399,0,IF($A556&lt;&gt;$A555,1,MOD(H555-1+(COUNTIFS(I$399:$N$399,$A556)=COUNTIFS(I556:$N556,1)),H$398)+1))</f>
        <v>2</v>
      </c>
      <c r="I556" s="288">
        <f ca="1">IF($A556&lt;&gt;I$399,0,IF($A556&lt;&gt;$A555,1,MOD(I555-1+(COUNTIFS(N$399:$N$399,$A556)=COUNTIFS(N556:$N556,1)),I$398)+1))</f>
        <v>1</v>
      </c>
      <c r="J556" s="288"/>
      <c r="K556" s="288"/>
      <c r="L556" s="288"/>
      <c r="M556" s="288"/>
      <c r="O556">
        <v>156</v>
      </c>
      <c r="P556" s="107">
        <f t="shared" ca="1" si="344"/>
        <v>0.5</v>
      </c>
      <c r="Q556" s="107">
        <f t="shared" ca="1" si="345"/>
        <v>0</v>
      </c>
      <c r="R556" s="107">
        <f t="shared" ca="1" si="346"/>
        <v>0</v>
      </c>
      <c r="S556" s="107">
        <f t="shared" ca="1" si="347"/>
        <v>0</v>
      </c>
      <c r="T556" s="107">
        <v>0</v>
      </c>
      <c r="U556" s="107">
        <f t="shared" ca="1" si="348"/>
        <v>0</v>
      </c>
      <c r="V556" s="107">
        <f t="shared" ca="1" si="349"/>
        <v>-0.5</v>
      </c>
      <c r="W556" s="107"/>
      <c r="X556" s="107"/>
      <c r="Y556" s="107"/>
      <c r="Z556" s="107"/>
    </row>
    <row r="557" spans="1:26" outlineLevel="1">
      <c r="A557">
        <f t="shared" ca="1" si="350"/>
        <v>2</v>
      </c>
      <c r="B557" t="str">
        <f t="shared" ca="1" si="343"/>
        <v>EP3 LPD1 LPS2 LPM2</v>
      </c>
      <c r="C557" s="290">
        <f ca="1">IF($A557&lt;&gt;$A556,1,MOD(C556-1+(COUNTIFS(D$399:$N$399,$A557)=COUNTIFS(D557:$N557,1)),C$398)+1)</f>
        <v>3</v>
      </c>
      <c r="D557" s="288">
        <f ca="1">IF($A557&lt;&gt;D$399,0,IF($A557&lt;&gt;$A556,1,MOD(D556-1+(COUNTIFS(E$399:$N$399,$A557)=COUNTIFS(E557:$N557,1)),D$398)+1))</f>
        <v>0</v>
      </c>
      <c r="E557" s="288">
        <f ca="1">IF($A557&lt;&gt;E$399,0,IF($A557&lt;&gt;$A556,1,MOD(E556-1+(COUNTIFS(F$399:$N$399,$A557)=COUNTIFS(F557:$N557,1)),E$398)+1))</f>
        <v>0</v>
      </c>
      <c r="F557" s="288">
        <f ca="1">IF($A557&lt;&gt;F$399,0,IF($A557&lt;&gt;$A556,1,MOD(F556-1+(COUNTIFS(G$399:$N$399,$A557)=COUNTIFS(G557:$N557,1)),F$398)+1))</f>
        <v>0</v>
      </c>
      <c r="G557" s="288">
        <f ca="1">IF($A557&lt;&gt;G$399,0,IF($A557&lt;&gt;$A556,1,MOD(G556-1+(COUNTIFS(H$399:$N$399,$A557)=COUNTIFS(H557:$N557,1)),G$398)+1))</f>
        <v>1</v>
      </c>
      <c r="H557" s="288">
        <f ca="1">IF($A557&lt;&gt;H$399,0,IF($A557&lt;&gt;$A556,1,MOD(H556-1+(COUNTIFS(I$399:$N$399,$A557)=COUNTIFS(I557:$N557,1)),H$398)+1))</f>
        <v>2</v>
      </c>
      <c r="I557" s="288">
        <f ca="1">IF($A557&lt;&gt;I$399,0,IF($A557&lt;&gt;$A556,1,MOD(I556-1+(COUNTIFS(N$399:$N$399,$A557)=COUNTIFS(N557:$N557,1)),I$398)+1))</f>
        <v>2</v>
      </c>
      <c r="J557" s="288"/>
      <c r="K557" s="288"/>
      <c r="L557" s="288"/>
      <c r="M557" s="288"/>
      <c r="O557">
        <v>157</v>
      </c>
      <c r="P557" s="107">
        <f t="shared" ca="1" si="344"/>
        <v>0.5</v>
      </c>
      <c r="Q557" s="107">
        <f t="shared" ca="1" si="345"/>
        <v>0</v>
      </c>
      <c r="R557" s="107">
        <f t="shared" ca="1" si="346"/>
        <v>0</v>
      </c>
      <c r="S557" s="107">
        <f t="shared" ca="1" si="347"/>
        <v>0</v>
      </c>
      <c r="T557" s="107">
        <v>0</v>
      </c>
      <c r="U557" s="107">
        <f t="shared" ca="1" si="348"/>
        <v>0</v>
      </c>
      <c r="V557" s="107">
        <f t="shared" ca="1" si="349"/>
        <v>0</v>
      </c>
      <c r="W557" s="107"/>
      <c r="X557" s="107"/>
      <c r="Y557" s="107"/>
      <c r="Z557" s="107"/>
    </row>
    <row r="558" spans="1:26" outlineLevel="1">
      <c r="A558">
        <f t="shared" ca="1" si="350"/>
        <v>2</v>
      </c>
      <c r="B558" t="str">
        <f t="shared" ca="1" si="343"/>
        <v>EP3 LPD1 LPS2 LPM3</v>
      </c>
      <c r="C558" s="290">
        <f ca="1">IF($A558&lt;&gt;$A557,1,MOD(C557-1+(COUNTIFS(D$399:$N$399,$A558)=COUNTIFS(D558:$N558,1)),C$398)+1)</f>
        <v>3</v>
      </c>
      <c r="D558" s="288">
        <f ca="1">IF($A558&lt;&gt;D$399,0,IF($A558&lt;&gt;$A557,1,MOD(D557-1+(COUNTIFS(E$399:$N$399,$A558)=COUNTIFS(E558:$N558,1)),D$398)+1))</f>
        <v>0</v>
      </c>
      <c r="E558" s="288">
        <f ca="1">IF($A558&lt;&gt;E$399,0,IF($A558&lt;&gt;$A557,1,MOD(E557-1+(COUNTIFS(F$399:$N$399,$A558)=COUNTIFS(F558:$N558,1)),E$398)+1))</f>
        <v>0</v>
      </c>
      <c r="F558" s="288">
        <f ca="1">IF($A558&lt;&gt;F$399,0,IF($A558&lt;&gt;$A557,1,MOD(F557-1+(COUNTIFS(G$399:$N$399,$A558)=COUNTIFS(G558:$N558,1)),F$398)+1))</f>
        <v>0</v>
      </c>
      <c r="G558" s="288">
        <f ca="1">IF($A558&lt;&gt;G$399,0,IF($A558&lt;&gt;$A557,1,MOD(G557-1+(COUNTIFS(H$399:$N$399,$A558)=COUNTIFS(H558:$N558,1)),G$398)+1))</f>
        <v>1</v>
      </c>
      <c r="H558" s="288">
        <f ca="1">IF($A558&lt;&gt;H$399,0,IF($A558&lt;&gt;$A557,1,MOD(H557-1+(COUNTIFS(I$399:$N$399,$A558)=COUNTIFS(I558:$N558,1)),H$398)+1))</f>
        <v>2</v>
      </c>
      <c r="I558" s="288">
        <f ca="1">IF($A558&lt;&gt;I$399,0,IF($A558&lt;&gt;$A557,1,MOD(I557-1+(COUNTIFS(N$399:$N$399,$A558)=COUNTIFS(N558:$N558,1)),I$398)+1))</f>
        <v>3</v>
      </c>
      <c r="J558" s="288"/>
      <c r="K558" s="288"/>
      <c r="L558" s="288"/>
      <c r="M558" s="288"/>
      <c r="O558">
        <v>158</v>
      </c>
      <c r="P558" s="107">
        <f t="shared" ca="1" si="344"/>
        <v>0.5</v>
      </c>
      <c r="Q558" s="107">
        <f t="shared" ca="1" si="345"/>
        <v>0</v>
      </c>
      <c r="R558" s="107">
        <f t="shared" ca="1" si="346"/>
        <v>0</v>
      </c>
      <c r="S558" s="107">
        <f t="shared" ca="1" si="347"/>
        <v>0</v>
      </c>
      <c r="T558" s="107">
        <v>0</v>
      </c>
      <c r="U558" s="107">
        <f t="shared" ca="1" si="348"/>
        <v>0</v>
      </c>
      <c r="V558" s="107">
        <f t="shared" ca="1" si="349"/>
        <v>0.5</v>
      </c>
      <c r="W558" s="107"/>
      <c r="X558" s="107"/>
      <c r="Y558" s="107"/>
      <c r="Z558" s="107"/>
    </row>
    <row r="559" spans="1:26" outlineLevel="1">
      <c r="A559">
        <f t="shared" ca="1" si="350"/>
        <v>2</v>
      </c>
      <c r="B559" t="str">
        <f t="shared" ca="1" si="343"/>
        <v>EP3 LPD1 LPS3 LPM1</v>
      </c>
      <c r="C559" s="290">
        <f ca="1">IF($A559&lt;&gt;$A558,1,MOD(C558-1+(COUNTIFS(D$399:$N$399,$A559)=COUNTIFS(D559:$N559,1)),C$398)+1)</f>
        <v>3</v>
      </c>
      <c r="D559" s="288">
        <f ca="1">IF($A559&lt;&gt;D$399,0,IF($A559&lt;&gt;$A558,1,MOD(D558-1+(COUNTIFS(E$399:$N$399,$A559)=COUNTIFS(E559:$N559,1)),D$398)+1))</f>
        <v>0</v>
      </c>
      <c r="E559" s="288">
        <f ca="1">IF($A559&lt;&gt;E$399,0,IF($A559&lt;&gt;$A558,1,MOD(E558-1+(COUNTIFS(F$399:$N$399,$A559)=COUNTIFS(F559:$N559,1)),E$398)+1))</f>
        <v>0</v>
      </c>
      <c r="F559" s="288">
        <f ca="1">IF($A559&lt;&gt;F$399,0,IF($A559&lt;&gt;$A558,1,MOD(F558-1+(COUNTIFS(G$399:$N$399,$A559)=COUNTIFS(G559:$N559,1)),F$398)+1))</f>
        <v>0</v>
      </c>
      <c r="G559" s="288">
        <f ca="1">IF($A559&lt;&gt;G$399,0,IF($A559&lt;&gt;$A558,1,MOD(G558-1+(COUNTIFS(H$399:$N$399,$A559)=COUNTIFS(H559:$N559,1)),G$398)+1))</f>
        <v>1</v>
      </c>
      <c r="H559" s="288">
        <f ca="1">IF($A559&lt;&gt;H$399,0,IF($A559&lt;&gt;$A558,1,MOD(H558-1+(COUNTIFS(I$399:$N$399,$A559)=COUNTIFS(I559:$N559,1)),H$398)+1))</f>
        <v>3</v>
      </c>
      <c r="I559" s="288">
        <f ca="1">IF($A559&lt;&gt;I$399,0,IF($A559&lt;&gt;$A558,1,MOD(I558-1+(COUNTIFS(N$399:$N$399,$A559)=COUNTIFS(N559:$N559,1)),I$398)+1))</f>
        <v>1</v>
      </c>
      <c r="J559" s="288"/>
      <c r="K559" s="288"/>
      <c r="L559" s="288"/>
      <c r="M559" s="288"/>
      <c r="O559">
        <v>159</v>
      </c>
      <c r="P559" s="107">
        <f t="shared" ca="1" si="344"/>
        <v>0.5</v>
      </c>
      <c r="Q559" s="107">
        <f t="shared" ca="1" si="345"/>
        <v>0</v>
      </c>
      <c r="R559" s="107">
        <f t="shared" ca="1" si="346"/>
        <v>0</v>
      </c>
      <c r="S559" s="107">
        <f t="shared" ca="1" si="347"/>
        <v>0</v>
      </c>
      <c r="T559" s="107">
        <v>0</v>
      </c>
      <c r="U559" s="107">
        <f t="shared" ca="1" si="348"/>
        <v>0.5</v>
      </c>
      <c r="V559" s="107">
        <f t="shared" ca="1" si="349"/>
        <v>-0.5</v>
      </c>
      <c r="W559" s="107"/>
      <c r="X559" s="107"/>
      <c r="Y559" s="107"/>
      <c r="Z559" s="107"/>
    </row>
    <row r="560" spans="1:26" outlineLevel="1">
      <c r="A560">
        <f t="shared" ca="1" si="350"/>
        <v>2</v>
      </c>
      <c r="B560" t="str">
        <f t="shared" ca="1" si="343"/>
        <v>EP3 LPD1 LPS3 LPM2</v>
      </c>
      <c r="C560" s="290">
        <f ca="1">IF($A560&lt;&gt;$A559,1,MOD(C559-1+(COUNTIFS(D$399:$N$399,$A560)=COUNTIFS(D560:$N560,1)),C$398)+1)</f>
        <v>3</v>
      </c>
      <c r="D560" s="288">
        <f ca="1">IF($A560&lt;&gt;D$399,0,IF($A560&lt;&gt;$A559,1,MOD(D559-1+(COUNTIFS(E$399:$N$399,$A560)=COUNTIFS(E560:$N560,1)),D$398)+1))</f>
        <v>0</v>
      </c>
      <c r="E560" s="288">
        <f ca="1">IF($A560&lt;&gt;E$399,0,IF($A560&lt;&gt;$A559,1,MOD(E559-1+(COUNTIFS(F$399:$N$399,$A560)=COUNTIFS(F560:$N560,1)),E$398)+1))</f>
        <v>0</v>
      </c>
      <c r="F560" s="288">
        <f ca="1">IF($A560&lt;&gt;F$399,0,IF($A560&lt;&gt;$A559,1,MOD(F559-1+(COUNTIFS(G$399:$N$399,$A560)=COUNTIFS(G560:$N560,1)),F$398)+1))</f>
        <v>0</v>
      </c>
      <c r="G560" s="288">
        <f ca="1">IF($A560&lt;&gt;G$399,0,IF($A560&lt;&gt;$A559,1,MOD(G559-1+(COUNTIFS(H$399:$N$399,$A560)=COUNTIFS(H560:$N560,1)),G$398)+1))</f>
        <v>1</v>
      </c>
      <c r="H560" s="288">
        <f ca="1">IF($A560&lt;&gt;H$399,0,IF($A560&lt;&gt;$A559,1,MOD(H559-1+(COUNTIFS(I$399:$N$399,$A560)=COUNTIFS(I560:$N560,1)),H$398)+1))</f>
        <v>3</v>
      </c>
      <c r="I560" s="288">
        <f ca="1">IF($A560&lt;&gt;I$399,0,IF($A560&lt;&gt;$A559,1,MOD(I559-1+(COUNTIFS(N$399:$N$399,$A560)=COUNTIFS(N560:$N560,1)),I$398)+1))</f>
        <v>2</v>
      </c>
      <c r="J560" s="288"/>
      <c r="K560" s="288"/>
      <c r="L560" s="288"/>
      <c r="M560" s="288"/>
      <c r="O560">
        <v>160</v>
      </c>
      <c r="P560" s="107">
        <f t="shared" ca="1" si="344"/>
        <v>0.5</v>
      </c>
      <c r="Q560" s="107">
        <f t="shared" ca="1" si="345"/>
        <v>0</v>
      </c>
      <c r="R560" s="107">
        <f t="shared" ca="1" si="346"/>
        <v>0</v>
      </c>
      <c r="S560" s="107">
        <f t="shared" ca="1" si="347"/>
        <v>0</v>
      </c>
      <c r="T560" s="107">
        <v>0</v>
      </c>
      <c r="U560" s="107">
        <f t="shared" ca="1" si="348"/>
        <v>0.5</v>
      </c>
      <c r="V560" s="107">
        <f t="shared" ca="1" si="349"/>
        <v>0</v>
      </c>
      <c r="W560" s="107"/>
      <c r="X560" s="107"/>
      <c r="Y560" s="107"/>
      <c r="Z560" s="107"/>
    </row>
    <row r="561" spans="1:26" outlineLevel="1">
      <c r="A561">
        <f t="shared" ca="1" si="350"/>
        <v>2</v>
      </c>
      <c r="B561" t="str">
        <f t="shared" ca="1" si="343"/>
        <v>EP3 LPD1 LPS3 LPM3</v>
      </c>
      <c r="C561" s="290">
        <f ca="1">IF($A561&lt;&gt;$A560,1,MOD(C560-1+(COUNTIFS(D$399:$N$399,$A561)=COUNTIFS(D561:$N561,1)),C$398)+1)</f>
        <v>3</v>
      </c>
      <c r="D561" s="288">
        <f ca="1">IF($A561&lt;&gt;D$399,0,IF($A561&lt;&gt;$A560,1,MOD(D560-1+(COUNTIFS(E$399:$N$399,$A561)=COUNTIFS(E561:$N561,1)),D$398)+1))</f>
        <v>0</v>
      </c>
      <c r="E561" s="288">
        <f ca="1">IF($A561&lt;&gt;E$399,0,IF($A561&lt;&gt;$A560,1,MOD(E560-1+(COUNTIFS(F$399:$N$399,$A561)=COUNTIFS(F561:$N561,1)),E$398)+1))</f>
        <v>0</v>
      </c>
      <c r="F561" s="288">
        <f ca="1">IF($A561&lt;&gt;F$399,0,IF($A561&lt;&gt;$A560,1,MOD(F560-1+(COUNTIFS(G$399:$N$399,$A561)=COUNTIFS(G561:$N561,1)),F$398)+1))</f>
        <v>0</v>
      </c>
      <c r="G561" s="288">
        <f ca="1">IF($A561&lt;&gt;G$399,0,IF($A561&lt;&gt;$A560,1,MOD(G560-1+(COUNTIFS(H$399:$N$399,$A561)=COUNTIFS(H561:$N561,1)),G$398)+1))</f>
        <v>1</v>
      </c>
      <c r="H561" s="288">
        <f ca="1">IF($A561&lt;&gt;H$399,0,IF($A561&lt;&gt;$A560,1,MOD(H560-1+(COUNTIFS(I$399:$N$399,$A561)=COUNTIFS(I561:$N561,1)),H$398)+1))</f>
        <v>3</v>
      </c>
      <c r="I561" s="288">
        <f ca="1">IF($A561&lt;&gt;I$399,0,IF($A561&lt;&gt;$A560,1,MOD(I560-1+(COUNTIFS(N$399:$N$399,$A561)=COUNTIFS(N561:$N561,1)),I$398)+1))</f>
        <v>3</v>
      </c>
      <c r="J561" s="288"/>
      <c r="K561" s="288"/>
      <c r="L561" s="288"/>
      <c r="M561" s="288"/>
      <c r="O561">
        <v>161</v>
      </c>
      <c r="P561" s="107">
        <f t="shared" ca="1" si="344"/>
        <v>0.5</v>
      </c>
      <c r="Q561" s="107">
        <f t="shared" ca="1" si="345"/>
        <v>0</v>
      </c>
      <c r="R561" s="107">
        <f t="shared" ca="1" si="346"/>
        <v>0</v>
      </c>
      <c r="S561" s="107">
        <f t="shared" ca="1" si="347"/>
        <v>0</v>
      </c>
      <c r="T561" s="107">
        <v>0</v>
      </c>
      <c r="U561" s="107">
        <f t="shared" ca="1" si="348"/>
        <v>0.5</v>
      </c>
      <c r="V561" s="107">
        <f t="shared" ca="1" si="349"/>
        <v>0.5</v>
      </c>
      <c r="W561" s="107"/>
      <c r="X561" s="107"/>
      <c r="Y561" s="107"/>
      <c r="Z561" s="107"/>
    </row>
    <row r="562" spans="1:26" outlineLevel="1">
      <c r="A562">
        <f t="shared" ca="1" si="350"/>
        <v>2</v>
      </c>
      <c r="B562" t="str">
        <f t="shared" ca="1" si="343"/>
        <v>EP1 LPD1 LPS1 LPM1</v>
      </c>
      <c r="C562" s="290">
        <f ca="1">IF($A562&lt;&gt;$A561,1,MOD(C561-1+(COUNTIFS(D$399:$N$399,$A562)=COUNTIFS(D562:$N562,1)),C$398)+1)</f>
        <v>1</v>
      </c>
      <c r="D562" s="288">
        <f ca="1">IF($A562&lt;&gt;D$399,0,IF($A562&lt;&gt;$A561,1,MOD(D561-1+(COUNTIFS(E$399:$N$399,$A562)=COUNTIFS(E562:$N562,1)),D$398)+1))</f>
        <v>0</v>
      </c>
      <c r="E562" s="288">
        <f ca="1">IF($A562&lt;&gt;E$399,0,IF($A562&lt;&gt;$A561,1,MOD(E561-1+(COUNTIFS(F$399:$N$399,$A562)=COUNTIFS(F562:$N562,1)),E$398)+1))</f>
        <v>0</v>
      </c>
      <c r="F562" s="288">
        <f ca="1">IF($A562&lt;&gt;F$399,0,IF($A562&lt;&gt;$A561,1,MOD(F561-1+(COUNTIFS(G$399:$N$399,$A562)=COUNTIFS(G562:$N562,1)),F$398)+1))</f>
        <v>0</v>
      </c>
      <c r="G562" s="288">
        <f ca="1">IF($A562&lt;&gt;G$399,0,IF($A562&lt;&gt;$A561,1,MOD(G561-1+(COUNTIFS(H$399:$N$399,$A562)=COUNTIFS(H562:$N562,1)),G$398)+1))</f>
        <v>1</v>
      </c>
      <c r="H562" s="288">
        <f ca="1">IF($A562&lt;&gt;H$399,0,IF($A562&lt;&gt;$A561,1,MOD(H561-1+(COUNTIFS(I$399:$N$399,$A562)=COUNTIFS(I562:$N562,1)),H$398)+1))</f>
        <v>1</v>
      </c>
      <c r="I562" s="288">
        <f ca="1">IF($A562&lt;&gt;I$399,0,IF($A562&lt;&gt;$A561,1,MOD(I561-1+(COUNTIFS(N$399:$N$399,$A562)=COUNTIFS(N562:$N562,1)),I$398)+1))</f>
        <v>1</v>
      </c>
      <c r="J562" s="288"/>
      <c r="K562" s="288"/>
      <c r="L562" s="288"/>
      <c r="M562" s="288"/>
      <c r="O562">
        <v>162</v>
      </c>
      <c r="P562" s="107">
        <f t="shared" ca="1" si="344"/>
        <v>-0.5</v>
      </c>
      <c r="Q562" s="107">
        <f t="shared" ca="1" si="345"/>
        <v>0</v>
      </c>
      <c r="R562" s="107">
        <f t="shared" ca="1" si="346"/>
        <v>0</v>
      </c>
      <c r="S562" s="107">
        <f t="shared" ca="1" si="347"/>
        <v>0</v>
      </c>
      <c r="T562" s="107">
        <v>0</v>
      </c>
      <c r="U562" s="107">
        <f t="shared" ca="1" si="348"/>
        <v>-0.5</v>
      </c>
      <c r="V562" s="107">
        <f t="shared" ca="1" si="349"/>
        <v>-0.5</v>
      </c>
      <c r="W562" s="107"/>
      <c r="X562" s="107"/>
      <c r="Y562" s="107"/>
      <c r="Z562" s="107"/>
    </row>
    <row r="563" spans="1:26" outlineLevel="1">
      <c r="A563">
        <f t="shared" ca="1" si="350"/>
        <v>2</v>
      </c>
      <c r="B563" t="str">
        <f t="shared" ca="1" si="343"/>
        <v>EP1 LPD1 LPS1 LPM2</v>
      </c>
      <c r="C563" s="290">
        <f ca="1">IF($A563&lt;&gt;$A562,1,MOD(C562-1+(COUNTIFS(D$399:$N$399,$A563)=COUNTIFS(D563:$N563,1)),C$398)+1)</f>
        <v>1</v>
      </c>
      <c r="D563" s="288">
        <f ca="1">IF($A563&lt;&gt;D$399,0,IF($A563&lt;&gt;$A562,1,MOD(D562-1+(COUNTIFS(E$399:$N$399,$A563)=COUNTIFS(E563:$N563,1)),D$398)+1))</f>
        <v>0</v>
      </c>
      <c r="E563" s="288">
        <f ca="1">IF($A563&lt;&gt;E$399,0,IF($A563&lt;&gt;$A562,1,MOD(E562-1+(COUNTIFS(F$399:$N$399,$A563)=COUNTIFS(F563:$N563,1)),E$398)+1))</f>
        <v>0</v>
      </c>
      <c r="F563" s="288">
        <f ca="1">IF($A563&lt;&gt;F$399,0,IF($A563&lt;&gt;$A562,1,MOD(F562-1+(COUNTIFS(G$399:$N$399,$A563)=COUNTIFS(G563:$N563,1)),F$398)+1))</f>
        <v>0</v>
      </c>
      <c r="G563" s="288">
        <f ca="1">IF($A563&lt;&gt;G$399,0,IF($A563&lt;&gt;$A562,1,MOD(G562-1+(COUNTIFS(H$399:$N$399,$A563)=COUNTIFS(H563:$N563,1)),G$398)+1))</f>
        <v>1</v>
      </c>
      <c r="H563" s="288">
        <f ca="1">IF($A563&lt;&gt;H$399,0,IF($A563&lt;&gt;$A562,1,MOD(H562-1+(COUNTIFS(I$399:$N$399,$A563)=COUNTIFS(I563:$N563,1)),H$398)+1))</f>
        <v>1</v>
      </c>
      <c r="I563" s="288">
        <f ca="1">IF($A563&lt;&gt;I$399,0,IF($A563&lt;&gt;$A562,1,MOD(I562-1+(COUNTIFS(N$399:$N$399,$A563)=COUNTIFS(N563:$N563,1)),I$398)+1))</f>
        <v>2</v>
      </c>
      <c r="J563" s="288"/>
      <c r="K563" s="288"/>
      <c r="L563" s="288"/>
      <c r="M563" s="288"/>
      <c r="O563">
        <v>163</v>
      </c>
      <c r="P563" s="107">
        <f t="shared" ca="1" si="344"/>
        <v>-0.5</v>
      </c>
      <c r="Q563" s="107">
        <f t="shared" ca="1" si="345"/>
        <v>0</v>
      </c>
      <c r="R563" s="107">
        <f t="shared" ca="1" si="346"/>
        <v>0</v>
      </c>
      <c r="S563" s="107">
        <f t="shared" ca="1" si="347"/>
        <v>0</v>
      </c>
      <c r="T563" s="107">
        <v>0</v>
      </c>
      <c r="U563" s="107">
        <f t="shared" ca="1" si="348"/>
        <v>-0.5</v>
      </c>
      <c r="V563" s="107">
        <f t="shared" ca="1" si="349"/>
        <v>0</v>
      </c>
      <c r="W563" s="107"/>
      <c r="X563" s="107"/>
      <c r="Y563" s="107"/>
      <c r="Z563" s="107"/>
    </row>
    <row r="564" spans="1:26" outlineLevel="1">
      <c r="A564">
        <f t="shared" ca="1" si="350"/>
        <v>2</v>
      </c>
      <c r="B564" t="str">
        <f t="shared" ca="1" si="343"/>
        <v>EP1 LPD1 LPS1 LPM3</v>
      </c>
      <c r="C564" s="290">
        <f ca="1">IF($A564&lt;&gt;$A563,1,MOD(C563-1+(COUNTIFS(D$399:$N$399,$A564)=COUNTIFS(D564:$N564,1)),C$398)+1)</f>
        <v>1</v>
      </c>
      <c r="D564" s="288">
        <f ca="1">IF($A564&lt;&gt;D$399,0,IF($A564&lt;&gt;$A563,1,MOD(D563-1+(COUNTIFS(E$399:$N$399,$A564)=COUNTIFS(E564:$N564,1)),D$398)+1))</f>
        <v>0</v>
      </c>
      <c r="E564" s="288">
        <f ca="1">IF($A564&lt;&gt;E$399,0,IF($A564&lt;&gt;$A563,1,MOD(E563-1+(COUNTIFS(F$399:$N$399,$A564)=COUNTIFS(F564:$N564,1)),E$398)+1))</f>
        <v>0</v>
      </c>
      <c r="F564" s="288">
        <f ca="1">IF($A564&lt;&gt;F$399,0,IF($A564&lt;&gt;$A563,1,MOD(F563-1+(COUNTIFS(G$399:$N$399,$A564)=COUNTIFS(G564:$N564,1)),F$398)+1))</f>
        <v>0</v>
      </c>
      <c r="G564" s="288">
        <f ca="1">IF($A564&lt;&gt;G$399,0,IF($A564&lt;&gt;$A563,1,MOD(G563-1+(COUNTIFS(H$399:$N$399,$A564)=COUNTIFS(H564:$N564,1)),G$398)+1))</f>
        <v>1</v>
      </c>
      <c r="H564" s="288">
        <f ca="1">IF($A564&lt;&gt;H$399,0,IF($A564&lt;&gt;$A563,1,MOD(H563-1+(COUNTIFS(I$399:$N$399,$A564)=COUNTIFS(I564:$N564,1)),H$398)+1))</f>
        <v>1</v>
      </c>
      <c r="I564" s="288">
        <f ca="1">IF($A564&lt;&gt;I$399,0,IF($A564&lt;&gt;$A563,1,MOD(I563-1+(COUNTIFS(N$399:$N$399,$A564)=COUNTIFS(N564:$N564,1)),I$398)+1))</f>
        <v>3</v>
      </c>
      <c r="J564" s="288"/>
      <c r="K564" s="288"/>
      <c r="L564" s="288"/>
      <c r="M564" s="288"/>
      <c r="O564">
        <v>164</v>
      </c>
      <c r="P564" s="107">
        <f t="shared" ca="1" si="344"/>
        <v>-0.5</v>
      </c>
      <c r="Q564" s="107">
        <f t="shared" ca="1" si="345"/>
        <v>0</v>
      </c>
      <c r="R564" s="107">
        <f t="shared" ca="1" si="346"/>
        <v>0</v>
      </c>
      <c r="S564" s="107">
        <f t="shared" ca="1" si="347"/>
        <v>0</v>
      </c>
      <c r="T564" s="107">
        <v>0</v>
      </c>
      <c r="U564" s="107">
        <f t="shared" ca="1" si="348"/>
        <v>-0.5</v>
      </c>
      <c r="V564" s="107">
        <f t="shared" ca="1" si="349"/>
        <v>0.5</v>
      </c>
      <c r="W564" s="107"/>
      <c r="X564" s="107"/>
      <c r="Y564" s="107"/>
      <c r="Z564" s="107"/>
    </row>
    <row r="565" spans="1:26" outlineLevel="1">
      <c r="A565">
        <f t="shared" ca="1" si="350"/>
        <v>2</v>
      </c>
      <c r="B565" t="str">
        <f t="shared" ca="1" si="343"/>
        <v>EP1 LPD1 LPS2 LPM1</v>
      </c>
      <c r="C565" s="290">
        <f ca="1">IF($A565&lt;&gt;$A564,1,MOD(C564-1+(COUNTIFS(D$399:$N$399,$A565)=COUNTIFS(D565:$N565,1)),C$398)+1)</f>
        <v>1</v>
      </c>
      <c r="D565" s="288">
        <f ca="1">IF($A565&lt;&gt;D$399,0,IF($A565&lt;&gt;$A564,1,MOD(D564-1+(COUNTIFS(E$399:$N$399,$A565)=COUNTIFS(E565:$N565,1)),D$398)+1))</f>
        <v>0</v>
      </c>
      <c r="E565" s="288">
        <f ca="1">IF($A565&lt;&gt;E$399,0,IF($A565&lt;&gt;$A564,1,MOD(E564-1+(COUNTIFS(F$399:$N$399,$A565)=COUNTIFS(F565:$N565,1)),E$398)+1))</f>
        <v>0</v>
      </c>
      <c r="F565" s="288">
        <f ca="1">IF($A565&lt;&gt;F$399,0,IF($A565&lt;&gt;$A564,1,MOD(F564-1+(COUNTIFS(G$399:$N$399,$A565)=COUNTIFS(G565:$N565,1)),F$398)+1))</f>
        <v>0</v>
      </c>
      <c r="G565" s="288">
        <f ca="1">IF($A565&lt;&gt;G$399,0,IF($A565&lt;&gt;$A564,1,MOD(G564-1+(COUNTIFS(H$399:$N$399,$A565)=COUNTIFS(H565:$N565,1)),G$398)+1))</f>
        <v>1</v>
      </c>
      <c r="H565" s="288">
        <f ca="1">IF($A565&lt;&gt;H$399,0,IF($A565&lt;&gt;$A564,1,MOD(H564-1+(COUNTIFS(I$399:$N$399,$A565)=COUNTIFS(I565:$N565,1)),H$398)+1))</f>
        <v>2</v>
      </c>
      <c r="I565" s="288">
        <f ca="1">IF($A565&lt;&gt;I$399,0,IF($A565&lt;&gt;$A564,1,MOD(I564-1+(COUNTIFS(N$399:$N$399,$A565)=COUNTIFS(N565:$N565,1)),I$398)+1))</f>
        <v>1</v>
      </c>
      <c r="J565" s="288"/>
      <c r="K565" s="288"/>
      <c r="L565" s="288"/>
      <c r="M565" s="288"/>
      <c r="O565">
        <v>165</v>
      </c>
      <c r="P565" s="107">
        <f t="shared" ca="1" si="344"/>
        <v>-0.5</v>
      </c>
      <c r="Q565" s="107">
        <f t="shared" ca="1" si="345"/>
        <v>0</v>
      </c>
      <c r="R565" s="107">
        <f t="shared" ca="1" si="346"/>
        <v>0</v>
      </c>
      <c r="S565" s="107">
        <f t="shared" ca="1" si="347"/>
        <v>0</v>
      </c>
      <c r="T565" s="107">
        <v>0</v>
      </c>
      <c r="U565" s="107">
        <f t="shared" ca="1" si="348"/>
        <v>0</v>
      </c>
      <c r="V565" s="107">
        <f t="shared" ca="1" si="349"/>
        <v>-0.5</v>
      </c>
      <c r="W565" s="107"/>
      <c r="X565" s="107"/>
      <c r="Y565" s="107"/>
      <c r="Z565" s="107"/>
    </row>
    <row r="566" spans="1:26" outlineLevel="1">
      <c r="A566">
        <f t="shared" ca="1" si="350"/>
        <v>2</v>
      </c>
      <c r="B566" t="str">
        <f t="shared" ca="1" si="343"/>
        <v>EP1 LPD1 LPS2 LPM2</v>
      </c>
      <c r="C566" s="290">
        <f ca="1">IF($A566&lt;&gt;$A565,1,MOD(C565-1+(COUNTIFS(D$399:$N$399,$A566)=COUNTIFS(D566:$N566,1)),C$398)+1)</f>
        <v>1</v>
      </c>
      <c r="D566" s="288">
        <f ca="1">IF($A566&lt;&gt;D$399,0,IF($A566&lt;&gt;$A565,1,MOD(D565-1+(COUNTIFS(E$399:$N$399,$A566)=COUNTIFS(E566:$N566,1)),D$398)+1))</f>
        <v>0</v>
      </c>
      <c r="E566" s="288">
        <f ca="1">IF($A566&lt;&gt;E$399,0,IF($A566&lt;&gt;$A565,1,MOD(E565-1+(COUNTIFS(F$399:$N$399,$A566)=COUNTIFS(F566:$N566,1)),E$398)+1))</f>
        <v>0</v>
      </c>
      <c r="F566" s="288">
        <f ca="1">IF($A566&lt;&gt;F$399,0,IF($A566&lt;&gt;$A565,1,MOD(F565-1+(COUNTIFS(G$399:$N$399,$A566)=COUNTIFS(G566:$N566,1)),F$398)+1))</f>
        <v>0</v>
      </c>
      <c r="G566" s="288">
        <f ca="1">IF($A566&lt;&gt;G$399,0,IF($A566&lt;&gt;$A565,1,MOD(G565-1+(COUNTIFS(H$399:$N$399,$A566)=COUNTIFS(H566:$N566,1)),G$398)+1))</f>
        <v>1</v>
      </c>
      <c r="H566" s="288">
        <f ca="1">IF($A566&lt;&gt;H$399,0,IF($A566&lt;&gt;$A565,1,MOD(H565-1+(COUNTIFS(I$399:$N$399,$A566)=COUNTIFS(I566:$N566,1)),H$398)+1))</f>
        <v>2</v>
      </c>
      <c r="I566" s="288">
        <f ca="1">IF($A566&lt;&gt;I$399,0,IF($A566&lt;&gt;$A565,1,MOD(I565-1+(COUNTIFS(N$399:$N$399,$A566)=COUNTIFS(N566:$N566,1)),I$398)+1))</f>
        <v>2</v>
      </c>
      <c r="J566" s="288"/>
      <c r="K566" s="288"/>
      <c r="L566" s="288"/>
      <c r="M566" s="288"/>
      <c r="O566">
        <v>166</v>
      </c>
      <c r="P566" s="107">
        <f t="shared" ca="1" si="344"/>
        <v>-0.5</v>
      </c>
      <c r="Q566" s="107">
        <f t="shared" ca="1" si="345"/>
        <v>0</v>
      </c>
      <c r="R566" s="107">
        <f t="shared" ca="1" si="346"/>
        <v>0</v>
      </c>
      <c r="S566" s="107">
        <f t="shared" ca="1" si="347"/>
        <v>0</v>
      </c>
      <c r="T566" s="107">
        <v>0</v>
      </c>
      <c r="U566" s="107">
        <f t="shared" ca="1" si="348"/>
        <v>0</v>
      </c>
      <c r="V566" s="107">
        <f t="shared" ca="1" si="349"/>
        <v>0</v>
      </c>
      <c r="W566" s="107"/>
      <c r="X566" s="107"/>
      <c r="Y566" s="107"/>
      <c r="Z566" s="107"/>
    </row>
    <row r="567" spans="1:26" outlineLevel="1">
      <c r="A567">
        <f t="shared" ca="1" si="350"/>
        <v>2</v>
      </c>
      <c r="B567" t="str">
        <f t="shared" ca="1" si="343"/>
        <v>EP1 LPD1 LPS2 LPM3</v>
      </c>
      <c r="C567" s="290">
        <f ca="1">IF($A567&lt;&gt;$A566,1,MOD(C566-1+(COUNTIFS(D$399:$N$399,$A567)=COUNTIFS(D567:$N567,1)),C$398)+1)</f>
        <v>1</v>
      </c>
      <c r="D567" s="288">
        <f ca="1">IF($A567&lt;&gt;D$399,0,IF($A567&lt;&gt;$A566,1,MOD(D566-1+(COUNTIFS(E$399:$N$399,$A567)=COUNTIFS(E567:$N567,1)),D$398)+1))</f>
        <v>0</v>
      </c>
      <c r="E567" s="288">
        <f ca="1">IF($A567&lt;&gt;E$399,0,IF($A567&lt;&gt;$A566,1,MOD(E566-1+(COUNTIFS(F$399:$N$399,$A567)=COUNTIFS(F567:$N567,1)),E$398)+1))</f>
        <v>0</v>
      </c>
      <c r="F567" s="288">
        <f ca="1">IF($A567&lt;&gt;F$399,0,IF($A567&lt;&gt;$A566,1,MOD(F566-1+(COUNTIFS(G$399:$N$399,$A567)=COUNTIFS(G567:$N567,1)),F$398)+1))</f>
        <v>0</v>
      </c>
      <c r="G567" s="288">
        <f ca="1">IF($A567&lt;&gt;G$399,0,IF($A567&lt;&gt;$A566,1,MOD(G566-1+(COUNTIFS(H$399:$N$399,$A567)=COUNTIFS(H567:$N567,1)),G$398)+1))</f>
        <v>1</v>
      </c>
      <c r="H567" s="288">
        <f ca="1">IF($A567&lt;&gt;H$399,0,IF($A567&lt;&gt;$A566,1,MOD(H566-1+(COUNTIFS(I$399:$N$399,$A567)=COUNTIFS(I567:$N567,1)),H$398)+1))</f>
        <v>2</v>
      </c>
      <c r="I567" s="288">
        <f ca="1">IF($A567&lt;&gt;I$399,0,IF($A567&lt;&gt;$A566,1,MOD(I566-1+(COUNTIFS(N$399:$N$399,$A567)=COUNTIFS(N567:$N567,1)),I$398)+1))</f>
        <v>3</v>
      </c>
      <c r="J567" s="288"/>
      <c r="K567" s="288"/>
      <c r="L567" s="288"/>
      <c r="M567" s="288"/>
      <c r="O567">
        <v>167</v>
      </c>
      <c r="P567" s="107">
        <f t="shared" ca="1" si="344"/>
        <v>-0.5</v>
      </c>
      <c r="Q567" s="107">
        <f t="shared" ca="1" si="345"/>
        <v>0</v>
      </c>
      <c r="R567" s="107">
        <f t="shared" ca="1" si="346"/>
        <v>0</v>
      </c>
      <c r="S567" s="107">
        <f t="shared" ca="1" si="347"/>
        <v>0</v>
      </c>
      <c r="T567" s="107">
        <v>0</v>
      </c>
      <c r="U567" s="107">
        <f t="shared" ca="1" si="348"/>
        <v>0</v>
      </c>
      <c r="V567" s="107">
        <f t="shared" ca="1" si="349"/>
        <v>0.5</v>
      </c>
      <c r="W567" s="107"/>
      <c r="X567" s="107"/>
      <c r="Y567" s="107"/>
      <c r="Z567" s="107"/>
    </row>
    <row r="568" spans="1:26" outlineLevel="1">
      <c r="A568">
        <f t="shared" ca="1" si="350"/>
        <v>2</v>
      </c>
      <c r="B568" t="str">
        <f t="shared" ca="1" si="343"/>
        <v>EP1 LPD1 LPS3 LPM1</v>
      </c>
      <c r="C568" s="290">
        <f ca="1">IF($A568&lt;&gt;$A567,1,MOD(C567-1+(COUNTIFS(D$399:$N$399,$A568)=COUNTIFS(D568:$N568,1)),C$398)+1)</f>
        <v>1</v>
      </c>
      <c r="D568" s="288">
        <f ca="1">IF($A568&lt;&gt;D$399,0,IF($A568&lt;&gt;$A567,1,MOD(D567-1+(COUNTIFS(E$399:$N$399,$A568)=COUNTIFS(E568:$N568,1)),D$398)+1))</f>
        <v>0</v>
      </c>
      <c r="E568" s="288">
        <f ca="1">IF($A568&lt;&gt;E$399,0,IF($A568&lt;&gt;$A567,1,MOD(E567-1+(COUNTIFS(F$399:$N$399,$A568)=COUNTIFS(F568:$N568,1)),E$398)+1))</f>
        <v>0</v>
      </c>
      <c r="F568" s="288">
        <f ca="1">IF($A568&lt;&gt;F$399,0,IF($A568&lt;&gt;$A567,1,MOD(F567-1+(COUNTIFS(G$399:$N$399,$A568)=COUNTIFS(G568:$N568,1)),F$398)+1))</f>
        <v>0</v>
      </c>
      <c r="G568" s="288">
        <f ca="1">IF($A568&lt;&gt;G$399,0,IF($A568&lt;&gt;$A567,1,MOD(G567-1+(COUNTIFS(H$399:$N$399,$A568)=COUNTIFS(H568:$N568,1)),G$398)+1))</f>
        <v>1</v>
      </c>
      <c r="H568" s="288">
        <f ca="1">IF($A568&lt;&gt;H$399,0,IF($A568&lt;&gt;$A567,1,MOD(H567-1+(COUNTIFS(I$399:$N$399,$A568)=COUNTIFS(I568:$N568,1)),H$398)+1))</f>
        <v>3</v>
      </c>
      <c r="I568" s="288">
        <f ca="1">IF($A568&lt;&gt;I$399,0,IF($A568&lt;&gt;$A567,1,MOD(I567-1+(COUNTIFS(N$399:$N$399,$A568)=COUNTIFS(N568:$N568,1)),I$398)+1))</f>
        <v>1</v>
      </c>
      <c r="J568" s="288"/>
      <c r="K568" s="288"/>
      <c r="L568" s="288"/>
      <c r="M568" s="288"/>
      <c r="O568">
        <v>168</v>
      </c>
      <c r="P568" s="107">
        <f t="shared" ca="1" si="344"/>
        <v>-0.5</v>
      </c>
      <c r="Q568" s="107">
        <f t="shared" ca="1" si="345"/>
        <v>0</v>
      </c>
      <c r="R568" s="107">
        <f t="shared" ca="1" si="346"/>
        <v>0</v>
      </c>
      <c r="S568" s="107">
        <f t="shared" ca="1" si="347"/>
        <v>0</v>
      </c>
      <c r="T568" s="107">
        <v>0</v>
      </c>
      <c r="U568" s="107">
        <f t="shared" ca="1" si="348"/>
        <v>0.5</v>
      </c>
      <c r="V568" s="107">
        <f t="shared" ca="1" si="349"/>
        <v>-0.5</v>
      </c>
      <c r="W568" s="107"/>
      <c r="X568" s="107"/>
      <c r="Y568" s="107"/>
      <c r="Z568" s="107"/>
    </row>
    <row r="569" spans="1:26" outlineLevel="1">
      <c r="A569">
        <f t="shared" ca="1" si="350"/>
        <v>2</v>
      </c>
      <c r="B569" t="str">
        <f t="shared" ca="1" si="343"/>
        <v>EP1 LPD1 LPS3 LPM2</v>
      </c>
      <c r="C569" s="290">
        <f ca="1">IF($A569&lt;&gt;$A568,1,MOD(C568-1+(COUNTIFS(D$399:$N$399,$A569)=COUNTIFS(D569:$N569,1)),C$398)+1)</f>
        <v>1</v>
      </c>
      <c r="D569" s="288">
        <f ca="1">IF($A569&lt;&gt;D$399,0,IF($A569&lt;&gt;$A568,1,MOD(D568-1+(COUNTIFS(E$399:$N$399,$A569)=COUNTIFS(E569:$N569,1)),D$398)+1))</f>
        <v>0</v>
      </c>
      <c r="E569" s="288">
        <f ca="1">IF($A569&lt;&gt;E$399,0,IF($A569&lt;&gt;$A568,1,MOD(E568-1+(COUNTIFS(F$399:$N$399,$A569)=COUNTIFS(F569:$N569,1)),E$398)+1))</f>
        <v>0</v>
      </c>
      <c r="F569" s="288">
        <f ca="1">IF($A569&lt;&gt;F$399,0,IF($A569&lt;&gt;$A568,1,MOD(F568-1+(COUNTIFS(G$399:$N$399,$A569)=COUNTIFS(G569:$N569,1)),F$398)+1))</f>
        <v>0</v>
      </c>
      <c r="G569" s="288">
        <f ca="1">IF($A569&lt;&gt;G$399,0,IF($A569&lt;&gt;$A568,1,MOD(G568-1+(COUNTIFS(H$399:$N$399,$A569)=COUNTIFS(H569:$N569,1)),G$398)+1))</f>
        <v>1</v>
      </c>
      <c r="H569" s="288">
        <f ca="1">IF($A569&lt;&gt;H$399,0,IF($A569&lt;&gt;$A568,1,MOD(H568-1+(COUNTIFS(I$399:$N$399,$A569)=COUNTIFS(I569:$N569,1)),H$398)+1))</f>
        <v>3</v>
      </c>
      <c r="I569" s="288">
        <f ca="1">IF($A569&lt;&gt;I$399,0,IF($A569&lt;&gt;$A568,1,MOD(I568-1+(COUNTIFS(N$399:$N$399,$A569)=COUNTIFS(N569:$N569,1)),I$398)+1))</f>
        <v>2</v>
      </c>
      <c r="J569" s="288"/>
      <c r="K569" s="288"/>
      <c r="L569" s="288"/>
      <c r="M569" s="288"/>
      <c r="O569">
        <v>169</v>
      </c>
      <c r="P569" s="107">
        <f t="shared" ca="1" si="344"/>
        <v>-0.5</v>
      </c>
      <c r="Q569" s="107">
        <f t="shared" ca="1" si="345"/>
        <v>0</v>
      </c>
      <c r="R569" s="107">
        <f t="shared" ca="1" si="346"/>
        <v>0</v>
      </c>
      <c r="S569" s="107">
        <f t="shared" ca="1" si="347"/>
        <v>0</v>
      </c>
      <c r="T569" s="107">
        <v>0</v>
      </c>
      <c r="U569" s="107">
        <f t="shared" ca="1" si="348"/>
        <v>0.5</v>
      </c>
      <c r="V569" s="107">
        <f t="shared" ca="1" si="349"/>
        <v>0</v>
      </c>
      <c r="W569" s="107"/>
      <c r="X569" s="107"/>
      <c r="Y569" s="107"/>
      <c r="Z569" s="107"/>
    </row>
    <row r="570" spans="1:26" outlineLevel="1">
      <c r="A570">
        <f t="shared" ca="1" si="350"/>
        <v>2</v>
      </c>
      <c r="B570" t="str">
        <f t="shared" ca="1" si="343"/>
        <v>EP1 LPD1 LPS3 LPM3</v>
      </c>
      <c r="C570" s="290">
        <f ca="1">IF($A570&lt;&gt;$A569,1,MOD(C569-1+(COUNTIFS(D$399:$N$399,$A570)=COUNTIFS(D570:$N570,1)),C$398)+1)</f>
        <v>1</v>
      </c>
      <c r="D570" s="288">
        <f ca="1">IF($A570&lt;&gt;D$399,0,IF($A570&lt;&gt;$A569,1,MOD(D569-1+(COUNTIFS(E$399:$N$399,$A570)=COUNTIFS(E570:$N570,1)),D$398)+1))</f>
        <v>0</v>
      </c>
      <c r="E570" s="288">
        <f ca="1">IF($A570&lt;&gt;E$399,0,IF($A570&lt;&gt;$A569,1,MOD(E569-1+(COUNTIFS(F$399:$N$399,$A570)=COUNTIFS(F570:$N570,1)),E$398)+1))</f>
        <v>0</v>
      </c>
      <c r="F570" s="288">
        <f ca="1">IF($A570&lt;&gt;F$399,0,IF($A570&lt;&gt;$A569,1,MOD(F569-1+(COUNTIFS(G$399:$N$399,$A570)=COUNTIFS(G570:$N570,1)),F$398)+1))</f>
        <v>0</v>
      </c>
      <c r="G570" s="288">
        <f ca="1">IF($A570&lt;&gt;G$399,0,IF($A570&lt;&gt;$A569,1,MOD(G569-1+(COUNTIFS(H$399:$N$399,$A570)=COUNTIFS(H570:$N570,1)),G$398)+1))</f>
        <v>1</v>
      </c>
      <c r="H570" s="288">
        <f ca="1">IF($A570&lt;&gt;H$399,0,IF($A570&lt;&gt;$A569,1,MOD(H569-1+(COUNTIFS(I$399:$N$399,$A570)=COUNTIFS(I570:$N570,1)),H$398)+1))</f>
        <v>3</v>
      </c>
      <c r="I570" s="288">
        <f ca="1">IF($A570&lt;&gt;I$399,0,IF($A570&lt;&gt;$A569,1,MOD(I569-1+(COUNTIFS(N$399:$N$399,$A570)=COUNTIFS(N570:$N570,1)),I$398)+1))</f>
        <v>3</v>
      </c>
      <c r="J570" s="288"/>
      <c r="K570" s="288"/>
      <c r="L570" s="288"/>
      <c r="M570" s="288"/>
      <c r="O570">
        <v>170</v>
      </c>
      <c r="P570" s="107">
        <f t="shared" ca="1" si="344"/>
        <v>-0.5</v>
      </c>
      <c r="Q570" s="107">
        <f t="shared" ca="1" si="345"/>
        <v>0</v>
      </c>
      <c r="R570" s="107">
        <f t="shared" ca="1" si="346"/>
        <v>0</v>
      </c>
      <c r="S570" s="107">
        <f t="shared" ca="1" si="347"/>
        <v>0</v>
      </c>
      <c r="T570" s="107">
        <v>0</v>
      </c>
      <c r="U570" s="107">
        <f t="shared" ca="1" si="348"/>
        <v>0.5</v>
      </c>
      <c r="V570" s="107">
        <f t="shared" ca="1" si="349"/>
        <v>0.5</v>
      </c>
      <c r="W570" s="107"/>
      <c r="X570" s="107"/>
      <c r="Y570" s="107"/>
      <c r="Z570" s="107"/>
    </row>
    <row r="571" spans="1:26" outlineLevel="1">
      <c r="A571">
        <f t="shared" ca="1" si="350"/>
        <v>2</v>
      </c>
      <c r="B571" t="str">
        <f t="shared" ca="1" si="343"/>
        <v>EP2 LPD1 LPS1 LPM1</v>
      </c>
      <c r="C571" s="290">
        <f ca="1">IF($A571&lt;&gt;$A570,1,MOD(C570-1+(COUNTIFS(D$399:$N$399,$A571)=COUNTIFS(D571:$N571,1)),C$398)+1)</f>
        <v>2</v>
      </c>
      <c r="D571" s="288">
        <f ca="1">IF($A571&lt;&gt;D$399,0,IF($A571&lt;&gt;$A570,1,MOD(D570-1+(COUNTIFS(E$399:$N$399,$A571)=COUNTIFS(E571:$N571,1)),D$398)+1))</f>
        <v>0</v>
      </c>
      <c r="E571" s="288">
        <f ca="1">IF($A571&lt;&gt;E$399,0,IF($A571&lt;&gt;$A570,1,MOD(E570-1+(COUNTIFS(F$399:$N$399,$A571)=COUNTIFS(F571:$N571,1)),E$398)+1))</f>
        <v>0</v>
      </c>
      <c r="F571" s="288">
        <f ca="1">IF($A571&lt;&gt;F$399,0,IF($A571&lt;&gt;$A570,1,MOD(F570-1+(COUNTIFS(G$399:$N$399,$A571)=COUNTIFS(G571:$N571,1)),F$398)+1))</f>
        <v>0</v>
      </c>
      <c r="G571" s="288">
        <f ca="1">IF($A571&lt;&gt;G$399,0,IF($A571&lt;&gt;$A570,1,MOD(G570-1+(COUNTIFS(H$399:$N$399,$A571)=COUNTIFS(H571:$N571,1)),G$398)+1))</f>
        <v>1</v>
      </c>
      <c r="H571" s="288">
        <f ca="1">IF($A571&lt;&gt;H$399,0,IF($A571&lt;&gt;$A570,1,MOD(H570-1+(COUNTIFS(I$399:$N$399,$A571)=COUNTIFS(I571:$N571,1)),H$398)+1))</f>
        <v>1</v>
      </c>
      <c r="I571" s="288">
        <f ca="1">IF($A571&lt;&gt;I$399,0,IF($A571&lt;&gt;$A570,1,MOD(I570-1+(COUNTIFS(N$399:$N$399,$A571)=COUNTIFS(N571:$N571,1)),I$398)+1))</f>
        <v>1</v>
      </c>
      <c r="J571" s="288"/>
      <c r="K571" s="288"/>
      <c r="L571" s="288"/>
      <c r="M571" s="288"/>
      <c r="O571">
        <v>171</v>
      </c>
      <c r="P571" s="107">
        <f t="shared" ca="1" si="344"/>
        <v>0</v>
      </c>
      <c r="Q571" s="107">
        <f t="shared" ca="1" si="345"/>
        <v>0</v>
      </c>
      <c r="R571" s="107">
        <f t="shared" ca="1" si="346"/>
        <v>0</v>
      </c>
      <c r="S571" s="107">
        <f t="shared" ca="1" si="347"/>
        <v>0</v>
      </c>
      <c r="T571" s="107">
        <v>0</v>
      </c>
      <c r="U571" s="107">
        <f t="shared" ca="1" si="348"/>
        <v>-0.5</v>
      </c>
      <c r="V571" s="107">
        <f t="shared" ca="1" si="349"/>
        <v>-0.5</v>
      </c>
      <c r="W571" s="107"/>
      <c r="X571" s="107"/>
      <c r="Y571" s="107"/>
      <c r="Z571" s="107"/>
    </row>
    <row r="572" spans="1:26" outlineLevel="1">
      <c r="A572">
        <f t="shared" ca="1" si="350"/>
        <v>2</v>
      </c>
      <c r="B572" t="str">
        <f t="shared" ca="1" si="343"/>
        <v>EP2 LPD1 LPS1 LPM2</v>
      </c>
      <c r="C572" s="290">
        <f ca="1">IF($A572&lt;&gt;$A571,1,MOD(C571-1+(COUNTIFS(D$399:$N$399,$A572)=COUNTIFS(D572:$N572,1)),C$398)+1)</f>
        <v>2</v>
      </c>
      <c r="D572" s="288">
        <f ca="1">IF($A572&lt;&gt;D$399,0,IF($A572&lt;&gt;$A571,1,MOD(D571-1+(COUNTIFS(E$399:$N$399,$A572)=COUNTIFS(E572:$N572,1)),D$398)+1))</f>
        <v>0</v>
      </c>
      <c r="E572" s="288">
        <f ca="1">IF($A572&lt;&gt;E$399,0,IF($A572&lt;&gt;$A571,1,MOD(E571-1+(COUNTIFS(F$399:$N$399,$A572)=COUNTIFS(F572:$N572,1)),E$398)+1))</f>
        <v>0</v>
      </c>
      <c r="F572" s="288">
        <f ca="1">IF($A572&lt;&gt;F$399,0,IF($A572&lt;&gt;$A571,1,MOD(F571-1+(COUNTIFS(G$399:$N$399,$A572)=COUNTIFS(G572:$N572,1)),F$398)+1))</f>
        <v>0</v>
      </c>
      <c r="G572" s="288">
        <f ca="1">IF($A572&lt;&gt;G$399,0,IF($A572&lt;&gt;$A571,1,MOD(G571-1+(COUNTIFS(H$399:$N$399,$A572)=COUNTIFS(H572:$N572,1)),G$398)+1))</f>
        <v>1</v>
      </c>
      <c r="H572" s="288">
        <f ca="1">IF($A572&lt;&gt;H$399,0,IF($A572&lt;&gt;$A571,1,MOD(H571-1+(COUNTIFS(I$399:$N$399,$A572)=COUNTIFS(I572:$N572,1)),H$398)+1))</f>
        <v>1</v>
      </c>
      <c r="I572" s="288">
        <f ca="1">IF($A572&lt;&gt;I$399,0,IF($A572&lt;&gt;$A571,1,MOD(I571-1+(COUNTIFS(N$399:$N$399,$A572)=COUNTIFS(N572:$N572,1)),I$398)+1))</f>
        <v>2</v>
      </c>
      <c r="J572" s="288"/>
      <c r="K572" s="288"/>
      <c r="L572" s="288"/>
      <c r="M572" s="288"/>
      <c r="O572">
        <v>172</v>
      </c>
      <c r="P572" s="107">
        <f t="shared" ca="1" si="344"/>
        <v>0</v>
      </c>
      <c r="Q572" s="107">
        <f t="shared" ca="1" si="345"/>
        <v>0</v>
      </c>
      <c r="R572" s="107">
        <f t="shared" ca="1" si="346"/>
        <v>0</v>
      </c>
      <c r="S572" s="107">
        <f t="shared" ca="1" si="347"/>
        <v>0</v>
      </c>
      <c r="T572" s="107">
        <v>0</v>
      </c>
      <c r="U572" s="107">
        <f t="shared" ca="1" si="348"/>
        <v>-0.5</v>
      </c>
      <c r="V572" s="107">
        <f t="shared" ca="1" si="349"/>
        <v>0</v>
      </c>
      <c r="W572" s="107"/>
      <c r="X572" s="107"/>
      <c r="Y572" s="107"/>
      <c r="Z572" s="107"/>
    </row>
    <row r="573" spans="1:26" outlineLevel="1">
      <c r="A573">
        <f t="shared" ca="1" si="350"/>
        <v>2</v>
      </c>
      <c r="B573" t="str">
        <f t="shared" ca="1" si="343"/>
        <v>EP2 LPD1 LPS1 LPM3</v>
      </c>
      <c r="C573" s="290">
        <f ca="1">IF($A573&lt;&gt;$A572,1,MOD(C572-1+(COUNTIFS(D$399:$N$399,$A573)=COUNTIFS(D573:$N573,1)),C$398)+1)</f>
        <v>2</v>
      </c>
      <c r="D573" s="288">
        <f ca="1">IF($A573&lt;&gt;D$399,0,IF($A573&lt;&gt;$A572,1,MOD(D572-1+(COUNTIFS(E$399:$N$399,$A573)=COUNTIFS(E573:$N573,1)),D$398)+1))</f>
        <v>0</v>
      </c>
      <c r="E573" s="288">
        <f ca="1">IF($A573&lt;&gt;E$399,0,IF($A573&lt;&gt;$A572,1,MOD(E572-1+(COUNTIFS(F$399:$N$399,$A573)=COUNTIFS(F573:$N573,1)),E$398)+1))</f>
        <v>0</v>
      </c>
      <c r="F573" s="288">
        <f ca="1">IF($A573&lt;&gt;F$399,0,IF($A573&lt;&gt;$A572,1,MOD(F572-1+(COUNTIFS(G$399:$N$399,$A573)=COUNTIFS(G573:$N573,1)),F$398)+1))</f>
        <v>0</v>
      </c>
      <c r="G573" s="288">
        <f ca="1">IF($A573&lt;&gt;G$399,0,IF($A573&lt;&gt;$A572,1,MOD(G572-1+(COUNTIFS(H$399:$N$399,$A573)=COUNTIFS(H573:$N573,1)),G$398)+1))</f>
        <v>1</v>
      </c>
      <c r="H573" s="288">
        <f ca="1">IF($A573&lt;&gt;H$399,0,IF($A573&lt;&gt;$A572,1,MOD(H572-1+(COUNTIFS(I$399:$N$399,$A573)=COUNTIFS(I573:$N573,1)),H$398)+1))</f>
        <v>1</v>
      </c>
      <c r="I573" s="288">
        <f ca="1">IF($A573&lt;&gt;I$399,0,IF($A573&lt;&gt;$A572,1,MOD(I572-1+(COUNTIFS(N$399:$N$399,$A573)=COUNTIFS(N573:$N573,1)),I$398)+1))</f>
        <v>3</v>
      </c>
      <c r="J573" s="288"/>
      <c r="K573" s="288"/>
      <c r="L573" s="288"/>
      <c r="M573" s="288"/>
      <c r="O573">
        <v>173</v>
      </c>
      <c r="P573" s="107">
        <f t="shared" ca="1" si="344"/>
        <v>0</v>
      </c>
      <c r="Q573" s="107">
        <f t="shared" ca="1" si="345"/>
        <v>0</v>
      </c>
      <c r="R573" s="107">
        <f t="shared" ca="1" si="346"/>
        <v>0</v>
      </c>
      <c r="S573" s="107">
        <f t="shared" ca="1" si="347"/>
        <v>0</v>
      </c>
      <c r="T573" s="107">
        <v>0</v>
      </c>
      <c r="U573" s="107">
        <f t="shared" ca="1" si="348"/>
        <v>-0.5</v>
      </c>
      <c r="V573" s="107">
        <f t="shared" ca="1" si="349"/>
        <v>0.5</v>
      </c>
      <c r="W573" s="107"/>
      <c r="X573" s="107"/>
      <c r="Y573" s="107"/>
      <c r="Z573" s="107"/>
    </row>
    <row r="574" spans="1:26" outlineLevel="1">
      <c r="A574">
        <f t="shared" ca="1" si="350"/>
        <v>2</v>
      </c>
      <c r="B574" t="str">
        <f t="shared" ca="1" si="343"/>
        <v>EP2 LPD1 LPS2 LPM1</v>
      </c>
      <c r="C574" s="290">
        <f ca="1">IF($A574&lt;&gt;$A573,1,MOD(C573-1+(COUNTIFS(D$399:$N$399,$A574)=COUNTIFS(D574:$N574,1)),C$398)+1)</f>
        <v>2</v>
      </c>
      <c r="D574" s="288">
        <f ca="1">IF($A574&lt;&gt;D$399,0,IF($A574&lt;&gt;$A573,1,MOD(D573-1+(COUNTIFS(E$399:$N$399,$A574)=COUNTIFS(E574:$N574,1)),D$398)+1))</f>
        <v>0</v>
      </c>
      <c r="E574" s="288">
        <f ca="1">IF($A574&lt;&gt;E$399,0,IF($A574&lt;&gt;$A573,1,MOD(E573-1+(COUNTIFS(F$399:$N$399,$A574)=COUNTIFS(F574:$N574,1)),E$398)+1))</f>
        <v>0</v>
      </c>
      <c r="F574" s="288">
        <f ca="1">IF($A574&lt;&gt;F$399,0,IF($A574&lt;&gt;$A573,1,MOD(F573-1+(COUNTIFS(G$399:$N$399,$A574)=COUNTIFS(G574:$N574,1)),F$398)+1))</f>
        <v>0</v>
      </c>
      <c r="G574" s="288">
        <f ca="1">IF($A574&lt;&gt;G$399,0,IF($A574&lt;&gt;$A573,1,MOD(G573-1+(COUNTIFS(H$399:$N$399,$A574)=COUNTIFS(H574:$N574,1)),G$398)+1))</f>
        <v>1</v>
      </c>
      <c r="H574" s="288">
        <f ca="1">IF($A574&lt;&gt;H$399,0,IF($A574&lt;&gt;$A573,1,MOD(H573-1+(COUNTIFS(I$399:$N$399,$A574)=COUNTIFS(I574:$N574,1)),H$398)+1))</f>
        <v>2</v>
      </c>
      <c r="I574" s="288">
        <f ca="1">IF($A574&lt;&gt;I$399,0,IF($A574&lt;&gt;$A573,1,MOD(I573-1+(COUNTIFS(N$399:$N$399,$A574)=COUNTIFS(N574:$N574,1)),I$398)+1))</f>
        <v>1</v>
      </c>
      <c r="J574" s="288"/>
      <c r="K574" s="288"/>
      <c r="L574" s="288"/>
      <c r="M574" s="288"/>
      <c r="O574">
        <v>174</v>
      </c>
      <c r="P574" s="107">
        <f t="shared" ca="1" si="344"/>
        <v>0</v>
      </c>
      <c r="Q574" s="107">
        <f t="shared" ca="1" si="345"/>
        <v>0</v>
      </c>
      <c r="R574" s="107">
        <f t="shared" ca="1" si="346"/>
        <v>0</v>
      </c>
      <c r="S574" s="107">
        <f t="shared" ca="1" si="347"/>
        <v>0</v>
      </c>
      <c r="T574" s="107">
        <v>0</v>
      </c>
      <c r="U574" s="107">
        <f t="shared" ca="1" si="348"/>
        <v>0</v>
      </c>
      <c r="V574" s="107">
        <f t="shared" ca="1" si="349"/>
        <v>-0.5</v>
      </c>
      <c r="W574" s="107"/>
      <c r="X574" s="107"/>
      <c r="Y574" s="107"/>
      <c r="Z574" s="107"/>
    </row>
    <row r="575" spans="1:26" outlineLevel="1">
      <c r="A575">
        <f t="shared" ca="1" si="350"/>
        <v>2</v>
      </c>
      <c r="B575" t="str">
        <f t="shared" ca="1" si="343"/>
        <v>EP2 LPD1 LPS2 LPM2</v>
      </c>
      <c r="C575" s="290">
        <f ca="1">IF($A575&lt;&gt;$A574,1,MOD(C574-1+(COUNTIFS(D$399:$N$399,$A575)=COUNTIFS(D575:$N575,1)),C$398)+1)</f>
        <v>2</v>
      </c>
      <c r="D575" s="288">
        <f ca="1">IF($A575&lt;&gt;D$399,0,IF($A575&lt;&gt;$A574,1,MOD(D574-1+(COUNTIFS(E$399:$N$399,$A575)=COUNTIFS(E575:$N575,1)),D$398)+1))</f>
        <v>0</v>
      </c>
      <c r="E575" s="288">
        <f ca="1">IF($A575&lt;&gt;E$399,0,IF($A575&lt;&gt;$A574,1,MOD(E574-1+(COUNTIFS(F$399:$N$399,$A575)=COUNTIFS(F575:$N575,1)),E$398)+1))</f>
        <v>0</v>
      </c>
      <c r="F575" s="288">
        <f ca="1">IF($A575&lt;&gt;F$399,0,IF($A575&lt;&gt;$A574,1,MOD(F574-1+(COUNTIFS(G$399:$N$399,$A575)=COUNTIFS(G575:$N575,1)),F$398)+1))</f>
        <v>0</v>
      </c>
      <c r="G575" s="288">
        <f ca="1">IF($A575&lt;&gt;G$399,0,IF($A575&lt;&gt;$A574,1,MOD(G574-1+(COUNTIFS(H$399:$N$399,$A575)=COUNTIFS(H575:$N575,1)),G$398)+1))</f>
        <v>1</v>
      </c>
      <c r="H575" s="288">
        <f ca="1">IF($A575&lt;&gt;H$399,0,IF($A575&lt;&gt;$A574,1,MOD(H574-1+(COUNTIFS(I$399:$N$399,$A575)=COUNTIFS(I575:$N575,1)),H$398)+1))</f>
        <v>2</v>
      </c>
      <c r="I575" s="288">
        <f ca="1">IF($A575&lt;&gt;I$399,0,IF($A575&lt;&gt;$A574,1,MOD(I574-1+(COUNTIFS(N$399:$N$399,$A575)=COUNTIFS(N575:$N575,1)),I$398)+1))</f>
        <v>2</v>
      </c>
      <c r="J575" s="288"/>
      <c r="K575" s="288"/>
      <c r="L575" s="288"/>
      <c r="M575" s="288"/>
      <c r="O575">
        <v>175</v>
      </c>
      <c r="P575" s="107">
        <f t="shared" ca="1" si="344"/>
        <v>0</v>
      </c>
      <c r="Q575" s="107">
        <f t="shared" ca="1" si="345"/>
        <v>0</v>
      </c>
      <c r="R575" s="107">
        <f t="shared" ca="1" si="346"/>
        <v>0</v>
      </c>
      <c r="S575" s="107">
        <f t="shared" ca="1" si="347"/>
        <v>0</v>
      </c>
      <c r="T575" s="107">
        <v>0</v>
      </c>
      <c r="U575" s="107">
        <f t="shared" ca="1" si="348"/>
        <v>0</v>
      </c>
      <c r="V575" s="107">
        <f t="shared" ca="1" si="349"/>
        <v>0</v>
      </c>
      <c r="W575" s="107"/>
      <c r="X575" s="107"/>
      <c r="Y575" s="107"/>
      <c r="Z575" s="107"/>
    </row>
    <row r="576" spans="1:26" outlineLevel="1">
      <c r="A576">
        <f t="shared" ca="1" si="350"/>
        <v>2</v>
      </c>
      <c r="B576" t="str">
        <f t="shared" ca="1" si="343"/>
        <v>EP2 LPD1 LPS2 LPM3</v>
      </c>
      <c r="C576" s="290">
        <f ca="1">IF($A576&lt;&gt;$A575,1,MOD(C575-1+(COUNTIFS(D$399:$N$399,$A576)=COUNTIFS(D576:$N576,1)),C$398)+1)</f>
        <v>2</v>
      </c>
      <c r="D576" s="288">
        <f ca="1">IF($A576&lt;&gt;D$399,0,IF($A576&lt;&gt;$A575,1,MOD(D575-1+(COUNTIFS(E$399:$N$399,$A576)=COUNTIFS(E576:$N576,1)),D$398)+1))</f>
        <v>0</v>
      </c>
      <c r="E576" s="288">
        <f ca="1">IF($A576&lt;&gt;E$399,0,IF($A576&lt;&gt;$A575,1,MOD(E575-1+(COUNTIFS(F$399:$N$399,$A576)=COUNTIFS(F576:$N576,1)),E$398)+1))</f>
        <v>0</v>
      </c>
      <c r="F576" s="288">
        <f ca="1">IF($A576&lt;&gt;F$399,0,IF($A576&lt;&gt;$A575,1,MOD(F575-1+(COUNTIFS(G$399:$N$399,$A576)=COUNTIFS(G576:$N576,1)),F$398)+1))</f>
        <v>0</v>
      </c>
      <c r="G576" s="288">
        <f ca="1">IF($A576&lt;&gt;G$399,0,IF($A576&lt;&gt;$A575,1,MOD(G575-1+(COUNTIFS(H$399:$N$399,$A576)=COUNTIFS(H576:$N576,1)),G$398)+1))</f>
        <v>1</v>
      </c>
      <c r="H576" s="288">
        <f ca="1">IF($A576&lt;&gt;H$399,0,IF($A576&lt;&gt;$A575,1,MOD(H575-1+(COUNTIFS(I$399:$N$399,$A576)=COUNTIFS(I576:$N576,1)),H$398)+1))</f>
        <v>2</v>
      </c>
      <c r="I576" s="288">
        <f ca="1">IF($A576&lt;&gt;I$399,0,IF($A576&lt;&gt;$A575,1,MOD(I575-1+(COUNTIFS(N$399:$N$399,$A576)=COUNTIFS(N576:$N576,1)),I$398)+1))</f>
        <v>3</v>
      </c>
      <c r="J576" s="288"/>
      <c r="K576" s="288"/>
      <c r="L576" s="288"/>
      <c r="M576" s="288"/>
      <c r="O576">
        <v>176</v>
      </c>
      <c r="P576" s="107">
        <f t="shared" ca="1" si="344"/>
        <v>0</v>
      </c>
      <c r="Q576" s="107">
        <f t="shared" ca="1" si="345"/>
        <v>0</v>
      </c>
      <c r="R576" s="107">
        <f t="shared" ca="1" si="346"/>
        <v>0</v>
      </c>
      <c r="S576" s="107">
        <f t="shared" ca="1" si="347"/>
        <v>0</v>
      </c>
      <c r="T576" s="107">
        <v>0</v>
      </c>
      <c r="U576" s="107">
        <f t="shared" ca="1" si="348"/>
        <v>0</v>
      </c>
      <c r="V576" s="107">
        <f t="shared" ca="1" si="349"/>
        <v>0.5</v>
      </c>
      <c r="W576" s="107"/>
      <c r="X576" s="107"/>
      <c r="Y576" s="107"/>
      <c r="Z576" s="107"/>
    </row>
    <row r="577" spans="1:26" outlineLevel="1">
      <c r="A577">
        <f t="shared" ca="1" si="350"/>
        <v>2</v>
      </c>
      <c r="B577" t="str">
        <f t="shared" ca="1" si="343"/>
        <v>EP2 LPD1 LPS3 LPM1</v>
      </c>
      <c r="C577" s="290">
        <f ca="1">IF($A577&lt;&gt;$A576,1,MOD(C576-1+(COUNTIFS(D$399:$N$399,$A577)=COUNTIFS(D577:$N577,1)),C$398)+1)</f>
        <v>2</v>
      </c>
      <c r="D577" s="288">
        <f ca="1">IF($A577&lt;&gt;D$399,0,IF($A577&lt;&gt;$A576,1,MOD(D576-1+(COUNTIFS(E$399:$N$399,$A577)=COUNTIFS(E577:$N577,1)),D$398)+1))</f>
        <v>0</v>
      </c>
      <c r="E577" s="288">
        <f ca="1">IF($A577&lt;&gt;E$399,0,IF($A577&lt;&gt;$A576,1,MOD(E576-1+(COUNTIFS(F$399:$N$399,$A577)=COUNTIFS(F577:$N577,1)),E$398)+1))</f>
        <v>0</v>
      </c>
      <c r="F577" s="288">
        <f ca="1">IF($A577&lt;&gt;F$399,0,IF($A577&lt;&gt;$A576,1,MOD(F576-1+(COUNTIFS(G$399:$N$399,$A577)=COUNTIFS(G577:$N577,1)),F$398)+1))</f>
        <v>0</v>
      </c>
      <c r="G577" s="288">
        <f ca="1">IF($A577&lt;&gt;G$399,0,IF($A577&lt;&gt;$A576,1,MOD(G576-1+(COUNTIFS(H$399:$N$399,$A577)=COUNTIFS(H577:$N577,1)),G$398)+1))</f>
        <v>1</v>
      </c>
      <c r="H577" s="288">
        <f ca="1">IF($A577&lt;&gt;H$399,0,IF($A577&lt;&gt;$A576,1,MOD(H576-1+(COUNTIFS(I$399:$N$399,$A577)=COUNTIFS(I577:$N577,1)),H$398)+1))</f>
        <v>3</v>
      </c>
      <c r="I577" s="288">
        <f ca="1">IF($A577&lt;&gt;I$399,0,IF($A577&lt;&gt;$A576,1,MOD(I576-1+(COUNTIFS(N$399:$N$399,$A577)=COUNTIFS(N577:$N577,1)),I$398)+1))</f>
        <v>1</v>
      </c>
      <c r="J577" s="288"/>
      <c r="K577" s="288"/>
      <c r="L577" s="288"/>
      <c r="M577" s="288"/>
      <c r="O577">
        <v>177</v>
      </c>
      <c r="P577" s="107">
        <f t="shared" ca="1" si="344"/>
        <v>0</v>
      </c>
      <c r="Q577" s="107">
        <f t="shared" ca="1" si="345"/>
        <v>0</v>
      </c>
      <c r="R577" s="107">
        <f t="shared" ca="1" si="346"/>
        <v>0</v>
      </c>
      <c r="S577" s="107">
        <f t="shared" ca="1" si="347"/>
        <v>0</v>
      </c>
      <c r="T577" s="107">
        <v>0</v>
      </c>
      <c r="U577" s="107">
        <f t="shared" ca="1" si="348"/>
        <v>0.5</v>
      </c>
      <c r="V577" s="107">
        <f t="shared" ca="1" si="349"/>
        <v>-0.5</v>
      </c>
      <c r="W577" s="107"/>
      <c r="X577" s="107"/>
      <c r="Y577" s="107"/>
      <c r="Z577" s="107"/>
    </row>
    <row r="578" spans="1:26" outlineLevel="1">
      <c r="A578">
        <f t="shared" ca="1" si="350"/>
        <v>2</v>
      </c>
      <c r="B578" t="str">
        <f t="shared" ca="1" si="343"/>
        <v>EP2 LPD1 LPS3 LPM2</v>
      </c>
      <c r="C578" s="290">
        <f ca="1">IF($A578&lt;&gt;$A577,1,MOD(C577-1+(COUNTIFS(D$399:$N$399,$A578)=COUNTIFS(D578:$N578,1)),C$398)+1)</f>
        <v>2</v>
      </c>
      <c r="D578" s="288">
        <f ca="1">IF($A578&lt;&gt;D$399,0,IF($A578&lt;&gt;$A577,1,MOD(D577-1+(COUNTIFS(E$399:$N$399,$A578)=COUNTIFS(E578:$N578,1)),D$398)+1))</f>
        <v>0</v>
      </c>
      <c r="E578" s="288">
        <f ca="1">IF($A578&lt;&gt;E$399,0,IF($A578&lt;&gt;$A577,1,MOD(E577-1+(COUNTIFS(F$399:$N$399,$A578)=COUNTIFS(F578:$N578,1)),E$398)+1))</f>
        <v>0</v>
      </c>
      <c r="F578" s="288">
        <f ca="1">IF($A578&lt;&gt;F$399,0,IF($A578&lt;&gt;$A577,1,MOD(F577-1+(COUNTIFS(G$399:$N$399,$A578)=COUNTIFS(G578:$N578,1)),F$398)+1))</f>
        <v>0</v>
      </c>
      <c r="G578" s="288">
        <f ca="1">IF($A578&lt;&gt;G$399,0,IF($A578&lt;&gt;$A577,1,MOD(G577-1+(COUNTIFS(H$399:$N$399,$A578)=COUNTIFS(H578:$N578,1)),G$398)+1))</f>
        <v>1</v>
      </c>
      <c r="H578" s="288">
        <f ca="1">IF($A578&lt;&gt;H$399,0,IF($A578&lt;&gt;$A577,1,MOD(H577-1+(COUNTIFS(I$399:$N$399,$A578)=COUNTIFS(I578:$N578,1)),H$398)+1))</f>
        <v>3</v>
      </c>
      <c r="I578" s="288">
        <f ca="1">IF($A578&lt;&gt;I$399,0,IF($A578&lt;&gt;$A577,1,MOD(I577-1+(COUNTIFS(N$399:$N$399,$A578)=COUNTIFS(N578:$N578,1)),I$398)+1))</f>
        <v>2</v>
      </c>
      <c r="J578" s="288"/>
      <c r="K578" s="288"/>
      <c r="L578" s="288"/>
      <c r="M578" s="288"/>
      <c r="O578">
        <v>178</v>
      </c>
      <c r="P578" s="107">
        <f t="shared" ca="1" si="344"/>
        <v>0</v>
      </c>
      <c r="Q578" s="107">
        <f t="shared" ca="1" si="345"/>
        <v>0</v>
      </c>
      <c r="R578" s="107">
        <f t="shared" ca="1" si="346"/>
        <v>0</v>
      </c>
      <c r="S578" s="107">
        <f t="shared" ca="1" si="347"/>
        <v>0</v>
      </c>
      <c r="T578" s="107">
        <v>0</v>
      </c>
      <c r="U578" s="107">
        <f t="shared" ca="1" si="348"/>
        <v>0.5</v>
      </c>
      <c r="V578" s="107">
        <f t="shared" ca="1" si="349"/>
        <v>0</v>
      </c>
      <c r="W578" s="107"/>
      <c r="X578" s="107"/>
      <c r="Y578" s="107"/>
      <c r="Z578" s="107"/>
    </row>
    <row r="579" spans="1:26" outlineLevel="1">
      <c r="A579">
        <f t="shared" ca="1" si="350"/>
        <v>2</v>
      </c>
      <c r="B579" t="str">
        <f t="shared" ca="1" si="343"/>
        <v>EP2 LPD1 LPS3 LPM3</v>
      </c>
      <c r="C579" s="290">
        <f ca="1">IF($A579&lt;&gt;$A578,1,MOD(C578-1+(COUNTIFS(D$399:$N$399,$A579)=COUNTIFS(D579:$N579,1)),C$398)+1)</f>
        <v>2</v>
      </c>
      <c r="D579" s="288">
        <f ca="1">IF($A579&lt;&gt;D$399,0,IF($A579&lt;&gt;$A578,1,MOD(D578-1+(COUNTIFS(E$399:$N$399,$A579)=COUNTIFS(E579:$N579,1)),D$398)+1))</f>
        <v>0</v>
      </c>
      <c r="E579" s="288">
        <f ca="1">IF($A579&lt;&gt;E$399,0,IF($A579&lt;&gt;$A578,1,MOD(E578-1+(COUNTIFS(F$399:$N$399,$A579)=COUNTIFS(F579:$N579,1)),E$398)+1))</f>
        <v>0</v>
      </c>
      <c r="F579" s="288">
        <f ca="1">IF($A579&lt;&gt;F$399,0,IF($A579&lt;&gt;$A578,1,MOD(F578-1+(COUNTIFS(G$399:$N$399,$A579)=COUNTIFS(G579:$N579,1)),F$398)+1))</f>
        <v>0</v>
      </c>
      <c r="G579" s="288">
        <f ca="1">IF($A579&lt;&gt;G$399,0,IF($A579&lt;&gt;$A578,1,MOD(G578-1+(COUNTIFS(H$399:$N$399,$A579)=COUNTIFS(H579:$N579,1)),G$398)+1))</f>
        <v>1</v>
      </c>
      <c r="H579" s="288">
        <f ca="1">IF($A579&lt;&gt;H$399,0,IF($A579&lt;&gt;$A578,1,MOD(H578-1+(COUNTIFS(I$399:$N$399,$A579)=COUNTIFS(I579:$N579,1)),H$398)+1))</f>
        <v>3</v>
      </c>
      <c r="I579" s="288">
        <f ca="1">IF($A579&lt;&gt;I$399,0,IF($A579&lt;&gt;$A578,1,MOD(I578-1+(COUNTIFS(N$399:$N$399,$A579)=COUNTIFS(N579:$N579,1)),I$398)+1))</f>
        <v>3</v>
      </c>
      <c r="J579" s="288"/>
      <c r="K579" s="288"/>
      <c r="L579" s="288"/>
      <c r="M579" s="288"/>
      <c r="O579">
        <v>179</v>
      </c>
      <c r="P579" s="107">
        <f t="shared" ca="1" si="344"/>
        <v>0</v>
      </c>
      <c r="Q579" s="107">
        <f t="shared" ca="1" si="345"/>
        <v>0</v>
      </c>
      <c r="R579" s="107">
        <f t="shared" ca="1" si="346"/>
        <v>0</v>
      </c>
      <c r="S579" s="107">
        <f t="shared" ca="1" si="347"/>
        <v>0</v>
      </c>
      <c r="T579" s="107">
        <v>0</v>
      </c>
      <c r="U579" s="107">
        <f t="shared" ca="1" si="348"/>
        <v>0.5</v>
      </c>
      <c r="V579" s="107">
        <f t="shared" ca="1" si="349"/>
        <v>0.5</v>
      </c>
      <c r="W579" s="107"/>
      <c r="X579" s="107"/>
      <c r="Y579" s="107"/>
      <c r="Z579" s="107"/>
    </row>
    <row r="580" spans="1:26" outlineLevel="1">
      <c r="A580">
        <f t="shared" ca="1" si="350"/>
        <v>2</v>
      </c>
      <c r="B580" t="str">
        <f t="shared" ca="1" si="343"/>
        <v>EP3 LPD1 LPS1 LPM1</v>
      </c>
      <c r="C580" s="290">
        <f ca="1">IF($A580&lt;&gt;$A579,1,MOD(C579-1+(COUNTIFS(D$399:$N$399,$A580)=COUNTIFS(D580:$N580,1)),C$398)+1)</f>
        <v>3</v>
      </c>
      <c r="D580" s="288">
        <f ca="1">IF($A580&lt;&gt;D$399,0,IF($A580&lt;&gt;$A579,1,MOD(D579-1+(COUNTIFS(E$399:$N$399,$A580)=COUNTIFS(E580:$N580,1)),D$398)+1))</f>
        <v>0</v>
      </c>
      <c r="E580" s="288">
        <f ca="1">IF($A580&lt;&gt;E$399,0,IF($A580&lt;&gt;$A579,1,MOD(E579-1+(COUNTIFS(F$399:$N$399,$A580)=COUNTIFS(F580:$N580,1)),E$398)+1))</f>
        <v>0</v>
      </c>
      <c r="F580" s="288">
        <f ca="1">IF($A580&lt;&gt;F$399,0,IF($A580&lt;&gt;$A579,1,MOD(F579-1+(COUNTIFS(G$399:$N$399,$A580)=COUNTIFS(G580:$N580,1)),F$398)+1))</f>
        <v>0</v>
      </c>
      <c r="G580" s="288">
        <f ca="1">IF($A580&lt;&gt;G$399,0,IF($A580&lt;&gt;$A579,1,MOD(G579-1+(COUNTIFS(H$399:$N$399,$A580)=COUNTIFS(H580:$N580,1)),G$398)+1))</f>
        <v>1</v>
      </c>
      <c r="H580" s="288">
        <f ca="1">IF($A580&lt;&gt;H$399,0,IF($A580&lt;&gt;$A579,1,MOD(H579-1+(COUNTIFS(I$399:$N$399,$A580)=COUNTIFS(I580:$N580,1)),H$398)+1))</f>
        <v>1</v>
      </c>
      <c r="I580" s="288">
        <f ca="1">IF($A580&lt;&gt;I$399,0,IF($A580&lt;&gt;$A579,1,MOD(I579-1+(COUNTIFS(N$399:$N$399,$A580)=COUNTIFS(N580:$N580,1)),I$398)+1))</f>
        <v>1</v>
      </c>
      <c r="J580" s="288"/>
      <c r="K580" s="288"/>
      <c r="L580" s="288"/>
      <c r="M580" s="288"/>
      <c r="O580">
        <v>180</v>
      </c>
      <c r="P580" s="107">
        <f t="shared" ca="1" si="344"/>
        <v>0.5</v>
      </c>
      <c r="Q580" s="107">
        <f t="shared" ca="1" si="345"/>
        <v>0</v>
      </c>
      <c r="R580" s="107">
        <f t="shared" ca="1" si="346"/>
        <v>0</v>
      </c>
      <c r="S580" s="107">
        <f t="shared" ca="1" si="347"/>
        <v>0</v>
      </c>
      <c r="T580" s="107">
        <v>0</v>
      </c>
      <c r="U580" s="107">
        <f t="shared" ca="1" si="348"/>
        <v>-0.5</v>
      </c>
      <c r="V580" s="107">
        <f t="shared" ca="1" si="349"/>
        <v>-0.5</v>
      </c>
      <c r="W580" s="107"/>
      <c r="X580" s="107"/>
      <c r="Y580" s="107"/>
      <c r="Z580" s="107"/>
    </row>
    <row r="581" spans="1:26" outlineLevel="1">
      <c r="A581">
        <f t="shared" ca="1" si="350"/>
        <v>2</v>
      </c>
      <c r="B581" t="str">
        <f t="shared" ca="1" si="343"/>
        <v>EP3 LPD1 LPS1 LPM2</v>
      </c>
      <c r="C581" s="290">
        <f ca="1">IF($A581&lt;&gt;$A580,1,MOD(C580-1+(COUNTIFS(D$399:$N$399,$A581)=COUNTIFS(D581:$N581,1)),C$398)+1)</f>
        <v>3</v>
      </c>
      <c r="D581" s="288">
        <f ca="1">IF($A581&lt;&gt;D$399,0,IF($A581&lt;&gt;$A580,1,MOD(D580-1+(COUNTIFS(E$399:$N$399,$A581)=COUNTIFS(E581:$N581,1)),D$398)+1))</f>
        <v>0</v>
      </c>
      <c r="E581" s="288">
        <f ca="1">IF($A581&lt;&gt;E$399,0,IF($A581&lt;&gt;$A580,1,MOD(E580-1+(COUNTIFS(F$399:$N$399,$A581)=COUNTIFS(F581:$N581,1)),E$398)+1))</f>
        <v>0</v>
      </c>
      <c r="F581" s="288">
        <f ca="1">IF($A581&lt;&gt;F$399,0,IF($A581&lt;&gt;$A580,1,MOD(F580-1+(COUNTIFS(G$399:$N$399,$A581)=COUNTIFS(G581:$N581,1)),F$398)+1))</f>
        <v>0</v>
      </c>
      <c r="G581" s="288">
        <f ca="1">IF($A581&lt;&gt;G$399,0,IF($A581&lt;&gt;$A580,1,MOD(G580-1+(COUNTIFS(H$399:$N$399,$A581)=COUNTIFS(H581:$N581,1)),G$398)+1))</f>
        <v>1</v>
      </c>
      <c r="H581" s="288">
        <f ca="1">IF($A581&lt;&gt;H$399,0,IF($A581&lt;&gt;$A580,1,MOD(H580-1+(COUNTIFS(I$399:$N$399,$A581)=COUNTIFS(I581:$N581,1)),H$398)+1))</f>
        <v>1</v>
      </c>
      <c r="I581" s="288">
        <f ca="1">IF($A581&lt;&gt;I$399,0,IF($A581&lt;&gt;$A580,1,MOD(I580-1+(COUNTIFS(N$399:$N$399,$A581)=COUNTIFS(N581:$N581,1)),I$398)+1))</f>
        <v>2</v>
      </c>
      <c r="J581" s="288"/>
      <c r="K581" s="288"/>
      <c r="L581" s="288"/>
      <c r="M581" s="288"/>
      <c r="O581">
        <v>181</v>
      </c>
      <c r="P581" s="107">
        <f t="shared" ca="1" si="344"/>
        <v>0.5</v>
      </c>
      <c r="Q581" s="107">
        <f t="shared" ca="1" si="345"/>
        <v>0</v>
      </c>
      <c r="R581" s="107">
        <f t="shared" ca="1" si="346"/>
        <v>0</v>
      </c>
      <c r="S581" s="107">
        <f t="shared" ca="1" si="347"/>
        <v>0</v>
      </c>
      <c r="T581" s="107">
        <v>0</v>
      </c>
      <c r="U581" s="107">
        <f t="shared" ca="1" si="348"/>
        <v>-0.5</v>
      </c>
      <c r="V581" s="107">
        <f t="shared" ca="1" si="349"/>
        <v>0</v>
      </c>
      <c r="W581" s="107"/>
      <c r="X581" s="107"/>
      <c r="Y581" s="107"/>
      <c r="Z581" s="107"/>
    </row>
    <row r="582" spans="1:26" outlineLevel="1">
      <c r="A582">
        <f t="shared" ca="1" si="350"/>
        <v>2</v>
      </c>
      <c r="B582" t="str">
        <f t="shared" ca="1" si="343"/>
        <v>EP3 LPD1 LPS1 LPM3</v>
      </c>
      <c r="C582" s="290">
        <f ca="1">IF($A582&lt;&gt;$A581,1,MOD(C581-1+(COUNTIFS(D$399:$N$399,$A582)=COUNTIFS(D582:$N582,1)),C$398)+1)</f>
        <v>3</v>
      </c>
      <c r="D582" s="288">
        <f ca="1">IF($A582&lt;&gt;D$399,0,IF($A582&lt;&gt;$A581,1,MOD(D581-1+(COUNTIFS(E$399:$N$399,$A582)=COUNTIFS(E582:$N582,1)),D$398)+1))</f>
        <v>0</v>
      </c>
      <c r="E582" s="288">
        <f ca="1">IF($A582&lt;&gt;E$399,0,IF($A582&lt;&gt;$A581,1,MOD(E581-1+(COUNTIFS(F$399:$N$399,$A582)=COUNTIFS(F582:$N582,1)),E$398)+1))</f>
        <v>0</v>
      </c>
      <c r="F582" s="288">
        <f ca="1">IF($A582&lt;&gt;F$399,0,IF($A582&lt;&gt;$A581,1,MOD(F581-1+(COUNTIFS(G$399:$N$399,$A582)=COUNTIFS(G582:$N582,1)),F$398)+1))</f>
        <v>0</v>
      </c>
      <c r="G582" s="288">
        <f ca="1">IF($A582&lt;&gt;G$399,0,IF($A582&lt;&gt;$A581,1,MOD(G581-1+(COUNTIFS(H$399:$N$399,$A582)=COUNTIFS(H582:$N582,1)),G$398)+1))</f>
        <v>1</v>
      </c>
      <c r="H582" s="288">
        <f ca="1">IF($A582&lt;&gt;H$399,0,IF($A582&lt;&gt;$A581,1,MOD(H581-1+(COUNTIFS(I$399:$N$399,$A582)=COUNTIFS(I582:$N582,1)),H$398)+1))</f>
        <v>1</v>
      </c>
      <c r="I582" s="288">
        <f ca="1">IF($A582&lt;&gt;I$399,0,IF($A582&lt;&gt;$A581,1,MOD(I581-1+(COUNTIFS(N$399:$N$399,$A582)=COUNTIFS(N582:$N582,1)),I$398)+1))</f>
        <v>3</v>
      </c>
      <c r="J582" s="288"/>
      <c r="K582" s="288"/>
      <c r="L582" s="288"/>
      <c r="M582" s="288"/>
      <c r="O582">
        <v>182</v>
      </c>
      <c r="P582" s="107">
        <f t="shared" ca="1" si="344"/>
        <v>0.5</v>
      </c>
      <c r="Q582" s="107">
        <f t="shared" ca="1" si="345"/>
        <v>0</v>
      </c>
      <c r="R582" s="107">
        <f t="shared" ca="1" si="346"/>
        <v>0</v>
      </c>
      <c r="S582" s="107">
        <f t="shared" ca="1" si="347"/>
        <v>0</v>
      </c>
      <c r="T582" s="107">
        <v>0</v>
      </c>
      <c r="U582" s="107">
        <f t="shared" ca="1" si="348"/>
        <v>-0.5</v>
      </c>
      <c r="V582" s="107">
        <f t="shared" ca="1" si="349"/>
        <v>0.5</v>
      </c>
      <c r="W582" s="107"/>
      <c r="X582" s="107"/>
      <c r="Y582" s="107"/>
      <c r="Z582" s="107"/>
    </row>
    <row r="583" spans="1:26" outlineLevel="1">
      <c r="A583">
        <f t="shared" ca="1" si="350"/>
        <v>2</v>
      </c>
      <c r="B583" t="str">
        <f t="shared" ca="1" si="343"/>
        <v>EP3 LPD1 LPS2 LPM1</v>
      </c>
      <c r="C583" s="290">
        <f ca="1">IF($A583&lt;&gt;$A582,1,MOD(C582-1+(COUNTIFS(D$399:$N$399,$A583)=COUNTIFS(D583:$N583,1)),C$398)+1)</f>
        <v>3</v>
      </c>
      <c r="D583" s="288">
        <f ca="1">IF($A583&lt;&gt;D$399,0,IF($A583&lt;&gt;$A582,1,MOD(D582-1+(COUNTIFS(E$399:$N$399,$A583)=COUNTIFS(E583:$N583,1)),D$398)+1))</f>
        <v>0</v>
      </c>
      <c r="E583" s="288">
        <f ca="1">IF($A583&lt;&gt;E$399,0,IF($A583&lt;&gt;$A582,1,MOD(E582-1+(COUNTIFS(F$399:$N$399,$A583)=COUNTIFS(F583:$N583,1)),E$398)+1))</f>
        <v>0</v>
      </c>
      <c r="F583" s="288">
        <f ca="1">IF($A583&lt;&gt;F$399,0,IF($A583&lt;&gt;$A582,1,MOD(F582-1+(COUNTIFS(G$399:$N$399,$A583)=COUNTIFS(G583:$N583,1)),F$398)+1))</f>
        <v>0</v>
      </c>
      <c r="G583" s="288">
        <f ca="1">IF($A583&lt;&gt;G$399,0,IF($A583&lt;&gt;$A582,1,MOD(G582-1+(COUNTIFS(H$399:$N$399,$A583)=COUNTIFS(H583:$N583,1)),G$398)+1))</f>
        <v>1</v>
      </c>
      <c r="H583" s="288">
        <f ca="1">IF($A583&lt;&gt;H$399,0,IF($A583&lt;&gt;$A582,1,MOD(H582-1+(COUNTIFS(I$399:$N$399,$A583)=COUNTIFS(I583:$N583,1)),H$398)+1))</f>
        <v>2</v>
      </c>
      <c r="I583" s="288">
        <f ca="1">IF($A583&lt;&gt;I$399,0,IF($A583&lt;&gt;$A582,1,MOD(I582-1+(COUNTIFS(N$399:$N$399,$A583)=COUNTIFS(N583:$N583,1)),I$398)+1))</f>
        <v>1</v>
      </c>
      <c r="J583" s="288"/>
      <c r="K583" s="288"/>
      <c r="L583" s="288"/>
      <c r="M583" s="288"/>
      <c r="O583">
        <v>183</v>
      </c>
      <c r="P583" s="107">
        <f t="shared" ca="1" si="344"/>
        <v>0.5</v>
      </c>
      <c r="Q583" s="107">
        <f t="shared" ca="1" si="345"/>
        <v>0</v>
      </c>
      <c r="R583" s="107">
        <f t="shared" ca="1" si="346"/>
        <v>0</v>
      </c>
      <c r="S583" s="107">
        <f t="shared" ca="1" si="347"/>
        <v>0</v>
      </c>
      <c r="T583" s="107">
        <v>0</v>
      </c>
      <c r="U583" s="107">
        <f t="shared" ca="1" si="348"/>
        <v>0</v>
      </c>
      <c r="V583" s="107">
        <f t="shared" ca="1" si="349"/>
        <v>-0.5</v>
      </c>
      <c r="W583" s="107"/>
      <c r="X583" s="107"/>
      <c r="Y583" s="107"/>
      <c r="Z583" s="107"/>
    </row>
    <row r="584" spans="1:26" outlineLevel="1">
      <c r="A584">
        <f t="shared" ca="1" si="350"/>
        <v>2</v>
      </c>
      <c r="B584" t="str">
        <f t="shared" ca="1" si="343"/>
        <v>EP3 LPD1 LPS2 LPM2</v>
      </c>
      <c r="C584" s="290">
        <f ca="1">IF($A584&lt;&gt;$A583,1,MOD(C583-1+(COUNTIFS(D$399:$N$399,$A584)=COUNTIFS(D584:$N584,1)),C$398)+1)</f>
        <v>3</v>
      </c>
      <c r="D584" s="288">
        <f ca="1">IF($A584&lt;&gt;D$399,0,IF($A584&lt;&gt;$A583,1,MOD(D583-1+(COUNTIFS(E$399:$N$399,$A584)=COUNTIFS(E584:$N584,1)),D$398)+1))</f>
        <v>0</v>
      </c>
      <c r="E584" s="288">
        <f ca="1">IF($A584&lt;&gt;E$399,0,IF($A584&lt;&gt;$A583,1,MOD(E583-1+(COUNTIFS(F$399:$N$399,$A584)=COUNTIFS(F584:$N584,1)),E$398)+1))</f>
        <v>0</v>
      </c>
      <c r="F584" s="288">
        <f ca="1">IF($A584&lt;&gt;F$399,0,IF($A584&lt;&gt;$A583,1,MOD(F583-1+(COUNTIFS(G$399:$N$399,$A584)=COUNTIFS(G584:$N584,1)),F$398)+1))</f>
        <v>0</v>
      </c>
      <c r="G584" s="288">
        <f ca="1">IF($A584&lt;&gt;G$399,0,IF($A584&lt;&gt;$A583,1,MOD(G583-1+(COUNTIFS(H$399:$N$399,$A584)=COUNTIFS(H584:$N584,1)),G$398)+1))</f>
        <v>1</v>
      </c>
      <c r="H584" s="288">
        <f ca="1">IF($A584&lt;&gt;H$399,0,IF($A584&lt;&gt;$A583,1,MOD(H583-1+(COUNTIFS(I$399:$N$399,$A584)=COUNTIFS(I584:$N584,1)),H$398)+1))</f>
        <v>2</v>
      </c>
      <c r="I584" s="288">
        <f ca="1">IF($A584&lt;&gt;I$399,0,IF($A584&lt;&gt;$A583,1,MOD(I583-1+(COUNTIFS(N$399:$N$399,$A584)=COUNTIFS(N584:$N584,1)),I$398)+1))</f>
        <v>2</v>
      </c>
      <c r="J584" s="288"/>
      <c r="K584" s="288"/>
      <c r="L584" s="288"/>
      <c r="M584" s="288"/>
      <c r="O584">
        <v>184</v>
      </c>
      <c r="P584" s="107">
        <f t="shared" ca="1" si="344"/>
        <v>0.5</v>
      </c>
      <c r="Q584" s="107">
        <f t="shared" ca="1" si="345"/>
        <v>0</v>
      </c>
      <c r="R584" s="107">
        <f t="shared" ca="1" si="346"/>
        <v>0</v>
      </c>
      <c r="S584" s="107">
        <f t="shared" ca="1" si="347"/>
        <v>0</v>
      </c>
      <c r="T584" s="107">
        <v>0</v>
      </c>
      <c r="U584" s="107">
        <f t="shared" ca="1" si="348"/>
        <v>0</v>
      </c>
      <c r="V584" s="107">
        <f t="shared" ca="1" si="349"/>
        <v>0</v>
      </c>
      <c r="W584" s="107"/>
      <c r="X584" s="107"/>
      <c r="Y584" s="107"/>
      <c r="Z584" s="107"/>
    </row>
    <row r="585" spans="1:26" outlineLevel="1">
      <c r="A585">
        <f t="shared" ca="1" si="350"/>
        <v>2</v>
      </c>
      <c r="B585" t="str">
        <f t="shared" ca="1" si="343"/>
        <v>EP3 LPD1 LPS2 LPM3</v>
      </c>
      <c r="C585" s="290">
        <f ca="1">IF($A585&lt;&gt;$A584,1,MOD(C584-1+(COUNTIFS(D$399:$N$399,$A585)=COUNTIFS(D585:$N585,1)),C$398)+1)</f>
        <v>3</v>
      </c>
      <c r="D585" s="288">
        <f ca="1">IF($A585&lt;&gt;D$399,0,IF($A585&lt;&gt;$A584,1,MOD(D584-1+(COUNTIFS(E$399:$N$399,$A585)=COUNTIFS(E585:$N585,1)),D$398)+1))</f>
        <v>0</v>
      </c>
      <c r="E585" s="288">
        <f ca="1">IF($A585&lt;&gt;E$399,0,IF($A585&lt;&gt;$A584,1,MOD(E584-1+(COUNTIFS(F$399:$N$399,$A585)=COUNTIFS(F585:$N585,1)),E$398)+1))</f>
        <v>0</v>
      </c>
      <c r="F585" s="288">
        <f ca="1">IF($A585&lt;&gt;F$399,0,IF($A585&lt;&gt;$A584,1,MOD(F584-1+(COUNTIFS(G$399:$N$399,$A585)=COUNTIFS(G585:$N585,1)),F$398)+1))</f>
        <v>0</v>
      </c>
      <c r="G585" s="288">
        <f ca="1">IF($A585&lt;&gt;G$399,0,IF($A585&lt;&gt;$A584,1,MOD(G584-1+(COUNTIFS(H$399:$N$399,$A585)=COUNTIFS(H585:$N585,1)),G$398)+1))</f>
        <v>1</v>
      </c>
      <c r="H585" s="288">
        <f ca="1">IF($A585&lt;&gt;H$399,0,IF($A585&lt;&gt;$A584,1,MOD(H584-1+(COUNTIFS(I$399:$N$399,$A585)=COUNTIFS(I585:$N585,1)),H$398)+1))</f>
        <v>2</v>
      </c>
      <c r="I585" s="288">
        <f ca="1">IF($A585&lt;&gt;I$399,0,IF($A585&lt;&gt;$A584,1,MOD(I584-1+(COUNTIFS(N$399:$N$399,$A585)=COUNTIFS(N585:$N585,1)),I$398)+1))</f>
        <v>3</v>
      </c>
      <c r="J585" s="288"/>
      <c r="K585" s="288"/>
      <c r="L585" s="288"/>
      <c r="M585" s="288"/>
      <c r="O585">
        <v>185</v>
      </c>
      <c r="P585" s="107">
        <f t="shared" ca="1" si="344"/>
        <v>0.5</v>
      </c>
      <c r="Q585" s="107">
        <f t="shared" ca="1" si="345"/>
        <v>0</v>
      </c>
      <c r="R585" s="107">
        <f t="shared" ca="1" si="346"/>
        <v>0</v>
      </c>
      <c r="S585" s="107">
        <f t="shared" ca="1" si="347"/>
        <v>0</v>
      </c>
      <c r="T585" s="107">
        <v>0</v>
      </c>
      <c r="U585" s="107">
        <f t="shared" ca="1" si="348"/>
        <v>0</v>
      </c>
      <c r="V585" s="107">
        <f t="shared" ca="1" si="349"/>
        <v>0.5</v>
      </c>
      <c r="W585" s="107"/>
      <c r="X585" s="107"/>
      <c r="Y585" s="107"/>
      <c r="Z585" s="107"/>
    </row>
    <row r="586" spans="1:26" outlineLevel="1">
      <c r="A586">
        <f t="shared" ca="1" si="350"/>
        <v>2</v>
      </c>
      <c r="B586" t="str">
        <f t="shared" ca="1" si="343"/>
        <v>EP3 LPD1 LPS3 LPM1</v>
      </c>
      <c r="C586" s="290">
        <f ca="1">IF($A586&lt;&gt;$A585,1,MOD(C585-1+(COUNTIFS(D$399:$N$399,$A586)=COUNTIFS(D586:$N586,1)),C$398)+1)</f>
        <v>3</v>
      </c>
      <c r="D586" s="288">
        <f ca="1">IF($A586&lt;&gt;D$399,0,IF($A586&lt;&gt;$A585,1,MOD(D585-1+(COUNTIFS(E$399:$N$399,$A586)=COUNTIFS(E586:$N586,1)),D$398)+1))</f>
        <v>0</v>
      </c>
      <c r="E586" s="288">
        <f ca="1">IF($A586&lt;&gt;E$399,0,IF($A586&lt;&gt;$A585,1,MOD(E585-1+(COUNTIFS(F$399:$N$399,$A586)=COUNTIFS(F586:$N586,1)),E$398)+1))</f>
        <v>0</v>
      </c>
      <c r="F586" s="288">
        <f ca="1">IF($A586&lt;&gt;F$399,0,IF($A586&lt;&gt;$A585,1,MOD(F585-1+(COUNTIFS(G$399:$N$399,$A586)=COUNTIFS(G586:$N586,1)),F$398)+1))</f>
        <v>0</v>
      </c>
      <c r="G586" s="288">
        <f ca="1">IF($A586&lt;&gt;G$399,0,IF($A586&lt;&gt;$A585,1,MOD(G585-1+(COUNTIFS(H$399:$N$399,$A586)=COUNTIFS(H586:$N586,1)),G$398)+1))</f>
        <v>1</v>
      </c>
      <c r="H586" s="288">
        <f ca="1">IF($A586&lt;&gt;H$399,0,IF($A586&lt;&gt;$A585,1,MOD(H585-1+(COUNTIFS(I$399:$N$399,$A586)=COUNTIFS(I586:$N586,1)),H$398)+1))</f>
        <v>3</v>
      </c>
      <c r="I586" s="288">
        <f ca="1">IF($A586&lt;&gt;I$399,0,IF($A586&lt;&gt;$A585,1,MOD(I585-1+(COUNTIFS(N$399:$N$399,$A586)=COUNTIFS(N586:$N586,1)),I$398)+1))</f>
        <v>1</v>
      </c>
      <c r="J586" s="288"/>
      <c r="K586" s="288"/>
      <c r="L586" s="288"/>
      <c r="M586" s="288"/>
      <c r="O586">
        <v>186</v>
      </c>
      <c r="P586" s="107">
        <f t="shared" ca="1" si="344"/>
        <v>0.5</v>
      </c>
      <c r="Q586" s="107">
        <f t="shared" ca="1" si="345"/>
        <v>0</v>
      </c>
      <c r="R586" s="107">
        <f t="shared" ca="1" si="346"/>
        <v>0</v>
      </c>
      <c r="S586" s="107">
        <f t="shared" ca="1" si="347"/>
        <v>0</v>
      </c>
      <c r="T586" s="107">
        <v>0</v>
      </c>
      <c r="U586" s="107">
        <f t="shared" ca="1" si="348"/>
        <v>0.5</v>
      </c>
      <c r="V586" s="107">
        <f t="shared" ca="1" si="349"/>
        <v>-0.5</v>
      </c>
      <c r="W586" s="107"/>
      <c r="X586" s="107"/>
      <c r="Y586" s="107"/>
      <c r="Z586" s="107"/>
    </row>
    <row r="587" spans="1:26" outlineLevel="1">
      <c r="A587">
        <f t="shared" ca="1" si="350"/>
        <v>2</v>
      </c>
      <c r="B587" t="str">
        <f t="shared" ca="1" si="343"/>
        <v>EP3 LPD1 LPS3 LPM2</v>
      </c>
      <c r="C587" s="290">
        <f ca="1">IF($A587&lt;&gt;$A586,1,MOD(C586-1+(COUNTIFS(D$399:$N$399,$A587)=COUNTIFS(D587:$N587,1)),C$398)+1)</f>
        <v>3</v>
      </c>
      <c r="D587" s="288">
        <f ca="1">IF($A587&lt;&gt;D$399,0,IF($A587&lt;&gt;$A586,1,MOD(D586-1+(COUNTIFS(E$399:$N$399,$A587)=COUNTIFS(E587:$N587,1)),D$398)+1))</f>
        <v>0</v>
      </c>
      <c r="E587" s="288">
        <f ca="1">IF($A587&lt;&gt;E$399,0,IF($A587&lt;&gt;$A586,1,MOD(E586-1+(COUNTIFS(F$399:$N$399,$A587)=COUNTIFS(F587:$N587,1)),E$398)+1))</f>
        <v>0</v>
      </c>
      <c r="F587" s="288">
        <f ca="1">IF($A587&lt;&gt;F$399,0,IF($A587&lt;&gt;$A586,1,MOD(F586-1+(COUNTIFS(G$399:$N$399,$A587)=COUNTIFS(G587:$N587,1)),F$398)+1))</f>
        <v>0</v>
      </c>
      <c r="G587" s="288">
        <f ca="1">IF($A587&lt;&gt;G$399,0,IF($A587&lt;&gt;$A586,1,MOD(G586-1+(COUNTIFS(H$399:$N$399,$A587)=COUNTIFS(H587:$N587,1)),G$398)+1))</f>
        <v>1</v>
      </c>
      <c r="H587" s="288">
        <f ca="1">IF($A587&lt;&gt;H$399,0,IF($A587&lt;&gt;$A586,1,MOD(H586-1+(COUNTIFS(I$399:$N$399,$A587)=COUNTIFS(I587:$N587,1)),H$398)+1))</f>
        <v>3</v>
      </c>
      <c r="I587" s="288">
        <f ca="1">IF($A587&lt;&gt;I$399,0,IF($A587&lt;&gt;$A586,1,MOD(I586-1+(COUNTIFS(N$399:$N$399,$A587)=COUNTIFS(N587:$N587,1)),I$398)+1))</f>
        <v>2</v>
      </c>
      <c r="J587" s="288"/>
      <c r="K587" s="288"/>
      <c r="L587" s="288"/>
      <c r="M587" s="288"/>
      <c r="O587">
        <v>187</v>
      </c>
      <c r="P587" s="107">
        <f t="shared" ca="1" si="344"/>
        <v>0.5</v>
      </c>
      <c r="Q587" s="107">
        <f t="shared" ca="1" si="345"/>
        <v>0</v>
      </c>
      <c r="R587" s="107">
        <f t="shared" ca="1" si="346"/>
        <v>0</v>
      </c>
      <c r="S587" s="107">
        <f t="shared" ca="1" si="347"/>
        <v>0</v>
      </c>
      <c r="T587" s="107">
        <v>0</v>
      </c>
      <c r="U587" s="107">
        <f t="shared" ca="1" si="348"/>
        <v>0.5</v>
      </c>
      <c r="V587" s="107">
        <f t="shared" ca="1" si="349"/>
        <v>0</v>
      </c>
      <c r="W587" s="107"/>
      <c r="X587" s="107"/>
      <c r="Y587" s="107"/>
      <c r="Z587" s="107"/>
    </row>
    <row r="588" spans="1:26" outlineLevel="1">
      <c r="A588">
        <f t="shared" ca="1" si="350"/>
        <v>2</v>
      </c>
      <c r="B588" t="str">
        <f t="shared" ca="1" si="343"/>
        <v>EP3 LPD1 LPS3 LPM3</v>
      </c>
      <c r="C588" s="290">
        <f ca="1">IF($A588&lt;&gt;$A587,1,MOD(C587-1+(COUNTIFS(D$399:$N$399,$A588)=COUNTIFS(D588:$N588,1)),C$398)+1)</f>
        <v>3</v>
      </c>
      <c r="D588" s="288">
        <f ca="1">IF($A588&lt;&gt;D$399,0,IF($A588&lt;&gt;$A587,1,MOD(D587-1+(COUNTIFS(E$399:$N$399,$A588)=COUNTIFS(E588:$N588,1)),D$398)+1))</f>
        <v>0</v>
      </c>
      <c r="E588" s="288">
        <f ca="1">IF($A588&lt;&gt;E$399,0,IF($A588&lt;&gt;$A587,1,MOD(E587-1+(COUNTIFS(F$399:$N$399,$A588)=COUNTIFS(F588:$N588,1)),E$398)+1))</f>
        <v>0</v>
      </c>
      <c r="F588" s="288">
        <f ca="1">IF($A588&lt;&gt;F$399,0,IF($A588&lt;&gt;$A587,1,MOD(F587-1+(COUNTIFS(G$399:$N$399,$A588)=COUNTIFS(G588:$N588,1)),F$398)+1))</f>
        <v>0</v>
      </c>
      <c r="G588" s="288">
        <f ca="1">IF($A588&lt;&gt;G$399,0,IF($A588&lt;&gt;$A587,1,MOD(G587-1+(COUNTIFS(H$399:$N$399,$A588)=COUNTIFS(H588:$N588,1)),G$398)+1))</f>
        <v>1</v>
      </c>
      <c r="H588" s="288">
        <f ca="1">IF($A588&lt;&gt;H$399,0,IF($A588&lt;&gt;$A587,1,MOD(H587-1+(COUNTIFS(I$399:$N$399,$A588)=COUNTIFS(I588:$N588,1)),H$398)+1))</f>
        <v>3</v>
      </c>
      <c r="I588" s="288">
        <f ca="1">IF($A588&lt;&gt;I$399,0,IF($A588&lt;&gt;$A587,1,MOD(I587-1+(COUNTIFS(N$399:$N$399,$A588)=COUNTIFS(N588:$N588,1)),I$398)+1))</f>
        <v>3</v>
      </c>
      <c r="J588" s="288"/>
      <c r="K588" s="288"/>
      <c r="L588" s="288"/>
      <c r="M588" s="288"/>
      <c r="O588">
        <v>188</v>
      </c>
      <c r="P588" s="107">
        <f t="shared" ca="1" si="344"/>
        <v>0.5</v>
      </c>
      <c r="Q588" s="107">
        <f t="shared" ca="1" si="345"/>
        <v>0</v>
      </c>
      <c r="R588" s="107">
        <f t="shared" ca="1" si="346"/>
        <v>0</v>
      </c>
      <c r="S588" s="107">
        <f t="shared" ca="1" si="347"/>
        <v>0</v>
      </c>
      <c r="T588" s="107">
        <v>0</v>
      </c>
      <c r="U588" s="107">
        <f t="shared" ca="1" si="348"/>
        <v>0.5</v>
      </c>
      <c r="V588" s="107">
        <f t="shared" ca="1" si="349"/>
        <v>0.5</v>
      </c>
      <c r="W588" s="107"/>
      <c r="X588" s="107"/>
      <c r="Y588" s="107"/>
      <c r="Z588" s="107"/>
    </row>
    <row r="589" spans="1:26" outlineLevel="1">
      <c r="A589">
        <f t="shared" ca="1" si="350"/>
        <v>2</v>
      </c>
      <c r="B589" t="str">
        <f t="shared" ca="1" si="343"/>
        <v>EP1 LPD1 LPS1 LPM1</v>
      </c>
      <c r="C589" s="290">
        <f ca="1">IF($A589&lt;&gt;$A588,1,MOD(C588-1+(COUNTIFS(D$399:$N$399,$A589)=COUNTIFS(D589:$N589,1)),C$398)+1)</f>
        <v>1</v>
      </c>
      <c r="D589" s="288">
        <f ca="1">IF($A589&lt;&gt;D$399,0,IF($A589&lt;&gt;$A588,1,MOD(D588-1+(COUNTIFS(E$399:$N$399,$A589)=COUNTIFS(E589:$N589,1)),D$398)+1))</f>
        <v>0</v>
      </c>
      <c r="E589" s="288">
        <f ca="1">IF($A589&lt;&gt;E$399,0,IF($A589&lt;&gt;$A588,1,MOD(E588-1+(COUNTIFS(F$399:$N$399,$A589)=COUNTIFS(F589:$N589,1)),E$398)+1))</f>
        <v>0</v>
      </c>
      <c r="F589" s="288">
        <f ca="1">IF($A589&lt;&gt;F$399,0,IF($A589&lt;&gt;$A588,1,MOD(F588-1+(COUNTIFS(G$399:$N$399,$A589)=COUNTIFS(G589:$N589,1)),F$398)+1))</f>
        <v>0</v>
      </c>
      <c r="G589" s="288">
        <f ca="1">IF($A589&lt;&gt;G$399,0,IF($A589&lt;&gt;$A588,1,MOD(G588-1+(COUNTIFS(H$399:$N$399,$A589)=COUNTIFS(H589:$N589,1)),G$398)+1))</f>
        <v>1</v>
      </c>
      <c r="H589" s="288">
        <f ca="1">IF($A589&lt;&gt;H$399,0,IF($A589&lt;&gt;$A588,1,MOD(H588-1+(COUNTIFS(I$399:$N$399,$A589)=COUNTIFS(I589:$N589,1)),H$398)+1))</f>
        <v>1</v>
      </c>
      <c r="I589" s="288">
        <f ca="1">IF($A589&lt;&gt;I$399,0,IF($A589&lt;&gt;$A588,1,MOD(I588-1+(COUNTIFS(N$399:$N$399,$A589)=COUNTIFS(N589:$N589,1)),I$398)+1))</f>
        <v>1</v>
      </c>
      <c r="J589" s="288"/>
      <c r="K589" s="288"/>
      <c r="L589" s="288"/>
      <c r="M589" s="288"/>
      <c r="O589">
        <v>189</v>
      </c>
      <c r="P589" s="107">
        <f t="shared" ca="1" si="344"/>
        <v>-0.5</v>
      </c>
      <c r="Q589" s="107">
        <f t="shared" ca="1" si="345"/>
        <v>0</v>
      </c>
      <c r="R589" s="107">
        <f t="shared" ca="1" si="346"/>
        <v>0</v>
      </c>
      <c r="S589" s="107">
        <f t="shared" ca="1" si="347"/>
        <v>0</v>
      </c>
      <c r="T589" s="107">
        <v>0</v>
      </c>
      <c r="U589" s="107">
        <f t="shared" ca="1" si="348"/>
        <v>-0.5</v>
      </c>
      <c r="V589" s="107">
        <f t="shared" ca="1" si="349"/>
        <v>-0.5</v>
      </c>
      <c r="W589" s="107"/>
      <c r="X589" s="107"/>
      <c r="Y589" s="107"/>
      <c r="Z589" s="107"/>
    </row>
    <row r="590" spans="1:26" outlineLevel="1">
      <c r="A590">
        <f t="shared" ca="1" si="350"/>
        <v>2</v>
      </c>
      <c r="B590" t="str">
        <f t="shared" ca="1" si="343"/>
        <v>EP1 LPD1 LPS1 LPM2</v>
      </c>
      <c r="C590" s="290">
        <f ca="1">IF($A590&lt;&gt;$A589,1,MOD(C589-1+(COUNTIFS(D$399:$N$399,$A590)=COUNTIFS(D590:$N590,1)),C$398)+1)</f>
        <v>1</v>
      </c>
      <c r="D590" s="288">
        <f ca="1">IF($A590&lt;&gt;D$399,0,IF($A590&lt;&gt;$A589,1,MOD(D589-1+(COUNTIFS(E$399:$N$399,$A590)=COUNTIFS(E590:$N590,1)),D$398)+1))</f>
        <v>0</v>
      </c>
      <c r="E590" s="288">
        <f ca="1">IF($A590&lt;&gt;E$399,0,IF($A590&lt;&gt;$A589,1,MOD(E589-1+(COUNTIFS(F$399:$N$399,$A590)=COUNTIFS(F590:$N590,1)),E$398)+1))</f>
        <v>0</v>
      </c>
      <c r="F590" s="288">
        <f ca="1">IF($A590&lt;&gt;F$399,0,IF($A590&lt;&gt;$A589,1,MOD(F589-1+(COUNTIFS(G$399:$N$399,$A590)=COUNTIFS(G590:$N590,1)),F$398)+1))</f>
        <v>0</v>
      </c>
      <c r="G590" s="288">
        <f ca="1">IF($A590&lt;&gt;G$399,0,IF($A590&lt;&gt;$A589,1,MOD(G589-1+(COUNTIFS(H$399:$N$399,$A590)=COUNTIFS(H590:$N590,1)),G$398)+1))</f>
        <v>1</v>
      </c>
      <c r="H590" s="288">
        <f ca="1">IF($A590&lt;&gt;H$399,0,IF($A590&lt;&gt;$A589,1,MOD(H589-1+(COUNTIFS(I$399:$N$399,$A590)=COUNTIFS(I590:$N590,1)),H$398)+1))</f>
        <v>1</v>
      </c>
      <c r="I590" s="288">
        <f ca="1">IF($A590&lt;&gt;I$399,0,IF($A590&lt;&gt;$A589,1,MOD(I589-1+(COUNTIFS(N$399:$N$399,$A590)=COUNTIFS(N590:$N590,1)),I$398)+1))</f>
        <v>2</v>
      </c>
      <c r="J590" s="288"/>
      <c r="K590" s="288"/>
      <c r="L590" s="288"/>
      <c r="M590" s="288"/>
      <c r="O590">
        <v>190</v>
      </c>
      <c r="P590" s="107">
        <f t="shared" ca="1" si="344"/>
        <v>-0.5</v>
      </c>
      <c r="Q590" s="107">
        <f t="shared" ca="1" si="345"/>
        <v>0</v>
      </c>
      <c r="R590" s="107">
        <f t="shared" ca="1" si="346"/>
        <v>0</v>
      </c>
      <c r="S590" s="107">
        <f t="shared" ca="1" si="347"/>
        <v>0</v>
      </c>
      <c r="T590" s="107">
        <v>0</v>
      </c>
      <c r="U590" s="107">
        <f t="shared" ca="1" si="348"/>
        <v>-0.5</v>
      </c>
      <c r="V590" s="107">
        <f t="shared" ca="1" si="349"/>
        <v>0</v>
      </c>
      <c r="W590" s="107"/>
      <c r="X590" s="107"/>
      <c r="Y590" s="107"/>
      <c r="Z590" s="107"/>
    </row>
    <row r="591" spans="1:26" outlineLevel="1">
      <c r="A591">
        <f t="shared" ca="1" si="350"/>
        <v>2</v>
      </c>
      <c r="B591" t="str">
        <f t="shared" ca="1" si="343"/>
        <v>EP1 LPD1 LPS1 LPM3</v>
      </c>
      <c r="C591" s="290">
        <f ca="1">IF($A591&lt;&gt;$A590,1,MOD(C590-1+(COUNTIFS(D$399:$N$399,$A591)=COUNTIFS(D591:$N591,1)),C$398)+1)</f>
        <v>1</v>
      </c>
      <c r="D591" s="288">
        <f ca="1">IF($A591&lt;&gt;D$399,0,IF($A591&lt;&gt;$A590,1,MOD(D590-1+(COUNTIFS(E$399:$N$399,$A591)=COUNTIFS(E591:$N591,1)),D$398)+1))</f>
        <v>0</v>
      </c>
      <c r="E591" s="288">
        <f ca="1">IF($A591&lt;&gt;E$399,0,IF($A591&lt;&gt;$A590,1,MOD(E590-1+(COUNTIFS(F$399:$N$399,$A591)=COUNTIFS(F591:$N591,1)),E$398)+1))</f>
        <v>0</v>
      </c>
      <c r="F591" s="288">
        <f ca="1">IF($A591&lt;&gt;F$399,0,IF($A591&lt;&gt;$A590,1,MOD(F590-1+(COUNTIFS(G$399:$N$399,$A591)=COUNTIFS(G591:$N591,1)),F$398)+1))</f>
        <v>0</v>
      </c>
      <c r="G591" s="288">
        <f ca="1">IF($A591&lt;&gt;G$399,0,IF($A591&lt;&gt;$A590,1,MOD(G590-1+(COUNTIFS(H$399:$N$399,$A591)=COUNTIFS(H591:$N591,1)),G$398)+1))</f>
        <v>1</v>
      </c>
      <c r="H591" s="288">
        <f ca="1">IF($A591&lt;&gt;H$399,0,IF($A591&lt;&gt;$A590,1,MOD(H590-1+(COUNTIFS(I$399:$N$399,$A591)=COUNTIFS(I591:$N591,1)),H$398)+1))</f>
        <v>1</v>
      </c>
      <c r="I591" s="288">
        <f ca="1">IF($A591&lt;&gt;I$399,0,IF($A591&lt;&gt;$A590,1,MOD(I590-1+(COUNTIFS(N$399:$N$399,$A591)=COUNTIFS(N591:$N591,1)),I$398)+1))</f>
        <v>3</v>
      </c>
      <c r="J591" s="288"/>
      <c r="K591" s="288"/>
      <c r="L591" s="288"/>
      <c r="M591" s="288"/>
      <c r="O591">
        <v>191</v>
      </c>
      <c r="P591" s="107">
        <f t="shared" ca="1" si="344"/>
        <v>-0.5</v>
      </c>
      <c r="Q591" s="107">
        <f t="shared" ca="1" si="345"/>
        <v>0</v>
      </c>
      <c r="R591" s="107">
        <f t="shared" ca="1" si="346"/>
        <v>0</v>
      </c>
      <c r="S591" s="107">
        <f t="shared" ca="1" si="347"/>
        <v>0</v>
      </c>
      <c r="T591" s="107">
        <v>0</v>
      </c>
      <c r="U591" s="107">
        <f t="shared" ca="1" si="348"/>
        <v>-0.5</v>
      </c>
      <c r="V591" s="107">
        <f t="shared" ca="1" si="349"/>
        <v>0.5</v>
      </c>
      <c r="W591" s="107"/>
      <c r="X591" s="107"/>
      <c r="Y591" s="107"/>
      <c r="Z591" s="107"/>
    </row>
    <row r="592" spans="1:26" outlineLevel="1">
      <c r="A592">
        <f t="shared" ca="1" si="350"/>
        <v>2</v>
      </c>
      <c r="B592" t="str">
        <f t="shared" ca="1" si="343"/>
        <v>EP1 LPD1 LPS2 LPM1</v>
      </c>
      <c r="C592" s="290">
        <f ca="1">IF($A592&lt;&gt;$A591,1,MOD(C591-1+(COUNTIFS(D$399:$N$399,$A592)=COUNTIFS(D592:$N592,1)),C$398)+1)</f>
        <v>1</v>
      </c>
      <c r="D592" s="288">
        <f ca="1">IF($A592&lt;&gt;D$399,0,IF($A592&lt;&gt;$A591,1,MOD(D591-1+(COUNTIFS(E$399:$N$399,$A592)=COUNTIFS(E592:$N592,1)),D$398)+1))</f>
        <v>0</v>
      </c>
      <c r="E592" s="288">
        <f ca="1">IF($A592&lt;&gt;E$399,0,IF($A592&lt;&gt;$A591,1,MOD(E591-1+(COUNTIFS(F$399:$N$399,$A592)=COUNTIFS(F592:$N592,1)),E$398)+1))</f>
        <v>0</v>
      </c>
      <c r="F592" s="288">
        <f ca="1">IF($A592&lt;&gt;F$399,0,IF($A592&lt;&gt;$A591,1,MOD(F591-1+(COUNTIFS(G$399:$N$399,$A592)=COUNTIFS(G592:$N592,1)),F$398)+1))</f>
        <v>0</v>
      </c>
      <c r="G592" s="288">
        <f ca="1">IF($A592&lt;&gt;G$399,0,IF($A592&lt;&gt;$A591,1,MOD(G591-1+(COUNTIFS(H$399:$N$399,$A592)=COUNTIFS(H592:$N592,1)),G$398)+1))</f>
        <v>1</v>
      </c>
      <c r="H592" s="288">
        <f ca="1">IF($A592&lt;&gt;H$399,0,IF($A592&lt;&gt;$A591,1,MOD(H591-1+(COUNTIFS(I$399:$N$399,$A592)=COUNTIFS(I592:$N592,1)),H$398)+1))</f>
        <v>2</v>
      </c>
      <c r="I592" s="288">
        <f ca="1">IF($A592&lt;&gt;I$399,0,IF($A592&lt;&gt;$A591,1,MOD(I591-1+(COUNTIFS(N$399:$N$399,$A592)=COUNTIFS(N592:$N592,1)),I$398)+1))</f>
        <v>1</v>
      </c>
      <c r="J592" s="288"/>
      <c r="K592" s="288"/>
      <c r="L592" s="288"/>
      <c r="M592" s="288"/>
      <c r="O592">
        <v>192</v>
      </c>
      <c r="P592" s="107">
        <f t="shared" ca="1" si="344"/>
        <v>-0.5</v>
      </c>
      <c r="Q592" s="107">
        <f t="shared" ca="1" si="345"/>
        <v>0</v>
      </c>
      <c r="R592" s="107">
        <f t="shared" ca="1" si="346"/>
        <v>0</v>
      </c>
      <c r="S592" s="107">
        <f t="shared" ca="1" si="347"/>
        <v>0</v>
      </c>
      <c r="T592" s="107">
        <v>0</v>
      </c>
      <c r="U592" s="107">
        <f t="shared" ca="1" si="348"/>
        <v>0</v>
      </c>
      <c r="V592" s="107">
        <f t="shared" ca="1" si="349"/>
        <v>-0.5</v>
      </c>
      <c r="W592" s="107"/>
      <c r="X592" s="107"/>
      <c r="Y592" s="107"/>
      <c r="Z592" s="107"/>
    </row>
    <row r="593" spans="1:26" outlineLevel="1">
      <c r="A593">
        <f t="shared" ca="1" si="350"/>
        <v>2</v>
      </c>
      <c r="B593" t="str">
        <f t="shared" ref="B593:B656" ca="1" si="351">"EP"&amp;$C593&amp;IF($A593=0," LPAll"&amp;$D593,"")&amp;IF($A593=1," LPD"&amp;$E593&amp;" LPS"&amp;$F593,"")&amp;IF($A593=2," LPD"&amp;$G593&amp;" LPS"&amp;$H593&amp;" LPM"&amp;$I593,"")</f>
        <v>EP1 LPD1 LPS2 LPM2</v>
      </c>
      <c r="C593" s="290">
        <f ca="1">IF($A593&lt;&gt;$A592,1,MOD(C592-1+(COUNTIFS(D$399:$N$399,$A593)=COUNTIFS(D593:$N593,1)),C$398)+1)</f>
        <v>1</v>
      </c>
      <c r="D593" s="288">
        <f ca="1">IF($A593&lt;&gt;D$399,0,IF($A593&lt;&gt;$A592,1,MOD(D592-1+(COUNTIFS(E$399:$N$399,$A593)=COUNTIFS(E593:$N593,1)),D$398)+1))</f>
        <v>0</v>
      </c>
      <c r="E593" s="288">
        <f ca="1">IF($A593&lt;&gt;E$399,0,IF($A593&lt;&gt;$A592,1,MOD(E592-1+(COUNTIFS(F$399:$N$399,$A593)=COUNTIFS(F593:$N593,1)),E$398)+1))</f>
        <v>0</v>
      </c>
      <c r="F593" s="288">
        <f ca="1">IF($A593&lt;&gt;F$399,0,IF($A593&lt;&gt;$A592,1,MOD(F592-1+(COUNTIFS(G$399:$N$399,$A593)=COUNTIFS(G593:$N593,1)),F$398)+1))</f>
        <v>0</v>
      </c>
      <c r="G593" s="288">
        <f ca="1">IF($A593&lt;&gt;G$399,0,IF($A593&lt;&gt;$A592,1,MOD(G592-1+(COUNTIFS(H$399:$N$399,$A593)=COUNTIFS(H593:$N593,1)),G$398)+1))</f>
        <v>1</v>
      </c>
      <c r="H593" s="288">
        <f ca="1">IF($A593&lt;&gt;H$399,0,IF($A593&lt;&gt;$A592,1,MOD(H592-1+(COUNTIFS(I$399:$N$399,$A593)=COUNTIFS(I593:$N593,1)),H$398)+1))</f>
        <v>2</v>
      </c>
      <c r="I593" s="288">
        <f ca="1">IF($A593&lt;&gt;I$399,0,IF($A593&lt;&gt;$A592,1,MOD(I592-1+(COUNTIFS(N$399:$N$399,$A593)=COUNTIFS(N593:$N593,1)),I$398)+1))</f>
        <v>2</v>
      </c>
      <c r="J593" s="288"/>
      <c r="K593" s="288"/>
      <c r="L593" s="288"/>
      <c r="M593" s="288"/>
      <c r="O593">
        <v>193</v>
      </c>
      <c r="P593" s="107">
        <f t="shared" ca="1" si="344"/>
        <v>-0.5</v>
      </c>
      <c r="Q593" s="107">
        <f t="shared" ca="1" si="345"/>
        <v>0</v>
      </c>
      <c r="R593" s="107">
        <f t="shared" ca="1" si="346"/>
        <v>0</v>
      </c>
      <c r="S593" s="107">
        <f t="shared" ca="1" si="347"/>
        <v>0</v>
      </c>
      <c r="T593" s="107">
        <v>0</v>
      </c>
      <c r="U593" s="107">
        <f t="shared" ca="1" si="348"/>
        <v>0</v>
      </c>
      <c r="V593" s="107">
        <f t="shared" ca="1" si="349"/>
        <v>0</v>
      </c>
      <c r="W593" s="107"/>
      <c r="X593" s="107"/>
      <c r="Y593" s="107"/>
      <c r="Z593" s="107"/>
    </row>
    <row r="594" spans="1:26" outlineLevel="1">
      <c r="A594">
        <f t="shared" ca="1" si="350"/>
        <v>2</v>
      </c>
      <c r="B594" t="str">
        <f t="shared" ca="1" si="351"/>
        <v>EP1 LPD1 LPS2 LPM3</v>
      </c>
      <c r="C594" s="290">
        <f ca="1">IF($A594&lt;&gt;$A593,1,MOD(C593-1+(COUNTIFS(D$399:$N$399,$A594)=COUNTIFS(D594:$N594,1)),C$398)+1)</f>
        <v>1</v>
      </c>
      <c r="D594" s="288">
        <f ca="1">IF($A594&lt;&gt;D$399,0,IF($A594&lt;&gt;$A593,1,MOD(D593-1+(COUNTIFS(E$399:$N$399,$A594)=COUNTIFS(E594:$N594,1)),D$398)+1))</f>
        <v>0</v>
      </c>
      <c r="E594" s="288">
        <f ca="1">IF($A594&lt;&gt;E$399,0,IF($A594&lt;&gt;$A593,1,MOD(E593-1+(COUNTIFS(F$399:$N$399,$A594)=COUNTIFS(F594:$N594,1)),E$398)+1))</f>
        <v>0</v>
      </c>
      <c r="F594" s="288">
        <f ca="1">IF($A594&lt;&gt;F$399,0,IF($A594&lt;&gt;$A593,1,MOD(F593-1+(COUNTIFS(G$399:$N$399,$A594)=COUNTIFS(G594:$N594,1)),F$398)+1))</f>
        <v>0</v>
      </c>
      <c r="G594" s="288">
        <f ca="1">IF($A594&lt;&gt;G$399,0,IF($A594&lt;&gt;$A593,1,MOD(G593-1+(COUNTIFS(H$399:$N$399,$A594)=COUNTIFS(H594:$N594,1)),G$398)+1))</f>
        <v>1</v>
      </c>
      <c r="H594" s="288">
        <f ca="1">IF($A594&lt;&gt;H$399,0,IF($A594&lt;&gt;$A593,1,MOD(H593-1+(COUNTIFS(I$399:$N$399,$A594)=COUNTIFS(I594:$N594,1)),H$398)+1))</f>
        <v>2</v>
      </c>
      <c r="I594" s="288">
        <f ca="1">IF($A594&lt;&gt;I$399,0,IF($A594&lt;&gt;$A593,1,MOD(I593-1+(COUNTIFS(N$399:$N$399,$A594)=COUNTIFS(N594:$N594,1)),I$398)+1))</f>
        <v>3</v>
      </c>
      <c r="J594" s="288"/>
      <c r="K594" s="288"/>
      <c r="L594" s="288"/>
      <c r="M594" s="288"/>
      <c r="O594">
        <v>194</v>
      </c>
      <c r="P594" s="107">
        <f t="shared" ca="1" si="344"/>
        <v>-0.5</v>
      </c>
      <c r="Q594" s="107">
        <f t="shared" ca="1" si="345"/>
        <v>0</v>
      </c>
      <c r="R594" s="107">
        <f t="shared" ca="1" si="346"/>
        <v>0</v>
      </c>
      <c r="S594" s="107">
        <f t="shared" ca="1" si="347"/>
        <v>0</v>
      </c>
      <c r="T594" s="107">
        <v>0</v>
      </c>
      <c r="U594" s="107">
        <f t="shared" ca="1" si="348"/>
        <v>0</v>
      </c>
      <c r="V594" s="107">
        <f t="shared" ca="1" si="349"/>
        <v>0.5</v>
      </c>
      <c r="W594" s="107"/>
      <c r="X594" s="107"/>
      <c r="Y594" s="107"/>
      <c r="Z594" s="107"/>
    </row>
    <row r="595" spans="1:26" outlineLevel="1">
      <c r="A595">
        <f t="shared" ca="1" si="350"/>
        <v>2</v>
      </c>
      <c r="B595" t="str">
        <f t="shared" ca="1" si="351"/>
        <v>EP1 LPD1 LPS3 LPM1</v>
      </c>
      <c r="C595" s="290">
        <f ca="1">IF($A595&lt;&gt;$A594,1,MOD(C594-1+(COUNTIFS(D$399:$N$399,$A595)=COUNTIFS(D595:$N595,1)),C$398)+1)</f>
        <v>1</v>
      </c>
      <c r="D595" s="288">
        <f ca="1">IF($A595&lt;&gt;D$399,0,IF($A595&lt;&gt;$A594,1,MOD(D594-1+(COUNTIFS(E$399:$N$399,$A595)=COUNTIFS(E595:$N595,1)),D$398)+1))</f>
        <v>0</v>
      </c>
      <c r="E595" s="288">
        <f ca="1">IF($A595&lt;&gt;E$399,0,IF($A595&lt;&gt;$A594,1,MOD(E594-1+(COUNTIFS(F$399:$N$399,$A595)=COUNTIFS(F595:$N595,1)),E$398)+1))</f>
        <v>0</v>
      </c>
      <c r="F595" s="288">
        <f ca="1">IF($A595&lt;&gt;F$399,0,IF($A595&lt;&gt;$A594,1,MOD(F594-1+(COUNTIFS(G$399:$N$399,$A595)=COUNTIFS(G595:$N595,1)),F$398)+1))</f>
        <v>0</v>
      </c>
      <c r="G595" s="288">
        <f ca="1">IF($A595&lt;&gt;G$399,0,IF($A595&lt;&gt;$A594,1,MOD(G594-1+(COUNTIFS(H$399:$N$399,$A595)=COUNTIFS(H595:$N595,1)),G$398)+1))</f>
        <v>1</v>
      </c>
      <c r="H595" s="288">
        <f ca="1">IF($A595&lt;&gt;H$399,0,IF($A595&lt;&gt;$A594,1,MOD(H594-1+(COUNTIFS(I$399:$N$399,$A595)=COUNTIFS(I595:$N595,1)),H$398)+1))</f>
        <v>3</v>
      </c>
      <c r="I595" s="288">
        <f ca="1">IF($A595&lt;&gt;I$399,0,IF($A595&lt;&gt;$A594,1,MOD(I594-1+(COUNTIFS(N$399:$N$399,$A595)=COUNTIFS(N595:$N595,1)),I$398)+1))</f>
        <v>1</v>
      </c>
      <c r="J595" s="288"/>
      <c r="K595" s="288"/>
      <c r="L595" s="288"/>
      <c r="M595" s="288"/>
      <c r="O595">
        <v>195</v>
      </c>
      <c r="P595" s="107">
        <f t="shared" ca="1" si="344"/>
        <v>-0.5</v>
      </c>
      <c r="Q595" s="107">
        <f t="shared" ca="1" si="345"/>
        <v>0</v>
      </c>
      <c r="R595" s="107">
        <f t="shared" ca="1" si="346"/>
        <v>0</v>
      </c>
      <c r="S595" s="107">
        <f t="shared" ca="1" si="347"/>
        <v>0</v>
      </c>
      <c r="T595" s="107">
        <v>0</v>
      </c>
      <c r="U595" s="107">
        <f t="shared" ca="1" si="348"/>
        <v>0.5</v>
      </c>
      <c r="V595" s="107">
        <f t="shared" ca="1" si="349"/>
        <v>-0.5</v>
      </c>
      <c r="W595" s="107"/>
      <c r="X595" s="107"/>
      <c r="Y595" s="107"/>
      <c r="Z595" s="107"/>
    </row>
    <row r="596" spans="1:26" outlineLevel="1">
      <c r="A596">
        <f t="shared" ca="1" si="350"/>
        <v>2</v>
      </c>
      <c r="B596" t="str">
        <f t="shared" ca="1" si="351"/>
        <v>EP1 LPD1 LPS3 LPM2</v>
      </c>
      <c r="C596" s="290">
        <f ca="1">IF($A596&lt;&gt;$A595,1,MOD(C595-1+(COUNTIFS(D$399:$N$399,$A596)=COUNTIFS(D596:$N596,1)),C$398)+1)</f>
        <v>1</v>
      </c>
      <c r="D596" s="288">
        <f ca="1">IF($A596&lt;&gt;D$399,0,IF($A596&lt;&gt;$A595,1,MOD(D595-1+(COUNTIFS(E$399:$N$399,$A596)=COUNTIFS(E596:$N596,1)),D$398)+1))</f>
        <v>0</v>
      </c>
      <c r="E596" s="288">
        <f ca="1">IF($A596&lt;&gt;E$399,0,IF($A596&lt;&gt;$A595,1,MOD(E595-1+(COUNTIFS(F$399:$N$399,$A596)=COUNTIFS(F596:$N596,1)),E$398)+1))</f>
        <v>0</v>
      </c>
      <c r="F596" s="288">
        <f ca="1">IF($A596&lt;&gt;F$399,0,IF($A596&lt;&gt;$A595,1,MOD(F595-1+(COUNTIFS(G$399:$N$399,$A596)=COUNTIFS(G596:$N596,1)),F$398)+1))</f>
        <v>0</v>
      </c>
      <c r="G596" s="288">
        <f ca="1">IF($A596&lt;&gt;G$399,0,IF($A596&lt;&gt;$A595,1,MOD(G595-1+(COUNTIFS(H$399:$N$399,$A596)=COUNTIFS(H596:$N596,1)),G$398)+1))</f>
        <v>1</v>
      </c>
      <c r="H596" s="288">
        <f ca="1">IF($A596&lt;&gt;H$399,0,IF($A596&lt;&gt;$A595,1,MOD(H595-1+(COUNTIFS(I$399:$N$399,$A596)=COUNTIFS(I596:$N596,1)),H$398)+1))</f>
        <v>3</v>
      </c>
      <c r="I596" s="288">
        <f ca="1">IF($A596&lt;&gt;I$399,0,IF($A596&lt;&gt;$A595,1,MOD(I595-1+(COUNTIFS(N$399:$N$399,$A596)=COUNTIFS(N596:$N596,1)),I$398)+1))</f>
        <v>2</v>
      </c>
      <c r="J596" s="288"/>
      <c r="K596" s="288"/>
      <c r="L596" s="288"/>
      <c r="M596" s="288"/>
      <c r="O596">
        <v>196</v>
      </c>
      <c r="P596" s="107">
        <f t="shared" ca="1" si="344"/>
        <v>-0.5</v>
      </c>
      <c r="Q596" s="107">
        <f t="shared" ca="1" si="345"/>
        <v>0</v>
      </c>
      <c r="R596" s="107">
        <f t="shared" ca="1" si="346"/>
        <v>0</v>
      </c>
      <c r="S596" s="107">
        <f t="shared" ca="1" si="347"/>
        <v>0</v>
      </c>
      <c r="T596" s="107">
        <v>0</v>
      </c>
      <c r="U596" s="107">
        <f t="shared" ca="1" si="348"/>
        <v>0.5</v>
      </c>
      <c r="V596" s="107">
        <f t="shared" ca="1" si="349"/>
        <v>0</v>
      </c>
      <c r="W596" s="107"/>
      <c r="X596" s="107"/>
      <c r="Y596" s="107"/>
      <c r="Z596" s="107"/>
    </row>
    <row r="597" spans="1:26" outlineLevel="1">
      <c r="A597">
        <f t="shared" ca="1" si="350"/>
        <v>2</v>
      </c>
      <c r="B597" t="str">
        <f t="shared" ca="1" si="351"/>
        <v>EP1 LPD1 LPS3 LPM3</v>
      </c>
      <c r="C597" s="290">
        <f ca="1">IF($A597&lt;&gt;$A596,1,MOD(C596-1+(COUNTIFS(D$399:$N$399,$A597)=COUNTIFS(D597:$N597,1)),C$398)+1)</f>
        <v>1</v>
      </c>
      <c r="D597" s="288">
        <f ca="1">IF($A597&lt;&gt;D$399,0,IF($A597&lt;&gt;$A596,1,MOD(D596-1+(COUNTIFS(E$399:$N$399,$A597)=COUNTIFS(E597:$N597,1)),D$398)+1))</f>
        <v>0</v>
      </c>
      <c r="E597" s="288">
        <f ca="1">IF($A597&lt;&gt;E$399,0,IF($A597&lt;&gt;$A596,1,MOD(E596-1+(COUNTIFS(F$399:$N$399,$A597)=COUNTIFS(F597:$N597,1)),E$398)+1))</f>
        <v>0</v>
      </c>
      <c r="F597" s="288">
        <f ca="1">IF($A597&lt;&gt;F$399,0,IF($A597&lt;&gt;$A596,1,MOD(F596-1+(COUNTIFS(G$399:$N$399,$A597)=COUNTIFS(G597:$N597,1)),F$398)+1))</f>
        <v>0</v>
      </c>
      <c r="G597" s="288">
        <f ca="1">IF($A597&lt;&gt;G$399,0,IF($A597&lt;&gt;$A596,1,MOD(G596-1+(COUNTIFS(H$399:$N$399,$A597)=COUNTIFS(H597:$N597,1)),G$398)+1))</f>
        <v>1</v>
      </c>
      <c r="H597" s="288">
        <f ca="1">IF($A597&lt;&gt;H$399,0,IF($A597&lt;&gt;$A596,1,MOD(H596-1+(COUNTIFS(I$399:$N$399,$A597)=COUNTIFS(I597:$N597,1)),H$398)+1))</f>
        <v>3</v>
      </c>
      <c r="I597" s="288">
        <f ca="1">IF($A597&lt;&gt;I$399,0,IF($A597&lt;&gt;$A596,1,MOD(I596-1+(COUNTIFS(N$399:$N$399,$A597)=COUNTIFS(N597:$N597,1)),I$398)+1))</f>
        <v>3</v>
      </c>
      <c r="J597" s="288"/>
      <c r="K597" s="288"/>
      <c r="L597" s="288"/>
      <c r="M597" s="288"/>
      <c r="O597">
        <v>197</v>
      </c>
      <c r="P597" s="107">
        <f t="shared" ca="1" si="344"/>
        <v>-0.5</v>
      </c>
      <c r="Q597" s="107">
        <f t="shared" ca="1" si="345"/>
        <v>0</v>
      </c>
      <c r="R597" s="107">
        <f t="shared" ca="1" si="346"/>
        <v>0</v>
      </c>
      <c r="S597" s="107">
        <f t="shared" ca="1" si="347"/>
        <v>0</v>
      </c>
      <c r="T597" s="107">
        <v>0</v>
      </c>
      <c r="U597" s="107">
        <f t="shared" ca="1" si="348"/>
        <v>0.5</v>
      </c>
      <c r="V597" s="107">
        <f t="shared" ca="1" si="349"/>
        <v>0.5</v>
      </c>
      <c r="W597" s="107"/>
      <c r="X597" s="107"/>
      <c r="Y597" s="107"/>
      <c r="Z597" s="107"/>
    </row>
    <row r="598" spans="1:26" outlineLevel="1">
      <c r="A598">
        <f t="shared" ca="1" si="350"/>
        <v>2</v>
      </c>
      <c r="B598" t="str">
        <f t="shared" ca="1" si="351"/>
        <v>EP2 LPD1 LPS1 LPM1</v>
      </c>
      <c r="C598" s="290">
        <f ca="1">IF($A598&lt;&gt;$A597,1,MOD(C597-1+(COUNTIFS(D$399:$N$399,$A598)=COUNTIFS(D598:$N598,1)),C$398)+1)</f>
        <v>2</v>
      </c>
      <c r="D598" s="288">
        <f ca="1">IF($A598&lt;&gt;D$399,0,IF($A598&lt;&gt;$A597,1,MOD(D597-1+(COUNTIFS(E$399:$N$399,$A598)=COUNTIFS(E598:$N598,1)),D$398)+1))</f>
        <v>0</v>
      </c>
      <c r="E598" s="288">
        <f ca="1">IF($A598&lt;&gt;E$399,0,IF($A598&lt;&gt;$A597,1,MOD(E597-1+(COUNTIFS(F$399:$N$399,$A598)=COUNTIFS(F598:$N598,1)),E$398)+1))</f>
        <v>0</v>
      </c>
      <c r="F598" s="288">
        <f ca="1">IF($A598&lt;&gt;F$399,0,IF($A598&lt;&gt;$A597,1,MOD(F597-1+(COUNTIFS(G$399:$N$399,$A598)=COUNTIFS(G598:$N598,1)),F$398)+1))</f>
        <v>0</v>
      </c>
      <c r="G598" s="288">
        <f ca="1">IF($A598&lt;&gt;G$399,0,IF($A598&lt;&gt;$A597,1,MOD(G597-1+(COUNTIFS(H$399:$N$399,$A598)=COUNTIFS(H598:$N598,1)),G$398)+1))</f>
        <v>1</v>
      </c>
      <c r="H598" s="288">
        <f ca="1">IF($A598&lt;&gt;H$399,0,IF($A598&lt;&gt;$A597,1,MOD(H597-1+(COUNTIFS(I$399:$N$399,$A598)=COUNTIFS(I598:$N598,1)),H$398)+1))</f>
        <v>1</v>
      </c>
      <c r="I598" s="288">
        <f ca="1">IF($A598&lt;&gt;I$399,0,IF($A598&lt;&gt;$A597,1,MOD(I597-1+(COUNTIFS(N$399:$N$399,$A598)=COUNTIFS(N598:$N598,1)),I$398)+1))</f>
        <v>1</v>
      </c>
      <c r="J598" s="288"/>
      <c r="K598" s="288"/>
      <c r="L598" s="288"/>
      <c r="M598" s="288"/>
      <c r="O598">
        <v>198</v>
      </c>
      <c r="P598" s="107">
        <f t="shared" ca="1" si="344"/>
        <v>0</v>
      </c>
      <c r="Q598" s="107">
        <f t="shared" ca="1" si="345"/>
        <v>0</v>
      </c>
      <c r="R598" s="107">
        <f t="shared" ca="1" si="346"/>
        <v>0</v>
      </c>
      <c r="S598" s="107">
        <f t="shared" ca="1" si="347"/>
        <v>0</v>
      </c>
      <c r="T598" s="107">
        <v>0</v>
      </c>
      <c r="U598" s="107">
        <f t="shared" ca="1" si="348"/>
        <v>-0.5</v>
      </c>
      <c r="V598" s="107">
        <f t="shared" ca="1" si="349"/>
        <v>-0.5</v>
      </c>
      <c r="W598" s="107"/>
      <c r="X598" s="107"/>
      <c r="Y598" s="107"/>
      <c r="Z598" s="107"/>
    </row>
    <row r="599" spans="1:26" outlineLevel="1">
      <c r="A599">
        <f t="shared" ca="1" si="350"/>
        <v>2</v>
      </c>
      <c r="B599" t="str">
        <f t="shared" ca="1" si="351"/>
        <v>EP2 LPD1 LPS1 LPM2</v>
      </c>
      <c r="C599" s="290">
        <f ca="1">IF($A599&lt;&gt;$A598,1,MOD(C598-1+(COUNTIFS(D$399:$N$399,$A599)=COUNTIFS(D599:$N599,1)),C$398)+1)</f>
        <v>2</v>
      </c>
      <c r="D599" s="288">
        <f ca="1">IF($A599&lt;&gt;D$399,0,IF($A599&lt;&gt;$A598,1,MOD(D598-1+(COUNTIFS(E$399:$N$399,$A599)=COUNTIFS(E599:$N599,1)),D$398)+1))</f>
        <v>0</v>
      </c>
      <c r="E599" s="288">
        <f ca="1">IF($A599&lt;&gt;E$399,0,IF($A599&lt;&gt;$A598,1,MOD(E598-1+(COUNTIFS(F$399:$N$399,$A599)=COUNTIFS(F599:$N599,1)),E$398)+1))</f>
        <v>0</v>
      </c>
      <c r="F599" s="288">
        <f ca="1">IF($A599&lt;&gt;F$399,0,IF($A599&lt;&gt;$A598,1,MOD(F598-1+(COUNTIFS(G$399:$N$399,$A599)=COUNTIFS(G599:$N599,1)),F$398)+1))</f>
        <v>0</v>
      </c>
      <c r="G599" s="288">
        <f ca="1">IF($A599&lt;&gt;G$399,0,IF($A599&lt;&gt;$A598,1,MOD(G598-1+(COUNTIFS(H$399:$N$399,$A599)=COUNTIFS(H599:$N599,1)),G$398)+1))</f>
        <v>1</v>
      </c>
      <c r="H599" s="288">
        <f ca="1">IF($A599&lt;&gt;H$399,0,IF($A599&lt;&gt;$A598,1,MOD(H598-1+(COUNTIFS(I$399:$N$399,$A599)=COUNTIFS(I599:$N599,1)),H$398)+1))</f>
        <v>1</v>
      </c>
      <c r="I599" s="288">
        <f ca="1">IF($A599&lt;&gt;I$399,0,IF($A599&lt;&gt;$A598,1,MOD(I598-1+(COUNTIFS(N$399:$N$399,$A599)=COUNTIFS(N599:$N599,1)),I$398)+1))</f>
        <v>2</v>
      </c>
      <c r="J599" s="288"/>
      <c r="K599" s="288"/>
      <c r="L599" s="288"/>
      <c r="M599" s="288"/>
      <c r="O599">
        <v>199</v>
      </c>
      <c r="P599" s="107">
        <f t="shared" ca="1" si="344"/>
        <v>0</v>
      </c>
      <c r="Q599" s="107">
        <f t="shared" ca="1" si="345"/>
        <v>0</v>
      </c>
      <c r="R599" s="107">
        <f t="shared" ca="1" si="346"/>
        <v>0</v>
      </c>
      <c r="S599" s="107">
        <f t="shared" ca="1" si="347"/>
        <v>0</v>
      </c>
      <c r="T599" s="107">
        <v>0</v>
      </c>
      <c r="U599" s="107">
        <f t="shared" ca="1" si="348"/>
        <v>-0.5</v>
      </c>
      <c r="V599" s="107">
        <f t="shared" ca="1" si="349"/>
        <v>0</v>
      </c>
      <c r="W599" s="107"/>
      <c r="X599" s="107"/>
      <c r="Y599" s="107"/>
      <c r="Z599" s="107"/>
    </row>
    <row r="600" spans="1:26" outlineLevel="1">
      <c r="A600">
        <f t="shared" ca="1" si="350"/>
        <v>2</v>
      </c>
      <c r="B600" t="str">
        <f t="shared" ca="1" si="351"/>
        <v>EP2 LPD1 LPS1 LPM3</v>
      </c>
      <c r="C600" s="290">
        <f ca="1">IF($A600&lt;&gt;$A599,1,MOD(C599-1+(COUNTIFS(D$399:$N$399,$A600)=COUNTIFS(D600:$N600,1)),C$398)+1)</f>
        <v>2</v>
      </c>
      <c r="D600" s="288">
        <f ca="1">IF($A600&lt;&gt;D$399,0,IF($A600&lt;&gt;$A599,1,MOD(D599-1+(COUNTIFS(E$399:$N$399,$A600)=COUNTIFS(E600:$N600,1)),D$398)+1))</f>
        <v>0</v>
      </c>
      <c r="E600" s="288">
        <f ca="1">IF($A600&lt;&gt;E$399,0,IF($A600&lt;&gt;$A599,1,MOD(E599-1+(COUNTIFS(F$399:$N$399,$A600)=COUNTIFS(F600:$N600,1)),E$398)+1))</f>
        <v>0</v>
      </c>
      <c r="F600" s="288">
        <f ca="1">IF($A600&lt;&gt;F$399,0,IF($A600&lt;&gt;$A599,1,MOD(F599-1+(COUNTIFS(G$399:$N$399,$A600)=COUNTIFS(G600:$N600,1)),F$398)+1))</f>
        <v>0</v>
      </c>
      <c r="G600" s="288">
        <f ca="1">IF($A600&lt;&gt;G$399,0,IF($A600&lt;&gt;$A599,1,MOD(G599-1+(COUNTIFS(H$399:$N$399,$A600)=COUNTIFS(H600:$N600,1)),G$398)+1))</f>
        <v>1</v>
      </c>
      <c r="H600" s="288">
        <f ca="1">IF($A600&lt;&gt;H$399,0,IF($A600&lt;&gt;$A599,1,MOD(H599-1+(COUNTIFS(I$399:$N$399,$A600)=COUNTIFS(I600:$N600,1)),H$398)+1))</f>
        <v>1</v>
      </c>
      <c r="I600" s="288">
        <f ca="1">IF($A600&lt;&gt;I$399,0,IF($A600&lt;&gt;$A599,1,MOD(I599-1+(COUNTIFS(N$399:$N$399,$A600)=COUNTIFS(N600:$N600,1)),I$398)+1))</f>
        <v>3</v>
      </c>
      <c r="J600" s="288"/>
      <c r="K600" s="288"/>
      <c r="L600" s="288"/>
      <c r="M600" s="288"/>
      <c r="O600">
        <v>200</v>
      </c>
      <c r="P600" s="107">
        <f t="shared" ca="1" si="344"/>
        <v>0</v>
      </c>
      <c r="Q600" s="107">
        <f t="shared" ca="1" si="345"/>
        <v>0</v>
      </c>
      <c r="R600" s="107">
        <f t="shared" ca="1" si="346"/>
        <v>0</v>
      </c>
      <c r="S600" s="107">
        <f t="shared" ca="1" si="347"/>
        <v>0</v>
      </c>
      <c r="T600" s="107">
        <v>0</v>
      </c>
      <c r="U600" s="107">
        <f t="shared" ca="1" si="348"/>
        <v>-0.5</v>
      </c>
      <c r="V600" s="107">
        <f t="shared" ca="1" si="349"/>
        <v>0.5</v>
      </c>
      <c r="W600" s="107"/>
      <c r="X600" s="107"/>
      <c r="Y600" s="107"/>
      <c r="Z600" s="107"/>
    </row>
    <row r="601" spans="1:26" outlineLevel="1">
      <c r="A601">
        <f t="shared" ca="1" si="350"/>
        <v>2</v>
      </c>
      <c r="B601" t="str">
        <f t="shared" ca="1" si="351"/>
        <v>EP2 LPD1 LPS2 LPM1</v>
      </c>
      <c r="C601" s="290">
        <f ca="1">IF($A601&lt;&gt;$A600,1,MOD(C600-1+(COUNTIFS(D$399:$N$399,$A601)=COUNTIFS(D601:$N601,1)),C$398)+1)</f>
        <v>2</v>
      </c>
      <c r="D601" s="288">
        <f ca="1">IF($A601&lt;&gt;D$399,0,IF($A601&lt;&gt;$A600,1,MOD(D600-1+(COUNTIFS(E$399:$N$399,$A601)=COUNTIFS(E601:$N601,1)),D$398)+1))</f>
        <v>0</v>
      </c>
      <c r="E601" s="288">
        <f ca="1">IF($A601&lt;&gt;E$399,0,IF($A601&lt;&gt;$A600,1,MOD(E600-1+(COUNTIFS(F$399:$N$399,$A601)=COUNTIFS(F601:$N601,1)),E$398)+1))</f>
        <v>0</v>
      </c>
      <c r="F601" s="288">
        <f ca="1">IF($A601&lt;&gt;F$399,0,IF($A601&lt;&gt;$A600,1,MOD(F600-1+(COUNTIFS(G$399:$N$399,$A601)=COUNTIFS(G601:$N601,1)),F$398)+1))</f>
        <v>0</v>
      </c>
      <c r="G601" s="288">
        <f ca="1">IF($A601&lt;&gt;G$399,0,IF($A601&lt;&gt;$A600,1,MOD(G600-1+(COUNTIFS(H$399:$N$399,$A601)=COUNTIFS(H601:$N601,1)),G$398)+1))</f>
        <v>1</v>
      </c>
      <c r="H601" s="288">
        <f ca="1">IF($A601&lt;&gt;H$399,0,IF($A601&lt;&gt;$A600,1,MOD(H600-1+(COUNTIFS(I$399:$N$399,$A601)=COUNTIFS(I601:$N601,1)),H$398)+1))</f>
        <v>2</v>
      </c>
      <c r="I601" s="288">
        <f ca="1">IF($A601&lt;&gt;I$399,0,IF($A601&lt;&gt;$A600,1,MOD(I600-1+(COUNTIFS(N$399:$N$399,$A601)=COUNTIFS(N601:$N601,1)),I$398)+1))</f>
        <v>1</v>
      </c>
      <c r="J601" s="288"/>
      <c r="K601" s="288"/>
      <c r="L601" s="288"/>
      <c r="M601" s="288"/>
      <c r="O601">
        <v>201</v>
      </c>
      <c r="P601" s="107">
        <f t="shared" ca="1" si="344"/>
        <v>0</v>
      </c>
      <c r="Q601" s="107">
        <f t="shared" ca="1" si="345"/>
        <v>0</v>
      </c>
      <c r="R601" s="107">
        <f t="shared" ca="1" si="346"/>
        <v>0</v>
      </c>
      <c r="S601" s="107">
        <f t="shared" ca="1" si="347"/>
        <v>0</v>
      </c>
      <c r="T601" s="107">
        <v>0</v>
      </c>
      <c r="U601" s="107">
        <f t="shared" ca="1" si="348"/>
        <v>0</v>
      </c>
      <c r="V601" s="107">
        <f t="shared" ca="1" si="349"/>
        <v>-0.5</v>
      </c>
      <c r="W601" s="107"/>
      <c r="X601" s="107"/>
      <c r="Y601" s="107"/>
      <c r="Z601" s="107"/>
    </row>
    <row r="602" spans="1:26" outlineLevel="1">
      <c r="A602">
        <f t="shared" ca="1" si="350"/>
        <v>2</v>
      </c>
      <c r="B602" t="str">
        <f t="shared" ca="1" si="351"/>
        <v>EP2 LPD1 LPS2 LPM2</v>
      </c>
      <c r="C602" s="290">
        <f ca="1">IF($A602&lt;&gt;$A601,1,MOD(C601-1+(COUNTIFS(D$399:$N$399,$A602)=COUNTIFS(D602:$N602,1)),C$398)+1)</f>
        <v>2</v>
      </c>
      <c r="D602" s="288">
        <f ca="1">IF($A602&lt;&gt;D$399,0,IF($A602&lt;&gt;$A601,1,MOD(D601-1+(COUNTIFS(E$399:$N$399,$A602)=COUNTIFS(E602:$N602,1)),D$398)+1))</f>
        <v>0</v>
      </c>
      <c r="E602" s="288">
        <f ca="1">IF($A602&lt;&gt;E$399,0,IF($A602&lt;&gt;$A601,1,MOD(E601-1+(COUNTIFS(F$399:$N$399,$A602)=COUNTIFS(F602:$N602,1)),E$398)+1))</f>
        <v>0</v>
      </c>
      <c r="F602" s="288">
        <f ca="1">IF($A602&lt;&gt;F$399,0,IF($A602&lt;&gt;$A601,1,MOD(F601-1+(COUNTIFS(G$399:$N$399,$A602)=COUNTIFS(G602:$N602,1)),F$398)+1))</f>
        <v>0</v>
      </c>
      <c r="G602" s="288">
        <f ca="1">IF($A602&lt;&gt;G$399,0,IF($A602&lt;&gt;$A601,1,MOD(G601-1+(COUNTIFS(H$399:$N$399,$A602)=COUNTIFS(H602:$N602,1)),G$398)+1))</f>
        <v>1</v>
      </c>
      <c r="H602" s="288">
        <f ca="1">IF($A602&lt;&gt;H$399,0,IF($A602&lt;&gt;$A601,1,MOD(H601-1+(COUNTIFS(I$399:$N$399,$A602)=COUNTIFS(I602:$N602,1)),H$398)+1))</f>
        <v>2</v>
      </c>
      <c r="I602" s="288">
        <f ca="1">IF($A602&lt;&gt;I$399,0,IF($A602&lt;&gt;$A601,1,MOD(I601-1+(COUNTIFS(N$399:$N$399,$A602)=COUNTIFS(N602:$N602,1)),I$398)+1))</f>
        <v>2</v>
      </c>
      <c r="J602" s="288"/>
      <c r="K602" s="288"/>
      <c r="L602" s="288"/>
      <c r="M602" s="288"/>
      <c r="O602">
        <v>202</v>
      </c>
      <c r="P602" s="107">
        <f t="shared" ca="1" si="344"/>
        <v>0</v>
      </c>
      <c r="Q602" s="107">
        <f t="shared" ca="1" si="345"/>
        <v>0</v>
      </c>
      <c r="R602" s="107">
        <f t="shared" ca="1" si="346"/>
        <v>0</v>
      </c>
      <c r="S602" s="107">
        <f t="shared" ca="1" si="347"/>
        <v>0</v>
      </c>
      <c r="T602" s="107">
        <v>0</v>
      </c>
      <c r="U602" s="107">
        <f t="shared" ca="1" si="348"/>
        <v>0</v>
      </c>
      <c r="V602" s="107">
        <f t="shared" ca="1" si="349"/>
        <v>0</v>
      </c>
      <c r="W602" s="107"/>
      <c r="X602" s="107"/>
      <c r="Y602" s="107"/>
      <c r="Z602" s="107"/>
    </row>
    <row r="603" spans="1:26" outlineLevel="1">
      <c r="A603">
        <f t="shared" ca="1" si="350"/>
        <v>2</v>
      </c>
      <c r="B603" t="str">
        <f t="shared" ca="1" si="351"/>
        <v>EP2 LPD1 LPS2 LPM3</v>
      </c>
      <c r="C603" s="290">
        <f ca="1">IF($A603&lt;&gt;$A602,1,MOD(C602-1+(COUNTIFS(D$399:$N$399,$A603)=COUNTIFS(D603:$N603,1)),C$398)+1)</f>
        <v>2</v>
      </c>
      <c r="D603" s="288">
        <f ca="1">IF($A603&lt;&gt;D$399,0,IF($A603&lt;&gt;$A602,1,MOD(D602-1+(COUNTIFS(E$399:$N$399,$A603)=COUNTIFS(E603:$N603,1)),D$398)+1))</f>
        <v>0</v>
      </c>
      <c r="E603" s="288">
        <f ca="1">IF($A603&lt;&gt;E$399,0,IF($A603&lt;&gt;$A602,1,MOD(E602-1+(COUNTIFS(F$399:$N$399,$A603)=COUNTIFS(F603:$N603,1)),E$398)+1))</f>
        <v>0</v>
      </c>
      <c r="F603" s="288">
        <f ca="1">IF($A603&lt;&gt;F$399,0,IF($A603&lt;&gt;$A602,1,MOD(F602-1+(COUNTIFS(G$399:$N$399,$A603)=COUNTIFS(G603:$N603,1)),F$398)+1))</f>
        <v>0</v>
      </c>
      <c r="G603" s="288">
        <f ca="1">IF($A603&lt;&gt;G$399,0,IF($A603&lt;&gt;$A602,1,MOD(G602-1+(COUNTIFS(H$399:$N$399,$A603)=COUNTIFS(H603:$N603,1)),G$398)+1))</f>
        <v>1</v>
      </c>
      <c r="H603" s="288">
        <f ca="1">IF($A603&lt;&gt;H$399,0,IF($A603&lt;&gt;$A602,1,MOD(H602-1+(COUNTIFS(I$399:$N$399,$A603)=COUNTIFS(I603:$N603,1)),H$398)+1))</f>
        <v>2</v>
      </c>
      <c r="I603" s="288">
        <f ca="1">IF($A603&lt;&gt;I$399,0,IF($A603&lt;&gt;$A602,1,MOD(I602-1+(COUNTIFS(N$399:$N$399,$A603)=COUNTIFS(N603:$N603,1)),I$398)+1))</f>
        <v>3</v>
      </c>
      <c r="J603" s="288"/>
      <c r="K603" s="288"/>
      <c r="L603" s="288"/>
      <c r="M603" s="288"/>
      <c r="O603">
        <v>203</v>
      </c>
      <c r="P603" s="107">
        <f t="shared" ca="1" si="344"/>
        <v>0</v>
      </c>
      <c r="Q603" s="107">
        <f t="shared" ca="1" si="345"/>
        <v>0</v>
      </c>
      <c r="R603" s="107">
        <f t="shared" ca="1" si="346"/>
        <v>0</v>
      </c>
      <c r="S603" s="107">
        <f t="shared" ca="1" si="347"/>
        <v>0</v>
      </c>
      <c r="T603" s="107">
        <v>0</v>
      </c>
      <c r="U603" s="107">
        <f t="shared" ca="1" si="348"/>
        <v>0</v>
      </c>
      <c r="V603" s="107">
        <f t="shared" ca="1" si="349"/>
        <v>0.5</v>
      </c>
      <c r="W603" s="107"/>
      <c r="X603" s="107"/>
      <c r="Y603" s="107"/>
      <c r="Z603" s="107"/>
    </row>
    <row r="604" spans="1:26" outlineLevel="1">
      <c r="A604">
        <f t="shared" ca="1" si="350"/>
        <v>2</v>
      </c>
      <c r="B604" t="str">
        <f t="shared" ca="1" si="351"/>
        <v>EP2 LPD1 LPS3 LPM1</v>
      </c>
      <c r="C604" s="290">
        <f ca="1">IF($A604&lt;&gt;$A603,1,MOD(C603-1+(COUNTIFS(D$399:$N$399,$A604)=COUNTIFS(D604:$N604,1)),C$398)+1)</f>
        <v>2</v>
      </c>
      <c r="D604" s="288">
        <f ca="1">IF($A604&lt;&gt;D$399,0,IF($A604&lt;&gt;$A603,1,MOD(D603-1+(COUNTIFS(E$399:$N$399,$A604)=COUNTIFS(E604:$N604,1)),D$398)+1))</f>
        <v>0</v>
      </c>
      <c r="E604" s="288">
        <f ca="1">IF($A604&lt;&gt;E$399,0,IF($A604&lt;&gt;$A603,1,MOD(E603-1+(COUNTIFS(F$399:$N$399,$A604)=COUNTIFS(F604:$N604,1)),E$398)+1))</f>
        <v>0</v>
      </c>
      <c r="F604" s="288">
        <f ca="1">IF($A604&lt;&gt;F$399,0,IF($A604&lt;&gt;$A603,1,MOD(F603-1+(COUNTIFS(G$399:$N$399,$A604)=COUNTIFS(G604:$N604,1)),F$398)+1))</f>
        <v>0</v>
      </c>
      <c r="G604" s="288">
        <f ca="1">IF($A604&lt;&gt;G$399,0,IF($A604&lt;&gt;$A603,1,MOD(G603-1+(COUNTIFS(H$399:$N$399,$A604)=COUNTIFS(H604:$N604,1)),G$398)+1))</f>
        <v>1</v>
      </c>
      <c r="H604" s="288">
        <f ca="1">IF($A604&lt;&gt;H$399,0,IF($A604&lt;&gt;$A603,1,MOD(H603-1+(COUNTIFS(I$399:$N$399,$A604)=COUNTIFS(I604:$N604,1)),H$398)+1))</f>
        <v>3</v>
      </c>
      <c r="I604" s="288">
        <f ca="1">IF($A604&lt;&gt;I$399,0,IF($A604&lt;&gt;$A603,1,MOD(I603-1+(COUNTIFS(N$399:$N$399,$A604)=COUNTIFS(N604:$N604,1)),I$398)+1))</f>
        <v>1</v>
      </c>
      <c r="J604" s="288"/>
      <c r="K604" s="288"/>
      <c r="L604" s="288"/>
      <c r="M604" s="288"/>
      <c r="O604">
        <v>204</v>
      </c>
      <c r="P604" s="107">
        <f t="shared" ca="1" si="344"/>
        <v>0</v>
      </c>
      <c r="Q604" s="107">
        <f t="shared" ca="1" si="345"/>
        <v>0</v>
      </c>
      <c r="R604" s="107">
        <f t="shared" ca="1" si="346"/>
        <v>0</v>
      </c>
      <c r="S604" s="107">
        <f t="shared" ca="1" si="347"/>
        <v>0</v>
      </c>
      <c r="T604" s="107">
        <v>0</v>
      </c>
      <c r="U604" s="107">
        <f t="shared" ca="1" si="348"/>
        <v>0.5</v>
      </c>
      <c r="V604" s="107">
        <f t="shared" ca="1" si="349"/>
        <v>-0.5</v>
      </c>
      <c r="W604" s="107"/>
      <c r="X604" s="107"/>
      <c r="Y604" s="107"/>
      <c r="Z604" s="107"/>
    </row>
    <row r="605" spans="1:26" outlineLevel="1">
      <c r="A605">
        <f t="shared" ca="1" si="350"/>
        <v>2</v>
      </c>
      <c r="B605" t="str">
        <f t="shared" ca="1" si="351"/>
        <v>EP2 LPD1 LPS3 LPM2</v>
      </c>
      <c r="C605" s="290">
        <f ca="1">IF($A605&lt;&gt;$A604,1,MOD(C604-1+(COUNTIFS(D$399:$N$399,$A605)=COUNTIFS(D605:$N605,1)),C$398)+1)</f>
        <v>2</v>
      </c>
      <c r="D605" s="288">
        <f ca="1">IF($A605&lt;&gt;D$399,0,IF($A605&lt;&gt;$A604,1,MOD(D604-1+(COUNTIFS(E$399:$N$399,$A605)=COUNTIFS(E605:$N605,1)),D$398)+1))</f>
        <v>0</v>
      </c>
      <c r="E605" s="288">
        <f ca="1">IF($A605&lt;&gt;E$399,0,IF($A605&lt;&gt;$A604,1,MOD(E604-1+(COUNTIFS(F$399:$N$399,$A605)=COUNTIFS(F605:$N605,1)),E$398)+1))</f>
        <v>0</v>
      </c>
      <c r="F605" s="288">
        <f ca="1">IF($A605&lt;&gt;F$399,0,IF($A605&lt;&gt;$A604,1,MOD(F604-1+(COUNTIFS(G$399:$N$399,$A605)=COUNTIFS(G605:$N605,1)),F$398)+1))</f>
        <v>0</v>
      </c>
      <c r="G605" s="288">
        <f ca="1">IF($A605&lt;&gt;G$399,0,IF($A605&lt;&gt;$A604,1,MOD(G604-1+(COUNTIFS(H$399:$N$399,$A605)=COUNTIFS(H605:$N605,1)),G$398)+1))</f>
        <v>1</v>
      </c>
      <c r="H605" s="288">
        <f ca="1">IF($A605&lt;&gt;H$399,0,IF($A605&lt;&gt;$A604,1,MOD(H604-1+(COUNTIFS(I$399:$N$399,$A605)=COUNTIFS(I605:$N605,1)),H$398)+1))</f>
        <v>3</v>
      </c>
      <c r="I605" s="288">
        <f ca="1">IF($A605&lt;&gt;I$399,0,IF($A605&lt;&gt;$A604,1,MOD(I604-1+(COUNTIFS(N$399:$N$399,$A605)=COUNTIFS(N605:$N605,1)),I$398)+1))</f>
        <v>2</v>
      </c>
      <c r="J605" s="288"/>
      <c r="K605" s="288"/>
      <c r="L605" s="288"/>
      <c r="M605" s="288"/>
      <c r="O605">
        <v>205</v>
      </c>
      <c r="P605" s="107">
        <f t="shared" ca="1" si="344"/>
        <v>0</v>
      </c>
      <c r="Q605" s="107">
        <f t="shared" ca="1" si="345"/>
        <v>0</v>
      </c>
      <c r="R605" s="107">
        <f t="shared" ca="1" si="346"/>
        <v>0</v>
      </c>
      <c r="S605" s="107">
        <f t="shared" ca="1" si="347"/>
        <v>0</v>
      </c>
      <c r="T605" s="107">
        <v>0</v>
      </c>
      <c r="U605" s="107">
        <f t="shared" ca="1" si="348"/>
        <v>0.5</v>
      </c>
      <c r="V605" s="107">
        <f t="shared" ca="1" si="349"/>
        <v>0</v>
      </c>
      <c r="W605" s="107"/>
      <c r="X605" s="107"/>
      <c r="Y605" s="107"/>
      <c r="Z605" s="107"/>
    </row>
    <row r="606" spans="1:26" outlineLevel="1">
      <c r="A606">
        <f t="shared" ca="1" si="350"/>
        <v>2</v>
      </c>
      <c r="B606" t="str">
        <f t="shared" ca="1" si="351"/>
        <v>EP2 LPD1 LPS3 LPM3</v>
      </c>
      <c r="C606" s="290">
        <f ca="1">IF($A606&lt;&gt;$A605,1,MOD(C605-1+(COUNTIFS(D$399:$N$399,$A606)=COUNTIFS(D606:$N606,1)),C$398)+1)</f>
        <v>2</v>
      </c>
      <c r="D606" s="288">
        <f ca="1">IF($A606&lt;&gt;D$399,0,IF($A606&lt;&gt;$A605,1,MOD(D605-1+(COUNTIFS(E$399:$N$399,$A606)=COUNTIFS(E606:$N606,1)),D$398)+1))</f>
        <v>0</v>
      </c>
      <c r="E606" s="288">
        <f ca="1">IF($A606&lt;&gt;E$399,0,IF($A606&lt;&gt;$A605,1,MOD(E605-1+(COUNTIFS(F$399:$N$399,$A606)=COUNTIFS(F606:$N606,1)),E$398)+1))</f>
        <v>0</v>
      </c>
      <c r="F606" s="288">
        <f ca="1">IF($A606&lt;&gt;F$399,0,IF($A606&lt;&gt;$A605,1,MOD(F605-1+(COUNTIFS(G$399:$N$399,$A606)=COUNTIFS(G606:$N606,1)),F$398)+1))</f>
        <v>0</v>
      </c>
      <c r="G606" s="288">
        <f ca="1">IF($A606&lt;&gt;G$399,0,IF($A606&lt;&gt;$A605,1,MOD(G605-1+(COUNTIFS(H$399:$N$399,$A606)=COUNTIFS(H606:$N606,1)),G$398)+1))</f>
        <v>1</v>
      </c>
      <c r="H606" s="288">
        <f ca="1">IF($A606&lt;&gt;H$399,0,IF($A606&lt;&gt;$A605,1,MOD(H605-1+(COUNTIFS(I$399:$N$399,$A606)=COUNTIFS(I606:$N606,1)),H$398)+1))</f>
        <v>3</v>
      </c>
      <c r="I606" s="288">
        <f ca="1">IF($A606&lt;&gt;I$399,0,IF($A606&lt;&gt;$A605,1,MOD(I605-1+(COUNTIFS(N$399:$N$399,$A606)=COUNTIFS(N606:$N606,1)),I$398)+1))</f>
        <v>3</v>
      </c>
      <c r="J606" s="288"/>
      <c r="K606" s="288"/>
      <c r="L606" s="288"/>
      <c r="M606" s="288"/>
      <c r="O606">
        <v>206</v>
      </c>
      <c r="P606" s="107">
        <f t="shared" ca="1" si="344"/>
        <v>0</v>
      </c>
      <c r="Q606" s="107">
        <f t="shared" ca="1" si="345"/>
        <v>0</v>
      </c>
      <c r="R606" s="107">
        <f t="shared" ca="1" si="346"/>
        <v>0</v>
      </c>
      <c r="S606" s="107">
        <f t="shared" ca="1" si="347"/>
        <v>0</v>
      </c>
      <c r="T606" s="107">
        <v>0</v>
      </c>
      <c r="U606" s="107">
        <f t="shared" ca="1" si="348"/>
        <v>0.5</v>
      </c>
      <c r="V606" s="107">
        <f t="shared" ca="1" si="349"/>
        <v>0.5</v>
      </c>
      <c r="W606" s="107"/>
      <c r="X606" s="107"/>
      <c r="Y606" s="107"/>
      <c r="Z606" s="107"/>
    </row>
    <row r="607" spans="1:26" outlineLevel="1">
      <c r="A607">
        <f t="shared" ca="1" si="350"/>
        <v>2</v>
      </c>
      <c r="B607" t="str">
        <f t="shared" ca="1" si="351"/>
        <v>EP3 LPD1 LPS1 LPM1</v>
      </c>
      <c r="C607" s="290">
        <f ca="1">IF($A607&lt;&gt;$A606,1,MOD(C606-1+(COUNTIFS(D$399:$N$399,$A607)=COUNTIFS(D607:$N607,1)),C$398)+1)</f>
        <v>3</v>
      </c>
      <c r="D607" s="288">
        <f ca="1">IF($A607&lt;&gt;D$399,0,IF($A607&lt;&gt;$A606,1,MOD(D606-1+(COUNTIFS(E$399:$N$399,$A607)=COUNTIFS(E607:$N607,1)),D$398)+1))</f>
        <v>0</v>
      </c>
      <c r="E607" s="288">
        <f ca="1">IF($A607&lt;&gt;E$399,0,IF($A607&lt;&gt;$A606,1,MOD(E606-1+(COUNTIFS(F$399:$N$399,$A607)=COUNTIFS(F607:$N607,1)),E$398)+1))</f>
        <v>0</v>
      </c>
      <c r="F607" s="288">
        <f ca="1">IF($A607&lt;&gt;F$399,0,IF($A607&lt;&gt;$A606,1,MOD(F606-1+(COUNTIFS(G$399:$N$399,$A607)=COUNTIFS(G607:$N607,1)),F$398)+1))</f>
        <v>0</v>
      </c>
      <c r="G607" s="288">
        <f ca="1">IF($A607&lt;&gt;G$399,0,IF($A607&lt;&gt;$A606,1,MOD(G606-1+(COUNTIFS(H$399:$N$399,$A607)=COUNTIFS(H607:$N607,1)),G$398)+1))</f>
        <v>1</v>
      </c>
      <c r="H607" s="288">
        <f ca="1">IF($A607&lt;&gt;H$399,0,IF($A607&lt;&gt;$A606,1,MOD(H606-1+(COUNTIFS(I$399:$N$399,$A607)=COUNTIFS(I607:$N607,1)),H$398)+1))</f>
        <v>1</v>
      </c>
      <c r="I607" s="288">
        <f ca="1">IF($A607&lt;&gt;I$399,0,IF($A607&lt;&gt;$A606,1,MOD(I606-1+(COUNTIFS(N$399:$N$399,$A607)=COUNTIFS(N607:$N607,1)),I$398)+1))</f>
        <v>1</v>
      </c>
      <c r="J607" s="288"/>
      <c r="K607" s="288"/>
      <c r="L607" s="288"/>
      <c r="M607" s="288"/>
      <c r="O607">
        <v>207</v>
      </c>
      <c r="P607" s="107">
        <f t="shared" ca="1" si="344"/>
        <v>0.5</v>
      </c>
      <c r="Q607" s="107">
        <f t="shared" ca="1" si="345"/>
        <v>0</v>
      </c>
      <c r="R607" s="107">
        <f t="shared" ca="1" si="346"/>
        <v>0</v>
      </c>
      <c r="S607" s="107">
        <f t="shared" ca="1" si="347"/>
        <v>0</v>
      </c>
      <c r="T607" s="107">
        <v>0</v>
      </c>
      <c r="U607" s="107">
        <f t="shared" ca="1" si="348"/>
        <v>-0.5</v>
      </c>
      <c r="V607" s="107">
        <f t="shared" ca="1" si="349"/>
        <v>-0.5</v>
      </c>
      <c r="W607" s="107"/>
      <c r="X607" s="107"/>
      <c r="Y607" s="107"/>
      <c r="Z607" s="107"/>
    </row>
    <row r="608" spans="1:26" outlineLevel="1">
      <c r="A608">
        <f t="shared" ca="1" si="350"/>
        <v>2</v>
      </c>
      <c r="B608" t="str">
        <f t="shared" ca="1" si="351"/>
        <v>EP3 LPD1 LPS1 LPM2</v>
      </c>
      <c r="C608" s="290">
        <f ca="1">IF($A608&lt;&gt;$A607,1,MOD(C607-1+(COUNTIFS(D$399:$N$399,$A608)=COUNTIFS(D608:$N608,1)),C$398)+1)</f>
        <v>3</v>
      </c>
      <c r="D608" s="288">
        <f ca="1">IF($A608&lt;&gt;D$399,0,IF($A608&lt;&gt;$A607,1,MOD(D607-1+(COUNTIFS(E$399:$N$399,$A608)=COUNTIFS(E608:$N608,1)),D$398)+1))</f>
        <v>0</v>
      </c>
      <c r="E608" s="288">
        <f ca="1">IF($A608&lt;&gt;E$399,0,IF($A608&lt;&gt;$A607,1,MOD(E607-1+(COUNTIFS(F$399:$N$399,$A608)=COUNTIFS(F608:$N608,1)),E$398)+1))</f>
        <v>0</v>
      </c>
      <c r="F608" s="288">
        <f ca="1">IF($A608&lt;&gt;F$399,0,IF($A608&lt;&gt;$A607,1,MOD(F607-1+(COUNTIFS(G$399:$N$399,$A608)=COUNTIFS(G608:$N608,1)),F$398)+1))</f>
        <v>0</v>
      </c>
      <c r="G608" s="288">
        <f ca="1">IF($A608&lt;&gt;G$399,0,IF($A608&lt;&gt;$A607,1,MOD(G607-1+(COUNTIFS(H$399:$N$399,$A608)=COUNTIFS(H608:$N608,1)),G$398)+1))</f>
        <v>1</v>
      </c>
      <c r="H608" s="288">
        <f ca="1">IF($A608&lt;&gt;H$399,0,IF($A608&lt;&gt;$A607,1,MOD(H607-1+(COUNTIFS(I$399:$N$399,$A608)=COUNTIFS(I608:$N608,1)),H$398)+1))</f>
        <v>1</v>
      </c>
      <c r="I608" s="288">
        <f ca="1">IF($A608&lt;&gt;I$399,0,IF($A608&lt;&gt;$A607,1,MOD(I607-1+(COUNTIFS(N$399:$N$399,$A608)=COUNTIFS(N608:$N608,1)),I$398)+1))</f>
        <v>2</v>
      </c>
      <c r="J608" s="288"/>
      <c r="K608" s="288"/>
      <c r="L608" s="288"/>
      <c r="M608" s="288"/>
      <c r="O608">
        <v>208</v>
      </c>
      <c r="P608" s="107">
        <f t="shared" ca="1" si="344"/>
        <v>0.5</v>
      </c>
      <c r="Q608" s="107">
        <f t="shared" ca="1" si="345"/>
        <v>0</v>
      </c>
      <c r="R608" s="107">
        <f t="shared" ca="1" si="346"/>
        <v>0</v>
      </c>
      <c r="S608" s="107">
        <f t="shared" ca="1" si="347"/>
        <v>0</v>
      </c>
      <c r="T608" s="107">
        <v>0</v>
      </c>
      <c r="U608" s="107">
        <f t="shared" ca="1" si="348"/>
        <v>-0.5</v>
      </c>
      <c r="V608" s="107">
        <f t="shared" ca="1" si="349"/>
        <v>0</v>
      </c>
      <c r="W608" s="107"/>
      <c r="X608" s="107"/>
      <c r="Y608" s="107"/>
      <c r="Z608" s="107"/>
    </row>
    <row r="609" spans="1:26" outlineLevel="1">
      <c r="A609">
        <f t="shared" ca="1" si="350"/>
        <v>2</v>
      </c>
      <c r="B609" t="str">
        <f t="shared" ca="1" si="351"/>
        <v>EP3 LPD1 LPS1 LPM3</v>
      </c>
      <c r="C609" s="290">
        <f ca="1">IF($A609&lt;&gt;$A608,1,MOD(C608-1+(COUNTIFS(D$399:$N$399,$A609)=COUNTIFS(D609:$N609,1)),C$398)+1)</f>
        <v>3</v>
      </c>
      <c r="D609" s="288">
        <f ca="1">IF($A609&lt;&gt;D$399,0,IF($A609&lt;&gt;$A608,1,MOD(D608-1+(COUNTIFS(E$399:$N$399,$A609)=COUNTIFS(E609:$N609,1)),D$398)+1))</f>
        <v>0</v>
      </c>
      <c r="E609" s="288">
        <f ca="1">IF($A609&lt;&gt;E$399,0,IF($A609&lt;&gt;$A608,1,MOD(E608-1+(COUNTIFS(F$399:$N$399,$A609)=COUNTIFS(F609:$N609,1)),E$398)+1))</f>
        <v>0</v>
      </c>
      <c r="F609" s="288">
        <f ca="1">IF($A609&lt;&gt;F$399,0,IF($A609&lt;&gt;$A608,1,MOD(F608-1+(COUNTIFS(G$399:$N$399,$A609)=COUNTIFS(G609:$N609,1)),F$398)+1))</f>
        <v>0</v>
      </c>
      <c r="G609" s="288">
        <f ca="1">IF($A609&lt;&gt;G$399,0,IF($A609&lt;&gt;$A608,1,MOD(G608-1+(COUNTIFS(H$399:$N$399,$A609)=COUNTIFS(H609:$N609,1)),G$398)+1))</f>
        <v>1</v>
      </c>
      <c r="H609" s="288">
        <f ca="1">IF($A609&lt;&gt;H$399,0,IF($A609&lt;&gt;$A608,1,MOD(H608-1+(COUNTIFS(I$399:$N$399,$A609)=COUNTIFS(I609:$N609,1)),H$398)+1))</f>
        <v>1</v>
      </c>
      <c r="I609" s="288">
        <f ca="1">IF($A609&lt;&gt;I$399,0,IF($A609&lt;&gt;$A608,1,MOD(I608-1+(COUNTIFS(N$399:$N$399,$A609)=COUNTIFS(N609:$N609,1)),I$398)+1))</f>
        <v>3</v>
      </c>
      <c r="J609" s="288"/>
      <c r="K609" s="288"/>
      <c r="L609" s="288"/>
      <c r="M609" s="288"/>
      <c r="O609">
        <v>209</v>
      </c>
      <c r="P609" s="107">
        <f t="shared" ref="P609:P672" ca="1" si="352">IF(C609=0,0,INDEX(C$391:C$394,C609,1))</f>
        <v>0.5</v>
      </c>
      <c r="Q609" s="107">
        <f t="shared" ref="Q609:Q672" ca="1" si="353">IF(D609=0,0,INDEX(D$391:D$394,D609,1))</f>
        <v>0</v>
      </c>
      <c r="R609" s="107">
        <f t="shared" ref="R609:R672" ca="1" si="354">IF(E609=0,0,INDEX(E$391:E$394,E609,1))</f>
        <v>0</v>
      </c>
      <c r="S609" s="107">
        <f t="shared" ref="S609:S672" ca="1" si="355">IF(F609=0,0,INDEX(F$391:F$394,F609,1))</f>
        <v>0</v>
      </c>
      <c r="T609" s="107">
        <v>0</v>
      </c>
      <c r="U609" s="107">
        <f t="shared" ref="U609:U672" ca="1" si="356">IF(H609=0,0,INDEX(H$391:H$394,H609,1))</f>
        <v>-0.5</v>
      </c>
      <c r="V609" s="107">
        <f t="shared" ref="V609:V672" ca="1" si="357">IF(I609=0,0,INDEX(I$391:I$394,I609,1))</f>
        <v>0.5</v>
      </c>
      <c r="W609" s="107"/>
      <c r="X609" s="107"/>
      <c r="Y609" s="107"/>
      <c r="Z609" s="107"/>
    </row>
    <row r="610" spans="1:26" outlineLevel="1">
      <c r="A610">
        <f t="shared" ref="A610:A673" ca="1" si="358">OFFSET(A610,-1,0)</f>
        <v>2</v>
      </c>
      <c r="B610" t="str">
        <f t="shared" ca="1" si="351"/>
        <v>EP3 LPD1 LPS2 LPM1</v>
      </c>
      <c r="C610" s="290">
        <f ca="1">IF($A610&lt;&gt;$A609,1,MOD(C609-1+(COUNTIFS(D$399:$N$399,$A610)=COUNTIFS(D610:$N610,1)),C$398)+1)</f>
        <v>3</v>
      </c>
      <c r="D610" s="288">
        <f ca="1">IF($A610&lt;&gt;D$399,0,IF($A610&lt;&gt;$A609,1,MOD(D609-1+(COUNTIFS(E$399:$N$399,$A610)=COUNTIFS(E610:$N610,1)),D$398)+1))</f>
        <v>0</v>
      </c>
      <c r="E610" s="288">
        <f ca="1">IF($A610&lt;&gt;E$399,0,IF($A610&lt;&gt;$A609,1,MOD(E609-1+(COUNTIFS(F$399:$N$399,$A610)=COUNTIFS(F610:$N610,1)),E$398)+1))</f>
        <v>0</v>
      </c>
      <c r="F610" s="288">
        <f ca="1">IF($A610&lt;&gt;F$399,0,IF($A610&lt;&gt;$A609,1,MOD(F609-1+(COUNTIFS(G$399:$N$399,$A610)=COUNTIFS(G610:$N610,1)),F$398)+1))</f>
        <v>0</v>
      </c>
      <c r="G610" s="288">
        <f ca="1">IF($A610&lt;&gt;G$399,0,IF($A610&lt;&gt;$A609,1,MOD(G609-1+(COUNTIFS(H$399:$N$399,$A610)=COUNTIFS(H610:$N610,1)),G$398)+1))</f>
        <v>1</v>
      </c>
      <c r="H610" s="288">
        <f ca="1">IF($A610&lt;&gt;H$399,0,IF($A610&lt;&gt;$A609,1,MOD(H609-1+(COUNTIFS(I$399:$N$399,$A610)=COUNTIFS(I610:$N610,1)),H$398)+1))</f>
        <v>2</v>
      </c>
      <c r="I610" s="288">
        <f ca="1">IF($A610&lt;&gt;I$399,0,IF($A610&lt;&gt;$A609,1,MOD(I609-1+(COUNTIFS(N$399:$N$399,$A610)=COUNTIFS(N610:$N610,1)),I$398)+1))</f>
        <v>1</v>
      </c>
      <c r="J610" s="288"/>
      <c r="K610" s="288"/>
      <c r="L610" s="288"/>
      <c r="M610" s="288"/>
      <c r="O610">
        <v>210</v>
      </c>
      <c r="P610" s="107">
        <f t="shared" ca="1" si="352"/>
        <v>0.5</v>
      </c>
      <c r="Q610" s="107">
        <f t="shared" ca="1" si="353"/>
        <v>0</v>
      </c>
      <c r="R610" s="107">
        <f t="shared" ca="1" si="354"/>
        <v>0</v>
      </c>
      <c r="S610" s="107">
        <f t="shared" ca="1" si="355"/>
        <v>0</v>
      </c>
      <c r="T610" s="107">
        <v>0</v>
      </c>
      <c r="U610" s="107">
        <f t="shared" ca="1" si="356"/>
        <v>0</v>
      </c>
      <c r="V610" s="107">
        <f t="shared" ca="1" si="357"/>
        <v>-0.5</v>
      </c>
      <c r="W610" s="107"/>
      <c r="X610" s="107"/>
      <c r="Y610" s="107"/>
      <c r="Z610" s="107"/>
    </row>
    <row r="611" spans="1:26" outlineLevel="1">
      <c r="A611">
        <f t="shared" ca="1" si="358"/>
        <v>2</v>
      </c>
      <c r="B611" t="str">
        <f t="shared" ca="1" si="351"/>
        <v>EP3 LPD1 LPS2 LPM2</v>
      </c>
      <c r="C611" s="290">
        <f ca="1">IF($A611&lt;&gt;$A610,1,MOD(C610-1+(COUNTIFS(D$399:$N$399,$A611)=COUNTIFS(D611:$N611,1)),C$398)+1)</f>
        <v>3</v>
      </c>
      <c r="D611" s="288">
        <f ca="1">IF($A611&lt;&gt;D$399,0,IF($A611&lt;&gt;$A610,1,MOD(D610-1+(COUNTIFS(E$399:$N$399,$A611)=COUNTIFS(E611:$N611,1)),D$398)+1))</f>
        <v>0</v>
      </c>
      <c r="E611" s="288">
        <f ca="1">IF($A611&lt;&gt;E$399,0,IF($A611&lt;&gt;$A610,1,MOD(E610-1+(COUNTIFS(F$399:$N$399,$A611)=COUNTIFS(F611:$N611,1)),E$398)+1))</f>
        <v>0</v>
      </c>
      <c r="F611" s="288">
        <f ca="1">IF($A611&lt;&gt;F$399,0,IF($A611&lt;&gt;$A610,1,MOD(F610-1+(COUNTIFS(G$399:$N$399,$A611)=COUNTIFS(G611:$N611,1)),F$398)+1))</f>
        <v>0</v>
      </c>
      <c r="G611" s="288">
        <f ca="1">IF($A611&lt;&gt;G$399,0,IF($A611&lt;&gt;$A610,1,MOD(G610-1+(COUNTIFS(H$399:$N$399,$A611)=COUNTIFS(H611:$N611,1)),G$398)+1))</f>
        <v>1</v>
      </c>
      <c r="H611" s="288">
        <f ca="1">IF($A611&lt;&gt;H$399,0,IF($A611&lt;&gt;$A610,1,MOD(H610-1+(COUNTIFS(I$399:$N$399,$A611)=COUNTIFS(I611:$N611,1)),H$398)+1))</f>
        <v>2</v>
      </c>
      <c r="I611" s="288">
        <f ca="1">IF($A611&lt;&gt;I$399,0,IF($A611&lt;&gt;$A610,1,MOD(I610-1+(COUNTIFS(N$399:$N$399,$A611)=COUNTIFS(N611:$N611,1)),I$398)+1))</f>
        <v>2</v>
      </c>
      <c r="J611" s="288"/>
      <c r="K611" s="288"/>
      <c r="L611" s="288"/>
      <c r="M611" s="288"/>
      <c r="O611">
        <v>211</v>
      </c>
      <c r="P611" s="107">
        <f t="shared" ca="1" si="352"/>
        <v>0.5</v>
      </c>
      <c r="Q611" s="107">
        <f t="shared" ca="1" si="353"/>
        <v>0</v>
      </c>
      <c r="R611" s="107">
        <f t="shared" ca="1" si="354"/>
        <v>0</v>
      </c>
      <c r="S611" s="107">
        <f t="shared" ca="1" si="355"/>
        <v>0</v>
      </c>
      <c r="T611" s="107">
        <v>0</v>
      </c>
      <c r="U611" s="107">
        <f t="shared" ca="1" si="356"/>
        <v>0</v>
      </c>
      <c r="V611" s="107">
        <f t="shared" ca="1" si="357"/>
        <v>0</v>
      </c>
      <c r="W611" s="107"/>
      <c r="X611" s="107"/>
      <c r="Y611" s="107"/>
      <c r="Z611" s="107"/>
    </row>
    <row r="612" spans="1:26" outlineLevel="1">
      <c r="A612">
        <f t="shared" ca="1" si="358"/>
        <v>2</v>
      </c>
      <c r="B612" t="str">
        <f t="shared" ca="1" si="351"/>
        <v>EP3 LPD1 LPS2 LPM3</v>
      </c>
      <c r="C612" s="290">
        <f ca="1">IF($A612&lt;&gt;$A611,1,MOD(C611-1+(COUNTIFS(D$399:$N$399,$A612)=COUNTIFS(D612:$N612,1)),C$398)+1)</f>
        <v>3</v>
      </c>
      <c r="D612" s="288">
        <f ca="1">IF($A612&lt;&gt;D$399,0,IF($A612&lt;&gt;$A611,1,MOD(D611-1+(COUNTIFS(E$399:$N$399,$A612)=COUNTIFS(E612:$N612,1)),D$398)+1))</f>
        <v>0</v>
      </c>
      <c r="E612" s="288">
        <f ca="1">IF($A612&lt;&gt;E$399,0,IF($A612&lt;&gt;$A611,1,MOD(E611-1+(COUNTIFS(F$399:$N$399,$A612)=COUNTIFS(F612:$N612,1)),E$398)+1))</f>
        <v>0</v>
      </c>
      <c r="F612" s="288">
        <f ca="1">IF($A612&lt;&gt;F$399,0,IF($A612&lt;&gt;$A611,1,MOD(F611-1+(COUNTIFS(G$399:$N$399,$A612)=COUNTIFS(G612:$N612,1)),F$398)+1))</f>
        <v>0</v>
      </c>
      <c r="G612" s="288">
        <f ca="1">IF($A612&lt;&gt;G$399,0,IF($A612&lt;&gt;$A611,1,MOD(G611-1+(COUNTIFS(H$399:$N$399,$A612)=COUNTIFS(H612:$N612,1)),G$398)+1))</f>
        <v>1</v>
      </c>
      <c r="H612" s="288">
        <f ca="1">IF($A612&lt;&gt;H$399,0,IF($A612&lt;&gt;$A611,1,MOD(H611-1+(COUNTIFS(I$399:$N$399,$A612)=COUNTIFS(I612:$N612,1)),H$398)+1))</f>
        <v>2</v>
      </c>
      <c r="I612" s="288">
        <f ca="1">IF($A612&lt;&gt;I$399,0,IF($A612&lt;&gt;$A611,1,MOD(I611-1+(COUNTIFS(N$399:$N$399,$A612)=COUNTIFS(N612:$N612,1)),I$398)+1))</f>
        <v>3</v>
      </c>
      <c r="J612" s="288"/>
      <c r="K612" s="288"/>
      <c r="L612" s="288"/>
      <c r="M612" s="288"/>
      <c r="O612">
        <v>212</v>
      </c>
      <c r="P612" s="107">
        <f t="shared" ca="1" si="352"/>
        <v>0.5</v>
      </c>
      <c r="Q612" s="107">
        <f t="shared" ca="1" si="353"/>
        <v>0</v>
      </c>
      <c r="R612" s="107">
        <f t="shared" ca="1" si="354"/>
        <v>0</v>
      </c>
      <c r="S612" s="107">
        <f t="shared" ca="1" si="355"/>
        <v>0</v>
      </c>
      <c r="T612" s="107">
        <v>0</v>
      </c>
      <c r="U612" s="107">
        <f t="shared" ca="1" si="356"/>
        <v>0</v>
      </c>
      <c r="V612" s="107">
        <f t="shared" ca="1" si="357"/>
        <v>0.5</v>
      </c>
      <c r="W612" s="107"/>
      <c r="X612" s="107"/>
      <c r="Y612" s="107"/>
      <c r="Z612" s="107"/>
    </row>
    <row r="613" spans="1:26" outlineLevel="1">
      <c r="A613">
        <f t="shared" ca="1" si="358"/>
        <v>2</v>
      </c>
      <c r="B613" t="str">
        <f t="shared" ca="1" si="351"/>
        <v>EP3 LPD1 LPS3 LPM1</v>
      </c>
      <c r="C613" s="290">
        <f ca="1">IF($A613&lt;&gt;$A612,1,MOD(C612-1+(COUNTIFS(D$399:$N$399,$A613)=COUNTIFS(D613:$N613,1)),C$398)+1)</f>
        <v>3</v>
      </c>
      <c r="D613" s="288">
        <f ca="1">IF($A613&lt;&gt;D$399,0,IF($A613&lt;&gt;$A612,1,MOD(D612-1+(COUNTIFS(E$399:$N$399,$A613)=COUNTIFS(E613:$N613,1)),D$398)+1))</f>
        <v>0</v>
      </c>
      <c r="E613" s="288">
        <f ca="1">IF($A613&lt;&gt;E$399,0,IF($A613&lt;&gt;$A612,1,MOD(E612-1+(COUNTIFS(F$399:$N$399,$A613)=COUNTIFS(F613:$N613,1)),E$398)+1))</f>
        <v>0</v>
      </c>
      <c r="F613" s="288">
        <f ca="1">IF($A613&lt;&gt;F$399,0,IF($A613&lt;&gt;$A612,1,MOD(F612-1+(COUNTIFS(G$399:$N$399,$A613)=COUNTIFS(G613:$N613,1)),F$398)+1))</f>
        <v>0</v>
      </c>
      <c r="G613" s="288">
        <f ca="1">IF($A613&lt;&gt;G$399,0,IF($A613&lt;&gt;$A612,1,MOD(G612-1+(COUNTIFS(H$399:$N$399,$A613)=COUNTIFS(H613:$N613,1)),G$398)+1))</f>
        <v>1</v>
      </c>
      <c r="H613" s="288">
        <f ca="1">IF($A613&lt;&gt;H$399,0,IF($A613&lt;&gt;$A612,1,MOD(H612-1+(COUNTIFS(I$399:$N$399,$A613)=COUNTIFS(I613:$N613,1)),H$398)+1))</f>
        <v>3</v>
      </c>
      <c r="I613" s="288">
        <f ca="1">IF($A613&lt;&gt;I$399,0,IF($A613&lt;&gt;$A612,1,MOD(I612-1+(COUNTIFS(N$399:$N$399,$A613)=COUNTIFS(N613:$N613,1)),I$398)+1))</f>
        <v>1</v>
      </c>
      <c r="J613" s="288"/>
      <c r="K613" s="288"/>
      <c r="L613" s="288"/>
      <c r="M613" s="288"/>
      <c r="O613">
        <v>213</v>
      </c>
      <c r="P613" s="107">
        <f t="shared" ca="1" si="352"/>
        <v>0.5</v>
      </c>
      <c r="Q613" s="107">
        <f t="shared" ca="1" si="353"/>
        <v>0</v>
      </c>
      <c r="R613" s="107">
        <f t="shared" ca="1" si="354"/>
        <v>0</v>
      </c>
      <c r="S613" s="107">
        <f t="shared" ca="1" si="355"/>
        <v>0</v>
      </c>
      <c r="T613" s="107">
        <v>0</v>
      </c>
      <c r="U613" s="107">
        <f t="shared" ca="1" si="356"/>
        <v>0.5</v>
      </c>
      <c r="V613" s="107">
        <f t="shared" ca="1" si="357"/>
        <v>-0.5</v>
      </c>
      <c r="W613" s="107"/>
      <c r="X613" s="107"/>
      <c r="Y613" s="107"/>
      <c r="Z613" s="107"/>
    </row>
    <row r="614" spans="1:26" outlineLevel="1">
      <c r="A614">
        <f t="shared" ca="1" si="358"/>
        <v>2</v>
      </c>
      <c r="B614" t="str">
        <f t="shared" ca="1" si="351"/>
        <v>EP3 LPD1 LPS3 LPM2</v>
      </c>
      <c r="C614" s="290">
        <f ca="1">IF($A614&lt;&gt;$A613,1,MOD(C613-1+(COUNTIFS(D$399:$N$399,$A614)=COUNTIFS(D614:$N614,1)),C$398)+1)</f>
        <v>3</v>
      </c>
      <c r="D614" s="288">
        <f ca="1">IF($A614&lt;&gt;D$399,0,IF($A614&lt;&gt;$A613,1,MOD(D613-1+(COUNTIFS(E$399:$N$399,$A614)=COUNTIFS(E614:$N614,1)),D$398)+1))</f>
        <v>0</v>
      </c>
      <c r="E614" s="288">
        <f ca="1">IF($A614&lt;&gt;E$399,0,IF($A614&lt;&gt;$A613,1,MOD(E613-1+(COUNTIFS(F$399:$N$399,$A614)=COUNTIFS(F614:$N614,1)),E$398)+1))</f>
        <v>0</v>
      </c>
      <c r="F614" s="288">
        <f ca="1">IF($A614&lt;&gt;F$399,0,IF($A614&lt;&gt;$A613,1,MOD(F613-1+(COUNTIFS(G$399:$N$399,$A614)=COUNTIFS(G614:$N614,1)),F$398)+1))</f>
        <v>0</v>
      </c>
      <c r="G614" s="288">
        <f ca="1">IF($A614&lt;&gt;G$399,0,IF($A614&lt;&gt;$A613,1,MOD(G613-1+(COUNTIFS(H$399:$N$399,$A614)=COUNTIFS(H614:$N614,1)),G$398)+1))</f>
        <v>1</v>
      </c>
      <c r="H614" s="288">
        <f ca="1">IF($A614&lt;&gt;H$399,0,IF($A614&lt;&gt;$A613,1,MOD(H613-1+(COUNTIFS(I$399:$N$399,$A614)=COUNTIFS(I614:$N614,1)),H$398)+1))</f>
        <v>3</v>
      </c>
      <c r="I614" s="288">
        <f ca="1">IF($A614&lt;&gt;I$399,0,IF($A614&lt;&gt;$A613,1,MOD(I613-1+(COUNTIFS(N$399:$N$399,$A614)=COUNTIFS(N614:$N614,1)),I$398)+1))</f>
        <v>2</v>
      </c>
      <c r="J614" s="288"/>
      <c r="K614" s="288"/>
      <c r="L614" s="288"/>
      <c r="M614" s="288"/>
      <c r="O614">
        <v>214</v>
      </c>
      <c r="P614" s="107">
        <f t="shared" ca="1" si="352"/>
        <v>0.5</v>
      </c>
      <c r="Q614" s="107">
        <f t="shared" ca="1" si="353"/>
        <v>0</v>
      </c>
      <c r="R614" s="107">
        <f t="shared" ca="1" si="354"/>
        <v>0</v>
      </c>
      <c r="S614" s="107">
        <f t="shared" ca="1" si="355"/>
        <v>0</v>
      </c>
      <c r="T614" s="107">
        <v>0</v>
      </c>
      <c r="U614" s="107">
        <f t="shared" ca="1" si="356"/>
        <v>0.5</v>
      </c>
      <c r="V614" s="107">
        <f t="shared" ca="1" si="357"/>
        <v>0</v>
      </c>
      <c r="W614" s="107"/>
      <c r="X614" s="107"/>
      <c r="Y614" s="107"/>
      <c r="Z614" s="107"/>
    </row>
    <row r="615" spans="1:26" outlineLevel="1">
      <c r="A615">
        <f t="shared" ca="1" si="358"/>
        <v>2</v>
      </c>
      <c r="B615" t="str">
        <f t="shared" ca="1" si="351"/>
        <v>EP3 LPD1 LPS3 LPM3</v>
      </c>
      <c r="C615" s="290">
        <f ca="1">IF($A615&lt;&gt;$A614,1,MOD(C614-1+(COUNTIFS(D$399:$N$399,$A615)=COUNTIFS(D615:$N615,1)),C$398)+1)</f>
        <v>3</v>
      </c>
      <c r="D615" s="288">
        <f ca="1">IF($A615&lt;&gt;D$399,0,IF($A615&lt;&gt;$A614,1,MOD(D614-1+(COUNTIFS(E$399:$N$399,$A615)=COUNTIFS(E615:$N615,1)),D$398)+1))</f>
        <v>0</v>
      </c>
      <c r="E615" s="288">
        <f ca="1">IF($A615&lt;&gt;E$399,0,IF($A615&lt;&gt;$A614,1,MOD(E614-1+(COUNTIFS(F$399:$N$399,$A615)=COUNTIFS(F615:$N615,1)),E$398)+1))</f>
        <v>0</v>
      </c>
      <c r="F615" s="288">
        <f ca="1">IF($A615&lt;&gt;F$399,0,IF($A615&lt;&gt;$A614,1,MOD(F614-1+(COUNTIFS(G$399:$N$399,$A615)=COUNTIFS(G615:$N615,1)),F$398)+1))</f>
        <v>0</v>
      </c>
      <c r="G615" s="288">
        <f ca="1">IF($A615&lt;&gt;G$399,0,IF($A615&lt;&gt;$A614,1,MOD(G614-1+(COUNTIFS(H$399:$N$399,$A615)=COUNTIFS(H615:$N615,1)),G$398)+1))</f>
        <v>1</v>
      </c>
      <c r="H615" s="288">
        <f ca="1">IF($A615&lt;&gt;H$399,0,IF($A615&lt;&gt;$A614,1,MOD(H614-1+(COUNTIFS(I$399:$N$399,$A615)=COUNTIFS(I615:$N615,1)),H$398)+1))</f>
        <v>3</v>
      </c>
      <c r="I615" s="288">
        <f ca="1">IF($A615&lt;&gt;I$399,0,IF($A615&lt;&gt;$A614,1,MOD(I614-1+(COUNTIFS(N$399:$N$399,$A615)=COUNTIFS(N615:$N615,1)),I$398)+1))</f>
        <v>3</v>
      </c>
      <c r="J615" s="288"/>
      <c r="K615" s="288"/>
      <c r="L615" s="288"/>
      <c r="M615" s="288"/>
      <c r="O615">
        <v>215</v>
      </c>
      <c r="P615" s="107">
        <f t="shared" ca="1" si="352"/>
        <v>0.5</v>
      </c>
      <c r="Q615" s="107">
        <f t="shared" ca="1" si="353"/>
        <v>0</v>
      </c>
      <c r="R615" s="107">
        <f t="shared" ca="1" si="354"/>
        <v>0</v>
      </c>
      <c r="S615" s="107">
        <f t="shared" ca="1" si="355"/>
        <v>0</v>
      </c>
      <c r="T615" s="107">
        <v>0</v>
      </c>
      <c r="U615" s="107">
        <f t="shared" ca="1" si="356"/>
        <v>0.5</v>
      </c>
      <c r="V615" s="107">
        <f t="shared" ca="1" si="357"/>
        <v>0.5</v>
      </c>
      <c r="W615" s="107"/>
      <c r="X615" s="107"/>
      <c r="Y615" s="107"/>
      <c r="Z615" s="107"/>
    </row>
    <row r="616" spans="1:26" outlineLevel="1">
      <c r="A616">
        <f t="shared" ca="1" si="358"/>
        <v>2</v>
      </c>
      <c r="B616" t="str">
        <f t="shared" ca="1" si="351"/>
        <v>EP1 LPD1 LPS1 LPM1</v>
      </c>
      <c r="C616" s="290">
        <f ca="1">IF($A616&lt;&gt;$A615,1,MOD(C615-1+(COUNTIFS(D$399:$N$399,$A616)=COUNTIFS(D616:$N616,1)),C$398)+1)</f>
        <v>1</v>
      </c>
      <c r="D616" s="288">
        <f ca="1">IF($A616&lt;&gt;D$399,0,IF($A616&lt;&gt;$A615,1,MOD(D615-1+(COUNTIFS(E$399:$N$399,$A616)=COUNTIFS(E616:$N616,1)),D$398)+1))</f>
        <v>0</v>
      </c>
      <c r="E616" s="288">
        <f ca="1">IF($A616&lt;&gt;E$399,0,IF($A616&lt;&gt;$A615,1,MOD(E615-1+(COUNTIFS(F$399:$N$399,$A616)=COUNTIFS(F616:$N616,1)),E$398)+1))</f>
        <v>0</v>
      </c>
      <c r="F616" s="288">
        <f ca="1">IF($A616&lt;&gt;F$399,0,IF($A616&lt;&gt;$A615,1,MOD(F615-1+(COUNTIFS(G$399:$N$399,$A616)=COUNTIFS(G616:$N616,1)),F$398)+1))</f>
        <v>0</v>
      </c>
      <c r="G616" s="288">
        <f ca="1">IF($A616&lt;&gt;G$399,0,IF($A616&lt;&gt;$A615,1,MOD(G615-1+(COUNTIFS(H$399:$N$399,$A616)=COUNTIFS(H616:$N616,1)),G$398)+1))</f>
        <v>1</v>
      </c>
      <c r="H616" s="288">
        <f ca="1">IF($A616&lt;&gt;H$399,0,IF($A616&lt;&gt;$A615,1,MOD(H615-1+(COUNTIFS(I$399:$N$399,$A616)=COUNTIFS(I616:$N616,1)),H$398)+1))</f>
        <v>1</v>
      </c>
      <c r="I616" s="288">
        <f ca="1">IF($A616&lt;&gt;I$399,0,IF($A616&lt;&gt;$A615,1,MOD(I615-1+(COUNTIFS(N$399:$N$399,$A616)=COUNTIFS(N616:$N616,1)),I$398)+1))</f>
        <v>1</v>
      </c>
      <c r="J616" s="288"/>
      <c r="K616" s="288"/>
      <c r="L616" s="288"/>
      <c r="M616" s="288"/>
      <c r="O616">
        <v>216</v>
      </c>
      <c r="P616" s="107">
        <f t="shared" ca="1" si="352"/>
        <v>-0.5</v>
      </c>
      <c r="Q616" s="107">
        <f t="shared" ca="1" si="353"/>
        <v>0</v>
      </c>
      <c r="R616" s="107">
        <f t="shared" ca="1" si="354"/>
        <v>0</v>
      </c>
      <c r="S616" s="107">
        <f t="shared" ca="1" si="355"/>
        <v>0</v>
      </c>
      <c r="T616" s="107">
        <v>0</v>
      </c>
      <c r="U616" s="107">
        <f t="shared" ca="1" si="356"/>
        <v>-0.5</v>
      </c>
      <c r="V616" s="107">
        <f t="shared" ca="1" si="357"/>
        <v>-0.5</v>
      </c>
      <c r="W616" s="107"/>
      <c r="X616" s="107"/>
      <c r="Y616" s="107"/>
      <c r="Z616" s="107"/>
    </row>
    <row r="617" spans="1:26" outlineLevel="1">
      <c r="A617">
        <f t="shared" ca="1" si="358"/>
        <v>2</v>
      </c>
      <c r="B617" t="str">
        <f t="shared" ca="1" si="351"/>
        <v>EP1 LPD1 LPS1 LPM2</v>
      </c>
      <c r="C617" s="290">
        <f ca="1">IF($A617&lt;&gt;$A616,1,MOD(C616-1+(COUNTIFS(D$399:$N$399,$A617)=COUNTIFS(D617:$N617,1)),C$398)+1)</f>
        <v>1</v>
      </c>
      <c r="D617" s="288">
        <f ca="1">IF($A617&lt;&gt;D$399,0,IF($A617&lt;&gt;$A616,1,MOD(D616-1+(COUNTIFS(E$399:$N$399,$A617)=COUNTIFS(E617:$N617,1)),D$398)+1))</f>
        <v>0</v>
      </c>
      <c r="E617" s="288">
        <f ca="1">IF($A617&lt;&gt;E$399,0,IF($A617&lt;&gt;$A616,1,MOD(E616-1+(COUNTIFS(F$399:$N$399,$A617)=COUNTIFS(F617:$N617,1)),E$398)+1))</f>
        <v>0</v>
      </c>
      <c r="F617" s="288">
        <f ca="1">IF($A617&lt;&gt;F$399,0,IF($A617&lt;&gt;$A616,1,MOD(F616-1+(COUNTIFS(G$399:$N$399,$A617)=COUNTIFS(G617:$N617,1)),F$398)+1))</f>
        <v>0</v>
      </c>
      <c r="G617" s="288">
        <f ca="1">IF($A617&lt;&gt;G$399,0,IF($A617&lt;&gt;$A616,1,MOD(G616-1+(COUNTIFS(H$399:$N$399,$A617)=COUNTIFS(H617:$N617,1)),G$398)+1))</f>
        <v>1</v>
      </c>
      <c r="H617" s="288">
        <f ca="1">IF($A617&lt;&gt;H$399,0,IF($A617&lt;&gt;$A616,1,MOD(H616-1+(COUNTIFS(I$399:$N$399,$A617)=COUNTIFS(I617:$N617,1)),H$398)+1))</f>
        <v>1</v>
      </c>
      <c r="I617" s="288">
        <f ca="1">IF($A617&lt;&gt;I$399,0,IF($A617&lt;&gt;$A616,1,MOD(I616-1+(COUNTIFS(N$399:$N$399,$A617)=COUNTIFS(N617:$N617,1)),I$398)+1))</f>
        <v>2</v>
      </c>
      <c r="J617" s="288"/>
      <c r="K617" s="288"/>
      <c r="L617" s="288"/>
      <c r="M617" s="288"/>
      <c r="O617">
        <v>217</v>
      </c>
      <c r="P617" s="107">
        <f t="shared" ca="1" si="352"/>
        <v>-0.5</v>
      </c>
      <c r="Q617" s="107">
        <f t="shared" ca="1" si="353"/>
        <v>0</v>
      </c>
      <c r="R617" s="107">
        <f t="shared" ca="1" si="354"/>
        <v>0</v>
      </c>
      <c r="S617" s="107">
        <f t="shared" ca="1" si="355"/>
        <v>0</v>
      </c>
      <c r="T617" s="107">
        <v>0</v>
      </c>
      <c r="U617" s="107">
        <f t="shared" ca="1" si="356"/>
        <v>-0.5</v>
      </c>
      <c r="V617" s="107">
        <f t="shared" ca="1" si="357"/>
        <v>0</v>
      </c>
      <c r="W617" s="107"/>
      <c r="X617" s="107"/>
      <c r="Y617" s="107"/>
      <c r="Z617" s="107"/>
    </row>
    <row r="618" spans="1:26" outlineLevel="1">
      <c r="A618">
        <f t="shared" ca="1" si="358"/>
        <v>2</v>
      </c>
      <c r="B618" t="str">
        <f t="shared" ca="1" si="351"/>
        <v>EP1 LPD1 LPS1 LPM3</v>
      </c>
      <c r="C618" s="290">
        <f ca="1">IF($A618&lt;&gt;$A617,1,MOD(C617-1+(COUNTIFS(D$399:$N$399,$A618)=COUNTIFS(D618:$N618,1)),C$398)+1)</f>
        <v>1</v>
      </c>
      <c r="D618" s="288">
        <f ca="1">IF($A618&lt;&gt;D$399,0,IF($A618&lt;&gt;$A617,1,MOD(D617-1+(COUNTIFS(E$399:$N$399,$A618)=COUNTIFS(E618:$N618,1)),D$398)+1))</f>
        <v>0</v>
      </c>
      <c r="E618" s="288">
        <f ca="1">IF($A618&lt;&gt;E$399,0,IF($A618&lt;&gt;$A617,1,MOD(E617-1+(COUNTIFS(F$399:$N$399,$A618)=COUNTIFS(F618:$N618,1)),E$398)+1))</f>
        <v>0</v>
      </c>
      <c r="F618" s="288">
        <f ca="1">IF($A618&lt;&gt;F$399,0,IF($A618&lt;&gt;$A617,1,MOD(F617-1+(COUNTIFS(G$399:$N$399,$A618)=COUNTIFS(G618:$N618,1)),F$398)+1))</f>
        <v>0</v>
      </c>
      <c r="G618" s="288">
        <f ca="1">IF($A618&lt;&gt;G$399,0,IF($A618&lt;&gt;$A617,1,MOD(G617-1+(COUNTIFS(H$399:$N$399,$A618)=COUNTIFS(H618:$N618,1)),G$398)+1))</f>
        <v>1</v>
      </c>
      <c r="H618" s="288">
        <f ca="1">IF($A618&lt;&gt;H$399,0,IF($A618&lt;&gt;$A617,1,MOD(H617-1+(COUNTIFS(I$399:$N$399,$A618)=COUNTIFS(I618:$N618,1)),H$398)+1))</f>
        <v>1</v>
      </c>
      <c r="I618" s="288">
        <f ca="1">IF($A618&lt;&gt;I$399,0,IF($A618&lt;&gt;$A617,1,MOD(I617-1+(COUNTIFS(N$399:$N$399,$A618)=COUNTIFS(N618:$N618,1)),I$398)+1))</f>
        <v>3</v>
      </c>
      <c r="J618" s="288"/>
      <c r="K618" s="288"/>
      <c r="L618" s="288"/>
      <c r="M618" s="288"/>
      <c r="O618">
        <v>218</v>
      </c>
      <c r="P618" s="107">
        <f t="shared" ca="1" si="352"/>
        <v>-0.5</v>
      </c>
      <c r="Q618" s="107">
        <f t="shared" ca="1" si="353"/>
        <v>0</v>
      </c>
      <c r="R618" s="107">
        <f t="shared" ca="1" si="354"/>
        <v>0</v>
      </c>
      <c r="S618" s="107">
        <f t="shared" ca="1" si="355"/>
        <v>0</v>
      </c>
      <c r="T618" s="107">
        <v>0</v>
      </c>
      <c r="U618" s="107">
        <f t="shared" ca="1" si="356"/>
        <v>-0.5</v>
      </c>
      <c r="V618" s="107">
        <f t="shared" ca="1" si="357"/>
        <v>0.5</v>
      </c>
      <c r="W618" s="107"/>
      <c r="X618" s="107"/>
      <c r="Y618" s="107"/>
      <c r="Z618" s="107"/>
    </row>
    <row r="619" spans="1:26" outlineLevel="1">
      <c r="A619">
        <f t="shared" ca="1" si="358"/>
        <v>2</v>
      </c>
      <c r="B619" t="str">
        <f t="shared" ca="1" si="351"/>
        <v>EP1 LPD1 LPS2 LPM1</v>
      </c>
      <c r="C619" s="290">
        <f ca="1">IF($A619&lt;&gt;$A618,1,MOD(C618-1+(COUNTIFS(D$399:$N$399,$A619)=COUNTIFS(D619:$N619,1)),C$398)+1)</f>
        <v>1</v>
      </c>
      <c r="D619" s="288">
        <f ca="1">IF($A619&lt;&gt;D$399,0,IF($A619&lt;&gt;$A618,1,MOD(D618-1+(COUNTIFS(E$399:$N$399,$A619)=COUNTIFS(E619:$N619,1)),D$398)+1))</f>
        <v>0</v>
      </c>
      <c r="E619" s="288">
        <f ca="1">IF($A619&lt;&gt;E$399,0,IF($A619&lt;&gt;$A618,1,MOD(E618-1+(COUNTIFS(F$399:$N$399,$A619)=COUNTIFS(F619:$N619,1)),E$398)+1))</f>
        <v>0</v>
      </c>
      <c r="F619" s="288">
        <f ca="1">IF($A619&lt;&gt;F$399,0,IF($A619&lt;&gt;$A618,1,MOD(F618-1+(COUNTIFS(G$399:$N$399,$A619)=COUNTIFS(G619:$N619,1)),F$398)+1))</f>
        <v>0</v>
      </c>
      <c r="G619" s="288">
        <f ca="1">IF($A619&lt;&gt;G$399,0,IF($A619&lt;&gt;$A618,1,MOD(G618-1+(COUNTIFS(H$399:$N$399,$A619)=COUNTIFS(H619:$N619,1)),G$398)+1))</f>
        <v>1</v>
      </c>
      <c r="H619" s="288">
        <f ca="1">IF($A619&lt;&gt;H$399,0,IF($A619&lt;&gt;$A618,1,MOD(H618-1+(COUNTIFS(I$399:$N$399,$A619)=COUNTIFS(I619:$N619,1)),H$398)+1))</f>
        <v>2</v>
      </c>
      <c r="I619" s="288">
        <f ca="1">IF($A619&lt;&gt;I$399,0,IF($A619&lt;&gt;$A618,1,MOD(I618-1+(COUNTIFS(N$399:$N$399,$A619)=COUNTIFS(N619:$N619,1)),I$398)+1))</f>
        <v>1</v>
      </c>
      <c r="J619" s="288"/>
      <c r="K619" s="288"/>
      <c r="L619" s="288"/>
      <c r="M619" s="288"/>
      <c r="O619">
        <v>219</v>
      </c>
      <c r="P619" s="107">
        <f t="shared" ca="1" si="352"/>
        <v>-0.5</v>
      </c>
      <c r="Q619" s="107">
        <f t="shared" ca="1" si="353"/>
        <v>0</v>
      </c>
      <c r="R619" s="107">
        <f t="shared" ca="1" si="354"/>
        <v>0</v>
      </c>
      <c r="S619" s="107">
        <f t="shared" ca="1" si="355"/>
        <v>0</v>
      </c>
      <c r="T619" s="107">
        <v>0</v>
      </c>
      <c r="U619" s="107">
        <f t="shared" ca="1" si="356"/>
        <v>0</v>
      </c>
      <c r="V619" s="107">
        <f t="shared" ca="1" si="357"/>
        <v>-0.5</v>
      </c>
      <c r="W619" s="107"/>
      <c r="X619" s="107"/>
      <c r="Y619" s="107"/>
      <c r="Z619" s="107"/>
    </row>
    <row r="620" spans="1:26" outlineLevel="1">
      <c r="A620">
        <f t="shared" ca="1" si="358"/>
        <v>2</v>
      </c>
      <c r="B620" t="str">
        <f t="shared" ca="1" si="351"/>
        <v>EP1 LPD1 LPS2 LPM2</v>
      </c>
      <c r="C620" s="290">
        <f ca="1">IF($A620&lt;&gt;$A619,1,MOD(C619-1+(COUNTIFS(D$399:$N$399,$A620)=COUNTIFS(D620:$N620,1)),C$398)+1)</f>
        <v>1</v>
      </c>
      <c r="D620" s="288">
        <f ca="1">IF($A620&lt;&gt;D$399,0,IF($A620&lt;&gt;$A619,1,MOD(D619-1+(COUNTIFS(E$399:$N$399,$A620)=COUNTIFS(E620:$N620,1)),D$398)+1))</f>
        <v>0</v>
      </c>
      <c r="E620" s="288">
        <f ca="1">IF($A620&lt;&gt;E$399,0,IF($A620&lt;&gt;$A619,1,MOD(E619-1+(COUNTIFS(F$399:$N$399,$A620)=COUNTIFS(F620:$N620,1)),E$398)+1))</f>
        <v>0</v>
      </c>
      <c r="F620" s="288">
        <f ca="1">IF($A620&lt;&gt;F$399,0,IF($A620&lt;&gt;$A619,1,MOD(F619-1+(COUNTIFS(G$399:$N$399,$A620)=COUNTIFS(G620:$N620,1)),F$398)+1))</f>
        <v>0</v>
      </c>
      <c r="G620" s="288">
        <f ca="1">IF($A620&lt;&gt;G$399,0,IF($A620&lt;&gt;$A619,1,MOD(G619-1+(COUNTIFS(H$399:$N$399,$A620)=COUNTIFS(H620:$N620,1)),G$398)+1))</f>
        <v>1</v>
      </c>
      <c r="H620" s="288">
        <f ca="1">IF($A620&lt;&gt;H$399,0,IF($A620&lt;&gt;$A619,1,MOD(H619-1+(COUNTIFS(I$399:$N$399,$A620)=COUNTIFS(I620:$N620,1)),H$398)+1))</f>
        <v>2</v>
      </c>
      <c r="I620" s="288">
        <f ca="1">IF($A620&lt;&gt;I$399,0,IF($A620&lt;&gt;$A619,1,MOD(I619-1+(COUNTIFS(N$399:$N$399,$A620)=COUNTIFS(N620:$N620,1)),I$398)+1))</f>
        <v>2</v>
      </c>
      <c r="J620" s="288"/>
      <c r="K620" s="288"/>
      <c r="L620" s="288"/>
      <c r="M620" s="288"/>
      <c r="O620">
        <v>220</v>
      </c>
      <c r="P620" s="107">
        <f t="shared" ca="1" si="352"/>
        <v>-0.5</v>
      </c>
      <c r="Q620" s="107">
        <f t="shared" ca="1" si="353"/>
        <v>0</v>
      </c>
      <c r="R620" s="107">
        <f t="shared" ca="1" si="354"/>
        <v>0</v>
      </c>
      <c r="S620" s="107">
        <f t="shared" ca="1" si="355"/>
        <v>0</v>
      </c>
      <c r="T620" s="107">
        <v>0</v>
      </c>
      <c r="U620" s="107">
        <f t="shared" ca="1" si="356"/>
        <v>0</v>
      </c>
      <c r="V620" s="107">
        <f t="shared" ca="1" si="357"/>
        <v>0</v>
      </c>
      <c r="W620" s="107"/>
      <c r="X620" s="107"/>
      <c r="Y620" s="107"/>
      <c r="Z620" s="107"/>
    </row>
    <row r="621" spans="1:26" outlineLevel="1">
      <c r="A621">
        <f t="shared" ca="1" si="358"/>
        <v>2</v>
      </c>
      <c r="B621" t="str">
        <f t="shared" ca="1" si="351"/>
        <v>EP1 LPD1 LPS2 LPM3</v>
      </c>
      <c r="C621" s="290">
        <f ca="1">IF($A621&lt;&gt;$A620,1,MOD(C620-1+(COUNTIFS(D$399:$N$399,$A621)=COUNTIFS(D621:$N621,1)),C$398)+1)</f>
        <v>1</v>
      </c>
      <c r="D621" s="288">
        <f ca="1">IF($A621&lt;&gt;D$399,0,IF($A621&lt;&gt;$A620,1,MOD(D620-1+(COUNTIFS(E$399:$N$399,$A621)=COUNTIFS(E621:$N621,1)),D$398)+1))</f>
        <v>0</v>
      </c>
      <c r="E621" s="288">
        <f ca="1">IF($A621&lt;&gt;E$399,0,IF($A621&lt;&gt;$A620,1,MOD(E620-1+(COUNTIFS(F$399:$N$399,$A621)=COUNTIFS(F621:$N621,1)),E$398)+1))</f>
        <v>0</v>
      </c>
      <c r="F621" s="288">
        <f ca="1">IF($A621&lt;&gt;F$399,0,IF($A621&lt;&gt;$A620,1,MOD(F620-1+(COUNTIFS(G$399:$N$399,$A621)=COUNTIFS(G621:$N621,1)),F$398)+1))</f>
        <v>0</v>
      </c>
      <c r="G621" s="288">
        <f ca="1">IF($A621&lt;&gt;G$399,0,IF($A621&lt;&gt;$A620,1,MOD(G620-1+(COUNTIFS(H$399:$N$399,$A621)=COUNTIFS(H621:$N621,1)),G$398)+1))</f>
        <v>1</v>
      </c>
      <c r="H621" s="288">
        <f ca="1">IF($A621&lt;&gt;H$399,0,IF($A621&lt;&gt;$A620,1,MOD(H620-1+(COUNTIFS(I$399:$N$399,$A621)=COUNTIFS(I621:$N621,1)),H$398)+1))</f>
        <v>2</v>
      </c>
      <c r="I621" s="288">
        <f ca="1">IF($A621&lt;&gt;I$399,0,IF($A621&lt;&gt;$A620,1,MOD(I620-1+(COUNTIFS(N$399:$N$399,$A621)=COUNTIFS(N621:$N621,1)),I$398)+1))</f>
        <v>3</v>
      </c>
      <c r="J621" s="288"/>
      <c r="K621" s="288"/>
      <c r="L621" s="288"/>
      <c r="M621" s="288"/>
      <c r="O621">
        <v>221</v>
      </c>
      <c r="P621" s="107">
        <f t="shared" ca="1" si="352"/>
        <v>-0.5</v>
      </c>
      <c r="Q621" s="107">
        <f t="shared" ca="1" si="353"/>
        <v>0</v>
      </c>
      <c r="R621" s="107">
        <f t="shared" ca="1" si="354"/>
        <v>0</v>
      </c>
      <c r="S621" s="107">
        <f t="shared" ca="1" si="355"/>
        <v>0</v>
      </c>
      <c r="T621" s="107">
        <v>0</v>
      </c>
      <c r="U621" s="107">
        <f t="shared" ca="1" si="356"/>
        <v>0</v>
      </c>
      <c r="V621" s="107">
        <f t="shared" ca="1" si="357"/>
        <v>0.5</v>
      </c>
      <c r="W621" s="107"/>
      <c r="X621" s="107"/>
      <c r="Y621" s="107"/>
      <c r="Z621" s="107"/>
    </row>
    <row r="622" spans="1:26" outlineLevel="1">
      <c r="A622">
        <f t="shared" ca="1" si="358"/>
        <v>2</v>
      </c>
      <c r="B622" t="str">
        <f t="shared" ca="1" si="351"/>
        <v>EP1 LPD1 LPS3 LPM1</v>
      </c>
      <c r="C622" s="290">
        <f ca="1">IF($A622&lt;&gt;$A621,1,MOD(C621-1+(COUNTIFS(D$399:$N$399,$A622)=COUNTIFS(D622:$N622,1)),C$398)+1)</f>
        <v>1</v>
      </c>
      <c r="D622" s="288">
        <f ca="1">IF($A622&lt;&gt;D$399,0,IF($A622&lt;&gt;$A621,1,MOD(D621-1+(COUNTIFS(E$399:$N$399,$A622)=COUNTIFS(E622:$N622,1)),D$398)+1))</f>
        <v>0</v>
      </c>
      <c r="E622" s="288">
        <f ca="1">IF($A622&lt;&gt;E$399,0,IF($A622&lt;&gt;$A621,1,MOD(E621-1+(COUNTIFS(F$399:$N$399,$A622)=COUNTIFS(F622:$N622,1)),E$398)+1))</f>
        <v>0</v>
      </c>
      <c r="F622" s="288">
        <f ca="1">IF($A622&lt;&gt;F$399,0,IF($A622&lt;&gt;$A621,1,MOD(F621-1+(COUNTIFS(G$399:$N$399,$A622)=COUNTIFS(G622:$N622,1)),F$398)+1))</f>
        <v>0</v>
      </c>
      <c r="G622" s="288">
        <f ca="1">IF($A622&lt;&gt;G$399,0,IF($A622&lt;&gt;$A621,1,MOD(G621-1+(COUNTIFS(H$399:$N$399,$A622)=COUNTIFS(H622:$N622,1)),G$398)+1))</f>
        <v>1</v>
      </c>
      <c r="H622" s="288">
        <f ca="1">IF($A622&lt;&gt;H$399,0,IF($A622&lt;&gt;$A621,1,MOD(H621-1+(COUNTIFS(I$399:$N$399,$A622)=COUNTIFS(I622:$N622,1)),H$398)+1))</f>
        <v>3</v>
      </c>
      <c r="I622" s="288">
        <f ca="1">IF($A622&lt;&gt;I$399,0,IF($A622&lt;&gt;$A621,1,MOD(I621-1+(COUNTIFS(N$399:$N$399,$A622)=COUNTIFS(N622:$N622,1)),I$398)+1))</f>
        <v>1</v>
      </c>
      <c r="J622" s="288"/>
      <c r="K622" s="288"/>
      <c r="L622" s="288"/>
      <c r="M622" s="288"/>
      <c r="O622">
        <v>222</v>
      </c>
      <c r="P622" s="107">
        <f t="shared" ca="1" si="352"/>
        <v>-0.5</v>
      </c>
      <c r="Q622" s="107">
        <f t="shared" ca="1" si="353"/>
        <v>0</v>
      </c>
      <c r="R622" s="107">
        <f t="shared" ca="1" si="354"/>
        <v>0</v>
      </c>
      <c r="S622" s="107">
        <f t="shared" ca="1" si="355"/>
        <v>0</v>
      </c>
      <c r="T622" s="107">
        <v>0</v>
      </c>
      <c r="U622" s="107">
        <f t="shared" ca="1" si="356"/>
        <v>0.5</v>
      </c>
      <c r="V622" s="107">
        <f t="shared" ca="1" si="357"/>
        <v>-0.5</v>
      </c>
      <c r="W622" s="107"/>
      <c r="X622" s="107"/>
      <c r="Y622" s="107"/>
      <c r="Z622" s="107"/>
    </row>
    <row r="623" spans="1:26" outlineLevel="1">
      <c r="A623">
        <f t="shared" ca="1" si="358"/>
        <v>2</v>
      </c>
      <c r="B623" t="str">
        <f t="shared" ca="1" si="351"/>
        <v>EP1 LPD1 LPS3 LPM2</v>
      </c>
      <c r="C623" s="290">
        <f ca="1">IF($A623&lt;&gt;$A622,1,MOD(C622-1+(COUNTIFS(D$399:$N$399,$A623)=COUNTIFS(D623:$N623,1)),C$398)+1)</f>
        <v>1</v>
      </c>
      <c r="D623" s="288">
        <f ca="1">IF($A623&lt;&gt;D$399,0,IF($A623&lt;&gt;$A622,1,MOD(D622-1+(COUNTIFS(E$399:$N$399,$A623)=COUNTIFS(E623:$N623,1)),D$398)+1))</f>
        <v>0</v>
      </c>
      <c r="E623" s="288">
        <f ca="1">IF($A623&lt;&gt;E$399,0,IF($A623&lt;&gt;$A622,1,MOD(E622-1+(COUNTIFS(F$399:$N$399,$A623)=COUNTIFS(F623:$N623,1)),E$398)+1))</f>
        <v>0</v>
      </c>
      <c r="F623" s="288">
        <f ca="1">IF($A623&lt;&gt;F$399,0,IF($A623&lt;&gt;$A622,1,MOD(F622-1+(COUNTIFS(G$399:$N$399,$A623)=COUNTIFS(G623:$N623,1)),F$398)+1))</f>
        <v>0</v>
      </c>
      <c r="G623" s="288">
        <f ca="1">IF($A623&lt;&gt;G$399,0,IF($A623&lt;&gt;$A622,1,MOD(G622-1+(COUNTIFS(H$399:$N$399,$A623)=COUNTIFS(H623:$N623,1)),G$398)+1))</f>
        <v>1</v>
      </c>
      <c r="H623" s="288">
        <f ca="1">IF($A623&lt;&gt;H$399,0,IF($A623&lt;&gt;$A622,1,MOD(H622-1+(COUNTIFS(I$399:$N$399,$A623)=COUNTIFS(I623:$N623,1)),H$398)+1))</f>
        <v>3</v>
      </c>
      <c r="I623" s="288">
        <f ca="1">IF($A623&lt;&gt;I$399,0,IF($A623&lt;&gt;$A622,1,MOD(I622-1+(COUNTIFS(N$399:$N$399,$A623)=COUNTIFS(N623:$N623,1)),I$398)+1))</f>
        <v>2</v>
      </c>
      <c r="J623" s="288"/>
      <c r="K623" s="288"/>
      <c r="L623" s="288"/>
      <c r="M623" s="288"/>
      <c r="O623">
        <v>223</v>
      </c>
      <c r="P623" s="107">
        <f t="shared" ca="1" si="352"/>
        <v>-0.5</v>
      </c>
      <c r="Q623" s="107">
        <f t="shared" ca="1" si="353"/>
        <v>0</v>
      </c>
      <c r="R623" s="107">
        <f t="shared" ca="1" si="354"/>
        <v>0</v>
      </c>
      <c r="S623" s="107">
        <f t="shared" ca="1" si="355"/>
        <v>0</v>
      </c>
      <c r="T623" s="107">
        <v>0</v>
      </c>
      <c r="U623" s="107">
        <f t="shared" ca="1" si="356"/>
        <v>0.5</v>
      </c>
      <c r="V623" s="107">
        <f t="shared" ca="1" si="357"/>
        <v>0</v>
      </c>
      <c r="W623" s="107"/>
      <c r="X623" s="107"/>
      <c r="Y623" s="107"/>
      <c r="Z623" s="107"/>
    </row>
    <row r="624" spans="1:26" outlineLevel="1">
      <c r="A624">
        <f t="shared" ca="1" si="358"/>
        <v>2</v>
      </c>
      <c r="B624" t="str">
        <f t="shared" ca="1" si="351"/>
        <v>EP1 LPD1 LPS3 LPM3</v>
      </c>
      <c r="C624" s="290">
        <f ca="1">IF($A624&lt;&gt;$A623,1,MOD(C623-1+(COUNTIFS(D$399:$N$399,$A624)=COUNTIFS(D624:$N624,1)),C$398)+1)</f>
        <v>1</v>
      </c>
      <c r="D624" s="288">
        <f ca="1">IF($A624&lt;&gt;D$399,0,IF($A624&lt;&gt;$A623,1,MOD(D623-1+(COUNTIFS(E$399:$N$399,$A624)=COUNTIFS(E624:$N624,1)),D$398)+1))</f>
        <v>0</v>
      </c>
      <c r="E624" s="288">
        <f ca="1">IF($A624&lt;&gt;E$399,0,IF($A624&lt;&gt;$A623,1,MOD(E623-1+(COUNTIFS(F$399:$N$399,$A624)=COUNTIFS(F624:$N624,1)),E$398)+1))</f>
        <v>0</v>
      </c>
      <c r="F624" s="288">
        <f ca="1">IF($A624&lt;&gt;F$399,0,IF($A624&lt;&gt;$A623,1,MOD(F623-1+(COUNTIFS(G$399:$N$399,$A624)=COUNTIFS(G624:$N624,1)),F$398)+1))</f>
        <v>0</v>
      </c>
      <c r="G624" s="288">
        <f ca="1">IF($A624&lt;&gt;G$399,0,IF($A624&lt;&gt;$A623,1,MOD(G623-1+(COUNTIFS(H$399:$N$399,$A624)=COUNTIFS(H624:$N624,1)),G$398)+1))</f>
        <v>1</v>
      </c>
      <c r="H624" s="288">
        <f ca="1">IF($A624&lt;&gt;H$399,0,IF($A624&lt;&gt;$A623,1,MOD(H623-1+(COUNTIFS(I$399:$N$399,$A624)=COUNTIFS(I624:$N624,1)),H$398)+1))</f>
        <v>3</v>
      </c>
      <c r="I624" s="288">
        <f ca="1">IF($A624&lt;&gt;I$399,0,IF($A624&lt;&gt;$A623,1,MOD(I623-1+(COUNTIFS(N$399:$N$399,$A624)=COUNTIFS(N624:$N624,1)),I$398)+1))</f>
        <v>3</v>
      </c>
      <c r="J624" s="288"/>
      <c r="K624" s="288"/>
      <c r="L624" s="288"/>
      <c r="M624" s="288"/>
      <c r="O624">
        <v>224</v>
      </c>
      <c r="P624" s="107">
        <f t="shared" ca="1" si="352"/>
        <v>-0.5</v>
      </c>
      <c r="Q624" s="107">
        <f t="shared" ca="1" si="353"/>
        <v>0</v>
      </c>
      <c r="R624" s="107">
        <f t="shared" ca="1" si="354"/>
        <v>0</v>
      </c>
      <c r="S624" s="107">
        <f t="shared" ca="1" si="355"/>
        <v>0</v>
      </c>
      <c r="T624" s="107">
        <v>0</v>
      </c>
      <c r="U624" s="107">
        <f t="shared" ca="1" si="356"/>
        <v>0.5</v>
      </c>
      <c r="V624" s="107">
        <f t="shared" ca="1" si="357"/>
        <v>0.5</v>
      </c>
      <c r="W624" s="107"/>
      <c r="X624" s="107"/>
      <c r="Y624" s="107"/>
      <c r="Z624" s="107"/>
    </row>
    <row r="625" spans="1:26" outlineLevel="1">
      <c r="A625">
        <f t="shared" ca="1" si="358"/>
        <v>2</v>
      </c>
      <c r="B625" t="str">
        <f t="shared" ca="1" si="351"/>
        <v>EP2 LPD1 LPS1 LPM1</v>
      </c>
      <c r="C625" s="290">
        <f ca="1">IF($A625&lt;&gt;$A624,1,MOD(C624-1+(COUNTIFS(D$399:$N$399,$A625)=COUNTIFS(D625:$N625,1)),C$398)+1)</f>
        <v>2</v>
      </c>
      <c r="D625" s="288">
        <f ca="1">IF($A625&lt;&gt;D$399,0,IF($A625&lt;&gt;$A624,1,MOD(D624-1+(COUNTIFS(E$399:$N$399,$A625)=COUNTIFS(E625:$N625,1)),D$398)+1))</f>
        <v>0</v>
      </c>
      <c r="E625" s="288">
        <f ca="1">IF($A625&lt;&gt;E$399,0,IF($A625&lt;&gt;$A624,1,MOD(E624-1+(COUNTIFS(F$399:$N$399,$A625)=COUNTIFS(F625:$N625,1)),E$398)+1))</f>
        <v>0</v>
      </c>
      <c r="F625" s="288">
        <f ca="1">IF($A625&lt;&gt;F$399,0,IF($A625&lt;&gt;$A624,1,MOD(F624-1+(COUNTIFS(G$399:$N$399,$A625)=COUNTIFS(G625:$N625,1)),F$398)+1))</f>
        <v>0</v>
      </c>
      <c r="G625" s="288">
        <f ca="1">IF($A625&lt;&gt;G$399,0,IF($A625&lt;&gt;$A624,1,MOD(G624-1+(COUNTIFS(H$399:$N$399,$A625)=COUNTIFS(H625:$N625,1)),G$398)+1))</f>
        <v>1</v>
      </c>
      <c r="H625" s="288">
        <f ca="1">IF($A625&lt;&gt;H$399,0,IF($A625&lt;&gt;$A624,1,MOD(H624-1+(COUNTIFS(I$399:$N$399,$A625)=COUNTIFS(I625:$N625,1)),H$398)+1))</f>
        <v>1</v>
      </c>
      <c r="I625" s="288">
        <f ca="1">IF($A625&lt;&gt;I$399,0,IF($A625&lt;&gt;$A624,1,MOD(I624-1+(COUNTIFS(N$399:$N$399,$A625)=COUNTIFS(N625:$N625,1)),I$398)+1))</f>
        <v>1</v>
      </c>
      <c r="J625" s="288"/>
      <c r="K625" s="288"/>
      <c r="L625" s="288"/>
      <c r="M625" s="288"/>
      <c r="O625">
        <v>225</v>
      </c>
      <c r="P625" s="107">
        <f t="shared" ca="1" si="352"/>
        <v>0</v>
      </c>
      <c r="Q625" s="107">
        <f t="shared" ca="1" si="353"/>
        <v>0</v>
      </c>
      <c r="R625" s="107">
        <f t="shared" ca="1" si="354"/>
        <v>0</v>
      </c>
      <c r="S625" s="107">
        <f t="shared" ca="1" si="355"/>
        <v>0</v>
      </c>
      <c r="T625" s="107">
        <v>0</v>
      </c>
      <c r="U625" s="107">
        <f t="shared" ca="1" si="356"/>
        <v>-0.5</v>
      </c>
      <c r="V625" s="107">
        <f t="shared" ca="1" si="357"/>
        <v>-0.5</v>
      </c>
      <c r="W625" s="107"/>
      <c r="X625" s="107"/>
      <c r="Y625" s="107"/>
      <c r="Z625" s="107"/>
    </row>
    <row r="626" spans="1:26" outlineLevel="1">
      <c r="A626">
        <f t="shared" ca="1" si="358"/>
        <v>2</v>
      </c>
      <c r="B626" t="str">
        <f t="shared" ca="1" si="351"/>
        <v>EP2 LPD1 LPS1 LPM2</v>
      </c>
      <c r="C626" s="290">
        <f ca="1">IF($A626&lt;&gt;$A625,1,MOD(C625-1+(COUNTIFS(D$399:$N$399,$A626)=COUNTIFS(D626:$N626,1)),C$398)+1)</f>
        <v>2</v>
      </c>
      <c r="D626" s="288">
        <f ca="1">IF($A626&lt;&gt;D$399,0,IF($A626&lt;&gt;$A625,1,MOD(D625-1+(COUNTIFS(E$399:$N$399,$A626)=COUNTIFS(E626:$N626,1)),D$398)+1))</f>
        <v>0</v>
      </c>
      <c r="E626" s="288">
        <f ca="1">IF($A626&lt;&gt;E$399,0,IF($A626&lt;&gt;$A625,1,MOD(E625-1+(COUNTIFS(F$399:$N$399,$A626)=COUNTIFS(F626:$N626,1)),E$398)+1))</f>
        <v>0</v>
      </c>
      <c r="F626" s="288">
        <f ca="1">IF($A626&lt;&gt;F$399,0,IF($A626&lt;&gt;$A625,1,MOD(F625-1+(COUNTIFS(G$399:$N$399,$A626)=COUNTIFS(G626:$N626,1)),F$398)+1))</f>
        <v>0</v>
      </c>
      <c r="G626" s="288">
        <f ca="1">IF($A626&lt;&gt;G$399,0,IF($A626&lt;&gt;$A625,1,MOD(G625-1+(COUNTIFS(H$399:$N$399,$A626)=COUNTIFS(H626:$N626,1)),G$398)+1))</f>
        <v>1</v>
      </c>
      <c r="H626" s="288">
        <f ca="1">IF($A626&lt;&gt;H$399,0,IF($A626&lt;&gt;$A625,1,MOD(H625-1+(COUNTIFS(I$399:$N$399,$A626)=COUNTIFS(I626:$N626,1)),H$398)+1))</f>
        <v>1</v>
      </c>
      <c r="I626" s="288">
        <f ca="1">IF($A626&lt;&gt;I$399,0,IF($A626&lt;&gt;$A625,1,MOD(I625-1+(COUNTIFS(N$399:$N$399,$A626)=COUNTIFS(N626:$N626,1)),I$398)+1))</f>
        <v>2</v>
      </c>
      <c r="J626" s="288"/>
      <c r="K626" s="288"/>
      <c r="L626" s="288"/>
      <c r="M626" s="288"/>
      <c r="O626">
        <v>226</v>
      </c>
      <c r="P626" s="107">
        <f t="shared" ca="1" si="352"/>
        <v>0</v>
      </c>
      <c r="Q626" s="107">
        <f t="shared" ca="1" si="353"/>
        <v>0</v>
      </c>
      <c r="R626" s="107">
        <f t="shared" ca="1" si="354"/>
        <v>0</v>
      </c>
      <c r="S626" s="107">
        <f t="shared" ca="1" si="355"/>
        <v>0</v>
      </c>
      <c r="T626" s="107">
        <v>0</v>
      </c>
      <c r="U626" s="107">
        <f t="shared" ca="1" si="356"/>
        <v>-0.5</v>
      </c>
      <c r="V626" s="107">
        <f t="shared" ca="1" si="357"/>
        <v>0</v>
      </c>
      <c r="W626" s="107"/>
      <c r="X626" s="107"/>
      <c r="Y626" s="107"/>
      <c r="Z626" s="107"/>
    </row>
    <row r="627" spans="1:26" outlineLevel="1">
      <c r="A627">
        <f t="shared" ca="1" si="358"/>
        <v>2</v>
      </c>
      <c r="B627" t="str">
        <f t="shared" ca="1" si="351"/>
        <v>EP2 LPD1 LPS1 LPM3</v>
      </c>
      <c r="C627" s="290">
        <f ca="1">IF($A627&lt;&gt;$A626,1,MOD(C626-1+(COUNTIFS(D$399:$N$399,$A627)=COUNTIFS(D627:$N627,1)),C$398)+1)</f>
        <v>2</v>
      </c>
      <c r="D627" s="288">
        <f ca="1">IF($A627&lt;&gt;D$399,0,IF($A627&lt;&gt;$A626,1,MOD(D626-1+(COUNTIFS(E$399:$N$399,$A627)=COUNTIFS(E627:$N627,1)),D$398)+1))</f>
        <v>0</v>
      </c>
      <c r="E627" s="288">
        <f ca="1">IF($A627&lt;&gt;E$399,0,IF($A627&lt;&gt;$A626,1,MOD(E626-1+(COUNTIFS(F$399:$N$399,$A627)=COUNTIFS(F627:$N627,1)),E$398)+1))</f>
        <v>0</v>
      </c>
      <c r="F627" s="288">
        <f ca="1">IF($A627&lt;&gt;F$399,0,IF($A627&lt;&gt;$A626,1,MOD(F626-1+(COUNTIFS(G$399:$N$399,$A627)=COUNTIFS(G627:$N627,1)),F$398)+1))</f>
        <v>0</v>
      </c>
      <c r="G627" s="288">
        <f ca="1">IF($A627&lt;&gt;G$399,0,IF($A627&lt;&gt;$A626,1,MOD(G626-1+(COUNTIFS(H$399:$N$399,$A627)=COUNTIFS(H627:$N627,1)),G$398)+1))</f>
        <v>1</v>
      </c>
      <c r="H627" s="288">
        <f ca="1">IF($A627&lt;&gt;H$399,0,IF($A627&lt;&gt;$A626,1,MOD(H626-1+(COUNTIFS(I$399:$N$399,$A627)=COUNTIFS(I627:$N627,1)),H$398)+1))</f>
        <v>1</v>
      </c>
      <c r="I627" s="288">
        <f ca="1">IF($A627&lt;&gt;I$399,0,IF($A627&lt;&gt;$A626,1,MOD(I626-1+(COUNTIFS(N$399:$N$399,$A627)=COUNTIFS(N627:$N627,1)),I$398)+1))</f>
        <v>3</v>
      </c>
      <c r="J627" s="288"/>
      <c r="K627" s="288"/>
      <c r="L627" s="288"/>
      <c r="M627" s="288"/>
      <c r="O627">
        <v>227</v>
      </c>
      <c r="P627" s="107">
        <f t="shared" ca="1" si="352"/>
        <v>0</v>
      </c>
      <c r="Q627" s="107">
        <f t="shared" ca="1" si="353"/>
        <v>0</v>
      </c>
      <c r="R627" s="107">
        <f t="shared" ca="1" si="354"/>
        <v>0</v>
      </c>
      <c r="S627" s="107">
        <f t="shared" ca="1" si="355"/>
        <v>0</v>
      </c>
      <c r="T627" s="107">
        <v>0</v>
      </c>
      <c r="U627" s="107">
        <f t="shared" ca="1" si="356"/>
        <v>-0.5</v>
      </c>
      <c r="V627" s="107">
        <f t="shared" ca="1" si="357"/>
        <v>0.5</v>
      </c>
      <c r="W627" s="107"/>
      <c r="X627" s="107"/>
      <c r="Y627" s="107"/>
      <c r="Z627" s="107"/>
    </row>
    <row r="628" spans="1:26" outlineLevel="1">
      <c r="A628">
        <f t="shared" ca="1" si="358"/>
        <v>2</v>
      </c>
      <c r="B628" t="str">
        <f t="shared" ca="1" si="351"/>
        <v>EP2 LPD1 LPS2 LPM1</v>
      </c>
      <c r="C628" s="290">
        <f ca="1">IF($A628&lt;&gt;$A627,1,MOD(C627-1+(COUNTIFS(D$399:$N$399,$A628)=COUNTIFS(D628:$N628,1)),C$398)+1)</f>
        <v>2</v>
      </c>
      <c r="D628" s="288">
        <f ca="1">IF($A628&lt;&gt;D$399,0,IF($A628&lt;&gt;$A627,1,MOD(D627-1+(COUNTIFS(E$399:$N$399,$A628)=COUNTIFS(E628:$N628,1)),D$398)+1))</f>
        <v>0</v>
      </c>
      <c r="E628" s="288">
        <f ca="1">IF($A628&lt;&gt;E$399,0,IF($A628&lt;&gt;$A627,1,MOD(E627-1+(COUNTIFS(F$399:$N$399,$A628)=COUNTIFS(F628:$N628,1)),E$398)+1))</f>
        <v>0</v>
      </c>
      <c r="F628" s="288">
        <f ca="1">IF($A628&lt;&gt;F$399,0,IF($A628&lt;&gt;$A627,1,MOD(F627-1+(COUNTIFS(G$399:$N$399,$A628)=COUNTIFS(G628:$N628,1)),F$398)+1))</f>
        <v>0</v>
      </c>
      <c r="G628" s="288">
        <f ca="1">IF($A628&lt;&gt;G$399,0,IF($A628&lt;&gt;$A627,1,MOD(G627-1+(COUNTIFS(H$399:$N$399,$A628)=COUNTIFS(H628:$N628,1)),G$398)+1))</f>
        <v>1</v>
      </c>
      <c r="H628" s="288">
        <f ca="1">IF($A628&lt;&gt;H$399,0,IF($A628&lt;&gt;$A627,1,MOD(H627-1+(COUNTIFS(I$399:$N$399,$A628)=COUNTIFS(I628:$N628,1)),H$398)+1))</f>
        <v>2</v>
      </c>
      <c r="I628" s="288">
        <f ca="1">IF($A628&lt;&gt;I$399,0,IF($A628&lt;&gt;$A627,1,MOD(I627-1+(COUNTIFS(N$399:$N$399,$A628)=COUNTIFS(N628:$N628,1)),I$398)+1))</f>
        <v>1</v>
      </c>
      <c r="J628" s="288"/>
      <c r="K628" s="288"/>
      <c r="L628" s="288"/>
      <c r="M628" s="288"/>
      <c r="O628">
        <v>228</v>
      </c>
      <c r="P628" s="107">
        <f t="shared" ca="1" si="352"/>
        <v>0</v>
      </c>
      <c r="Q628" s="107">
        <f t="shared" ca="1" si="353"/>
        <v>0</v>
      </c>
      <c r="R628" s="107">
        <f t="shared" ca="1" si="354"/>
        <v>0</v>
      </c>
      <c r="S628" s="107">
        <f t="shared" ca="1" si="355"/>
        <v>0</v>
      </c>
      <c r="T628" s="107">
        <v>0</v>
      </c>
      <c r="U628" s="107">
        <f t="shared" ca="1" si="356"/>
        <v>0</v>
      </c>
      <c r="V628" s="107">
        <f t="shared" ca="1" si="357"/>
        <v>-0.5</v>
      </c>
      <c r="W628" s="107"/>
      <c r="X628" s="107"/>
      <c r="Y628" s="107"/>
      <c r="Z628" s="107"/>
    </row>
    <row r="629" spans="1:26" outlineLevel="1">
      <c r="A629">
        <f t="shared" ca="1" si="358"/>
        <v>2</v>
      </c>
      <c r="B629" t="str">
        <f t="shared" ca="1" si="351"/>
        <v>EP2 LPD1 LPS2 LPM2</v>
      </c>
      <c r="C629" s="290">
        <f ca="1">IF($A629&lt;&gt;$A628,1,MOD(C628-1+(COUNTIFS(D$399:$N$399,$A629)=COUNTIFS(D629:$N629,1)),C$398)+1)</f>
        <v>2</v>
      </c>
      <c r="D629" s="288">
        <f ca="1">IF($A629&lt;&gt;D$399,0,IF($A629&lt;&gt;$A628,1,MOD(D628-1+(COUNTIFS(E$399:$N$399,$A629)=COUNTIFS(E629:$N629,1)),D$398)+1))</f>
        <v>0</v>
      </c>
      <c r="E629" s="288">
        <f ca="1">IF($A629&lt;&gt;E$399,0,IF($A629&lt;&gt;$A628,1,MOD(E628-1+(COUNTIFS(F$399:$N$399,$A629)=COUNTIFS(F629:$N629,1)),E$398)+1))</f>
        <v>0</v>
      </c>
      <c r="F629" s="288">
        <f ca="1">IF($A629&lt;&gt;F$399,0,IF($A629&lt;&gt;$A628,1,MOD(F628-1+(COUNTIFS(G$399:$N$399,$A629)=COUNTIFS(G629:$N629,1)),F$398)+1))</f>
        <v>0</v>
      </c>
      <c r="G629" s="288">
        <f ca="1">IF($A629&lt;&gt;G$399,0,IF($A629&lt;&gt;$A628,1,MOD(G628-1+(COUNTIFS(H$399:$N$399,$A629)=COUNTIFS(H629:$N629,1)),G$398)+1))</f>
        <v>1</v>
      </c>
      <c r="H629" s="288">
        <f ca="1">IF($A629&lt;&gt;H$399,0,IF($A629&lt;&gt;$A628,1,MOD(H628-1+(COUNTIFS(I$399:$N$399,$A629)=COUNTIFS(I629:$N629,1)),H$398)+1))</f>
        <v>2</v>
      </c>
      <c r="I629" s="288">
        <f ca="1">IF($A629&lt;&gt;I$399,0,IF($A629&lt;&gt;$A628,1,MOD(I628-1+(COUNTIFS(N$399:$N$399,$A629)=COUNTIFS(N629:$N629,1)),I$398)+1))</f>
        <v>2</v>
      </c>
      <c r="J629" s="288"/>
      <c r="K629" s="288"/>
      <c r="L629" s="288"/>
      <c r="M629" s="288"/>
      <c r="O629">
        <v>229</v>
      </c>
      <c r="P629" s="107">
        <f t="shared" ca="1" si="352"/>
        <v>0</v>
      </c>
      <c r="Q629" s="107">
        <f t="shared" ca="1" si="353"/>
        <v>0</v>
      </c>
      <c r="R629" s="107">
        <f t="shared" ca="1" si="354"/>
        <v>0</v>
      </c>
      <c r="S629" s="107">
        <f t="shared" ca="1" si="355"/>
        <v>0</v>
      </c>
      <c r="T629" s="107">
        <v>0</v>
      </c>
      <c r="U629" s="107">
        <f t="shared" ca="1" si="356"/>
        <v>0</v>
      </c>
      <c r="V629" s="107">
        <f t="shared" ca="1" si="357"/>
        <v>0</v>
      </c>
      <c r="W629" s="107"/>
      <c r="X629" s="107"/>
      <c r="Y629" s="107"/>
      <c r="Z629" s="107"/>
    </row>
    <row r="630" spans="1:26" outlineLevel="1">
      <c r="A630">
        <f t="shared" ca="1" si="358"/>
        <v>2</v>
      </c>
      <c r="B630" t="str">
        <f t="shared" ca="1" si="351"/>
        <v>EP2 LPD1 LPS2 LPM3</v>
      </c>
      <c r="C630" s="290">
        <f ca="1">IF($A630&lt;&gt;$A629,1,MOD(C629-1+(COUNTIFS(D$399:$N$399,$A630)=COUNTIFS(D630:$N630,1)),C$398)+1)</f>
        <v>2</v>
      </c>
      <c r="D630" s="288">
        <f ca="1">IF($A630&lt;&gt;D$399,0,IF($A630&lt;&gt;$A629,1,MOD(D629-1+(COUNTIFS(E$399:$N$399,$A630)=COUNTIFS(E630:$N630,1)),D$398)+1))</f>
        <v>0</v>
      </c>
      <c r="E630" s="288">
        <f ca="1">IF($A630&lt;&gt;E$399,0,IF($A630&lt;&gt;$A629,1,MOD(E629-1+(COUNTIFS(F$399:$N$399,$A630)=COUNTIFS(F630:$N630,1)),E$398)+1))</f>
        <v>0</v>
      </c>
      <c r="F630" s="288">
        <f ca="1">IF($A630&lt;&gt;F$399,0,IF($A630&lt;&gt;$A629,1,MOD(F629-1+(COUNTIFS(G$399:$N$399,$A630)=COUNTIFS(G630:$N630,1)),F$398)+1))</f>
        <v>0</v>
      </c>
      <c r="G630" s="288">
        <f ca="1">IF($A630&lt;&gt;G$399,0,IF($A630&lt;&gt;$A629,1,MOD(G629-1+(COUNTIFS(H$399:$N$399,$A630)=COUNTIFS(H630:$N630,1)),G$398)+1))</f>
        <v>1</v>
      </c>
      <c r="H630" s="288">
        <f ca="1">IF($A630&lt;&gt;H$399,0,IF($A630&lt;&gt;$A629,1,MOD(H629-1+(COUNTIFS(I$399:$N$399,$A630)=COUNTIFS(I630:$N630,1)),H$398)+1))</f>
        <v>2</v>
      </c>
      <c r="I630" s="288">
        <f ca="1">IF($A630&lt;&gt;I$399,0,IF($A630&lt;&gt;$A629,1,MOD(I629-1+(COUNTIFS(N$399:$N$399,$A630)=COUNTIFS(N630:$N630,1)),I$398)+1))</f>
        <v>3</v>
      </c>
      <c r="J630" s="288"/>
      <c r="K630" s="288"/>
      <c r="L630" s="288"/>
      <c r="M630" s="288"/>
      <c r="O630">
        <v>230</v>
      </c>
      <c r="P630" s="107">
        <f t="shared" ca="1" si="352"/>
        <v>0</v>
      </c>
      <c r="Q630" s="107">
        <f t="shared" ca="1" si="353"/>
        <v>0</v>
      </c>
      <c r="R630" s="107">
        <f t="shared" ca="1" si="354"/>
        <v>0</v>
      </c>
      <c r="S630" s="107">
        <f t="shared" ca="1" si="355"/>
        <v>0</v>
      </c>
      <c r="T630" s="107">
        <v>0</v>
      </c>
      <c r="U630" s="107">
        <f t="shared" ca="1" si="356"/>
        <v>0</v>
      </c>
      <c r="V630" s="107">
        <f t="shared" ca="1" si="357"/>
        <v>0.5</v>
      </c>
      <c r="W630" s="107"/>
      <c r="X630" s="107"/>
      <c r="Y630" s="107"/>
      <c r="Z630" s="107"/>
    </row>
    <row r="631" spans="1:26" outlineLevel="1">
      <c r="A631">
        <f t="shared" ca="1" si="358"/>
        <v>2</v>
      </c>
      <c r="B631" t="str">
        <f t="shared" ca="1" si="351"/>
        <v>EP2 LPD1 LPS3 LPM1</v>
      </c>
      <c r="C631" s="290">
        <f ca="1">IF($A631&lt;&gt;$A630,1,MOD(C630-1+(COUNTIFS(D$399:$N$399,$A631)=COUNTIFS(D631:$N631,1)),C$398)+1)</f>
        <v>2</v>
      </c>
      <c r="D631" s="288">
        <f ca="1">IF($A631&lt;&gt;D$399,0,IF($A631&lt;&gt;$A630,1,MOD(D630-1+(COUNTIFS(E$399:$N$399,$A631)=COUNTIFS(E631:$N631,1)),D$398)+1))</f>
        <v>0</v>
      </c>
      <c r="E631" s="288">
        <f ca="1">IF($A631&lt;&gt;E$399,0,IF($A631&lt;&gt;$A630,1,MOD(E630-1+(COUNTIFS(F$399:$N$399,$A631)=COUNTIFS(F631:$N631,1)),E$398)+1))</f>
        <v>0</v>
      </c>
      <c r="F631" s="288">
        <f ca="1">IF($A631&lt;&gt;F$399,0,IF($A631&lt;&gt;$A630,1,MOD(F630-1+(COUNTIFS(G$399:$N$399,$A631)=COUNTIFS(G631:$N631,1)),F$398)+1))</f>
        <v>0</v>
      </c>
      <c r="G631" s="288">
        <f ca="1">IF($A631&lt;&gt;G$399,0,IF($A631&lt;&gt;$A630,1,MOD(G630-1+(COUNTIFS(H$399:$N$399,$A631)=COUNTIFS(H631:$N631,1)),G$398)+1))</f>
        <v>1</v>
      </c>
      <c r="H631" s="288">
        <f ca="1">IF($A631&lt;&gt;H$399,0,IF($A631&lt;&gt;$A630,1,MOD(H630-1+(COUNTIFS(I$399:$N$399,$A631)=COUNTIFS(I631:$N631,1)),H$398)+1))</f>
        <v>3</v>
      </c>
      <c r="I631" s="288">
        <f ca="1">IF($A631&lt;&gt;I$399,0,IF($A631&lt;&gt;$A630,1,MOD(I630-1+(COUNTIFS(N$399:$N$399,$A631)=COUNTIFS(N631:$N631,1)),I$398)+1))</f>
        <v>1</v>
      </c>
      <c r="J631" s="288"/>
      <c r="K631" s="288"/>
      <c r="L631" s="288"/>
      <c r="M631" s="288"/>
      <c r="O631">
        <v>231</v>
      </c>
      <c r="P631" s="107">
        <f t="shared" ca="1" si="352"/>
        <v>0</v>
      </c>
      <c r="Q631" s="107">
        <f t="shared" ca="1" si="353"/>
        <v>0</v>
      </c>
      <c r="R631" s="107">
        <f t="shared" ca="1" si="354"/>
        <v>0</v>
      </c>
      <c r="S631" s="107">
        <f t="shared" ca="1" si="355"/>
        <v>0</v>
      </c>
      <c r="T631" s="107">
        <v>0</v>
      </c>
      <c r="U631" s="107">
        <f t="shared" ca="1" si="356"/>
        <v>0.5</v>
      </c>
      <c r="V631" s="107">
        <f t="shared" ca="1" si="357"/>
        <v>-0.5</v>
      </c>
      <c r="W631" s="107"/>
      <c r="X631" s="107"/>
      <c r="Y631" s="107"/>
      <c r="Z631" s="107"/>
    </row>
    <row r="632" spans="1:26" outlineLevel="1">
      <c r="A632">
        <f t="shared" ca="1" si="358"/>
        <v>2</v>
      </c>
      <c r="B632" t="str">
        <f t="shared" ca="1" si="351"/>
        <v>EP2 LPD1 LPS3 LPM2</v>
      </c>
      <c r="C632" s="290">
        <f ca="1">IF($A632&lt;&gt;$A631,1,MOD(C631-1+(COUNTIFS(D$399:$N$399,$A632)=COUNTIFS(D632:$N632,1)),C$398)+1)</f>
        <v>2</v>
      </c>
      <c r="D632" s="288">
        <f ca="1">IF($A632&lt;&gt;D$399,0,IF($A632&lt;&gt;$A631,1,MOD(D631-1+(COUNTIFS(E$399:$N$399,$A632)=COUNTIFS(E632:$N632,1)),D$398)+1))</f>
        <v>0</v>
      </c>
      <c r="E632" s="288">
        <f ca="1">IF($A632&lt;&gt;E$399,0,IF($A632&lt;&gt;$A631,1,MOD(E631-1+(COUNTIFS(F$399:$N$399,$A632)=COUNTIFS(F632:$N632,1)),E$398)+1))</f>
        <v>0</v>
      </c>
      <c r="F632" s="288">
        <f ca="1">IF($A632&lt;&gt;F$399,0,IF($A632&lt;&gt;$A631,1,MOD(F631-1+(COUNTIFS(G$399:$N$399,$A632)=COUNTIFS(G632:$N632,1)),F$398)+1))</f>
        <v>0</v>
      </c>
      <c r="G632" s="288">
        <f ca="1">IF($A632&lt;&gt;G$399,0,IF($A632&lt;&gt;$A631,1,MOD(G631-1+(COUNTIFS(H$399:$N$399,$A632)=COUNTIFS(H632:$N632,1)),G$398)+1))</f>
        <v>1</v>
      </c>
      <c r="H632" s="288">
        <f ca="1">IF($A632&lt;&gt;H$399,0,IF($A632&lt;&gt;$A631,1,MOD(H631-1+(COUNTIFS(I$399:$N$399,$A632)=COUNTIFS(I632:$N632,1)),H$398)+1))</f>
        <v>3</v>
      </c>
      <c r="I632" s="288">
        <f ca="1">IF($A632&lt;&gt;I$399,0,IF($A632&lt;&gt;$A631,1,MOD(I631-1+(COUNTIFS(N$399:$N$399,$A632)=COUNTIFS(N632:$N632,1)),I$398)+1))</f>
        <v>2</v>
      </c>
      <c r="J632" s="288"/>
      <c r="K632" s="288"/>
      <c r="L632" s="288"/>
      <c r="M632" s="288"/>
      <c r="O632">
        <v>232</v>
      </c>
      <c r="P632" s="107">
        <f t="shared" ca="1" si="352"/>
        <v>0</v>
      </c>
      <c r="Q632" s="107">
        <f t="shared" ca="1" si="353"/>
        <v>0</v>
      </c>
      <c r="R632" s="107">
        <f t="shared" ca="1" si="354"/>
        <v>0</v>
      </c>
      <c r="S632" s="107">
        <f t="shared" ca="1" si="355"/>
        <v>0</v>
      </c>
      <c r="T632" s="107">
        <v>0</v>
      </c>
      <c r="U632" s="107">
        <f t="shared" ca="1" si="356"/>
        <v>0.5</v>
      </c>
      <c r="V632" s="107">
        <f t="shared" ca="1" si="357"/>
        <v>0</v>
      </c>
      <c r="W632" s="107"/>
      <c r="X632" s="107"/>
      <c r="Y632" s="107"/>
      <c r="Z632" s="107"/>
    </row>
    <row r="633" spans="1:26" outlineLevel="1">
      <c r="A633">
        <f t="shared" ca="1" si="358"/>
        <v>2</v>
      </c>
      <c r="B633" t="str">
        <f t="shared" ca="1" si="351"/>
        <v>EP2 LPD1 LPS3 LPM3</v>
      </c>
      <c r="C633" s="290">
        <f ca="1">IF($A633&lt;&gt;$A632,1,MOD(C632-1+(COUNTIFS(D$399:$N$399,$A633)=COUNTIFS(D633:$N633,1)),C$398)+1)</f>
        <v>2</v>
      </c>
      <c r="D633" s="288">
        <f ca="1">IF($A633&lt;&gt;D$399,0,IF($A633&lt;&gt;$A632,1,MOD(D632-1+(COUNTIFS(E$399:$N$399,$A633)=COUNTIFS(E633:$N633,1)),D$398)+1))</f>
        <v>0</v>
      </c>
      <c r="E633" s="288">
        <f ca="1">IF($A633&lt;&gt;E$399,0,IF($A633&lt;&gt;$A632,1,MOD(E632-1+(COUNTIFS(F$399:$N$399,$A633)=COUNTIFS(F633:$N633,1)),E$398)+1))</f>
        <v>0</v>
      </c>
      <c r="F633" s="288">
        <f ca="1">IF($A633&lt;&gt;F$399,0,IF($A633&lt;&gt;$A632,1,MOD(F632-1+(COUNTIFS(G$399:$N$399,$A633)=COUNTIFS(G633:$N633,1)),F$398)+1))</f>
        <v>0</v>
      </c>
      <c r="G633" s="288">
        <f ca="1">IF($A633&lt;&gt;G$399,0,IF($A633&lt;&gt;$A632,1,MOD(G632-1+(COUNTIFS(H$399:$N$399,$A633)=COUNTIFS(H633:$N633,1)),G$398)+1))</f>
        <v>1</v>
      </c>
      <c r="H633" s="288">
        <f ca="1">IF($A633&lt;&gt;H$399,0,IF($A633&lt;&gt;$A632,1,MOD(H632-1+(COUNTIFS(I$399:$N$399,$A633)=COUNTIFS(I633:$N633,1)),H$398)+1))</f>
        <v>3</v>
      </c>
      <c r="I633" s="288">
        <f ca="1">IF($A633&lt;&gt;I$399,0,IF($A633&lt;&gt;$A632,1,MOD(I632-1+(COUNTIFS(N$399:$N$399,$A633)=COUNTIFS(N633:$N633,1)),I$398)+1))</f>
        <v>3</v>
      </c>
      <c r="J633" s="288"/>
      <c r="K633" s="288"/>
      <c r="L633" s="288"/>
      <c r="M633" s="288"/>
      <c r="O633">
        <v>233</v>
      </c>
      <c r="P633" s="107">
        <f t="shared" ca="1" si="352"/>
        <v>0</v>
      </c>
      <c r="Q633" s="107">
        <f t="shared" ca="1" si="353"/>
        <v>0</v>
      </c>
      <c r="R633" s="107">
        <f t="shared" ca="1" si="354"/>
        <v>0</v>
      </c>
      <c r="S633" s="107">
        <f t="shared" ca="1" si="355"/>
        <v>0</v>
      </c>
      <c r="T633" s="107">
        <v>0</v>
      </c>
      <c r="U633" s="107">
        <f t="shared" ca="1" si="356"/>
        <v>0.5</v>
      </c>
      <c r="V633" s="107">
        <f t="shared" ca="1" si="357"/>
        <v>0.5</v>
      </c>
      <c r="W633" s="107"/>
      <c r="X633" s="107"/>
      <c r="Y633" s="107"/>
      <c r="Z633" s="107"/>
    </row>
    <row r="634" spans="1:26" outlineLevel="1">
      <c r="A634">
        <f t="shared" ca="1" si="358"/>
        <v>2</v>
      </c>
      <c r="B634" t="str">
        <f t="shared" ca="1" si="351"/>
        <v>EP3 LPD1 LPS1 LPM1</v>
      </c>
      <c r="C634" s="290">
        <f ca="1">IF($A634&lt;&gt;$A633,1,MOD(C633-1+(COUNTIFS(D$399:$N$399,$A634)=COUNTIFS(D634:$N634,1)),C$398)+1)</f>
        <v>3</v>
      </c>
      <c r="D634" s="288">
        <f ca="1">IF($A634&lt;&gt;D$399,0,IF($A634&lt;&gt;$A633,1,MOD(D633-1+(COUNTIFS(E$399:$N$399,$A634)=COUNTIFS(E634:$N634,1)),D$398)+1))</f>
        <v>0</v>
      </c>
      <c r="E634" s="288">
        <f ca="1">IF($A634&lt;&gt;E$399,0,IF($A634&lt;&gt;$A633,1,MOD(E633-1+(COUNTIFS(F$399:$N$399,$A634)=COUNTIFS(F634:$N634,1)),E$398)+1))</f>
        <v>0</v>
      </c>
      <c r="F634" s="288">
        <f ca="1">IF($A634&lt;&gt;F$399,0,IF($A634&lt;&gt;$A633,1,MOD(F633-1+(COUNTIFS(G$399:$N$399,$A634)=COUNTIFS(G634:$N634,1)),F$398)+1))</f>
        <v>0</v>
      </c>
      <c r="G634" s="288">
        <f ca="1">IF($A634&lt;&gt;G$399,0,IF($A634&lt;&gt;$A633,1,MOD(G633-1+(COUNTIFS(H$399:$N$399,$A634)=COUNTIFS(H634:$N634,1)),G$398)+1))</f>
        <v>1</v>
      </c>
      <c r="H634" s="288">
        <f ca="1">IF($A634&lt;&gt;H$399,0,IF($A634&lt;&gt;$A633,1,MOD(H633-1+(COUNTIFS(I$399:$N$399,$A634)=COUNTIFS(I634:$N634,1)),H$398)+1))</f>
        <v>1</v>
      </c>
      <c r="I634" s="288">
        <f ca="1">IF($A634&lt;&gt;I$399,0,IF($A634&lt;&gt;$A633,1,MOD(I633-1+(COUNTIFS(N$399:$N$399,$A634)=COUNTIFS(N634:$N634,1)),I$398)+1))</f>
        <v>1</v>
      </c>
      <c r="J634" s="288"/>
      <c r="K634" s="288"/>
      <c r="L634" s="288"/>
      <c r="M634" s="288"/>
      <c r="O634">
        <v>234</v>
      </c>
      <c r="P634" s="107">
        <f t="shared" ca="1" si="352"/>
        <v>0.5</v>
      </c>
      <c r="Q634" s="107">
        <f t="shared" ca="1" si="353"/>
        <v>0</v>
      </c>
      <c r="R634" s="107">
        <f t="shared" ca="1" si="354"/>
        <v>0</v>
      </c>
      <c r="S634" s="107">
        <f t="shared" ca="1" si="355"/>
        <v>0</v>
      </c>
      <c r="T634" s="107">
        <v>0</v>
      </c>
      <c r="U634" s="107">
        <f t="shared" ca="1" si="356"/>
        <v>-0.5</v>
      </c>
      <c r="V634" s="107">
        <f t="shared" ca="1" si="357"/>
        <v>-0.5</v>
      </c>
      <c r="W634" s="107"/>
      <c r="X634" s="107"/>
      <c r="Y634" s="107"/>
      <c r="Z634" s="107"/>
    </row>
    <row r="635" spans="1:26" outlineLevel="1">
      <c r="A635">
        <f t="shared" ca="1" si="358"/>
        <v>2</v>
      </c>
      <c r="B635" t="str">
        <f t="shared" ca="1" si="351"/>
        <v>EP3 LPD1 LPS1 LPM2</v>
      </c>
      <c r="C635" s="290">
        <f ca="1">IF($A635&lt;&gt;$A634,1,MOD(C634-1+(COUNTIFS(D$399:$N$399,$A635)=COUNTIFS(D635:$N635,1)),C$398)+1)</f>
        <v>3</v>
      </c>
      <c r="D635" s="288">
        <f ca="1">IF($A635&lt;&gt;D$399,0,IF($A635&lt;&gt;$A634,1,MOD(D634-1+(COUNTIFS(E$399:$N$399,$A635)=COUNTIFS(E635:$N635,1)),D$398)+1))</f>
        <v>0</v>
      </c>
      <c r="E635" s="288">
        <f ca="1">IF($A635&lt;&gt;E$399,0,IF($A635&lt;&gt;$A634,1,MOD(E634-1+(COUNTIFS(F$399:$N$399,$A635)=COUNTIFS(F635:$N635,1)),E$398)+1))</f>
        <v>0</v>
      </c>
      <c r="F635" s="288">
        <f ca="1">IF($A635&lt;&gt;F$399,0,IF($A635&lt;&gt;$A634,1,MOD(F634-1+(COUNTIFS(G$399:$N$399,$A635)=COUNTIFS(G635:$N635,1)),F$398)+1))</f>
        <v>0</v>
      </c>
      <c r="G635" s="288">
        <f ca="1">IF($A635&lt;&gt;G$399,0,IF($A635&lt;&gt;$A634,1,MOD(G634-1+(COUNTIFS(H$399:$N$399,$A635)=COUNTIFS(H635:$N635,1)),G$398)+1))</f>
        <v>1</v>
      </c>
      <c r="H635" s="288">
        <f ca="1">IF($A635&lt;&gt;H$399,0,IF($A635&lt;&gt;$A634,1,MOD(H634-1+(COUNTIFS(I$399:$N$399,$A635)=COUNTIFS(I635:$N635,1)),H$398)+1))</f>
        <v>1</v>
      </c>
      <c r="I635" s="288">
        <f ca="1">IF($A635&lt;&gt;I$399,0,IF($A635&lt;&gt;$A634,1,MOD(I634-1+(COUNTIFS(N$399:$N$399,$A635)=COUNTIFS(N635:$N635,1)),I$398)+1))</f>
        <v>2</v>
      </c>
      <c r="J635" s="288"/>
      <c r="K635" s="288"/>
      <c r="L635" s="288"/>
      <c r="M635" s="288"/>
      <c r="O635">
        <v>235</v>
      </c>
      <c r="P635" s="107">
        <f t="shared" ca="1" si="352"/>
        <v>0.5</v>
      </c>
      <c r="Q635" s="107">
        <f t="shared" ca="1" si="353"/>
        <v>0</v>
      </c>
      <c r="R635" s="107">
        <f t="shared" ca="1" si="354"/>
        <v>0</v>
      </c>
      <c r="S635" s="107">
        <f t="shared" ca="1" si="355"/>
        <v>0</v>
      </c>
      <c r="T635" s="107">
        <v>0</v>
      </c>
      <c r="U635" s="107">
        <f t="shared" ca="1" si="356"/>
        <v>-0.5</v>
      </c>
      <c r="V635" s="107">
        <f t="shared" ca="1" si="357"/>
        <v>0</v>
      </c>
      <c r="W635" s="107"/>
      <c r="X635" s="107"/>
      <c r="Y635" s="107"/>
      <c r="Z635" s="107"/>
    </row>
    <row r="636" spans="1:26" outlineLevel="1">
      <c r="A636">
        <f t="shared" ca="1" si="358"/>
        <v>2</v>
      </c>
      <c r="B636" t="str">
        <f t="shared" ca="1" si="351"/>
        <v>EP3 LPD1 LPS1 LPM3</v>
      </c>
      <c r="C636" s="290">
        <f ca="1">IF($A636&lt;&gt;$A635,1,MOD(C635-1+(COUNTIFS(D$399:$N$399,$A636)=COUNTIFS(D636:$N636,1)),C$398)+1)</f>
        <v>3</v>
      </c>
      <c r="D636" s="288">
        <f ca="1">IF($A636&lt;&gt;D$399,0,IF($A636&lt;&gt;$A635,1,MOD(D635-1+(COUNTIFS(E$399:$N$399,$A636)=COUNTIFS(E636:$N636,1)),D$398)+1))</f>
        <v>0</v>
      </c>
      <c r="E636" s="288">
        <f ca="1">IF($A636&lt;&gt;E$399,0,IF($A636&lt;&gt;$A635,1,MOD(E635-1+(COUNTIFS(F$399:$N$399,$A636)=COUNTIFS(F636:$N636,1)),E$398)+1))</f>
        <v>0</v>
      </c>
      <c r="F636" s="288">
        <f ca="1">IF($A636&lt;&gt;F$399,0,IF($A636&lt;&gt;$A635,1,MOD(F635-1+(COUNTIFS(G$399:$N$399,$A636)=COUNTIFS(G636:$N636,1)),F$398)+1))</f>
        <v>0</v>
      </c>
      <c r="G636" s="288">
        <f ca="1">IF($A636&lt;&gt;G$399,0,IF($A636&lt;&gt;$A635,1,MOD(G635-1+(COUNTIFS(H$399:$N$399,$A636)=COUNTIFS(H636:$N636,1)),G$398)+1))</f>
        <v>1</v>
      </c>
      <c r="H636" s="288">
        <f ca="1">IF($A636&lt;&gt;H$399,0,IF($A636&lt;&gt;$A635,1,MOD(H635-1+(COUNTIFS(I$399:$N$399,$A636)=COUNTIFS(I636:$N636,1)),H$398)+1))</f>
        <v>1</v>
      </c>
      <c r="I636" s="288">
        <f ca="1">IF($A636&lt;&gt;I$399,0,IF($A636&lt;&gt;$A635,1,MOD(I635-1+(COUNTIFS(N$399:$N$399,$A636)=COUNTIFS(N636:$N636,1)),I$398)+1))</f>
        <v>3</v>
      </c>
      <c r="J636" s="288"/>
      <c r="K636" s="288"/>
      <c r="L636" s="288"/>
      <c r="M636" s="288"/>
      <c r="O636">
        <v>236</v>
      </c>
      <c r="P636" s="107">
        <f t="shared" ca="1" si="352"/>
        <v>0.5</v>
      </c>
      <c r="Q636" s="107">
        <f t="shared" ca="1" si="353"/>
        <v>0</v>
      </c>
      <c r="R636" s="107">
        <f t="shared" ca="1" si="354"/>
        <v>0</v>
      </c>
      <c r="S636" s="107">
        <f t="shared" ca="1" si="355"/>
        <v>0</v>
      </c>
      <c r="T636" s="107">
        <v>0</v>
      </c>
      <c r="U636" s="107">
        <f t="shared" ca="1" si="356"/>
        <v>-0.5</v>
      </c>
      <c r="V636" s="107">
        <f t="shared" ca="1" si="357"/>
        <v>0.5</v>
      </c>
      <c r="W636" s="107"/>
      <c r="X636" s="107"/>
      <c r="Y636" s="107"/>
      <c r="Z636" s="107"/>
    </row>
    <row r="637" spans="1:26" outlineLevel="1">
      <c r="A637">
        <f t="shared" ca="1" si="358"/>
        <v>2</v>
      </c>
      <c r="B637" t="str">
        <f t="shared" ca="1" si="351"/>
        <v>EP3 LPD1 LPS2 LPM1</v>
      </c>
      <c r="C637" s="290">
        <f ca="1">IF($A637&lt;&gt;$A636,1,MOD(C636-1+(COUNTIFS(D$399:$N$399,$A637)=COUNTIFS(D637:$N637,1)),C$398)+1)</f>
        <v>3</v>
      </c>
      <c r="D637" s="288">
        <f ca="1">IF($A637&lt;&gt;D$399,0,IF($A637&lt;&gt;$A636,1,MOD(D636-1+(COUNTIFS(E$399:$N$399,$A637)=COUNTIFS(E637:$N637,1)),D$398)+1))</f>
        <v>0</v>
      </c>
      <c r="E637" s="288">
        <f ca="1">IF($A637&lt;&gt;E$399,0,IF($A637&lt;&gt;$A636,1,MOD(E636-1+(COUNTIFS(F$399:$N$399,$A637)=COUNTIFS(F637:$N637,1)),E$398)+1))</f>
        <v>0</v>
      </c>
      <c r="F637" s="288">
        <f ca="1">IF($A637&lt;&gt;F$399,0,IF($A637&lt;&gt;$A636,1,MOD(F636-1+(COUNTIFS(G$399:$N$399,$A637)=COUNTIFS(G637:$N637,1)),F$398)+1))</f>
        <v>0</v>
      </c>
      <c r="G637" s="288">
        <f ca="1">IF($A637&lt;&gt;G$399,0,IF($A637&lt;&gt;$A636,1,MOD(G636-1+(COUNTIFS(H$399:$N$399,$A637)=COUNTIFS(H637:$N637,1)),G$398)+1))</f>
        <v>1</v>
      </c>
      <c r="H637" s="288">
        <f ca="1">IF($A637&lt;&gt;H$399,0,IF($A637&lt;&gt;$A636,1,MOD(H636-1+(COUNTIFS(I$399:$N$399,$A637)=COUNTIFS(I637:$N637,1)),H$398)+1))</f>
        <v>2</v>
      </c>
      <c r="I637" s="288">
        <f ca="1">IF($A637&lt;&gt;I$399,0,IF($A637&lt;&gt;$A636,1,MOD(I636-1+(COUNTIFS(N$399:$N$399,$A637)=COUNTIFS(N637:$N637,1)),I$398)+1))</f>
        <v>1</v>
      </c>
      <c r="J637" s="288"/>
      <c r="K637" s="288"/>
      <c r="L637" s="288"/>
      <c r="M637" s="288"/>
      <c r="O637">
        <v>237</v>
      </c>
      <c r="P637" s="107">
        <f t="shared" ca="1" si="352"/>
        <v>0.5</v>
      </c>
      <c r="Q637" s="107">
        <f t="shared" ca="1" si="353"/>
        <v>0</v>
      </c>
      <c r="R637" s="107">
        <f t="shared" ca="1" si="354"/>
        <v>0</v>
      </c>
      <c r="S637" s="107">
        <f t="shared" ca="1" si="355"/>
        <v>0</v>
      </c>
      <c r="T637" s="107">
        <v>0</v>
      </c>
      <c r="U637" s="107">
        <f t="shared" ca="1" si="356"/>
        <v>0</v>
      </c>
      <c r="V637" s="107">
        <f t="shared" ca="1" si="357"/>
        <v>-0.5</v>
      </c>
      <c r="W637" s="107"/>
      <c r="X637" s="107"/>
      <c r="Y637" s="107"/>
      <c r="Z637" s="107"/>
    </row>
    <row r="638" spans="1:26" outlineLevel="1">
      <c r="A638">
        <f t="shared" ca="1" si="358"/>
        <v>2</v>
      </c>
      <c r="B638" t="str">
        <f t="shared" ca="1" si="351"/>
        <v>EP3 LPD1 LPS2 LPM2</v>
      </c>
      <c r="C638" s="290">
        <f ca="1">IF($A638&lt;&gt;$A637,1,MOD(C637-1+(COUNTIFS(D$399:$N$399,$A638)=COUNTIFS(D638:$N638,1)),C$398)+1)</f>
        <v>3</v>
      </c>
      <c r="D638" s="288">
        <f ca="1">IF($A638&lt;&gt;D$399,0,IF($A638&lt;&gt;$A637,1,MOD(D637-1+(COUNTIFS(E$399:$N$399,$A638)=COUNTIFS(E638:$N638,1)),D$398)+1))</f>
        <v>0</v>
      </c>
      <c r="E638" s="288">
        <f ca="1">IF($A638&lt;&gt;E$399,0,IF($A638&lt;&gt;$A637,1,MOD(E637-1+(COUNTIFS(F$399:$N$399,$A638)=COUNTIFS(F638:$N638,1)),E$398)+1))</f>
        <v>0</v>
      </c>
      <c r="F638" s="288">
        <f ca="1">IF($A638&lt;&gt;F$399,0,IF($A638&lt;&gt;$A637,1,MOD(F637-1+(COUNTIFS(G$399:$N$399,$A638)=COUNTIFS(G638:$N638,1)),F$398)+1))</f>
        <v>0</v>
      </c>
      <c r="G638" s="288">
        <f ca="1">IF($A638&lt;&gt;G$399,0,IF($A638&lt;&gt;$A637,1,MOD(G637-1+(COUNTIFS(H$399:$N$399,$A638)=COUNTIFS(H638:$N638,1)),G$398)+1))</f>
        <v>1</v>
      </c>
      <c r="H638" s="288">
        <f ca="1">IF($A638&lt;&gt;H$399,0,IF($A638&lt;&gt;$A637,1,MOD(H637-1+(COUNTIFS(I$399:$N$399,$A638)=COUNTIFS(I638:$N638,1)),H$398)+1))</f>
        <v>2</v>
      </c>
      <c r="I638" s="288">
        <f ca="1">IF($A638&lt;&gt;I$399,0,IF($A638&lt;&gt;$A637,1,MOD(I637-1+(COUNTIFS(N$399:$N$399,$A638)=COUNTIFS(N638:$N638,1)),I$398)+1))</f>
        <v>2</v>
      </c>
      <c r="J638" s="288"/>
      <c r="K638" s="288"/>
      <c r="L638" s="288"/>
      <c r="M638" s="288"/>
      <c r="O638">
        <v>238</v>
      </c>
      <c r="P638" s="107">
        <f t="shared" ca="1" si="352"/>
        <v>0.5</v>
      </c>
      <c r="Q638" s="107">
        <f t="shared" ca="1" si="353"/>
        <v>0</v>
      </c>
      <c r="R638" s="107">
        <f t="shared" ca="1" si="354"/>
        <v>0</v>
      </c>
      <c r="S638" s="107">
        <f t="shared" ca="1" si="355"/>
        <v>0</v>
      </c>
      <c r="T638" s="107">
        <v>0</v>
      </c>
      <c r="U638" s="107">
        <f t="shared" ca="1" si="356"/>
        <v>0</v>
      </c>
      <c r="V638" s="107">
        <f t="shared" ca="1" si="357"/>
        <v>0</v>
      </c>
      <c r="W638" s="107"/>
      <c r="X638" s="107"/>
      <c r="Y638" s="107"/>
      <c r="Z638" s="107"/>
    </row>
    <row r="639" spans="1:26" outlineLevel="1">
      <c r="A639">
        <f t="shared" ca="1" si="358"/>
        <v>2</v>
      </c>
      <c r="B639" t="str">
        <f t="shared" ca="1" si="351"/>
        <v>EP3 LPD1 LPS2 LPM3</v>
      </c>
      <c r="C639" s="290">
        <f ca="1">IF($A639&lt;&gt;$A638,1,MOD(C638-1+(COUNTIFS(D$399:$N$399,$A639)=COUNTIFS(D639:$N639,1)),C$398)+1)</f>
        <v>3</v>
      </c>
      <c r="D639" s="288">
        <f ca="1">IF($A639&lt;&gt;D$399,0,IF($A639&lt;&gt;$A638,1,MOD(D638-1+(COUNTIFS(E$399:$N$399,$A639)=COUNTIFS(E639:$N639,1)),D$398)+1))</f>
        <v>0</v>
      </c>
      <c r="E639" s="288">
        <f ca="1">IF($A639&lt;&gt;E$399,0,IF($A639&lt;&gt;$A638,1,MOD(E638-1+(COUNTIFS(F$399:$N$399,$A639)=COUNTIFS(F639:$N639,1)),E$398)+1))</f>
        <v>0</v>
      </c>
      <c r="F639" s="288">
        <f ca="1">IF($A639&lt;&gt;F$399,0,IF($A639&lt;&gt;$A638,1,MOD(F638-1+(COUNTIFS(G$399:$N$399,$A639)=COUNTIFS(G639:$N639,1)),F$398)+1))</f>
        <v>0</v>
      </c>
      <c r="G639" s="288">
        <f ca="1">IF($A639&lt;&gt;G$399,0,IF($A639&lt;&gt;$A638,1,MOD(G638-1+(COUNTIFS(H$399:$N$399,$A639)=COUNTIFS(H639:$N639,1)),G$398)+1))</f>
        <v>1</v>
      </c>
      <c r="H639" s="288">
        <f ca="1">IF($A639&lt;&gt;H$399,0,IF($A639&lt;&gt;$A638,1,MOD(H638-1+(COUNTIFS(I$399:$N$399,$A639)=COUNTIFS(I639:$N639,1)),H$398)+1))</f>
        <v>2</v>
      </c>
      <c r="I639" s="288">
        <f ca="1">IF($A639&lt;&gt;I$399,0,IF($A639&lt;&gt;$A638,1,MOD(I638-1+(COUNTIFS(N$399:$N$399,$A639)=COUNTIFS(N639:$N639,1)),I$398)+1))</f>
        <v>3</v>
      </c>
      <c r="J639" s="288"/>
      <c r="K639" s="288"/>
      <c r="L639" s="288"/>
      <c r="M639" s="288"/>
      <c r="O639">
        <v>239</v>
      </c>
      <c r="P639" s="107">
        <f t="shared" ca="1" si="352"/>
        <v>0.5</v>
      </c>
      <c r="Q639" s="107">
        <f t="shared" ca="1" si="353"/>
        <v>0</v>
      </c>
      <c r="R639" s="107">
        <f t="shared" ca="1" si="354"/>
        <v>0</v>
      </c>
      <c r="S639" s="107">
        <f t="shared" ca="1" si="355"/>
        <v>0</v>
      </c>
      <c r="T639" s="107">
        <v>0</v>
      </c>
      <c r="U639" s="107">
        <f t="shared" ca="1" si="356"/>
        <v>0</v>
      </c>
      <c r="V639" s="107">
        <f t="shared" ca="1" si="357"/>
        <v>0.5</v>
      </c>
      <c r="W639" s="107"/>
      <c r="X639" s="107"/>
      <c r="Y639" s="107"/>
      <c r="Z639" s="107"/>
    </row>
    <row r="640" spans="1:26" outlineLevel="1">
      <c r="A640">
        <f t="shared" ca="1" si="358"/>
        <v>2</v>
      </c>
      <c r="B640" t="str">
        <f t="shared" ca="1" si="351"/>
        <v>EP3 LPD1 LPS3 LPM1</v>
      </c>
      <c r="C640" s="290">
        <f ca="1">IF($A640&lt;&gt;$A639,1,MOD(C639-1+(COUNTIFS(D$399:$N$399,$A640)=COUNTIFS(D640:$N640,1)),C$398)+1)</f>
        <v>3</v>
      </c>
      <c r="D640" s="288">
        <f ca="1">IF($A640&lt;&gt;D$399,0,IF($A640&lt;&gt;$A639,1,MOD(D639-1+(COUNTIFS(E$399:$N$399,$A640)=COUNTIFS(E640:$N640,1)),D$398)+1))</f>
        <v>0</v>
      </c>
      <c r="E640" s="288">
        <f ca="1">IF($A640&lt;&gt;E$399,0,IF($A640&lt;&gt;$A639,1,MOD(E639-1+(COUNTIFS(F$399:$N$399,$A640)=COUNTIFS(F640:$N640,1)),E$398)+1))</f>
        <v>0</v>
      </c>
      <c r="F640" s="288">
        <f ca="1">IF($A640&lt;&gt;F$399,0,IF($A640&lt;&gt;$A639,1,MOD(F639-1+(COUNTIFS(G$399:$N$399,$A640)=COUNTIFS(G640:$N640,1)),F$398)+1))</f>
        <v>0</v>
      </c>
      <c r="G640" s="288">
        <f ca="1">IF($A640&lt;&gt;G$399,0,IF($A640&lt;&gt;$A639,1,MOD(G639-1+(COUNTIFS(H$399:$N$399,$A640)=COUNTIFS(H640:$N640,1)),G$398)+1))</f>
        <v>1</v>
      </c>
      <c r="H640" s="288">
        <f ca="1">IF($A640&lt;&gt;H$399,0,IF($A640&lt;&gt;$A639,1,MOD(H639-1+(COUNTIFS(I$399:$N$399,$A640)=COUNTIFS(I640:$N640,1)),H$398)+1))</f>
        <v>3</v>
      </c>
      <c r="I640" s="288">
        <f ca="1">IF($A640&lt;&gt;I$399,0,IF($A640&lt;&gt;$A639,1,MOD(I639-1+(COUNTIFS(N$399:$N$399,$A640)=COUNTIFS(N640:$N640,1)),I$398)+1))</f>
        <v>1</v>
      </c>
      <c r="J640" s="288"/>
      <c r="K640" s="288"/>
      <c r="L640" s="288"/>
      <c r="M640" s="288"/>
      <c r="O640">
        <v>240</v>
      </c>
      <c r="P640" s="107">
        <f t="shared" ca="1" si="352"/>
        <v>0.5</v>
      </c>
      <c r="Q640" s="107">
        <f t="shared" ca="1" si="353"/>
        <v>0</v>
      </c>
      <c r="R640" s="107">
        <f t="shared" ca="1" si="354"/>
        <v>0</v>
      </c>
      <c r="S640" s="107">
        <f t="shared" ca="1" si="355"/>
        <v>0</v>
      </c>
      <c r="T640" s="107">
        <v>0</v>
      </c>
      <c r="U640" s="107">
        <f t="shared" ca="1" si="356"/>
        <v>0.5</v>
      </c>
      <c r="V640" s="107">
        <f t="shared" ca="1" si="357"/>
        <v>-0.5</v>
      </c>
      <c r="W640" s="107"/>
      <c r="X640" s="107"/>
      <c r="Y640" s="107"/>
      <c r="Z640" s="107"/>
    </row>
    <row r="641" spans="1:26" outlineLevel="1">
      <c r="A641">
        <f t="shared" ca="1" si="358"/>
        <v>2</v>
      </c>
      <c r="B641" t="str">
        <f t="shared" ca="1" si="351"/>
        <v>EP3 LPD1 LPS3 LPM2</v>
      </c>
      <c r="C641" s="290">
        <f ca="1">IF($A641&lt;&gt;$A640,1,MOD(C640-1+(COUNTIFS(D$399:$N$399,$A641)=COUNTIFS(D641:$N641,1)),C$398)+1)</f>
        <v>3</v>
      </c>
      <c r="D641" s="288">
        <f ca="1">IF($A641&lt;&gt;D$399,0,IF($A641&lt;&gt;$A640,1,MOD(D640-1+(COUNTIFS(E$399:$N$399,$A641)=COUNTIFS(E641:$N641,1)),D$398)+1))</f>
        <v>0</v>
      </c>
      <c r="E641" s="288">
        <f ca="1">IF($A641&lt;&gt;E$399,0,IF($A641&lt;&gt;$A640,1,MOD(E640-1+(COUNTIFS(F$399:$N$399,$A641)=COUNTIFS(F641:$N641,1)),E$398)+1))</f>
        <v>0</v>
      </c>
      <c r="F641" s="288">
        <f ca="1">IF($A641&lt;&gt;F$399,0,IF($A641&lt;&gt;$A640,1,MOD(F640-1+(COUNTIFS(G$399:$N$399,$A641)=COUNTIFS(G641:$N641,1)),F$398)+1))</f>
        <v>0</v>
      </c>
      <c r="G641" s="288">
        <f ca="1">IF($A641&lt;&gt;G$399,0,IF($A641&lt;&gt;$A640,1,MOD(G640-1+(COUNTIFS(H$399:$N$399,$A641)=COUNTIFS(H641:$N641,1)),G$398)+1))</f>
        <v>1</v>
      </c>
      <c r="H641" s="288">
        <f ca="1">IF($A641&lt;&gt;H$399,0,IF($A641&lt;&gt;$A640,1,MOD(H640-1+(COUNTIFS(I$399:$N$399,$A641)=COUNTIFS(I641:$N641,1)),H$398)+1))</f>
        <v>3</v>
      </c>
      <c r="I641" s="288">
        <f ca="1">IF($A641&lt;&gt;I$399,0,IF($A641&lt;&gt;$A640,1,MOD(I640-1+(COUNTIFS(N$399:$N$399,$A641)=COUNTIFS(N641:$N641,1)),I$398)+1))</f>
        <v>2</v>
      </c>
      <c r="J641" s="288"/>
      <c r="K641" s="288"/>
      <c r="L641" s="288"/>
      <c r="M641" s="288"/>
      <c r="O641">
        <v>241</v>
      </c>
      <c r="P641" s="107">
        <f t="shared" ca="1" si="352"/>
        <v>0.5</v>
      </c>
      <c r="Q641" s="107">
        <f t="shared" ca="1" si="353"/>
        <v>0</v>
      </c>
      <c r="R641" s="107">
        <f t="shared" ca="1" si="354"/>
        <v>0</v>
      </c>
      <c r="S641" s="107">
        <f t="shared" ca="1" si="355"/>
        <v>0</v>
      </c>
      <c r="T641" s="107">
        <v>0</v>
      </c>
      <c r="U641" s="107">
        <f t="shared" ca="1" si="356"/>
        <v>0.5</v>
      </c>
      <c r="V641" s="107">
        <f t="shared" ca="1" si="357"/>
        <v>0</v>
      </c>
      <c r="W641" s="107"/>
      <c r="X641" s="107"/>
      <c r="Y641" s="107"/>
      <c r="Z641" s="107"/>
    </row>
    <row r="642" spans="1:26" outlineLevel="1">
      <c r="A642">
        <f t="shared" ca="1" si="358"/>
        <v>2</v>
      </c>
      <c r="B642" t="str">
        <f t="shared" ca="1" si="351"/>
        <v>EP3 LPD1 LPS3 LPM3</v>
      </c>
      <c r="C642" s="290">
        <f ca="1">IF($A642&lt;&gt;$A641,1,MOD(C641-1+(COUNTIFS(D$399:$N$399,$A642)=COUNTIFS(D642:$N642,1)),C$398)+1)</f>
        <v>3</v>
      </c>
      <c r="D642" s="288">
        <f ca="1">IF($A642&lt;&gt;D$399,0,IF($A642&lt;&gt;$A641,1,MOD(D641-1+(COUNTIFS(E$399:$N$399,$A642)=COUNTIFS(E642:$N642,1)),D$398)+1))</f>
        <v>0</v>
      </c>
      <c r="E642" s="288">
        <f ca="1">IF($A642&lt;&gt;E$399,0,IF($A642&lt;&gt;$A641,1,MOD(E641-1+(COUNTIFS(F$399:$N$399,$A642)=COUNTIFS(F642:$N642,1)),E$398)+1))</f>
        <v>0</v>
      </c>
      <c r="F642" s="288">
        <f ca="1">IF($A642&lt;&gt;F$399,0,IF($A642&lt;&gt;$A641,1,MOD(F641-1+(COUNTIFS(G$399:$N$399,$A642)=COUNTIFS(G642:$N642,1)),F$398)+1))</f>
        <v>0</v>
      </c>
      <c r="G642" s="288">
        <f ca="1">IF($A642&lt;&gt;G$399,0,IF($A642&lt;&gt;$A641,1,MOD(G641-1+(COUNTIFS(H$399:$N$399,$A642)=COUNTIFS(H642:$N642,1)),G$398)+1))</f>
        <v>1</v>
      </c>
      <c r="H642" s="288">
        <f ca="1">IF($A642&lt;&gt;H$399,0,IF($A642&lt;&gt;$A641,1,MOD(H641-1+(COUNTIFS(I$399:$N$399,$A642)=COUNTIFS(I642:$N642,1)),H$398)+1))</f>
        <v>3</v>
      </c>
      <c r="I642" s="288">
        <f ca="1">IF($A642&lt;&gt;I$399,0,IF($A642&lt;&gt;$A641,1,MOD(I641-1+(COUNTIFS(N$399:$N$399,$A642)=COUNTIFS(N642:$N642,1)),I$398)+1))</f>
        <v>3</v>
      </c>
      <c r="J642" s="288"/>
      <c r="K642" s="288"/>
      <c r="L642" s="288"/>
      <c r="M642" s="288"/>
      <c r="O642">
        <v>242</v>
      </c>
      <c r="P642" s="107">
        <f t="shared" ca="1" si="352"/>
        <v>0.5</v>
      </c>
      <c r="Q642" s="107">
        <f t="shared" ca="1" si="353"/>
        <v>0</v>
      </c>
      <c r="R642" s="107">
        <f t="shared" ca="1" si="354"/>
        <v>0</v>
      </c>
      <c r="S642" s="107">
        <f t="shared" ca="1" si="355"/>
        <v>0</v>
      </c>
      <c r="T642" s="107">
        <v>0</v>
      </c>
      <c r="U642" s="107">
        <f t="shared" ca="1" si="356"/>
        <v>0.5</v>
      </c>
      <c r="V642" s="107">
        <f t="shared" ca="1" si="357"/>
        <v>0.5</v>
      </c>
      <c r="W642" s="107"/>
      <c r="X642" s="107"/>
      <c r="Y642" s="107"/>
      <c r="Z642" s="107"/>
    </row>
    <row r="643" spans="1:26" outlineLevel="1">
      <c r="A643">
        <f t="shared" ca="1" si="358"/>
        <v>2</v>
      </c>
      <c r="B643" t="str">
        <f t="shared" ca="1" si="351"/>
        <v>EP1 LPD1 LPS1 LPM1</v>
      </c>
      <c r="C643" s="290">
        <f ca="1">IF($A643&lt;&gt;$A642,1,MOD(C642-1+(COUNTIFS(D$399:$N$399,$A643)=COUNTIFS(D643:$N643,1)),C$398)+1)</f>
        <v>1</v>
      </c>
      <c r="D643" s="288">
        <f ca="1">IF($A643&lt;&gt;D$399,0,IF($A643&lt;&gt;$A642,1,MOD(D642-1+(COUNTIFS(E$399:$N$399,$A643)=COUNTIFS(E643:$N643,1)),D$398)+1))</f>
        <v>0</v>
      </c>
      <c r="E643" s="288">
        <f ca="1">IF($A643&lt;&gt;E$399,0,IF($A643&lt;&gt;$A642,1,MOD(E642-1+(COUNTIFS(F$399:$N$399,$A643)=COUNTIFS(F643:$N643,1)),E$398)+1))</f>
        <v>0</v>
      </c>
      <c r="F643" s="288">
        <f ca="1">IF($A643&lt;&gt;F$399,0,IF($A643&lt;&gt;$A642,1,MOD(F642-1+(COUNTIFS(G$399:$N$399,$A643)=COUNTIFS(G643:$N643,1)),F$398)+1))</f>
        <v>0</v>
      </c>
      <c r="G643" s="288">
        <f ca="1">IF($A643&lt;&gt;G$399,0,IF($A643&lt;&gt;$A642,1,MOD(G642-1+(COUNTIFS(H$399:$N$399,$A643)=COUNTIFS(H643:$N643,1)),G$398)+1))</f>
        <v>1</v>
      </c>
      <c r="H643" s="288">
        <f ca="1">IF($A643&lt;&gt;H$399,0,IF($A643&lt;&gt;$A642,1,MOD(H642-1+(COUNTIFS(I$399:$N$399,$A643)=COUNTIFS(I643:$N643,1)),H$398)+1))</f>
        <v>1</v>
      </c>
      <c r="I643" s="288">
        <f ca="1">IF($A643&lt;&gt;I$399,0,IF($A643&lt;&gt;$A642,1,MOD(I642-1+(COUNTIFS(N$399:$N$399,$A643)=COUNTIFS(N643:$N643,1)),I$398)+1))</f>
        <v>1</v>
      </c>
      <c r="J643" s="288"/>
      <c r="K643" s="288"/>
      <c r="L643" s="288"/>
      <c r="M643" s="288"/>
      <c r="O643">
        <v>243</v>
      </c>
      <c r="P643" s="107">
        <f t="shared" ca="1" si="352"/>
        <v>-0.5</v>
      </c>
      <c r="Q643" s="107">
        <f t="shared" ca="1" si="353"/>
        <v>0</v>
      </c>
      <c r="R643" s="107">
        <f t="shared" ca="1" si="354"/>
        <v>0</v>
      </c>
      <c r="S643" s="107">
        <f t="shared" ca="1" si="355"/>
        <v>0</v>
      </c>
      <c r="T643" s="107">
        <v>0</v>
      </c>
      <c r="U643" s="107">
        <f t="shared" ca="1" si="356"/>
        <v>-0.5</v>
      </c>
      <c r="V643" s="107">
        <f t="shared" ca="1" si="357"/>
        <v>-0.5</v>
      </c>
      <c r="W643" s="107"/>
      <c r="X643" s="107"/>
      <c r="Y643" s="107"/>
      <c r="Z643" s="107"/>
    </row>
    <row r="644" spans="1:26" outlineLevel="1">
      <c r="A644">
        <f t="shared" ca="1" si="358"/>
        <v>2</v>
      </c>
      <c r="B644" t="str">
        <f t="shared" ca="1" si="351"/>
        <v>EP1 LPD1 LPS1 LPM2</v>
      </c>
      <c r="C644" s="290">
        <f ca="1">IF($A644&lt;&gt;$A643,1,MOD(C643-1+(COUNTIFS(D$399:$N$399,$A644)=COUNTIFS(D644:$N644,1)),C$398)+1)</f>
        <v>1</v>
      </c>
      <c r="D644" s="288">
        <f ca="1">IF($A644&lt;&gt;D$399,0,IF($A644&lt;&gt;$A643,1,MOD(D643-1+(COUNTIFS(E$399:$N$399,$A644)=COUNTIFS(E644:$N644,1)),D$398)+1))</f>
        <v>0</v>
      </c>
      <c r="E644" s="288">
        <f ca="1">IF($A644&lt;&gt;E$399,0,IF($A644&lt;&gt;$A643,1,MOD(E643-1+(COUNTIFS(F$399:$N$399,$A644)=COUNTIFS(F644:$N644,1)),E$398)+1))</f>
        <v>0</v>
      </c>
      <c r="F644" s="288">
        <f ca="1">IF($A644&lt;&gt;F$399,0,IF($A644&lt;&gt;$A643,1,MOD(F643-1+(COUNTIFS(G$399:$N$399,$A644)=COUNTIFS(G644:$N644,1)),F$398)+1))</f>
        <v>0</v>
      </c>
      <c r="G644" s="288">
        <f ca="1">IF($A644&lt;&gt;G$399,0,IF($A644&lt;&gt;$A643,1,MOD(G643-1+(COUNTIFS(H$399:$N$399,$A644)=COUNTIFS(H644:$N644,1)),G$398)+1))</f>
        <v>1</v>
      </c>
      <c r="H644" s="288">
        <f ca="1">IF($A644&lt;&gt;H$399,0,IF($A644&lt;&gt;$A643,1,MOD(H643-1+(COUNTIFS(I$399:$N$399,$A644)=COUNTIFS(I644:$N644,1)),H$398)+1))</f>
        <v>1</v>
      </c>
      <c r="I644" s="288">
        <f ca="1">IF($A644&lt;&gt;I$399,0,IF($A644&lt;&gt;$A643,1,MOD(I643-1+(COUNTIFS(N$399:$N$399,$A644)=COUNTIFS(N644:$N644,1)),I$398)+1))</f>
        <v>2</v>
      </c>
      <c r="J644" s="288"/>
      <c r="K644" s="288"/>
      <c r="L644" s="288"/>
      <c r="M644" s="288"/>
      <c r="O644">
        <v>244</v>
      </c>
      <c r="P644" s="107">
        <f t="shared" ca="1" si="352"/>
        <v>-0.5</v>
      </c>
      <c r="Q644" s="107">
        <f t="shared" ca="1" si="353"/>
        <v>0</v>
      </c>
      <c r="R644" s="107">
        <f t="shared" ca="1" si="354"/>
        <v>0</v>
      </c>
      <c r="S644" s="107">
        <f t="shared" ca="1" si="355"/>
        <v>0</v>
      </c>
      <c r="T644" s="107">
        <v>0</v>
      </c>
      <c r="U644" s="107">
        <f t="shared" ca="1" si="356"/>
        <v>-0.5</v>
      </c>
      <c r="V644" s="107">
        <f t="shared" ca="1" si="357"/>
        <v>0</v>
      </c>
      <c r="W644" s="107"/>
      <c r="X644" s="107"/>
      <c r="Y644" s="107"/>
      <c r="Z644" s="107"/>
    </row>
    <row r="645" spans="1:26" outlineLevel="1">
      <c r="A645">
        <f t="shared" ca="1" si="358"/>
        <v>2</v>
      </c>
      <c r="B645" t="str">
        <f t="shared" ca="1" si="351"/>
        <v>EP1 LPD1 LPS1 LPM3</v>
      </c>
      <c r="C645" s="290">
        <f ca="1">IF($A645&lt;&gt;$A644,1,MOD(C644-1+(COUNTIFS(D$399:$N$399,$A645)=COUNTIFS(D645:$N645,1)),C$398)+1)</f>
        <v>1</v>
      </c>
      <c r="D645" s="288">
        <f ca="1">IF($A645&lt;&gt;D$399,0,IF($A645&lt;&gt;$A644,1,MOD(D644-1+(COUNTIFS(E$399:$N$399,$A645)=COUNTIFS(E645:$N645,1)),D$398)+1))</f>
        <v>0</v>
      </c>
      <c r="E645" s="288">
        <f ca="1">IF($A645&lt;&gt;E$399,0,IF($A645&lt;&gt;$A644,1,MOD(E644-1+(COUNTIFS(F$399:$N$399,$A645)=COUNTIFS(F645:$N645,1)),E$398)+1))</f>
        <v>0</v>
      </c>
      <c r="F645" s="288">
        <f ca="1">IF($A645&lt;&gt;F$399,0,IF($A645&lt;&gt;$A644,1,MOD(F644-1+(COUNTIFS(G$399:$N$399,$A645)=COUNTIFS(G645:$N645,1)),F$398)+1))</f>
        <v>0</v>
      </c>
      <c r="G645" s="288">
        <f ca="1">IF($A645&lt;&gt;G$399,0,IF($A645&lt;&gt;$A644,1,MOD(G644-1+(COUNTIFS(H$399:$N$399,$A645)=COUNTIFS(H645:$N645,1)),G$398)+1))</f>
        <v>1</v>
      </c>
      <c r="H645" s="288">
        <f ca="1">IF($A645&lt;&gt;H$399,0,IF($A645&lt;&gt;$A644,1,MOD(H644-1+(COUNTIFS(I$399:$N$399,$A645)=COUNTIFS(I645:$N645,1)),H$398)+1))</f>
        <v>1</v>
      </c>
      <c r="I645" s="288">
        <f ca="1">IF($A645&lt;&gt;I$399,0,IF($A645&lt;&gt;$A644,1,MOD(I644-1+(COUNTIFS(N$399:$N$399,$A645)=COUNTIFS(N645:$N645,1)),I$398)+1))</f>
        <v>3</v>
      </c>
      <c r="J645" s="288"/>
      <c r="K645" s="288"/>
      <c r="L645" s="288"/>
      <c r="M645" s="288"/>
      <c r="O645">
        <v>245</v>
      </c>
      <c r="P645" s="107">
        <f t="shared" ca="1" si="352"/>
        <v>-0.5</v>
      </c>
      <c r="Q645" s="107">
        <f t="shared" ca="1" si="353"/>
        <v>0</v>
      </c>
      <c r="R645" s="107">
        <f t="shared" ca="1" si="354"/>
        <v>0</v>
      </c>
      <c r="S645" s="107">
        <f t="shared" ca="1" si="355"/>
        <v>0</v>
      </c>
      <c r="T645" s="107">
        <v>0</v>
      </c>
      <c r="U645" s="107">
        <f t="shared" ca="1" si="356"/>
        <v>-0.5</v>
      </c>
      <c r="V645" s="107">
        <f t="shared" ca="1" si="357"/>
        <v>0.5</v>
      </c>
      <c r="W645" s="107"/>
      <c r="X645" s="107"/>
      <c r="Y645" s="107"/>
      <c r="Z645" s="107"/>
    </row>
    <row r="646" spans="1:26" outlineLevel="1">
      <c r="A646">
        <f t="shared" ca="1" si="358"/>
        <v>2</v>
      </c>
      <c r="B646" t="str">
        <f t="shared" ca="1" si="351"/>
        <v>EP1 LPD1 LPS2 LPM1</v>
      </c>
      <c r="C646" s="290">
        <f ca="1">IF($A646&lt;&gt;$A645,1,MOD(C645-1+(COUNTIFS(D$399:$N$399,$A646)=COUNTIFS(D646:$N646,1)),C$398)+1)</f>
        <v>1</v>
      </c>
      <c r="D646" s="288">
        <f ca="1">IF($A646&lt;&gt;D$399,0,IF($A646&lt;&gt;$A645,1,MOD(D645-1+(COUNTIFS(E$399:$N$399,$A646)=COUNTIFS(E646:$N646,1)),D$398)+1))</f>
        <v>0</v>
      </c>
      <c r="E646" s="288">
        <f ca="1">IF($A646&lt;&gt;E$399,0,IF($A646&lt;&gt;$A645,1,MOD(E645-1+(COUNTIFS(F$399:$N$399,$A646)=COUNTIFS(F646:$N646,1)),E$398)+1))</f>
        <v>0</v>
      </c>
      <c r="F646" s="288">
        <f ca="1">IF($A646&lt;&gt;F$399,0,IF($A646&lt;&gt;$A645,1,MOD(F645-1+(COUNTIFS(G$399:$N$399,$A646)=COUNTIFS(G646:$N646,1)),F$398)+1))</f>
        <v>0</v>
      </c>
      <c r="G646" s="288">
        <f ca="1">IF($A646&lt;&gt;G$399,0,IF($A646&lt;&gt;$A645,1,MOD(G645-1+(COUNTIFS(H$399:$N$399,$A646)=COUNTIFS(H646:$N646,1)),G$398)+1))</f>
        <v>1</v>
      </c>
      <c r="H646" s="288">
        <f ca="1">IF($A646&lt;&gt;H$399,0,IF($A646&lt;&gt;$A645,1,MOD(H645-1+(COUNTIFS(I$399:$N$399,$A646)=COUNTIFS(I646:$N646,1)),H$398)+1))</f>
        <v>2</v>
      </c>
      <c r="I646" s="288">
        <f ca="1">IF($A646&lt;&gt;I$399,0,IF($A646&lt;&gt;$A645,1,MOD(I645-1+(COUNTIFS(N$399:$N$399,$A646)=COUNTIFS(N646:$N646,1)),I$398)+1))</f>
        <v>1</v>
      </c>
      <c r="J646" s="288"/>
      <c r="K646" s="288"/>
      <c r="L646" s="288"/>
      <c r="M646" s="288"/>
      <c r="O646">
        <v>246</v>
      </c>
      <c r="P646" s="107">
        <f t="shared" ca="1" si="352"/>
        <v>-0.5</v>
      </c>
      <c r="Q646" s="107">
        <f t="shared" ca="1" si="353"/>
        <v>0</v>
      </c>
      <c r="R646" s="107">
        <f t="shared" ca="1" si="354"/>
        <v>0</v>
      </c>
      <c r="S646" s="107">
        <f t="shared" ca="1" si="355"/>
        <v>0</v>
      </c>
      <c r="T646" s="107">
        <v>0</v>
      </c>
      <c r="U646" s="107">
        <f t="shared" ca="1" si="356"/>
        <v>0</v>
      </c>
      <c r="V646" s="107">
        <f t="shared" ca="1" si="357"/>
        <v>-0.5</v>
      </c>
      <c r="W646" s="107"/>
      <c r="X646" s="107"/>
      <c r="Y646" s="107"/>
      <c r="Z646" s="107"/>
    </row>
    <row r="647" spans="1:26" outlineLevel="1">
      <c r="A647">
        <f t="shared" ca="1" si="358"/>
        <v>2</v>
      </c>
      <c r="B647" t="str">
        <f t="shared" ca="1" si="351"/>
        <v>EP1 LPD1 LPS2 LPM2</v>
      </c>
      <c r="C647" s="290">
        <f ca="1">IF($A647&lt;&gt;$A646,1,MOD(C646-1+(COUNTIFS(D$399:$N$399,$A647)=COUNTIFS(D647:$N647,1)),C$398)+1)</f>
        <v>1</v>
      </c>
      <c r="D647" s="288">
        <f ca="1">IF($A647&lt;&gt;D$399,0,IF($A647&lt;&gt;$A646,1,MOD(D646-1+(COUNTIFS(E$399:$N$399,$A647)=COUNTIFS(E647:$N647,1)),D$398)+1))</f>
        <v>0</v>
      </c>
      <c r="E647" s="288">
        <f ca="1">IF($A647&lt;&gt;E$399,0,IF($A647&lt;&gt;$A646,1,MOD(E646-1+(COUNTIFS(F$399:$N$399,$A647)=COUNTIFS(F647:$N647,1)),E$398)+1))</f>
        <v>0</v>
      </c>
      <c r="F647" s="288">
        <f ca="1">IF($A647&lt;&gt;F$399,0,IF($A647&lt;&gt;$A646,1,MOD(F646-1+(COUNTIFS(G$399:$N$399,$A647)=COUNTIFS(G647:$N647,1)),F$398)+1))</f>
        <v>0</v>
      </c>
      <c r="G647" s="288">
        <f ca="1">IF($A647&lt;&gt;G$399,0,IF($A647&lt;&gt;$A646,1,MOD(G646-1+(COUNTIFS(H$399:$N$399,$A647)=COUNTIFS(H647:$N647,1)),G$398)+1))</f>
        <v>1</v>
      </c>
      <c r="H647" s="288">
        <f ca="1">IF($A647&lt;&gt;H$399,0,IF($A647&lt;&gt;$A646,1,MOD(H646-1+(COUNTIFS(I$399:$N$399,$A647)=COUNTIFS(I647:$N647,1)),H$398)+1))</f>
        <v>2</v>
      </c>
      <c r="I647" s="288">
        <f ca="1">IF($A647&lt;&gt;I$399,0,IF($A647&lt;&gt;$A646,1,MOD(I646-1+(COUNTIFS(N$399:$N$399,$A647)=COUNTIFS(N647:$N647,1)),I$398)+1))</f>
        <v>2</v>
      </c>
      <c r="J647" s="288"/>
      <c r="K647" s="288"/>
      <c r="L647" s="288"/>
      <c r="M647" s="288"/>
      <c r="O647">
        <v>247</v>
      </c>
      <c r="P647" s="107">
        <f t="shared" ca="1" si="352"/>
        <v>-0.5</v>
      </c>
      <c r="Q647" s="107">
        <f t="shared" ca="1" si="353"/>
        <v>0</v>
      </c>
      <c r="R647" s="107">
        <f t="shared" ca="1" si="354"/>
        <v>0</v>
      </c>
      <c r="S647" s="107">
        <f t="shared" ca="1" si="355"/>
        <v>0</v>
      </c>
      <c r="T647" s="107">
        <v>0</v>
      </c>
      <c r="U647" s="107">
        <f t="shared" ca="1" si="356"/>
        <v>0</v>
      </c>
      <c r="V647" s="107">
        <f t="shared" ca="1" si="357"/>
        <v>0</v>
      </c>
      <c r="W647" s="107"/>
      <c r="X647" s="107"/>
      <c r="Y647" s="107"/>
      <c r="Z647" s="107"/>
    </row>
    <row r="648" spans="1:26" outlineLevel="1">
      <c r="A648">
        <f t="shared" ca="1" si="358"/>
        <v>2</v>
      </c>
      <c r="B648" t="str">
        <f t="shared" ca="1" si="351"/>
        <v>EP1 LPD1 LPS2 LPM3</v>
      </c>
      <c r="C648" s="290">
        <f ca="1">IF($A648&lt;&gt;$A647,1,MOD(C647-1+(COUNTIFS(D$399:$N$399,$A648)=COUNTIFS(D648:$N648,1)),C$398)+1)</f>
        <v>1</v>
      </c>
      <c r="D648" s="288">
        <f ca="1">IF($A648&lt;&gt;D$399,0,IF($A648&lt;&gt;$A647,1,MOD(D647-1+(COUNTIFS(E$399:$N$399,$A648)=COUNTIFS(E648:$N648,1)),D$398)+1))</f>
        <v>0</v>
      </c>
      <c r="E648" s="288">
        <f ca="1">IF($A648&lt;&gt;E$399,0,IF($A648&lt;&gt;$A647,1,MOD(E647-1+(COUNTIFS(F$399:$N$399,$A648)=COUNTIFS(F648:$N648,1)),E$398)+1))</f>
        <v>0</v>
      </c>
      <c r="F648" s="288">
        <f ca="1">IF($A648&lt;&gt;F$399,0,IF($A648&lt;&gt;$A647,1,MOD(F647-1+(COUNTIFS(G$399:$N$399,$A648)=COUNTIFS(G648:$N648,1)),F$398)+1))</f>
        <v>0</v>
      </c>
      <c r="G648" s="288">
        <f ca="1">IF($A648&lt;&gt;G$399,0,IF($A648&lt;&gt;$A647,1,MOD(G647-1+(COUNTIFS(H$399:$N$399,$A648)=COUNTIFS(H648:$N648,1)),G$398)+1))</f>
        <v>1</v>
      </c>
      <c r="H648" s="288">
        <f ca="1">IF($A648&lt;&gt;H$399,0,IF($A648&lt;&gt;$A647,1,MOD(H647-1+(COUNTIFS(I$399:$N$399,$A648)=COUNTIFS(I648:$N648,1)),H$398)+1))</f>
        <v>2</v>
      </c>
      <c r="I648" s="288">
        <f ca="1">IF($A648&lt;&gt;I$399,0,IF($A648&lt;&gt;$A647,1,MOD(I647-1+(COUNTIFS(N$399:$N$399,$A648)=COUNTIFS(N648:$N648,1)),I$398)+1))</f>
        <v>3</v>
      </c>
      <c r="J648" s="288"/>
      <c r="K648" s="288"/>
      <c r="L648" s="288"/>
      <c r="M648" s="288"/>
      <c r="O648">
        <v>248</v>
      </c>
      <c r="P648" s="107">
        <f t="shared" ca="1" si="352"/>
        <v>-0.5</v>
      </c>
      <c r="Q648" s="107">
        <f t="shared" ca="1" si="353"/>
        <v>0</v>
      </c>
      <c r="R648" s="107">
        <f t="shared" ca="1" si="354"/>
        <v>0</v>
      </c>
      <c r="S648" s="107">
        <f t="shared" ca="1" si="355"/>
        <v>0</v>
      </c>
      <c r="T648" s="107">
        <v>0</v>
      </c>
      <c r="U648" s="107">
        <f t="shared" ca="1" si="356"/>
        <v>0</v>
      </c>
      <c r="V648" s="107">
        <f t="shared" ca="1" si="357"/>
        <v>0.5</v>
      </c>
      <c r="W648" s="107"/>
      <c r="X648" s="107"/>
      <c r="Y648" s="107"/>
      <c r="Z648" s="107"/>
    </row>
    <row r="649" spans="1:26" outlineLevel="1">
      <c r="A649">
        <f t="shared" ca="1" si="358"/>
        <v>2</v>
      </c>
      <c r="B649" t="str">
        <f t="shared" ca="1" si="351"/>
        <v>EP1 LPD1 LPS3 LPM1</v>
      </c>
      <c r="C649" s="290">
        <f ca="1">IF($A649&lt;&gt;$A648,1,MOD(C648-1+(COUNTIFS(D$399:$N$399,$A649)=COUNTIFS(D649:$N649,1)),C$398)+1)</f>
        <v>1</v>
      </c>
      <c r="D649" s="288">
        <f ca="1">IF($A649&lt;&gt;D$399,0,IF($A649&lt;&gt;$A648,1,MOD(D648-1+(COUNTIFS(E$399:$N$399,$A649)=COUNTIFS(E649:$N649,1)),D$398)+1))</f>
        <v>0</v>
      </c>
      <c r="E649" s="288">
        <f ca="1">IF($A649&lt;&gt;E$399,0,IF($A649&lt;&gt;$A648,1,MOD(E648-1+(COUNTIFS(F$399:$N$399,$A649)=COUNTIFS(F649:$N649,1)),E$398)+1))</f>
        <v>0</v>
      </c>
      <c r="F649" s="288">
        <f ca="1">IF($A649&lt;&gt;F$399,0,IF($A649&lt;&gt;$A648,1,MOD(F648-1+(COUNTIFS(G$399:$N$399,$A649)=COUNTIFS(G649:$N649,1)),F$398)+1))</f>
        <v>0</v>
      </c>
      <c r="G649" s="288">
        <f ca="1">IF($A649&lt;&gt;G$399,0,IF($A649&lt;&gt;$A648,1,MOD(G648-1+(COUNTIFS(H$399:$N$399,$A649)=COUNTIFS(H649:$N649,1)),G$398)+1))</f>
        <v>1</v>
      </c>
      <c r="H649" s="288">
        <f ca="1">IF($A649&lt;&gt;H$399,0,IF($A649&lt;&gt;$A648,1,MOD(H648-1+(COUNTIFS(I$399:$N$399,$A649)=COUNTIFS(I649:$N649,1)),H$398)+1))</f>
        <v>3</v>
      </c>
      <c r="I649" s="288">
        <f ca="1">IF($A649&lt;&gt;I$399,0,IF($A649&lt;&gt;$A648,1,MOD(I648-1+(COUNTIFS(N$399:$N$399,$A649)=COUNTIFS(N649:$N649,1)),I$398)+1))</f>
        <v>1</v>
      </c>
      <c r="J649" s="288"/>
      <c r="K649" s="288"/>
      <c r="L649" s="288"/>
      <c r="M649" s="288"/>
      <c r="O649">
        <v>249</v>
      </c>
      <c r="P649" s="107">
        <f t="shared" ca="1" si="352"/>
        <v>-0.5</v>
      </c>
      <c r="Q649" s="107">
        <f t="shared" ca="1" si="353"/>
        <v>0</v>
      </c>
      <c r="R649" s="107">
        <f t="shared" ca="1" si="354"/>
        <v>0</v>
      </c>
      <c r="S649" s="107">
        <f t="shared" ca="1" si="355"/>
        <v>0</v>
      </c>
      <c r="T649" s="107">
        <v>0</v>
      </c>
      <c r="U649" s="107">
        <f t="shared" ca="1" si="356"/>
        <v>0.5</v>
      </c>
      <c r="V649" s="107">
        <f t="shared" ca="1" si="357"/>
        <v>-0.5</v>
      </c>
      <c r="W649" s="107"/>
      <c r="X649" s="107"/>
      <c r="Y649" s="107"/>
      <c r="Z649" s="107"/>
    </row>
    <row r="650" spans="1:26" outlineLevel="1">
      <c r="A650">
        <f t="shared" ca="1" si="358"/>
        <v>2</v>
      </c>
      <c r="B650" t="str">
        <f t="shared" ca="1" si="351"/>
        <v>EP1 LPD1 LPS3 LPM2</v>
      </c>
      <c r="C650" s="290">
        <f ca="1">IF($A650&lt;&gt;$A649,1,MOD(C649-1+(COUNTIFS(D$399:$N$399,$A650)=COUNTIFS(D650:$N650,1)),C$398)+1)</f>
        <v>1</v>
      </c>
      <c r="D650" s="288">
        <f ca="1">IF($A650&lt;&gt;D$399,0,IF($A650&lt;&gt;$A649,1,MOD(D649-1+(COUNTIFS(E$399:$N$399,$A650)=COUNTIFS(E650:$N650,1)),D$398)+1))</f>
        <v>0</v>
      </c>
      <c r="E650" s="288">
        <f ca="1">IF($A650&lt;&gt;E$399,0,IF($A650&lt;&gt;$A649,1,MOD(E649-1+(COUNTIFS(F$399:$N$399,$A650)=COUNTIFS(F650:$N650,1)),E$398)+1))</f>
        <v>0</v>
      </c>
      <c r="F650" s="288">
        <f ca="1">IF($A650&lt;&gt;F$399,0,IF($A650&lt;&gt;$A649,1,MOD(F649-1+(COUNTIFS(G$399:$N$399,$A650)=COUNTIFS(G650:$N650,1)),F$398)+1))</f>
        <v>0</v>
      </c>
      <c r="G650" s="288">
        <f ca="1">IF($A650&lt;&gt;G$399,0,IF($A650&lt;&gt;$A649,1,MOD(G649-1+(COUNTIFS(H$399:$N$399,$A650)=COUNTIFS(H650:$N650,1)),G$398)+1))</f>
        <v>1</v>
      </c>
      <c r="H650" s="288">
        <f ca="1">IF($A650&lt;&gt;H$399,0,IF($A650&lt;&gt;$A649,1,MOD(H649-1+(COUNTIFS(I$399:$N$399,$A650)=COUNTIFS(I650:$N650,1)),H$398)+1))</f>
        <v>3</v>
      </c>
      <c r="I650" s="288">
        <f ca="1">IF($A650&lt;&gt;I$399,0,IF($A650&lt;&gt;$A649,1,MOD(I649-1+(COUNTIFS(N$399:$N$399,$A650)=COUNTIFS(N650:$N650,1)),I$398)+1))</f>
        <v>2</v>
      </c>
      <c r="J650" s="288"/>
      <c r="K650" s="288"/>
      <c r="L650" s="288"/>
      <c r="M650" s="288"/>
      <c r="O650">
        <v>250</v>
      </c>
      <c r="P650" s="107">
        <f t="shared" ca="1" si="352"/>
        <v>-0.5</v>
      </c>
      <c r="Q650" s="107">
        <f t="shared" ca="1" si="353"/>
        <v>0</v>
      </c>
      <c r="R650" s="107">
        <f t="shared" ca="1" si="354"/>
        <v>0</v>
      </c>
      <c r="S650" s="107">
        <f t="shared" ca="1" si="355"/>
        <v>0</v>
      </c>
      <c r="T650" s="107">
        <v>0</v>
      </c>
      <c r="U650" s="107">
        <f t="shared" ca="1" si="356"/>
        <v>0.5</v>
      </c>
      <c r="V650" s="107">
        <f t="shared" ca="1" si="357"/>
        <v>0</v>
      </c>
      <c r="W650" s="107"/>
      <c r="X650" s="107"/>
      <c r="Y650" s="107"/>
      <c r="Z650" s="107"/>
    </row>
    <row r="651" spans="1:26" outlineLevel="1">
      <c r="A651">
        <f t="shared" ca="1" si="358"/>
        <v>2</v>
      </c>
      <c r="B651" t="str">
        <f t="shared" ca="1" si="351"/>
        <v>EP1 LPD1 LPS3 LPM3</v>
      </c>
      <c r="C651" s="290">
        <f ca="1">IF($A651&lt;&gt;$A650,1,MOD(C650-1+(COUNTIFS(D$399:$N$399,$A651)=COUNTIFS(D651:$N651,1)),C$398)+1)</f>
        <v>1</v>
      </c>
      <c r="D651" s="288">
        <f ca="1">IF($A651&lt;&gt;D$399,0,IF($A651&lt;&gt;$A650,1,MOD(D650-1+(COUNTIFS(E$399:$N$399,$A651)=COUNTIFS(E651:$N651,1)),D$398)+1))</f>
        <v>0</v>
      </c>
      <c r="E651" s="288">
        <f ca="1">IF($A651&lt;&gt;E$399,0,IF($A651&lt;&gt;$A650,1,MOD(E650-1+(COUNTIFS(F$399:$N$399,$A651)=COUNTIFS(F651:$N651,1)),E$398)+1))</f>
        <v>0</v>
      </c>
      <c r="F651" s="288">
        <f ca="1">IF($A651&lt;&gt;F$399,0,IF($A651&lt;&gt;$A650,1,MOD(F650-1+(COUNTIFS(G$399:$N$399,$A651)=COUNTIFS(G651:$N651,1)),F$398)+1))</f>
        <v>0</v>
      </c>
      <c r="G651" s="288">
        <f ca="1">IF($A651&lt;&gt;G$399,0,IF($A651&lt;&gt;$A650,1,MOD(G650-1+(COUNTIFS(H$399:$N$399,$A651)=COUNTIFS(H651:$N651,1)),G$398)+1))</f>
        <v>1</v>
      </c>
      <c r="H651" s="288">
        <f ca="1">IF($A651&lt;&gt;H$399,0,IF($A651&lt;&gt;$A650,1,MOD(H650-1+(COUNTIFS(I$399:$N$399,$A651)=COUNTIFS(I651:$N651,1)),H$398)+1))</f>
        <v>3</v>
      </c>
      <c r="I651" s="288">
        <f ca="1">IF($A651&lt;&gt;I$399,0,IF($A651&lt;&gt;$A650,1,MOD(I650-1+(COUNTIFS(N$399:$N$399,$A651)=COUNTIFS(N651:$N651,1)),I$398)+1))</f>
        <v>3</v>
      </c>
      <c r="J651" s="288"/>
      <c r="K651" s="288"/>
      <c r="L651" s="288"/>
      <c r="M651" s="288"/>
      <c r="O651">
        <v>251</v>
      </c>
      <c r="P651" s="107">
        <f t="shared" ca="1" si="352"/>
        <v>-0.5</v>
      </c>
      <c r="Q651" s="107">
        <f t="shared" ca="1" si="353"/>
        <v>0</v>
      </c>
      <c r="R651" s="107">
        <f t="shared" ca="1" si="354"/>
        <v>0</v>
      </c>
      <c r="S651" s="107">
        <f t="shared" ca="1" si="355"/>
        <v>0</v>
      </c>
      <c r="T651" s="107">
        <v>0</v>
      </c>
      <c r="U651" s="107">
        <f t="shared" ca="1" si="356"/>
        <v>0.5</v>
      </c>
      <c r="V651" s="107">
        <f t="shared" ca="1" si="357"/>
        <v>0.5</v>
      </c>
      <c r="W651" s="107"/>
      <c r="X651" s="107"/>
      <c r="Y651" s="107"/>
      <c r="Z651" s="107"/>
    </row>
    <row r="652" spans="1:26" outlineLevel="1">
      <c r="A652">
        <f t="shared" ca="1" si="358"/>
        <v>2</v>
      </c>
      <c r="B652" t="str">
        <f t="shared" ca="1" si="351"/>
        <v>EP2 LPD1 LPS1 LPM1</v>
      </c>
      <c r="C652" s="290">
        <f ca="1">IF($A652&lt;&gt;$A651,1,MOD(C651-1+(COUNTIFS(D$399:$N$399,$A652)=COUNTIFS(D652:$N652,1)),C$398)+1)</f>
        <v>2</v>
      </c>
      <c r="D652" s="288">
        <f ca="1">IF($A652&lt;&gt;D$399,0,IF($A652&lt;&gt;$A651,1,MOD(D651-1+(COUNTIFS(E$399:$N$399,$A652)=COUNTIFS(E652:$N652,1)),D$398)+1))</f>
        <v>0</v>
      </c>
      <c r="E652" s="288">
        <f ca="1">IF($A652&lt;&gt;E$399,0,IF($A652&lt;&gt;$A651,1,MOD(E651-1+(COUNTIFS(F$399:$N$399,$A652)=COUNTIFS(F652:$N652,1)),E$398)+1))</f>
        <v>0</v>
      </c>
      <c r="F652" s="288">
        <f ca="1">IF($A652&lt;&gt;F$399,0,IF($A652&lt;&gt;$A651,1,MOD(F651-1+(COUNTIFS(G$399:$N$399,$A652)=COUNTIFS(G652:$N652,1)),F$398)+1))</f>
        <v>0</v>
      </c>
      <c r="G652" s="288">
        <f ca="1">IF($A652&lt;&gt;G$399,0,IF($A652&lt;&gt;$A651,1,MOD(G651-1+(COUNTIFS(H$399:$N$399,$A652)=COUNTIFS(H652:$N652,1)),G$398)+1))</f>
        <v>1</v>
      </c>
      <c r="H652" s="288">
        <f ca="1">IF($A652&lt;&gt;H$399,0,IF($A652&lt;&gt;$A651,1,MOD(H651-1+(COUNTIFS(I$399:$N$399,$A652)=COUNTIFS(I652:$N652,1)),H$398)+1))</f>
        <v>1</v>
      </c>
      <c r="I652" s="288">
        <f ca="1">IF($A652&lt;&gt;I$399,0,IF($A652&lt;&gt;$A651,1,MOD(I651-1+(COUNTIFS(N$399:$N$399,$A652)=COUNTIFS(N652:$N652,1)),I$398)+1))</f>
        <v>1</v>
      </c>
      <c r="J652" s="288"/>
      <c r="K652" s="288"/>
      <c r="L652" s="288"/>
      <c r="M652" s="288"/>
      <c r="O652">
        <v>252</v>
      </c>
      <c r="P652" s="107">
        <f t="shared" ca="1" si="352"/>
        <v>0</v>
      </c>
      <c r="Q652" s="107">
        <f t="shared" ca="1" si="353"/>
        <v>0</v>
      </c>
      <c r="R652" s="107">
        <f t="shared" ca="1" si="354"/>
        <v>0</v>
      </c>
      <c r="S652" s="107">
        <f t="shared" ca="1" si="355"/>
        <v>0</v>
      </c>
      <c r="T652" s="107">
        <v>0</v>
      </c>
      <c r="U652" s="107">
        <f t="shared" ca="1" si="356"/>
        <v>-0.5</v>
      </c>
      <c r="V652" s="107">
        <f t="shared" ca="1" si="357"/>
        <v>-0.5</v>
      </c>
      <c r="W652" s="107"/>
      <c r="X652" s="107"/>
      <c r="Y652" s="107"/>
      <c r="Z652" s="107"/>
    </row>
    <row r="653" spans="1:26" outlineLevel="1">
      <c r="A653">
        <f t="shared" ca="1" si="358"/>
        <v>2</v>
      </c>
      <c r="B653" t="str">
        <f t="shared" ca="1" si="351"/>
        <v>EP2 LPD1 LPS1 LPM2</v>
      </c>
      <c r="C653" s="290">
        <f ca="1">IF($A653&lt;&gt;$A652,1,MOD(C652-1+(COUNTIFS(D$399:$N$399,$A653)=COUNTIFS(D653:$N653,1)),C$398)+1)</f>
        <v>2</v>
      </c>
      <c r="D653" s="288">
        <f ca="1">IF($A653&lt;&gt;D$399,0,IF($A653&lt;&gt;$A652,1,MOD(D652-1+(COUNTIFS(E$399:$N$399,$A653)=COUNTIFS(E653:$N653,1)),D$398)+1))</f>
        <v>0</v>
      </c>
      <c r="E653" s="288">
        <f ca="1">IF($A653&lt;&gt;E$399,0,IF($A653&lt;&gt;$A652,1,MOD(E652-1+(COUNTIFS(F$399:$N$399,$A653)=COUNTIFS(F653:$N653,1)),E$398)+1))</f>
        <v>0</v>
      </c>
      <c r="F653" s="288">
        <f ca="1">IF($A653&lt;&gt;F$399,0,IF($A653&lt;&gt;$A652,1,MOD(F652-1+(COUNTIFS(G$399:$N$399,$A653)=COUNTIFS(G653:$N653,1)),F$398)+1))</f>
        <v>0</v>
      </c>
      <c r="G653" s="288">
        <f ca="1">IF($A653&lt;&gt;G$399,0,IF($A653&lt;&gt;$A652,1,MOD(G652-1+(COUNTIFS(H$399:$N$399,$A653)=COUNTIFS(H653:$N653,1)),G$398)+1))</f>
        <v>1</v>
      </c>
      <c r="H653" s="288">
        <f ca="1">IF($A653&lt;&gt;H$399,0,IF($A653&lt;&gt;$A652,1,MOD(H652-1+(COUNTIFS(I$399:$N$399,$A653)=COUNTIFS(I653:$N653,1)),H$398)+1))</f>
        <v>1</v>
      </c>
      <c r="I653" s="288">
        <f ca="1">IF($A653&lt;&gt;I$399,0,IF($A653&lt;&gt;$A652,1,MOD(I652-1+(COUNTIFS(N$399:$N$399,$A653)=COUNTIFS(N653:$N653,1)),I$398)+1))</f>
        <v>2</v>
      </c>
      <c r="J653" s="288"/>
      <c r="K653" s="288"/>
      <c r="L653" s="288"/>
      <c r="M653" s="288"/>
      <c r="O653">
        <v>253</v>
      </c>
      <c r="P653" s="107">
        <f t="shared" ca="1" si="352"/>
        <v>0</v>
      </c>
      <c r="Q653" s="107">
        <f t="shared" ca="1" si="353"/>
        <v>0</v>
      </c>
      <c r="R653" s="107">
        <f t="shared" ca="1" si="354"/>
        <v>0</v>
      </c>
      <c r="S653" s="107">
        <f t="shared" ca="1" si="355"/>
        <v>0</v>
      </c>
      <c r="T653" s="107">
        <v>0</v>
      </c>
      <c r="U653" s="107">
        <f t="shared" ca="1" si="356"/>
        <v>-0.5</v>
      </c>
      <c r="V653" s="107">
        <f t="shared" ca="1" si="357"/>
        <v>0</v>
      </c>
      <c r="W653" s="107"/>
      <c r="X653" s="107"/>
      <c r="Y653" s="107"/>
      <c r="Z653" s="107"/>
    </row>
    <row r="654" spans="1:26" outlineLevel="1">
      <c r="A654">
        <f t="shared" ca="1" si="358"/>
        <v>2</v>
      </c>
      <c r="B654" t="str">
        <f t="shared" ca="1" si="351"/>
        <v>EP2 LPD1 LPS1 LPM3</v>
      </c>
      <c r="C654" s="290">
        <f ca="1">IF($A654&lt;&gt;$A653,1,MOD(C653-1+(COUNTIFS(D$399:$N$399,$A654)=COUNTIFS(D654:$N654,1)),C$398)+1)</f>
        <v>2</v>
      </c>
      <c r="D654" s="288">
        <f ca="1">IF($A654&lt;&gt;D$399,0,IF($A654&lt;&gt;$A653,1,MOD(D653-1+(COUNTIFS(E$399:$N$399,$A654)=COUNTIFS(E654:$N654,1)),D$398)+1))</f>
        <v>0</v>
      </c>
      <c r="E654" s="288">
        <f ca="1">IF($A654&lt;&gt;E$399,0,IF($A654&lt;&gt;$A653,1,MOD(E653-1+(COUNTIFS(F$399:$N$399,$A654)=COUNTIFS(F654:$N654,1)),E$398)+1))</f>
        <v>0</v>
      </c>
      <c r="F654" s="288">
        <f ca="1">IF($A654&lt;&gt;F$399,0,IF($A654&lt;&gt;$A653,1,MOD(F653-1+(COUNTIFS(G$399:$N$399,$A654)=COUNTIFS(G654:$N654,1)),F$398)+1))</f>
        <v>0</v>
      </c>
      <c r="G654" s="288">
        <f ca="1">IF($A654&lt;&gt;G$399,0,IF($A654&lt;&gt;$A653,1,MOD(G653-1+(COUNTIFS(H$399:$N$399,$A654)=COUNTIFS(H654:$N654,1)),G$398)+1))</f>
        <v>1</v>
      </c>
      <c r="H654" s="288">
        <f ca="1">IF($A654&lt;&gt;H$399,0,IF($A654&lt;&gt;$A653,1,MOD(H653-1+(COUNTIFS(I$399:$N$399,$A654)=COUNTIFS(I654:$N654,1)),H$398)+1))</f>
        <v>1</v>
      </c>
      <c r="I654" s="288">
        <f ca="1">IF($A654&lt;&gt;I$399,0,IF($A654&lt;&gt;$A653,1,MOD(I653-1+(COUNTIFS(N$399:$N$399,$A654)=COUNTIFS(N654:$N654,1)),I$398)+1))</f>
        <v>3</v>
      </c>
      <c r="J654" s="288"/>
      <c r="K654" s="288"/>
      <c r="L654" s="288"/>
      <c r="M654" s="288"/>
      <c r="O654">
        <v>254</v>
      </c>
      <c r="P654" s="107">
        <f t="shared" ca="1" si="352"/>
        <v>0</v>
      </c>
      <c r="Q654" s="107">
        <f t="shared" ca="1" si="353"/>
        <v>0</v>
      </c>
      <c r="R654" s="107">
        <f t="shared" ca="1" si="354"/>
        <v>0</v>
      </c>
      <c r="S654" s="107">
        <f t="shared" ca="1" si="355"/>
        <v>0</v>
      </c>
      <c r="T654" s="107">
        <v>0</v>
      </c>
      <c r="U654" s="107">
        <f t="shared" ca="1" si="356"/>
        <v>-0.5</v>
      </c>
      <c r="V654" s="107">
        <f t="shared" ca="1" si="357"/>
        <v>0.5</v>
      </c>
      <c r="W654" s="107"/>
      <c r="X654" s="107"/>
      <c r="Y654" s="107"/>
      <c r="Z654" s="107"/>
    </row>
    <row r="655" spans="1:26" outlineLevel="1">
      <c r="A655">
        <f t="shared" ca="1" si="358"/>
        <v>2</v>
      </c>
      <c r="B655" t="str">
        <f t="shared" ca="1" si="351"/>
        <v>EP2 LPD1 LPS2 LPM1</v>
      </c>
      <c r="C655" s="290">
        <f ca="1">IF($A655&lt;&gt;$A654,1,MOD(C654-1+(COUNTIFS(D$399:$N$399,$A655)=COUNTIFS(D655:$N655,1)),C$398)+1)</f>
        <v>2</v>
      </c>
      <c r="D655" s="288">
        <f ca="1">IF($A655&lt;&gt;D$399,0,IF($A655&lt;&gt;$A654,1,MOD(D654-1+(COUNTIFS(E$399:$N$399,$A655)=COUNTIFS(E655:$N655,1)),D$398)+1))</f>
        <v>0</v>
      </c>
      <c r="E655" s="288">
        <f ca="1">IF($A655&lt;&gt;E$399,0,IF($A655&lt;&gt;$A654,1,MOD(E654-1+(COUNTIFS(F$399:$N$399,$A655)=COUNTIFS(F655:$N655,1)),E$398)+1))</f>
        <v>0</v>
      </c>
      <c r="F655" s="288">
        <f ca="1">IF($A655&lt;&gt;F$399,0,IF($A655&lt;&gt;$A654,1,MOD(F654-1+(COUNTIFS(G$399:$N$399,$A655)=COUNTIFS(G655:$N655,1)),F$398)+1))</f>
        <v>0</v>
      </c>
      <c r="G655" s="288">
        <f ca="1">IF($A655&lt;&gt;G$399,0,IF($A655&lt;&gt;$A654,1,MOD(G654-1+(COUNTIFS(H$399:$N$399,$A655)=COUNTIFS(H655:$N655,1)),G$398)+1))</f>
        <v>1</v>
      </c>
      <c r="H655" s="288">
        <f ca="1">IF($A655&lt;&gt;H$399,0,IF($A655&lt;&gt;$A654,1,MOD(H654-1+(COUNTIFS(I$399:$N$399,$A655)=COUNTIFS(I655:$N655,1)),H$398)+1))</f>
        <v>2</v>
      </c>
      <c r="I655" s="288">
        <f ca="1">IF($A655&lt;&gt;I$399,0,IF($A655&lt;&gt;$A654,1,MOD(I654-1+(COUNTIFS(N$399:$N$399,$A655)=COUNTIFS(N655:$N655,1)),I$398)+1))</f>
        <v>1</v>
      </c>
      <c r="J655" s="288"/>
      <c r="K655" s="288"/>
      <c r="L655" s="288"/>
      <c r="M655" s="288"/>
      <c r="O655">
        <v>255</v>
      </c>
      <c r="P655" s="107">
        <f t="shared" ca="1" si="352"/>
        <v>0</v>
      </c>
      <c r="Q655" s="107">
        <f t="shared" ca="1" si="353"/>
        <v>0</v>
      </c>
      <c r="R655" s="107">
        <f t="shared" ca="1" si="354"/>
        <v>0</v>
      </c>
      <c r="S655" s="107">
        <f t="shared" ca="1" si="355"/>
        <v>0</v>
      </c>
      <c r="T655" s="107">
        <v>0</v>
      </c>
      <c r="U655" s="107">
        <f t="shared" ca="1" si="356"/>
        <v>0</v>
      </c>
      <c r="V655" s="107">
        <f t="shared" ca="1" si="357"/>
        <v>-0.5</v>
      </c>
      <c r="W655" s="107"/>
      <c r="X655" s="107"/>
      <c r="Y655" s="107"/>
      <c r="Z655" s="107"/>
    </row>
    <row r="656" spans="1:26" outlineLevel="1">
      <c r="A656">
        <f t="shared" ca="1" si="358"/>
        <v>2</v>
      </c>
      <c r="B656" t="str">
        <f t="shared" ca="1" si="351"/>
        <v>EP2 LPD1 LPS2 LPM2</v>
      </c>
      <c r="C656" s="290">
        <f ca="1">IF($A656&lt;&gt;$A655,1,MOD(C655-1+(COUNTIFS(D$399:$N$399,$A656)=COUNTIFS(D656:$N656,1)),C$398)+1)</f>
        <v>2</v>
      </c>
      <c r="D656" s="288">
        <f ca="1">IF($A656&lt;&gt;D$399,0,IF($A656&lt;&gt;$A655,1,MOD(D655-1+(COUNTIFS(E$399:$N$399,$A656)=COUNTIFS(E656:$N656,1)),D$398)+1))</f>
        <v>0</v>
      </c>
      <c r="E656" s="288">
        <f ca="1">IF($A656&lt;&gt;E$399,0,IF($A656&lt;&gt;$A655,1,MOD(E655-1+(COUNTIFS(F$399:$N$399,$A656)=COUNTIFS(F656:$N656,1)),E$398)+1))</f>
        <v>0</v>
      </c>
      <c r="F656" s="288">
        <f ca="1">IF($A656&lt;&gt;F$399,0,IF($A656&lt;&gt;$A655,1,MOD(F655-1+(COUNTIFS(G$399:$N$399,$A656)=COUNTIFS(G656:$N656,1)),F$398)+1))</f>
        <v>0</v>
      </c>
      <c r="G656" s="288">
        <f ca="1">IF($A656&lt;&gt;G$399,0,IF($A656&lt;&gt;$A655,1,MOD(G655-1+(COUNTIFS(H$399:$N$399,$A656)=COUNTIFS(H656:$N656,1)),G$398)+1))</f>
        <v>1</v>
      </c>
      <c r="H656" s="288">
        <f ca="1">IF($A656&lt;&gt;H$399,0,IF($A656&lt;&gt;$A655,1,MOD(H655-1+(COUNTIFS(I$399:$N$399,$A656)=COUNTIFS(I656:$N656,1)),H$398)+1))</f>
        <v>2</v>
      </c>
      <c r="I656" s="288">
        <f ca="1">IF($A656&lt;&gt;I$399,0,IF($A656&lt;&gt;$A655,1,MOD(I655-1+(COUNTIFS(N$399:$N$399,$A656)=COUNTIFS(N656:$N656,1)),I$398)+1))</f>
        <v>2</v>
      </c>
      <c r="J656" s="288"/>
      <c r="K656" s="288"/>
      <c r="L656" s="288"/>
      <c r="M656" s="288"/>
      <c r="O656">
        <v>256</v>
      </c>
      <c r="P656" s="107">
        <f t="shared" ca="1" si="352"/>
        <v>0</v>
      </c>
      <c r="Q656" s="107">
        <f t="shared" ca="1" si="353"/>
        <v>0</v>
      </c>
      <c r="R656" s="107">
        <f t="shared" ca="1" si="354"/>
        <v>0</v>
      </c>
      <c r="S656" s="107">
        <f t="shared" ca="1" si="355"/>
        <v>0</v>
      </c>
      <c r="T656" s="107">
        <v>0</v>
      </c>
      <c r="U656" s="107">
        <f t="shared" ca="1" si="356"/>
        <v>0</v>
      </c>
      <c r="V656" s="107">
        <f t="shared" ca="1" si="357"/>
        <v>0</v>
      </c>
      <c r="W656" s="107"/>
      <c r="X656" s="107"/>
      <c r="Y656" s="107"/>
      <c r="Z656" s="107"/>
    </row>
    <row r="657" spans="1:26" outlineLevel="1">
      <c r="A657">
        <f t="shared" ca="1" si="358"/>
        <v>2</v>
      </c>
      <c r="B657" t="str">
        <f t="shared" ref="B657:B720" ca="1" si="359">"EP"&amp;$C657&amp;IF($A657=0," LPAll"&amp;$D657,"")&amp;IF($A657=1," LPD"&amp;$E657&amp;" LPS"&amp;$F657,"")&amp;IF($A657=2," LPD"&amp;$G657&amp;" LPS"&amp;$H657&amp;" LPM"&amp;$I657,"")</f>
        <v>EP2 LPD1 LPS2 LPM3</v>
      </c>
      <c r="C657" s="290">
        <f ca="1">IF($A657&lt;&gt;$A656,1,MOD(C656-1+(COUNTIFS(D$399:$N$399,$A657)=COUNTIFS(D657:$N657,1)),C$398)+1)</f>
        <v>2</v>
      </c>
      <c r="D657" s="288">
        <f ca="1">IF($A657&lt;&gt;D$399,0,IF($A657&lt;&gt;$A656,1,MOD(D656-1+(COUNTIFS(E$399:$N$399,$A657)=COUNTIFS(E657:$N657,1)),D$398)+1))</f>
        <v>0</v>
      </c>
      <c r="E657" s="288">
        <f ca="1">IF($A657&lt;&gt;E$399,0,IF($A657&lt;&gt;$A656,1,MOD(E656-1+(COUNTIFS(F$399:$N$399,$A657)=COUNTIFS(F657:$N657,1)),E$398)+1))</f>
        <v>0</v>
      </c>
      <c r="F657" s="288">
        <f ca="1">IF($A657&lt;&gt;F$399,0,IF($A657&lt;&gt;$A656,1,MOD(F656-1+(COUNTIFS(G$399:$N$399,$A657)=COUNTIFS(G657:$N657,1)),F$398)+1))</f>
        <v>0</v>
      </c>
      <c r="G657" s="288">
        <f ca="1">IF($A657&lt;&gt;G$399,0,IF($A657&lt;&gt;$A656,1,MOD(G656-1+(COUNTIFS(H$399:$N$399,$A657)=COUNTIFS(H657:$N657,1)),G$398)+1))</f>
        <v>1</v>
      </c>
      <c r="H657" s="288">
        <f ca="1">IF($A657&lt;&gt;H$399,0,IF($A657&lt;&gt;$A656,1,MOD(H656-1+(COUNTIFS(I$399:$N$399,$A657)=COUNTIFS(I657:$N657,1)),H$398)+1))</f>
        <v>2</v>
      </c>
      <c r="I657" s="288">
        <f ca="1">IF($A657&lt;&gt;I$399,0,IF($A657&lt;&gt;$A656,1,MOD(I656-1+(COUNTIFS(N$399:$N$399,$A657)=COUNTIFS(N657:$N657,1)),I$398)+1))</f>
        <v>3</v>
      </c>
      <c r="J657" s="288"/>
      <c r="K657" s="288"/>
      <c r="L657" s="288"/>
      <c r="M657" s="288"/>
      <c r="O657">
        <v>257</v>
      </c>
      <c r="P657" s="107">
        <f t="shared" ca="1" si="352"/>
        <v>0</v>
      </c>
      <c r="Q657" s="107">
        <f t="shared" ca="1" si="353"/>
        <v>0</v>
      </c>
      <c r="R657" s="107">
        <f t="shared" ca="1" si="354"/>
        <v>0</v>
      </c>
      <c r="S657" s="107">
        <f t="shared" ca="1" si="355"/>
        <v>0</v>
      </c>
      <c r="T657" s="107">
        <v>0</v>
      </c>
      <c r="U657" s="107">
        <f t="shared" ca="1" si="356"/>
        <v>0</v>
      </c>
      <c r="V657" s="107">
        <f t="shared" ca="1" si="357"/>
        <v>0.5</v>
      </c>
      <c r="W657" s="107"/>
      <c r="X657" s="107"/>
      <c r="Y657" s="107"/>
      <c r="Z657" s="107"/>
    </row>
    <row r="658" spans="1:26" outlineLevel="1">
      <c r="A658">
        <f t="shared" ca="1" si="358"/>
        <v>2</v>
      </c>
      <c r="B658" t="str">
        <f t="shared" ca="1" si="359"/>
        <v>EP2 LPD1 LPS3 LPM1</v>
      </c>
      <c r="C658" s="290">
        <f ca="1">IF($A658&lt;&gt;$A657,1,MOD(C657-1+(COUNTIFS(D$399:$N$399,$A658)=COUNTIFS(D658:$N658,1)),C$398)+1)</f>
        <v>2</v>
      </c>
      <c r="D658" s="288">
        <f ca="1">IF($A658&lt;&gt;D$399,0,IF($A658&lt;&gt;$A657,1,MOD(D657-1+(COUNTIFS(E$399:$N$399,$A658)=COUNTIFS(E658:$N658,1)),D$398)+1))</f>
        <v>0</v>
      </c>
      <c r="E658" s="288">
        <f ca="1">IF($A658&lt;&gt;E$399,0,IF($A658&lt;&gt;$A657,1,MOD(E657-1+(COUNTIFS(F$399:$N$399,$A658)=COUNTIFS(F658:$N658,1)),E$398)+1))</f>
        <v>0</v>
      </c>
      <c r="F658" s="288">
        <f ca="1">IF($A658&lt;&gt;F$399,0,IF($A658&lt;&gt;$A657,1,MOD(F657-1+(COUNTIFS(G$399:$N$399,$A658)=COUNTIFS(G658:$N658,1)),F$398)+1))</f>
        <v>0</v>
      </c>
      <c r="G658" s="288">
        <f ca="1">IF($A658&lt;&gt;G$399,0,IF($A658&lt;&gt;$A657,1,MOD(G657-1+(COUNTIFS(H$399:$N$399,$A658)=COUNTIFS(H658:$N658,1)),G$398)+1))</f>
        <v>1</v>
      </c>
      <c r="H658" s="288">
        <f ca="1">IF($A658&lt;&gt;H$399,0,IF($A658&lt;&gt;$A657,1,MOD(H657-1+(COUNTIFS(I$399:$N$399,$A658)=COUNTIFS(I658:$N658,1)),H$398)+1))</f>
        <v>3</v>
      </c>
      <c r="I658" s="288">
        <f ca="1">IF($A658&lt;&gt;I$399,0,IF($A658&lt;&gt;$A657,1,MOD(I657-1+(COUNTIFS(N$399:$N$399,$A658)=COUNTIFS(N658:$N658,1)),I$398)+1))</f>
        <v>1</v>
      </c>
      <c r="J658" s="288"/>
      <c r="K658" s="288"/>
      <c r="L658" s="288"/>
      <c r="M658" s="288"/>
      <c r="O658">
        <v>258</v>
      </c>
      <c r="P658" s="107">
        <f t="shared" ca="1" si="352"/>
        <v>0</v>
      </c>
      <c r="Q658" s="107">
        <f t="shared" ca="1" si="353"/>
        <v>0</v>
      </c>
      <c r="R658" s="107">
        <f t="shared" ca="1" si="354"/>
        <v>0</v>
      </c>
      <c r="S658" s="107">
        <f t="shared" ca="1" si="355"/>
        <v>0</v>
      </c>
      <c r="T658" s="107">
        <v>0</v>
      </c>
      <c r="U658" s="107">
        <f t="shared" ca="1" si="356"/>
        <v>0.5</v>
      </c>
      <c r="V658" s="107">
        <f t="shared" ca="1" si="357"/>
        <v>-0.5</v>
      </c>
      <c r="W658" s="107"/>
      <c r="X658" s="107"/>
      <c r="Y658" s="107"/>
      <c r="Z658" s="107"/>
    </row>
    <row r="659" spans="1:26" outlineLevel="1">
      <c r="A659">
        <f t="shared" ca="1" si="358"/>
        <v>2</v>
      </c>
      <c r="B659" t="str">
        <f t="shared" ca="1" si="359"/>
        <v>EP2 LPD1 LPS3 LPM2</v>
      </c>
      <c r="C659" s="290">
        <f ca="1">IF($A659&lt;&gt;$A658,1,MOD(C658-1+(COUNTIFS(D$399:$N$399,$A659)=COUNTIFS(D659:$N659,1)),C$398)+1)</f>
        <v>2</v>
      </c>
      <c r="D659" s="288">
        <f ca="1">IF($A659&lt;&gt;D$399,0,IF($A659&lt;&gt;$A658,1,MOD(D658-1+(COUNTIFS(E$399:$N$399,$A659)=COUNTIFS(E659:$N659,1)),D$398)+1))</f>
        <v>0</v>
      </c>
      <c r="E659" s="288">
        <f ca="1">IF($A659&lt;&gt;E$399,0,IF($A659&lt;&gt;$A658,1,MOD(E658-1+(COUNTIFS(F$399:$N$399,$A659)=COUNTIFS(F659:$N659,1)),E$398)+1))</f>
        <v>0</v>
      </c>
      <c r="F659" s="288">
        <f ca="1">IF($A659&lt;&gt;F$399,0,IF($A659&lt;&gt;$A658,1,MOD(F658-1+(COUNTIFS(G$399:$N$399,$A659)=COUNTIFS(G659:$N659,1)),F$398)+1))</f>
        <v>0</v>
      </c>
      <c r="G659" s="288">
        <f ca="1">IF($A659&lt;&gt;G$399,0,IF($A659&lt;&gt;$A658,1,MOD(G658-1+(COUNTIFS(H$399:$N$399,$A659)=COUNTIFS(H659:$N659,1)),G$398)+1))</f>
        <v>1</v>
      </c>
      <c r="H659" s="288">
        <f ca="1">IF($A659&lt;&gt;H$399,0,IF($A659&lt;&gt;$A658,1,MOD(H658-1+(COUNTIFS(I$399:$N$399,$A659)=COUNTIFS(I659:$N659,1)),H$398)+1))</f>
        <v>3</v>
      </c>
      <c r="I659" s="288">
        <f ca="1">IF($A659&lt;&gt;I$399,0,IF($A659&lt;&gt;$A658,1,MOD(I658-1+(COUNTIFS(N$399:$N$399,$A659)=COUNTIFS(N659:$N659,1)),I$398)+1))</f>
        <v>2</v>
      </c>
      <c r="J659" s="288"/>
      <c r="K659" s="288"/>
      <c r="L659" s="288"/>
      <c r="M659" s="288"/>
      <c r="O659">
        <v>259</v>
      </c>
      <c r="P659" s="107">
        <f t="shared" ca="1" si="352"/>
        <v>0</v>
      </c>
      <c r="Q659" s="107">
        <f t="shared" ca="1" si="353"/>
        <v>0</v>
      </c>
      <c r="R659" s="107">
        <f t="shared" ca="1" si="354"/>
        <v>0</v>
      </c>
      <c r="S659" s="107">
        <f t="shared" ca="1" si="355"/>
        <v>0</v>
      </c>
      <c r="T659" s="107">
        <v>0</v>
      </c>
      <c r="U659" s="107">
        <f t="shared" ca="1" si="356"/>
        <v>0.5</v>
      </c>
      <c r="V659" s="107">
        <f t="shared" ca="1" si="357"/>
        <v>0</v>
      </c>
      <c r="W659" s="107"/>
      <c r="X659" s="107"/>
      <c r="Y659" s="107"/>
      <c r="Z659" s="107"/>
    </row>
    <row r="660" spans="1:26" outlineLevel="1">
      <c r="A660">
        <f t="shared" ca="1" si="358"/>
        <v>2</v>
      </c>
      <c r="B660" t="str">
        <f t="shared" ca="1" si="359"/>
        <v>EP2 LPD1 LPS3 LPM3</v>
      </c>
      <c r="C660" s="290">
        <f ca="1">IF($A660&lt;&gt;$A659,1,MOD(C659-1+(COUNTIFS(D$399:$N$399,$A660)=COUNTIFS(D660:$N660,1)),C$398)+1)</f>
        <v>2</v>
      </c>
      <c r="D660" s="288">
        <f ca="1">IF($A660&lt;&gt;D$399,0,IF($A660&lt;&gt;$A659,1,MOD(D659-1+(COUNTIFS(E$399:$N$399,$A660)=COUNTIFS(E660:$N660,1)),D$398)+1))</f>
        <v>0</v>
      </c>
      <c r="E660" s="288">
        <f ca="1">IF($A660&lt;&gt;E$399,0,IF($A660&lt;&gt;$A659,1,MOD(E659-1+(COUNTIFS(F$399:$N$399,$A660)=COUNTIFS(F660:$N660,1)),E$398)+1))</f>
        <v>0</v>
      </c>
      <c r="F660" s="288">
        <f ca="1">IF($A660&lt;&gt;F$399,0,IF($A660&lt;&gt;$A659,1,MOD(F659-1+(COUNTIFS(G$399:$N$399,$A660)=COUNTIFS(G660:$N660,1)),F$398)+1))</f>
        <v>0</v>
      </c>
      <c r="G660" s="288">
        <f ca="1">IF($A660&lt;&gt;G$399,0,IF($A660&lt;&gt;$A659,1,MOD(G659-1+(COUNTIFS(H$399:$N$399,$A660)=COUNTIFS(H660:$N660,1)),G$398)+1))</f>
        <v>1</v>
      </c>
      <c r="H660" s="288">
        <f ca="1">IF($A660&lt;&gt;H$399,0,IF($A660&lt;&gt;$A659,1,MOD(H659-1+(COUNTIFS(I$399:$N$399,$A660)=COUNTIFS(I660:$N660,1)),H$398)+1))</f>
        <v>3</v>
      </c>
      <c r="I660" s="288">
        <f ca="1">IF($A660&lt;&gt;I$399,0,IF($A660&lt;&gt;$A659,1,MOD(I659-1+(COUNTIFS(N$399:$N$399,$A660)=COUNTIFS(N660:$N660,1)),I$398)+1))</f>
        <v>3</v>
      </c>
      <c r="J660" s="288"/>
      <c r="K660" s="288"/>
      <c r="L660" s="288"/>
      <c r="M660" s="288"/>
      <c r="O660">
        <v>260</v>
      </c>
      <c r="P660" s="107">
        <f t="shared" ca="1" si="352"/>
        <v>0</v>
      </c>
      <c r="Q660" s="107">
        <f t="shared" ca="1" si="353"/>
        <v>0</v>
      </c>
      <c r="R660" s="107">
        <f t="shared" ca="1" si="354"/>
        <v>0</v>
      </c>
      <c r="S660" s="107">
        <f t="shared" ca="1" si="355"/>
        <v>0</v>
      </c>
      <c r="T660" s="107">
        <v>0</v>
      </c>
      <c r="U660" s="107">
        <f t="shared" ca="1" si="356"/>
        <v>0.5</v>
      </c>
      <c r="V660" s="107">
        <f t="shared" ca="1" si="357"/>
        <v>0.5</v>
      </c>
      <c r="W660" s="107"/>
      <c r="X660" s="107"/>
      <c r="Y660" s="107"/>
      <c r="Z660" s="107"/>
    </row>
    <row r="661" spans="1:26" outlineLevel="1">
      <c r="A661">
        <f t="shared" ca="1" si="358"/>
        <v>2</v>
      </c>
      <c r="B661" t="str">
        <f t="shared" ca="1" si="359"/>
        <v>EP3 LPD1 LPS1 LPM1</v>
      </c>
      <c r="C661" s="290">
        <f ca="1">IF($A661&lt;&gt;$A660,1,MOD(C660-1+(COUNTIFS(D$399:$N$399,$A661)=COUNTIFS(D661:$N661,1)),C$398)+1)</f>
        <v>3</v>
      </c>
      <c r="D661" s="288">
        <f ca="1">IF($A661&lt;&gt;D$399,0,IF($A661&lt;&gt;$A660,1,MOD(D660-1+(COUNTIFS(E$399:$N$399,$A661)=COUNTIFS(E661:$N661,1)),D$398)+1))</f>
        <v>0</v>
      </c>
      <c r="E661" s="288">
        <f ca="1">IF($A661&lt;&gt;E$399,0,IF($A661&lt;&gt;$A660,1,MOD(E660-1+(COUNTIFS(F$399:$N$399,$A661)=COUNTIFS(F661:$N661,1)),E$398)+1))</f>
        <v>0</v>
      </c>
      <c r="F661" s="288">
        <f ca="1">IF($A661&lt;&gt;F$399,0,IF($A661&lt;&gt;$A660,1,MOD(F660-1+(COUNTIFS(G$399:$N$399,$A661)=COUNTIFS(G661:$N661,1)),F$398)+1))</f>
        <v>0</v>
      </c>
      <c r="G661" s="288">
        <f ca="1">IF($A661&lt;&gt;G$399,0,IF($A661&lt;&gt;$A660,1,MOD(G660-1+(COUNTIFS(H$399:$N$399,$A661)=COUNTIFS(H661:$N661,1)),G$398)+1))</f>
        <v>1</v>
      </c>
      <c r="H661" s="288">
        <f ca="1">IF($A661&lt;&gt;H$399,0,IF($A661&lt;&gt;$A660,1,MOD(H660-1+(COUNTIFS(I$399:$N$399,$A661)=COUNTIFS(I661:$N661,1)),H$398)+1))</f>
        <v>1</v>
      </c>
      <c r="I661" s="288">
        <f ca="1">IF($A661&lt;&gt;I$399,0,IF($A661&lt;&gt;$A660,1,MOD(I660-1+(COUNTIFS(N$399:$N$399,$A661)=COUNTIFS(N661:$N661,1)),I$398)+1))</f>
        <v>1</v>
      </c>
      <c r="J661" s="288"/>
      <c r="K661" s="288"/>
      <c r="L661" s="288"/>
      <c r="M661" s="288"/>
      <c r="O661">
        <v>261</v>
      </c>
      <c r="P661" s="107">
        <f t="shared" ca="1" si="352"/>
        <v>0.5</v>
      </c>
      <c r="Q661" s="107">
        <f t="shared" ca="1" si="353"/>
        <v>0</v>
      </c>
      <c r="R661" s="107">
        <f t="shared" ca="1" si="354"/>
        <v>0</v>
      </c>
      <c r="S661" s="107">
        <f t="shared" ca="1" si="355"/>
        <v>0</v>
      </c>
      <c r="T661" s="107">
        <v>0</v>
      </c>
      <c r="U661" s="107">
        <f t="shared" ca="1" si="356"/>
        <v>-0.5</v>
      </c>
      <c r="V661" s="107">
        <f t="shared" ca="1" si="357"/>
        <v>-0.5</v>
      </c>
      <c r="W661" s="107"/>
      <c r="X661" s="107"/>
      <c r="Y661" s="107"/>
      <c r="Z661" s="107"/>
    </row>
    <row r="662" spans="1:26" outlineLevel="1">
      <c r="A662">
        <f t="shared" ca="1" si="358"/>
        <v>2</v>
      </c>
      <c r="B662" t="str">
        <f t="shared" ca="1" si="359"/>
        <v>EP3 LPD1 LPS1 LPM2</v>
      </c>
      <c r="C662" s="290">
        <f ca="1">IF($A662&lt;&gt;$A661,1,MOD(C661-1+(COUNTIFS(D$399:$N$399,$A662)=COUNTIFS(D662:$N662,1)),C$398)+1)</f>
        <v>3</v>
      </c>
      <c r="D662" s="288">
        <f ca="1">IF($A662&lt;&gt;D$399,0,IF($A662&lt;&gt;$A661,1,MOD(D661-1+(COUNTIFS(E$399:$N$399,$A662)=COUNTIFS(E662:$N662,1)),D$398)+1))</f>
        <v>0</v>
      </c>
      <c r="E662" s="288">
        <f ca="1">IF($A662&lt;&gt;E$399,0,IF($A662&lt;&gt;$A661,1,MOD(E661-1+(COUNTIFS(F$399:$N$399,$A662)=COUNTIFS(F662:$N662,1)),E$398)+1))</f>
        <v>0</v>
      </c>
      <c r="F662" s="288">
        <f ca="1">IF($A662&lt;&gt;F$399,0,IF($A662&lt;&gt;$A661,1,MOD(F661-1+(COUNTIFS(G$399:$N$399,$A662)=COUNTIFS(G662:$N662,1)),F$398)+1))</f>
        <v>0</v>
      </c>
      <c r="G662" s="288">
        <f ca="1">IF($A662&lt;&gt;G$399,0,IF($A662&lt;&gt;$A661,1,MOD(G661-1+(COUNTIFS(H$399:$N$399,$A662)=COUNTIFS(H662:$N662,1)),G$398)+1))</f>
        <v>1</v>
      </c>
      <c r="H662" s="288">
        <f ca="1">IF($A662&lt;&gt;H$399,0,IF($A662&lt;&gt;$A661,1,MOD(H661-1+(COUNTIFS(I$399:$N$399,$A662)=COUNTIFS(I662:$N662,1)),H$398)+1))</f>
        <v>1</v>
      </c>
      <c r="I662" s="288">
        <f ca="1">IF($A662&lt;&gt;I$399,0,IF($A662&lt;&gt;$A661,1,MOD(I661-1+(COUNTIFS(N$399:$N$399,$A662)=COUNTIFS(N662:$N662,1)),I$398)+1))</f>
        <v>2</v>
      </c>
      <c r="J662" s="288"/>
      <c r="K662" s="288"/>
      <c r="L662" s="288"/>
      <c r="M662" s="288"/>
      <c r="O662">
        <v>262</v>
      </c>
      <c r="P662" s="107">
        <f t="shared" ca="1" si="352"/>
        <v>0.5</v>
      </c>
      <c r="Q662" s="107">
        <f t="shared" ca="1" si="353"/>
        <v>0</v>
      </c>
      <c r="R662" s="107">
        <f t="shared" ca="1" si="354"/>
        <v>0</v>
      </c>
      <c r="S662" s="107">
        <f t="shared" ca="1" si="355"/>
        <v>0</v>
      </c>
      <c r="T662" s="107">
        <v>0</v>
      </c>
      <c r="U662" s="107">
        <f t="shared" ca="1" si="356"/>
        <v>-0.5</v>
      </c>
      <c r="V662" s="107">
        <f t="shared" ca="1" si="357"/>
        <v>0</v>
      </c>
      <c r="W662" s="107"/>
      <c r="X662" s="107"/>
      <c r="Y662" s="107"/>
      <c r="Z662" s="107"/>
    </row>
    <row r="663" spans="1:26" outlineLevel="1">
      <c r="A663">
        <f t="shared" ca="1" si="358"/>
        <v>2</v>
      </c>
      <c r="B663" t="str">
        <f t="shared" ca="1" si="359"/>
        <v>EP3 LPD1 LPS1 LPM3</v>
      </c>
      <c r="C663" s="290">
        <f ca="1">IF($A663&lt;&gt;$A662,1,MOD(C662-1+(COUNTIFS(D$399:$N$399,$A663)=COUNTIFS(D663:$N663,1)),C$398)+1)</f>
        <v>3</v>
      </c>
      <c r="D663" s="288">
        <f ca="1">IF($A663&lt;&gt;D$399,0,IF($A663&lt;&gt;$A662,1,MOD(D662-1+(COUNTIFS(E$399:$N$399,$A663)=COUNTIFS(E663:$N663,1)),D$398)+1))</f>
        <v>0</v>
      </c>
      <c r="E663" s="288">
        <f ca="1">IF($A663&lt;&gt;E$399,0,IF($A663&lt;&gt;$A662,1,MOD(E662-1+(COUNTIFS(F$399:$N$399,$A663)=COUNTIFS(F663:$N663,1)),E$398)+1))</f>
        <v>0</v>
      </c>
      <c r="F663" s="288">
        <f ca="1">IF($A663&lt;&gt;F$399,0,IF($A663&lt;&gt;$A662,1,MOD(F662-1+(COUNTIFS(G$399:$N$399,$A663)=COUNTIFS(G663:$N663,1)),F$398)+1))</f>
        <v>0</v>
      </c>
      <c r="G663" s="288">
        <f ca="1">IF($A663&lt;&gt;G$399,0,IF($A663&lt;&gt;$A662,1,MOD(G662-1+(COUNTIFS(H$399:$N$399,$A663)=COUNTIFS(H663:$N663,1)),G$398)+1))</f>
        <v>1</v>
      </c>
      <c r="H663" s="288">
        <f ca="1">IF($A663&lt;&gt;H$399,0,IF($A663&lt;&gt;$A662,1,MOD(H662-1+(COUNTIFS(I$399:$N$399,$A663)=COUNTIFS(I663:$N663,1)),H$398)+1))</f>
        <v>1</v>
      </c>
      <c r="I663" s="288">
        <f ca="1">IF($A663&lt;&gt;I$399,0,IF($A663&lt;&gt;$A662,1,MOD(I662-1+(COUNTIFS(N$399:$N$399,$A663)=COUNTIFS(N663:$N663,1)),I$398)+1))</f>
        <v>3</v>
      </c>
      <c r="J663" s="288"/>
      <c r="K663" s="288"/>
      <c r="L663" s="288"/>
      <c r="M663" s="288"/>
      <c r="O663">
        <v>263</v>
      </c>
      <c r="P663" s="107">
        <f t="shared" ca="1" si="352"/>
        <v>0.5</v>
      </c>
      <c r="Q663" s="107">
        <f t="shared" ca="1" si="353"/>
        <v>0</v>
      </c>
      <c r="R663" s="107">
        <f t="shared" ca="1" si="354"/>
        <v>0</v>
      </c>
      <c r="S663" s="107">
        <f t="shared" ca="1" si="355"/>
        <v>0</v>
      </c>
      <c r="T663" s="107">
        <v>0</v>
      </c>
      <c r="U663" s="107">
        <f t="shared" ca="1" si="356"/>
        <v>-0.5</v>
      </c>
      <c r="V663" s="107">
        <f t="shared" ca="1" si="357"/>
        <v>0.5</v>
      </c>
      <c r="W663" s="107"/>
      <c r="X663" s="107"/>
      <c r="Y663" s="107"/>
      <c r="Z663" s="107"/>
    </row>
    <row r="664" spans="1:26" outlineLevel="1">
      <c r="A664">
        <f t="shared" ca="1" si="358"/>
        <v>2</v>
      </c>
      <c r="B664" t="str">
        <f t="shared" ca="1" si="359"/>
        <v>EP3 LPD1 LPS2 LPM1</v>
      </c>
      <c r="C664" s="290">
        <f ca="1">IF($A664&lt;&gt;$A663,1,MOD(C663-1+(COUNTIFS(D$399:$N$399,$A664)=COUNTIFS(D664:$N664,1)),C$398)+1)</f>
        <v>3</v>
      </c>
      <c r="D664" s="288">
        <f ca="1">IF($A664&lt;&gt;D$399,0,IF($A664&lt;&gt;$A663,1,MOD(D663-1+(COUNTIFS(E$399:$N$399,$A664)=COUNTIFS(E664:$N664,1)),D$398)+1))</f>
        <v>0</v>
      </c>
      <c r="E664" s="288">
        <f ca="1">IF($A664&lt;&gt;E$399,0,IF($A664&lt;&gt;$A663,1,MOD(E663-1+(COUNTIFS(F$399:$N$399,$A664)=COUNTIFS(F664:$N664,1)),E$398)+1))</f>
        <v>0</v>
      </c>
      <c r="F664" s="288">
        <f ca="1">IF($A664&lt;&gt;F$399,0,IF($A664&lt;&gt;$A663,1,MOD(F663-1+(COUNTIFS(G$399:$N$399,$A664)=COUNTIFS(G664:$N664,1)),F$398)+1))</f>
        <v>0</v>
      </c>
      <c r="G664" s="288">
        <f ca="1">IF($A664&lt;&gt;G$399,0,IF($A664&lt;&gt;$A663,1,MOD(G663-1+(COUNTIFS(H$399:$N$399,$A664)=COUNTIFS(H664:$N664,1)),G$398)+1))</f>
        <v>1</v>
      </c>
      <c r="H664" s="288">
        <f ca="1">IF($A664&lt;&gt;H$399,0,IF($A664&lt;&gt;$A663,1,MOD(H663-1+(COUNTIFS(I$399:$N$399,$A664)=COUNTIFS(I664:$N664,1)),H$398)+1))</f>
        <v>2</v>
      </c>
      <c r="I664" s="288">
        <f ca="1">IF($A664&lt;&gt;I$399,0,IF($A664&lt;&gt;$A663,1,MOD(I663-1+(COUNTIFS(N$399:$N$399,$A664)=COUNTIFS(N664:$N664,1)),I$398)+1))</f>
        <v>1</v>
      </c>
      <c r="J664" s="288"/>
      <c r="K664" s="288"/>
      <c r="L664" s="288"/>
      <c r="M664" s="288"/>
      <c r="O664">
        <v>264</v>
      </c>
      <c r="P664" s="107">
        <f t="shared" ca="1" si="352"/>
        <v>0.5</v>
      </c>
      <c r="Q664" s="107">
        <f t="shared" ca="1" si="353"/>
        <v>0</v>
      </c>
      <c r="R664" s="107">
        <f t="shared" ca="1" si="354"/>
        <v>0</v>
      </c>
      <c r="S664" s="107">
        <f t="shared" ca="1" si="355"/>
        <v>0</v>
      </c>
      <c r="T664" s="107">
        <v>0</v>
      </c>
      <c r="U664" s="107">
        <f t="shared" ca="1" si="356"/>
        <v>0</v>
      </c>
      <c r="V664" s="107">
        <f t="shared" ca="1" si="357"/>
        <v>-0.5</v>
      </c>
      <c r="W664" s="107"/>
      <c r="X664" s="107"/>
      <c r="Y664" s="107"/>
      <c r="Z664" s="107"/>
    </row>
    <row r="665" spans="1:26" outlineLevel="1">
      <c r="A665">
        <f t="shared" ca="1" si="358"/>
        <v>2</v>
      </c>
      <c r="B665" t="str">
        <f t="shared" ca="1" si="359"/>
        <v>EP3 LPD1 LPS2 LPM2</v>
      </c>
      <c r="C665" s="290">
        <f ca="1">IF($A665&lt;&gt;$A664,1,MOD(C664-1+(COUNTIFS(D$399:$N$399,$A665)=COUNTIFS(D665:$N665,1)),C$398)+1)</f>
        <v>3</v>
      </c>
      <c r="D665" s="288">
        <f ca="1">IF($A665&lt;&gt;D$399,0,IF($A665&lt;&gt;$A664,1,MOD(D664-1+(COUNTIFS(E$399:$N$399,$A665)=COUNTIFS(E665:$N665,1)),D$398)+1))</f>
        <v>0</v>
      </c>
      <c r="E665" s="288">
        <f ca="1">IF($A665&lt;&gt;E$399,0,IF($A665&lt;&gt;$A664,1,MOD(E664-1+(COUNTIFS(F$399:$N$399,$A665)=COUNTIFS(F665:$N665,1)),E$398)+1))</f>
        <v>0</v>
      </c>
      <c r="F665" s="288">
        <f ca="1">IF($A665&lt;&gt;F$399,0,IF($A665&lt;&gt;$A664,1,MOD(F664-1+(COUNTIFS(G$399:$N$399,$A665)=COUNTIFS(G665:$N665,1)),F$398)+1))</f>
        <v>0</v>
      </c>
      <c r="G665" s="288">
        <f ca="1">IF($A665&lt;&gt;G$399,0,IF($A665&lt;&gt;$A664,1,MOD(G664-1+(COUNTIFS(H$399:$N$399,$A665)=COUNTIFS(H665:$N665,1)),G$398)+1))</f>
        <v>1</v>
      </c>
      <c r="H665" s="288">
        <f ca="1">IF($A665&lt;&gt;H$399,0,IF($A665&lt;&gt;$A664,1,MOD(H664-1+(COUNTIFS(I$399:$N$399,$A665)=COUNTIFS(I665:$N665,1)),H$398)+1))</f>
        <v>2</v>
      </c>
      <c r="I665" s="288">
        <f ca="1">IF($A665&lt;&gt;I$399,0,IF($A665&lt;&gt;$A664,1,MOD(I664-1+(COUNTIFS(N$399:$N$399,$A665)=COUNTIFS(N665:$N665,1)),I$398)+1))</f>
        <v>2</v>
      </c>
      <c r="J665" s="288"/>
      <c r="K665" s="288"/>
      <c r="L665" s="288"/>
      <c r="M665" s="288"/>
      <c r="O665">
        <v>265</v>
      </c>
      <c r="P665" s="107">
        <f t="shared" ca="1" si="352"/>
        <v>0.5</v>
      </c>
      <c r="Q665" s="107">
        <f t="shared" ca="1" si="353"/>
        <v>0</v>
      </c>
      <c r="R665" s="107">
        <f t="shared" ca="1" si="354"/>
        <v>0</v>
      </c>
      <c r="S665" s="107">
        <f t="shared" ca="1" si="355"/>
        <v>0</v>
      </c>
      <c r="T665" s="107">
        <v>0</v>
      </c>
      <c r="U665" s="107">
        <f t="shared" ca="1" si="356"/>
        <v>0</v>
      </c>
      <c r="V665" s="107">
        <f t="shared" ca="1" si="357"/>
        <v>0</v>
      </c>
      <c r="W665" s="107"/>
      <c r="X665" s="107"/>
      <c r="Y665" s="107"/>
      <c r="Z665" s="107"/>
    </row>
    <row r="666" spans="1:26" outlineLevel="1">
      <c r="A666">
        <f t="shared" ca="1" si="358"/>
        <v>2</v>
      </c>
      <c r="B666" t="str">
        <f t="shared" ca="1" si="359"/>
        <v>EP3 LPD1 LPS2 LPM3</v>
      </c>
      <c r="C666" s="290">
        <f ca="1">IF($A666&lt;&gt;$A665,1,MOD(C665-1+(COUNTIFS(D$399:$N$399,$A666)=COUNTIFS(D666:$N666,1)),C$398)+1)</f>
        <v>3</v>
      </c>
      <c r="D666" s="288">
        <f ca="1">IF($A666&lt;&gt;D$399,0,IF($A666&lt;&gt;$A665,1,MOD(D665-1+(COUNTIFS(E$399:$N$399,$A666)=COUNTIFS(E666:$N666,1)),D$398)+1))</f>
        <v>0</v>
      </c>
      <c r="E666" s="288">
        <f ca="1">IF($A666&lt;&gt;E$399,0,IF($A666&lt;&gt;$A665,1,MOD(E665-1+(COUNTIFS(F$399:$N$399,$A666)=COUNTIFS(F666:$N666,1)),E$398)+1))</f>
        <v>0</v>
      </c>
      <c r="F666" s="288">
        <f ca="1">IF($A666&lt;&gt;F$399,0,IF($A666&lt;&gt;$A665,1,MOD(F665-1+(COUNTIFS(G$399:$N$399,$A666)=COUNTIFS(G666:$N666,1)),F$398)+1))</f>
        <v>0</v>
      </c>
      <c r="G666" s="288">
        <f ca="1">IF($A666&lt;&gt;G$399,0,IF($A666&lt;&gt;$A665,1,MOD(G665-1+(COUNTIFS(H$399:$N$399,$A666)=COUNTIFS(H666:$N666,1)),G$398)+1))</f>
        <v>1</v>
      </c>
      <c r="H666" s="288">
        <f ca="1">IF($A666&lt;&gt;H$399,0,IF($A666&lt;&gt;$A665,1,MOD(H665-1+(COUNTIFS(I$399:$N$399,$A666)=COUNTIFS(I666:$N666,1)),H$398)+1))</f>
        <v>2</v>
      </c>
      <c r="I666" s="288">
        <f ca="1">IF($A666&lt;&gt;I$399,0,IF($A666&lt;&gt;$A665,1,MOD(I665-1+(COUNTIFS(N$399:$N$399,$A666)=COUNTIFS(N666:$N666,1)),I$398)+1))</f>
        <v>3</v>
      </c>
      <c r="J666" s="288"/>
      <c r="K666" s="288"/>
      <c r="L666" s="288"/>
      <c r="M666" s="288"/>
      <c r="O666">
        <v>266</v>
      </c>
      <c r="P666" s="107">
        <f t="shared" ca="1" si="352"/>
        <v>0.5</v>
      </c>
      <c r="Q666" s="107">
        <f t="shared" ca="1" si="353"/>
        <v>0</v>
      </c>
      <c r="R666" s="107">
        <f t="shared" ca="1" si="354"/>
        <v>0</v>
      </c>
      <c r="S666" s="107">
        <f t="shared" ca="1" si="355"/>
        <v>0</v>
      </c>
      <c r="T666" s="107">
        <v>0</v>
      </c>
      <c r="U666" s="107">
        <f t="shared" ca="1" si="356"/>
        <v>0</v>
      </c>
      <c r="V666" s="107">
        <f t="shared" ca="1" si="357"/>
        <v>0.5</v>
      </c>
      <c r="W666" s="107"/>
      <c r="X666" s="107"/>
      <c r="Y666" s="107"/>
      <c r="Z666" s="107"/>
    </row>
    <row r="667" spans="1:26" outlineLevel="1">
      <c r="A667">
        <f t="shared" ca="1" si="358"/>
        <v>2</v>
      </c>
      <c r="B667" t="str">
        <f t="shared" ca="1" si="359"/>
        <v>EP3 LPD1 LPS3 LPM1</v>
      </c>
      <c r="C667" s="290">
        <f ca="1">IF($A667&lt;&gt;$A666,1,MOD(C666-1+(COUNTIFS(D$399:$N$399,$A667)=COUNTIFS(D667:$N667,1)),C$398)+1)</f>
        <v>3</v>
      </c>
      <c r="D667" s="288">
        <f ca="1">IF($A667&lt;&gt;D$399,0,IF($A667&lt;&gt;$A666,1,MOD(D666-1+(COUNTIFS(E$399:$N$399,$A667)=COUNTIFS(E667:$N667,1)),D$398)+1))</f>
        <v>0</v>
      </c>
      <c r="E667" s="288">
        <f ca="1">IF($A667&lt;&gt;E$399,0,IF($A667&lt;&gt;$A666,1,MOD(E666-1+(COUNTIFS(F$399:$N$399,$A667)=COUNTIFS(F667:$N667,1)),E$398)+1))</f>
        <v>0</v>
      </c>
      <c r="F667" s="288">
        <f ca="1">IF($A667&lt;&gt;F$399,0,IF($A667&lt;&gt;$A666,1,MOD(F666-1+(COUNTIFS(G$399:$N$399,$A667)=COUNTIFS(G667:$N667,1)),F$398)+1))</f>
        <v>0</v>
      </c>
      <c r="G667" s="288">
        <f ca="1">IF($A667&lt;&gt;G$399,0,IF($A667&lt;&gt;$A666,1,MOD(G666-1+(COUNTIFS(H$399:$N$399,$A667)=COUNTIFS(H667:$N667,1)),G$398)+1))</f>
        <v>1</v>
      </c>
      <c r="H667" s="288">
        <f ca="1">IF($A667&lt;&gt;H$399,0,IF($A667&lt;&gt;$A666,1,MOD(H666-1+(COUNTIFS(I$399:$N$399,$A667)=COUNTIFS(I667:$N667,1)),H$398)+1))</f>
        <v>3</v>
      </c>
      <c r="I667" s="288">
        <f ca="1">IF($A667&lt;&gt;I$399,0,IF($A667&lt;&gt;$A666,1,MOD(I666-1+(COUNTIFS(N$399:$N$399,$A667)=COUNTIFS(N667:$N667,1)),I$398)+1))</f>
        <v>1</v>
      </c>
      <c r="J667" s="288"/>
      <c r="K667" s="288"/>
      <c r="L667" s="288"/>
      <c r="M667" s="288"/>
      <c r="O667">
        <v>267</v>
      </c>
      <c r="P667" s="107">
        <f t="shared" ca="1" si="352"/>
        <v>0.5</v>
      </c>
      <c r="Q667" s="107">
        <f t="shared" ca="1" si="353"/>
        <v>0</v>
      </c>
      <c r="R667" s="107">
        <f t="shared" ca="1" si="354"/>
        <v>0</v>
      </c>
      <c r="S667" s="107">
        <f t="shared" ca="1" si="355"/>
        <v>0</v>
      </c>
      <c r="T667" s="107">
        <v>0</v>
      </c>
      <c r="U667" s="107">
        <f t="shared" ca="1" si="356"/>
        <v>0.5</v>
      </c>
      <c r="V667" s="107">
        <f t="shared" ca="1" si="357"/>
        <v>-0.5</v>
      </c>
      <c r="W667" s="107"/>
      <c r="X667" s="107"/>
      <c r="Y667" s="107"/>
      <c r="Z667" s="107"/>
    </row>
    <row r="668" spans="1:26" outlineLevel="1">
      <c r="A668">
        <f t="shared" ca="1" si="358"/>
        <v>2</v>
      </c>
      <c r="B668" t="str">
        <f t="shared" ca="1" si="359"/>
        <v>EP3 LPD1 LPS3 LPM2</v>
      </c>
      <c r="C668" s="290">
        <f ca="1">IF($A668&lt;&gt;$A667,1,MOD(C667-1+(COUNTIFS(D$399:$N$399,$A668)=COUNTIFS(D668:$N668,1)),C$398)+1)</f>
        <v>3</v>
      </c>
      <c r="D668" s="288">
        <f ca="1">IF($A668&lt;&gt;D$399,0,IF($A668&lt;&gt;$A667,1,MOD(D667-1+(COUNTIFS(E$399:$N$399,$A668)=COUNTIFS(E668:$N668,1)),D$398)+1))</f>
        <v>0</v>
      </c>
      <c r="E668" s="288">
        <f ca="1">IF($A668&lt;&gt;E$399,0,IF($A668&lt;&gt;$A667,1,MOD(E667-1+(COUNTIFS(F$399:$N$399,$A668)=COUNTIFS(F668:$N668,1)),E$398)+1))</f>
        <v>0</v>
      </c>
      <c r="F668" s="288">
        <f ca="1">IF($A668&lt;&gt;F$399,0,IF($A668&lt;&gt;$A667,1,MOD(F667-1+(COUNTIFS(G$399:$N$399,$A668)=COUNTIFS(G668:$N668,1)),F$398)+1))</f>
        <v>0</v>
      </c>
      <c r="G668" s="288">
        <f ca="1">IF($A668&lt;&gt;G$399,0,IF($A668&lt;&gt;$A667,1,MOD(G667-1+(COUNTIFS(H$399:$N$399,$A668)=COUNTIFS(H668:$N668,1)),G$398)+1))</f>
        <v>1</v>
      </c>
      <c r="H668" s="288">
        <f ca="1">IF($A668&lt;&gt;H$399,0,IF($A668&lt;&gt;$A667,1,MOD(H667-1+(COUNTIFS(I$399:$N$399,$A668)=COUNTIFS(I668:$N668,1)),H$398)+1))</f>
        <v>3</v>
      </c>
      <c r="I668" s="288">
        <f ca="1">IF($A668&lt;&gt;I$399,0,IF($A668&lt;&gt;$A667,1,MOD(I667-1+(COUNTIFS(N$399:$N$399,$A668)=COUNTIFS(N668:$N668,1)),I$398)+1))</f>
        <v>2</v>
      </c>
      <c r="J668" s="288"/>
      <c r="K668" s="288"/>
      <c r="L668" s="288"/>
      <c r="M668" s="288"/>
      <c r="O668">
        <v>268</v>
      </c>
      <c r="P668" s="107">
        <f t="shared" ca="1" si="352"/>
        <v>0.5</v>
      </c>
      <c r="Q668" s="107">
        <f t="shared" ca="1" si="353"/>
        <v>0</v>
      </c>
      <c r="R668" s="107">
        <f t="shared" ca="1" si="354"/>
        <v>0</v>
      </c>
      <c r="S668" s="107">
        <f t="shared" ca="1" si="355"/>
        <v>0</v>
      </c>
      <c r="T668" s="107">
        <v>0</v>
      </c>
      <c r="U668" s="107">
        <f t="shared" ca="1" si="356"/>
        <v>0.5</v>
      </c>
      <c r="V668" s="107">
        <f t="shared" ca="1" si="357"/>
        <v>0</v>
      </c>
      <c r="W668" s="107"/>
      <c r="X668" s="107"/>
      <c r="Y668" s="107"/>
      <c r="Z668" s="107"/>
    </row>
    <row r="669" spans="1:26" outlineLevel="1">
      <c r="A669">
        <f t="shared" ca="1" si="358"/>
        <v>2</v>
      </c>
      <c r="B669" t="str">
        <f t="shared" ca="1" si="359"/>
        <v>EP3 LPD1 LPS3 LPM3</v>
      </c>
      <c r="C669" s="290">
        <f ca="1">IF($A669&lt;&gt;$A668,1,MOD(C668-1+(COUNTIFS(D$399:$N$399,$A669)=COUNTIFS(D669:$N669,1)),C$398)+1)</f>
        <v>3</v>
      </c>
      <c r="D669" s="288">
        <f ca="1">IF($A669&lt;&gt;D$399,0,IF($A669&lt;&gt;$A668,1,MOD(D668-1+(COUNTIFS(E$399:$N$399,$A669)=COUNTIFS(E669:$N669,1)),D$398)+1))</f>
        <v>0</v>
      </c>
      <c r="E669" s="288">
        <f ca="1">IF($A669&lt;&gt;E$399,0,IF($A669&lt;&gt;$A668,1,MOD(E668-1+(COUNTIFS(F$399:$N$399,$A669)=COUNTIFS(F669:$N669,1)),E$398)+1))</f>
        <v>0</v>
      </c>
      <c r="F669" s="288">
        <f ca="1">IF($A669&lt;&gt;F$399,0,IF($A669&lt;&gt;$A668,1,MOD(F668-1+(COUNTIFS(G$399:$N$399,$A669)=COUNTIFS(G669:$N669,1)),F$398)+1))</f>
        <v>0</v>
      </c>
      <c r="G669" s="288">
        <f ca="1">IF($A669&lt;&gt;G$399,0,IF($A669&lt;&gt;$A668,1,MOD(G668-1+(COUNTIFS(H$399:$N$399,$A669)=COUNTIFS(H669:$N669,1)),G$398)+1))</f>
        <v>1</v>
      </c>
      <c r="H669" s="288">
        <f ca="1">IF($A669&lt;&gt;H$399,0,IF($A669&lt;&gt;$A668,1,MOD(H668-1+(COUNTIFS(I$399:$N$399,$A669)=COUNTIFS(I669:$N669,1)),H$398)+1))</f>
        <v>3</v>
      </c>
      <c r="I669" s="288">
        <f ca="1">IF($A669&lt;&gt;I$399,0,IF($A669&lt;&gt;$A668,1,MOD(I668-1+(COUNTIFS(N$399:$N$399,$A669)=COUNTIFS(N669:$N669,1)),I$398)+1))</f>
        <v>3</v>
      </c>
      <c r="J669" s="288"/>
      <c r="K669" s="288"/>
      <c r="L669" s="288"/>
      <c r="M669" s="288"/>
      <c r="O669">
        <v>269</v>
      </c>
      <c r="P669" s="107">
        <f t="shared" ca="1" si="352"/>
        <v>0.5</v>
      </c>
      <c r="Q669" s="107">
        <f t="shared" ca="1" si="353"/>
        <v>0</v>
      </c>
      <c r="R669" s="107">
        <f t="shared" ca="1" si="354"/>
        <v>0</v>
      </c>
      <c r="S669" s="107">
        <f t="shared" ca="1" si="355"/>
        <v>0</v>
      </c>
      <c r="T669" s="107">
        <v>0</v>
      </c>
      <c r="U669" s="107">
        <f t="shared" ca="1" si="356"/>
        <v>0.5</v>
      </c>
      <c r="V669" s="107">
        <f t="shared" ca="1" si="357"/>
        <v>0.5</v>
      </c>
      <c r="W669" s="107"/>
      <c r="X669" s="107"/>
      <c r="Y669" s="107"/>
      <c r="Z669" s="107"/>
    </row>
    <row r="670" spans="1:26" outlineLevel="1">
      <c r="A670">
        <f t="shared" ca="1" si="358"/>
        <v>2</v>
      </c>
      <c r="B670" t="str">
        <f t="shared" ca="1" si="359"/>
        <v>EP1 LPD1 LPS1 LPM1</v>
      </c>
      <c r="C670" s="290">
        <f ca="1">IF($A670&lt;&gt;$A669,1,MOD(C669-1+(COUNTIFS(D$399:$N$399,$A670)=COUNTIFS(D670:$N670,1)),C$398)+1)</f>
        <v>1</v>
      </c>
      <c r="D670" s="288">
        <f ca="1">IF($A670&lt;&gt;D$399,0,IF($A670&lt;&gt;$A669,1,MOD(D669-1+(COUNTIFS(E$399:$N$399,$A670)=COUNTIFS(E670:$N670,1)),D$398)+1))</f>
        <v>0</v>
      </c>
      <c r="E670" s="288">
        <f ca="1">IF($A670&lt;&gt;E$399,0,IF($A670&lt;&gt;$A669,1,MOD(E669-1+(COUNTIFS(F$399:$N$399,$A670)=COUNTIFS(F670:$N670,1)),E$398)+1))</f>
        <v>0</v>
      </c>
      <c r="F670" s="288">
        <f ca="1">IF($A670&lt;&gt;F$399,0,IF($A670&lt;&gt;$A669,1,MOD(F669-1+(COUNTIFS(G$399:$N$399,$A670)=COUNTIFS(G670:$N670,1)),F$398)+1))</f>
        <v>0</v>
      </c>
      <c r="G670" s="288">
        <f ca="1">IF($A670&lt;&gt;G$399,0,IF($A670&lt;&gt;$A669,1,MOD(G669-1+(COUNTIFS(H$399:$N$399,$A670)=COUNTIFS(H670:$N670,1)),G$398)+1))</f>
        <v>1</v>
      </c>
      <c r="H670" s="288">
        <f ca="1">IF($A670&lt;&gt;H$399,0,IF($A670&lt;&gt;$A669,1,MOD(H669-1+(COUNTIFS(I$399:$N$399,$A670)=COUNTIFS(I670:$N670,1)),H$398)+1))</f>
        <v>1</v>
      </c>
      <c r="I670" s="288">
        <f ca="1">IF($A670&lt;&gt;I$399,0,IF($A670&lt;&gt;$A669,1,MOD(I669-1+(COUNTIFS(N$399:$N$399,$A670)=COUNTIFS(N670:$N670,1)),I$398)+1))</f>
        <v>1</v>
      </c>
      <c r="J670" s="288"/>
      <c r="K670" s="288"/>
      <c r="L670" s="288"/>
      <c r="M670" s="288"/>
      <c r="O670">
        <v>270</v>
      </c>
      <c r="P670" s="107">
        <f t="shared" ca="1" si="352"/>
        <v>-0.5</v>
      </c>
      <c r="Q670" s="107">
        <f t="shared" ca="1" si="353"/>
        <v>0</v>
      </c>
      <c r="R670" s="107">
        <f t="shared" ca="1" si="354"/>
        <v>0</v>
      </c>
      <c r="S670" s="107">
        <f t="shared" ca="1" si="355"/>
        <v>0</v>
      </c>
      <c r="T670" s="107">
        <v>0</v>
      </c>
      <c r="U670" s="107">
        <f t="shared" ca="1" si="356"/>
        <v>-0.5</v>
      </c>
      <c r="V670" s="107">
        <f t="shared" ca="1" si="357"/>
        <v>-0.5</v>
      </c>
      <c r="W670" s="107"/>
      <c r="X670" s="107"/>
      <c r="Y670" s="107"/>
      <c r="Z670" s="107"/>
    </row>
    <row r="671" spans="1:26" outlineLevel="1">
      <c r="A671">
        <f t="shared" ca="1" si="358"/>
        <v>2</v>
      </c>
      <c r="B671" t="str">
        <f t="shared" ca="1" si="359"/>
        <v>EP1 LPD1 LPS1 LPM2</v>
      </c>
      <c r="C671" s="290">
        <f ca="1">IF($A671&lt;&gt;$A670,1,MOD(C670-1+(COUNTIFS(D$399:$N$399,$A671)=COUNTIFS(D671:$N671,1)),C$398)+1)</f>
        <v>1</v>
      </c>
      <c r="D671" s="288">
        <f ca="1">IF($A671&lt;&gt;D$399,0,IF($A671&lt;&gt;$A670,1,MOD(D670-1+(COUNTIFS(E$399:$N$399,$A671)=COUNTIFS(E671:$N671,1)),D$398)+1))</f>
        <v>0</v>
      </c>
      <c r="E671" s="288">
        <f ca="1">IF($A671&lt;&gt;E$399,0,IF($A671&lt;&gt;$A670,1,MOD(E670-1+(COUNTIFS(F$399:$N$399,$A671)=COUNTIFS(F671:$N671,1)),E$398)+1))</f>
        <v>0</v>
      </c>
      <c r="F671" s="288">
        <f ca="1">IF($A671&lt;&gt;F$399,0,IF($A671&lt;&gt;$A670,1,MOD(F670-1+(COUNTIFS(G$399:$N$399,$A671)=COUNTIFS(G671:$N671,1)),F$398)+1))</f>
        <v>0</v>
      </c>
      <c r="G671" s="288">
        <f ca="1">IF($A671&lt;&gt;G$399,0,IF($A671&lt;&gt;$A670,1,MOD(G670-1+(COUNTIFS(H$399:$N$399,$A671)=COUNTIFS(H671:$N671,1)),G$398)+1))</f>
        <v>1</v>
      </c>
      <c r="H671" s="288">
        <f ca="1">IF($A671&lt;&gt;H$399,0,IF($A671&lt;&gt;$A670,1,MOD(H670-1+(COUNTIFS(I$399:$N$399,$A671)=COUNTIFS(I671:$N671,1)),H$398)+1))</f>
        <v>1</v>
      </c>
      <c r="I671" s="288">
        <f ca="1">IF($A671&lt;&gt;I$399,0,IF($A671&lt;&gt;$A670,1,MOD(I670-1+(COUNTIFS(N$399:$N$399,$A671)=COUNTIFS(N671:$N671,1)),I$398)+1))</f>
        <v>2</v>
      </c>
      <c r="J671" s="288"/>
      <c r="K671" s="288"/>
      <c r="L671" s="288"/>
      <c r="M671" s="288"/>
      <c r="O671">
        <v>271</v>
      </c>
      <c r="P671" s="107">
        <f t="shared" ca="1" si="352"/>
        <v>-0.5</v>
      </c>
      <c r="Q671" s="107">
        <f t="shared" ca="1" si="353"/>
        <v>0</v>
      </c>
      <c r="R671" s="107">
        <f t="shared" ca="1" si="354"/>
        <v>0</v>
      </c>
      <c r="S671" s="107">
        <f t="shared" ca="1" si="355"/>
        <v>0</v>
      </c>
      <c r="T671" s="107">
        <v>0</v>
      </c>
      <c r="U671" s="107">
        <f t="shared" ca="1" si="356"/>
        <v>-0.5</v>
      </c>
      <c r="V671" s="107">
        <f t="shared" ca="1" si="357"/>
        <v>0</v>
      </c>
      <c r="W671" s="107"/>
      <c r="X671" s="107"/>
      <c r="Y671" s="107"/>
      <c r="Z671" s="107"/>
    </row>
    <row r="672" spans="1:26" outlineLevel="1">
      <c r="A672">
        <f t="shared" ca="1" si="358"/>
        <v>2</v>
      </c>
      <c r="B672" t="str">
        <f t="shared" ca="1" si="359"/>
        <v>EP1 LPD1 LPS1 LPM3</v>
      </c>
      <c r="C672" s="290">
        <f ca="1">IF($A672&lt;&gt;$A671,1,MOD(C671-1+(COUNTIFS(D$399:$N$399,$A672)=COUNTIFS(D672:$N672,1)),C$398)+1)</f>
        <v>1</v>
      </c>
      <c r="D672" s="288">
        <f ca="1">IF($A672&lt;&gt;D$399,0,IF($A672&lt;&gt;$A671,1,MOD(D671-1+(COUNTIFS(E$399:$N$399,$A672)=COUNTIFS(E672:$N672,1)),D$398)+1))</f>
        <v>0</v>
      </c>
      <c r="E672" s="288">
        <f ca="1">IF($A672&lt;&gt;E$399,0,IF($A672&lt;&gt;$A671,1,MOD(E671-1+(COUNTIFS(F$399:$N$399,$A672)=COUNTIFS(F672:$N672,1)),E$398)+1))</f>
        <v>0</v>
      </c>
      <c r="F672" s="288">
        <f ca="1">IF($A672&lt;&gt;F$399,0,IF($A672&lt;&gt;$A671,1,MOD(F671-1+(COUNTIFS(G$399:$N$399,$A672)=COUNTIFS(G672:$N672,1)),F$398)+1))</f>
        <v>0</v>
      </c>
      <c r="G672" s="288">
        <f ca="1">IF($A672&lt;&gt;G$399,0,IF($A672&lt;&gt;$A671,1,MOD(G671-1+(COUNTIFS(H$399:$N$399,$A672)=COUNTIFS(H672:$N672,1)),G$398)+1))</f>
        <v>1</v>
      </c>
      <c r="H672" s="288">
        <f ca="1">IF($A672&lt;&gt;H$399,0,IF($A672&lt;&gt;$A671,1,MOD(H671-1+(COUNTIFS(I$399:$N$399,$A672)=COUNTIFS(I672:$N672,1)),H$398)+1))</f>
        <v>1</v>
      </c>
      <c r="I672" s="288">
        <f ca="1">IF($A672&lt;&gt;I$399,0,IF($A672&lt;&gt;$A671,1,MOD(I671-1+(COUNTIFS(N$399:$N$399,$A672)=COUNTIFS(N672:$N672,1)),I$398)+1))</f>
        <v>3</v>
      </c>
      <c r="J672" s="288"/>
      <c r="K672" s="288"/>
      <c r="L672" s="288"/>
      <c r="M672" s="288"/>
      <c r="O672">
        <v>272</v>
      </c>
      <c r="P672" s="107">
        <f t="shared" ca="1" si="352"/>
        <v>-0.5</v>
      </c>
      <c r="Q672" s="107">
        <f t="shared" ca="1" si="353"/>
        <v>0</v>
      </c>
      <c r="R672" s="107">
        <f t="shared" ca="1" si="354"/>
        <v>0</v>
      </c>
      <c r="S672" s="107">
        <f t="shared" ca="1" si="355"/>
        <v>0</v>
      </c>
      <c r="T672" s="107">
        <v>0</v>
      </c>
      <c r="U672" s="107">
        <f t="shared" ca="1" si="356"/>
        <v>-0.5</v>
      </c>
      <c r="V672" s="107">
        <f t="shared" ca="1" si="357"/>
        <v>0.5</v>
      </c>
      <c r="W672" s="107"/>
      <c r="X672" s="107"/>
      <c r="Y672" s="107"/>
      <c r="Z672" s="107"/>
    </row>
    <row r="673" spans="1:26" outlineLevel="1">
      <c r="A673">
        <f t="shared" ca="1" si="358"/>
        <v>2</v>
      </c>
      <c r="B673" t="str">
        <f t="shared" ca="1" si="359"/>
        <v>EP1 LPD1 LPS2 LPM1</v>
      </c>
      <c r="C673" s="290">
        <f ca="1">IF($A673&lt;&gt;$A672,1,MOD(C672-1+(COUNTIFS(D$399:$N$399,$A673)=COUNTIFS(D673:$N673,1)),C$398)+1)</f>
        <v>1</v>
      </c>
      <c r="D673" s="288">
        <f ca="1">IF($A673&lt;&gt;D$399,0,IF($A673&lt;&gt;$A672,1,MOD(D672-1+(COUNTIFS(E$399:$N$399,$A673)=COUNTIFS(E673:$N673,1)),D$398)+1))</f>
        <v>0</v>
      </c>
      <c r="E673" s="288">
        <f ca="1">IF($A673&lt;&gt;E$399,0,IF($A673&lt;&gt;$A672,1,MOD(E672-1+(COUNTIFS(F$399:$N$399,$A673)=COUNTIFS(F673:$N673,1)),E$398)+1))</f>
        <v>0</v>
      </c>
      <c r="F673" s="288">
        <f ca="1">IF($A673&lt;&gt;F$399,0,IF($A673&lt;&gt;$A672,1,MOD(F672-1+(COUNTIFS(G$399:$N$399,$A673)=COUNTIFS(G673:$N673,1)),F$398)+1))</f>
        <v>0</v>
      </c>
      <c r="G673" s="288">
        <f ca="1">IF($A673&lt;&gt;G$399,0,IF($A673&lt;&gt;$A672,1,MOD(G672-1+(COUNTIFS(H$399:$N$399,$A673)=COUNTIFS(H673:$N673,1)),G$398)+1))</f>
        <v>1</v>
      </c>
      <c r="H673" s="288">
        <f ca="1">IF($A673&lt;&gt;H$399,0,IF($A673&lt;&gt;$A672,1,MOD(H672-1+(COUNTIFS(I$399:$N$399,$A673)=COUNTIFS(I673:$N673,1)),H$398)+1))</f>
        <v>2</v>
      </c>
      <c r="I673" s="288">
        <f ca="1">IF($A673&lt;&gt;I$399,0,IF($A673&lt;&gt;$A672,1,MOD(I672-1+(COUNTIFS(N$399:$N$399,$A673)=COUNTIFS(N673:$N673,1)),I$398)+1))</f>
        <v>1</v>
      </c>
      <c r="J673" s="288"/>
      <c r="K673" s="288"/>
      <c r="L673" s="288"/>
      <c r="M673" s="288"/>
      <c r="O673">
        <v>273</v>
      </c>
      <c r="P673" s="107">
        <f t="shared" ref="P673:P736" ca="1" si="360">IF(C673=0,0,INDEX(C$391:C$394,C673,1))</f>
        <v>-0.5</v>
      </c>
      <c r="Q673" s="107">
        <f t="shared" ref="Q673:Q736" ca="1" si="361">IF(D673=0,0,INDEX(D$391:D$394,D673,1))</f>
        <v>0</v>
      </c>
      <c r="R673" s="107">
        <f t="shared" ref="R673:R736" ca="1" si="362">IF(E673=0,0,INDEX(E$391:E$394,E673,1))</f>
        <v>0</v>
      </c>
      <c r="S673" s="107">
        <f t="shared" ref="S673:S736" ca="1" si="363">IF(F673=0,0,INDEX(F$391:F$394,F673,1))</f>
        <v>0</v>
      </c>
      <c r="T673" s="107">
        <v>0</v>
      </c>
      <c r="U673" s="107">
        <f t="shared" ref="U673:U736" ca="1" si="364">IF(H673=0,0,INDEX(H$391:H$394,H673,1))</f>
        <v>0</v>
      </c>
      <c r="V673" s="107">
        <f t="shared" ref="V673:V736" ca="1" si="365">IF(I673=0,0,INDEX(I$391:I$394,I673,1))</f>
        <v>-0.5</v>
      </c>
      <c r="W673" s="107"/>
      <c r="X673" s="107"/>
      <c r="Y673" s="107"/>
      <c r="Z673" s="107"/>
    </row>
    <row r="674" spans="1:26" outlineLevel="1">
      <c r="A674">
        <f t="shared" ref="A674:A736" ca="1" si="366">OFFSET(A674,-1,0)</f>
        <v>2</v>
      </c>
      <c r="B674" t="str">
        <f t="shared" ca="1" si="359"/>
        <v>EP1 LPD1 LPS2 LPM2</v>
      </c>
      <c r="C674" s="290">
        <f ca="1">IF($A674&lt;&gt;$A673,1,MOD(C673-1+(COUNTIFS(D$399:$N$399,$A674)=COUNTIFS(D674:$N674,1)),C$398)+1)</f>
        <v>1</v>
      </c>
      <c r="D674" s="288">
        <f ca="1">IF($A674&lt;&gt;D$399,0,IF($A674&lt;&gt;$A673,1,MOD(D673-1+(COUNTIFS(E$399:$N$399,$A674)=COUNTIFS(E674:$N674,1)),D$398)+1))</f>
        <v>0</v>
      </c>
      <c r="E674" s="288">
        <f ca="1">IF($A674&lt;&gt;E$399,0,IF($A674&lt;&gt;$A673,1,MOD(E673-1+(COUNTIFS(F$399:$N$399,$A674)=COUNTIFS(F674:$N674,1)),E$398)+1))</f>
        <v>0</v>
      </c>
      <c r="F674" s="288">
        <f ca="1">IF($A674&lt;&gt;F$399,0,IF($A674&lt;&gt;$A673,1,MOD(F673-1+(COUNTIFS(G$399:$N$399,$A674)=COUNTIFS(G674:$N674,1)),F$398)+1))</f>
        <v>0</v>
      </c>
      <c r="G674" s="288">
        <f ca="1">IF($A674&lt;&gt;G$399,0,IF($A674&lt;&gt;$A673,1,MOD(G673-1+(COUNTIFS(H$399:$N$399,$A674)=COUNTIFS(H674:$N674,1)),G$398)+1))</f>
        <v>1</v>
      </c>
      <c r="H674" s="288">
        <f ca="1">IF($A674&lt;&gt;H$399,0,IF($A674&lt;&gt;$A673,1,MOD(H673-1+(COUNTIFS(I$399:$N$399,$A674)=COUNTIFS(I674:$N674,1)),H$398)+1))</f>
        <v>2</v>
      </c>
      <c r="I674" s="288">
        <f ca="1">IF($A674&lt;&gt;I$399,0,IF($A674&lt;&gt;$A673,1,MOD(I673-1+(COUNTIFS(N$399:$N$399,$A674)=COUNTIFS(N674:$N674,1)),I$398)+1))</f>
        <v>2</v>
      </c>
      <c r="J674" s="288"/>
      <c r="K674" s="288"/>
      <c r="L674" s="288"/>
      <c r="M674" s="288"/>
      <c r="O674">
        <v>274</v>
      </c>
      <c r="P674" s="107">
        <f t="shared" ca="1" si="360"/>
        <v>-0.5</v>
      </c>
      <c r="Q674" s="107">
        <f t="shared" ca="1" si="361"/>
        <v>0</v>
      </c>
      <c r="R674" s="107">
        <f t="shared" ca="1" si="362"/>
        <v>0</v>
      </c>
      <c r="S674" s="107">
        <f t="shared" ca="1" si="363"/>
        <v>0</v>
      </c>
      <c r="T674" s="107">
        <v>0</v>
      </c>
      <c r="U674" s="107">
        <f t="shared" ca="1" si="364"/>
        <v>0</v>
      </c>
      <c r="V674" s="107">
        <f t="shared" ca="1" si="365"/>
        <v>0</v>
      </c>
      <c r="W674" s="107"/>
      <c r="X674" s="107"/>
      <c r="Y674" s="107"/>
      <c r="Z674" s="107"/>
    </row>
    <row r="675" spans="1:26" outlineLevel="1">
      <c r="A675">
        <f t="shared" ca="1" si="366"/>
        <v>2</v>
      </c>
      <c r="B675" t="str">
        <f t="shared" ca="1" si="359"/>
        <v>EP1 LPD1 LPS2 LPM3</v>
      </c>
      <c r="C675" s="290">
        <f ca="1">IF($A675&lt;&gt;$A674,1,MOD(C674-1+(COUNTIFS(D$399:$N$399,$A675)=COUNTIFS(D675:$N675,1)),C$398)+1)</f>
        <v>1</v>
      </c>
      <c r="D675" s="288">
        <f ca="1">IF($A675&lt;&gt;D$399,0,IF($A675&lt;&gt;$A674,1,MOD(D674-1+(COUNTIFS(E$399:$N$399,$A675)=COUNTIFS(E675:$N675,1)),D$398)+1))</f>
        <v>0</v>
      </c>
      <c r="E675" s="288">
        <f ca="1">IF($A675&lt;&gt;E$399,0,IF($A675&lt;&gt;$A674,1,MOD(E674-1+(COUNTIFS(F$399:$N$399,$A675)=COUNTIFS(F675:$N675,1)),E$398)+1))</f>
        <v>0</v>
      </c>
      <c r="F675" s="288">
        <f ca="1">IF($A675&lt;&gt;F$399,0,IF($A675&lt;&gt;$A674,1,MOD(F674-1+(COUNTIFS(G$399:$N$399,$A675)=COUNTIFS(G675:$N675,1)),F$398)+1))</f>
        <v>0</v>
      </c>
      <c r="G675" s="288">
        <f ca="1">IF($A675&lt;&gt;G$399,0,IF($A675&lt;&gt;$A674,1,MOD(G674-1+(COUNTIFS(H$399:$N$399,$A675)=COUNTIFS(H675:$N675,1)),G$398)+1))</f>
        <v>1</v>
      </c>
      <c r="H675" s="288">
        <f ca="1">IF($A675&lt;&gt;H$399,0,IF($A675&lt;&gt;$A674,1,MOD(H674-1+(COUNTIFS(I$399:$N$399,$A675)=COUNTIFS(I675:$N675,1)),H$398)+1))</f>
        <v>2</v>
      </c>
      <c r="I675" s="288">
        <f ca="1">IF($A675&lt;&gt;I$399,0,IF($A675&lt;&gt;$A674,1,MOD(I674-1+(COUNTIFS(N$399:$N$399,$A675)=COUNTIFS(N675:$N675,1)),I$398)+1))</f>
        <v>3</v>
      </c>
      <c r="J675" s="288"/>
      <c r="K675" s="288"/>
      <c r="L675" s="288"/>
      <c r="M675" s="288"/>
      <c r="O675">
        <v>275</v>
      </c>
      <c r="P675" s="107">
        <f t="shared" ca="1" si="360"/>
        <v>-0.5</v>
      </c>
      <c r="Q675" s="107">
        <f t="shared" ca="1" si="361"/>
        <v>0</v>
      </c>
      <c r="R675" s="107">
        <f t="shared" ca="1" si="362"/>
        <v>0</v>
      </c>
      <c r="S675" s="107">
        <f t="shared" ca="1" si="363"/>
        <v>0</v>
      </c>
      <c r="T675" s="107">
        <v>0</v>
      </c>
      <c r="U675" s="107">
        <f t="shared" ca="1" si="364"/>
        <v>0</v>
      </c>
      <c r="V675" s="107">
        <f t="shared" ca="1" si="365"/>
        <v>0.5</v>
      </c>
      <c r="W675" s="107"/>
      <c r="X675" s="107"/>
      <c r="Y675" s="107"/>
      <c r="Z675" s="107"/>
    </row>
    <row r="676" spans="1:26" outlineLevel="1">
      <c r="A676">
        <f t="shared" ca="1" si="366"/>
        <v>2</v>
      </c>
      <c r="B676" t="str">
        <f t="shared" ca="1" si="359"/>
        <v>EP1 LPD1 LPS3 LPM1</v>
      </c>
      <c r="C676" s="290">
        <f ca="1">IF($A676&lt;&gt;$A675,1,MOD(C675-1+(COUNTIFS(D$399:$N$399,$A676)=COUNTIFS(D676:$N676,1)),C$398)+1)</f>
        <v>1</v>
      </c>
      <c r="D676" s="288">
        <f ca="1">IF($A676&lt;&gt;D$399,0,IF($A676&lt;&gt;$A675,1,MOD(D675-1+(COUNTIFS(E$399:$N$399,$A676)=COUNTIFS(E676:$N676,1)),D$398)+1))</f>
        <v>0</v>
      </c>
      <c r="E676" s="288">
        <f ca="1">IF($A676&lt;&gt;E$399,0,IF($A676&lt;&gt;$A675,1,MOD(E675-1+(COUNTIFS(F$399:$N$399,$A676)=COUNTIFS(F676:$N676,1)),E$398)+1))</f>
        <v>0</v>
      </c>
      <c r="F676" s="288">
        <f ca="1">IF($A676&lt;&gt;F$399,0,IF($A676&lt;&gt;$A675,1,MOD(F675-1+(COUNTIFS(G$399:$N$399,$A676)=COUNTIFS(G676:$N676,1)),F$398)+1))</f>
        <v>0</v>
      </c>
      <c r="G676" s="288">
        <f ca="1">IF($A676&lt;&gt;G$399,0,IF($A676&lt;&gt;$A675,1,MOD(G675-1+(COUNTIFS(H$399:$N$399,$A676)=COUNTIFS(H676:$N676,1)),G$398)+1))</f>
        <v>1</v>
      </c>
      <c r="H676" s="288">
        <f ca="1">IF($A676&lt;&gt;H$399,0,IF($A676&lt;&gt;$A675,1,MOD(H675-1+(COUNTIFS(I$399:$N$399,$A676)=COUNTIFS(I676:$N676,1)),H$398)+1))</f>
        <v>3</v>
      </c>
      <c r="I676" s="288">
        <f ca="1">IF($A676&lt;&gt;I$399,0,IF($A676&lt;&gt;$A675,1,MOD(I675-1+(COUNTIFS(N$399:$N$399,$A676)=COUNTIFS(N676:$N676,1)),I$398)+1))</f>
        <v>1</v>
      </c>
      <c r="J676" s="288"/>
      <c r="K676" s="288"/>
      <c r="L676" s="288"/>
      <c r="M676" s="288"/>
      <c r="O676">
        <v>276</v>
      </c>
      <c r="P676" s="107">
        <f t="shared" ca="1" si="360"/>
        <v>-0.5</v>
      </c>
      <c r="Q676" s="107">
        <f t="shared" ca="1" si="361"/>
        <v>0</v>
      </c>
      <c r="R676" s="107">
        <f t="shared" ca="1" si="362"/>
        <v>0</v>
      </c>
      <c r="S676" s="107">
        <f t="shared" ca="1" si="363"/>
        <v>0</v>
      </c>
      <c r="T676" s="107">
        <v>0</v>
      </c>
      <c r="U676" s="107">
        <f t="shared" ca="1" si="364"/>
        <v>0.5</v>
      </c>
      <c r="V676" s="107">
        <f t="shared" ca="1" si="365"/>
        <v>-0.5</v>
      </c>
      <c r="W676" s="107"/>
      <c r="X676" s="107"/>
      <c r="Y676" s="107"/>
      <c r="Z676" s="107"/>
    </row>
    <row r="677" spans="1:26" outlineLevel="1">
      <c r="A677">
        <f t="shared" ca="1" si="366"/>
        <v>2</v>
      </c>
      <c r="B677" t="str">
        <f t="shared" ca="1" si="359"/>
        <v>EP1 LPD1 LPS3 LPM2</v>
      </c>
      <c r="C677" s="290">
        <f ca="1">IF($A677&lt;&gt;$A676,1,MOD(C676-1+(COUNTIFS(D$399:$N$399,$A677)=COUNTIFS(D677:$N677,1)),C$398)+1)</f>
        <v>1</v>
      </c>
      <c r="D677" s="288">
        <f ca="1">IF($A677&lt;&gt;D$399,0,IF($A677&lt;&gt;$A676,1,MOD(D676-1+(COUNTIFS(E$399:$N$399,$A677)=COUNTIFS(E677:$N677,1)),D$398)+1))</f>
        <v>0</v>
      </c>
      <c r="E677" s="288">
        <f ca="1">IF($A677&lt;&gt;E$399,0,IF($A677&lt;&gt;$A676,1,MOD(E676-1+(COUNTIFS(F$399:$N$399,$A677)=COUNTIFS(F677:$N677,1)),E$398)+1))</f>
        <v>0</v>
      </c>
      <c r="F677" s="288">
        <f ca="1">IF($A677&lt;&gt;F$399,0,IF($A677&lt;&gt;$A676,1,MOD(F676-1+(COUNTIFS(G$399:$N$399,$A677)=COUNTIFS(G677:$N677,1)),F$398)+1))</f>
        <v>0</v>
      </c>
      <c r="G677" s="288">
        <f ca="1">IF($A677&lt;&gt;G$399,0,IF($A677&lt;&gt;$A676,1,MOD(G676-1+(COUNTIFS(H$399:$N$399,$A677)=COUNTIFS(H677:$N677,1)),G$398)+1))</f>
        <v>1</v>
      </c>
      <c r="H677" s="288">
        <f ca="1">IF($A677&lt;&gt;H$399,0,IF($A677&lt;&gt;$A676,1,MOD(H676-1+(COUNTIFS(I$399:$N$399,$A677)=COUNTIFS(I677:$N677,1)),H$398)+1))</f>
        <v>3</v>
      </c>
      <c r="I677" s="288">
        <f ca="1">IF($A677&lt;&gt;I$399,0,IF($A677&lt;&gt;$A676,1,MOD(I676-1+(COUNTIFS(N$399:$N$399,$A677)=COUNTIFS(N677:$N677,1)),I$398)+1))</f>
        <v>2</v>
      </c>
      <c r="J677" s="288"/>
      <c r="K677" s="288"/>
      <c r="L677" s="288"/>
      <c r="M677" s="288"/>
      <c r="O677">
        <v>277</v>
      </c>
      <c r="P677" s="107">
        <f t="shared" ca="1" si="360"/>
        <v>-0.5</v>
      </c>
      <c r="Q677" s="107">
        <f t="shared" ca="1" si="361"/>
        <v>0</v>
      </c>
      <c r="R677" s="107">
        <f t="shared" ca="1" si="362"/>
        <v>0</v>
      </c>
      <c r="S677" s="107">
        <f t="shared" ca="1" si="363"/>
        <v>0</v>
      </c>
      <c r="T677" s="107">
        <v>0</v>
      </c>
      <c r="U677" s="107">
        <f t="shared" ca="1" si="364"/>
        <v>0.5</v>
      </c>
      <c r="V677" s="107">
        <f t="shared" ca="1" si="365"/>
        <v>0</v>
      </c>
      <c r="W677" s="107"/>
      <c r="X677" s="107"/>
      <c r="Y677" s="107"/>
      <c r="Z677" s="107"/>
    </row>
    <row r="678" spans="1:26" outlineLevel="1">
      <c r="A678">
        <f t="shared" ca="1" si="366"/>
        <v>2</v>
      </c>
      <c r="B678" t="str">
        <f t="shared" ca="1" si="359"/>
        <v>EP1 LPD1 LPS3 LPM3</v>
      </c>
      <c r="C678" s="290">
        <f ca="1">IF($A678&lt;&gt;$A677,1,MOD(C677-1+(COUNTIFS(D$399:$N$399,$A678)=COUNTIFS(D678:$N678,1)),C$398)+1)</f>
        <v>1</v>
      </c>
      <c r="D678" s="288">
        <f ca="1">IF($A678&lt;&gt;D$399,0,IF($A678&lt;&gt;$A677,1,MOD(D677-1+(COUNTIFS(E$399:$N$399,$A678)=COUNTIFS(E678:$N678,1)),D$398)+1))</f>
        <v>0</v>
      </c>
      <c r="E678" s="288">
        <f ca="1">IF($A678&lt;&gt;E$399,0,IF($A678&lt;&gt;$A677,1,MOD(E677-1+(COUNTIFS(F$399:$N$399,$A678)=COUNTIFS(F678:$N678,1)),E$398)+1))</f>
        <v>0</v>
      </c>
      <c r="F678" s="288">
        <f ca="1">IF($A678&lt;&gt;F$399,0,IF($A678&lt;&gt;$A677,1,MOD(F677-1+(COUNTIFS(G$399:$N$399,$A678)=COUNTIFS(G678:$N678,1)),F$398)+1))</f>
        <v>0</v>
      </c>
      <c r="G678" s="288">
        <f ca="1">IF($A678&lt;&gt;G$399,0,IF($A678&lt;&gt;$A677,1,MOD(G677-1+(COUNTIFS(H$399:$N$399,$A678)=COUNTIFS(H678:$N678,1)),G$398)+1))</f>
        <v>1</v>
      </c>
      <c r="H678" s="288">
        <f ca="1">IF($A678&lt;&gt;H$399,0,IF($A678&lt;&gt;$A677,1,MOD(H677-1+(COUNTIFS(I$399:$N$399,$A678)=COUNTIFS(I678:$N678,1)),H$398)+1))</f>
        <v>3</v>
      </c>
      <c r="I678" s="288">
        <f ca="1">IF($A678&lt;&gt;I$399,0,IF($A678&lt;&gt;$A677,1,MOD(I677-1+(COUNTIFS(N$399:$N$399,$A678)=COUNTIFS(N678:$N678,1)),I$398)+1))</f>
        <v>3</v>
      </c>
      <c r="J678" s="288"/>
      <c r="K678" s="288"/>
      <c r="L678" s="288"/>
      <c r="M678" s="288"/>
      <c r="O678">
        <v>278</v>
      </c>
      <c r="P678" s="107">
        <f t="shared" ca="1" si="360"/>
        <v>-0.5</v>
      </c>
      <c r="Q678" s="107">
        <f t="shared" ca="1" si="361"/>
        <v>0</v>
      </c>
      <c r="R678" s="107">
        <f t="shared" ca="1" si="362"/>
        <v>0</v>
      </c>
      <c r="S678" s="107">
        <f t="shared" ca="1" si="363"/>
        <v>0</v>
      </c>
      <c r="T678" s="107">
        <v>0</v>
      </c>
      <c r="U678" s="107">
        <f t="shared" ca="1" si="364"/>
        <v>0.5</v>
      </c>
      <c r="V678" s="107">
        <f t="shared" ca="1" si="365"/>
        <v>0.5</v>
      </c>
      <c r="W678" s="107"/>
      <c r="X678" s="107"/>
      <c r="Y678" s="107"/>
      <c r="Z678" s="107"/>
    </row>
    <row r="679" spans="1:26" outlineLevel="1">
      <c r="A679">
        <f t="shared" ca="1" si="366"/>
        <v>2</v>
      </c>
      <c r="B679" t="str">
        <f t="shared" ca="1" si="359"/>
        <v>EP2 LPD1 LPS1 LPM1</v>
      </c>
      <c r="C679" s="290">
        <f ca="1">IF($A679&lt;&gt;$A678,1,MOD(C678-1+(COUNTIFS(D$399:$N$399,$A679)=COUNTIFS(D679:$N679,1)),C$398)+1)</f>
        <v>2</v>
      </c>
      <c r="D679" s="288">
        <f ca="1">IF($A679&lt;&gt;D$399,0,IF($A679&lt;&gt;$A678,1,MOD(D678-1+(COUNTIFS(E$399:$N$399,$A679)=COUNTIFS(E679:$N679,1)),D$398)+1))</f>
        <v>0</v>
      </c>
      <c r="E679" s="288">
        <f ca="1">IF($A679&lt;&gt;E$399,0,IF($A679&lt;&gt;$A678,1,MOD(E678-1+(COUNTIFS(F$399:$N$399,$A679)=COUNTIFS(F679:$N679,1)),E$398)+1))</f>
        <v>0</v>
      </c>
      <c r="F679" s="288">
        <f ca="1">IF($A679&lt;&gt;F$399,0,IF($A679&lt;&gt;$A678,1,MOD(F678-1+(COUNTIFS(G$399:$N$399,$A679)=COUNTIFS(G679:$N679,1)),F$398)+1))</f>
        <v>0</v>
      </c>
      <c r="G679" s="288">
        <f ca="1">IF($A679&lt;&gt;G$399,0,IF($A679&lt;&gt;$A678,1,MOD(G678-1+(COUNTIFS(H$399:$N$399,$A679)=COUNTIFS(H679:$N679,1)),G$398)+1))</f>
        <v>1</v>
      </c>
      <c r="H679" s="288">
        <f ca="1">IF($A679&lt;&gt;H$399,0,IF($A679&lt;&gt;$A678,1,MOD(H678-1+(COUNTIFS(I$399:$N$399,$A679)=COUNTIFS(I679:$N679,1)),H$398)+1))</f>
        <v>1</v>
      </c>
      <c r="I679" s="288">
        <f ca="1">IF($A679&lt;&gt;I$399,0,IF($A679&lt;&gt;$A678,1,MOD(I678-1+(COUNTIFS(N$399:$N$399,$A679)=COUNTIFS(N679:$N679,1)),I$398)+1))</f>
        <v>1</v>
      </c>
      <c r="J679" s="288"/>
      <c r="K679" s="288"/>
      <c r="L679" s="288"/>
      <c r="M679" s="288"/>
      <c r="O679">
        <v>279</v>
      </c>
      <c r="P679" s="107">
        <f t="shared" ca="1" si="360"/>
        <v>0</v>
      </c>
      <c r="Q679" s="107">
        <f t="shared" ca="1" si="361"/>
        <v>0</v>
      </c>
      <c r="R679" s="107">
        <f t="shared" ca="1" si="362"/>
        <v>0</v>
      </c>
      <c r="S679" s="107">
        <f t="shared" ca="1" si="363"/>
        <v>0</v>
      </c>
      <c r="T679" s="107">
        <v>0</v>
      </c>
      <c r="U679" s="107">
        <f t="shared" ca="1" si="364"/>
        <v>-0.5</v>
      </c>
      <c r="V679" s="107">
        <f t="shared" ca="1" si="365"/>
        <v>-0.5</v>
      </c>
      <c r="W679" s="107"/>
      <c r="X679" s="107"/>
      <c r="Y679" s="107"/>
      <c r="Z679" s="107"/>
    </row>
    <row r="680" spans="1:26" outlineLevel="1">
      <c r="A680">
        <f t="shared" ca="1" si="366"/>
        <v>2</v>
      </c>
      <c r="B680" t="str">
        <f t="shared" ca="1" si="359"/>
        <v>EP2 LPD1 LPS1 LPM2</v>
      </c>
      <c r="C680" s="290">
        <f ca="1">IF($A680&lt;&gt;$A679,1,MOD(C679-1+(COUNTIFS(D$399:$N$399,$A680)=COUNTIFS(D680:$N680,1)),C$398)+1)</f>
        <v>2</v>
      </c>
      <c r="D680" s="288">
        <f ca="1">IF($A680&lt;&gt;D$399,0,IF($A680&lt;&gt;$A679,1,MOD(D679-1+(COUNTIFS(E$399:$N$399,$A680)=COUNTIFS(E680:$N680,1)),D$398)+1))</f>
        <v>0</v>
      </c>
      <c r="E680" s="288">
        <f ca="1">IF($A680&lt;&gt;E$399,0,IF($A680&lt;&gt;$A679,1,MOD(E679-1+(COUNTIFS(F$399:$N$399,$A680)=COUNTIFS(F680:$N680,1)),E$398)+1))</f>
        <v>0</v>
      </c>
      <c r="F680" s="288">
        <f ca="1">IF($A680&lt;&gt;F$399,0,IF($A680&lt;&gt;$A679,1,MOD(F679-1+(COUNTIFS(G$399:$N$399,$A680)=COUNTIFS(G680:$N680,1)),F$398)+1))</f>
        <v>0</v>
      </c>
      <c r="G680" s="288">
        <f ca="1">IF($A680&lt;&gt;G$399,0,IF($A680&lt;&gt;$A679,1,MOD(G679-1+(COUNTIFS(H$399:$N$399,$A680)=COUNTIFS(H680:$N680,1)),G$398)+1))</f>
        <v>1</v>
      </c>
      <c r="H680" s="288">
        <f ca="1">IF($A680&lt;&gt;H$399,0,IF($A680&lt;&gt;$A679,1,MOD(H679-1+(COUNTIFS(I$399:$N$399,$A680)=COUNTIFS(I680:$N680,1)),H$398)+1))</f>
        <v>1</v>
      </c>
      <c r="I680" s="288">
        <f ca="1">IF($A680&lt;&gt;I$399,0,IF($A680&lt;&gt;$A679,1,MOD(I679-1+(COUNTIFS(N$399:$N$399,$A680)=COUNTIFS(N680:$N680,1)),I$398)+1))</f>
        <v>2</v>
      </c>
      <c r="J680" s="288"/>
      <c r="K680" s="288"/>
      <c r="L680" s="288"/>
      <c r="M680" s="288"/>
      <c r="O680">
        <v>280</v>
      </c>
      <c r="P680" s="107">
        <f t="shared" ca="1" si="360"/>
        <v>0</v>
      </c>
      <c r="Q680" s="107">
        <f t="shared" ca="1" si="361"/>
        <v>0</v>
      </c>
      <c r="R680" s="107">
        <f t="shared" ca="1" si="362"/>
        <v>0</v>
      </c>
      <c r="S680" s="107">
        <f t="shared" ca="1" si="363"/>
        <v>0</v>
      </c>
      <c r="T680" s="107">
        <v>0</v>
      </c>
      <c r="U680" s="107">
        <f t="shared" ca="1" si="364"/>
        <v>-0.5</v>
      </c>
      <c r="V680" s="107">
        <f t="shared" ca="1" si="365"/>
        <v>0</v>
      </c>
      <c r="W680" s="107"/>
      <c r="X680" s="107"/>
      <c r="Y680" s="107"/>
      <c r="Z680" s="107"/>
    </row>
    <row r="681" spans="1:26" outlineLevel="1">
      <c r="A681">
        <f t="shared" ca="1" si="366"/>
        <v>2</v>
      </c>
      <c r="B681" t="str">
        <f t="shared" ca="1" si="359"/>
        <v>EP2 LPD1 LPS1 LPM3</v>
      </c>
      <c r="C681" s="290">
        <f ca="1">IF($A681&lt;&gt;$A680,1,MOD(C680-1+(COUNTIFS(D$399:$N$399,$A681)=COUNTIFS(D681:$N681,1)),C$398)+1)</f>
        <v>2</v>
      </c>
      <c r="D681" s="288">
        <f ca="1">IF($A681&lt;&gt;D$399,0,IF($A681&lt;&gt;$A680,1,MOD(D680-1+(COUNTIFS(E$399:$N$399,$A681)=COUNTIFS(E681:$N681,1)),D$398)+1))</f>
        <v>0</v>
      </c>
      <c r="E681" s="288">
        <f ca="1">IF($A681&lt;&gt;E$399,0,IF($A681&lt;&gt;$A680,1,MOD(E680-1+(COUNTIFS(F$399:$N$399,$A681)=COUNTIFS(F681:$N681,1)),E$398)+1))</f>
        <v>0</v>
      </c>
      <c r="F681" s="288">
        <f ca="1">IF($A681&lt;&gt;F$399,0,IF($A681&lt;&gt;$A680,1,MOD(F680-1+(COUNTIFS(G$399:$N$399,$A681)=COUNTIFS(G681:$N681,1)),F$398)+1))</f>
        <v>0</v>
      </c>
      <c r="G681" s="288">
        <f ca="1">IF($A681&lt;&gt;G$399,0,IF($A681&lt;&gt;$A680,1,MOD(G680-1+(COUNTIFS(H$399:$N$399,$A681)=COUNTIFS(H681:$N681,1)),G$398)+1))</f>
        <v>1</v>
      </c>
      <c r="H681" s="288">
        <f ca="1">IF($A681&lt;&gt;H$399,0,IF($A681&lt;&gt;$A680,1,MOD(H680-1+(COUNTIFS(I$399:$N$399,$A681)=COUNTIFS(I681:$N681,1)),H$398)+1))</f>
        <v>1</v>
      </c>
      <c r="I681" s="288">
        <f ca="1">IF($A681&lt;&gt;I$399,0,IF($A681&lt;&gt;$A680,1,MOD(I680-1+(COUNTIFS(N$399:$N$399,$A681)=COUNTIFS(N681:$N681,1)),I$398)+1))</f>
        <v>3</v>
      </c>
      <c r="J681" s="288"/>
      <c r="K681" s="288"/>
      <c r="L681" s="288"/>
      <c r="M681" s="288"/>
      <c r="O681">
        <v>281</v>
      </c>
      <c r="P681" s="107">
        <f t="shared" ca="1" si="360"/>
        <v>0</v>
      </c>
      <c r="Q681" s="107">
        <f t="shared" ca="1" si="361"/>
        <v>0</v>
      </c>
      <c r="R681" s="107">
        <f t="shared" ca="1" si="362"/>
        <v>0</v>
      </c>
      <c r="S681" s="107">
        <f t="shared" ca="1" si="363"/>
        <v>0</v>
      </c>
      <c r="T681" s="107">
        <v>0</v>
      </c>
      <c r="U681" s="107">
        <f t="shared" ca="1" si="364"/>
        <v>-0.5</v>
      </c>
      <c r="V681" s="107">
        <f t="shared" ca="1" si="365"/>
        <v>0.5</v>
      </c>
      <c r="W681" s="107"/>
      <c r="X681" s="107"/>
      <c r="Y681" s="107"/>
      <c r="Z681" s="107"/>
    </row>
    <row r="682" spans="1:26" outlineLevel="1">
      <c r="A682">
        <f t="shared" ca="1" si="366"/>
        <v>2</v>
      </c>
      <c r="B682" t="str">
        <f t="shared" ca="1" si="359"/>
        <v>EP2 LPD1 LPS2 LPM1</v>
      </c>
      <c r="C682" s="290">
        <f ca="1">IF($A682&lt;&gt;$A681,1,MOD(C681-1+(COUNTIFS(D$399:$N$399,$A682)=COUNTIFS(D682:$N682,1)),C$398)+1)</f>
        <v>2</v>
      </c>
      <c r="D682" s="288">
        <f ca="1">IF($A682&lt;&gt;D$399,0,IF($A682&lt;&gt;$A681,1,MOD(D681-1+(COUNTIFS(E$399:$N$399,$A682)=COUNTIFS(E682:$N682,1)),D$398)+1))</f>
        <v>0</v>
      </c>
      <c r="E682" s="288">
        <f ca="1">IF($A682&lt;&gt;E$399,0,IF($A682&lt;&gt;$A681,1,MOD(E681-1+(COUNTIFS(F$399:$N$399,$A682)=COUNTIFS(F682:$N682,1)),E$398)+1))</f>
        <v>0</v>
      </c>
      <c r="F682" s="288">
        <f ca="1">IF($A682&lt;&gt;F$399,0,IF($A682&lt;&gt;$A681,1,MOD(F681-1+(COUNTIFS(G$399:$N$399,$A682)=COUNTIFS(G682:$N682,1)),F$398)+1))</f>
        <v>0</v>
      </c>
      <c r="G682" s="288">
        <f ca="1">IF($A682&lt;&gt;G$399,0,IF($A682&lt;&gt;$A681,1,MOD(G681-1+(COUNTIFS(H$399:$N$399,$A682)=COUNTIFS(H682:$N682,1)),G$398)+1))</f>
        <v>1</v>
      </c>
      <c r="H682" s="288">
        <f ca="1">IF($A682&lt;&gt;H$399,0,IF($A682&lt;&gt;$A681,1,MOD(H681-1+(COUNTIFS(I$399:$N$399,$A682)=COUNTIFS(I682:$N682,1)),H$398)+1))</f>
        <v>2</v>
      </c>
      <c r="I682" s="288">
        <f ca="1">IF($A682&lt;&gt;I$399,0,IF($A682&lt;&gt;$A681,1,MOD(I681-1+(COUNTIFS(N$399:$N$399,$A682)=COUNTIFS(N682:$N682,1)),I$398)+1))</f>
        <v>1</v>
      </c>
      <c r="J682" s="288"/>
      <c r="K682" s="288"/>
      <c r="L682" s="288"/>
      <c r="M682" s="288"/>
      <c r="O682">
        <v>282</v>
      </c>
      <c r="P682" s="107">
        <f t="shared" ca="1" si="360"/>
        <v>0</v>
      </c>
      <c r="Q682" s="107">
        <f t="shared" ca="1" si="361"/>
        <v>0</v>
      </c>
      <c r="R682" s="107">
        <f t="shared" ca="1" si="362"/>
        <v>0</v>
      </c>
      <c r="S682" s="107">
        <f t="shared" ca="1" si="363"/>
        <v>0</v>
      </c>
      <c r="T682" s="107">
        <v>0</v>
      </c>
      <c r="U682" s="107">
        <f t="shared" ca="1" si="364"/>
        <v>0</v>
      </c>
      <c r="V682" s="107">
        <f t="shared" ca="1" si="365"/>
        <v>-0.5</v>
      </c>
      <c r="W682" s="107"/>
      <c r="X682" s="107"/>
      <c r="Y682" s="107"/>
      <c r="Z682" s="107"/>
    </row>
    <row r="683" spans="1:26" outlineLevel="1">
      <c r="A683">
        <f t="shared" ca="1" si="366"/>
        <v>2</v>
      </c>
      <c r="B683" t="str">
        <f t="shared" ca="1" si="359"/>
        <v>EP2 LPD1 LPS2 LPM2</v>
      </c>
      <c r="C683" s="290">
        <f ca="1">IF($A683&lt;&gt;$A682,1,MOD(C682-1+(COUNTIFS(D$399:$N$399,$A683)=COUNTIFS(D683:$N683,1)),C$398)+1)</f>
        <v>2</v>
      </c>
      <c r="D683" s="288">
        <f ca="1">IF($A683&lt;&gt;D$399,0,IF($A683&lt;&gt;$A682,1,MOD(D682-1+(COUNTIFS(E$399:$N$399,$A683)=COUNTIFS(E683:$N683,1)),D$398)+1))</f>
        <v>0</v>
      </c>
      <c r="E683" s="288">
        <f ca="1">IF($A683&lt;&gt;E$399,0,IF($A683&lt;&gt;$A682,1,MOD(E682-1+(COUNTIFS(F$399:$N$399,$A683)=COUNTIFS(F683:$N683,1)),E$398)+1))</f>
        <v>0</v>
      </c>
      <c r="F683" s="288">
        <f ca="1">IF($A683&lt;&gt;F$399,0,IF($A683&lt;&gt;$A682,1,MOD(F682-1+(COUNTIFS(G$399:$N$399,$A683)=COUNTIFS(G683:$N683,1)),F$398)+1))</f>
        <v>0</v>
      </c>
      <c r="G683" s="288">
        <f ca="1">IF($A683&lt;&gt;G$399,0,IF($A683&lt;&gt;$A682,1,MOD(G682-1+(COUNTIFS(H$399:$N$399,$A683)=COUNTIFS(H683:$N683,1)),G$398)+1))</f>
        <v>1</v>
      </c>
      <c r="H683" s="288">
        <f ca="1">IF($A683&lt;&gt;H$399,0,IF($A683&lt;&gt;$A682,1,MOD(H682-1+(COUNTIFS(I$399:$N$399,$A683)=COUNTIFS(I683:$N683,1)),H$398)+1))</f>
        <v>2</v>
      </c>
      <c r="I683" s="288">
        <f ca="1">IF($A683&lt;&gt;I$399,0,IF($A683&lt;&gt;$A682,1,MOD(I682-1+(COUNTIFS(N$399:$N$399,$A683)=COUNTIFS(N683:$N683,1)),I$398)+1))</f>
        <v>2</v>
      </c>
      <c r="J683" s="288"/>
      <c r="K683" s="288"/>
      <c r="L683" s="288"/>
      <c r="M683" s="288"/>
      <c r="O683">
        <v>283</v>
      </c>
      <c r="P683" s="107">
        <f t="shared" ca="1" si="360"/>
        <v>0</v>
      </c>
      <c r="Q683" s="107">
        <f t="shared" ca="1" si="361"/>
        <v>0</v>
      </c>
      <c r="R683" s="107">
        <f t="shared" ca="1" si="362"/>
        <v>0</v>
      </c>
      <c r="S683" s="107">
        <f t="shared" ca="1" si="363"/>
        <v>0</v>
      </c>
      <c r="T683" s="107">
        <v>0</v>
      </c>
      <c r="U683" s="107">
        <f t="shared" ca="1" si="364"/>
        <v>0</v>
      </c>
      <c r="V683" s="107">
        <f t="shared" ca="1" si="365"/>
        <v>0</v>
      </c>
      <c r="W683" s="107"/>
      <c r="X683" s="107"/>
      <c r="Y683" s="107"/>
      <c r="Z683" s="107"/>
    </row>
    <row r="684" spans="1:26" outlineLevel="1">
      <c r="A684">
        <f t="shared" ca="1" si="366"/>
        <v>2</v>
      </c>
      <c r="B684" t="str">
        <f t="shared" ca="1" si="359"/>
        <v>EP2 LPD1 LPS2 LPM3</v>
      </c>
      <c r="C684" s="290">
        <f ca="1">IF($A684&lt;&gt;$A683,1,MOD(C683-1+(COUNTIFS(D$399:$N$399,$A684)=COUNTIFS(D684:$N684,1)),C$398)+1)</f>
        <v>2</v>
      </c>
      <c r="D684" s="288">
        <f ca="1">IF($A684&lt;&gt;D$399,0,IF($A684&lt;&gt;$A683,1,MOD(D683-1+(COUNTIFS(E$399:$N$399,$A684)=COUNTIFS(E684:$N684,1)),D$398)+1))</f>
        <v>0</v>
      </c>
      <c r="E684" s="288">
        <f ca="1">IF($A684&lt;&gt;E$399,0,IF($A684&lt;&gt;$A683,1,MOD(E683-1+(COUNTIFS(F$399:$N$399,$A684)=COUNTIFS(F684:$N684,1)),E$398)+1))</f>
        <v>0</v>
      </c>
      <c r="F684" s="288">
        <f ca="1">IF($A684&lt;&gt;F$399,0,IF($A684&lt;&gt;$A683,1,MOD(F683-1+(COUNTIFS(G$399:$N$399,$A684)=COUNTIFS(G684:$N684,1)),F$398)+1))</f>
        <v>0</v>
      </c>
      <c r="G684" s="288">
        <f ca="1">IF($A684&lt;&gt;G$399,0,IF($A684&lt;&gt;$A683,1,MOD(G683-1+(COUNTIFS(H$399:$N$399,$A684)=COUNTIFS(H684:$N684,1)),G$398)+1))</f>
        <v>1</v>
      </c>
      <c r="H684" s="288">
        <f ca="1">IF($A684&lt;&gt;H$399,0,IF($A684&lt;&gt;$A683,1,MOD(H683-1+(COUNTIFS(I$399:$N$399,$A684)=COUNTIFS(I684:$N684,1)),H$398)+1))</f>
        <v>2</v>
      </c>
      <c r="I684" s="288">
        <f ca="1">IF($A684&lt;&gt;I$399,0,IF($A684&lt;&gt;$A683,1,MOD(I683-1+(COUNTIFS(N$399:$N$399,$A684)=COUNTIFS(N684:$N684,1)),I$398)+1))</f>
        <v>3</v>
      </c>
      <c r="J684" s="288"/>
      <c r="K684" s="288"/>
      <c r="L684" s="288"/>
      <c r="M684" s="288"/>
      <c r="O684">
        <v>284</v>
      </c>
      <c r="P684" s="107">
        <f t="shared" ca="1" si="360"/>
        <v>0</v>
      </c>
      <c r="Q684" s="107">
        <f t="shared" ca="1" si="361"/>
        <v>0</v>
      </c>
      <c r="R684" s="107">
        <f t="shared" ca="1" si="362"/>
        <v>0</v>
      </c>
      <c r="S684" s="107">
        <f t="shared" ca="1" si="363"/>
        <v>0</v>
      </c>
      <c r="T684" s="107">
        <v>0</v>
      </c>
      <c r="U684" s="107">
        <f t="shared" ca="1" si="364"/>
        <v>0</v>
      </c>
      <c r="V684" s="107">
        <f t="shared" ca="1" si="365"/>
        <v>0.5</v>
      </c>
      <c r="W684" s="107"/>
      <c r="X684" s="107"/>
      <c r="Y684" s="107"/>
      <c r="Z684" s="107"/>
    </row>
    <row r="685" spans="1:26" outlineLevel="1">
      <c r="A685">
        <f t="shared" ca="1" si="366"/>
        <v>2</v>
      </c>
      <c r="B685" t="str">
        <f t="shared" ca="1" si="359"/>
        <v>EP2 LPD1 LPS3 LPM1</v>
      </c>
      <c r="C685" s="290">
        <f ca="1">IF($A685&lt;&gt;$A684,1,MOD(C684-1+(COUNTIFS(D$399:$N$399,$A685)=COUNTIFS(D685:$N685,1)),C$398)+1)</f>
        <v>2</v>
      </c>
      <c r="D685" s="288">
        <f ca="1">IF($A685&lt;&gt;D$399,0,IF($A685&lt;&gt;$A684,1,MOD(D684-1+(COUNTIFS(E$399:$N$399,$A685)=COUNTIFS(E685:$N685,1)),D$398)+1))</f>
        <v>0</v>
      </c>
      <c r="E685" s="288">
        <f ca="1">IF($A685&lt;&gt;E$399,0,IF($A685&lt;&gt;$A684,1,MOD(E684-1+(COUNTIFS(F$399:$N$399,$A685)=COUNTIFS(F685:$N685,1)),E$398)+1))</f>
        <v>0</v>
      </c>
      <c r="F685" s="288">
        <f ca="1">IF($A685&lt;&gt;F$399,0,IF($A685&lt;&gt;$A684,1,MOD(F684-1+(COUNTIFS(G$399:$N$399,$A685)=COUNTIFS(G685:$N685,1)),F$398)+1))</f>
        <v>0</v>
      </c>
      <c r="G685" s="288">
        <f ca="1">IF($A685&lt;&gt;G$399,0,IF($A685&lt;&gt;$A684,1,MOD(G684-1+(COUNTIFS(H$399:$N$399,$A685)=COUNTIFS(H685:$N685,1)),G$398)+1))</f>
        <v>1</v>
      </c>
      <c r="H685" s="288">
        <f ca="1">IF($A685&lt;&gt;H$399,0,IF($A685&lt;&gt;$A684,1,MOD(H684-1+(COUNTIFS(I$399:$N$399,$A685)=COUNTIFS(I685:$N685,1)),H$398)+1))</f>
        <v>3</v>
      </c>
      <c r="I685" s="288">
        <f ca="1">IF($A685&lt;&gt;I$399,0,IF($A685&lt;&gt;$A684,1,MOD(I684-1+(COUNTIFS(N$399:$N$399,$A685)=COUNTIFS(N685:$N685,1)),I$398)+1))</f>
        <v>1</v>
      </c>
      <c r="J685" s="288"/>
      <c r="K685" s="288"/>
      <c r="L685" s="288"/>
      <c r="M685" s="288"/>
      <c r="O685">
        <v>285</v>
      </c>
      <c r="P685" s="107">
        <f t="shared" ca="1" si="360"/>
        <v>0</v>
      </c>
      <c r="Q685" s="107">
        <f t="shared" ca="1" si="361"/>
        <v>0</v>
      </c>
      <c r="R685" s="107">
        <f t="shared" ca="1" si="362"/>
        <v>0</v>
      </c>
      <c r="S685" s="107">
        <f t="shared" ca="1" si="363"/>
        <v>0</v>
      </c>
      <c r="T685" s="107">
        <v>0</v>
      </c>
      <c r="U685" s="107">
        <f t="shared" ca="1" si="364"/>
        <v>0.5</v>
      </c>
      <c r="V685" s="107">
        <f t="shared" ca="1" si="365"/>
        <v>-0.5</v>
      </c>
      <c r="W685" s="107"/>
      <c r="X685" s="107"/>
      <c r="Y685" s="107"/>
      <c r="Z685" s="107"/>
    </row>
    <row r="686" spans="1:26" outlineLevel="1">
      <c r="A686">
        <f t="shared" ca="1" si="366"/>
        <v>2</v>
      </c>
      <c r="B686" t="str">
        <f t="shared" ca="1" si="359"/>
        <v>EP2 LPD1 LPS3 LPM2</v>
      </c>
      <c r="C686" s="290">
        <f ca="1">IF($A686&lt;&gt;$A685,1,MOD(C685-1+(COUNTIFS(D$399:$N$399,$A686)=COUNTIFS(D686:$N686,1)),C$398)+1)</f>
        <v>2</v>
      </c>
      <c r="D686" s="288">
        <f ca="1">IF($A686&lt;&gt;D$399,0,IF($A686&lt;&gt;$A685,1,MOD(D685-1+(COUNTIFS(E$399:$N$399,$A686)=COUNTIFS(E686:$N686,1)),D$398)+1))</f>
        <v>0</v>
      </c>
      <c r="E686" s="288">
        <f ca="1">IF($A686&lt;&gt;E$399,0,IF($A686&lt;&gt;$A685,1,MOD(E685-1+(COUNTIFS(F$399:$N$399,$A686)=COUNTIFS(F686:$N686,1)),E$398)+1))</f>
        <v>0</v>
      </c>
      <c r="F686" s="288">
        <f ca="1">IF($A686&lt;&gt;F$399,0,IF($A686&lt;&gt;$A685,1,MOD(F685-1+(COUNTIFS(G$399:$N$399,$A686)=COUNTIFS(G686:$N686,1)),F$398)+1))</f>
        <v>0</v>
      </c>
      <c r="G686" s="288">
        <f ca="1">IF($A686&lt;&gt;G$399,0,IF($A686&lt;&gt;$A685,1,MOD(G685-1+(COUNTIFS(H$399:$N$399,$A686)=COUNTIFS(H686:$N686,1)),G$398)+1))</f>
        <v>1</v>
      </c>
      <c r="H686" s="288">
        <f ca="1">IF($A686&lt;&gt;H$399,0,IF($A686&lt;&gt;$A685,1,MOD(H685-1+(COUNTIFS(I$399:$N$399,$A686)=COUNTIFS(I686:$N686,1)),H$398)+1))</f>
        <v>3</v>
      </c>
      <c r="I686" s="288">
        <f ca="1">IF($A686&lt;&gt;I$399,0,IF($A686&lt;&gt;$A685,1,MOD(I685-1+(COUNTIFS(N$399:$N$399,$A686)=COUNTIFS(N686:$N686,1)),I$398)+1))</f>
        <v>2</v>
      </c>
      <c r="J686" s="288"/>
      <c r="K686" s="288"/>
      <c r="L686" s="288"/>
      <c r="M686" s="288"/>
      <c r="O686">
        <v>286</v>
      </c>
      <c r="P686" s="107">
        <f t="shared" ca="1" si="360"/>
        <v>0</v>
      </c>
      <c r="Q686" s="107">
        <f t="shared" ca="1" si="361"/>
        <v>0</v>
      </c>
      <c r="R686" s="107">
        <f t="shared" ca="1" si="362"/>
        <v>0</v>
      </c>
      <c r="S686" s="107">
        <f t="shared" ca="1" si="363"/>
        <v>0</v>
      </c>
      <c r="T686" s="107">
        <v>0</v>
      </c>
      <c r="U686" s="107">
        <f t="shared" ca="1" si="364"/>
        <v>0.5</v>
      </c>
      <c r="V686" s="107">
        <f t="shared" ca="1" si="365"/>
        <v>0</v>
      </c>
      <c r="W686" s="107"/>
      <c r="X686" s="107"/>
      <c r="Y686" s="107"/>
      <c r="Z686" s="107"/>
    </row>
    <row r="687" spans="1:26" outlineLevel="1">
      <c r="A687">
        <f t="shared" ca="1" si="366"/>
        <v>2</v>
      </c>
      <c r="B687" t="str">
        <f t="shared" ca="1" si="359"/>
        <v>EP2 LPD1 LPS3 LPM3</v>
      </c>
      <c r="C687" s="290">
        <f ca="1">IF($A687&lt;&gt;$A686,1,MOD(C686-1+(COUNTIFS(D$399:$N$399,$A687)=COUNTIFS(D687:$N687,1)),C$398)+1)</f>
        <v>2</v>
      </c>
      <c r="D687" s="288">
        <f ca="1">IF($A687&lt;&gt;D$399,0,IF($A687&lt;&gt;$A686,1,MOD(D686-1+(COUNTIFS(E$399:$N$399,$A687)=COUNTIFS(E687:$N687,1)),D$398)+1))</f>
        <v>0</v>
      </c>
      <c r="E687" s="288">
        <f ca="1">IF($A687&lt;&gt;E$399,0,IF($A687&lt;&gt;$A686,1,MOD(E686-1+(COUNTIFS(F$399:$N$399,$A687)=COUNTIFS(F687:$N687,1)),E$398)+1))</f>
        <v>0</v>
      </c>
      <c r="F687" s="288">
        <f ca="1">IF($A687&lt;&gt;F$399,0,IF($A687&lt;&gt;$A686,1,MOD(F686-1+(COUNTIFS(G$399:$N$399,$A687)=COUNTIFS(G687:$N687,1)),F$398)+1))</f>
        <v>0</v>
      </c>
      <c r="G687" s="288">
        <f ca="1">IF($A687&lt;&gt;G$399,0,IF($A687&lt;&gt;$A686,1,MOD(G686-1+(COUNTIFS(H$399:$N$399,$A687)=COUNTIFS(H687:$N687,1)),G$398)+1))</f>
        <v>1</v>
      </c>
      <c r="H687" s="288">
        <f ca="1">IF($A687&lt;&gt;H$399,0,IF($A687&lt;&gt;$A686,1,MOD(H686-1+(COUNTIFS(I$399:$N$399,$A687)=COUNTIFS(I687:$N687,1)),H$398)+1))</f>
        <v>3</v>
      </c>
      <c r="I687" s="288">
        <f ca="1">IF($A687&lt;&gt;I$399,0,IF($A687&lt;&gt;$A686,1,MOD(I686-1+(COUNTIFS(N$399:$N$399,$A687)=COUNTIFS(N687:$N687,1)),I$398)+1))</f>
        <v>3</v>
      </c>
      <c r="J687" s="288"/>
      <c r="K687" s="288"/>
      <c r="L687" s="288"/>
      <c r="M687" s="288"/>
      <c r="O687">
        <v>287</v>
      </c>
      <c r="P687" s="107">
        <f t="shared" ca="1" si="360"/>
        <v>0</v>
      </c>
      <c r="Q687" s="107">
        <f t="shared" ca="1" si="361"/>
        <v>0</v>
      </c>
      <c r="R687" s="107">
        <f t="shared" ca="1" si="362"/>
        <v>0</v>
      </c>
      <c r="S687" s="107">
        <f t="shared" ca="1" si="363"/>
        <v>0</v>
      </c>
      <c r="T687" s="107">
        <v>0</v>
      </c>
      <c r="U687" s="107">
        <f t="shared" ca="1" si="364"/>
        <v>0.5</v>
      </c>
      <c r="V687" s="107">
        <f t="shared" ca="1" si="365"/>
        <v>0.5</v>
      </c>
      <c r="W687" s="107"/>
      <c r="X687" s="107"/>
      <c r="Y687" s="107"/>
      <c r="Z687" s="107"/>
    </row>
    <row r="688" spans="1:26" outlineLevel="1">
      <c r="A688">
        <f t="shared" ca="1" si="366"/>
        <v>2</v>
      </c>
      <c r="B688" t="str">
        <f t="shared" ca="1" si="359"/>
        <v>EP3 LPD1 LPS1 LPM1</v>
      </c>
      <c r="C688" s="290">
        <f ca="1">IF($A688&lt;&gt;$A687,1,MOD(C687-1+(COUNTIFS(D$399:$N$399,$A688)=COUNTIFS(D688:$N688,1)),C$398)+1)</f>
        <v>3</v>
      </c>
      <c r="D688" s="288">
        <f ca="1">IF($A688&lt;&gt;D$399,0,IF($A688&lt;&gt;$A687,1,MOD(D687-1+(COUNTIFS(E$399:$N$399,$A688)=COUNTIFS(E688:$N688,1)),D$398)+1))</f>
        <v>0</v>
      </c>
      <c r="E688" s="288">
        <f ca="1">IF($A688&lt;&gt;E$399,0,IF($A688&lt;&gt;$A687,1,MOD(E687-1+(COUNTIFS(F$399:$N$399,$A688)=COUNTIFS(F688:$N688,1)),E$398)+1))</f>
        <v>0</v>
      </c>
      <c r="F688" s="288">
        <f ca="1">IF($A688&lt;&gt;F$399,0,IF($A688&lt;&gt;$A687,1,MOD(F687-1+(COUNTIFS(G$399:$N$399,$A688)=COUNTIFS(G688:$N688,1)),F$398)+1))</f>
        <v>0</v>
      </c>
      <c r="G688" s="288">
        <f ca="1">IF($A688&lt;&gt;G$399,0,IF($A688&lt;&gt;$A687,1,MOD(G687-1+(COUNTIFS(H$399:$N$399,$A688)=COUNTIFS(H688:$N688,1)),G$398)+1))</f>
        <v>1</v>
      </c>
      <c r="H688" s="288">
        <f ca="1">IF($A688&lt;&gt;H$399,0,IF($A688&lt;&gt;$A687,1,MOD(H687-1+(COUNTIFS(I$399:$N$399,$A688)=COUNTIFS(I688:$N688,1)),H$398)+1))</f>
        <v>1</v>
      </c>
      <c r="I688" s="288">
        <f ca="1">IF($A688&lt;&gt;I$399,0,IF($A688&lt;&gt;$A687,1,MOD(I687-1+(COUNTIFS(N$399:$N$399,$A688)=COUNTIFS(N688:$N688,1)),I$398)+1))</f>
        <v>1</v>
      </c>
      <c r="J688" s="288"/>
      <c r="K688" s="288"/>
      <c r="L688" s="288"/>
      <c r="M688" s="288"/>
      <c r="O688">
        <v>288</v>
      </c>
      <c r="P688" s="107">
        <f t="shared" ca="1" si="360"/>
        <v>0.5</v>
      </c>
      <c r="Q688" s="107">
        <f t="shared" ca="1" si="361"/>
        <v>0</v>
      </c>
      <c r="R688" s="107">
        <f t="shared" ca="1" si="362"/>
        <v>0</v>
      </c>
      <c r="S688" s="107">
        <f t="shared" ca="1" si="363"/>
        <v>0</v>
      </c>
      <c r="T688" s="107">
        <v>0</v>
      </c>
      <c r="U688" s="107">
        <f t="shared" ca="1" si="364"/>
        <v>-0.5</v>
      </c>
      <c r="V688" s="107">
        <f t="shared" ca="1" si="365"/>
        <v>-0.5</v>
      </c>
      <c r="W688" s="107"/>
      <c r="X688" s="107"/>
      <c r="Y688" s="107"/>
      <c r="Z688" s="107"/>
    </row>
    <row r="689" spans="1:26" outlineLevel="1">
      <c r="A689">
        <f t="shared" ca="1" si="366"/>
        <v>2</v>
      </c>
      <c r="B689" t="str">
        <f t="shared" ca="1" si="359"/>
        <v>EP3 LPD1 LPS1 LPM2</v>
      </c>
      <c r="C689" s="290">
        <f ca="1">IF($A689&lt;&gt;$A688,1,MOD(C688-1+(COUNTIFS(D$399:$N$399,$A689)=COUNTIFS(D689:$N689,1)),C$398)+1)</f>
        <v>3</v>
      </c>
      <c r="D689" s="288">
        <f ca="1">IF($A689&lt;&gt;D$399,0,IF($A689&lt;&gt;$A688,1,MOD(D688-1+(COUNTIFS(E$399:$N$399,$A689)=COUNTIFS(E689:$N689,1)),D$398)+1))</f>
        <v>0</v>
      </c>
      <c r="E689" s="288">
        <f ca="1">IF($A689&lt;&gt;E$399,0,IF($A689&lt;&gt;$A688,1,MOD(E688-1+(COUNTIFS(F$399:$N$399,$A689)=COUNTIFS(F689:$N689,1)),E$398)+1))</f>
        <v>0</v>
      </c>
      <c r="F689" s="288">
        <f ca="1">IF($A689&lt;&gt;F$399,0,IF($A689&lt;&gt;$A688,1,MOD(F688-1+(COUNTIFS(G$399:$N$399,$A689)=COUNTIFS(G689:$N689,1)),F$398)+1))</f>
        <v>0</v>
      </c>
      <c r="G689" s="288">
        <f ca="1">IF($A689&lt;&gt;G$399,0,IF($A689&lt;&gt;$A688,1,MOD(G688-1+(COUNTIFS(H$399:$N$399,$A689)=COUNTIFS(H689:$N689,1)),G$398)+1))</f>
        <v>1</v>
      </c>
      <c r="H689" s="288">
        <f ca="1">IF($A689&lt;&gt;H$399,0,IF($A689&lt;&gt;$A688,1,MOD(H688-1+(COUNTIFS(I$399:$N$399,$A689)=COUNTIFS(I689:$N689,1)),H$398)+1))</f>
        <v>1</v>
      </c>
      <c r="I689" s="288">
        <f ca="1">IF($A689&lt;&gt;I$399,0,IF($A689&lt;&gt;$A688,1,MOD(I688-1+(COUNTIFS(N$399:$N$399,$A689)=COUNTIFS(N689:$N689,1)),I$398)+1))</f>
        <v>2</v>
      </c>
      <c r="J689" s="288"/>
      <c r="K689" s="288"/>
      <c r="L689" s="288"/>
      <c r="M689" s="288"/>
      <c r="O689">
        <v>289</v>
      </c>
      <c r="P689" s="107">
        <f t="shared" ca="1" si="360"/>
        <v>0.5</v>
      </c>
      <c r="Q689" s="107">
        <f t="shared" ca="1" si="361"/>
        <v>0</v>
      </c>
      <c r="R689" s="107">
        <f t="shared" ca="1" si="362"/>
        <v>0</v>
      </c>
      <c r="S689" s="107">
        <f t="shared" ca="1" si="363"/>
        <v>0</v>
      </c>
      <c r="T689" s="107">
        <v>0</v>
      </c>
      <c r="U689" s="107">
        <f t="shared" ca="1" si="364"/>
        <v>-0.5</v>
      </c>
      <c r="V689" s="107">
        <f t="shared" ca="1" si="365"/>
        <v>0</v>
      </c>
      <c r="W689" s="107"/>
      <c r="X689" s="107"/>
      <c r="Y689" s="107"/>
      <c r="Z689" s="107"/>
    </row>
    <row r="690" spans="1:26" outlineLevel="1">
      <c r="A690">
        <f t="shared" ca="1" si="366"/>
        <v>2</v>
      </c>
      <c r="B690" t="str">
        <f t="shared" ca="1" si="359"/>
        <v>EP3 LPD1 LPS1 LPM3</v>
      </c>
      <c r="C690" s="290">
        <f ca="1">IF($A690&lt;&gt;$A689,1,MOD(C689-1+(COUNTIFS(D$399:$N$399,$A690)=COUNTIFS(D690:$N690,1)),C$398)+1)</f>
        <v>3</v>
      </c>
      <c r="D690" s="288">
        <f ca="1">IF($A690&lt;&gt;D$399,0,IF($A690&lt;&gt;$A689,1,MOD(D689-1+(COUNTIFS(E$399:$N$399,$A690)=COUNTIFS(E690:$N690,1)),D$398)+1))</f>
        <v>0</v>
      </c>
      <c r="E690" s="288">
        <f ca="1">IF($A690&lt;&gt;E$399,0,IF($A690&lt;&gt;$A689,1,MOD(E689-1+(COUNTIFS(F$399:$N$399,$A690)=COUNTIFS(F690:$N690,1)),E$398)+1))</f>
        <v>0</v>
      </c>
      <c r="F690" s="288">
        <f ca="1">IF($A690&lt;&gt;F$399,0,IF($A690&lt;&gt;$A689,1,MOD(F689-1+(COUNTIFS(G$399:$N$399,$A690)=COUNTIFS(G690:$N690,1)),F$398)+1))</f>
        <v>0</v>
      </c>
      <c r="G690" s="288">
        <f ca="1">IF($A690&lt;&gt;G$399,0,IF($A690&lt;&gt;$A689,1,MOD(G689-1+(COUNTIFS(H$399:$N$399,$A690)=COUNTIFS(H690:$N690,1)),G$398)+1))</f>
        <v>1</v>
      </c>
      <c r="H690" s="288">
        <f ca="1">IF($A690&lt;&gt;H$399,0,IF($A690&lt;&gt;$A689,1,MOD(H689-1+(COUNTIFS(I$399:$N$399,$A690)=COUNTIFS(I690:$N690,1)),H$398)+1))</f>
        <v>1</v>
      </c>
      <c r="I690" s="288">
        <f ca="1">IF($A690&lt;&gt;I$399,0,IF($A690&lt;&gt;$A689,1,MOD(I689-1+(COUNTIFS(N$399:$N$399,$A690)=COUNTIFS(N690:$N690,1)),I$398)+1))</f>
        <v>3</v>
      </c>
      <c r="J690" s="288"/>
      <c r="K690" s="288"/>
      <c r="L690" s="288"/>
      <c r="M690" s="288"/>
      <c r="O690">
        <v>290</v>
      </c>
      <c r="P690" s="107">
        <f t="shared" ca="1" si="360"/>
        <v>0.5</v>
      </c>
      <c r="Q690" s="107">
        <f t="shared" ca="1" si="361"/>
        <v>0</v>
      </c>
      <c r="R690" s="107">
        <f t="shared" ca="1" si="362"/>
        <v>0</v>
      </c>
      <c r="S690" s="107">
        <f t="shared" ca="1" si="363"/>
        <v>0</v>
      </c>
      <c r="T690" s="107">
        <v>0</v>
      </c>
      <c r="U690" s="107">
        <f t="shared" ca="1" si="364"/>
        <v>-0.5</v>
      </c>
      <c r="V690" s="107">
        <f t="shared" ca="1" si="365"/>
        <v>0.5</v>
      </c>
      <c r="W690" s="107"/>
      <c r="X690" s="107"/>
      <c r="Y690" s="107"/>
      <c r="Z690" s="107"/>
    </row>
    <row r="691" spans="1:26" outlineLevel="1">
      <c r="A691">
        <f t="shared" ca="1" si="366"/>
        <v>2</v>
      </c>
      <c r="B691" t="str">
        <f t="shared" ca="1" si="359"/>
        <v>EP3 LPD1 LPS2 LPM1</v>
      </c>
      <c r="C691" s="290">
        <f ca="1">IF($A691&lt;&gt;$A690,1,MOD(C690-1+(COUNTIFS(D$399:$N$399,$A691)=COUNTIFS(D691:$N691,1)),C$398)+1)</f>
        <v>3</v>
      </c>
      <c r="D691" s="288">
        <f ca="1">IF($A691&lt;&gt;D$399,0,IF($A691&lt;&gt;$A690,1,MOD(D690-1+(COUNTIFS(E$399:$N$399,$A691)=COUNTIFS(E691:$N691,1)),D$398)+1))</f>
        <v>0</v>
      </c>
      <c r="E691" s="288">
        <f ca="1">IF($A691&lt;&gt;E$399,0,IF($A691&lt;&gt;$A690,1,MOD(E690-1+(COUNTIFS(F$399:$N$399,$A691)=COUNTIFS(F691:$N691,1)),E$398)+1))</f>
        <v>0</v>
      </c>
      <c r="F691" s="288">
        <f ca="1">IF($A691&lt;&gt;F$399,0,IF($A691&lt;&gt;$A690,1,MOD(F690-1+(COUNTIFS(G$399:$N$399,$A691)=COUNTIFS(G691:$N691,1)),F$398)+1))</f>
        <v>0</v>
      </c>
      <c r="G691" s="288">
        <f ca="1">IF($A691&lt;&gt;G$399,0,IF($A691&lt;&gt;$A690,1,MOD(G690-1+(COUNTIFS(H$399:$N$399,$A691)=COUNTIFS(H691:$N691,1)),G$398)+1))</f>
        <v>1</v>
      </c>
      <c r="H691" s="288">
        <f ca="1">IF($A691&lt;&gt;H$399,0,IF($A691&lt;&gt;$A690,1,MOD(H690-1+(COUNTIFS(I$399:$N$399,$A691)=COUNTIFS(I691:$N691,1)),H$398)+1))</f>
        <v>2</v>
      </c>
      <c r="I691" s="288">
        <f ca="1">IF($A691&lt;&gt;I$399,0,IF($A691&lt;&gt;$A690,1,MOD(I690-1+(COUNTIFS(N$399:$N$399,$A691)=COUNTIFS(N691:$N691,1)),I$398)+1))</f>
        <v>1</v>
      </c>
      <c r="J691" s="288"/>
      <c r="K691" s="288"/>
      <c r="L691" s="288"/>
      <c r="M691" s="288"/>
      <c r="O691">
        <v>291</v>
      </c>
      <c r="P691" s="107">
        <f t="shared" ca="1" si="360"/>
        <v>0.5</v>
      </c>
      <c r="Q691" s="107">
        <f t="shared" ca="1" si="361"/>
        <v>0</v>
      </c>
      <c r="R691" s="107">
        <f t="shared" ca="1" si="362"/>
        <v>0</v>
      </c>
      <c r="S691" s="107">
        <f t="shared" ca="1" si="363"/>
        <v>0</v>
      </c>
      <c r="T691" s="107">
        <v>0</v>
      </c>
      <c r="U691" s="107">
        <f t="shared" ca="1" si="364"/>
        <v>0</v>
      </c>
      <c r="V691" s="107">
        <f t="shared" ca="1" si="365"/>
        <v>-0.5</v>
      </c>
      <c r="W691" s="107"/>
      <c r="X691" s="107"/>
      <c r="Y691" s="107"/>
      <c r="Z691" s="107"/>
    </row>
    <row r="692" spans="1:26" outlineLevel="1">
      <c r="A692">
        <f t="shared" ca="1" si="366"/>
        <v>2</v>
      </c>
      <c r="B692" t="str">
        <f t="shared" ca="1" si="359"/>
        <v>EP3 LPD1 LPS2 LPM2</v>
      </c>
      <c r="C692" s="290">
        <f ca="1">IF($A692&lt;&gt;$A691,1,MOD(C691-1+(COUNTIFS(D$399:$N$399,$A692)=COUNTIFS(D692:$N692,1)),C$398)+1)</f>
        <v>3</v>
      </c>
      <c r="D692" s="288">
        <f ca="1">IF($A692&lt;&gt;D$399,0,IF($A692&lt;&gt;$A691,1,MOD(D691-1+(COUNTIFS(E$399:$N$399,$A692)=COUNTIFS(E692:$N692,1)),D$398)+1))</f>
        <v>0</v>
      </c>
      <c r="E692" s="288">
        <f ca="1">IF($A692&lt;&gt;E$399,0,IF($A692&lt;&gt;$A691,1,MOD(E691-1+(COUNTIFS(F$399:$N$399,$A692)=COUNTIFS(F692:$N692,1)),E$398)+1))</f>
        <v>0</v>
      </c>
      <c r="F692" s="288">
        <f ca="1">IF($A692&lt;&gt;F$399,0,IF($A692&lt;&gt;$A691,1,MOD(F691-1+(COUNTIFS(G$399:$N$399,$A692)=COUNTIFS(G692:$N692,1)),F$398)+1))</f>
        <v>0</v>
      </c>
      <c r="G692" s="288">
        <f ca="1">IF($A692&lt;&gt;G$399,0,IF($A692&lt;&gt;$A691,1,MOD(G691-1+(COUNTIFS(H$399:$N$399,$A692)=COUNTIFS(H692:$N692,1)),G$398)+1))</f>
        <v>1</v>
      </c>
      <c r="H692" s="288">
        <f ca="1">IF($A692&lt;&gt;H$399,0,IF($A692&lt;&gt;$A691,1,MOD(H691-1+(COUNTIFS(I$399:$N$399,$A692)=COUNTIFS(I692:$N692,1)),H$398)+1))</f>
        <v>2</v>
      </c>
      <c r="I692" s="288">
        <f ca="1">IF($A692&lt;&gt;I$399,0,IF($A692&lt;&gt;$A691,1,MOD(I691-1+(COUNTIFS(N$399:$N$399,$A692)=COUNTIFS(N692:$N692,1)),I$398)+1))</f>
        <v>2</v>
      </c>
      <c r="J692" s="288"/>
      <c r="K692" s="288"/>
      <c r="L692" s="288"/>
      <c r="M692" s="288"/>
      <c r="O692">
        <v>292</v>
      </c>
      <c r="P692" s="107">
        <f t="shared" ca="1" si="360"/>
        <v>0.5</v>
      </c>
      <c r="Q692" s="107">
        <f t="shared" ca="1" si="361"/>
        <v>0</v>
      </c>
      <c r="R692" s="107">
        <f t="shared" ca="1" si="362"/>
        <v>0</v>
      </c>
      <c r="S692" s="107">
        <f t="shared" ca="1" si="363"/>
        <v>0</v>
      </c>
      <c r="T692" s="107">
        <v>0</v>
      </c>
      <c r="U692" s="107">
        <f t="shared" ca="1" si="364"/>
        <v>0</v>
      </c>
      <c r="V692" s="107">
        <f t="shared" ca="1" si="365"/>
        <v>0</v>
      </c>
      <c r="W692" s="107"/>
      <c r="X692" s="107"/>
      <c r="Y692" s="107"/>
      <c r="Z692" s="107"/>
    </row>
    <row r="693" spans="1:26" outlineLevel="1">
      <c r="A693">
        <f t="shared" ca="1" si="366"/>
        <v>2</v>
      </c>
      <c r="B693" t="str">
        <f t="shared" ca="1" si="359"/>
        <v>EP3 LPD1 LPS2 LPM3</v>
      </c>
      <c r="C693" s="290">
        <f ca="1">IF($A693&lt;&gt;$A692,1,MOD(C692-1+(COUNTIFS(D$399:$N$399,$A693)=COUNTIFS(D693:$N693,1)),C$398)+1)</f>
        <v>3</v>
      </c>
      <c r="D693" s="288">
        <f ca="1">IF($A693&lt;&gt;D$399,0,IF($A693&lt;&gt;$A692,1,MOD(D692-1+(COUNTIFS(E$399:$N$399,$A693)=COUNTIFS(E693:$N693,1)),D$398)+1))</f>
        <v>0</v>
      </c>
      <c r="E693" s="288">
        <f ca="1">IF($A693&lt;&gt;E$399,0,IF($A693&lt;&gt;$A692,1,MOD(E692-1+(COUNTIFS(F$399:$N$399,$A693)=COUNTIFS(F693:$N693,1)),E$398)+1))</f>
        <v>0</v>
      </c>
      <c r="F693" s="288">
        <f ca="1">IF($A693&lt;&gt;F$399,0,IF($A693&lt;&gt;$A692,1,MOD(F692-1+(COUNTIFS(G$399:$N$399,$A693)=COUNTIFS(G693:$N693,1)),F$398)+1))</f>
        <v>0</v>
      </c>
      <c r="G693" s="288">
        <f ca="1">IF($A693&lt;&gt;G$399,0,IF($A693&lt;&gt;$A692,1,MOD(G692-1+(COUNTIFS(H$399:$N$399,$A693)=COUNTIFS(H693:$N693,1)),G$398)+1))</f>
        <v>1</v>
      </c>
      <c r="H693" s="288">
        <f ca="1">IF($A693&lt;&gt;H$399,0,IF($A693&lt;&gt;$A692,1,MOD(H692-1+(COUNTIFS(I$399:$N$399,$A693)=COUNTIFS(I693:$N693,1)),H$398)+1))</f>
        <v>2</v>
      </c>
      <c r="I693" s="288">
        <f ca="1">IF($A693&lt;&gt;I$399,0,IF($A693&lt;&gt;$A692,1,MOD(I692-1+(COUNTIFS(N$399:$N$399,$A693)=COUNTIFS(N693:$N693,1)),I$398)+1))</f>
        <v>3</v>
      </c>
      <c r="J693" s="288"/>
      <c r="K693" s="288"/>
      <c r="L693" s="288"/>
      <c r="M693" s="288"/>
      <c r="O693">
        <v>293</v>
      </c>
      <c r="P693" s="107">
        <f t="shared" ca="1" si="360"/>
        <v>0.5</v>
      </c>
      <c r="Q693" s="107">
        <f t="shared" ca="1" si="361"/>
        <v>0</v>
      </c>
      <c r="R693" s="107">
        <f t="shared" ca="1" si="362"/>
        <v>0</v>
      </c>
      <c r="S693" s="107">
        <f t="shared" ca="1" si="363"/>
        <v>0</v>
      </c>
      <c r="T693" s="107">
        <v>0</v>
      </c>
      <c r="U693" s="107">
        <f t="shared" ca="1" si="364"/>
        <v>0</v>
      </c>
      <c r="V693" s="107">
        <f t="shared" ca="1" si="365"/>
        <v>0.5</v>
      </c>
      <c r="W693" s="107"/>
      <c r="X693" s="107"/>
      <c r="Y693" s="107"/>
      <c r="Z693" s="107"/>
    </row>
    <row r="694" spans="1:26" outlineLevel="1">
      <c r="A694">
        <f t="shared" ca="1" si="366"/>
        <v>2</v>
      </c>
      <c r="B694" t="str">
        <f t="shared" ca="1" si="359"/>
        <v>EP3 LPD1 LPS3 LPM1</v>
      </c>
      <c r="C694" s="290">
        <f ca="1">IF($A694&lt;&gt;$A693,1,MOD(C693-1+(COUNTIFS(D$399:$N$399,$A694)=COUNTIFS(D694:$N694,1)),C$398)+1)</f>
        <v>3</v>
      </c>
      <c r="D694" s="288">
        <f ca="1">IF($A694&lt;&gt;D$399,0,IF($A694&lt;&gt;$A693,1,MOD(D693-1+(COUNTIFS(E$399:$N$399,$A694)=COUNTIFS(E694:$N694,1)),D$398)+1))</f>
        <v>0</v>
      </c>
      <c r="E694" s="288">
        <f ca="1">IF($A694&lt;&gt;E$399,0,IF($A694&lt;&gt;$A693,1,MOD(E693-1+(COUNTIFS(F$399:$N$399,$A694)=COUNTIFS(F694:$N694,1)),E$398)+1))</f>
        <v>0</v>
      </c>
      <c r="F694" s="288">
        <f ca="1">IF($A694&lt;&gt;F$399,0,IF($A694&lt;&gt;$A693,1,MOD(F693-1+(COUNTIFS(G$399:$N$399,$A694)=COUNTIFS(G694:$N694,1)),F$398)+1))</f>
        <v>0</v>
      </c>
      <c r="G694" s="288">
        <f ca="1">IF($A694&lt;&gt;G$399,0,IF($A694&lt;&gt;$A693,1,MOD(G693-1+(COUNTIFS(H$399:$N$399,$A694)=COUNTIFS(H694:$N694,1)),G$398)+1))</f>
        <v>1</v>
      </c>
      <c r="H694" s="288">
        <f ca="1">IF($A694&lt;&gt;H$399,0,IF($A694&lt;&gt;$A693,1,MOD(H693-1+(COUNTIFS(I$399:$N$399,$A694)=COUNTIFS(I694:$N694,1)),H$398)+1))</f>
        <v>3</v>
      </c>
      <c r="I694" s="288">
        <f ca="1">IF($A694&lt;&gt;I$399,0,IF($A694&lt;&gt;$A693,1,MOD(I693-1+(COUNTIFS(N$399:$N$399,$A694)=COUNTIFS(N694:$N694,1)),I$398)+1))</f>
        <v>1</v>
      </c>
      <c r="J694" s="288"/>
      <c r="K694" s="288"/>
      <c r="L694" s="288"/>
      <c r="M694" s="288"/>
      <c r="O694">
        <v>294</v>
      </c>
      <c r="P694" s="107">
        <f t="shared" ca="1" si="360"/>
        <v>0.5</v>
      </c>
      <c r="Q694" s="107">
        <f t="shared" ca="1" si="361"/>
        <v>0</v>
      </c>
      <c r="R694" s="107">
        <f t="shared" ca="1" si="362"/>
        <v>0</v>
      </c>
      <c r="S694" s="107">
        <f t="shared" ca="1" si="363"/>
        <v>0</v>
      </c>
      <c r="T694" s="107">
        <v>0</v>
      </c>
      <c r="U694" s="107">
        <f t="shared" ca="1" si="364"/>
        <v>0.5</v>
      </c>
      <c r="V694" s="107">
        <f t="shared" ca="1" si="365"/>
        <v>-0.5</v>
      </c>
      <c r="W694" s="107"/>
      <c r="X694" s="107"/>
      <c r="Y694" s="107"/>
      <c r="Z694" s="107"/>
    </row>
    <row r="695" spans="1:26" outlineLevel="1">
      <c r="A695">
        <f t="shared" ca="1" si="366"/>
        <v>2</v>
      </c>
      <c r="B695" t="str">
        <f t="shared" ca="1" si="359"/>
        <v>EP3 LPD1 LPS3 LPM2</v>
      </c>
      <c r="C695" s="290">
        <f ca="1">IF($A695&lt;&gt;$A694,1,MOD(C694-1+(COUNTIFS(D$399:$N$399,$A695)=COUNTIFS(D695:$N695,1)),C$398)+1)</f>
        <v>3</v>
      </c>
      <c r="D695" s="288">
        <f ca="1">IF($A695&lt;&gt;D$399,0,IF($A695&lt;&gt;$A694,1,MOD(D694-1+(COUNTIFS(E$399:$N$399,$A695)=COUNTIFS(E695:$N695,1)),D$398)+1))</f>
        <v>0</v>
      </c>
      <c r="E695" s="288">
        <f ca="1">IF($A695&lt;&gt;E$399,0,IF($A695&lt;&gt;$A694,1,MOD(E694-1+(COUNTIFS(F$399:$N$399,$A695)=COUNTIFS(F695:$N695,1)),E$398)+1))</f>
        <v>0</v>
      </c>
      <c r="F695" s="288">
        <f ca="1">IF($A695&lt;&gt;F$399,0,IF($A695&lt;&gt;$A694,1,MOD(F694-1+(COUNTIFS(G$399:$N$399,$A695)=COUNTIFS(G695:$N695,1)),F$398)+1))</f>
        <v>0</v>
      </c>
      <c r="G695" s="288">
        <f ca="1">IF($A695&lt;&gt;G$399,0,IF($A695&lt;&gt;$A694,1,MOD(G694-1+(COUNTIFS(H$399:$N$399,$A695)=COUNTIFS(H695:$N695,1)),G$398)+1))</f>
        <v>1</v>
      </c>
      <c r="H695" s="288">
        <f ca="1">IF($A695&lt;&gt;H$399,0,IF($A695&lt;&gt;$A694,1,MOD(H694-1+(COUNTIFS(I$399:$N$399,$A695)=COUNTIFS(I695:$N695,1)),H$398)+1))</f>
        <v>3</v>
      </c>
      <c r="I695" s="288">
        <f ca="1">IF($A695&lt;&gt;I$399,0,IF($A695&lt;&gt;$A694,1,MOD(I694-1+(COUNTIFS(N$399:$N$399,$A695)=COUNTIFS(N695:$N695,1)),I$398)+1))</f>
        <v>2</v>
      </c>
      <c r="J695" s="288"/>
      <c r="K695" s="288"/>
      <c r="L695" s="288"/>
      <c r="M695" s="288"/>
      <c r="O695">
        <v>295</v>
      </c>
      <c r="P695" s="107">
        <f t="shared" ca="1" si="360"/>
        <v>0.5</v>
      </c>
      <c r="Q695" s="107">
        <f t="shared" ca="1" si="361"/>
        <v>0</v>
      </c>
      <c r="R695" s="107">
        <f t="shared" ca="1" si="362"/>
        <v>0</v>
      </c>
      <c r="S695" s="107">
        <f t="shared" ca="1" si="363"/>
        <v>0</v>
      </c>
      <c r="T695" s="107">
        <v>0</v>
      </c>
      <c r="U695" s="107">
        <f t="shared" ca="1" si="364"/>
        <v>0.5</v>
      </c>
      <c r="V695" s="107">
        <f t="shared" ca="1" si="365"/>
        <v>0</v>
      </c>
      <c r="W695" s="107"/>
      <c r="X695" s="107"/>
      <c r="Y695" s="107"/>
      <c r="Z695" s="107"/>
    </row>
    <row r="696" spans="1:26" outlineLevel="1">
      <c r="A696">
        <f t="shared" ca="1" si="366"/>
        <v>2</v>
      </c>
      <c r="B696" t="str">
        <f t="shared" ca="1" si="359"/>
        <v>EP3 LPD1 LPS3 LPM3</v>
      </c>
      <c r="C696" s="290">
        <f ca="1">IF($A696&lt;&gt;$A695,1,MOD(C695-1+(COUNTIFS(D$399:$N$399,$A696)=COUNTIFS(D696:$N696,1)),C$398)+1)</f>
        <v>3</v>
      </c>
      <c r="D696" s="288">
        <f ca="1">IF($A696&lt;&gt;D$399,0,IF($A696&lt;&gt;$A695,1,MOD(D695-1+(COUNTIFS(E$399:$N$399,$A696)=COUNTIFS(E696:$N696,1)),D$398)+1))</f>
        <v>0</v>
      </c>
      <c r="E696" s="288">
        <f ca="1">IF($A696&lt;&gt;E$399,0,IF($A696&lt;&gt;$A695,1,MOD(E695-1+(COUNTIFS(F$399:$N$399,$A696)=COUNTIFS(F696:$N696,1)),E$398)+1))</f>
        <v>0</v>
      </c>
      <c r="F696" s="288">
        <f ca="1">IF($A696&lt;&gt;F$399,0,IF($A696&lt;&gt;$A695,1,MOD(F695-1+(COUNTIFS(G$399:$N$399,$A696)=COUNTIFS(G696:$N696,1)),F$398)+1))</f>
        <v>0</v>
      </c>
      <c r="G696" s="288">
        <f ca="1">IF($A696&lt;&gt;G$399,0,IF($A696&lt;&gt;$A695,1,MOD(G695-1+(COUNTIFS(H$399:$N$399,$A696)=COUNTIFS(H696:$N696,1)),G$398)+1))</f>
        <v>1</v>
      </c>
      <c r="H696" s="288">
        <f ca="1">IF($A696&lt;&gt;H$399,0,IF($A696&lt;&gt;$A695,1,MOD(H695-1+(COUNTIFS(I$399:$N$399,$A696)=COUNTIFS(I696:$N696,1)),H$398)+1))</f>
        <v>3</v>
      </c>
      <c r="I696" s="288">
        <f ca="1">IF($A696&lt;&gt;I$399,0,IF($A696&lt;&gt;$A695,1,MOD(I695-1+(COUNTIFS(N$399:$N$399,$A696)=COUNTIFS(N696:$N696,1)),I$398)+1))</f>
        <v>3</v>
      </c>
      <c r="J696" s="288"/>
      <c r="K696" s="288"/>
      <c r="L696" s="288"/>
      <c r="M696" s="288"/>
      <c r="O696">
        <v>296</v>
      </c>
      <c r="P696" s="107">
        <f t="shared" ca="1" si="360"/>
        <v>0.5</v>
      </c>
      <c r="Q696" s="107">
        <f t="shared" ca="1" si="361"/>
        <v>0</v>
      </c>
      <c r="R696" s="107">
        <f t="shared" ca="1" si="362"/>
        <v>0</v>
      </c>
      <c r="S696" s="107">
        <f t="shared" ca="1" si="363"/>
        <v>0</v>
      </c>
      <c r="T696" s="107">
        <v>0</v>
      </c>
      <c r="U696" s="107">
        <f t="shared" ca="1" si="364"/>
        <v>0.5</v>
      </c>
      <c r="V696" s="107">
        <f t="shared" ca="1" si="365"/>
        <v>0.5</v>
      </c>
      <c r="W696" s="107"/>
      <c r="X696" s="107"/>
      <c r="Y696" s="107"/>
      <c r="Z696" s="107"/>
    </row>
    <row r="697" spans="1:26" outlineLevel="1">
      <c r="A697">
        <f t="shared" ca="1" si="366"/>
        <v>2</v>
      </c>
      <c r="B697" t="str">
        <f t="shared" ca="1" si="359"/>
        <v>EP1 LPD1 LPS1 LPM1</v>
      </c>
      <c r="C697" s="290">
        <f ca="1">IF($A697&lt;&gt;$A696,1,MOD(C696-1+(COUNTIFS(D$399:$N$399,$A697)=COUNTIFS(D697:$N697,1)),C$398)+1)</f>
        <v>1</v>
      </c>
      <c r="D697" s="288">
        <f ca="1">IF($A697&lt;&gt;D$399,0,IF($A697&lt;&gt;$A696,1,MOD(D696-1+(COUNTIFS(E$399:$N$399,$A697)=COUNTIFS(E697:$N697,1)),D$398)+1))</f>
        <v>0</v>
      </c>
      <c r="E697" s="288">
        <f ca="1">IF($A697&lt;&gt;E$399,0,IF($A697&lt;&gt;$A696,1,MOD(E696-1+(COUNTIFS(F$399:$N$399,$A697)=COUNTIFS(F697:$N697,1)),E$398)+1))</f>
        <v>0</v>
      </c>
      <c r="F697" s="288">
        <f ca="1">IF($A697&lt;&gt;F$399,0,IF($A697&lt;&gt;$A696,1,MOD(F696-1+(COUNTIFS(G$399:$N$399,$A697)=COUNTIFS(G697:$N697,1)),F$398)+1))</f>
        <v>0</v>
      </c>
      <c r="G697" s="288">
        <f ca="1">IF($A697&lt;&gt;G$399,0,IF($A697&lt;&gt;$A696,1,MOD(G696-1+(COUNTIFS(H$399:$N$399,$A697)=COUNTIFS(H697:$N697,1)),G$398)+1))</f>
        <v>1</v>
      </c>
      <c r="H697" s="288">
        <f ca="1">IF($A697&lt;&gt;H$399,0,IF($A697&lt;&gt;$A696,1,MOD(H696-1+(COUNTIFS(I$399:$N$399,$A697)=COUNTIFS(I697:$N697,1)),H$398)+1))</f>
        <v>1</v>
      </c>
      <c r="I697" s="288">
        <f ca="1">IF($A697&lt;&gt;I$399,0,IF($A697&lt;&gt;$A696,1,MOD(I696-1+(COUNTIFS(N$399:$N$399,$A697)=COUNTIFS(N697:$N697,1)),I$398)+1))</f>
        <v>1</v>
      </c>
      <c r="J697" s="288"/>
      <c r="K697" s="288"/>
      <c r="L697" s="288"/>
      <c r="M697" s="288"/>
      <c r="O697">
        <v>297</v>
      </c>
      <c r="P697" s="107">
        <f t="shared" ca="1" si="360"/>
        <v>-0.5</v>
      </c>
      <c r="Q697" s="107">
        <f t="shared" ca="1" si="361"/>
        <v>0</v>
      </c>
      <c r="R697" s="107">
        <f t="shared" ca="1" si="362"/>
        <v>0</v>
      </c>
      <c r="S697" s="107">
        <f t="shared" ca="1" si="363"/>
        <v>0</v>
      </c>
      <c r="T697" s="107">
        <v>0</v>
      </c>
      <c r="U697" s="107">
        <f t="shared" ca="1" si="364"/>
        <v>-0.5</v>
      </c>
      <c r="V697" s="107">
        <f t="shared" ca="1" si="365"/>
        <v>-0.5</v>
      </c>
      <c r="W697" s="107"/>
      <c r="X697" s="107"/>
      <c r="Y697" s="107"/>
      <c r="Z697" s="107"/>
    </row>
    <row r="698" spans="1:26" outlineLevel="1">
      <c r="A698">
        <f t="shared" ca="1" si="366"/>
        <v>2</v>
      </c>
      <c r="B698" t="str">
        <f t="shared" ca="1" si="359"/>
        <v>EP1 LPD1 LPS1 LPM2</v>
      </c>
      <c r="C698" s="290">
        <f ca="1">IF($A698&lt;&gt;$A697,1,MOD(C697-1+(COUNTIFS(D$399:$N$399,$A698)=COUNTIFS(D698:$N698,1)),C$398)+1)</f>
        <v>1</v>
      </c>
      <c r="D698" s="288">
        <f ca="1">IF($A698&lt;&gt;D$399,0,IF($A698&lt;&gt;$A697,1,MOD(D697-1+(COUNTIFS(E$399:$N$399,$A698)=COUNTIFS(E698:$N698,1)),D$398)+1))</f>
        <v>0</v>
      </c>
      <c r="E698" s="288">
        <f ca="1">IF($A698&lt;&gt;E$399,0,IF($A698&lt;&gt;$A697,1,MOD(E697-1+(COUNTIFS(F$399:$N$399,$A698)=COUNTIFS(F698:$N698,1)),E$398)+1))</f>
        <v>0</v>
      </c>
      <c r="F698" s="288">
        <f ca="1">IF($A698&lt;&gt;F$399,0,IF($A698&lt;&gt;$A697,1,MOD(F697-1+(COUNTIFS(G$399:$N$399,$A698)=COUNTIFS(G698:$N698,1)),F$398)+1))</f>
        <v>0</v>
      </c>
      <c r="G698" s="288">
        <f ca="1">IF($A698&lt;&gt;G$399,0,IF($A698&lt;&gt;$A697,1,MOD(G697-1+(COUNTIFS(H$399:$N$399,$A698)=COUNTIFS(H698:$N698,1)),G$398)+1))</f>
        <v>1</v>
      </c>
      <c r="H698" s="288">
        <f ca="1">IF($A698&lt;&gt;H$399,0,IF($A698&lt;&gt;$A697,1,MOD(H697-1+(COUNTIFS(I$399:$N$399,$A698)=COUNTIFS(I698:$N698,1)),H$398)+1))</f>
        <v>1</v>
      </c>
      <c r="I698" s="288">
        <f ca="1">IF($A698&lt;&gt;I$399,0,IF($A698&lt;&gt;$A697,1,MOD(I697-1+(COUNTIFS(N$399:$N$399,$A698)=COUNTIFS(N698:$N698,1)),I$398)+1))</f>
        <v>2</v>
      </c>
      <c r="J698" s="288"/>
      <c r="K698" s="288"/>
      <c r="L698" s="288"/>
      <c r="M698" s="288"/>
      <c r="O698">
        <v>298</v>
      </c>
      <c r="P698" s="107">
        <f t="shared" ca="1" si="360"/>
        <v>-0.5</v>
      </c>
      <c r="Q698" s="107">
        <f t="shared" ca="1" si="361"/>
        <v>0</v>
      </c>
      <c r="R698" s="107">
        <f t="shared" ca="1" si="362"/>
        <v>0</v>
      </c>
      <c r="S698" s="107">
        <f t="shared" ca="1" si="363"/>
        <v>0</v>
      </c>
      <c r="T698" s="107">
        <v>0</v>
      </c>
      <c r="U698" s="107">
        <f t="shared" ca="1" si="364"/>
        <v>-0.5</v>
      </c>
      <c r="V698" s="107">
        <f t="shared" ca="1" si="365"/>
        <v>0</v>
      </c>
      <c r="W698" s="107"/>
      <c r="X698" s="107"/>
      <c r="Y698" s="107"/>
      <c r="Z698" s="107"/>
    </row>
    <row r="699" spans="1:26" outlineLevel="1">
      <c r="A699">
        <f t="shared" ca="1" si="366"/>
        <v>2</v>
      </c>
      <c r="B699" t="str">
        <f t="shared" ca="1" si="359"/>
        <v>EP1 LPD1 LPS1 LPM3</v>
      </c>
      <c r="C699" s="290">
        <f ca="1">IF($A699&lt;&gt;$A698,1,MOD(C698-1+(COUNTIFS(D$399:$N$399,$A699)=COUNTIFS(D699:$N699,1)),C$398)+1)</f>
        <v>1</v>
      </c>
      <c r="D699" s="288">
        <f ca="1">IF($A699&lt;&gt;D$399,0,IF($A699&lt;&gt;$A698,1,MOD(D698-1+(COUNTIFS(E$399:$N$399,$A699)=COUNTIFS(E699:$N699,1)),D$398)+1))</f>
        <v>0</v>
      </c>
      <c r="E699" s="288">
        <f ca="1">IF($A699&lt;&gt;E$399,0,IF($A699&lt;&gt;$A698,1,MOD(E698-1+(COUNTIFS(F$399:$N$399,$A699)=COUNTIFS(F699:$N699,1)),E$398)+1))</f>
        <v>0</v>
      </c>
      <c r="F699" s="288">
        <f ca="1">IF($A699&lt;&gt;F$399,0,IF($A699&lt;&gt;$A698,1,MOD(F698-1+(COUNTIFS(G$399:$N$399,$A699)=COUNTIFS(G699:$N699,1)),F$398)+1))</f>
        <v>0</v>
      </c>
      <c r="G699" s="288">
        <f ca="1">IF($A699&lt;&gt;G$399,0,IF($A699&lt;&gt;$A698,1,MOD(G698-1+(COUNTIFS(H$399:$N$399,$A699)=COUNTIFS(H699:$N699,1)),G$398)+1))</f>
        <v>1</v>
      </c>
      <c r="H699" s="288">
        <f ca="1">IF($A699&lt;&gt;H$399,0,IF($A699&lt;&gt;$A698,1,MOD(H698-1+(COUNTIFS(I$399:$N$399,$A699)=COUNTIFS(I699:$N699,1)),H$398)+1))</f>
        <v>1</v>
      </c>
      <c r="I699" s="288">
        <f ca="1">IF($A699&lt;&gt;I$399,0,IF($A699&lt;&gt;$A698,1,MOD(I698-1+(COUNTIFS(N$399:$N$399,$A699)=COUNTIFS(N699:$N699,1)),I$398)+1))</f>
        <v>3</v>
      </c>
      <c r="J699" s="288"/>
      <c r="K699" s="288"/>
      <c r="L699" s="288"/>
      <c r="M699" s="288"/>
      <c r="O699">
        <v>299</v>
      </c>
      <c r="P699" s="107">
        <f t="shared" ca="1" si="360"/>
        <v>-0.5</v>
      </c>
      <c r="Q699" s="107">
        <f t="shared" ca="1" si="361"/>
        <v>0</v>
      </c>
      <c r="R699" s="107">
        <f t="shared" ca="1" si="362"/>
        <v>0</v>
      </c>
      <c r="S699" s="107">
        <f t="shared" ca="1" si="363"/>
        <v>0</v>
      </c>
      <c r="T699" s="107">
        <v>0</v>
      </c>
      <c r="U699" s="107">
        <f t="shared" ca="1" si="364"/>
        <v>-0.5</v>
      </c>
      <c r="V699" s="107">
        <f t="shared" ca="1" si="365"/>
        <v>0.5</v>
      </c>
      <c r="W699" s="107"/>
      <c r="X699" s="107"/>
      <c r="Y699" s="107"/>
      <c r="Z699" s="107"/>
    </row>
    <row r="700" spans="1:26" outlineLevel="1">
      <c r="A700">
        <f t="shared" ca="1" si="366"/>
        <v>2</v>
      </c>
      <c r="B700" t="str">
        <f t="shared" ca="1" si="359"/>
        <v>EP1 LPD1 LPS2 LPM1</v>
      </c>
      <c r="C700" s="290">
        <f ca="1">IF($A700&lt;&gt;$A699,1,MOD(C699-1+(COUNTIFS(D$399:$N$399,$A700)=COUNTIFS(D700:$N700,1)),C$398)+1)</f>
        <v>1</v>
      </c>
      <c r="D700" s="288">
        <f ca="1">IF($A700&lt;&gt;D$399,0,IF($A700&lt;&gt;$A699,1,MOD(D699-1+(COUNTIFS(E$399:$N$399,$A700)=COUNTIFS(E700:$N700,1)),D$398)+1))</f>
        <v>0</v>
      </c>
      <c r="E700" s="288">
        <f ca="1">IF($A700&lt;&gt;E$399,0,IF($A700&lt;&gt;$A699,1,MOD(E699-1+(COUNTIFS(F$399:$N$399,$A700)=COUNTIFS(F700:$N700,1)),E$398)+1))</f>
        <v>0</v>
      </c>
      <c r="F700" s="288">
        <f ca="1">IF($A700&lt;&gt;F$399,0,IF($A700&lt;&gt;$A699,1,MOD(F699-1+(COUNTIFS(G$399:$N$399,$A700)=COUNTIFS(G700:$N700,1)),F$398)+1))</f>
        <v>0</v>
      </c>
      <c r="G700" s="288">
        <f ca="1">IF($A700&lt;&gt;G$399,0,IF($A700&lt;&gt;$A699,1,MOD(G699-1+(COUNTIFS(H$399:$N$399,$A700)=COUNTIFS(H700:$N700,1)),G$398)+1))</f>
        <v>1</v>
      </c>
      <c r="H700" s="288">
        <f ca="1">IF($A700&lt;&gt;H$399,0,IF($A700&lt;&gt;$A699,1,MOD(H699-1+(COUNTIFS(I$399:$N$399,$A700)=COUNTIFS(I700:$N700,1)),H$398)+1))</f>
        <v>2</v>
      </c>
      <c r="I700" s="288">
        <f ca="1">IF($A700&lt;&gt;I$399,0,IF($A700&lt;&gt;$A699,1,MOD(I699-1+(COUNTIFS(N$399:$N$399,$A700)=COUNTIFS(N700:$N700,1)),I$398)+1))</f>
        <v>1</v>
      </c>
      <c r="J700" s="288"/>
      <c r="K700" s="288"/>
      <c r="L700" s="288"/>
      <c r="M700" s="288"/>
      <c r="O700">
        <v>300</v>
      </c>
      <c r="P700" s="107">
        <f t="shared" ca="1" si="360"/>
        <v>-0.5</v>
      </c>
      <c r="Q700" s="107">
        <f t="shared" ca="1" si="361"/>
        <v>0</v>
      </c>
      <c r="R700" s="107">
        <f t="shared" ca="1" si="362"/>
        <v>0</v>
      </c>
      <c r="S700" s="107">
        <f t="shared" ca="1" si="363"/>
        <v>0</v>
      </c>
      <c r="T700" s="107">
        <v>0</v>
      </c>
      <c r="U700" s="107">
        <f t="shared" ca="1" si="364"/>
        <v>0</v>
      </c>
      <c r="V700" s="107">
        <f t="shared" ca="1" si="365"/>
        <v>-0.5</v>
      </c>
      <c r="W700" s="107"/>
      <c r="X700" s="107"/>
      <c r="Y700" s="107"/>
      <c r="Z700" s="107"/>
    </row>
    <row r="701" spans="1:26" outlineLevel="1">
      <c r="A701">
        <f t="shared" ca="1" si="366"/>
        <v>2</v>
      </c>
      <c r="B701" t="str">
        <f t="shared" ca="1" si="359"/>
        <v>EP1 LPD1 LPS2 LPM2</v>
      </c>
      <c r="C701" s="290">
        <f ca="1">IF($A701&lt;&gt;$A700,1,MOD(C700-1+(COUNTIFS(D$399:$N$399,$A701)=COUNTIFS(D701:$N701,1)),C$398)+1)</f>
        <v>1</v>
      </c>
      <c r="D701" s="288">
        <f ca="1">IF($A701&lt;&gt;D$399,0,IF($A701&lt;&gt;$A700,1,MOD(D700-1+(COUNTIFS(E$399:$N$399,$A701)=COUNTIFS(E701:$N701,1)),D$398)+1))</f>
        <v>0</v>
      </c>
      <c r="E701" s="288">
        <f ca="1">IF($A701&lt;&gt;E$399,0,IF($A701&lt;&gt;$A700,1,MOD(E700-1+(COUNTIFS(F$399:$N$399,$A701)=COUNTIFS(F701:$N701,1)),E$398)+1))</f>
        <v>0</v>
      </c>
      <c r="F701" s="288">
        <f ca="1">IF($A701&lt;&gt;F$399,0,IF($A701&lt;&gt;$A700,1,MOD(F700-1+(COUNTIFS(G$399:$N$399,$A701)=COUNTIFS(G701:$N701,1)),F$398)+1))</f>
        <v>0</v>
      </c>
      <c r="G701" s="288">
        <f ca="1">IF($A701&lt;&gt;G$399,0,IF($A701&lt;&gt;$A700,1,MOD(G700-1+(COUNTIFS(H$399:$N$399,$A701)=COUNTIFS(H701:$N701,1)),G$398)+1))</f>
        <v>1</v>
      </c>
      <c r="H701" s="288">
        <f ca="1">IF($A701&lt;&gt;H$399,0,IF($A701&lt;&gt;$A700,1,MOD(H700-1+(COUNTIFS(I$399:$N$399,$A701)=COUNTIFS(I701:$N701,1)),H$398)+1))</f>
        <v>2</v>
      </c>
      <c r="I701" s="288">
        <f ca="1">IF($A701&lt;&gt;I$399,0,IF($A701&lt;&gt;$A700,1,MOD(I700-1+(COUNTIFS(N$399:$N$399,$A701)=COUNTIFS(N701:$N701,1)),I$398)+1))</f>
        <v>2</v>
      </c>
      <c r="J701" s="288"/>
      <c r="K701" s="288"/>
      <c r="L701" s="288"/>
      <c r="M701" s="288"/>
      <c r="O701">
        <v>301</v>
      </c>
      <c r="P701" s="107">
        <f t="shared" ca="1" si="360"/>
        <v>-0.5</v>
      </c>
      <c r="Q701" s="107">
        <f t="shared" ca="1" si="361"/>
        <v>0</v>
      </c>
      <c r="R701" s="107">
        <f t="shared" ca="1" si="362"/>
        <v>0</v>
      </c>
      <c r="S701" s="107">
        <f t="shared" ca="1" si="363"/>
        <v>0</v>
      </c>
      <c r="T701" s="107">
        <v>0</v>
      </c>
      <c r="U701" s="107">
        <f t="shared" ca="1" si="364"/>
        <v>0</v>
      </c>
      <c r="V701" s="107">
        <f t="shared" ca="1" si="365"/>
        <v>0</v>
      </c>
      <c r="W701" s="107"/>
      <c r="X701" s="107"/>
      <c r="Y701" s="107"/>
      <c r="Z701" s="107"/>
    </row>
    <row r="702" spans="1:26" outlineLevel="1">
      <c r="A702">
        <f t="shared" ca="1" si="366"/>
        <v>2</v>
      </c>
      <c r="B702" t="str">
        <f t="shared" ca="1" si="359"/>
        <v>EP1 LPD1 LPS2 LPM3</v>
      </c>
      <c r="C702" s="290">
        <f ca="1">IF($A702&lt;&gt;$A701,1,MOD(C701-1+(COUNTIFS(D$399:$N$399,$A702)=COUNTIFS(D702:$N702,1)),C$398)+1)</f>
        <v>1</v>
      </c>
      <c r="D702" s="288">
        <f ca="1">IF($A702&lt;&gt;D$399,0,IF($A702&lt;&gt;$A701,1,MOD(D701-1+(COUNTIFS(E$399:$N$399,$A702)=COUNTIFS(E702:$N702,1)),D$398)+1))</f>
        <v>0</v>
      </c>
      <c r="E702" s="288">
        <f ca="1">IF($A702&lt;&gt;E$399,0,IF($A702&lt;&gt;$A701,1,MOD(E701-1+(COUNTIFS(F$399:$N$399,$A702)=COUNTIFS(F702:$N702,1)),E$398)+1))</f>
        <v>0</v>
      </c>
      <c r="F702" s="288">
        <f ca="1">IF($A702&lt;&gt;F$399,0,IF($A702&lt;&gt;$A701,1,MOD(F701-1+(COUNTIFS(G$399:$N$399,$A702)=COUNTIFS(G702:$N702,1)),F$398)+1))</f>
        <v>0</v>
      </c>
      <c r="G702" s="288">
        <f ca="1">IF($A702&lt;&gt;G$399,0,IF($A702&lt;&gt;$A701,1,MOD(G701-1+(COUNTIFS(H$399:$N$399,$A702)=COUNTIFS(H702:$N702,1)),G$398)+1))</f>
        <v>1</v>
      </c>
      <c r="H702" s="288">
        <f ca="1">IF($A702&lt;&gt;H$399,0,IF($A702&lt;&gt;$A701,1,MOD(H701-1+(COUNTIFS(I$399:$N$399,$A702)=COUNTIFS(I702:$N702,1)),H$398)+1))</f>
        <v>2</v>
      </c>
      <c r="I702" s="288">
        <f ca="1">IF($A702&lt;&gt;I$399,0,IF($A702&lt;&gt;$A701,1,MOD(I701-1+(COUNTIFS(N$399:$N$399,$A702)=COUNTIFS(N702:$N702,1)),I$398)+1))</f>
        <v>3</v>
      </c>
      <c r="J702" s="288"/>
      <c r="K702" s="288"/>
      <c r="L702" s="288"/>
      <c r="M702" s="288"/>
      <c r="O702">
        <v>302</v>
      </c>
      <c r="P702" s="107">
        <f t="shared" ca="1" si="360"/>
        <v>-0.5</v>
      </c>
      <c r="Q702" s="107">
        <f t="shared" ca="1" si="361"/>
        <v>0</v>
      </c>
      <c r="R702" s="107">
        <f t="shared" ca="1" si="362"/>
        <v>0</v>
      </c>
      <c r="S702" s="107">
        <f t="shared" ca="1" si="363"/>
        <v>0</v>
      </c>
      <c r="T702" s="107">
        <v>0</v>
      </c>
      <c r="U702" s="107">
        <f t="shared" ca="1" si="364"/>
        <v>0</v>
      </c>
      <c r="V702" s="107">
        <f t="shared" ca="1" si="365"/>
        <v>0.5</v>
      </c>
      <c r="W702" s="107"/>
      <c r="X702" s="107"/>
      <c r="Y702" s="107"/>
      <c r="Z702" s="107"/>
    </row>
    <row r="703" spans="1:26" outlineLevel="1">
      <c r="A703">
        <f t="shared" ca="1" si="366"/>
        <v>2</v>
      </c>
      <c r="B703" t="str">
        <f t="shared" ca="1" si="359"/>
        <v>EP1 LPD1 LPS3 LPM1</v>
      </c>
      <c r="C703" s="290">
        <f ca="1">IF($A703&lt;&gt;$A702,1,MOD(C702-1+(COUNTIFS(D$399:$N$399,$A703)=COUNTIFS(D703:$N703,1)),C$398)+1)</f>
        <v>1</v>
      </c>
      <c r="D703" s="288">
        <f ca="1">IF($A703&lt;&gt;D$399,0,IF($A703&lt;&gt;$A702,1,MOD(D702-1+(COUNTIFS(E$399:$N$399,$A703)=COUNTIFS(E703:$N703,1)),D$398)+1))</f>
        <v>0</v>
      </c>
      <c r="E703" s="288">
        <f ca="1">IF($A703&lt;&gt;E$399,0,IF($A703&lt;&gt;$A702,1,MOD(E702-1+(COUNTIFS(F$399:$N$399,$A703)=COUNTIFS(F703:$N703,1)),E$398)+1))</f>
        <v>0</v>
      </c>
      <c r="F703" s="288">
        <f ca="1">IF($A703&lt;&gt;F$399,0,IF($A703&lt;&gt;$A702,1,MOD(F702-1+(COUNTIFS(G$399:$N$399,$A703)=COUNTIFS(G703:$N703,1)),F$398)+1))</f>
        <v>0</v>
      </c>
      <c r="G703" s="288">
        <f ca="1">IF($A703&lt;&gt;G$399,0,IF($A703&lt;&gt;$A702,1,MOD(G702-1+(COUNTIFS(H$399:$N$399,$A703)=COUNTIFS(H703:$N703,1)),G$398)+1))</f>
        <v>1</v>
      </c>
      <c r="H703" s="288">
        <f ca="1">IF($A703&lt;&gt;H$399,0,IF($A703&lt;&gt;$A702,1,MOD(H702-1+(COUNTIFS(I$399:$N$399,$A703)=COUNTIFS(I703:$N703,1)),H$398)+1))</f>
        <v>3</v>
      </c>
      <c r="I703" s="288">
        <f ca="1">IF($A703&lt;&gt;I$399,0,IF($A703&lt;&gt;$A702,1,MOD(I702-1+(COUNTIFS(N$399:$N$399,$A703)=COUNTIFS(N703:$N703,1)),I$398)+1))</f>
        <v>1</v>
      </c>
      <c r="J703" s="288"/>
      <c r="K703" s="288"/>
      <c r="L703" s="288"/>
      <c r="M703" s="288"/>
      <c r="O703">
        <v>303</v>
      </c>
      <c r="P703" s="107">
        <f t="shared" ca="1" si="360"/>
        <v>-0.5</v>
      </c>
      <c r="Q703" s="107">
        <f t="shared" ca="1" si="361"/>
        <v>0</v>
      </c>
      <c r="R703" s="107">
        <f t="shared" ca="1" si="362"/>
        <v>0</v>
      </c>
      <c r="S703" s="107">
        <f t="shared" ca="1" si="363"/>
        <v>0</v>
      </c>
      <c r="T703" s="107">
        <v>0</v>
      </c>
      <c r="U703" s="107">
        <f t="shared" ca="1" si="364"/>
        <v>0.5</v>
      </c>
      <c r="V703" s="107">
        <f t="shared" ca="1" si="365"/>
        <v>-0.5</v>
      </c>
      <c r="W703" s="107"/>
      <c r="X703" s="107"/>
      <c r="Y703" s="107"/>
      <c r="Z703" s="107"/>
    </row>
    <row r="704" spans="1:26" outlineLevel="1">
      <c r="A704">
        <f t="shared" ca="1" si="366"/>
        <v>2</v>
      </c>
      <c r="B704" t="str">
        <f t="shared" ca="1" si="359"/>
        <v>EP1 LPD1 LPS3 LPM2</v>
      </c>
      <c r="C704" s="290">
        <f ca="1">IF($A704&lt;&gt;$A703,1,MOD(C703-1+(COUNTIFS(D$399:$N$399,$A704)=COUNTIFS(D704:$N704,1)),C$398)+1)</f>
        <v>1</v>
      </c>
      <c r="D704" s="288">
        <f ca="1">IF($A704&lt;&gt;D$399,0,IF($A704&lt;&gt;$A703,1,MOD(D703-1+(COUNTIFS(E$399:$N$399,$A704)=COUNTIFS(E704:$N704,1)),D$398)+1))</f>
        <v>0</v>
      </c>
      <c r="E704" s="288">
        <f ca="1">IF($A704&lt;&gt;E$399,0,IF($A704&lt;&gt;$A703,1,MOD(E703-1+(COUNTIFS(F$399:$N$399,$A704)=COUNTIFS(F704:$N704,1)),E$398)+1))</f>
        <v>0</v>
      </c>
      <c r="F704" s="288">
        <f ca="1">IF($A704&lt;&gt;F$399,0,IF($A704&lt;&gt;$A703,1,MOD(F703-1+(COUNTIFS(G$399:$N$399,$A704)=COUNTIFS(G704:$N704,1)),F$398)+1))</f>
        <v>0</v>
      </c>
      <c r="G704" s="288">
        <f ca="1">IF($A704&lt;&gt;G$399,0,IF($A704&lt;&gt;$A703,1,MOD(G703-1+(COUNTIFS(H$399:$N$399,$A704)=COUNTIFS(H704:$N704,1)),G$398)+1))</f>
        <v>1</v>
      </c>
      <c r="H704" s="288">
        <f ca="1">IF($A704&lt;&gt;H$399,0,IF($A704&lt;&gt;$A703,1,MOD(H703-1+(COUNTIFS(I$399:$N$399,$A704)=COUNTIFS(I704:$N704,1)),H$398)+1))</f>
        <v>3</v>
      </c>
      <c r="I704" s="288">
        <f ca="1">IF($A704&lt;&gt;I$399,0,IF($A704&lt;&gt;$A703,1,MOD(I703-1+(COUNTIFS(N$399:$N$399,$A704)=COUNTIFS(N704:$N704,1)),I$398)+1))</f>
        <v>2</v>
      </c>
      <c r="J704" s="288"/>
      <c r="K704" s="288"/>
      <c r="L704" s="288"/>
      <c r="M704" s="288"/>
      <c r="O704">
        <v>304</v>
      </c>
      <c r="P704" s="107">
        <f t="shared" ca="1" si="360"/>
        <v>-0.5</v>
      </c>
      <c r="Q704" s="107">
        <f t="shared" ca="1" si="361"/>
        <v>0</v>
      </c>
      <c r="R704" s="107">
        <f t="shared" ca="1" si="362"/>
        <v>0</v>
      </c>
      <c r="S704" s="107">
        <f t="shared" ca="1" si="363"/>
        <v>0</v>
      </c>
      <c r="T704" s="107">
        <v>0</v>
      </c>
      <c r="U704" s="107">
        <f t="shared" ca="1" si="364"/>
        <v>0.5</v>
      </c>
      <c r="V704" s="107">
        <f t="shared" ca="1" si="365"/>
        <v>0</v>
      </c>
      <c r="W704" s="107"/>
      <c r="X704" s="107"/>
      <c r="Y704" s="107"/>
      <c r="Z704" s="107"/>
    </row>
    <row r="705" spans="1:26" outlineLevel="1">
      <c r="A705">
        <f t="shared" ca="1" si="366"/>
        <v>2</v>
      </c>
      <c r="B705" t="str">
        <f t="shared" ca="1" si="359"/>
        <v>EP1 LPD1 LPS3 LPM3</v>
      </c>
      <c r="C705" s="290">
        <f ca="1">IF($A705&lt;&gt;$A704,1,MOD(C704-1+(COUNTIFS(D$399:$N$399,$A705)=COUNTIFS(D705:$N705,1)),C$398)+1)</f>
        <v>1</v>
      </c>
      <c r="D705" s="288">
        <f ca="1">IF($A705&lt;&gt;D$399,0,IF($A705&lt;&gt;$A704,1,MOD(D704-1+(COUNTIFS(E$399:$N$399,$A705)=COUNTIFS(E705:$N705,1)),D$398)+1))</f>
        <v>0</v>
      </c>
      <c r="E705" s="288">
        <f ca="1">IF($A705&lt;&gt;E$399,0,IF($A705&lt;&gt;$A704,1,MOD(E704-1+(COUNTIFS(F$399:$N$399,$A705)=COUNTIFS(F705:$N705,1)),E$398)+1))</f>
        <v>0</v>
      </c>
      <c r="F705" s="288">
        <f ca="1">IF($A705&lt;&gt;F$399,0,IF($A705&lt;&gt;$A704,1,MOD(F704-1+(COUNTIFS(G$399:$N$399,$A705)=COUNTIFS(G705:$N705,1)),F$398)+1))</f>
        <v>0</v>
      </c>
      <c r="G705" s="288">
        <f ca="1">IF($A705&lt;&gt;G$399,0,IF($A705&lt;&gt;$A704,1,MOD(G704-1+(COUNTIFS(H$399:$N$399,$A705)=COUNTIFS(H705:$N705,1)),G$398)+1))</f>
        <v>1</v>
      </c>
      <c r="H705" s="288">
        <f ca="1">IF($A705&lt;&gt;H$399,0,IF($A705&lt;&gt;$A704,1,MOD(H704-1+(COUNTIFS(I$399:$N$399,$A705)=COUNTIFS(I705:$N705,1)),H$398)+1))</f>
        <v>3</v>
      </c>
      <c r="I705" s="288">
        <f ca="1">IF($A705&lt;&gt;I$399,0,IF($A705&lt;&gt;$A704,1,MOD(I704-1+(COUNTIFS(N$399:$N$399,$A705)=COUNTIFS(N705:$N705,1)),I$398)+1))</f>
        <v>3</v>
      </c>
      <c r="J705" s="288"/>
      <c r="K705" s="288"/>
      <c r="L705" s="288"/>
      <c r="M705" s="288"/>
      <c r="O705">
        <v>305</v>
      </c>
      <c r="P705" s="107">
        <f t="shared" ca="1" si="360"/>
        <v>-0.5</v>
      </c>
      <c r="Q705" s="107">
        <f t="shared" ca="1" si="361"/>
        <v>0</v>
      </c>
      <c r="R705" s="107">
        <f t="shared" ca="1" si="362"/>
        <v>0</v>
      </c>
      <c r="S705" s="107">
        <f t="shared" ca="1" si="363"/>
        <v>0</v>
      </c>
      <c r="T705" s="107">
        <v>0</v>
      </c>
      <c r="U705" s="107">
        <f t="shared" ca="1" si="364"/>
        <v>0.5</v>
      </c>
      <c r="V705" s="107">
        <f t="shared" ca="1" si="365"/>
        <v>0.5</v>
      </c>
      <c r="W705" s="107"/>
      <c r="X705" s="107"/>
      <c r="Y705" s="107"/>
      <c r="Z705" s="107"/>
    </row>
    <row r="706" spans="1:26" outlineLevel="1">
      <c r="A706">
        <f t="shared" ca="1" si="366"/>
        <v>2</v>
      </c>
      <c r="B706" t="str">
        <f t="shared" ca="1" si="359"/>
        <v>EP2 LPD1 LPS1 LPM1</v>
      </c>
      <c r="C706" s="290">
        <f ca="1">IF($A706&lt;&gt;$A705,1,MOD(C705-1+(COUNTIFS(D$399:$N$399,$A706)=COUNTIFS(D706:$N706,1)),C$398)+1)</f>
        <v>2</v>
      </c>
      <c r="D706" s="288">
        <f ca="1">IF($A706&lt;&gt;D$399,0,IF($A706&lt;&gt;$A705,1,MOD(D705-1+(COUNTIFS(E$399:$N$399,$A706)=COUNTIFS(E706:$N706,1)),D$398)+1))</f>
        <v>0</v>
      </c>
      <c r="E706" s="288">
        <f ca="1">IF($A706&lt;&gt;E$399,0,IF($A706&lt;&gt;$A705,1,MOD(E705-1+(COUNTIFS(F$399:$N$399,$A706)=COUNTIFS(F706:$N706,1)),E$398)+1))</f>
        <v>0</v>
      </c>
      <c r="F706" s="288">
        <f ca="1">IF($A706&lt;&gt;F$399,0,IF($A706&lt;&gt;$A705,1,MOD(F705-1+(COUNTIFS(G$399:$N$399,$A706)=COUNTIFS(G706:$N706,1)),F$398)+1))</f>
        <v>0</v>
      </c>
      <c r="G706" s="288">
        <f ca="1">IF($A706&lt;&gt;G$399,0,IF($A706&lt;&gt;$A705,1,MOD(G705-1+(COUNTIFS(H$399:$N$399,$A706)=COUNTIFS(H706:$N706,1)),G$398)+1))</f>
        <v>1</v>
      </c>
      <c r="H706" s="288">
        <f ca="1">IF($A706&lt;&gt;H$399,0,IF($A706&lt;&gt;$A705,1,MOD(H705-1+(COUNTIFS(I$399:$N$399,$A706)=COUNTIFS(I706:$N706,1)),H$398)+1))</f>
        <v>1</v>
      </c>
      <c r="I706" s="288">
        <f ca="1">IF($A706&lt;&gt;I$399,0,IF($A706&lt;&gt;$A705,1,MOD(I705-1+(COUNTIFS(N$399:$N$399,$A706)=COUNTIFS(N706:$N706,1)),I$398)+1))</f>
        <v>1</v>
      </c>
      <c r="J706" s="288"/>
      <c r="K706" s="288"/>
      <c r="L706" s="288"/>
      <c r="M706" s="288"/>
      <c r="O706">
        <v>306</v>
      </c>
      <c r="P706" s="107">
        <f t="shared" ca="1" si="360"/>
        <v>0</v>
      </c>
      <c r="Q706" s="107">
        <f t="shared" ca="1" si="361"/>
        <v>0</v>
      </c>
      <c r="R706" s="107">
        <f t="shared" ca="1" si="362"/>
        <v>0</v>
      </c>
      <c r="S706" s="107">
        <f t="shared" ca="1" si="363"/>
        <v>0</v>
      </c>
      <c r="T706" s="107">
        <v>0</v>
      </c>
      <c r="U706" s="107">
        <f t="shared" ca="1" si="364"/>
        <v>-0.5</v>
      </c>
      <c r="V706" s="107">
        <f t="shared" ca="1" si="365"/>
        <v>-0.5</v>
      </c>
      <c r="W706" s="107"/>
      <c r="X706" s="107"/>
      <c r="Y706" s="107"/>
      <c r="Z706" s="107"/>
    </row>
    <row r="707" spans="1:26" outlineLevel="1">
      <c r="A707">
        <f t="shared" ca="1" si="366"/>
        <v>2</v>
      </c>
      <c r="B707" t="str">
        <f t="shared" ca="1" si="359"/>
        <v>EP2 LPD1 LPS1 LPM2</v>
      </c>
      <c r="C707" s="290">
        <f ca="1">IF($A707&lt;&gt;$A706,1,MOD(C706-1+(COUNTIFS(D$399:$N$399,$A707)=COUNTIFS(D707:$N707,1)),C$398)+1)</f>
        <v>2</v>
      </c>
      <c r="D707" s="288">
        <f ca="1">IF($A707&lt;&gt;D$399,0,IF($A707&lt;&gt;$A706,1,MOD(D706-1+(COUNTIFS(E$399:$N$399,$A707)=COUNTIFS(E707:$N707,1)),D$398)+1))</f>
        <v>0</v>
      </c>
      <c r="E707" s="288">
        <f ca="1">IF($A707&lt;&gt;E$399,0,IF($A707&lt;&gt;$A706,1,MOD(E706-1+(COUNTIFS(F$399:$N$399,$A707)=COUNTIFS(F707:$N707,1)),E$398)+1))</f>
        <v>0</v>
      </c>
      <c r="F707" s="288">
        <f ca="1">IF($A707&lt;&gt;F$399,0,IF($A707&lt;&gt;$A706,1,MOD(F706-1+(COUNTIFS(G$399:$N$399,$A707)=COUNTIFS(G707:$N707,1)),F$398)+1))</f>
        <v>0</v>
      </c>
      <c r="G707" s="288">
        <f ca="1">IF($A707&lt;&gt;G$399,0,IF($A707&lt;&gt;$A706,1,MOD(G706-1+(COUNTIFS(H$399:$N$399,$A707)=COUNTIFS(H707:$N707,1)),G$398)+1))</f>
        <v>1</v>
      </c>
      <c r="H707" s="288">
        <f ca="1">IF($A707&lt;&gt;H$399,0,IF($A707&lt;&gt;$A706,1,MOD(H706-1+(COUNTIFS(I$399:$N$399,$A707)=COUNTIFS(I707:$N707,1)),H$398)+1))</f>
        <v>1</v>
      </c>
      <c r="I707" s="288">
        <f ca="1">IF($A707&lt;&gt;I$399,0,IF($A707&lt;&gt;$A706,1,MOD(I706-1+(COUNTIFS(N$399:$N$399,$A707)=COUNTIFS(N707:$N707,1)),I$398)+1))</f>
        <v>2</v>
      </c>
      <c r="J707" s="288"/>
      <c r="K707" s="288"/>
      <c r="L707" s="288"/>
      <c r="M707" s="288"/>
      <c r="O707">
        <v>307</v>
      </c>
      <c r="P707" s="107">
        <f t="shared" ca="1" si="360"/>
        <v>0</v>
      </c>
      <c r="Q707" s="107">
        <f t="shared" ca="1" si="361"/>
        <v>0</v>
      </c>
      <c r="R707" s="107">
        <f t="shared" ca="1" si="362"/>
        <v>0</v>
      </c>
      <c r="S707" s="107">
        <f t="shared" ca="1" si="363"/>
        <v>0</v>
      </c>
      <c r="T707" s="107">
        <v>0</v>
      </c>
      <c r="U707" s="107">
        <f t="shared" ca="1" si="364"/>
        <v>-0.5</v>
      </c>
      <c r="V707" s="107">
        <f t="shared" ca="1" si="365"/>
        <v>0</v>
      </c>
      <c r="W707" s="107"/>
      <c r="X707" s="107"/>
      <c r="Y707" s="107"/>
      <c r="Z707" s="107"/>
    </row>
    <row r="708" spans="1:26" outlineLevel="1">
      <c r="A708">
        <f t="shared" ca="1" si="366"/>
        <v>2</v>
      </c>
      <c r="B708" t="str">
        <f t="shared" ca="1" si="359"/>
        <v>EP2 LPD1 LPS1 LPM3</v>
      </c>
      <c r="C708" s="290">
        <f ca="1">IF($A708&lt;&gt;$A707,1,MOD(C707-1+(COUNTIFS(D$399:$N$399,$A708)=COUNTIFS(D708:$N708,1)),C$398)+1)</f>
        <v>2</v>
      </c>
      <c r="D708" s="288">
        <f ca="1">IF($A708&lt;&gt;D$399,0,IF($A708&lt;&gt;$A707,1,MOD(D707-1+(COUNTIFS(E$399:$N$399,$A708)=COUNTIFS(E708:$N708,1)),D$398)+1))</f>
        <v>0</v>
      </c>
      <c r="E708" s="288">
        <f ca="1">IF($A708&lt;&gt;E$399,0,IF($A708&lt;&gt;$A707,1,MOD(E707-1+(COUNTIFS(F$399:$N$399,$A708)=COUNTIFS(F708:$N708,1)),E$398)+1))</f>
        <v>0</v>
      </c>
      <c r="F708" s="288">
        <f ca="1">IF($A708&lt;&gt;F$399,0,IF($A708&lt;&gt;$A707,1,MOD(F707-1+(COUNTIFS(G$399:$N$399,$A708)=COUNTIFS(G708:$N708,1)),F$398)+1))</f>
        <v>0</v>
      </c>
      <c r="G708" s="288">
        <f ca="1">IF($A708&lt;&gt;G$399,0,IF($A708&lt;&gt;$A707,1,MOD(G707-1+(COUNTIFS(H$399:$N$399,$A708)=COUNTIFS(H708:$N708,1)),G$398)+1))</f>
        <v>1</v>
      </c>
      <c r="H708" s="288">
        <f ca="1">IF($A708&lt;&gt;H$399,0,IF($A708&lt;&gt;$A707,1,MOD(H707-1+(COUNTIFS(I$399:$N$399,$A708)=COUNTIFS(I708:$N708,1)),H$398)+1))</f>
        <v>1</v>
      </c>
      <c r="I708" s="288">
        <f ca="1">IF($A708&lt;&gt;I$399,0,IF($A708&lt;&gt;$A707,1,MOD(I707-1+(COUNTIFS(N$399:$N$399,$A708)=COUNTIFS(N708:$N708,1)),I$398)+1))</f>
        <v>3</v>
      </c>
      <c r="J708" s="288"/>
      <c r="K708" s="288"/>
      <c r="L708" s="288"/>
      <c r="M708" s="288"/>
      <c r="O708">
        <v>308</v>
      </c>
      <c r="P708" s="107">
        <f t="shared" ca="1" si="360"/>
        <v>0</v>
      </c>
      <c r="Q708" s="107">
        <f t="shared" ca="1" si="361"/>
        <v>0</v>
      </c>
      <c r="R708" s="107">
        <f t="shared" ca="1" si="362"/>
        <v>0</v>
      </c>
      <c r="S708" s="107">
        <f t="shared" ca="1" si="363"/>
        <v>0</v>
      </c>
      <c r="T708" s="107">
        <v>0</v>
      </c>
      <c r="U708" s="107">
        <f t="shared" ca="1" si="364"/>
        <v>-0.5</v>
      </c>
      <c r="V708" s="107">
        <f t="shared" ca="1" si="365"/>
        <v>0.5</v>
      </c>
      <c r="W708" s="107"/>
      <c r="X708" s="107"/>
      <c r="Y708" s="107"/>
      <c r="Z708" s="107"/>
    </row>
    <row r="709" spans="1:26" outlineLevel="1">
      <c r="A709">
        <f t="shared" ca="1" si="366"/>
        <v>2</v>
      </c>
      <c r="B709" t="str">
        <f t="shared" ca="1" si="359"/>
        <v>EP2 LPD1 LPS2 LPM1</v>
      </c>
      <c r="C709" s="290">
        <f ca="1">IF($A709&lt;&gt;$A708,1,MOD(C708-1+(COUNTIFS(D$399:$N$399,$A709)=COUNTIFS(D709:$N709,1)),C$398)+1)</f>
        <v>2</v>
      </c>
      <c r="D709" s="288">
        <f ca="1">IF($A709&lt;&gt;D$399,0,IF($A709&lt;&gt;$A708,1,MOD(D708-1+(COUNTIFS(E$399:$N$399,$A709)=COUNTIFS(E709:$N709,1)),D$398)+1))</f>
        <v>0</v>
      </c>
      <c r="E709" s="288">
        <f ca="1">IF($A709&lt;&gt;E$399,0,IF($A709&lt;&gt;$A708,1,MOD(E708-1+(COUNTIFS(F$399:$N$399,$A709)=COUNTIFS(F709:$N709,1)),E$398)+1))</f>
        <v>0</v>
      </c>
      <c r="F709" s="288">
        <f ca="1">IF($A709&lt;&gt;F$399,0,IF($A709&lt;&gt;$A708,1,MOD(F708-1+(COUNTIFS(G$399:$N$399,$A709)=COUNTIFS(G709:$N709,1)),F$398)+1))</f>
        <v>0</v>
      </c>
      <c r="G709" s="288">
        <f ca="1">IF($A709&lt;&gt;G$399,0,IF($A709&lt;&gt;$A708,1,MOD(G708-1+(COUNTIFS(H$399:$N$399,$A709)=COUNTIFS(H709:$N709,1)),G$398)+1))</f>
        <v>1</v>
      </c>
      <c r="H709" s="288">
        <f ca="1">IF($A709&lt;&gt;H$399,0,IF($A709&lt;&gt;$A708,1,MOD(H708-1+(COUNTIFS(I$399:$N$399,$A709)=COUNTIFS(I709:$N709,1)),H$398)+1))</f>
        <v>2</v>
      </c>
      <c r="I709" s="288">
        <f ca="1">IF($A709&lt;&gt;I$399,0,IF($A709&lt;&gt;$A708,1,MOD(I708-1+(COUNTIFS(N$399:$N$399,$A709)=COUNTIFS(N709:$N709,1)),I$398)+1))</f>
        <v>1</v>
      </c>
      <c r="J709" s="288"/>
      <c r="K709" s="288"/>
      <c r="L709" s="288"/>
      <c r="M709" s="288"/>
      <c r="O709">
        <v>309</v>
      </c>
      <c r="P709" s="107">
        <f t="shared" ca="1" si="360"/>
        <v>0</v>
      </c>
      <c r="Q709" s="107">
        <f t="shared" ca="1" si="361"/>
        <v>0</v>
      </c>
      <c r="R709" s="107">
        <f t="shared" ca="1" si="362"/>
        <v>0</v>
      </c>
      <c r="S709" s="107">
        <f t="shared" ca="1" si="363"/>
        <v>0</v>
      </c>
      <c r="T709" s="107">
        <v>0</v>
      </c>
      <c r="U709" s="107">
        <f t="shared" ca="1" si="364"/>
        <v>0</v>
      </c>
      <c r="V709" s="107">
        <f t="shared" ca="1" si="365"/>
        <v>-0.5</v>
      </c>
      <c r="W709" s="107"/>
      <c r="X709" s="107"/>
      <c r="Y709" s="107"/>
      <c r="Z709" s="107"/>
    </row>
    <row r="710" spans="1:26" outlineLevel="1">
      <c r="A710">
        <f t="shared" ca="1" si="366"/>
        <v>2</v>
      </c>
      <c r="B710" t="str">
        <f t="shared" ca="1" si="359"/>
        <v>EP2 LPD1 LPS2 LPM2</v>
      </c>
      <c r="C710" s="290">
        <f ca="1">IF($A710&lt;&gt;$A709,1,MOD(C709-1+(COUNTIFS(D$399:$N$399,$A710)=COUNTIFS(D710:$N710,1)),C$398)+1)</f>
        <v>2</v>
      </c>
      <c r="D710" s="288">
        <f ca="1">IF($A710&lt;&gt;D$399,0,IF($A710&lt;&gt;$A709,1,MOD(D709-1+(COUNTIFS(E$399:$N$399,$A710)=COUNTIFS(E710:$N710,1)),D$398)+1))</f>
        <v>0</v>
      </c>
      <c r="E710" s="288">
        <f ca="1">IF($A710&lt;&gt;E$399,0,IF($A710&lt;&gt;$A709,1,MOD(E709-1+(COUNTIFS(F$399:$N$399,$A710)=COUNTIFS(F710:$N710,1)),E$398)+1))</f>
        <v>0</v>
      </c>
      <c r="F710" s="288">
        <f ca="1">IF($A710&lt;&gt;F$399,0,IF($A710&lt;&gt;$A709,1,MOD(F709-1+(COUNTIFS(G$399:$N$399,$A710)=COUNTIFS(G710:$N710,1)),F$398)+1))</f>
        <v>0</v>
      </c>
      <c r="G710" s="288">
        <f ca="1">IF($A710&lt;&gt;G$399,0,IF($A710&lt;&gt;$A709,1,MOD(G709-1+(COUNTIFS(H$399:$N$399,$A710)=COUNTIFS(H710:$N710,1)),G$398)+1))</f>
        <v>1</v>
      </c>
      <c r="H710" s="288">
        <f ca="1">IF($A710&lt;&gt;H$399,0,IF($A710&lt;&gt;$A709,1,MOD(H709-1+(COUNTIFS(I$399:$N$399,$A710)=COUNTIFS(I710:$N710,1)),H$398)+1))</f>
        <v>2</v>
      </c>
      <c r="I710" s="288">
        <f ca="1">IF($A710&lt;&gt;I$399,0,IF($A710&lt;&gt;$A709,1,MOD(I709-1+(COUNTIFS(N$399:$N$399,$A710)=COUNTIFS(N710:$N710,1)),I$398)+1))</f>
        <v>2</v>
      </c>
      <c r="J710" s="288"/>
      <c r="K710" s="288"/>
      <c r="L710" s="288"/>
      <c r="M710" s="288"/>
      <c r="O710">
        <v>310</v>
      </c>
      <c r="P710" s="107">
        <f t="shared" ca="1" si="360"/>
        <v>0</v>
      </c>
      <c r="Q710" s="107">
        <f t="shared" ca="1" si="361"/>
        <v>0</v>
      </c>
      <c r="R710" s="107">
        <f t="shared" ca="1" si="362"/>
        <v>0</v>
      </c>
      <c r="S710" s="107">
        <f t="shared" ca="1" si="363"/>
        <v>0</v>
      </c>
      <c r="T710" s="107">
        <v>0</v>
      </c>
      <c r="U710" s="107">
        <f t="shared" ca="1" si="364"/>
        <v>0</v>
      </c>
      <c r="V710" s="107">
        <f t="shared" ca="1" si="365"/>
        <v>0</v>
      </c>
      <c r="W710" s="107"/>
      <c r="X710" s="107"/>
      <c r="Y710" s="107"/>
      <c r="Z710" s="107"/>
    </row>
    <row r="711" spans="1:26" outlineLevel="1">
      <c r="A711">
        <f t="shared" ca="1" si="366"/>
        <v>2</v>
      </c>
      <c r="B711" t="str">
        <f t="shared" ca="1" si="359"/>
        <v>EP2 LPD1 LPS2 LPM3</v>
      </c>
      <c r="C711" s="290">
        <f ca="1">IF($A711&lt;&gt;$A710,1,MOD(C710-1+(COUNTIFS(D$399:$N$399,$A711)=COUNTIFS(D711:$N711,1)),C$398)+1)</f>
        <v>2</v>
      </c>
      <c r="D711" s="288">
        <f ca="1">IF($A711&lt;&gt;D$399,0,IF($A711&lt;&gt;$A710,1,MOD(D710-1+(COUNTIFS(E$399:$N$399,$A711)=COUNTIFS(E711:$N711,1)),D$398)+1))</f>
        <v>0</v>
      </c>
      <c r="E711" s="288">
        <f ca="1">IF($A711&lt;&gt;E$399,0,IF($A711&lt;&gt;$A710,1,MOD(E710-1+(COUNTIFS(F$399:$N$399,$A711)=COUNTIFS(F711:$N711,1)),E$398)+1))</f>
        <v>0</v>
      </c>
      <c r="F711" s="288">
        <f ca="1">IF($A711&lt;&gt;F$399,0,IF($A711&lt;&gt;$A710,1,MOD(F710-1+(COUNTIFS(G$399:$N$399,$A711)=COUNTIFS(G711:$N711,1)),F$398)+1))</f>
        <v>0</v>
      </c>
      <c r="G711" s="288">
        <f ca="1">IF($A711&lt;&gt;G$399,0,IF($A711&lt;&gt;$A710,1,MOD(G710-1+(COUNTIFS(H$399:$N$399,$A711)=COUNTIFS(H711:$N711,1)),G$398)+1))</f>
        <v>1</v>
      </c>
      <c r="H711" s="288">
        <f ca="1">IF($A711&lt;&gt;H$399,0,IF($A711&lt;&gt;$A710,1,MOD(H710-1+(COUNTIFS(I$399:$N$399,$A711)=COUNTIFS(I711:$N711,1)),H$398)+1))</f>
        <v>2</v>
      </c>
      <c r="I711" s="288">
        <f ca="1">IF($A711&lt;&gt;I$399,0,IF($A711&lt;&gt;$A710,1,MOD(I710-1+(COUNTIFS(N$399:$N$399,$A711)=COUNTIFS(N711:$N711,1)),I$398)+1))</f>
        <v>3</v>
      </c>
      <c r="J711" s="288"/>
      <c r="K711" s="288"/>
      <c r="L711" s="288"/>
      <c r="M711" s="288"/>
      <c r="O711">
        <v>311</v>
      </c>
      <c r="P711" s="107">
        <f t="shared" ca="1" si="360"/>
        <v>0</v>
      </c>
      <c r="Q711" s="107">
        <f t="shared" ca="1" si="361"/>
        <v>0</v>
      </c>
      <c r="R711" s="107">
        <f t="shared" ca="1" si="362"/>
        <v>0</v>
      </c>
      <c r="S711" s="107">
        <f t="shared" ca="1" si="363"/>
        <v>0</v>
      </c>
      <c r="T711" s="107">
        <v>0</v>
      </c>
      <c r="U711" s="107">
        <f t="shared" ca="1" si="364"/>
        <v>0</v>
      </c>
      <c r="V711" s="107">
        <f t="shared" ca="1" si="365"/>
        <v>0.5</v>
      </c>
      <c r="W711" s="107"/>
      <c r="X711" s="107"/>
      <c r="Y711" s="107"/>
      <c r="Z711" s="107"/>
    </row>
    <row r="712" spans="1:26" outlineLevel="1">
      <c r="A712">
        <f t="shared" ca="1" si="366"/>
        <v>2</v>
      </c>
      <c r="B712" t="str">
        <f t="shared" ca="1" si="359"/>
        <v>EP2 LPD1 LPS3 LPM1</v>
      </c>
      <c r="C712" s="290">
        <f ca="1">IF($A712&lt;&gt;$A711,1,MOD(C711-1+(COUNTIFS(D$399:$N$399,$A712)=COUNTIFS(D712:$N712,1)),C$398)+1)</f>
        <v>2</v>
      </c>
      <c r="D712" s="288">
        <f ca="1">IF($A712&lt;&gt;D$399,0,IF($A712&lt;&gt;$A711,1,MOD(D711-1+(COUNTIFS(E$399:$N$399,$A712)=COUNTIFS(E712:$N712,1)),D$398)+1))</f>
        <v>0</v>
      </c>
      <c r="E712" s="288">
        <f ca="1">IF($A712&lt;&gt;E$399,0,IF($A712&lt;&gt;$A711,1,MOD(E711-1+(COUNTIFS(F$399:$N$399,$A712)=COUNTIFS(F712:$N712,1)),E$398)+1))</f>
        <v>0</v>
      </c>
      <c r="F712" s="288">
        <f ca="1">IF($A712&lt;&gt;F$399,0,IF($A712&lt;&gt;$A711,1,MOD(F711-1+(COUNTIFS(G$399:$N$399,$A712)=COUNTIFS(G712:$N712,1)),F$398)+1))</f>
        <v>0</v>
      </c>
      <c r="G712" s="288">
        <f ca="1">IF($A712&lt;&gt;G$399,0,IF($A712&lt;&gt;$A711,1,MOD(G711-1+(COUNTIFS(H$399:$N$399,$A712)=COUNTIFS(H712:$N712,1)),G$398)+1))</f>
        <v>1</v>
      </c>
      <c r="H712" s="288">
        <f ca="1">IF($A712&lt;&gt;H$399,0,IF($A712&lt;&gt;$A711,1,MOD(H711-1+(COUNTIFS(I$399:$N$399,$A712)=COUNTIFS(I712:$N712,1)),H$398)+1))</f>
        <v>3</v>
      </c>
      <c r="I712" s="288">
        <f ca="1">IF($A712&lt;&gt;I$399,0,IF($A712&lt;&gt;$A711,1,MOD(I711-1+(COUNTIFS(N$399:$N$399,$A712)=COUNTIFS(N712:$N712,1)),I$398)+1))</f>
        <v>1</v>
      </c>
      <c r="J712" s="288"/>
      <c r="K712" s="288"/>
      <c r="L712" s="288"/>
      <c r="M712" s="288"/>
      <c r="O712">
        <v>312</v>
      </c>
      <c r="P712" s="107">
        <f t="shared" ca="1" si="360"/>
        <v>0</v>
      </c>
      <c r="Q712" s="107">
        <f t="shared" ca="1" si="361"/>
        <v>0</v>
      </c>
      <c r="R712" s="107">
        <f t="shared" ca="1" si="362"/>
        <v>0</v>
      </c>
      <c r="S712" s="107">
        <f t="shared" ca="1" si="363"/>
        <v>0</v>
      </c>
      <c r="T712" s="107">
        <v>0</v>
      </c>
      <c r="U712" s="107">
        <f t="shared" ca="1" si="364"/>
        <v>0.5</v>
      </c>
      <c r="V712" s="107">
        <f t="shared" ca="1" si="365"/>
        <v>-0.5</v>
      </c>
      <c r="W712" s="107"/>
      <c r="X712" s="107"/>
      <c r="Y712" s="107"/>
      <c r="Z712" s="107"/>
    </row>
    <row r="713" spans="1:26" outlineLevel="1">
      <c r="A713">
        <f t="shared" ca="1" si="366"/>
        <v>2</v>
      </c>
      <c r="B713" t="str">
        <f t="shared" ca="1" si="359"/>
        <v>EP2 LPD1 LPS3 LPM2</v>
      </c>
      <c r="C713" s="290">
        <f ca="1">IF($A713&lt;&gt;$A712,1,MOD(C712-1+(COUNTIFS(D$399:$N$399,$A713)=COUNTIFS(D713:$N713,1)),C$398)+1)</f>
        <v>2</v>
      </c>
      <c r="D713" s="288">
        <f ca="1">IF($A713&lt;&gt;D$399,0,IF($A713&lt;&gt;$A712,1,MOD(D712-1+(COUNTIFS(E$399:$N$399,$A713)=COUNTIFS(E713:$N713,1)),D$398)+1))</f>
        <v>0</v>
      </c>
      <c r="E713" s="288">
        <f ca="1">IF($A713&lt;&gt;E$399,0,IF($A713&lt;&gt;$A712,1,MOD(E712-1+(COUNTIFS(F$399:$N$399,$A713)=COUNTIFS(F713:$N713,1)),E$398)+1))</f>
        <v>0</v>
      </c>
      <c r="F713" s="288">
        <f ca="1">IF($A713&lt;&gt;F$399,0,IF($A713&lt;&gt;$A712,1,MOD(F712-1+(COUNTIFS(G$399:$N$399,$A713)=COUNTIFS(G713:$N713,1)),F$398)+1))</f>
        <v>0</v>
      </c>
      <c r="G713" s="288">
        <f ca="1">IF($A713&lt;&gt;G$399,0,IF($A713&lt;&gt;$A712,1,MOD(G712-1+(COUNTIFS(H$399:$N$399,$A713)=COUNTIFS(H713:$N713,1)),G$398)+1))</f>
        <v>1</v>
      </c>
      <c r="H713" s="288">
        <f ca="1">IF($A713&lt;&gt;H$399,0,IF($A713&lt;&gt;$A712,1,MOD(H712-1+(COUNTIFS(I$399:$N$399,$A713)=COUNTIFS(I713:$N713,1)),H$398)+1))</f>
        <v>3</v>
      </c>
      <c r="I713" s="288">
        <f ca="1">IF($A713&lt;&gt;I$399,0,IF($A713&lt;&gt;$A712,1,MOD(I712-1+(COUNTIFS(N$399:$N$399,$A713)=COUNTIFS(N713:$N713,1)),I$398)+1))</f>
        <v>2</v>
      </c>
      <c r="J713" s="288"/>
      <c r="K713" s="288"/>
      <c r="L713" s="288"/>
      <c r="M713" s="288"/>
      <c r="O713">
        <v>313</v>
      </c>
      <c r="P713" s="107">
        <f t="shared" ca="1" si="360"/>
        <v>0</v>
      </c>
      <c r="Q713" s="107">
        <f t="shared" ca="1" si="361"/>
        <v>0</v>
      </c>
      <c r="R713" s="107">
        <f t="shared" ca="1" si="362"/>
        <v>0</v>
      </c>
      <c r="S713" s="107">
        <f t="shared" ca="1" si="363"/>
        <v>0</v>
      </c>
      <c r="T713" s="107">
        <v>0</v>
      </c>
      <c r="U713" s="107">
        <f t="shared" ca="1" si="364"/>
        <v>0.5</v>
      </c>
      <c r="V713" s="107">
        <f t="shared" ca="1" si="365"/>
        <v>0</v>
      </c>
      <c r="W713" s="107"/>
      <c r="X713" s="107"/>
      <c r="Y713" s="107"/>
      <c r="Z713" s="107"/>
    </row>
    <row r="714" spans="1:26" outlineLevel="1">
      <c r="A714">
        <f t="shared" ca="1" si="366"/>
        <v>2</v>
      </c>
      <c r="B714" t="str">
        <f t="shared" ca="1" si="359"/>
        <v>EP2 LPD1 LPS3 LPM3</v>
      </c>
      <c r="C714" s="290">
        <f ca="1">IF($A714&lt;&gt;$A713,1,MOD(C713-1+(COUNTIFS(D$399:$N$399,$A714)=COUNTIFS(D714:$N714,1)),C$398)+1)</f>
        <v>2</v>
      </c>
      <c r="D714" s="288">
        <f ca="1">IF($A714&lt;&gt;D$399,0,IF($A714&lt;&gt;$A713,1,MOD(D713-1+(COUNTIFS(E$399:$N$399,$A714)=COUNTIFS(E714:$N714,1)),D$398)+1))</f>
        <v>0</v>
      </c>
      <c r="E714" s="288">
        <f ca="1">IF($A714&lt;&gt;E$399,0,IF($A714&lt;&gt;$A713,1,MOD(E713-1+(COUNTIFS(F$399:$N$399,$A714)=COUNTIFS(F714:$N714,1)),E$398)+1))</f>
        <v>0</v>
      </c>
      <c r="F714" s="288">
        <f ca="1">IF($A714&lt;&gt;F$399,0,IF($A714&lt;&gt;$A713,1,MOD(F713-1+(COUNTIFS(G$399:$N$399,$A714)=COUNTIFS(G714:$N714,1)),F$398)+1))</f>
        <v>0</v>
      </c>
      <c r="G714" s="288">
        <f ca="1">IF($A714&lt;&gt;G$399,0,IF($A714&lt;&gt;$A713,1,MOD(G713-1+(COUNTIFS(H$399:$N$399,$A714)=COUNTIFS(H714:$N714,1)),G$398)+1))</f>
        <v>1</v>
      </c>
      <c r="H714" s="288">
        <f ca="1">IF($A714&lt;&gt;H$399,0,IF($A714&lt;&gt;$A713,1,MOD(H713-1+(COUNTIFS(I$399:$N$399,$A714)=COUNTIFS(I714:$N714,1)),H$398)+1))</f>
        <v>3</v>
      </c>
      <c r="I714" s="288">
        <f ca="1">IF($A714&lt;&gt;I$399,0,IF($A714&lt;&gt;$A713,1,MOD(I713-1+(COUNTIFS(N$399:$N$399,$A714)=COUNTIFS(N714:$N714,1)),I$398)+1))</f>
        <v>3</v>
      </c>
      <c r="J714" s="288"/>
      <c r="K714" s="288"/>
      <c r="L714" s="288"/>
      <c r="M714" s="288"/>
      <c r="O714">
        <v>314</v>
      </c>
      <c r="P714" s="107">
        <f t="shared" ca="1" si="360"/>
        <v>0</v>
      </c>
      <c r="Q714" s="107">
        <f t="shared" ca="1" si="361"/>
        <v>0</v>
      </c>
      <c r="R714" s="107">
        <f t="shared" ca="1" si="362"/>
        <v>0</v>
      </c>
      <c r="S714" s="107">
        <f t="shared" ca="1" si="363"/>
        <v>0</v>
      </c>
      <c r="T714" s="107">
        <v>0</v>
      </c>
      <c r="U714" s="107">
        <f t="shared" ca="1" si="364"/>
        <v>0.5</v>
      </c>
      <c r="V714" s="107">
        <f t="shared" ca="1" si="365"/>
        <v>0.5</v>
      </c>
      <c r="W714" s="107"/>
      <c r="X714" s="107"/>
      <c r="Y714" s="107"/>
      <c r="Z714" s="107"/>
    </row>
    <row r="715" spans="1:26" outlineLevel="1">
      <c r="A715">
        <f t="shared" ca="1" si="366"/>
        <v>2</v>
      </c>
      <c r="B715" t="str">
        <f t="shared" ca="1" si="359"/>
        <v>EP3 LPD1 LPS1 LPM1</v>
      </c>
      <c r="C715" s="290">
        <f ca="1">IF($A715&lt;&gt;$A714,1,MOD(C714-1+(COUNTIFS(D$399:$N$399,$A715)=COUNTIFS(D715:$N715,1)),C$398)+1)</f>
        <v>3</v>
      </c>
      <c r="D715" s="288">
        <f ca="1">IF($A715&lt;&gt;D$399,0,IF($A715&lt;&gt;$A714,1,MOD(D714-1+(COUNTIFS(E$399:$N$399,$A715)=COUNTIFS(E715:$N715,1)),D$398)+1))</f>
        <v>0</v>
      </c>
      <c r="E715" s="288">
        <f ca="1">IF($A715&lt;&gt;E$399,0,IF($A715&lt;&gt;$A714,1,MOD(E714-1+(COUNTIFS(F$399:$N$399,$A715)=COUNTIFS(F715:$N715,1)),E$398)+1))</f>
        <v>0</v>
      </c>
      <c r="F715" s="288">
        <f ca="1">IF($A715&lt;&gt;F$399,0,IF($A715&lt;&gt;$A714,1,MOD(F714-1+(COUNTIFS(G$399:$N$399,$A715)=COUNTIFS(G715:$N715,1)),F$398)+1))</f>
        <v>0</v>
      </c>
      <c r="G715" s="288">
        <f ca="1">IF($A715&lt;&gt;G$399,0,IF($A715&lt;&gt;$A714,1,MOD(G714-1+(COUNTIFS(H$399:$N$399,$A715)=COUNTIFS(H715:$N715,1)),G$398)+1))</f>
        <v>1</v>
      </c>
      <c r="H715" s="288">
        <f ca="1">IF($A715&lt;&gt;H$399,0,IF($A715&lt;&gt;$A714,1,MOD(H714-1+(COUNTIFS(I$399:$N$399,$A715)=COUNTIFS(I715:$N715,1)),H$398)+1))</f>
        <v>1</v>
      </c>
      <c r="I715" s="288">
        <f ca="1">IF($A715&lt;&gt;I$399,0,IF($A715&lt;&gt;$A714,1,MOD(I714-1+(COUNTIFS(N$399:$N$399,$A715)=COUNTIFS(N715:$N715,1)),I$398)+1))</f>
        <v>1</v>
      </c>
      <c r="J715" s="288"/>
      <c r="K715" s="288"/>
      <c r="L715" s="288"/>
      <c r="M715" s="288"/>
      <c r="O715">
        <v>315</v>
      </c>
      <c r="P715" s="107">
        <f t="shared" ca="1" si="360"/>
        <v>0.5</v>
      </c>
      <c r="Q715" s="107">
        <f t="shared" ca="1" si="361"/>
        <v>0</v>
      </c>
      <c r="R715" s="107">
        <f t="shared" ca="1" si="362"/>
        <v>0</v>
      </c>
      <c r="S715" s="107">
        <f t="shared" ca="1" si="363"/>
        <v>0</v>
      </c>
      <c r="T715" s="107">
        <v>0</v>
      </c>
      <c r="U715" s="107">
        <f t="shared" ca="1" si="364"/>
        <v>-0.5</v>
      </c>
      <c r="V715" s="107">
        <f t="shared" ca="1" si="365"/>
        <v>-0.5</v>
      </c>
      <c r="W715" s="107"/>
      <c r="X715" s="107"/>
      <c r="Y715" s="107"/>
      <c r="Z715" s="107"/>
    </row>
    <row r="716" spans="1:26" outlineLevel="1">
      <c r="A716">
        <f t="shared" ca="1" si="366"/>
        <v>2</v>
      </c>
      <c r="B716" t="str">
        <f t="shared" ca="1" si="359"/>
        <v>EP3 LPD1 LPS1 LPM2</v>
      </c>
      <c r="C716" s="290">
        <f ca="1">IF($A716&lt;&gt;$A715,1,MOD(C715-1+(COUNTIFS(D$399:$N$399,$A716)=COUNTIFS(D716:$N716,1)),C$398)+1)</f>
        <v>3</v>
      </c>
      <c r="D716" s="288">
        <f ca="1">IF($A716&lt;&gt;D$399,0,IF($A716&lt;&gt;$A715,1,MOD(D715-1+(COUNTIFS(E$399:$N$399,$A716)=COUNTIFS(E716:$N716,1)),D$398)+1))</f>
        <v>0</v>
      </c>
      <c r="E716" s="288">
        <f ca="1">IF($A716&lt;&gt;E$399,0,IF($A716&lt;&gt;$A715,1,MOD(E715-1+(COUNTIFS(F$399:$N$399,$A716)=COUNTIFS(F716:$N716,1)),E$398)+1))</f>
        <v>0</v>
      </c>
      <c r="F716" s="288">
        <f ca="1">IF($A716&lt;&gt;F$399,0,IF($A716&lt;&gt;$A715,1,MOD(F715-1+(COUNTIFS(G$399:$N$399,$A716)=COUNTIFS(G716:$N716,1)),F$398)+1))</f>
        <v>0</v>
      </c>
      <c r="G716" s="288">
        <f ca="1">IF($A716&lt;&gt;G$399,0,IF($A716&lt;&gt;$A715,1,MOD(G715-1+(COUNTIFS(H$399:$N$399,$A716)=COUNTIFS(H716:$N716,1)),G$398)+1))</f>
        <v>1</v>
      </c>
      <c r="H716" s="288">
        <f ca="1">IF($A716&lt;&gt;H$399,0,IF($A716&lt;&gt;$A715,1,MOD(H715-1+(COUNTIFS(I$399:$N$399,$A716)=COUNTIFS(I716:$N716,1)),H$398)+1))</f>
        <v>1</v>
      </c>
      <c r="I716" s="288">
        <f ca="1">IF($A716&lt;&gt;I$399,0,IF($A716&lt;&gt;$A715,1,MOD(I715-1+(COUNTIFS(N$399:$N$399,$A716)=COUNTIFS(N716:$N716,1)),I$398)+1))</f>
        <v>2</v>
      </c>
      <c r="J716" s="288"/>
      <c r="K716" s="288"/>
      <c r="L716" s="288"/>
      <c r="M716" s="288"/>
      <c r="O716">
        <v>316</v>
      </c>
      <c r="P716" s="107">
        <f t="shared" ca="1" si="360"/>
        <v>0.5</v>
      </c>
      <c r="Q716" s="107">
        <f t="shared" ca="1" si="361"/>
        <v>0</v>
      </c>
      <c r="R716" s="107">
        <f t="shared" ca="1" si="362"/>
        <v>0</v>
      </c>
      <c r="S716" s="107">
        <f t="shared" ca="1" si="363"/>
        <v>0</v>
      </c>
      <c r="T716" s="107">
        <v>0</v>
      </c>
      <c r="U716" s="107">
        <f t="shared" ca="1" si="364"/>
        <v>-0.5</v>
      </c>
      <c r="V716" s="107">
        <f t="shared" ca="1" si="365"/>
        <v>0</v>
      </c>
      <c r="W716" s="107"/>
      <c r="X716" s="107"/>
      <c r="Y716" s="107"/>
      <c r="Z716" s="107"/>
    </row>
    <row r="717" spans="1:26" outlineLevel="1">
      <c r="A717">
        <f t="shared" ca="1" si="366"/>
        <v>2</v>
      </c>
      <c r="B717" t="str">
        <f t="shared" ca="1" si="359"/>
        <v>EP3 LPD1 LPS1 LPM3</v>
      </c>
      <c r="C717" s="290">
        <f ca="1">IF($A717&lt;&gt;$A716,1,MOD(C716-1+(COUNTIFS(D$399:$N$399,$A717)=COUNTIFS(D717:$N717,1)),C$398)+1)</f>
        <v>3</v>
      </c>
      <c r="D717" s="288">
        <f ca="1">IF($A717&lt;&gt;D$399,0,IF($A717&lt;&gt;$A716,1,MOD(D716-1+(COUNTIFS(E$399:$N$399,$A717)=COUNTIFS(E717:$N717,1)),D$398)+1))</f>
        <v>0</v>
      </c>
      <c r="E717" s="288">
        <f ca="1">IF($A717&lt;&gt;E$399,0,IF($A717&lt;&gt;$A716,1,MOD(E716-1+(COUNTIFS(F$399:$N$399,$A717)=COUNTIFS(F717:$N717,1)),E$398)+1))</f>
        <v>0</v>
      </c>
      <c r="F717" s="288">
        <f ca="1">IF($A717&lt;&gt;F$399,0,IF($A717&lt;&gt;$A716,1,MOD(F716-1+(COUNTIFS(G$399:$N$399,$A717)=COUNTIFS(G717:$N717,1)),F$398)+1))</f>
        <v>0</v>
      </c>
      <c r="G717" s="288">
        <f ca="1">IF($A717&lt;&gt;G$399,0,IF($A717&lt;&gt;$A716,1,MOD(G716-1+(COUNTIFS(H$399:$N$399,$A717)=COUNTIFS(H717:$N717,1)),G$398)+1))</f>
        <v>1</v>
      </c>
      <c r="H717" s="288">
        <f ca="1">IF($A717&lt;&gt;H$399,0,IF($A717&lt;&gt;$A716,1,MOD(H716-1+(COUNTIFS(I$399:$N$399,$A717)=COUNTIFS(I717:$N717,1)),H$398)+1))</f>
        <v>1</v>
      </c>
      <c r="I717" s="288">
        <f ca="1">IF($A717&lt;&gt;I$399,0,IF($A717&lt;&gt;$A716,1,MOD(I716-1+(COUNTIFS(N$399:$N$399,$A717)=COUNTIFS(N717:$N717,1)),I$398)+1))</f>
        <v>3</v>
      </c>
      <c r="J717" s="288"/>
      <c r="K717" s="288"/>
      <c r="L717" s="288"/>
      <c r="M717" s="288"/>
      <c r="O717">
        <v>317</v>
      </c>
      <c r="P717" s="107">
        <f t="shared" ca="1" si="360"/>
        <v>0.5</v>
      </c>
      <c r="Q717" s="107">
        <f t="shared" ca="1" si="361"/>
        <v>0</v>
      </c>
      <c r="R717" s="107">
        <f t="shared" ca="1" si="362"/>
        <v>0</v>
      </c>
      <c r="S717" s="107">
        <f t="shared" ca="1" si="363"/>
        <v>0</v>
      </c>
      <c r="T717" s="107">
        <v>0</v>
      </c>
      <c r="U717" s="107">
        <f t="shared" ca="1" si="364"/>
        <v>-0.5</v>
      </c>
      <c r="V717" s="107">
        <f t="shared" ca="1" si="365"/>
        <v>0.5</v>
      </c>
      <c r="W717" s="107"/>
      <c r="X717" s="107"/>
      <c r="Y717" s="107"/>
      <c r="Z717" s="107"/>
    </row>
    <row r="718" spans="1:26" outlineLevel="1">
      <c r="A718">
        <f t="shared" ca="1" si="366"/>
        <v>2</v>
      </c>
      <c r="B718" t="str">
        <f t="shared" ca="1" si="359"/>
        <v>EP3 LPD1 LPS2 LPM1</v>
      </c>
      <c r="C718" s="290">
        <f ca="1">IF($A718&lt;&gt;$A717,1,MOD(C717-1+(COUNTIFS(D$399:$N$399,$A718)=COUNTIFS(D718:$N718,1)),C$398)+1)</f>
        <v>3</v>
      </c>
      <c r="D718" s="288">
        <f ca="1">IF($A718&lt;&gt;D$399,0,IF($A718&lt;&gt;$A717,1,MOD(D717-1+(COUNTIFS(E$399:$N$399,$A718)=COUNTIFS(E718:$N718,1)),D$398)+1))</f>
        <v>0</v>
      </c>
      <c r="E718" s="288">
        <f ca="1">IF($A718&lt;&gt;E$399,0,IF($A718&lt;&gt;$A717,1,MOD(E717-1+(COUNTIFS(F$399:$N$399,$A718)=COUNTIFS(F718:$N718,1)),E$398)+1))</f>
        <v>0</v>
      </c>
      <c r="F718" s="288">
        <f ca="1">IF($A718&lt;&gt;F$399,0,IF($A718&lt;&gt;$A717,1,MOD(F717-1+(COUNTIFS(G$399:$N$399,$A718)=COUNTIFS(G718:$N718,1)),F$398)+1))</f>
        <v>0</v>
      </c>
      <c r="G718" s="288">
        <f ca="1">IF($A718&lt;&gt;G$399,0,IF($A718&lt;&gt;$A717,1,MOD(G717-1+(COUNTIFS(H$399:$N$399,$A718)=COUNTIFS(H718:$N718,1)),G$398)+1))</f>
        <v>1</v>
      </c>
      <c r="H718" s="288">
        <f ca="1">IF($A718&lt;&gt;H$399,0,IF($A718&lt;&gt;$A717,1,MOD(H717-1+(COUNTIFS(I$399:$N$399,$A718)=COUNTIFS(I718:$N718,1)),H$398)+1))</f>
        <v>2</v>
      </c>
      <c r="I718" s="288">
        <f ca="1">IF($A718&lt;&gt;I$399,0,IF($A718&lt;&gt;$A717,1,MOD(I717-1+(COUNTIFS(N$399:$N$399,$A718)=COUNTIFS(N718:$N718,1)),I$398)+1))</f>
        <v>1</v>
      </c>
      <c r="J718" s="288"/>
      <c r="K718" s="288"/>
      <c r="L718" s="288"/>
      <c r="M718" s="288"/>
      <c r="O718">
        <v>318</v>
      </c>
      <c r="P718" s="107">
        <f t="shared" ca="1" si="360"/>
        <v>0.5</v>
      </c>
      <c r="Q718" s="107">
        <f t="shared" ca="1" si="361"/>
        <v>0</v>
      </c>
      <c r="R718" s="107">
        <f t="shared" ca="1" si="362"/>
        <v>0</v>
      </c>
      <c r="S718" s="107">
        <f t="shared" ca="1" si="363"/>
        <v>0</v>
      </c>
      <c r="T718" s="107">
        <v>0</v>
      </c>
      <c r="U718" s="107">
        <f t="shared" ca="1" si="364"/>
        <v>0</v>
      </c>
      <c r="V718" s="107">
        <f t="shared" ca="1" si="365"/>
        <v>-0.5</v>
      </c>
      <c r="W718" s="107"/>
      <c r="X718" s="107"/>
      <c r="Y718" s="107"/>
      <c r="Z718" s="107"/>
    </row>
    <row r="719" spans="1:26" outlineLevel="1">
      <c r="A719">
        <f t="shared" ca="1" si="366"/>
        <v>2</v>
      </c>
      <c r="B719" t="str">
        <f t="shared" ca="1" si="359"/>
        <v>EP3 LPD1 LPS2 LPM2</v>
      </c>
      <c r="C719" s="290">
        <f ca="1">IF($A719&lt;&gt;$A718,1,MOD(C718-1+(COUNTIFS(D$399:$N$399,$A719)=COUNTIFS(D719:$N719,1)),C$398)+1)</f>
        <v>3</v>
      </c>
      <c r="D719" s="288">
        <f ca="1">IF($A719&lt;&gt;D$399,0,IF($A719&lt;&gt;$A718,1,MOD(D718-1+(COUNTIFS(E$399:$N$399,$A719)=COUNTIFS(E719:$N719,1)),D$398)+1))</f>
        <v>0</v>
      </c>
      <c r="E719" s="288">
        <f ca="1">IF($A719&lt;&gt;E$399,0,IF($A719&lt;&gt;$A718,1,MOD(E718-1+(COUNTIFS(F$399:$N$399,$A719)=COUNTIFS(F719:$N719,1)),E$398)+1))</f>
        <v>0</v>
      </c>
      <c r="F719" s="288">
        <f ca="1">IF($A719&lt;&gt;F$399,0,IF($A719&lt;&gt;$A718,1,MOD(F718-1+(COUNTIFS(G$399:$N$399,$A719)=COUNTIFS(G719:$N719,1)),F$398)+1))</f>
        <v>0</v>
      </c>
      <c r="G719" s="288">
        <f ca="1">IF($A719&lt;&gt;G$399,0,IF($A719&lt;&gt;$A718,1,MOD(G718-1+(COUNTIFS(H$399:$N$399,$A719)=COUNTIFS(H719:$N719,1)),G$398)+1))</f>
        <v>1</v>
      </c>
      <c r="H719" s="288">
        <f ca="1">IF($A719&lt;&gt;H$399,0,IF($A719&lt;&gt;$A718,1,MOD(H718-1+(COUNTIFS(I$399:$N$399,$A719)=COUNTIFS(I719:$N719,1)),H$398)+1))</f>
        <v>2</v>
      </c>
      <c r="I719" s="288">
        <f ca="1">IF($A719&lt;&gt;I$399,0,IF($A719&lt;&gt;$A718,1,MOD(I718-1+(COUNTIFS(N$399:$N$399,$A719)=COUNTIFS(N719:$N719,1)),I$398)+1))</f>
        <v>2</v>
      </c>
      <c r="J719" s="288"/>
      <c r="K719" s="288"/>
      <c r="L719" s="288"/>
      <c r="M719" s="288"/>
      <c r="O719">
        <v>319</v>
      </c>
      <c r="P719" s="107">
        <f t="shared" ca="1" si="360"/>
        <v>0.5</v>
      </c>
      <c r="Q719" s="107">
        <f t="shared" ca="1" si="361"/>
        <v>0</v>
      </c>
      <c r="R719" s="107">
        <f t="shared" ca="1" si="362"/>
        <v>0</v>
      </c>
      <c r="S719" s="107">
        <f t="shared" ca="1" si="363"/>
        <v>0</v>
      </c>
      <c r="T719" s="107">
        <v>0</v>
      </c>
      <c r="U719" s="107">
        <f t="shared" ca="1" si="364"/>
        <v>0</v>
      </c>
      <c r="V719" s="107">
        <f t="shared" ca="1" si="365"/>
        <v>0</v>
      </c>
      <c r="W719" s="107"/>
      <c r="X719" s="107"/>
      <c r="Y719" s="107"/>
      <c r="Z719" s="107"/>
    </row>
    <row r="720" spans="1:26" outlineLevel="1">
      <c r="A720">
        <f t="shared" ca="1" si="366"/>
        <v>2</v>
      </c>
      <c r="B720" t="str">
        <f t="shared" ca="1" si="359"/>
        <v>EP3 LPD1 LPS2 LPM3</v>
      </c>
      <c r="C720" s="290">
        <f ca="1">IF($A720&lt;&gt;$A719,1,MOD(C719-1+(COUNTIFS(D$399:$N$399,$A720)=COUNTIFS(D720:$N720,1)),C$398)+1)</f>
        <v>3</v>
      </c>
      <c r="D720" s="288">
        <f ca="1">IF($A720&lt;&gt;D$399,0,IF($A720&lt;&gt;$A719,1,MOD(D719-1+(COUNTIFS(E$399:$N$399,$A720)=COUNTIFS(E720:$N720,1)),D$398)+1))</f>
        <v>0</v>
      </c>
      <c r="E720" s="288">
        <f ca="1">IF($A720&lt;&gt;E$399,0,IF($A720&lt;&gt;$A719,1,MOD(E719-1+(COUNTIFS(F$399:$N$399,$A720)=COUNTIFS(F720:$N720,1)),E$398)+1))</f>
        <v>0</v>
      </c>
      <c r="F720" s="288">
        <f ca="1">IF($A720&lt;&gt;F$399,0,IF($A720&lt;&gt;$A719,1,MOD(F719-1+(COUNTIFS(G$399:$N$399,$A720)=COUNTIFS(G720:$N720,1)),F$398)+1))</f>
        <v>0</v>
      </c>
      <c r="G720" s="288">
        <f ca="1">IF($A720&lt;&gt;G$399,0,IF($A720&lt;&gt;$A719,1,MOD(G719-1+(COUNTIFS(H$399:$N$399,$A720)=COUNTIFS(H720:$N720,1)),G$398)+1))</f>
        <v>1</v>
      </c>
      <c r="H720" s="288">
        <f ca="1">IF($A720&lt;&gt;H$399,0,IF($A720&lt;&gt;$A719,1,MOD(H719-1+(COUNTIFS(I$399:$N$399,$A720)=COUNTIFS(I720:$N720,1)),H$398)+1))</f>
        <v>2</v>
      </c>
      <c r="I720" s="288">
        <f ca="1">IF($A720&lt;&gt;I$399,0,IF($A720&lt;&gt;$A719,1,MOD(I719-1+(COUNTIFS(N$399:$N$399,$A720)=COUNTIFS(N720:$N720,1)),I$398)+1))</f>
        <v>3</v>
      </c>
      <c r="J720" s="288"/>
      <c r="K720" s="288"/>
      <c r="L720" s="288"/>
      <c r="M720" s="288"/>
      <c r="O720">
        <v>320</v>
      </c>
      <c r="P720" s="107">
        <f t="shared" ca="1" si="360"/>
        <v>0.5</v>
      </c>
      <c r="Q720" s="107">
        <f t="shared" ca="1" si="361"/>
        <v>0</v>
      </c>
      <c r="R720" s="107">
        <f t="shared" ca="1" si="362"/>
        <v>0</v>
      </c>
      <c r="S720" s="107">
        <f t="shared" ca="1" si="363"/>
        <v>0</v>
      </c>
      <c r="T720" s="107">
        <v>0</v>
      </c>
      <c r="U720" s="107">
        <f t="shared" ca="1" si="364"/>
        <v>0</v>
      </c>
      <c r="V720" s="107">
        <f t="shared" ca="1" si="365"/>
        <v>0.5</v>
      </c>
      <c r="W720" s="107"/>
      <c r="X720" s="107"/>
      <c r="Y720" s="107"/>
      <c r="Z720" s="107"/>
    </row>
    <row r="721" spans="1:26" outlineLevel="1">
      <c r="A721">
        <f t="shared" ca="1" si="366"/>
        <v>2</v>
      </c>
      <c r="B721" t="str">
        <f t="shared" ref="B721:B736" ca="1" si="367">"EP"&amp;$C721&amp;IF($A721=0," LPAll"&amp;$D721,"")&amp;IF($A721=1," LPD"&amp;$E721&amp;" LPS"&amp;$F721,"")&amp;IF($A721=2," LPD"&amp;$G721&amp;" LPS"&amp;$H721&amp;" LPM"&amp;$I721,"")</f>
        <v>EP3 LPD1 LPS3 LPM1</v>
      </c>
      <c r="C721" s="290">
        <f ca="1">IF($A721&lt;&gt;$A720,1,MOD(C720-1+(COUNTIFS(D$399:$N$399,$A721)=COUNTIFS(D721:$N721,1)),C$398)+1)</f>
        <v>3</v>
      </c>
      <c r="D721" s="288">
        <f ca="1">IF($A721&lt;&gt;D$399,0,IF($A721&lt;&gt;$A720,1,MOD(D720-1+(COUNTIFS(E$399:$N$399,$A721)=COUNTIFS(E721:$N721,1)),D$398)+1))</f>
        <v>0</v>
      </c>
      <c r="E721" s="288">
        <f ca="1">IF($A721&lt;&gt;E$399,0,IF($A721&lt;&gt;$A720,1,MOD(E720-1+(COUNTIFS(F$399:$N$399,$A721)=COUNTIFS(F721:$N721,1)),E$398)+1))</f>
        <v>0</v>
      </c>
      <c r="F721" s="288">
        <f ca="1">IF($A721&lt;&gt;F$399,0,IF($A721&lt;&gt;$A720,1,MOD(F720-1+(COUNTIFS(G$399:$N$399,$A721)=COUNTIFS(G721:$N721,1)),F$398)+1))</f>
        <v>0</v>
      </c>
      <c r="G721" s="288">
        <f ca="1">IF($A721&lt;&gt;G$399,0,IF($A721&lt;&gt;$A720,1,MOD(G720-1+(COUNTIFS(H$399:$N$399,$A721)=COUNTIFS(H721:$N721,1)),G$398)+1))</f>
        <v>1</v>
      </c>
      <c r="H721" s="288">
        <f ca="1">IF($A721&lt;&gt;H$399,0,IF($A721&lt;&gt;$A720,1,MOD(H720-1+(COUNTIFS(I$399:$N$399,$A721)=COUNTIFS(I721:$N721,1)),H$398)+1))</f>
        <v>3</v>
      </c>
      <c r="I721" s="288">
        <f ca="1">IF($A721&lt;&gt;I$399,0,IF($A721&lt;&gt;$A720,1,MOD(I720-1+(COUNTIFS(N$399:$N$399,$A721)=COUNTIFS(N721:$N721,1)),I$398)+1))</f>
        <v>1</v>
      </c>
      <c r="J721" s="288"/>
      <c r="K721" s="288"/>
      <c r="L721" s="288"/>
      <c r="M721" s="288"/>
      <c r="O721">
        <v>321</v>
      </c>
      <c r="P721" s="107">
        <f t="shared" ca="1" si="360"/>
        <v>0.5</v>
      </c>
      <c r="Q721" s="107">
        <f t="shared" ca="1" si="361"/>
        <v>0</v>
      </c>
      <c r="R721" s="107">
        <f t="shared" ca="1" si="362"/>
        <v>0</v>
      </c>
      <c r="S721" s="107">
        <f t="shared" ca="1" si="363"/>
        <v>0</v>
      </c>
      <c r="T721" s="107">
        <v>0</v>
      </c>
      <c r="U721" s="107">
        <f t="shared" ca="1" si="364"/>
        <v>0.5</v>
      </c>
      <c r="V721" s="107">
        <f t="shared" ca="1" si="365"/>
        <v>-0.5</v>
      </c>
      <c r="W721" s="107"/>
      <c r="X721" s="107"/>
      <c r="Y721" s="107"/>
      <c r="Z721" s="107"/>
    </row>
    <row r="722" spans="1:26" outlineLevel="1">
      <c r="A722">
        <f t="shared" ca="1" si="366"/>
        <v>2</v>
      </c>
      <c r="B722" t="str">
        <f t="shared" ca="1" si="367"/>
        <v>EP3 LPD1 LPS3 LPM2</v>
      </c>
      <c r="C722" s="290">
        <f ca="1">IF($A722&lt;&gt;$A721,1,MOD(C721-1+(COUNTIFS(D$399:$N$399,$A722)=COUNTIFS(D722:$N722,1)),C$398)+1)</f>
        <v>3</v>
      </c>
      <c r="D722" s="288">
        <f ca="1">IF($A722&lt;&gt;D$399,0,IF($A722&lt;&gt;$A721,1,MOD(D721-1+(COUNTIFS(E$399:$N$399,$A722)=COUNTIFS(E722:$N722,1)),D$398)+1))</f>
        <v>0</v>
      </c>
      <c r="E722" s="288">
        <f ca="1">IF($A722&lt;&gt;E$399,0,IF($A722&lt;&gt;$A721,1,MOD(E721-1+(COUNTIFS(F$399:$N$399,$A722)=COUNTIFS(F722:$N722,1)),E$398)+1))</f>
        <v>0</v>
      </c>
      <c r="F722" s="288">
        <f ca="1">IF($A722&lt;&gt;F$399,0,IF($A722&lt;&gt;$A721,1,MOD(F721-1+(COUNTIFS(G$399:$N$399,$A722)=COUNTIFS(G722:$N722,1)),F$398)+1))</f>
        <v>0</v>
      </c>
      <c r="G722" s="288">
        <f ca="1">IF($A722&lt;&gt;G$399,0,IF($A722&lt;&gt;$A721,1,MOD(G721-1+(COUNTIFS(H$399:$N$399,$A722)=COUNTIFS(H722:$N722,1)),G$398)+1))</f>
        <v>1</v>
      </c>
      <c r="H722" s="288">
        <f ca="1">IF($A722&lt;&gt;H$399,0,IF($A722&lt;&gt;$A721,1,MOD(H721-1+(COUNTIFS(I$399:$N$399,$A722)=COUNTIFS(I722:$N722,1)),H$398)+1))</f>
        <v>3</v>
      </c>
      <c r="I722" s="288">
        <f ca="1">IF($A722&lt;&gt;I$399,0,IF($A722&lt;&gt;$A721,1,MOD(I721-1+(COUNTIFS(N$399:$N$399,$A722)=COUNTIFS(N722:$N722,1)),I$398)+1))</f>
        <v>2</v>
      </c>
      <c r="J722" s="288"/>
      <c r="K722" s="288"/>
      <c r="L722" s="288"/>
      <c r="M722" s="288"/>
      <c r="O722">
        <v>322</v>
      </c>
      <c r="P722" s="107">
        <f t="shared" ca="1" si="360"/>
        <v>0.5</v>
      </c>
      <c r="Q722" s="107">
        <f t="shared" ca="1" si="361"/>
        <v>0</v>
      </c>
      <c r="R722" s="107">
        <f t="shared" ca="1" si="362"/>
        <v>0</v>
      </c>
      <c r="S722" s="107">
        <f t="shared" ca="1" si="363"/>
        <v>0</v>
      </c>
      <c r="T722" s="107">
        <v>0</v>
      </c>
      <c r="U722" s="107">
        <f t="shared" ca="1" si="364"/>
        <v>0.5</v>
      </c>
      <c r="V722" s="107">
        <f t="shared" ca="1" si="365"/>
        <v>0</v>
      </c>
      <c r="W722" s="107"/>
      <c r="X722" s="107"/>
      <c r="Y722" s="107"/>
      <c r="Z722" s="107"/>
    </row>
    <row r="723" spans="1:26" outlineLevel="1">
      <c r="A723">
        <f t="shared" ca="1" si="366"/>
        <v>2</v>
      </c>
      <c r="B723" t="str">
        <f t="shared" ca="1" si="367"/>
        <v>EP3 LPD1 LPS3 LPM3</v>
      </c>
      <c r="C723" s="290">
        <f ca="1">IF($A723&lt;&gt;$A722,1,MOD(C722-1+(COUNTIFS(D$399:$N$399,$A723)=COUNTIFS(D723:$N723,1)),C$398)+1)</f>
        <v>3</v>
      </c>
      <c r="D723" s="288">
        <f ca="1">IF($A723&lt;&gt;D$399,0,IF($A723&lt;&gt;$A722,1,MOD(D722-1+(COUNTIFS(E$399:$N$399,$A723)=COUNTIFS(E723:$N723,1)),D$398)+1))</f>
        <v>0</v>
      </c>
      <c r="E723" s="288">
        <f ca="1">IF($A723&lt;&gt;E$399,0,IF($A723&lt;&gt;$A722,1,MOD(E722-1+(COUNTIFS(F$399:$N$399,$A723)=COUNTIFS(F723:$N723,1)),E$398)+1))</f>
        <v>0</v>
      </c>
      <c r="F723" s="288">
        <f ca="1">IF($A723&lt;&gt;F$399,0,IF($A723&lt;&gt;$A722,1,MOD(F722-1+(COUNTIFS(G$399:$N$399,$A723)=COUNTIFS(G723:$N723,1)),F$398)+1))</f>
        <v>0</v>
      </c>
      <c r="G723" s="288">
        <f ca="1">IF($A723&lt;&gt;G$399,0,IF($A723&lt;&gt;$A722,1,MOD(G722-1+(COUNTIFS(H$399:$N$399,$A723)=COUNTIFS(H723:$N723,1)),G$398)+1))</f>
        <v>1</v>
      </c>
      <c r="H723" s="288">
        <f ca="1">IF($A723&lt;&gt;H$399,0,IF($A723&lt;&gt;$A722,1,MOD(H722-1+(COUNTIFS(I$399:$N$399,$A723)=COUNTIFS(I723:$N723,1)),H$398)+1))</f>
        <v>3</v>
      </c>
      <c r="I723" s="288">
        <f ca="1">IF($A723&lt;&gt;I$399,0,IF($A723&lt;&gt;$A722,1,MOD(I722-1+(COUNTIFS(N$399:$N$399,$A723)=COUNTIFS(N723:$N723,1)),I$398)+1))</f>
        <v>3</v>
      </c>
      <c r="J723" s="288"/>
      <c r="K723" s="288"/>
      <c r="L723" s="288"/>
      <c r="M723" s="288"/>
      <c r="O723">
        <v>323</v>
      </c>
      <c r="P723" s="107">
        <f t="shared" ca="1" si="360"/>
        <v>0.5</v>
      </c>
      <c r="Q723" s="107">
        <f t="shared" ca="1" si="361"/>
        <v>0</v>
      </c>
      <c r="R723" s="107">
        <f t="shared" ca="1" si="362"/>
        <v>0</v>
      </c>
      <c r="S723" s="107">
        <f t="shared" ca="1" si="363"/>
        <v>0</v>
      </c>
      <c r="T723" s="107">
        <v>0</v>
      </c>
      <c r="U723" s="107">
        <f t="shared" ca="1" si="364"/>
        <v>0.5</v>
      </c>
      <c r="V723" s="107">
        <f t="shared" ca="1" si="365"/>
        <v>0.5</v>
      </c>
      <c r="W723" s="107"/>
      <c r="X723" s="107"/>
      <c r="Y723" s="107"/>
      <c r="Z723" s="107"/>
    </row>
    <row r="724" spans="1:26" outlineLevel="1">
      <c r="A724">
        <f t="shared" ca="1" si="366"/>
        <v>2</v>
      </c>
      <c r="B724" t="str">
        <f t="shared" ca="1" si="367"/>
        <v>EP1 LPD1 LPS1 LPM1</v>
      </c>
      <c r="C724" s="290">
        <f ca="1">IF($A724&lt;&gt;$A723,1,MOD(C723-1+(COUNTIFS(D$399:$N$399,$A724)=COUNTIFS(D724:$N724,1)),C$398)+1)</f>
        <v>1</v>
      </c>
      <c r="D724" s="288">
        <f ca="1">IF($A724&lt;&gt;D$399,0,IF($A724&lt;&gt;$A723,1,MOD(D723-1+(COUNTIFS(E$399:$N$399,$A724)=COUNTIFS(E724:$N724,1)),D$398)+1))</f>
        <v>0</v>
      </c>
      <c r="E724" s="288">
        <f ca="1">IF($A724&lt;&gt;E$399,0,IF($A724&lt;&gt;$A723,1,MOD(E723-1+(COUNTIFS(F$399:$N$399,$A724)=COUNTIFS(F724:$N724,1)),E$398)+1))</f>
        <v>0</v>
      </c>
      <c r="F724" s="288">
        <f ca="1">IF($A724&lt;&gt;F$399,0,IF($A724&lt;&gt;$A723,1,MOD(F723-1+(COUNTIFS(G$399:$N$399,$A724)=COUNTIFS(G724:$N724,1)),F$398)+1))</f>
        <v>0</v>
      </c>
      <c r="G724" s="288">
        <f ca="1">IF($A724&lt;&gt;G$399,0,IF($A724&lt;&gt;$A723,1,MOD(G723-1+(COUNTIFS(H$399:$N$399,$A724)=COUNTIFS(H724:$N724,1)),G$398)+1))</f>
        <v>1</v>
      </c>
      <c r="H724" s="288">
        <f ca="1">IF($A724&lt;&gt;H$399,0,IF($A724&lt;&gt;$A723,1,MOD(H723-1+(COUNTIFS(I$399:$N$399,$A724)=COUNTIFS(I724:$N724,1)),H$398)+1))</f>
        <v>1</v>
      </c>
      <c r="I724" s="288">
        <f ca="1">IF($A724&lt;&gt;I$399,0,IF($A724&lt;&gt;$A723,1,MOD(I723-1+(COUNTIFS(N$399:$N$399,$A724)=COUNTIFS(N724:$N724,1)),I$398)+1))</f>
        <v>1</v>
      </c>
      <c r="J724" s="288"/>
      <c r="K724" s="288"/>
      <c r="L724" s="288"/>
      <c r="M724" s="288"/>
      <c r="O724">
        <v>324</v>
      </c>
      <c r="P724" s="107">
        <f t="shared" ca="1" si="360"/>
        <v>-0.5</v>
      </c>
      <c r="Q724" s="107">
        <f t="shared" ca="1" si="361"/>
        <v>0</v>
      </c>
      <c r="R724" s="107">
        <f t="shared" ca="1" si="362"/>
        <v>0</v>
      </c>
      <c r="S724" s="107">
        <f t="shared" ca="1" si="363"/>
        <v>0</v>
      </c>
      <c r="T724" s="107">
        <v>0</v>
      </c>
      <c r="U724" s="107">
        <f t="shared" ca="1" si="364"/>
        <v>-0.5</v>
      </c>
      <c r="V724" s="107">
        <f t="shared" ca="1" si="365"/>
        <v>-0.5</v>
      </c>
      <c r="W724" s="107"/>
      <c r="X724" s="107"/>
      <c r="Y724" s="107"/>
      <c r="Z724" s="107"/>
    </row>
    <row r="725" spans="1:26" outlineLevel="1">
      <c r="A725">
        <f t="shared" ca="1" si="366"/>
        <v>2</v>
      </c>
      <c r="B725" t="str">
        <f t="shared" ca="1" si="367"/>
        <v>EP1 LPD1 LPS1 LPM2</v>
      </c>
      <c r="C725" s="290">
        <f ca="1">IF($A725&lt;&gt;$A724,1,MOD(C724-1+(COUNTIFS(D$399:$N$399,$A725)=COUNTIFS(D725:$N725,1)),C$398)+1)</f>
        <v>1</v>
      </c>
      <c r="D725" s="288">
        <f ca="1">IF($A725&lt;&gt;D$399,0,IF($A725&lt;&gt;$A724,1,MOD(D724-1+(COUNTIFS(E$399:$N$399,$A725)=COUNTIFS(E725:$N725,1)),D$398)+1))</f>
        <v>0</v>
      </c>
      <c r="E725" s="288">
        <f ca="1">IF($A725&lt;&gt;E$399,0,IF($A725&lt;&gt;$A724,1,MOD(E724-1+(COUNTIFS(F$399:$N$399,$A725)=COUNTIFS(F725:$N725,1)),E$398)+1))</f>
        <v>0</v>
      </c>
      <c r="F725" s="288">
        <f ca="1">IF($A725&lt;&gt;F$399,0,IF($A725&lt;&gt;$A724,1,MOD(F724-1+(COUNTIFS(G$399:$N$399,$A725)=COUNTIFS(G725:$N725,1)),F$398)+1))</f>
        <v>0</v>
      </c>
      <c r="G725" s="288">
        <f ca="1">IF($A725&lt;&gt;G$399,0,IF($A725&lt;&gt;$A724,1,MOD(G724-1+(COUNTIFS(H$399:$N$399,$A725)=COUNTIFS(H725:$N725,1)),G$398)+1))</f>
        <v>1</v>
      </c>
      <c r="H725" s="288">
        <f ca="1">IF($A725&lt;&gt;H$399,0,IF($A725&lt;&gt;$A724,1,MOD(H724-1+(COUNTIFS(I$399:$N$399,$A725)=COUNTIFS(I725:$N725,1)),H$398)+1))</f>
        <v>1</v>
      </c>
      <c r="I725" s="288">
        <f ca="1">IF($A725&lt;&gt;I$399,0,IF($A725&lt;&gt;$A724,1,MOD(I724-1+(COUNTIFS(N$399:$N$399,$A725)=COUNTIFS(N725:$N725,1)),I$398)+1))</f>
        <v>2</v>
      </c>
      <c r="J725" s="288"/>
      <c r="K725" s="288"/>
      <c r="L725" s="288"/>
      <c r="M725" s="288"/>
      <c r="O725">
        <v>325</v>
      </c>
      <c r="P725" s="107">
        <f t="shared" ca="1" si="360"/>
        <v>-0.5</v>
      </c>
      <c r="Q725" s="107">
        <f t="shared" ca="1" si="361"/>
        <v>0</v>
      </c>
      <c r="R725" s="107">
        <f t="shared" ca="1" si="362"/>
        <v>0</v>
      </c>
      <c r="S725" s="107">
        <f t="shared" ca="1" si="363"/>
        <v>0</v>
      </c>
      <c r="T725" s="107">
        <v>0</v>
      </c>
      <c r="U725" s="107">
        <f t="shared" ca="1" si="364"/>
        <v>-0.5</v>
      </c>
      <c r="V725" s="107">
        <f t="shared" ca="1" si="365"/>
        <v>0</v>
      </c>
      <c r="W725" s="107"/>
      <c r="X725" s="107"/>
      <c r="Y725" s="107"/>
      <c r="Z725" s="107"/>
    </row>
    <row r="726" spans="1:26" outlineLevel="1">
      <c r="A726">
        <f t="shared" ca="1" si="366"/>
        <v>2</v>
      </c>
      <c r="B726" t="str">
        <f t="shared" ca="1" si="367"/>
        <v>EP1 LPD1 LPS1 LPM3</v>
      </c>
      <c r="C726" s="290">
        <f ca="1">IF($A726&lt;&gt;$A725,1,MOD(C725-1+(COUNTIFS(D$399:$N$399,$A726)=COUNTIFS(D726:$N726,1)),C$398)+1)</f>
        <v>1</v>
      </c>
      <c r="D726" s="288">
        <f ca="1">IF($A726&lt;&gt;D$399,0,IF($A726&lt;&gt;$A725,1,MOD(D725-1+(COUNTIFS(E$399:$N$399,$A726)=COUNTIFS(E726:$N726,1)),D$398)+1))</f>
        <v>0</v>
      </c>
      <c r="E726" s="288">
        <f ca="1">IF($A726&lt;&gt;E$399,0,IF($A726&lt;&gt;$A725,1,MOD(E725-1+(COUNTIFS(F$399:$N$399,$A726)=COUNTIFS(F726:$N726,1)),E$398)+1))</f>
        <v>0</v>
      </c>
      <c r="F726" s="288">
        <f ca="1">IF($A726&lt;&gt;F$399,0,IF($A726&lt;&gt;$A725,1,MOD(F725-1+(COUNTIFS(G$399:$N$399,$A726)=COUNTIFS(G726:$N726,1)),F$398)+1))</f>
        <v>0</v>
      </c>
      <c r="G726" s="288">
        <f ca="1">IF($A726&lt;&gt;G$399,0,IF($A726&lt;&gt;$A725,1,MOD(G725-1+(COUNTIFS(H$399:$N$399,$A726)=COUNTIFS(H726:$N726,1)),G$398)+1))</f>
        <v>1</v>
      </c>
      <c r="H726" s="288">
        <f ca="1">IF($A726&lt;&gt;H$399,0,IF($A726&lt;&gt;$A725,1,MOD(H725-1+(COUNTIFS(I$399:$N$399,$A726)=COUNTIFS(I726:$N726,1)),H$398)+1))</f>
        <v>1</v>
      </c>
      <c r="I726" s="288">
        <f ca="1">IF($A726&lt;&gt;I$399,0,IF($A726&lt;&gt;$A725,1,MOD(I725-1+(COUNTIFS(N$399:$N$399,$A726)=COUNTIFS(N726:$N726,1)),I$398)+1))</f>
        <v>3</v>
      </c>
      <c r="J726" s="288"/>
      <c r="K726" s="288"/>
      <c r="L726" s="288"/>
      <c r="M726" s="288"/>
      <c r="O726">
        <v>326</v>
      </c>
      <c r="P726" s="107">
        <f t="shared" ca="1" si="360"/>
        <v>-0.5</v>
      </c>
      <c r="Q726" s="107">
        <f t="shared" ca="1" si="361"/>
        <v>0</v>
      </c>
      <c r="R726" s="107">
        <f t="shared" ca="1" si="362"/>
        <v>0</v>
      </c>
      <c r="S726" s="107">
        <f t="shared" ca="1" si="363"/>
        <v>0</v>
      </c>
      <c r="T726" s="107">
        <v>0</v>
      </c>
      <c r="U726" s="107">
        <f t="shared" ca="1" si="364"/>
        <v>-0.5</v>
      </c>
      <c r="V726" s="107">
        <f t="shared" ca="1" si="365"/>
        <v>0.5</v>
      </c>
      <c r="W726" s="107"/>
      <c r="X726" s="107"/>
      <c r="Y726" s="107"/>
      <c r="Z726" s="107"/>
    </row>
    <row r="727" spans="1:26" outlineLevel="1">
      <c r="A727">
        <f t="shared" ca="1" si="366"/>
        <v>2</v>
      </c>
      <c r="B727" t="str">
        <f t="shared" ca="1" si="367"/>
        <v>EP1 LPD1 LPS2 LPM1</v>
      </c>
      <c r="C727" s="290">
        <f ca="1">IF($A727&lt;&gt;$A726,1,MOD(C726-1+(COUNTIFS(D$399:$N$399,$A727)=COUNTIFS(D727:$N727,1)),C$398)+1)</f>
        <v>1</v>
      </c>
      <c r="D727" s="288">
        <f ca="1">IF($A727&lt;&gt;D$399,0,IF($A727&lt;&gt;$A726,1,MOD(D726-1+(COUNTIFS(E$399:$N$399,$A727)=COUNTIFS(E727:$N727,1)),D$398)+1))</f>
        <v>0</v>
      </c>
      <c r="E727" s="288">
        <f ca="1">IF($A727&lt;&gt;E$399,0,IF($A727&lt;&gt;$A726,1,MOD(E726-1+(COUNTIFS(F$399:$N$399,$A727)=COUNTIFS(F727:$N727,1)),E$398)+1))</f>
        <v>0</v>
      </c>
      <c r="F727" s="288">
        <f ca="1">IF($A727&lt;&gt;F$399,0,IF($A727&lt;&gt;$A726,1,MOD(F726-1+(COUNTIFS(G$399:$N$399,$A727)=COUNTIFS(G727:$N727,1)),F$398)+1))</f>
        <v>0</v>
      </c>
      <c r="G727" s="288">
        <f ca="1">IF($A727&lt;&gt;G$399,0,IF($A727&lt;&gt;$A726,1,MOD(G726-1+(COUNTIFS(H$399:$N$399,$A727)=COUNTIFS(H727:$N727,1)),G$398)+1))</f>
        <v>1</v>
      </c>
      <c r="H727" s="288">
        <f ca="1">IF($A727&lt;&gt;H$399,0,IF($A727&lt;&gt;$A726,1,MOD(H726-1+(COUNTIFS(I$399:$N$399,$A727)=COUNTIFS(I727:$N727,1)),H$398)+1))</f>
        <v>2</v>
      </c>
      <c r="I727" s="288">
        <f ca="1">IF($A727&lt;&gt;I$399,0,IF($A727&lt;&gt;$A726,1,MOD(I726-1+(COUNTIFS(N$399:$N$399,$A727)=COUNTIFS(N727:$N727,1)),I$398)+1))</f>
        <v>1</v>
      </c>
      <c r="J727" s="288"/>
      <c r="K727" s="288"/>
      <c r="L727" s="288"/>
      <c r="M727" s="288"/>
      <c r="O727">
        <v>327</v>
      </c>
      <c r="P727" s="107">
        <f t="shared" ca="1" si="360"/>
        <v>-0.5</v>
      </c>
      <c r="Q727" s="107">
        <f t="shared" ca="1" si="361"/>
        <v>0</v>
      </c>
      <c r="R727" s="107">
        <f t="shared" ca="1" si="362"/>
        <v>0</v>
      </c>
      <c r="S727" s="107">
        <f t="shared" ca="1" si="363"/>
        <v>0</v>
      </c>
      <c r="T727" s="107">
        <v>0</v>
      </c>
      <c r="U727" s="107">
        <f t="shared" ca="1" si="364"/>
        <v>0</v>
      </c>
      <c r="V727" s="107">
        <f t="shared" ca="1" si="365"/>
        <v>-0.5</v>
      </c>
      <c r="W727" s="107"/>
      <c r="X727" s="107"/>
      <c r="Y727" s="107"/>
      <c r="Z727" s="107"/>
    </row>
    <row r="728" spans="1:26" outlineLevel="1">
      <c r="A728">
        <f t="shared" ca="1" si="366"/>
        <v>2</v>
      </c>
      <c r="B728" t="str">
        <f t="shared" ca="1" si="367"/>
        <v>EP1 LPD1 LPS2 LPM2</v>
      </c>
      <c r="C728" s="290">
        <f ca="1">IF($A728&lt;&gt;$A727,1,MOD(C727-1+(COUNTIFS(D$399:$N$399,$A728)=COUNTIFS(D728:$N728,1)),C$398)+1)</f>
        <v>1</v>
      </c>
      <c r="D728" s="288">
        <f ca="1">IF($A728&lt;&gt;D$399,0,IF($A728&lt;&gt;$A727,1,MOD(D727-1+(COUNTIFS(E$399:$N$399,$A728)=COUNTIFS(E728:$N728,1)),D$398)+1))</f>
        <v>0</v>
      </c>
      <c r="E728" s="288">
        <f ca="1">IF($A728&lt;&gt;E$399,0,IF($A728&lt;&gt;$A727,1,MOD(E727-1+(COUNTIFS(F$399:$N$399,$A728)=COUNTIFS(F728:$N728,1)),E$398)+1))</f>
        <v>0</v>
      </c>
      <c r="F728" s="288">
        <f ca="1">IF($A728&lt;&gt;F$399,0,IF($A728&lt;&gt;$A727,1,MOD(F727-1+(COUNTIFS(G$399:$N$399,$A728)=COUNTIFS(G728:$N728,1)),F$398)+1))</f>
        <v>0</v>
      </c>
      <c r="G728" s="288">
        <f ca="1">IF($A728&lt;&gt;G$399,0,IF($A728&lt;&gt;$A727,1,MOD(G727-1+(COUNTIFS(H$399:$N$399,$A728)=COUNTIFS(H728:$N728,1)),G$398)+1))</f>
        <v>1</v>
      </c>
      <c r="H728" s="288">
        <f ca="1">IF($A728&lt;&gt;H$399,0,IF($A728&lt;&gt;$A727,1,MOD(H727-1+(COUNTIFS(I$399:$N$399,$A728)=COUNTIFS(I728:$N728,1)),H$398)+1))</f>
        <v>2</v>
      </c>
      <c r="I728" s="288">
        <f ca="1">IF($A728&lt;&gt;I$399,0,IF($A728&lt;&gt;$A727,1,MOD(I727-1+(COUNTIFS(N$399:$N$399,$A728)=COUNTIFS(N728:$N728,1)),I$398)+1))</f>
        <v>2</v>
      </c>
      <c r="J728" s="288"/>
      <c r="K728" s="288"/>
      <c r="L728" s="288"/>
      <c r="M728" s="288"/>
      <c r="O728">
        <v>328</v>
      </c>
      <c r="P728" s="107">
        <f t="shared" ca="1" si="360"/>
        <v>-0.5</v>
      </c>
      <c r="Q728" s="107">
        <f t="shared" ca="1" si="361"/>
        <v>0</v>
      </c>
      <c r="R728" s="107">
        <f t="shared" ca="1" si="362"/>
        <v>0</v>
      </c>
      <c r="S728" s="107">
        <f t="shared" ca="1" si="363"/>
        <v>0</v>
      </c>
      <c r="T728" s="107">
        <v>0</v>
      </c>
      <c r="U728" s="107">
        <f t="shared" ca="1" si="364"/>
        <v>0</v>
      </c>
      <c r="V728" s="107">
        <f t="shared" ca="1" si="365"/>
        <v>0</v>
      </c>
      <c r="W728" s="107"/>
      <c r="X728" s="107"/>
      <c r="Y728" s="107"/>
      <c r="Z728" s="107"/>
    </row>
    <row r="729" spans="1:26" outlineLevel="1">
      <c r="A729">
        <f t="shared" ca="1" si="366"/>
        <v>2</v>
      </c>
      <c r="B729" t="str">
        <f t="shared" ca="1" si="367"/>
        <v>EP1 LPD1 LPS2 LPM3</v>
      </c>
      <c r="C729" s="290">
        <f ca="1">IF($A729&lt;&gt;$A728,1,MOD(C728-1+(COUNTIFS(D$399:$N$399,$A729)=COUNTIFS(D729:$N729,1)),C$398)+1)</f>
        <v>1</v>
      </c>
      <c r="D729" s="288">
        <f ca="1">IF($A729&lt;&gt;D$399,0,IF($A729&lt;&gt;$A728,1,MOD(D728-1+(COUNTIFS(E$399:$N$399,$A729)=COUNTIFS(E729:$N729,1)),D$398)+1))</f>
        <v>0</v>
      </c>
      <c r="E729" s="288">
        <f ca="1">IF($A729&lt;&gt;E$399,0,IF($A729&lt;&gt;$A728,1,MOD(E728-1+(COUNTIFS(F$399:$N$399,$A729)=COUNTIFS(F729:$N729,1)),E$398)+1))</f>
        <v>0</v>
      </c>
      <c r="F729" s="288">
        <f ca="1">IF($A729&lt;&gt;F$399,0,IF($A729&lt;&gt;$A728,1,MOD(F728-1+(COUNTIFS(G$399:$N$399,$A729)=COUNTIFS(G729:$N729,1)),F$398)+1))</f>
        <v>0</v>
      </c>
      <c r="G729" s="288">
        <f ca="1">IF($A729&lt;&gt;G$399,0,IF($A729&lt;&gt;$A728,1,MOD(G728-1+(COUNTIFS(H$399:$N$399,$A729)=COUNTIFS(H729:$N729,1)),G$398)+1))</f>
        <v>1</v>
      </c>
      <c r="H729" s="288">
        <f ca="1">IF($A729&lt;&gt;H$399,0,IF($A729&lt;&gt;$A728,1,MOD(H728-1+(COUNTIFS(I$399:$N$399,$A729)=COUNTIFS(I729:$N729,1)),H$398)+1))</f>
        <v>2</v>
      </c>
      <c r="I729" s="288">
        <f ca="1">IF($A729&lt;&gt;I$399,0,IF($A729&lt;&gt;$A728,1,MOD(I728-1+(COUNTIFS(N$399:$N$399,$A729)=COUNTIFS(N729:$N729,1)),I$398)+1))</f>
        <v>3</v>
      </c>
      <c r="J729" s="288"/>
      <c r="K729" s="288"/>
      <c r="L729" s="288"/>
      <c r="M729" s="288"/>
      <c r="O729">
        <v>329</v>
      </c>
      <c r="P729" s="107">
        <f t="shared" ca="1" si="360"/>
        <v>-0.5</v>
      </c>
      <c r="Q729" s="107">
        <f t="shared" ca="1" si="361"/>
        <v>0</v>
      </c>
      <c r="R729" s="107">
        <f t="shared" ca="1" si="362"/>
        <v>0</v>
      </c>
      <c r="S729" s="107">
        <f t="shared" ca="1" si="363"/>
        <v>0</v>
      </c>
      <c r="T729" s="107">
        <v>0</v>
      </c>
      <c r="U729" s="107">
        <f t="shared" ca="1" si="364"/>
        <v>0</v>
      </c>
      <c r="V729" s="107">
        <f t="shared" ca="1" si="365"/>
        <v>0.5</v>
      </c>
      <c r="W729" s="107"/>
      <c r="X729" s="107"/>
      <c r="Y729" s="107"/>
      <c r="Z729" s="107"/>
    </row>
    <row r="730" spans="1:26" outlineLevel="1">
      <c r="A730">
        <f t="shared" ca="1" si="366"/>
        <v>2</v>
      </c>
      <c r="B730" t="str">
        <f t="shared" ca="1" si="367"/>
        <v>EP1 LPD1 LPS3 LPM1</v>
      </c>
      <c r="C730" s="290">
        <f ca="1">IF($A730&lt;&gt;$A729,1,MOD(C729-1+(COUNTIFS(D$399:$N$399,$A730)=COUNTIFS(D730:$N730,1)),C$398)+1)</f>
        <v>1</v>
      </c>
      <c r="D730" s="288">
        <f ca="1">IF($A730&lt;&gt;D$399,0,IF($A730&lt;&gt;$A729,1,MOD(D729-1+(COUNTIFS(E$399:$N$399,$A730)=COUNTIFS(E730:$N730,1)),D$398)+1))</f>
        <v>0</v>
      </c>
      <c r="E730" s="288">
        <f ca="1">IF($A730&lt;&gt;E$399,0,IF($A730&lt;&gt;$A729,1,MOD(E729-1+(COUNTIFS(F$399:$N$399,$A730)=COUNTIFS(F730:$N730,1)),E$398)+1))</f>
        <v>0</v>
      </c>
      <c r="F730" s="288">
        <f ca="1">IF($A730&lt;&gt;F$399,0,IF($A730&lt;&gt;$A729,1,MOD(F729-1+(COUNTIFS(G$399:$N$399,$A730)=COUNTIFS(G730:$N730,1)),F$398)+1))</f>
        <v>0</v>
      </c>
      <c r="G730" s="288">
        <f ca="1">IF($A730&lt;&gt;G$399,0,IF($A730&lt;&gt;$A729,1,MOD(G729-1+(COUNTIFS(H$399:$N$399,$A730)=COUNTIFS(H730:$N730,1)),G$398)+1))</f>
        <v>1</v>
      </c>
      <c r="H730" s="288">
        <f ca="1">IF($A730&lt;&gt;H$399,0,IF($A730&lt;&gt;$A729,1,MOD(H729-1+(COUNTIFS(I$399:$N$399,$A730)=COUNTIFS(I730:$N730,1)),H$398)+1))</f>
        <v>3</v>
      </c>
      <c r="I730" s="288">
        <f ca="1">IF($A730&lt;&gt;I$399,0,IF($A730&lt;&gt;$A729,1,MOD(I729-1+(COUNTIFS(N$399:$N$399,$A730)=COUNTIFS(N730:$N730,1)),I$398)+1))</f>
        <v>1</v>
      </c>
      <c r="J730" s="288"/>
      <c r="K730" s="288"/>
      <c r="L730" s="288"/>
      <c r="M730" s="288"/>
      <c r="O730">
        <v>330</v>
      </c>
      <c r="P730" s="107">
        <f t="shared" ca="1" si="360"/>
        <v>-0.5</v>
      </c>
      <c r="Q730" s="107">
        <f t="shared" ca="1" si="361"/>
        <v>0</v>
      </c>
      <c r="R730" s="107">
        <f t="shared" ca="1" si="362"/>
        <v>0</v>
      </c>
      <c r="S730" s="107">
        <f t="shared" ca="1" si="363"/>
        <v>0</v>
      </c>
      <c r="T730" s="107">
        <v>0</v>
      </c>
      <c r="U730" s="107">
        <f t="shared" ca="1" si="364"/>
        <v>0.5</v>
      </c>
      <c r="V730" s="107">
        <f t="shared" ca="1" si="365"/>
        <v>-0.5</v>
      </c>
      <c r="W730" s="107"/>
      <c r="X730" s="107"/>
      <c r="Y730" s="107"/>
      <c r="Z730" s="107"/>
    </row>
    <row r="731" spans="1:26" outlineLevel="1">
      <c r="A731">
        <f t="shared" ca="1" si="366"/>
        <v>2</v>
      </c>
      <c r="B731" t="str">
        <f t="shared" ca="1" si="367"/>
        <v>EP1 LPD1 LPS3 LPM2</v>
      </c>
      <c r="C731" s="290">
        <f ca="1">IF($A731&lt;&gt;$A730,1,MOD(C730-1+(COUNTIFS(D$399:$N$399,$A731)=COUNTIFS(D731:$N731,1)),C$398)+1)</f>
        <v>1</v>
      </c>
      <c r="D731" s="288">
        <f ca="1">IF($A731&lt;&gt;D$399,0,IF($A731&lt;&gt;$A730,1,MOD(D730-1+(COUNTIFS(E$399:$N$399,$A731)=COUNTIFS(E731:$N731,1)),D$398)+1))</f>
        <v>0</v>
      </c>
      <c r="E731" s="288">
        <f ca="1">IF($A731&lt;&gt;E$399,0,IF($A731&lt;&gt;$A730,1,MOD(E730-1+(COUNTIFS(F$399:$N$399,$A731)=COUNTIFS(F731:$N731,1)),E$398)+1))</f>
        <v>0</v>
      </c>
      <c r="F731" s="288">
        <f ca="1">IF($A731&lt;&gt;F$399,0,IF($A731&lt;&gt;$A730,1,MOD(F730-1+(COUNTIFS(G$399:$N$399,$A731)=COUNTIFS(G731:$N731,1)),F$398)+1))</f>
        <v>0</v>
      </c>
      <c r="G731" s="288">
        <f ca="1">IF($A731&lt;&gt;G$399,0,IF($A731&lt;&gt;$A730,1,MOD(G730-1+(COUNTIFS(H$399:$N$399,$A731)=COUNTIFS(H731:$N731,1)),G$398)+1))</f>
        <v>1</v>
      </c>
      <c r="H731" s="288">
        <f ca="1">IF($A731&lt;&gt;H$399,0,IF($A731&lt;&gt;$A730,1,MOD(H730-1+(COUNTIFS(I$399:$N$399,$A731)=COUNTIFS(I731:$N731,1)),H$398)+1))</f>
        <v>3</v>
      </c>
      <c r="I731" s="288">
        <f ca="1">IF($A731&lt;&gt;I$399,0,IF($A731&lt;&gt;$A730,1,MOD(I730-1+(COUNTIFS(N$399:$N$399,$A731)=COUNTIFS(N731:$N731,1)),I$398)+1))</f>
        <v>2</v>
      </c>
      <c r="J731" s="288"/>
      <c r="K731" s="288"/>
      <c r="L731" s="288"/>
      <c r="M731" s="288"/>
      <c r="O731">
        <v>331</v>
      </c>
      <c r="P731" s="107">
        <f t="shared" ca="1" si="360"/>
        <v>-0.5</v>
      </c>
      <c r="Q731" s="107">
        <f t="shared" ca="1" si="361"/>
        <v>0</v>
      </c>
      <c r="R731" s="107">
        <f t="shared" ca="1" si="362"/>
        <v>0</v>
      </c>
      <c r="S731" s="107">
        <f t="shared" ca="1" si="363"/>
        <v>0</v>
      </c>
      <c r="T731" s="107">
        <v>0</v>
      </c>
      <c r="U731" s="107">
        <f t="shared" ca="1" si="364"/>
        <v>0.5</v>
      </c>
      <c r="V731" s="107">
        <f t="shared" ca="1" si="365"/>
        <v>0</v>
      </c>
      <c r="W731" s="107"/>
      <c r="X731" s="107"/>
      <c r="Y731" s="107"/>
      <c r="Z731" s="107"/>
    </row>
    <row r="732" spans="1:26" outlineLevel="1">
      <c r="A732">
        <f t="shared" ca="1" si="366"/>
        <v>2</v>
      </c>
      <c r="B732" t="str">
        <f t="shared" ca="1" si="367"/>
        <v>EP1 LPD1 LPS3 LPM3</v>
      </c>
      <c r="C732" s="290">
        <f ca="1">IF($A732&lt;&gt;$A731,1,MOD(C731-1+(COUNTIFS(D$399:$N$399,$A732)=COUNTIFS(D732:$N732,1)),C$398)+1)</f>
        <v>1</v>
      </c>
      <c r="D732" s="288">
        <f ca="1">IF($A732&lt;&gt;D$399,0,IF($A732&lt;&gt;$A731,1,MOD(D731-1+(COUNTIFS(E$399:$N$399,$A732)=COUNTIFS(E732:$N732,1)),D$398)+1))</f>
        <v>0</v>
      </c>
      <c r="E732" s="288">
        <f ca="1">IF($A732&lt;&gt;E$399,0,IF($A732&lt;&gt;$A731,1,MOD(E731-1+(COUNTIFS(F$399:$N$399,$A732)=COUNTIFS(F732:$N732,1)),E$398)+1))</f>
        <v>0</v>
      </c>
      <c r="F732" s="288">
        <f ca="1">IF($A732&lt;&gt;F$399,0,IF($A732&lt;&gt;$A731,1,MOD(F731-1+(COUNTIFS(G$399:$N$399,$A732)=COUNTIFS(G732:$N732,1)),F$398)+1))</f>
        <v>0</v>
      </c>
      <c r="G732" s="288">
        <f ca="1">IF($A732&lt;&gt;G$399,0,IF($A732&lt;&gt;$A731,1,MOD(G731-1+(COUNTIFS(H$399:$N$399,$A732)=COUNTIFS(H732:$N732,1)),G$398)+1))</f>
        <v>1</v>
      </c>
      <c r="H732" s="288">
        <f ca="1">IF($A732&lt;&gt;H$399,0,IF($A732&lt;&gt;$A731,1,MOD(H731-1+(COUNTIFS(I$399:$N$399,$A732)=COUNTIFS(I732:$N732,1)),H$398)+1))</f>
        <v>3</v>
      </c>
      <c r="I732" s="288">
        <f ca="1">IF($A732&lt;&gt;I$399,0,IF($A732&lt;&gt;$A731,1,MOD(I731-1+(COUNTIFS(N$399:$N$399,$A732)=COUNTIFS(N732:$N732,1)),I$398)+1))</f>
        <v>3</v>
      </c>
      <c r="J732" s="288"/>
      <c r="K732" s="288"/>
      <c r="L732" s="288"/>
      <c r="M732" s="288"/>
      <c r="O732">
        <v>332</v>
      </c>
      <c r="P732" s="107">
        <f t="shared" ca="1" si="360"/>
        <v>-0.5</v>
      </c>
      <c r="Q732" s="107">
        <f t="shared" ca="1" si="361"/>
        <v>0</v>
      </c>
      <c r="R732" s="107">
        <f t="shared" ca="1" si="362"/>
        <v>0</v>
      </c>
      <c r="S732" s="107">
        <f t="shared" ca="1" si="363"/>
        <v>0</v>
      </c>
      <c r="T732" s="107">
        <v>0</v>
      </c>
      <c r="U732" s="107">
        <f t="shared" ca="1" si="364"/>
        <v>0.5</v>
      </c>
      <c r="V732" s="107">
        <f t="shared" ca="1" si="365"/>
        <v>0.5</v>
      </c>
      <c r="W732" s="107"/>
      <c r="X732" s="107"/>
      <c r="Y732" s="107"/>
      <c r="Z732" s="107"/>
    </row>
    <row r="733" spans="1:26" outlineLevel="1">
      <c r="A733">
        <f t="shared" ca="1" si="366"/>
        <v>2</v>
      </c>
      <c r="B733" t="str">
        <f t="shared" ca="1" si="367"/>
        <v>EP2 LPD1 LPS1 LPM1</v>
      </c>
      <c r="C733" s="290">
        <f ca="1">IF($A733&lt;&gt;$A732,1,MOD(C732-1+(COUNTIFS(D$399:$N$399,$A733)=COUNTIFS(D733:$N733,1)),C$398)+1)</f>
        <v>2</v>
      </c>
      <c r="D733" s="288">
        <f ca="1">IF($A733&lt;&gt;D$399,0,IF($A733&lt;&gt;$A732,1,MOD(D732-1+(COUNTIFS(E$399:$N$399,$A733)=COUNTIFS(E733:$N733,1)),D$398)+1))</f>
        <v>0</v>
      </c>
      <c r="E733" s="288">
        <f ca="1">IF($A733&lt;&gt;E$399,0,IF($A733&lt;&gt;$A732,1,MOD(E732-1+(COUNTIFS(F$399:$N$399,$A733)=COUNTIFS(F733:$N733,1)),E$398)+1))</f>
        <v>0</v>
      </c>
      <c r="F733" s="288">
        <f ca="1">IF($A733&lt;&gt;F$399,0,IF($A733&lt;&gt;$A732,1,MOD(F732-1+(COUNTIFS(G$399:$N$399,$A733)=COUNTIFS(G733:$N733,1)),F$398)+1))</f>
        <v>0</v>
      </c>
      <c r="G733" s="288">
        <f ca="1">IF($A733&lt;&gt;G$399,0,IF($A733&lt;&gt;$A732,1,MOD(G732-1+(COUNTIFS(H$399:$N$399,$A733)=COUNTIFS(H733:$N733,1)),G$398)+1))</f>
        <v>1</v>
      </c>
      <c r="H733" s="288">
        <f ca="1">IF($A733&lt;&gt;H$399,0,IF($A733&lt;&gt;$A732,1,MOD(H732-1+(COUNTIFS(I$399:$N$399,$A733)=COUNTIFS(I733:$N733,1)),H$398)+1))</f>
        <v>1</v>
      </c>
      <c r="I733" s="288">
        <f ca="1">IF($A733&lt;&gt;I$399,0,IF($A733&lt;&gt;$A732,1,MOD(I732-1+(COUNTIFS(N$399:$N$399,$A733)=COUNTIFS(N733:$N733,1)),I$398)+1))</f>
        <v>1</v>
      </c>
      <c r="J733" s="288"/>
      <c r="K733" s="288"/>
      <c r="L733" s="288"/>
      <c r="M733" s="288"/>
      <c r="O733">
        <v>333</v>
      </c>
      <c r="P733" s="107">
        <f t="shared" ca="1" si="360"/>
        <v>0</v>
      </c>
      <c r="Q733" s="107">
        <f t="shared" ca="1" si="361"/>
        <v>0</v>
      </c>
      <c r="R733" s="107">
        <f t="shared" ca="1" si="362"/>
        <v>0</v>
      </c>
      <c r="S733" s="107">
        <f t="shared" ca="1" si="363"/>
        <v>0</v>
      </c>
      <c r="T733" s="107">
        <v>0</v>
      </c>
      <c r="U733" s="107">
        <f t="shared" ca="1" si="364"/>
        <v>-0.5</v>
      </c>
      <c r="V733" s="107">
        <f t="shared" ca="1" si="365"/>
        <v>-0.5</v>
      </c>
      <c r="W733" s="107"/>
      <c r="X733" s="107"/>
      <c r="Y733" s="107"/>
      <c r="Z733" s="107"/>
    </row>
    <row r="734" spans="1:26" outlineLevel="1">
      <c r="A734">
        <f t="shared" ca="1" si="366"/>
        <v>2</v>
      </c>
      <c r="B734" t="str">
        <f t="shared" ca="1" si="367"/>
        <v>EP2 LPD1 LPS1 LPM2</v>
      </c>
      <c r="C734" s="290">
        <f ca="1">IF($A734&lt;&gt;$A733,1,MOD(C733-1+(COUNTIFS(D$399:$N$399,$A734)=COUNTIFS(D734:$N734,1)),C$398)+1)</f>
        <v>2</v>
      </c>
      <c r="D734" s="288">
        <f ca="1">IF($A734&lt;&gt;D$399,0,IF($A734&lt;&gt;$A733,1,MOD(D733-1+(COUNTIFS(E$399:$N$399,$A734)=COUNTIFS(E734:$N734,1)),D$398)+1))</f>
        <v>0</v>
      </c>
      <c r="E734" s="288">
        <f ca="1">IF($A734&lt;&gt;E$399,0,IF($A734&lt;&gt;$A733,1,MOD(E733-1+(COUNTIFS(F$399:$N$399,$A734)=COUNTIFS(F734:$N734,1)),E$398)+1))</f>
        <v>0</v>
      </c>
      <c r="F734" s="288">
        <f ca="1">IF($A734&lt;&gt;F$399,0,IF($A734&lt;&gt;$A733,1,MOD(F733-1+(COUNTIFS(G$399:$N$399,$A734)=COUNTIFS(G734:$N734,1)),F$398)+1))</f>
        <v>0</v>
      </c>
      <c r="G734" s="288">
        <f ca="1">IF($A734&lt;&gt;G$399,0,IF($A734&lt;&gt;$A733,1,MOD(G733-1+(COUNTIFS(H$399:$N$399,$A734)=COUNTIFS(H734:$N734,1)),G$398)+1))</f>
        <v>1</v>
      </c>
      <c r="H734" s="288">
        <f ca="1">IF($A734&lt;&gt;H$399,0,IF($A734&lt;&gt;$A733,1,MOD(H733-1+(COUNTIFS(I$399:$N$399,$A734)=COUNTIFS(I734:$N734,1)),H$398)+1))</f>
        <v>1</v>
      </c>
      <c r="I734" s="288">
        <f ca="1">IF($A734&lt;&gt;I$399,0,IF($A734&lt;&gt;$A733,1,MOD(I733-1+(COUNTIFS(N$399:$N$399,$A734)=COUNTIFS(N734:$N734,1)),I$398)+1))</f>
        <v>2</v>
      </c>
      <c r="J734" s="288"/>
      <c r="K734" s="288"/>
      <c r="L734" s="288"/>
      <c r="M734" s="288"/>
      <c r="O734">
        <v>334</v>
      </c>
      <c r="P734" s="107">
        <f t="shared" ca="1" si="360"/>
        <v>0</v>
      </c>
      <c r="Q734" s="107">
        <f t="shared" ca="1" si="361"/>
        <v>0</v>
      </c>
      <c r="R734" s="107">
        <f t="shared" ca="1" si="362"/>
        <v>0</v>
      </c>
      <c r="S734" s="107">
        <f t="shared" ca="1" si="363"/>
        <v>0</v>
      </c>
      <c r="T734" s="107">
        <v>0</v>
      </c>
      <c r="U734" s="107">
        <f t="shared" ca="1" si="364"/>
        <v>-0.5</v>
      </c>
      <c r="V734" s="107">
        <f t="shared" ca="1" si="365"/>
        <v>0</v>
      </c>
      <c r="W734" s="107"/>
      <c r="X734" s="107"/>
      <c r="Y734" s="107"/>
      <c r="Z734" s="107"/>
    </row>
    <row r="735" spans="1:26" outlineLevel="1">
      <c r="A735">
        <f t="shared" ca="1" si="366"/>
        <v>2</v>
      </c>
      <c r="B735" t="str">
        <f t="shared" ca="1" si="367"/>
        <v>EP2 LPD1 LPS1 LPM3</v>
      </c>
      <c r="C735" s="290">
        <f ca="1">IF($A735&lt;&gt;$A734,1,MOD(C734-1+(COUNTIFS(D$399:$N$399,$A735)=COUNTIFS(D735:$N735,1)),C$398)+1)</f>
        <v>2</v>
      </c>
      <c r="D735" s="288">
        <f ca="1">IF($A735&lt;&gt;D$399,0,IF($A735&lt;&gt;$A734,1,MOD(D734-1+(COUNTIFS(E$399:$N$399,$A735)=COUNTIFS(E735:$N735,1)),D$398)+1))</f>
        <v>0</v>
      </c>
      <c r="E735" s="288">
        <f ca="1">IF($A735&lt;&gt;E$399,0,IF($A735&lt;&gt;$A734,1,MOD(E734-1+(COUNTIFS(F$399:$N$399,$A735)=COUNTIFS(F735:$N735,1)),E$398)+1))</f>
        <v>0</v>
      </c>
      <c r="F735" s="288">
        <f ca="1">IF($A735&lt;&gt;F$399,0,IF($A735&lt;&gt;$A734,1,MOD(F734-1+(COUNTIFS(G$399:$N$399,$A735)=COUNTIFS(G735:$N735,1)),F$398)+1))</f>
        <v>0</v>
      </c>
      <c r="G735" s="288">
        <f ca="1">IF($A735&lt;&gt;G$399,0,IF($A735&lt;&gt;$A734,1,MOD(G734-1+(COUNTIFS(H$399:$N$399,$A735)=COUNTIFS(H735:$N735,1)),G$398)+1))</f>
        <v>1</v>
      </c>
      <c r="H735" s="288">
        <f ca="1">IF($A735&lt;&gt;H$399,0,IF($A735&lt;&gt;$A734,1,MOD(H734-1+(COUNTIFS(I$399:$N$399,$A735)=COUNTIFS(I735:$N735,1)),H$398)+1))</f>
        <v>1</v>
      </c>
      <c r="I735" s="288">
        <f ca="1">IF($A735&lt;&gt;I$399,0,IF($A735&lt;&gt;$A734,1,MOD(I734-1+(COUNTIFS(N$399:$N$399,$A735)=COUNTIFS(N735:$N735,1)),I$398)+1))</f>
        <v>3</v>
      </c>
      <c r="J735" s="288"/>
      <c r="K735" s="288"/>
      <c r="L735" s="288"/>
      <c r="M735" s="288"/>
      <c r="O735">
        <v>335</v>
      </c>
      <c r="P735" s="107">
        <f t="shared" ca="1" si="360"/>
        <v>0</v>
      </c>
      <c r="Q735" s="107">
        <f t="shared" ca="1" si="361"/>
        <v>0</v>
      </c>
      <c r="R735" s="107">
        <f t="shared" ca="1" si="362"/>
        <v>0</v>
      </c>
      <c r="S735" s="107">
        <f t="shared" ca="1" si="363"/>
        <v>0</v>
      </c>
      <c r="T735" s="107">
        <v>0</v>
      </c>
      <c r="U735" s="107">
        <f t="shared" ca="1" si="364"/>
        <v>-0.5</v>
      </c>
      <c r="V735" s="107">
        <f t="shared" ca="1" si="365"/>
        <v>0.5</v>
      </c>
      <c r="W735" s="107"/>
      <c r="X735" s="107"/>
      <c r="Y735" s="107"/>
      <c r="Z735" s="107"/>
    </row>
    <row r="736" spans="1:26" outlineLevel="1">
      <c r="A736">
        <f t="shared" ca="1" si="366"/>
        <v>2</v>
      </c>
      <c r="B736" t="str">
        <f t="shared" ca="1" si="367"/>
        <v>EP2 LPD1 LPS2 LPM1</v>
      </c>
      <c r="C736" s="290">
        <f ca="1">IF($A736&lt;&gt;$A735,1,MOD(C735-1+(COUNTIFS(D$399:$N$399,$A736)=COUNTIFS(D736:$N736,1)),C$398)+1)</f>
        <v>2</v>
      </c>
      <c r="D736" s="288">
        <f ca="1">IF($A736&lt;&gt;D$399,0,IF($A736&lt;&gt;$A735,1,MOD(D735-1+(COUNTIFS(E$399:$N$399,$A736)=COUNTIFS(E736:$N736,1)),D$398)+1))</f>
        <v>0</v>
      </c>
      <c r="E736" s="288">
        <f ca="1">IF($A736&lt;&gt;E$399,0,IF($A736&lt;&gt;$A735,1,MOD(E735-1+(COUNTIFS(F$399:$N$399,$A736)=COUNTIFS(F736:$N736,1)),E$398)+1))</f>
        <v>0</v>
      </c>
      <c r="F736" s="288">
        <f ca="1">IF($A736&lt;&gt;F$399,0,IF($A736&lt;&gt;$A735,1,MOD(F735-1+(COUNTIFS(G$399:$N$399,$A736)=COUNTIFS(G736:$N736,1)),F$398)+1))</f>
        <v>0</v>
      </c>
      <c r="G736" s="288">
        <f ca="1">IF($A736&lt;&gt;G$399,0,IF($A736&lt;&gt;$A735,1,MOD(G735-1+(COUNTIFS(H$399:$N$399,$A736)=COUNTIFS(H736:$N736,1)),G$398)+1))</f>
        <v>1</v>
      </c>
      <c r="H736" s="288">
        <f ca="1">IF($A736&lt;&gt;H$399,0,IF($A736&lt;&gt;$A735,1,MOD(H735-1+(COUNTIFS(I$399:$N$399,$A736)=COUNTIFS(I736:$N736,1)),H$398)+1))</f>
        <v>2</v>
      </c>
      <c r="I736" s="288">
        <f ca="1">IF($A736&lt;&gt;I$399,0,IF($A736&lt;&gt;$A735,1,MOD(I735-1+(COUNTIFS(N$399:$N$399,$A736)=COUNTIFS(N736:$N736,1)),I$398)+1))</f>
        <v>1</v>
      </c>
      <c r="J736" s="288"/>
      <c r="K736" s="288"/>
      <c r="L736" s="288"/>
      <c r="M736" s="288"/>
      <c r="O736">
        <v>336</v>
      </c>
      <c r="P736" s="107">
        <f t="shared" ca="1" si="360"/>
        <v>0</v>
      </c>
      <c r="Q736" s="107">
        <f t="shared" ca="1" si="361"/>
        <v>0</v>
      </c>
      <c r="R736" s="107">
        <f t="shared" ca="1" si="362"/>
        <v>0</v>
      </c>
      <c r="S736" s="107">
        <f t="shared" ca="1" si="363"/>
        <v>0</v>
      </c>
      <c r="T736" s="107">
        <v>0</v>
      </c>
      <c r="U736" s="107">
        <f t="shared" ca="1" si="364"/>
        <v>0</v>
      </c>
      <c r="V736" s="107">
        <f t="shared" ca="1" si="365"/>
        <v>-0.5</v>
      </c>
      <c r="W736" s="107"/>
      <c r="X736" s="107"/>
      <c r="Y736" s="107"/>
      <c r="Z736" s="107"/>
    </row>
    <row r="737" spans="14:28" outlineLevel="1">
      <c r="N737" s="11">
        <v>-0.25</v>
      </c>
      <c r="O737">
        <f ca="1">OFFSET(O737,-1,0)+1</f>
        <v>337</v>
      </c>
      <c r="P737" s="326">
        <f t="shared" ref="P737:T740" si="368">$N737*0</f>
        <v>0</v>
      </c>
      <c r="Q737" s="326">
        <f t="shared" si="368"/>
        <v>0</v>
      </c>
      <c r="R737" s="326">
        <f t="shared" si="368"/>
        <v>0</v>
      </c>
      <c r="S737" s="326">
        <f t="shared" si="368"/>
        <v>0</v>
      </c>
      <c r="T737" s="326">
        <f t="shared" si="368"/>
        <v>0</v>
      </c>
      <c r="U737" s="326">
        <f>$N737/2</f>
        <v>-0.125</v>
      </c>
      <c r="V737" s="326">
        <f>$N737*2</f>
        <v>-0.5</v>
      </c>
      <c r="W737" s="326"/>
      <c r="X737" s="326"/>
      <c r="Y737" s="326"/>
      <c r="Z737" s="326"/>
      <c r="AB737" t="s">
        <v>1282</v>
      </c>
    </row>
    <row r="738" spans="14:28" outlineLevel="1">
      <c r="N738" s="11">
        <v>-0.5</v>
      </c>
      <c r="O738">
        <f t="shared" ref="O738:O752" ca="1" si="369">OFFSET(O738,-1,0)+1</f>
        <v>338</v>
      </c>
      <c r="P738" s="326">
        <f t="shared" si="368"/>
        <v>0</v>
      </c>
      <c r="Q738" s="326">
        <f t="shared" si="368"/>
        <v>0</v>
      </c>
      <c r="R738" s="326">
        <f t="shared" si="368"/>
        <v>0</v>
      </c>
      <c r="S738" s="326">
        <f t="shared" si="368"/>
        <v>0</v>
      </c>
      <c r="T738" s="326">
        <f t="shared" si="368"/>
        <v>0</v>
      </c>
      <c r="U738" s="326">
        <f>$N738/2</f>
        <v>-0.25</v>
      </c>
      <c r="V738" s="326">
        <f>$N738*2</f>
        <v>-1</v>
      </c>
      <c r="W738" s="326"/>
      <c r="X738" s="326"/>
      <c r="Y738" s="326"/>
      <c r="Z738" s="326"/>
    </row>
    <row r="739" spans="14:28" outlineLevel="1">
      <c r="N739" s="11">
        <v>-0.75</v>
      </c>
      <c r="O739">
        <f t="shared" ca="1" si="369"/>
        <v>339</v>
      </c>
      <c r="P739" s="326">
        <f t="shared" si="368"/>
        <v>0</v>
      </c>
      <c r="Q739" s="326">
        <f t="shared" si="368"/>
        <v>0</v>
      </c>
      <c r="R739" s="326">
        <f t="shared" si="368"/>
        <v>0</v>
      </c>
      <c r="S739" s="326">
        <f t="shared" si="368"/>
        <v>0</v>
      </c>
      <c r="T739" s="326">
        <f t="shared" si="368"/>
        <v>0</v>
      </c>
      <c r="U739" s="326">
        <f>$N739/2</f>
        <v>-0.375</v>
      </c>
      <c r="V739" s="326">
        <f>$N739*2</f>
        <v>-1.5</v>
      </c>
      <c r="W739" s="326"/>
      <c r="X739" s="326"/>
      <c r="Y739" s="326"/>
      <c r="Z739" s="326"/>
    </row>
    <row r="740" spans="14:28" outlineLevel="1">
      <c r="N740" s="11">
        <v>-1</v>
      </c>
      <c r="O740">
        <f t="shared" ca="1" si="369"/>
        <v>340</v>
      </c>
      <c r="P740" s="326">
        <f t="shared" si="368"/>
        <v>0</v>
      </c>
      <c r="Q740" s="326">
        <f t="shared" si="368"/>
        <v>0</v>
      </c>
      <c r="R740" s="326">
        <f t="shared" si="368"/>
        <v>0</v>
      </c>
      <c r="S740" s="326">
        <f t="shared" si="368"/>
        <v>0</v>
      </c>
      <c r="T740" s="326">
        <f t="shared" si="368"/>
        <v>0</v>
      </c>
      <c r="U740" s="326">
        <f>$N740/2</f>
        <v>-0.5</v>
      </c>
      <c r="V740" s="326">
        <f>$N740*2</f>
        <v>-2</v>
      </c>
      <c r="W740" s="326"/>
      <c r="X740" s="326"/>
      <c r="Y740" s="326"/>
      <c r="Z740" s="326"/>
    </row>
    <row r="741" spans="14:28" outlineLevel="1">
      <c r="O741">
        <f t="shared" ca="1" si="369"/>
        <v>341</v>
      </c>
      <c r="P741" s="11">
        <v>-1</v>
      </c>
      <c r="Q741" s="326">
        <v>0</v>
      </c>
      <c r="R741" s="326">
        <v>0</v>
      </c>
      <c r="S741" s="326">
        <v>0</v>
      </c>
      <c r="T741" s="326">
        <v>0</v>
      </c>
      <c r="U741" s="326">
        <f t="shared" ref="U741:U752" si="370">$P741/2</f>
        <v>-0.5</v>
      </c>
      <c r="V741" s="326">
        <f t="shared" ref="V741:V752" si="371">$P741*2</f>
        <v>-2</v>
      </c>
      <c r="W741" s="326"/>
      <c r="X741" s="326"/>
      <c r="Y741" s="326"/>
      <c r="Z741" s="326"/>
      <c r="AB741" t="s">
        <v>1272</v>
      </c>
    </row>
    <row r="742" spans="14:28" outlineLevel="1">
      <c r="O742">
        <f t="shared" ca="1" si="369"/>
        <v>342</v>
      </c>
      <c r="P742" s="11">
        <v>-1</v>
      </c>
      <c r="Q742" s="326">
        <f t="shared" ref="Q742:Q752" si="372">$P742</f>
        <v>-1</v>
      </c>
      <c r="R742" s="326">
        <v>0</v>
      </c>
      <c r="S742" s="326">
        <f t="shared" ref="S742:S752" si="373">$P742</f>
        <v>-1</v>
      </c>
      <c r="T742" s="326">
        <v>0</v>
      </c>
      <c r="U742" s="326">
        <f t="shared" si="370"/>
        <v>-0.5</v>
      </c>
      <c r="V742" s="326">
        <f t="shared" si="371"/>
        <v>-2</v>
      </c>
      <c r="W742" s="326"/>
      <c r="X742" s="326"/>
      <c r="Y742" s="326"/>
      <c r="Z742" s="326"/>
    </row>
    <row r="743" spans="14:28" outlineLevel="1">
      <c r="O743">
        <f t="shared" ca="1" si="369"/>
        <v>343</v>
      </c>
      <c r="P743" s="11">
        <v>-1</v>
      </c>
      <c r="Q743" s="326">
        <f t="shared" si="372"/>
        <v>-1</v>
      </c>
      <c r="R743" s="326">
        <v>0</v>
      </c>
      <c r="S743" s="326">
        <f t="shared" si="373"/>
        <v>-1</v>
      </c>
      <c r="T743" s="326">
        <v>0</v>
      </c>
      <c r="U743" s="326">
        <f t="shared" si="370"/>
        <v>-0.5</v>
      </c>
      <c r="V743" s="326">
        <f t="shared" si="371"/>
        <v>-2</v>
      </c>
      <c r="W743" s="326"/>
      <c r="X743" s="326"/>
      <c r="Y743" s="326"/>
      <c r="Z743" s="326"/>
    </row>
    <row r="744" spans="14:28" outlineLevel="1">
      <c r="O744">
        <f t="shared" ca="1" si="369"/>
        <v>344</v>
      </c>
      <c r="P744" s="11">
        <v>-1</v>
      </c>
      <c r="Q744" s="326">
        <f t="shared" si="372"/>
        <v>-1</v>
      </c>
      <c r="R744" s="326">
        <v>0</v>
      </c>
      <c r="S744" s="326">
        <f t="shared" si="373"/>
        <v>-1</v>
      </c>
      <c r="T744" s="326">
        <v>0</v>
      </c>
      <c r="U744" s="326">
        <f t="shared" si="370"/>
        <v>-0.5</v>
      </c>
      <c r="V744" s="326">
        <f t="shared" si="371"/>
        <v>-2</v>
      </c>
      <c r="W744" s="326"/>
      <c r="X744" s="326"/>
      <c r="Y744" s="326"/>
      <c r="Z744" s="326"/>
    </row>
    <row r="745" spans="14:28" outlineLevel="1">
      <c r="O745">
        <f t="shared" ca="1" si="369"/>
        <v>345</v>
      </c>
      <c r="P745" s="11">
        <v>-1</v>
      </c>
      <c r="Q745" s="326">
        <f t="shared" si="372"/>
        <v>-1</v>
      </c>
      <c r="R745" s="326">
        <v>0</v>
      </c>
      <c r="S745" s="326">
        <f t="shared" si="373"/>
        <v>-1</v>
      </c>
      <c r="T745" s="326">
        <v>0</v>
      </c>
      <c r="U745" s="326">
        <f t="shared" si="370"/>
        <v>-0.5</v>
      </c>
      <c r="V745" s="326">
        <f t="shared" si="371"/>
        <v>-2</v>
      </c>
      <c r="W745" s="326"/>
      <c r="X745" s="326"/>
      <c r="Y745" s="326"/>
      <c r="Z745" s="326"/>
    </row>
    <row r="746" spans="14:28" outlineLevel="1">
      <c r="O746">
        <f t="shared" ca="1" si="369"/>
        <v>346</v>
      </c>
      <c r="P746" s="11">
        <v>-1</v>
      </c>
      <c r="Q746" s="326">
        <f t="shared" si="372"/>
        <v>-1</v>
      </c>
      <c r="R746" s="326">
        <v>0</v>
      </c>
      <c r="S746" s="326">
        <f t="shared" si="373"/>
        <v>-1</v>
      </c>
      <c r="T746" s="326">
        <v>0</v>
      </c>
      <c r="U746" s="326">
        <f t="shared" si="370"/>
        <v>-0.5</v>
      </c>
      <c r="V746" s="326">
        <f t="shared" si="371"/>
        <v>-2</v>
      </c>
      <c r="W746" s="326"/>
      <c r="X746" s="326"/>
      <c r="Y746" s="326"/>
      <c r="Z746" s="326"/>
    </row>
    <row r="747" spans="14:28" outlineLevel="1">
      <c r="O747">
        <f t="shared" ca="1" si="369"/>
        <v>347</v>
      </c>
      <c r="P747" s="11">
        <v>-1</v>
      </c>
      <c r="Q747" s="326">
        <f t="shared" si="372"/>
        <v>-1</v>
      </c>
      <c r="R747" s="326">
        <v>0</v>
      </c>
      <c r="S747" s="326">
        <f t="shared" si="373"/>
        <v>-1</v>
      </c>
      <c r="T747" s="326">
        <v>0</v>
      </c>
      <c r="U747" s="326">
        <f t="shared" si="370"/>
        <v>-0.5</v>
      </c>
      <c r="V747" s="326">
        <f t="shared" si="371"/>
        <v>-2</v>
      </c>
      <c r="W747" s="326"/>
      <c r="X747" s="326"/>
      <c r="Y747" s="326"/>
      <c r="Z747" s="326"/>
    </row>
    <row r="748" spans="14:28" outlineLevel="1">
      <c r="O748">
        <f t="shared" ca="1" si="369"/>
        <v>348</v>
      </c>
      <c r="P748" s="11">
        <v>-1</v>
      </c>
      <c r="Q748" s="326">
        <f t="shared" si="372"/>
        <v>-1</v>
      </c>
      <c r="R748" s="326">
        <v>0</v>
      </c>
      <c r="S748" s="326">
        <f t="shared" si="373"/>
        <v>-1</v>
      </c>
      <c r="T748" s="326">
        <v>0</v>
      </c>
      <c r="U748" s="326">
        <f t="shared" si="370"/>
        <v>-0.5</v>
      </c>
      <c r="V748" s="326">
        <f t="shared" si="371"/>
        <v>-2</v>
      </c>
      <c r="W748" s="326"/>
      <c r="X748" s="326"/>
      <c r="Y748" s="326"/>
      <c r="Z748" s="326"/>
    </row>
    <row r="749" spans="14:28" outlineLevel="1">
      <c r="O749">
        <f t="shared" ca="1" si="369"/>
        <v>349</v>
      </c>
      <c r="P749" s="11">
        <v>-1</v>
      </c>
      <c r="Q749" s="326">
        <f t="shared" si="372"/>
        <v>-1</v>
      </c>
      <c r="R749" s="326">
        <v>0</v>
      </c>
      <c r="S749" s="326">
        <f t="shared" si="373"/>
        <v>-1</v>
      </c>
      <c r="T749" s="326">
        <v>0</v>
      </c>
      <c r="U749" s="326">
        <f t="shared" si="370"/>
        <v>-0.5</v>
      </c>
      <c r="V749" s="326">
        <f t="shared" si="371"/>
        <v>-2</v>
      </c>
      <c r="W749" s="326"/>
      <c r="X749" s="326"/>
      <c r="Y749" s="326"/>
      <c r="Z749" s="326"/>
    </row>
    <row r="750" spans="14:28" outlineLevel="1">
      <c r="O750">
        <f t="shared" ca="1" si="369"/>
        <v>350</v>
      </c>
      <c r="P750" s="11">
        <v>-1</v>
      </c>
      <c r="Q750" s="326">
        <f t="shared" si="372"/>
        <v>-1</v>
      </c>
      <c r="R750" s="326">
        <v>0</v>
      </c>
      <c r="S750" s="326">
        <f t="shared" si="373"/>
        <v>-1</v>
      </c>
      <c r="T750" s="326">
        <v>0</v>
      </c>
      <c r="U750" s="326">
        <f t="shared" si="370"/>
        <v>-0.5</v>
      </c>
      <c r="V750" s="326">
        <f t="shared" si="371"/>
        <v>-2</v>
      </c>
      <c r="W750" s="326"/>
      <c r="X750" s="326"/>
      <c r="Y750" s="326"/>
      <c r="Z750" s="326"/>
    </row>
    <row r="751" spans="14:28" outlineLevel="1">
      <c r="O751">
        <f t="shared" ca="1" si="369"/>
        <v>351</v>
      </c>
      <c r="P751" s="11">
        <v>-1</v>
      </c>
      <c r="Q751" s="326">
        <f t="shared" si="372"/>
        <v>-1</v>
      </c>
      <c r="R751" s="326">
        <v>0</v>
      </c>
      <c r="S751" s="326">
        <f t="shared" si="373"/>
        <v>-1</v>
      </c>
      <c r="T751" s="326">
        <v>0</v>
      </c>
      <c r="U751" s="326">
        <f t="shared" si="370"/>
        <v>-0.5</v>
      </c>
      <c r="V751" s="326">
        <f t="shared" si="371"/>
        <v>-2</v>
      </c>
      <c r="W751" s="326"/>
      <c r="X751" s="326"/>
      <c r="Y751" s="326"/>
      <c r="Z751" s="326"/>
    </row>
    <row r="752" spans="14:28" outlineLevel="1">
      <c r="O752">
        <f t="shared" ca="1" si="369"/>
        <v>352</v>
      </c>
      <c r="P752" s="11">
        <v>-1</v>
      </c>
      <c r="Q752" s="326">
        <f t="shared" si="372"/>
        <v>-1</v>
      </c>
      <c r="R752" s="326">
        <v>0</v>
      </c>
      <c r="S752" s="326">
        <f t="shared" si="373"/>
        <v>-1</v>
      </c>
      <c r="T752" s="326">
        <v>0</v>
      </c>
      <c r="U752" s="326">
        <f t="shared" si="370"/>
        <v>-0.5</v>
      </c>
      <c r="V752" s="326">
        <f t="shared" si="371"/>
        <v>-2</v>
      </c>
      <c r="W752" s="326"/>
      <c r="X752" s="326"/>
      <c r="Y752" s="326"/>
      <c r="Z752" s="326"/>
    </row>
    <row r="753" spans="1:30" outlineLevel="1"/>
    <row r="755" spans="1:30">
      <c r="A755" s="515" t="s">
        <v>1312</v>
      </c>
    </row>
    <row r="756" spans="1:30" ht="16" outlineLevel="1">
      <c r="C756">
        <v>1</v>
      </c>
      <c r="H756" s="127" t="s">
        <v>1313</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83" outlineLevel="1">
      <c r="C757" s="23" t="s">
        <v>356</v>
      </c>
      <c r="D757" s="23" t="s">
        <v>356</v>
      </c>
      <c r="H757" s="195" t="s">
        <v>1314</v>
      </c>
      <c r="I757" s="195" t="s">
        <v>1315</v>
      </c>
      <c r="J757" s="195" t="s">
        <v>1316</v>
      </c>
      <c r="K757" s="195" t="s">
        <v>1317</v>
      </c>
      <c r="L757" s="195" t="s">
        <v>1318</v>
      </c>
      <c r="M757" s="195" t="s">
        <v>1319</v>
      </c>
      <c r="N757" s="195" t="s">
        <v>1320</v>
      </c>
      <c r="O757" s="195" t="s">
        <v>1321</v>
      </c>
      <c r="P757" s="195" t="s">
        <v>1322</v>
      </c>
      <c r="Q757" s="195" t="s">
        <v>1323</v>
      </c>
      <c r="R757" s="361" t="s">
        <v>1324</v>
      </c>
      <c r="S757" s="361"/>
      <c r="T757" s="361" t="s">
        <v>1325</v>
      </c>
      <c r="U757" s="361"/>
      <c r="V757" s="361"/>
      <c r="X757" s="195" t="s">
        <v>1326</v>
      </c>
      <c r="Y757" s="195" t="s">
        <v>1318</v>
      </c>
      <c r="Z757" s="195" t="s">
        <v>1319</v>
      </c>
      <c r="AA757" s="195" t="s">
        <v>1318</v>
      </c>
      <c r="AB757" s="195" t="s">
        <v>1319</v>
      </c>
      <c r="AC757" s="195" t="s">
        <v>1318</v>
      </c>
      <c r="AD757" s="195" t="s">
        <v>1319</v>
      </c>
    </row>
    <row r="758" spans="1:30" outlineLevel="1">
      <c r="C758" s="115" t="s">
        <v>1327</v>
      </c>
      <c r="D758" s="115" t="s">
        <v>1328</v>
      </c>
      <c r="L758" s="134" t="s">
        <v>1329</v>
      </c>
      <c r="M758" s="134"/>
      <c r="R758" s="115" t="s">
        <v>1330</v>
      </c>
      <c r="S758" s="115" t="s">
        <v>1331</v>
      </c>
      <c r="T758" s="115" t="s">
        <v>1330</v>
      </c>
      <c r="U758" s="115" t="s">
        <v>1331</v>
      </c>
      <c r="V758" s="27" t="s">
        <v>1332</v>
      </c>
    </row>
    <row r="759" spans="1:30" outlineLevel="1">
      <c r="A759" t="s">
        <v>1174</v>
      </c>
      <c r="B759" t="s">
        <v>826</v>
      </c>
      <c r="C759" s="362">
        <f t="shared" ref="C759:D766" si="374">T759</f>
        <v>0</v>
      </c>
      <c r="D759" s="362">
        <f t="shared" si="374"/>
        <v>0</v>
      </c>
      <c r="G759" s="25" t="s">
        <v>1333</v>
      </c>
      <c r="H759" s="363">
        <v>0.35</v>
      </c>
      <c r="I759" s="363">
        <v>0.5</v>
      </c>
      <c r="J759" s="364">
        <v>1.5</v>
      </c>
      <c r="K759" s="364">
        <v>1.8</v>
      </c>
      <c r="L759" s="365">
        <f t="shared" ref="L759:M766" si="375">CHOOSE(d.Region,Y759,AA759,AC759)</f>
        <v>0</v>
      </c>
      <c r="M759" s="366">
        <f t="shared" si="375"/>
        <v>0</v>
      </c>
      <c r="N759" s="223">
        <v>200</v>
      </c>
      <c r="O759" s="367"/>
      <c r="P759" s="367"/>
      <c r="Q759" s="367"/>
      <c r="R759" s="368">
        <f>$H759/(2-$H759)*$N759</f>
        <v>42.424242424242422</v>
      </c>
      <c r="S759" s="368">
        <f>-(1-$H759)/(2-$H759)*$N759</f>
        <v>-78.787878787878796</v>
      </c>
      <c r="T759" s="369">
        <f>L759*R759/100</f>
        <v>0</v>
      </c>
      <c r="U759" s="369">
        <f>M759*S759/100</f>
        <v>0</v>
      </c>
      <c r="V759" s="369">
        <f t="shared" ref="V759:V766" si="376">((1-$H759)*T759+2*$H759*U759)/(1+$H759)</f>
        <v>0</v>
      </c>
      <c r="Y759" s="370">
        <v>0</v>
      </c>
      <c r="Z759" s="370">
        <v>0</v>
      </c>
      <c r="AA759" s="371">
        <f>Y759</f>
        <v>0</v>
      </c>
      <c r="AB759" s="371">
        <f>Z759</f>
        <v>0</v>
      </c>
      <c r="AC759" s="371">
        <f>AA759</f>
        <v>0</v>
      </c>
      <c r="AD759" s="371">
        <f>AB759</f>
        <v>0</v>
      </c>
    </row>
    <row r="760" spans="1:30" outlineLevel="1">
      <c r="B760" t="s">
        <v>359</v>
      </c>
      <c r="C760" s="362">
        <f t="shared" si="374"/>
        <v>0</v>
      </c>
      <c r="D760" s="362">
        <f t="shared" si="374"/>
        <v>0</v>
      </c>
      <c r="G760" s="25" t="s">
        <v>1334</v>
      </c>
      <c r="H760" s="372">
        <f>H759</f>
        <v>0.35</v>
      </c>
      <c r="I760" s="372">
        <f>I759</f>
        <v>0.5</v>
      </c>
      <c r="J760" s="373">
        <f t="shared" ref="J760:K766" si="377">J759</f>
        <v>1.5</v>
      </c>
      <c r="K760" s="373">
        <f t="shared" si="377"/>
        <v>1.8</v>
      </c>
      <c r="L760" s="374">
        <f t="shared" si="375"/>
        <v>0</v>
      </c>
      <c r="M760" s="375">
        <f t="shared" si="375"/>
        <v>0</v>
      </c>
      <c r="N760" s="27"/>
      <c r="O760" s="367">
        <f>MIN($H760*$K760*(1-$I760),(1-$H760)*$I760*$J760)</f>
        <v>0.315</v>
      </c>
      <c r="P760" s="367">
        <f>$O760/$J760/(1-$H760)</f>
        <v>0.32307692307692304</v>
      </c>
      <c r="Q760" s="367">
        <f>$O760/$K760/$H760</f>
        <v>0.5</v>
      </c>
      <c r="R760" s="367"/>
      <c r="S760" s="367"/>
      <c r="T760" s="369">
        <f t="shared" ref="T760:U762" si="378">P760*L760</f>
        <v>0</v>
      </c>
      <c r="U760" s="369">
        <f t="shared" si="378"/>
        <v>0</v>
      </c>
      <c r="V760" s="369">
        <f t="shared" si="376"/>
        <v>0</v>
      </c>
      <c r="X760" s="376">
        <v>850</v>
      </c>
      <c r="Y760" s="377">
        <v>0</v>
      </c>
      <c r="Z760" s="378">
        <v>0</v>
      </c>
      <c r="AA760" s="377">
        <v>0</v>
      </c>
      <c r="AB760" s="378">
        <v>0</v>
      </c>
      <c r="AC760" s="377">
        <v>0</v>
      </c>
      <c r="AD760" s="378">
        <v>0</v>
      </c>
    </row>
    <row r="761" spans="1:30" outlineLevel="1">
      <c r="B761" t="s">
        <v>1019</v>
      </c>
      <c r="C761" s="362">
        <f t="shared" si="374"/>
        <v>0</v>
      </c>
      <c r="D761" s="362">
        <f t="shared" si="374"/>
        <v>0</v>
      </c>
      <c r="G761" s="25"/>
      <c r="H761" s="372">
        <f>H760</f>
        <v>0.35</v>
      </c>
      <c r="I761" s="372">
        <f t="shared" ref="I761:I766" si="379">I760</f>
        <v>0.5</v>
      </c>
      <c r="J761" s="373">
        <f t="shared" si="377"/>
        <v>1.5</v>
      </c>
      <c r="K761" s="373">
        <f t="shared" si="377"/>
        <v>1.8</v>
      </c>
      <c r="L761" s="374">
        <f t="shared" si="375"/>
        <v>0</v>
      </c>
      <c r="M761" s="375">
        <f t="shared" si="375"/>
        <v>0</v>
      </c>
      <c r="N761" s="27"/>
      <c r="O761" s="367">
        <f>MIN($H761*$K761*(1-$I761),(1-$H761)*$I761*$J761)</f>
        <v>0.315</v>
      </c>
      <c r="P761" s="367">
        <f>$O761/$J761/(1-$H761)</f>
        <v>0.32307692307692304</v>
      </c>
      <c r="Q761" s="367">
        <f>$O761/$K761/$H761</f>
        <v>0.5</v>
      </c>
      <c r="R761" s="367"/>
      <c r="S761" s="367"/>
      <c r="T761" s="369">
        <f t="shared" si="378"/>
        <v>0</v>
      </c>
      <c r="U761" s="369">
        <f t="shared" si="378"/>
        <v>0</v>
      </c>
      <c r="V761" s="369">
        <f t="shared" si="376"/>
        <v>0</v>
      </c>
      <c r="X761" s="376">
        <v>1000</v>
      </c>
      <c r="Y761" s="379">
        <v>0</v>
      </c>
      <c r="Z761" s="380">
        <v>0</v>
      </c>
      <c r="AA761" s="379">
        <v>0</v>
      </c>
      <c r="AB761" s="380">
        <v>0</v>
      </c>
      <c r="AC761" s="379">
        <v>0</v>
      </c>
      <c r="AD761" s="380">
        <v>0</v>
      </c>
    </row>
    <row r="762" spans="1:30" outlineLevel="1">
      <c r="B762" t="s">
        <v>1335</v>
      </c>
      <c r="C762" s="362">
        <f t="shared" si="374"/>
        <v>0</v>
      </c>
      <c r="D762" s="362">
        <f t="shared" si="374"/>
        <v>0</v>
      </c>
      <c r="G762" s="25"/>
      <c r="H762" s="372">
        <f>H761</f>
        <v>0.35</v>
      </c>
      <c r="I762" s="372">
        <f t="shared" si="379"/>
        <v>0.5</v>
      </c>
      <c r="J762" s="373">
        <f t="shared" si="377"/>
        <v>1.5</v>
      </c>
      <c r="K762" s="373">
        <f t="shared" si="377"/>
        <v>1.8</v>
      </c>
      <c r="L762" s="381">
        <f t="shared" si="375"/>
        <v>0</v>
      </c>
      <c r="M762" s="382">
        <f t="shared" si="375"/>
        <v>0</v>
      </c>
      <c r="N762" s="27"/>
      <c r="O762" s="367">
        <f>MIN($H762*$K762*(1-$I762),(1-$H762)*$I762*$J762)</f>
        <v>0.315</v>
      </c>
      <c r="P762" s="367">
        <f>$O762/$J762/(1-$H762)</f>
        <v>0.32307692307692304</v>
      </c>
      <c r="Q762" s="367">
        <f>$O762/$K762/$H762</f>
        <v>0.5</v>
      </c>
      <c r="R762" s="367"/>
      <c r="S762" s="367"/>
      <c r="T762" s="369">
        <f t="shared" si="378"/>
        <v>0</v>
      </c>
      <c r="U762" s="369">
        <f t="shared" si="378"/>
        <v>0</v>
      </c>
      <c r="V762" s="369">
        <f t="shared" si="376"/>
        <v>0</v>
      </c>
      <c r="X762" s="376">
        <v>1200</v>
      </c>
      <c r="Y762" s="383">
        <v>0</v>
      </c>
      <c r="Z762" s="384">
        <v>0</v>
      </c>
      <c r="AA762" s="383">
        <v>0</v>
      </c>
      <c r="AB762" s="384">
        <v>0</v>
      </c>
      <c r="AC762" s="383">
        <v>0</v>
      </c>
      <c r="AD762" s="384">
        <v>0</v>
      </c>
    </row>
    <row r="763" spans="1:30" outlineLevel="1">
      <c r="A763" t="s">
        <v>833</v>
      </c>
      <c r="B763" t="s">
        <v>826</v>
      </c>
      <c r="C763" s="362">
        <f t="shared" si="374"/>
        <v>0</v>
      </c>
      <c r="D763" s="362">
        <f t="shared" si="374"/>
        <v>0</v>
      </c>
      <c r="G763" s="25" t="s">
        <v>1333</v>
      </c>
      <c r="H763" s="363">
        <v>0.5</v>
      </c>
      <c r="I763" s="372">
        <f t="shared" si="379"/>
        <v>0.5</v>
      </c>
      <c r="J763" s="373">
        <f t="shared" si="377"/>
        <v>1.5</v>
      </c>
      <c r="K763" s="373">
        <f t="shared" si="377"/>
        <v>1.8</v>
      </c>
      <c r="L763" s="365">
        <f t="shared" si="375"/>
        <v>0</v>
      </c>
      <c r="M763" s="366">
        <f t="shared" si="375"/>
        <v>0</v>
      </c>
      <c r="N763" s="223">
        <v>200</v>
      </c>
      <c r="O763" s="367"/>
      <c r="P763" s="367"/>
      <c r="Q763" s="367"/>
      <c r="R763" s="368">
        <f>$H763/(2-$H763)*$N763</f>
        <v>66.666666666666657</v>
      </c>
      <c r="S763" s="368">
        <f>-(1-$H763)/(2-$H763)*$N763</f>
        <v>-66.666666666666657</v>
      </c>
      <c r="T763" s="369">
        <f>L763*R763/100</f>
        <v>0</v>
      </c>
      <c r="U763" s="369">
        <f>M763*S763/100</f>
        <v>0</v>
      </c>
      <c r="V763" s="369">
        <f t="shared" si="376"/>
        <v>0</v>
      </c>
      <c r="X763" s="376"/>
      <c r="Y763" s="370">
        <v>0</v>
      </c>
      <c r="Z763" s="370">
        <v>0</v>
      </c>
      <c r="AA763" s="371">
        <f>Y763</f>
        <v>0</v>
      </c>
      <c r="AB763" s="371">
        <f>Z763</f>
        <v>0</v>
      </c>
      <c r="AC763" s="371">
        <f>AA763</f>
        <v>0</v>
      </c>
      <c r="AD763" s="371">
        <f>AB763</f>
        <v>0</v>
      </c>
    </row>
    <row r="764" spans="1:30" outlineLevel="1">
      <c r="B764" t="s">
        <v>359</v>
      </c>
      <c r="C764" s="362">
        <f t="shared" si="374"/>
        <v>0</v>
      </c>
      <c r="D764" s="362">
        <f t="shared" si="374"/>
        <v>0</v>
      </c>
      <c r="G764" s="25" t="s">
        <v>1334</v>
      </c>
      <c r="H764" s="372">
        <f>H763</f>
        <v>0.5</v>
      </c>
      <c r="I764" s="372">
        <f t="shared" si="379"/>
        <v>0.5</v>
      </c>
      <c r="J764" s="373">
        <f t="shared" si="377"/>
        <v>1.5</v>
      </c>
      <c r="K764" s="373">
        <f t="shared" si="377"/>
        <v>1.8</v>
      </c>
      <c r="L764" s="374">
        <f t="shared" si="375"/>
        <v>0</v>
      </c>
      <c r="M764" s="375">
        <f t="shared" si="375"/>
        <v>0</v>
      </c>
      <c r="N764" s="27"/>
      <c r="O764" s="367">
        <f>MIN($H764*$K764*(1-$I764),(1-$H764)*$I764*$J764)</f>
        <v>0.375</v>
      </c>
      <c r="P764" s="367">
        <f>$O764/$J764/(1-$H764)</f>
        <v>0.5</v>
      </c>
      <c r="Q764" s="367">
        <f>$O764/$K764/$H764</f>
        <v>0.41666666666666663</v>
      </c>
      <c r="R764" s="367"/>
      <c r="S764" s="367"/>
      <c r="T764" s="369">
        <f t="shared" ref="T764:U766" si="380">P764*L764</f>
        <v>0</v>
      </c>
      <c r="U764" s="369">
        <f t="shared" si="380"/>
        <v>0</v>
      </c>
      <c r="V764" s="369">
        <f t="shared" si="376"/>
        <v>0</v>
      </c>
      <c r="X764" s="376">
        <v>850</v>
      </c>
      <c r="Y764" s="377">
        <v>0</v>
      </c>
      <c r="Z764" s="378">
        <v>0</v>
      </c>
      <c r="AA764" s="377">
        <v>0</v>
      </c>
      <c r="AB764" s="378">
        <v>0</v>
      </c>
      <c r="AC764" s="377">
        <v>0</v>
      </c>
      <c r="AD764" s="378">
        <v>0</v>
      </c>
    </row>
    <row r="765" spans="1:30" outlineLevel="1">
      <c r="B765" t="s">
        <v>1019</v>
      </c>
      <c r="C765" s="362">
        <f t="shared" si="374"/>
        <v>0</v>
      </c>
      <c r="D765" s="362">
        <f t="shared" si="374"/>
        <v>0</v>
      </c>
      <c r="G765" s="25"/>
      <c r="H765" s="372">
        <f>H764</f>
        <v>0.5</v>
      </c>
      <c r="I765" s="372">
        <f t="shared" si="379"/>
        <v>0.5</v>
      </c>
      <c r="J765" s="373">
        <f t="shared" si="377"/>
        <v>1.5</v>
      </c>
      <c r="K765" s="373">
        <f t="shared" si="377"/>
        <v>1.8</v>
      </c>
      <c r="L765" s="374">
        <f t="shared" si="375"/>
        <v>0</v>
      </c>
      <c r="M765" s="375">
        <f t="shared" si="375"/>
        <v>0</v>
      </c>
      <c r="N765" s="27"/>
      <c r="O765" s="367">
        <f>MIN($H765*$K765*(1-$I765),(1-$H765)*$I765*$J765)</f>
        <v>0.375</v>
      </c>
      <c r="P765" s="367">
        <f>$O765/$J765/(1-$H765)</f>
        <v>0.5</v>
      </c>
      <c r="Q765" s="367">
        <f>$O765/$K765/$H765</f>
        <v>0.41666666666666663</v>
      </c>
      <c r="R765" s="367"/>
      <c r="S765" s="367"/>
      <c r="T765" s="369">
        <f t="shared" si="380"/>
        <v>0</v>
      </c>
      <c r="U765" s="369">
        <f t="shared" si="380"/>
        <v>0</v>
      </c>
      <c r="V765" s="369">
        <f t="shared" si="376"/>
        <v>0</v>
      </c>
      <c r="X765" s="376">
        <v>1000</v>
      </c>
      <c r="Y765" s="379">
        <v>0</v>
      </c>
      <c r="Z765" s="380">
        <v>0</v>
      </c>
      <c r="AA765" s="379">
        <v>0</v>
      </c>
      <c r="AB765" s="380">
        <v>0</v>
      </c>
      <c r="AC765" s="379">
        <v>0</v>
      </c>
      <c r="AD765" s="380">
        <v>0</v>
      </c>
    </row>
    <row r="766" spans="1:30" outlineLevel="1">
      <c r="B766" t="s">
        <v>1335</v>
      </c>
      <c r="C766" s="362">
        <f t="shared" si="374"/>
        <v>0</v>
      </c>
      <c r="D766" s="362">
        <f t="shared" si="374"/>
        <v>0</v>
      </c>
      <c r="G766" s="25"/>
      <c r="H766" s="372">
        <f>H765</f>
        <v>0.5</v>
      </c>
      <c r="I766" s="372">
        <f t="shared" si="379"/>
        <v>0.5</v>
      </c>
      <c r="J766" s="373">
        <f t="shared" si="377"/>
        <v>1.5</v>
      </c>
      <c r="K766" s="373">
        <f t="shared" si="377"/>
        <v>1.8</v>
      </c>
      <c r="L766" s="381">
        <f t="shared" si="375"/>
        <v>0</v>
      </c>
      <c r="M766" s="382">
        <f t="shared" si="375"/>
        <v>0</v>
      </c>
      <c r="N766" s="27"/>
      <c r="O766" s="367">
        <f>MIN($H766*$K766*(1-$I766),(1-$H766)*$I766*$J766)</f>
        <v>0.375</v>
      </c>
      <c r="P766" s="367">
        <f>$O766/$J766/(1-$H766)</f>
        <v>0.5</v>
      </c>
      <c r="Q766" s="367">
        <f>$O766/$K766/$H766</f>
        <v>0.41666666666666663</v>
      </c>
      <c r="R766" s="367"/>
      <c r="S766" s="367"/>
      <c r="T766" s="369">
        <f t="shared" si="380"/>
        <v>0</v>
      </c>
      <c r="U766" s="369">
        <f t="shared" si="380"/>
        <v>0</v>
      </c>
      <c r="V766" s="369">
        <f t="shared" si="376"/>
        <v>0</v>
      </c>
      <c r="X766" s="376">
        <v>1200</v>
      </c>
      <c r="Y766" s="383">
        <v>0</v>
      </c>
      <c r="Z766" s="384">
        <v>0</v>
      </c>
      <c r="AA766" s="383">
        <v>0</v>
      </c>
      <c r="AB766" s="384">
        <v>0</v>
      </c>
      <c r="AC766" s="383">
        <v>0</v>
      </c>
      <c r="AD766" s="384">
        <v>0</v>
      </c>
    </row>
    <row r="767" spans="1:30" ht="72.5" outlineLevel="1">
      <c r="Y767" s="385" t="s">
        <v>1336</v>
      </c>
      <c r="Z767" s="386"/>
      <c r="AA767" s="386"/>
      <c r="AB767" s="386"/>
      <c r="AC767" s="386"/>
      <c r="AD767" s="386"/>
    </row>
    <row r="769" spans="1:14">
      <c r="A769" s="14" t="s">
        <v>1411</v>
      </c>
    </row>
    <row r="770" spans="1:14" ht="44" outlineLevel="1">
      <c r="C770" s="195" t="s">
        <v>1412</v>
      </c>
      <c r="D770" s="195" t="s">
        <v>878</v>
      </c>
      <c r="E770" s="195" t="s">
        <v>549</v>
      </c>
      <c r="F770" s="195" t="s">
        <v>807</v>
      </c>
      <c r="G770" s="195" t="s">
        <v>1413</v>
      </c>
      <c r="H770" s="195" t="s">
        <v>1414</v>
      </c>
      <c r="I770" s="195" t="s">
        <v>1415</v>
      </c>
      <c r="J770" s="195" t="s">
        <v>1416</v>
      </c>
      <c r="K770" s="195" t="s">
        <v>1417</v>
      </c>
      <c r="L770" s="195" t="s">
        <v>1418</v>
      </c>
      <c r="M770" s="195" t="s">
        <v>1419</v>
      </c>
      <c r="N770" s="195" t="s">
        <v>1583</v>
      </c>
    </row>
    <row r="771" spans="1:14" outlineLevel="1">
      <c r="A771" s="93" t="s">
        <v>1057</v>
      </c>
      <c r="B771" s="93" t="str">
        <f t="shared" ref="B771:B830" si="381">INDEX(i.Region_Desc,1,$C771)&amp;" "&amp;INDEX(i.GenotypeDesc,$D771,1)&amp;" "&amp;INDEX(i.TOL_Desc,1,$E771)</f>
        <v>SWV FWM Aut</v>
      </c>
      <c r="C771" s="93">
        <v>1</v>
      </c>
      <c r="D771" s="93">
        <v>1</v>
      </c>
      <c r="E771" s="93">
        <v>1</v>
      </c>
      <c r="F771" s="93">
        <v>1</v>
      </c>
      <c r="G771" s="93">
        <v>1</v>
      </c>
      <c r="H771" s="471">
        <f>CHOOSE($D771,3,4,4,5)</f>
        <v>3</v>
      </c>
      <c r="I771" s="471">
        <v>6</v>
      </c>
      <c r="J771" s="471">
        <v>0</v>
      </c>
      <c r="K771" s="471">
        <v>0</v>
      </c>
      <c r="L771" s="471">
        <v>0</v>
      </c>
      <c r="M771" s="471">
        <v>0</v>
      </c>
      <c r="N771" s="471">
        <f>CHOOSE($D771,2,2,2,3)</f>
        <v>2</v>
      </c>
    </row>
    <row r="772" spans="1:14" outlineLevel="1">
      <c r="B772" t="str">
        <f t="shared" si="381"/>
        <v>SWV FWM Win</v>
      </c>
      <c r="C772">
        <v>1</v>
      </c>
      <c r="D772">
        <v>1</v>
      </c>
      <c r="E772">
        <v>2</v>
      </c>
      <c r="F772">
        <v>1</v>
      </c>
      <c r="G772">
        <v>1</v>
      </c>
      <c r="H772" s="436">
        <f t="shared" ref="H772:H830" si="382">CHOOSE($D772,3,4,4,5)</f>
        <v>3</v>
      </c>
      <c r="I772" s="436">
        <v>6</v>
      </c>
      <c r="J772" s="436">
        <v>0</v>
      </c>
      <c r="K772" s="436">
        <v>0</v>
      </c>
      <c r="L772" s="436">
        <v>0</v>
      </c>
      <c r="M772" s="436">
        <v>0</v>
      </c>
      <c r="N772" s="436">
        <f t="shared" ref="N772:N830" si="383">CHOOSE($D772,2,2,2,3)</f>
        <v>2</v>
      </c>
    </row>
    <row r="773" spans="1:14" outlineLevel="1">
      <c r="B773" t="str">
        <f t="shared" si="381"/>
        <v>SWV FWM Spr</v>
      </c>
      <c r="C773">
        <v>1</v>
      </c>
      <c r="D773">
        <v>1</v>
      </c>
      <c r="E773">
        <v>3</v>
      </c>
      <c r="F773">
        <v>1</v>
      </c>
      <c r="G773">
        <v>1</v>
      </c>
      <c r="H773" s="436">
        <f t="shared" si="382"/>
        <v>3</v>
      </c>
      <c r="I773" s="436">
        <v>6</v>
      </c>
      <c r="J773" s="436">
        <v>0</v>
      </c>
      <c r="K773" s="436">
        <v>0</v>
      </c>
      <c r="L773" s="436">
        <v>0</v>
      </c>
      <c r="M773" s="436">
        <v>0</v>
      </c>
      <c r="N773" s="436">
        <f t="shared" si="383"/>
        <v>2</v>
      </c>
    </row>
    <row r="774" spans="1:14" outlineLevel="1">
      <c r="A774" t="s">
        <v>1058</v>
      </c>
      <c r="B774" t="str">
        <f t="shared" si="381"/>
        <v>SWV MWM Aut</v>
      </c>
      <c r="C774">
        <v>1</v>
      </c>
      <c r="D774">
        <v>2</v>
      </c>
      <c r="E774">
        <v>1</v>
      </c>
      <c r="F774">
        <v>1</v>
      </c>
      <c r="G774">
        <v>1</v>
      </c>
      <c r="H774" s="436">
        <f t="shared" si="382"/>
        <v>4</v>
      </c>
      <c r="I774" s="436">
        <v>6</v>
      </c>
      <c r="J774" s="436">
        <v>0</v>
      </c>
      <c r="K774" s="436">
        <v>0</v>
      </c>
      <c r="L774" s="436">
        <v>0</v>
      </c>
      <c r="M774" s="436">
        <v>0</v>
      </c>
      <c r="N774" s="436">
        <f t="shared" si="383"/>
        <v>2</v>
      </c>
    </row>
    <row r="775" spans="1:14" outlineLevel="1">
      <c r="B775" t="str">
        <f t="shared" si="381"/>
        <v>SWV MWM Win</v>
      </c>
      <c r="C775">
        <v>1</v>
      </c>
      <c r="D775">
        <v>2</v>
      </c>
      <c r="E775">
        <v>2</v>
      </c>
      <c r="F775">
        <v>1</v>
      </c>
      <c r="G775">
        <v>1</v>
      </c>
      <c r="H775" s="436">
        <f t="shared" si="382"/>
        <v>4</v>
      </c>
      <c r="I775" s="436">
        <v>6</v>
      </c>
      <c r="J775" s="436">
        <v>0</v>
      </c>
      <c r="K775" s="436">
        <v>0</v>
      </c>
      <c r="L775" s="436">
        <v>0</v>
      </c>
      <c r="M775" s="436">
        <v>0</v>
      </c>
      <c r="N775" s="436">
        <f t="shared" si="383"/>
        <v>2</v>
      </c>
    </row>
    <row r="776" spans="1:14" outlineLevel="1">
      <c r="B776" t="str">
        <f t="shared" si="381"/>
        <v>SWV MWM Spr</v>
      </c>
      <c r="C776">
        <v>1</v>
      </c>
      <c r="D776">
        <v>2</v>
      </c>
      <c r="E776">
        <v>3</v>
      </c>
      <c r="F776">
        <v>1</v>
      </c>
      <c r="G776">
        <v>1</v>
      </c>
      <c r="H776" s="436">
        <f t="shared" si="382"/>
        <v>4</v>
      </c>
      <c r="I776" s="436">
        <v>6</v>
      </c>
      <c r="J776" s="436">
        <v>0</v>
      </c>
      <c r="K776" s="436">
        <v>0</v>
      </c>
      <c r="L776" s="436">
        <v>0</v>
      </c>
      <c r="M776" s="436">
        <v>0</v>
      </c>
      <c r="N776" s="436">
        <f t="shared" si="383"/>
        <v>2</v>
      </c>
    </row>
    <row r="777" spans="1:14" outlineLevel="1">
      <c r="A777" t="s">
        <v>1598</v>
      </c>
      <c r="B777" t="str">
        <f t="shared" si="381"/>
        <v>SWV MWM Aut</v>
      </c>
      <c r="C777">
        <v>1</v>
      </c>
      <c r="D777">
        <v>2</v>
      </c>
      <c r="E777">
        <v>1</v>
      </c>
      <c r="F777">
        <v>1</v>
      </c>
      <c r="G777">
        <v>1</v>
      </c>
      <c r="H777" s="436">
        <f t="shared" si="382"/>
        <v>4</v>
      </c>
      <c r="I777" s="436">
        <v>6</v>
      </c>
      <c r="J777" s="436">
        <v>0</v>
      </c>
      <c r="K777" s="436">
        <v>0</v>
      </c>
      <c r="L777" s="436">
        <v>0</v>
      </c>
      <c r="M777" s="436">
        <v>0</v>
      </c>
      <c r="N777" s="436">
        <f t="shared" si="383"/>
        <v>2</v>
      </c>
    </row>
    <row r="778" spans="1:14" outlineLevel="1">
      <c r="B778" t="str">
        <f t="shared" si="381"/>
        <v>SWV MWM Win</v>
      </c>
      <c r="C778">
        <v>1</v>
      </c>
      <c r="D778">
        <v>2</v>
      </c>
      <c r="E778">
        <v>2</v>
      </c>
      <c r="F778">
        <v>1</v>
      </c>
      <c r="G778">
        <v>1</v>
      </c>
      <c r="H778" s="436">
        <f t="shared" si="382"/>
        <v>4</v>
      </c>
      <c r="I778" s="436">
        <v>6</v>
      </c>
      <c r="J778" s="436">
        <v>0</v>
      </c>
      <c r="K778" s="436">
        <v>0</v>
      </c>
      <c r="L778" s="436">
        <v>0</v>
      </c>
      <c r="M778" s="436">
        <v>0</v>
      </c>
      <c r="N778" s="436">
        <f t="shared" si="383"/>
        <v>2</v>
      </c>
    </row>
    <row r="779" spans="1:14" outlineLevel="1">
      <c r="B779" t="str">
        <f t="shared" si="381"/>
        <v>SWV MWM Spr</v>
      </c>
      <c r="C779">
        <v>1</v>
      </c>
      <c r="D779">
        <v>2</v>
      </c>
      <c r="E779">
        <v>3</v>
      </c>
      <c r="F779">
        <v>1</v>
      </c>
      <c r="G779">
        <v>1</v>
      </c>
      <c r="H779" s="436">
        <f t="shared" si="382"/>
        <v>4</v>
      </c>
      <c r="I779" s="436">
        <v>6</v>
      </c>
      <c r="J779" s="436">
        <v>0</v>
      </c>
      <c r="K779" s="436">
        <v>0</v>
      </c>
      <c r="L779" s="436">
        <v>0</v>
      </c>
      <c r="M779" s="436">
        <v>0</v>
      </c>
      <c r="N779" s="436">
        <f t="shared" si="383"/>
        <v>2</v>
      </c>
    </row>
    <row r="780" spans="1:14" outlineLevel="1">
      <c r="A780" t="s">
        <v>833</v>
      </c>
      <c r="B780" t="str">
        <f t="shared" si="381"/>
        <v>SWV Mat Aut</v>
      </c>
      <c r="C780">
        <v>1</v>
      </c>
      <c r="D780">
        <v>4</v>
      </c>
      <c r="E780">
        <v>1</v>
      </c>
      <c r="F780">
        <v>1</v>
      </c>
      <c r="G780">
        <v>1</v>
      </c>
      <c r="H780" s="436">
        <f t="shared" si="382"/>
        <v>5</v>
      </c>
      <c r="I780" s="436">
        <v>5</v>
      </c>
      <c r="J780" s="436">
        <v>0</v>
      </c>
      <c r="K780" s="436">
        <v>0</v>
      </c>
      <c r="L780" s="436">
        <v>0</v>
      </c>
      <c r="M780" s="436">
        <v>0</v>
      </c>
      <c r="N780" s="436">
        <f t="shared" si="383"/>
        <v>3</v>
      </c>
    </row>
    <row r="781" spans="1:14" outlineLevel="1">
      <c r="B781" t="str">
        <f t="shared" si="381"/>
        <v>SWV Mat Win</v>
      </c>
      <c r="C781">
        <v>1</v>
      </c>
      <c r="D781">
        <v>4</v>
      </c>
      <c r="E781">
        <v>2</v>
      </c>
      <c r="F781">
        <v>1</v>
      </c>
      <c r="G781">
        <v>1</v>
      </c>
      <c r="H781" s="436">
        <f t="shared" si="382"/>
        <v>5</v>
      </c>
      <c r="I781" s="436">
        <v>2</v>
      </c>
      <c r="J781" s="436">
        <v>0</v>
      </c>
      <c r="K781" s="436">
        <v>0</v>
      </c>
      <c r="L781" s="436">
        <v>0</v>
      </c>
      <c r="M781" s="436">
        <v>0</v>
      </c>
      <c r="N781" s="436">
        <f t="shared" si="383"/>
        <v>3</v>
      </c>
    </row>
    <row r="782" spans="1:14" outlineLevel="1">
      <c r="A782" s="96"/>
      <c r="B782" s="96" t="str">
        <f t="shared" si="381"/>
        <v>SWV Mat Spr</v>
      </c>
      <c r="C782" s="96">
        <v>1</v>
      </c>
      <c r="D782" s="96">
        <v>4</v>
      </c>
      <c r="E782" s="96">
        <v>3</v>
      </c>
      <c r="F782" s="96">
        <v>1</v>
      </c>
      <c r="G782" s="96">
        <v>1</v>
      </c>
      <c r="H782" s="472">
        <f t="shared" si="382"/>
        <v>5</v>
      </c>
      <c r="I782" s="472">
        <v>1</v>
      </c>
      <c r="J782" s="472">
        <v>0</v>
      </c>
      <c r="K782" s="472">
        <v>0</v>
      </c>
      <c r="L782" s="472">
        <v>0</v>
      </c>
      <c r="M782" s="472">
        <v>0</v>
      </c>
      <c r="N782" s="472">
        <f t="shared" si="383"/>
        <v>3</v>
      </c>
    </row>
    <row r="783" spans="1:14" outlineLevel="1">
      <c r="A783" s="93" t="s">
        <v>1057</v>
      </c>
      <c r="B783" s="93" t="str">
        <f t="shared" si="381"/>
        <v>GSW FWM Aut</v>
      </c>
      <c r="C783" s="93">
        <v>2</v>
      </c>
      <c r="D783" s="93">
        <v>1</v>
      </c>
      <c r="E783" s="93">
        <v>1</v>
      </c>
      <c r="F783" s="93">
        <v>1</v>
      </c>
      <c r="G783" s="93">
        <v>1</v>
      </c>
      <c r="H783" s="471">
        <f t="shared" si="382"/>
        <v>3</v>
      </c>
      <c r="I783" s="471">
        <v>6</v>
      </c>
      <c r="J783" s="471">
        <v>0</v>
      </c>
      <c r="K783" s="471">
        <v>0</v>
      </c>
      <c r="L783" s="471">
        <v>0</v>
      </c>
      <c r="M783" s="471">
        <v>0</v>
      </c>
      <c r="N783" s="471">
        <f t="shared" si="383"/>
        <v>2</v>
      </c>
    </row>
    <row r="784" spans="1:14" outlineLevel="1">
      <c r="B784" t="str">
        <f t="shared" si="381"/>
        <v>GSW FWM Win</v>
      </c>
      <c r="C784">
        <v>2</v>
      </c>
      <c r="D784">
        <v>1</v>
      </c>
      <c r="E784">
        <v>2</v>
      </c>
      <c r="F784">
        <v>1</v>
      </c>
      <c r="G784">
        <v>1</v>
      </c>
      <c r="H784" s="436">
        <f t="shared" si="382"/>
        <v>3</v>
      </c>
      <c r="I784" s="436">
        <v>6</v>
      </c>
      <c r="J784" s="436">
        <v>0</v>
      </c>
      <c r="K784" s="436">
        <v>0</v>
      </c>
      <c r="L784" s="436">
        <v>0</v>
      </c>
      <c r="M784" s="436">
        <v>0</v>
      </c>
      <c r="N784" s="436">
        <f t="shared" si="383"/>
        <v>2</v>
      </c>
    </row>
    <row r="785" spans="1:14" outlineLevel="1">
      <c r="B785" t="str">
        <f t="shared" si="381"/>
        <v>GSW FWM Spr</v>
      </c>
      <c r="C785">
        <v>2</v>
      </c>
      <c r="D785">
        <v>1</v>
      </c>
      <c r="E785">
        <v>3</v>
      </c>
      <c r="F785">
        <v>1</v>
      </c>
      <c r="G785">
        <v>1</v>
      </c>
      <c r="H785" s="436">
        <f t="shared" si="382"/>
        <v>3</v>
      </c>
      <c r="I785" s="436">
        <v>6</v>
      </c>
      <c r="J785" s="436">
        <v>0</v>
      </c>
      <c r="K785" s="436">
        <v>0</v>
      </c>
      <c r="L785" s="436">
        <v>0</v>
      </c>
      <c r="M785" s="436">
        <v>0</v>
      </c>
      <c r="N785" s="436">
        <f t="shared" si="383"/>
        <v>2</v>
      </c>
    </row>
    <row r="786" spans="1:14" outlineLevel="1">
      <c r="A786" t="s">
        <v>1058</v>
      </c>
      <c r="B786" t="str">
        <f t="shared" si="381"/>
        <v>GSW MWM Aut</v>
      </c>
      <c r="C786">
        <v>2</v>
      </c>
      <c r="D786">
        <v>2</v>
      </c>
      <c r="E786">
        <v>1</v>
      </c>
      <c r="F786">
        <v>1</v>
      </c>
      <c r="G786">
        <v>1</v>
      </c>
      <c r="H786" s="436">
        <f t="shared" si="382"/>
        <v>4</v>
      </c>
      <c r="I786" s="436">
        <v>6</v>
      </c>
      <c r="J786" s="436">
        <v>0</v>
      </c>
      <c r="K786" s="436">
        <v>0</v>
      </c>
      <c r="L786" s="436">
        <v>0</v>
      </c>
      <c r="M786" s="436">
        <v>0</v>
      </c>
      <c r="N786" s="436">
        <f t="shared" si="383"/>
        <v>2</v>
      </c>
    </row>
    <row r="787" spans="1:14" outlineLevel="1">
      <c r="B787" t="str">
        <f t="shared" si="381"/>
        <v>GSW MWM Win</v>
      </c>
      <c r="C787">
        <v>2</v>
      </c>
      <c r="D787">
        <v>2</v>
      </c>
      <c r="E787">
        <v>2</v>
      </c>
      <c r="F787">
        <v>1</v>
      </c>
      <c r="G787">
        <v>1</v>
      </c>
      <c r="H787" s="436">
        <f t="shared" si="382"/>
        <v>4</v>
      </c>
      <c r="I787" s="436">
        <v>6</v>
      </c>
      <c r="J787" s="436">
        <v>0</v>
      </c>
      <c r="K787" s="436">
        <v>0</v>
      </c>
      <c r="L787" s="436">
        <v>0</v>
      </c>
      <c r="M787" s="436">
        <v>0</v>
      </c>
      <c r="N787" s="436">
        <f t="shared" si="383"/>
        <v>2</v>
      </c>
    </row>
    <row r="788" spans="1:14" outlineLevel="1">
      <c r="B788" t="str">
        <f t="shared" si="381"/>
        <v>GSW MWM Spr</v>
      </c>
      <c r="C788">
        <v>2</v>
      </c>
      <c r="D788">
        <v>2</v>
      </c>
      <c r="E788">
        <v>3</v>
      </c>
      <c r="F788">
        <v>1</v>
      </c>
      <c r="G788">
        <v>1</v>
      </c>
      <c r="H788" s="436">
        <f t="shared" si="382"/>
        <v>4</v>
      </c>
      <c r="I788" s="436">
        <v>6</v>
      </c>
      <c r="J788" s="436">
        <v>0</v>
      </c>
      <c r="K788" s="436">
        <v>0</v>
      </c>
      <c r="L788" s="436">
        <v>0</v>
      </c>
      <c r="M788" s="436">
        <v>0</v>
      </c>
      <c r="N788" s="436">
        <f t="shared" si="383"/>
        <v>2</v>
      </c>
    </row>
    <row r="789" spans="1:14" outlineLevel="1">
      <c r="A789" t="s">
        <v>1598</v>
      </c>
      <c r="B789" t="str">
        <f t="shared" si="381"/>
        <v>GSW MWM Aut</v>
      </c>
      <c r="C789">
        <v>2</v>
      </c>
      <c r="D789">
        <v>2</v>
      </c>
      <c r="E789">
        <v>1</v>
      </c>
      <c r="F789">
        <v>1</v>
      </c>
      <c r="G789">
        <v>1</v>
      </c>
      <c r="H789" s="436">
        <f t="shared" si="382"/>
        <v>4</v>
      </c>
      <c r="I789" s="436">
        <v>6</v>
      </c>
      <c r="J789" s="436">
        <v>0</v>
      </c>
      <c r="K789" s="436">
        <v>0</v>
      </c>
      <c r="L789" s="436">
        <v>0</v>
      </c>
      <c r="M789" s="436">
        <v>0</v>
      </c>
      <c r="N789" s="436">
        <f t="shared" si="383"/>
        <v>2</v>
      </c>
    </row>
    <row r="790" spans="1:14" outlineLevel="1">
      <c r="B790" t="str">
        <f t="shared" si="381"/>
        <v>GSW MWM Win</v>
      </c>
      <c r="C790">
        <v>2</v>
      </c>
      <c r="D790">
        <v>2</v>
      </c>
      <c r="E790">
        <v>2</v>
      </c>
      <c r="F790">
        <v>1</v>
      </c>
      <c r="G790">
        <v>1</v>
      </c>
      <c r="H790" s="436">
        <f t="shared" si="382"/>
        <v>4</v>
      </c>
      <c r="I790" s="436">
        <v>6</v>
      </c>
      <c r="J790" s="436">
        <v>0</v>
      </c>
      <c r="K790" s="436">
        <v>0</v>
      </c>
      <c r="L790" s="436">
        <v>0</v>
      </c>
      <c r="M790" s="436">
        <v>0</v>
      </c>
      <c r="N790" s="436">
        <f t="shared" si="383"/>
        <v>2</v>
      </c>
    </row>
    <row r="791" spans="1:14" outlineLevel="1">
      <c r="B791" t="str">
        <f t="shared" si="381"/>
        <v>GSW MWM Spr</v>
      </c>
      <c r="C791">
        <v>2</v>
      </c>
      <c r="D791">
        <v>2</v>
      </c>
      <c r="E791">
        <v>3</v>
      </c>
      <c r="F791">
        <v>1</v>
      </c>
      <c r="G791">
        <v>1</v>
      </c>
      <c r="H791" s="436">
        <f t="shared" si="382"/>
        <v>4</v>
      </c>
      <c r="I791" s="436">
        <v>6</v>
      </c>
      <c r="J791" s="436">
        <v>0</v>
      </c>
      <c r="K791" s="436">
        <v>0</v>
      </c>
      <c r="L791" s="436">
        <v>0</v>
      </c>
      <c r="M791" s="436">
        <v>0</v>
      </c>
      <c r="N791" s="436">
        <f t="shared" si="383"/>
        <v>2</v>
      </c>
    </row>
    <row r="792" spans="1:14" outlineLevel="1">
      <c r="A792" t="s">
        <v>833</v>
      </c>
      <c r="B792" t="str">
        <f t="shared" si="381"/>
        <v>GSW Mat Aut</v>
      </c>
      <c r="C792">
        <v>2</v>
      </c>
      <c r="D792">
        <v>4</v>
      </c>
      <c r="E792">
        <v>1</v>
      </c>
      <c r="F792">
        <v>1</v>
      </c>
      <c r="G792">
        <v>1</v>
      </c>
      <c r="H792" s="436">
        <f t="shared" si="382"/>
        <v>5</v>
      </c>
      <c r="I792" s="436">
        <v>5</v>
      </c>
      <c r="J792" s="436">
        <v>0</v>
      </c>
      <c r="K792" s="436">
        <v>0</v>
      </c>
      <c r="L792" s="436">
        <v>0</v>
      </c>
      <c r="M792" s="436">
        <v>0</v>
      </c>
      <c r="N792" s="436">
        <f t="shared" si="383"/>
        <v>3</v>
      </c>
    </row>
    <row r="793" spans="1:14" outlineLevel="1">
      <c r="B793" t="str">
        <f t="shared" si="381"/>
        <v>GSW Mat Win</v>
      </c>
      <c r="C793">
        <v>2</v>
      </c>
      <c r="D793">
        <v>4</v>
      </c>
      <c r="E793">
        <v>2</v>
      </c>
      <c r="F793">
        <v>1</v>
      </c>
      <c r="G793">
        <v>1</v>
      </c>
      <c r="H793" s="436">
        <f t="shared" si="382"/>
        <v>5</v>
      </c>
      <c r="I793" s="436">
        <f>CHOOSE($E793,4,3,2)</f>
        <v>3</v>
      </c>
      <c r="J793" s="436">
        <v>0</v>
      </c>
      <c r="K793" s="436">
        <v>0</v>
      </c>
      <c r="L793" s="436">
        <v>0</v>
      </c>
      <c r="M793" s="436">
        <v>0</v>
      </c>
      <c r="N793" s="436">
        <f t="shared" si="383"/>
        <v>3</v>
      </c>
    </row>
    <row r="794" spans="1:14" outlineLevel="1">
      <c r="A794" s="96"/>
      <c r="B794" s="96" t="str">
        <f t="shared" si="381"/>
        <v>GSW Mat Spr</v>
      </c>
      <c r="C794" s="96">
        <v>2</v>
      </c>
      <c r="D794" s="96">
        <v>4</v>
      </c>
      <c r="E794" s="96">
        <v>3</v>
      </c>
      <c r="F794" s="96">
        <v>1</v>
      </c>
      <c r="G794" s="96">
        <v>1</v>
      </c>
      <c r="H794" s="472">
        <f t="shared" si="382"/>
        <v>5</v>
      </c>
      <c r="I794" s="472">
        <v>1</v>
      </c>
      <c r="J794" s="472">
        <v>0</v>
      </c>
      <c r="K794" s="472">
        <v>0</v>
      </c>
      <c r="L794" s="472">
        <v>0</v>
      </c>
      <c r="M794" s="472">
        <v>0</v>
      </c>
      <c r="N794" s="472">
        <f t="shared" si="383"/>
        <v>3</v>
      </c>
    </row>
    <row r="795" spans="1:14" outlineLevel="1">
      <c r="A795" s="93" t="s">
        <v>1057</v>
      </c>
      <c r="B795" s="93" t="str">
        <f t="shared" si="381"/>
        <v>CWW FWM Aut</v>
      </c>
      <c r="C795" s="93">
        <v>3</v>
      </c>
      <c r="D795" s="93">
        <v>1</v>
      </c>
      <c r="E795" s="93">
        <v>1</v>
      </c>
      <c r="F795" s="93">
        <v>1</v>
      </c>
      <c r="G795" s="93">
        <v>1</v>
      </c>
      <c r="H795" s="471">
        <f t="shared" si="382"/>
        <v>3</v>
      </c>
      <c r="I795" s="471">
        <v>6</v>
      </c>
      <c r="J795" s="471">
        <v>0</v>
      </c>
      <c r="K795" s="471">
        <v>0</v>
      </c>
      <c r="L795" s="471">
        <v>0</v>
      </c>
      <c r="M795" s="471">
        <v>0</v>
      </c>
      <c r="N795" s="471">
        <f t="shared" si="383"/>
        <v>2</v>
      </c>
    </row>
    <row r="796" spans="1:14" outlineLevel="1">
      <c r="B796" t="str">
        <f t="shared" si="381"/>
        <v>CWW FWM Win</v>
      </c>
      <c r="C796">
        <v>3</v>
      </c>
      <c r="D796">
        <v>1</v>
      </c>
      <c r="E796">
        <v>2</v>
      </c>
      <c r="F796">
        <v>1</v>
      </c>
      <c r="G796">
        <v>1</v>
      </c>
      <c r="H796" s="436">
        <f t="shared" si="382"/>
        <v>3</v>
      </c>
      <c r="I796" s="436">
        <v>6</v>
      </c>
      <c r="J796" s="436">
        <v>0</v>
      </c>
      <c r="K796" s="436">
        <v>0</v>
      </c>
      <c r="L796" s="436">
        <v>0</v>
      </c>
      <c r="M796" s="436">
        <v>0</v>
      </c>
      <c r="N796" s="436">
        <f t="shared" si="383"/>
        <v>2</v>
      </c>
    </row>
    <row r="797" spans="1:14" outlineLevel="1">
      <c r="B797" t="str">
        <f t="shared" si="381"/>
        <v>CWW FWM Spr</v>
      </c>
      <c r="C797">
        <v>3</v>
      </c>
      <c r="D797">
        <v>1</v>
      </c>
      <c r="E797">
        <v>3</v>
      </c>
      <c r="F797">
        <v>1</v>
      </c>
      <c r="G797">
        <v>1</v>
      </c>
      <c r="H797" s="436">
        <f t="shared" si="382"/>
        <v>3</v>
      </c>
      <c r="I797" s="436">
        <v>6</v>
      </c>
      <c r="J797" s="436">
        <v>0</v>
      </c>
      <c r="K797" s="436">
        <v>0</v>
      </c>
      <c r="L797" s="436">
        <v>0</v>
      </c>
      <c r="M797" s="436">
        <v>0</v>
      </c>
      <c r="N797" s="436">
        <f t="shared" si="383"/>
        <v>2</v>
      </c>
    </row>
    <row r="798" spans="1:14" outlineLevel="1">
      <c r="A798" t="s">
        <v>1058</v>
      </c>
      <c r="B798" t="str">
        <f t="shared" si="381"/>
        <v>CWW MWM Aut</v>
      </c>
      <c r="C798">
        <v>3</v>
      </c>
      <c r="D798">
        <v>2</v>
      </c>
      <c r="E798">
        <v>1</v>
      </c>
      <c r="F798">
        <v>1</v>
      </c>
      <c r="G798">
        <v>1</v>
      </c>
      <c r="H798" s="436">
        <f t="shared" si="382"/>
        <v>4</v>
      </c>
      <c r="I798" s="436">
        <v>6</v>
      </c>
      <c r="J798" s="436">
        <v>0</v>
      </c>
      <c r="K798" s="436">
        <v>0</v>
      </c>
      <c r="L798" s="436">
        <v>0</v>
      </c>
      <c r="M798" s="436">
        <v>0</v>
      </c>
      <c r="N798" s="436">
        <f t="shared" si="383"/>
        <v>2</v>
      </c>
    </row>
    <row r="799" spans="1:14" outlineLevel="1">
      <c r="B799" t="str">
        <f t="shared" si="381"/>
        <v>CWW MWM Win</v>
      </c>
      <c r="C799">
        <v>3</v>
      </c>
      <c r="D799">
        <v>2</v>
      </c>
      <c r="E799">
        <v>2</v>
      </c>
      <c r="F799">
        <v>1</v>
      </c>
      <c r="G799">
        <v>1</v>
      </c>
      <c r="H799" s="436">
        <f t="shared" si="382"/>
        <v>4</v>
      </c>
      <c r="I799" s="436">
        <v>6</v>
      </c>
      <c r="J799" s="436">
        <v>0</v>
      </c>
      <c r="K799" s="436">
        <v>0</v>
      </c>
      <c r="L799" s="436">
        <v>0</v>
      </c>
      <c r="M799" s="436">
        <v>0</v>
      </c>
      <c r="N799" s="436">
        <f t="shared" si="383"/>
        <v>2</v>
      </c>
    </row>
    <row r="800" spans="1:14" outlineLevel="1">
      <c r="B800" t="str">
        <f t="shared" si="381"/>
        <v>CWW MWM Spr</v>
      </c>
      <c r="C800">
        <v>3</v>
      </c>
      <c r="D800">
        <v>2</v>
      </c>
      <c r="E800">
        <v>3</v>
      </c>
      <c r="F800">
        <v>1</v>
      </c>
      <c r="G800">
        <v>1</v>
      </c>
      <c r="H800" s="436">
        <f t="shared" si="382"/>
        <v>4</v>
      </c>
      <c r="I800" s="436">
        <v>6</v>
      </c>
      <c r="J800" s="436">
        <v>0</v>
      </c>
      <c r="K800" s="436">
        <v>0</v>
      </c>
      <c r="L800" s="436">
        <v>0</v>
      </c>
      <c r="M800" s="436">
        <v>0</v>
      </c>
      <c r="N800" s="436">
        <f t="shared" si="383"/>
        <v>2</v>
      </c>
    </row>
    <row r="801" spans="1:14" outlineLevel="1">
      <c r="A801" t="s">
        <v>1598</v>
      </c>
      <c r="B801" t="str">
        <f t="shared" si="381"/>
        <v>CWW MWM Aut</v>
      </c>
      <c r="C801">
        <v>3</v>
      </c>
      <c r="D801">
        <v>2</v>
      </c>
      <c r="E801">
        <v>1</v>
      </c>
      <c r="F801">
        <v>1</v>
      </c>
      <c r="G801">
        <v>1</v>
      </c>
      <c r="H801" s="436">
        <f t="shared" si="382"/>
        <v>4</v>
      </c>
      <c r="I801" s="436">
        <v>6</v>
      </c>
      <c r="J801" s="436">
        <v>0</v>
      </c>
      <c r="K801" s="436">
        <v>0</v>
      </c>
      <c r="L801" s="436">
        <v>0</v>
      </c>
      <c r="M801" s="436">
        <v>0</v>
      </c>
      <c r="N801" s="436">
        <f t="shared" si="383"/>
        <v>2</v>
      </c>
    </row>
    <row r="802" spans="1:14" outlineLevel="1">
      <c r="B802" t="str">
        <f t="shared" si="381"/>
        <v>CWW MWM Win</v>
      </c>
      <c r="C802">
        <v>3</v>
      </c>
      <c r="D802">
        <v>2</v>
      </c>
      <c r="E802">
        <v>2</v>
      </c>
      <c r="F802">
        <v>1</v>
      </c>
      <c r="G802">
        <v>1</v>
      </c>
      <c r="H802" s="436">
        <f t="shared" si="382"/>
        <v>4</v>
      </c>
      <c r="I802" s="436">
        <v>6</v>
      </c>
      <c r="J802" s="436">
        <v>0</v>
      </c>
      <c r="K802" s="436">
        <v>0</v>
      </c>
      <c r="L802" s="436">
        <v>0</v>
      </c>
      <c r="M802" s="436">
        <v>0</v>
      </c>
      <c r="N802" s="436">
        <f t="shared" si="383"/>
        <v>2</v>
      </c>
    </row>
    <row r="803" spans="1:14" outlineLevel="1">
      <c r="B803" t="str">
        <f t="shared" si="381"/>
        <v>CWW MWM Spr</v>
      </c>
      <c r="C803">
        <v>3</v>
      </c>
      <c r="D803">
        <v>2</v>
      </c>
      <c r="E803">
        <v>3</v>
      </c>
      <c r="F803">
        <v>1</v>
      </c>
      <c r="G803">
        <v>1</v>
      </c>
      <c r="H803" s="436">
        <f t="shared" si="382"/>
        <v>4</v>
      </c>
      <c r="I803" s="436">
        <v>6</v>
      </c>
      <c r="J803" s="436">
        <v>0</v>
      </c>
      <c r="K803" s="436">
        <v>0</v>
      </c>
      <c r="L803" s="436">
        <v>0</v>
      </c>
      <c r="M803" s="436">
        <v>0</v>
      </c>
      <c r="N803" s="436">
        <f t="shared" si="383"/>
        <v>2</v>
      </c>
    </row>
    <row r="804" spans="1:14" outlineLevel="1">
      <c r="A804" t="s">
        <v>833</v>
      </c>
      <c r="B804" t="str">
        <f t="shared" si="381"/>
        <v>CWW Mat Aut</v>
      </c>
      <c r="C804">
        <v>3</v>
      </c>
      <c r="D804">
        <v>4</v>
      </c>
      <c r="E804">
        <v>1</v>
      </c>
      <c r="F804">
        <v>1</v>
      </c>
      <c r="G804">
        <v>1</v>
      </c>
      <c r="H804" s="436">
        <f t="shared" si="382"/>
        <v>5</v>
      </c>
      <c r="I804" s="436">
        <v>5</v>
      </c>
      <c r="J804" s="436">
        <v>0</v>
      </c>
      <c r="K804" s="436">
        <v>0</v>
      </c>
      <c r="L804" s="436">
        <v>0</v>
      </c>
      <c r="M804" s="436">
        <v>0</v>
      </c>
      <c r="N804" s="436">
        <f t="shared" si="383"/>
        <v>3</v>
      </c>
    </row>
    <row r="805" spans="1:14" outlineLevel="1">
      <c r="B805" t="str">
        <f t="shared" si="381"/>
        <v>CWW Mat Win</v>
      </c>
      <c r="C805">
        <v>3</v>
      </c>
      <c r="D805">
        <v>4</v>
      </c>
      <c r="E805">
        <v>2</v>
      </c>
      <c r="F805">
        <v>1</v>
      </c>
      <c r="G805">
        <v>1</v>
      </c>
      <c r="H805" s="436">
        <f t="shared" si="382"/>
        <v>5</v>
      </c>
      <c r="I805" s="436">
        <f>CHOOSE($E805,4,3,2)</f>
        <v>3</v>
      </c>
      <c r="J805" s="436">
        <v>0</v>
      </c>
      <c r="K805" s="436">
        <v>0</v>
      </c>
      <c r="L805" s="436">
        <v>0</v>
      </c>
      <c r="M805" s="436">
        <v>0</v>
      </c>
      <c r="N805" s="436">
        <f t="shared" si="383"/>
        <v>3</v>
      </c>
    </row>
    <row r="806" spans="1:14" outlineLevel="1">
      <c r="A806" s="96"/>
      <c r="B806" s="96" t="str">
        <f t="shared" si="381"/>
        <v>CWW Mat Spr</v>
      </c>
      <c r="C806" s="96">
        <v>3</v>
      </c>
      <c r="D806" s="96">
        <v>4</v>
      </c>
      <c r="E806" s="96">
        <v>3</v>
      </c>
      <c r="F806" s="96">
        <v>1</v>
      </c>
      <c r="G806" s="96">
        <v>1</v>
      </c>
      <c r="H806" s="472">
        <f t="shared" si="382"/>
        <v>5</v>
      </c>
      <c r="I806" s="472">
        <v>1</v>
      </c>
      <c r="J806" s="472">
        <v>0</v>
      </c>
      <c r="K806" s="472">
        <v>0</v>
      </c>
      <c r="L806" s="472">
        <v>0</v>
      </c>
      <c r="M806" s="472">
        <v>0</v>
      </c>
      <c r="N806" s="472">
        <f t="shared" si="383"/>
        <v>3</v>
      </c>
    </row>
    <row r="807" spans="1:14" outlineLevel="1">
      <c r="A807" s="93" t="s">
        <v>1057</v>
      </c>
      <c r="B807" s="93" t="str">
        <f t="shared" si="381"/>
        <v>EWW FWM Aut</v>
      </c>
      <c r="C807" s="93">
        <v>4</v>
      </c>
      <c r="D807" s="93">
        <v>1</v>
      </c>
      <c r="E807" s="93">
        <v>1</v>
      </c>
      <c r="F807" s="93">
        <v>1</v>
      </c>
      <c r="G807" s="93">
        <v>1</v>
      </c>
      <c r="H807" s="471">
        <f t="shared" si="382"/>
        <v>3</v>
      </c>
      <c r="I807" s="471">
        <v>6</v>
      </c>
      <c r="J807" s="471">
        <v>0</v>
      </c>
      <c r="K807" s="471">
        <v>0</v>
      </c>
      <c r="L807" s="471">
        <v>0</v>
      </c>
      <c r="M807" s="471">
        <v>0</v>
      </c>
      <c r="N807" s="471">
        <f t="shared" si="383"/>
        <v>2</v>
      </c>
    </row>
    <row r="808" spans="1:14" outlineLevel="1">
      <c r="B808" t="str">
        <f t="shared" si="381"/>
        <v>EWW FWM Win</v>
      </c>
      <c r="C808">
        <v>4</v>
      </c>
      <c r="D808">
        <v>1</v>
      </c>
      <c r="E808">
        <v>2</v>
      </c>
      <c r="F808">
        <v>1</v>
      </c>
      <c r="G808">
        <v>1</v>
      </c>
      <c r="H808" s="436">
        <f t="shared" si="382"/>
        <v>3</v>
      </c>
      <c r="I808" s="436">
        <v>6</v>
      </c>
      <c r="J808" s="436">
        <v>0</v>
      </c>
      <c r="K808" s="436">
        <v>0</v>
      </c>
      <c r="L808" s="436">
        <v>0</v>
      </c>
      <c r="M808" s="436">
        <v>0</v>
      </c>
      <c r="N808" s="436">
        <f t="shared" si="383"/>
        <v>2</v>
      </c>
    </row>
    <row r="809" spans="1:14" outlineLevel="1">
      <c r="B809" t="str">
        <f t="shared" si="381"/>
        <v>EWW FWM Spr</v>
      </c>
      <c r="C809">
        <v>4</v>
      </c>
      <c r="D809">
        <v>1</v>
      </c>
      <c r="E809">
        <v>3</v>
      </c>
      <c r="F809">
        <v>1</v>
      </c>
      <c r="G809">
        <v>1</v>
      </c>
      <c r="H809" s="436">
        <f t="shared" si="382"/>
        <v>3</v>
      </c>
      <c r="I809" s="436">
        <v>6</v>
      </c>
      <c r="J809" s="436">
        <v>0</v>
      </c>
      <c r="K809" s="436">
        <v>0</v>
      </c>
      <c r="L809" s="436">
        <v>0</v>
      </c>
      <c r="M809" s="436">
        <v>0</v>
      </c>
      <c r="N809" s="436">
        <f t="shared" si="383"/>
        <v>2</v>
      </c>
    </row>
    <row r="810" spans="1:14" outlineLevel="1">
      <c r="A810" t="s">
        <v>1058</v>
      </c>
      <c r="B810" t="str">
        <f t="shared" si="381"/>
        <v>EWW MWM Aut</v>
      </c>
      <c r="C810">
        <v>4</v>
      </c>
      <c r="D810">
        <v>2</v>
      </c>
      <c r="E810">
        <v>1</v>
      </c>
      <c r="F810">
        <v>1</v>
      </c>
      <c r="G810">
        <v>1</v>
      </c>
      <c r="H810" s="436">
        <f t="shared" si="382"/>
        <v>4</v>
      </c>
      <c r="I810" s="436">
        <v>6</v>
      </c>
      <c r="J810" s="436">
        <v>0</v>
      </c>
      <c r="K810" s="436">
        <v>0</v>
      </c>
      <c r="L810" s="436">
        <v>0</v>
      </c>
      <c r="M810" s="436">
        <v>0</v>
      </c>
      <c r="N810" s="436">
        <f t="shared" si="383"/>
        <v>2</v>
      </c>
    </row>
    <row r="811" spans="1:14" outlineLevel="1">
      <c r="B811" t="str">
        <f t="shared" si="381"/>
        <v>EWW MWM Win</v>
      </c>
      <c r="C811">
        <v>4</v>
      </c>
      <c r="D811">
        <v>2</v>
      </c>
      <c r="E811">
        <v>2</v>
      </c>
      <c r="F811">
        <v>1</v>
      </c>
      <c r="G811">
        <v>1</v>
      </c>
      <c r="H811" s="436">
        <f t="shared" si="382"/>
        <v>4</v>
      </c>
      <c r="I811" s="436">
        <v>6</v>
      </c>
      <c r="J811" s="436">
        <v>0</v>
      </c>
      <c r="K811" s="436">
        <v>0</v>
      </c>
      <c r="L811" s="436">
        <v>0</v>
      </c>
      <c r="M811" s="436">
        <v>0</v>
      </c>
      <c r="N811" s="436">
        <f t="shared" si="383"/>
        <v>2</v>
      </c>
    </row>
    <row r="812" spans="1:14" outlineLevel="1">
      <c r="B812" t="str">
        <f t="shared" si="381"/>
        <v>EWW MWM Spr</v>
      </c>
      <c r="C812">
        <v>4</v>
      </c>
      <c r="D812">
        <v>2</v>
      </c>
      <c r="E812">
        <v>3</v>
      </c>
      <c r="F812">
        <v>1</v>
      </c>
      <c r="G812">
        <v>1</v>
      </c>
      <c r="H812" s="436">
        <f t="shared" si="382"/>
        <v>4</v>
      </c>
      <c r="I812" s="436">
        <v>6</v>
      </c>
      <c r="J812" s="436">
        <v>0</v>
      </c>
      <c r="K812" s="436">
        <v>0</v>
      </c>
      <c r="L812" s="436">
        <v>0</v>
      </c>
      <c r="M812" s="436">
        <v>0</v>
      </c>
      <c r="N812" s="436">
        <f t="shared" si="383"/>
        <v>2</v>
      </c>
    </row>
    <row r="813" spans="1:14" outlineLevel="1">
      <c r="A813" t="s">
        <v>1598</v>
      </c>
      <c r="B813" t="str">
        <f t="shared" si="381"/>
        <v>EWW MWM Aut</v>
      </c>
      <c r="C813">
        <v>4</v>
      </c>
      <c r="D813">
        <v>2</v>
      </c>
      <c r="E813">
        <v>1</v>
      </c>
      <c r="F813">
        <v>1</v>
      </c>
      <c r="G813">
        <v>1</v>
      </c>
      <c r="H813" s="436">
        <f t="shared" si="382"/>
        <v>4</v>
      </c>
      <c r="I813" s="436">
        <v>6</v>
      </c>
      <c r="J813" s="436">
        <v>0</v>
      </c>
      <c r="K813" s="436">
        <v>0</v>
      </c>
      <c r="L813" s="436">
        <v>0</v>
      </c>
      <c r="M813" s="436">
        <v>0</v>
      </c>
      <c r="N813" s="436">
        <f t="shared" si="383"/>
        <v>2</v>
      </c>
    </row>
    <row r="814" spans="1:14" outlineLevel="1">
      <c r="B814" t="str">
        <f t="shared" si="381"/>
        <v>EWW MWM Win</v>
      </c>
      <c r="C814">
        <v>4</v>
      </c>
      <c r="D814">
        <v>2</v>
      </c>
      <c r="E814">
        <v>2</v>
      </c>
      <c r="F814">
        <v>1</v>
      </c>
      <c r="G814">
        <v>1</v>
      </c>
      <c r="H814" s="436">
        <f t="shared" si="382"/>
        <v>4</v>
      </c>
      <c r="I814" s="436">
        <v>6</v>
      </c>
      <c r="J814" s="436">
        <v>0</v>
      </c>
      <c r="K814" s="436">
        <v>0</v>
      </c>
      <c r="L814" s="436">
        <v>0</v>
      </c>
      <c r="M814" s="436">
        <v>0</v>
      </c>
      <c r="N814" s="436">
        <f t="shared" si="383"/>
        <v>2</v>
      </c>
    </row>
    <row r="815" spans="1:14" outlineLevel="1">
      <c r="B815" t="str">
        <f t="shared" si="381"/>
        <v>EWW MWM Spr</v>
      </c>
      <c r="C815">
        <v>4</v>
      </c>
      <c r="D815">
        <v>2</v>
      </c>
      <c r="E815">
        <v>3</v>
      </c>
      <c r="F815">
        <v>1</v>
      </c>
      <c r="G815">
        <v>1</v>
      </c>
      <c r="H815" s="436">
        <f t="shared" si="382"/>
        <v>4</v>
      </c>
      <c r="I815" s="436">
        <v>6</v>
      </c>
      <c r="J815" s="436">
        <v>0</v>
      </c>
      <c r="K815" s="436">
        <v>0</v>
      </c>
      <c r="L815" s="436">
        <v>0</v>
      </c>
      <c r="M815" s="436">
        <v>0</v>
      </c>
      <c r="N815" s="436">
        <f t="shared" si="383"/>
        <v>2</v>
      </c>
    </row>
    <row r="816" spans="1:14" outlineLevel="1">
      <c r="A816" t="s">
        <v>833</v>
      </c>
      <c r="B816" t="str">
        <f t="shared" si="381"/>
        <v>EWW Mat Aut</v>
      </c>
      <c r="C816">
        <v>4</v>
      </c>
      <c r="D816">
        <v>4</v>
      </c>
      <c r="E816">
        <v>1</v>
      </c>
      <c r="F816">
        <v>1</v>
      </c>
      <c r="G816">
        <v>1</v>
      </c>
      <c r="H816" s="436">
        <f t="shared" si="382"/>
        <v>5</v>
      </c>
      <c r="I816" s="436">
        <v>5</v>
      </c>
      <c r="J816" s="436">
        <v>0</v>
      </c>
      <c r="K816" s="436">
        <v>0</v>
      </c>
      <c r="L816" s="436">
        <v>0</v>
      </c>
      <c r="M816" s="436">
        <v>0</v>
      </c>
      <c r="N816" s="436">
        <f t="shared" si="383"/>
        <v>3</v>
      </c>
    </row>
    <row r="817" spans="1:14" outlineLevel="1">
      <c r="B817" t="str">
        <f t="shared" si="381"/>
        <v>EWW Mat Win</v>
      </c>
      <c r="C817">
        <v>4</v>
      </c>
      <c r="D817">
        <v>4</v>
      </c>
      <c r="E817">
        <v>2</v>
      </c>
      <c r="F817">
        <v>1</v>
      </c>
      <c r="G817">
        <v>1</v>
      </c>
      <c r="H817" s="436">
        <f t="shared" si="382"/>
        <v>5</v>
      </c>
      <c r="I817" s="436">
        <f>CHOOSE($E817,4,3,2)</f>
        <v>3</v>
      </c>
      <c r="J817" s="436">
        <v>0</v>
      </c>
      <c r="K817" s="436">
        <v>0</v>
      </c>
      <c r="L817" s="436">
        <v>0</v>
      </c>
      <c r="M817" s="436">
        <v>0</v>
      </c>
      <c r="N817" s="436">
        <f t="shared" si="383"/>
        <v>3</v>
      </c>
    </row>
    <row r="818" spans="1:14" outlineLevel="1">
      <c r="A818" s="96"/>
      <c r="B818" s="96" t="str">
        <f t="shared" si="381"/>
        <v>EWW Mat Spr</v>
      </c>
      <c r="C818" s="96">
        <v>4</v>
      </c>
      <c r="D818" s="96">
        <v>4</v>
      </c>
      <c r="E818" s="96">
        <v>3</v>
      </c>
      <c r="F818" s="96">
        <v>1</v>
      </c>
      <c r="G818" s="96">
        <v>1</v>
      </c>
      <c r="H818" s="472">
        <f t="shared" si="382"/>
        <v>5</v>
      </c>
      <c r="I818" s="472">
        <v>1</v>
      </c>
      <c r="J818" s="472">
        <v>0</v>
      </c>
      <c r="K818" s="472">
        <v>0</v>
      </c>
      <c r="L818" s="472">
        <v>0</v>
      </c>
      <c r="M818" s="472">
        <v>0</v>
      </c>
      <c r="N818" s="472">
        <f t="shared" si="383"/>
        <v>3</v>
      </c>
    </row>
    <row r="819" spans="1:14" outlineLevel="1">
      <c r="A819" s="93" t="s">
        <v>1057</v>
      </c>
      <c r="B819" s="93" t="str">
        <f t="shared" si="381"/>
        <v>PNG FWM Aut</v>
      </c>
      <c r="C819" s="93">
        <v>5</v>
      </c>
      <c r="D819" s="93">
        <v>1</v>
      </c>
      <c r="E819" s="93">
        <v>1</v>
      </c>
      <c r="F819" s="93">
        <v>1</v>
      </c>
      <c r="G819" s="93">
        <v>1</v>
      </c>
      <c r="H819" s="471">
        <f t="shared" si="382"/>
        <v>3</v>
      </c>
      <c r="I819" s="471">
        <v>6</v>
      </c>
      <c r="J819" s="471">
        <v>0</v>
      </c>
      <c r="K819" s="471">
        <v>0</v>
      </c>
      <c r="L819" s="471">
        <v>0</v>
      </c>
      <c r="M819" s="471">
        <v>0</v>
      </c>
      <c r="N819" s="471">
        <f t="shared" si="383"/>
        <v>2</v>
      </c>
    </row>
    <row r="820" spans="1:14" outlineLevel="1">
      <c r="B820" t="str">
        <f t="shared" si="381"/>
        <v>PNG FWM Win</v>
      </c>
      <c r="C820">
        <v>5</v>
      </c>
      <c r="D820">
        <v>1</v>
      </c>
      <c r="E820">
        <v>2</v>
      </c>
      <c r="F820">
        <v>1</v>
      </c>
      <c r="G820">
        <v>1</v>
      </c>
      <c r="H820" s="436">
        <f t="shared" si="382"/>
        <v>3</v>
      </c>
      <c r="I820" s="436">
        <v>6</v>
      </c>
      <c r="J820" s="436">
        <v>0</v>
      </c>
      <c r="K820" s="436">
        <v>0</v>
      </c>
      <c r="L820" s="436">
        <v>0</v>
      </c>
      <c r="M820" s="436">
        <v>0</v>
      </c>
      <c r="N820" s="436">
        <f t="shared" si="383"/>
        <v>2</v>
      </c>
    </row>
    <row r="821" spans="1:14" outlineLevel="1">
      <c r="B821" t="str">
        <f t="shared" si="381"/>
        <v>PNG FWM Spr</v>
      </c>
      <c r="C821">
        <v>5</v>
      </c>
      <c r="D821">
        <v>1</v>
      </c>
      <c r="E821">
        <v>3</v>
      </c>
      <c r="F821">
        <v>1</v>
      </c>
      <c r="G821">
        <v>1</v>
      </c>
      <c r="H821" s="436">
        <f t="shared" si="382"/>
        <v>3</v>
      </c>
      <c r="I821" s="436">
        <v>6</v>
      </c>
      <c r="J821" s="436">
        <v>0</v>
      </c>
      <c r="K821" s="436">
        <v>0</v>
      </c>
      <c r="L821" s="436">
        <v>0</v>
      </c>
      <c r="M821" s="436">
        <v>0</v>
      </c>
      <c r="N821" s="436">
        <f t="shared" si="383"/>
        <v>2</v>
      </c>
    </row>
    <row r="822" spans="1:14" outlineLevel="1">
      <c r="A822" t="s">
        <v>1058</v>
      </c>
      <c r="B822" t="str">
        <f t="shared" si="381"/>
        <v>PNG MWM Aut</v>
      </c>
      <c r="C822">
        <v>5</v>
      </c>
      <c r="D822">
        <v>2</v>
      </c>
      <c r="E822">
        <v>1</v>
      </c>
      <c r="F822">
        <v>1</v>
      </c>
      <c r="G822">
        <v>1</v>
      </c>
      <c r="H822" s="436">
        <f t="shared" si="382"/>
        <v>4</v>
      </c>
      <c r="I822" s="436">
        <v>6</v>
      </c>
      <c r="J822" s="436">
        <v>0</v>
      </c>
      <c r="K822" s="436">
        <v>0</v>
      </c>
      <c r="L822" s="436">
        <v>0</v>
      </c>
      <c r="M822" s="436">
        <v>0</v>
      </c>
      <c r="N822" s="436">
        <f t="shared" si="383"/>
        <v>2</v>
      </c>
    </row>
    <row r="823" spans="1:14" outlineLevel="1">
      <c r="B823" t="str">
        <f t="shared" si="381"/>
        <v>PNG MWM Win</v>
      </c>
      <c r="C823">
        <v>5</v>
      </c>
      <c r="D823">
        <v>2</v>
      </c>
      <c r="E823">
        <v>2</v>
      </c>
      <c r="F823">
        <v>1</v>
      </c>
      <c r="G823">
        <v>1</v>
      </c>
      <c r="H823" s="436">
        <f t="shared" si="382"/>
        <v>4</v>
      </c>
      <c r="I823" s="436">
        <v>6</v>
      </c>
      <c r="J823" s="436">
        <v>0</v>
      </c>
      <c r="K823" s="436">
        <v>0</v>
      </c>
      <c r="L823" s="436">
        <v>0</v>
      </c>
      <c r="M823" s="436">
        <v>0</v>
      </c>
      <c r="N823" s="436">
        <f t="shared" si="383"/>
        <v>2</v>
      </c>
    </row>
    <row r="824" spans="1:14" outlineLevel="1">
      <c r="B824" t="str">
        <f t="shared" si="381"/>
        <v>PNG MWM Spr</v>
      </c>
      <c r="C824">
        <v>5</v>
      </c>
      <c r="D824">
        <v>2</v>
      </c>
      <c r="E824">
        <v>3</v>
      </c>
      <c r="F824">
        <v>1</v>
      </c>
      <c r="G824">
        <v>1</v>
      </c>
      <c r="H824" s="436">
        <f t="shared" si="382"/>
        <v>4</v>
      </c>
      <c r="I824" s="436">
        <v>6</v>
      </c>
      <c r="J824" s="436">
        <v>0</v>
      </c>
      <c r="K824" s="436">
        <v>0</v>
      </c>
      <c r="L824" s="436">
        <v>0</v>
      </c>
      <c r="M824" s="436">
        <v>0</v>
      </c>
      <c r="N824" s="436">
        <f t="shared" si="383"/>
        <v>2</v>
      </c>
    </row>
    <row r="825" spans="1:14" outlineLevel="1">
      <c r="A825" t="s">
        <v>1598</v>
      </c>
      <c r="B825" t="str">
        <f t="shared" si="381"/>
        <v>PNG MWM Aut</v>
      </c>
      <c r="C825">
        <v>5</v>
      </c>
      <c r="D825">
        <v>2</v>
      </c>
      <c r="E825">
        <v>1</v>
      </c>
      <c r="F825">
        <v>1</v>
      </c>
      <c r="G825">
        <v>1</v>
      </c>
      <c r="H825" s="436">
        <f t="shared" si="382"/>
        <v>4</v>
      </c>
      <c r="I825" s="436">
        <v>6</v>
      </c>
      <c r="J825" s="436">
        <v>0</v>
      </c>
      <c r="K825" s="436">
        <v>0</v>
      </c>
      <c r="L825" s="436">
        <v>0</v>
      </c>
      <c r="M825" s="436">
        <v>0</v>
      </c>
      <c r="N825" s="436">
        <f t="shared" si="383"/>
        <v>2</v>
      </c>
    </row>
    <row r="826" spans="1:14" outlineLevel="1">
      <c r="B826" t="str">
        <f t="shared" si="381"/>
        <v>PNG MWM Win</v>
      </c>
      <c r="C826">
        <v>5</v>
      </c>
      <c r="D826">
        <v>2</v>
      </c>
      <c r="E826">
        <v>2</v>
      </c>
      <c r="F826">
        <v>1</v>
      </c>
      <c r="G826">
        <v>1</v>
      </c>
      <c r="H826" s="436">
        <f t="shared" si="382"/>
        <v>4</v>
      </c>
      <c r="I826" s="436">
        <v>6</v>
      </c>
      <c r="J826" s="436">
        <v>0</v>
      </c>
      <c r="K826" s="436">
        <v>0</v>
      </c>
      <c r="L826" s="436">
        <v>0</v>
      </c>
      <c r="M826" s="436">
        <v>0</v>
      </c>
      <c r="N826" s="436">
        <f t="shared" si="383"/>
        <v>2</v>
      </c>
    </row>
    <row r="827" spans="1:14" outlineLevel="1">
      <c r="B827" t="str">
        <f t="shared" si="381"/>
        <v>PNG MWM Spr</v>
      </c>
      <c r="C827">
        <v>5</v>
      </c>
      <c r="D827">
        <v>2</v>
      </c>
      <c r="E827">
        <v>3</v>
      </c>
      <c r="F827">
        <v>1</v>
      </c>
      <c r="G827">
        <v>1</v>
      </c>
      <c r="H827" s="436">
        <f t="shared" si="382"/>
        <v>4</v>
      </c>
      <c r="I827" s="436">
        <v>6</v>
      </c>
      <c r="J827" s="436">
        <v>0</v>
      </c>
      <c r="K827" s="436">
        <v>0</v>
      </c>
      <c r="L827" s="436">
        <v>0</v>
      </c>
      <c r="M827" s="436">
        <v>0</v>
      </c>
      <c r="N827" s="436">
        <f t="shared" si="383"/>
        <v>2</v>
      </c>
    </row>
    <row r="828" spans="1:14" outlineLevel="1">
      <c r="A828" t="s">
        <v>833</v>
      </c>
      <c r="B828" t="str">
        <f t="shared" si="381"/>
        <v>PNG Mat Aut</v>
      </c>
      <c r="C828">
        <v>5</v>
      </c>
      <c r="D828">
        <v>4</v>
      </c>
      <c r="E828">
        <v>1</v>
      </c>
      <c r="F828">
        <v>1</v>
      </c>
      <c r="G828">
        <v>1</v>
      </c>
      <c r="H828" s="436">
        <f t="shared" si="382"/>
        <v>5</v>
      </c>
      <c r="I828" s="436">
        <v>5</v>
      </c>
      <c r="J828" s="436">
        <v>0</v>
      </c>
      <c r="K828" s="436">
        <v>0</v>
      </c>
      <c r="L828" s="436">
        <v>0</v>
      </c>
      <c r="M828" s="436">
        <v>0</v>
      </c>
      <c r="N828" s="436">
        <f t="shared" si="383"/>
        <v>3</v>
      </c>
    </row>
    <row r="829" spans="1:14" outlineLevel="1">
      <c r="B829" t="str">
        <f t="shared" si="381"/>
        <v>PNG Mat Win</v>
      </c>
      <c r="C829">
        <v>5</v>
      </c>
      <c r="D829">
        <v>4</v>
      </c>
      <c r="E829">
        <v>2</v>
      </c>
      <c r="F829">
        <v>1</v>
      </c>
      <c r="G829">
        <v>1</v>
      </c>
      <c r="H829" s="436">
        <f t="shared" si="382"/>
        <v>5</v>
      </c>
      <c r="I829" s="436">
        <f>CHOOSE($E829,4,3,2)</f>
        <v>3</v>
      </c>
      <c r="J829" s="436">
        <v>0</v>
      </c>
      <c r="K829" s="436">
        <v>0</v>
      </c>
      <c r="L829" s="436">
        <v>0</v>
      </c>
      <c r="M829" s="436">
        <v>0</v>
      </c>
      <c r="N829" s="436">
        <f t="shared" si="383"/>
        <v>3</v>
      </c>
    </row>
    <row r="830" spans="1:14" outlineLevel="1">
      <c r="A830" s="96"/>
      <c r="B830" s="96" t="str">
        <f t="shared" si="381"/>
        <v>PNG Mat Spr</v>
      </c>
      <c r="C830" s="96">
        <v>5</v>
      </c>
      <c r="D830" s="96">
        <v>4</v>
      </c>
      <c r="E830" s="96">
        <v>3</v>
      </c>
      <c r="F830" s="96">
        <v>1</v>
      </c>
      <c r="G830" s="96">
        <v>1</v>
      </c>
      <c r="H830" s="472">
        <f t="shared" si="382"/>
        <v>5</v>
      </c>
      <c r="I830" s="472">
        <v>1</v>
      </c>
      <c r="J830" s="472">
        <v>0</v>
      </c>
      <c r="K830" s="472">
        <v>0</v>
      </c>
      <c r="L830" s="472">
        <v>0</v>
      </c>
      <c r="M830" s="472">
        <v>0</v>
      </c>
      <c r="N830" s="472">
        <f t="shared" si="383"/>
        <v>3</v>
      </c>
    </row>
    <row r="833" spans="1:20">
      <c r="A833" s="14" t="s">
        <v>1631</v>
      </c>
    </row>
    <row r="834" spans="1:20" ht="71" outlineLevel="1">
      <c r="C834" s="195" t="s">
        <v>1413</v>
      </c>
      <c r="D834" s="195" t="s">
        <v>1496</v>
      </c>
      <c r="E834" s="195"/>
      <c r="F834" s="195" t="s">
        <v>1471</v>
      </c>
      <c r="G834" s="195" t="s">
        <v>1472</v>
      </c>
      <c r="H834" s="195" t="s">
        <v>1473</v>
      </c>
      <c r="I834" s="195" t="s">
        <v>1474</v>
      </c>
      <c r="J834" s="195" t="s">
        <v>1635</v>
      </c>
      <c r="K834" s="195" t="s">
        <v>1473</v>
      </c>
      <c r="L834" s="195" t="s">
        <v>1474</v>
      </c>
      <c r="M834" s="195" t="s">
        <v>1632</v>
      </c>
      <c r="N834" s="195" t="s">
        <v>1719</v>
      </c>
      <c r="O834" s="195" t="s">
        <v>1722</v>
      </c>
    </row>
    <row r="835" spans="1:20" outlineLevel="1">
      <c r="A835">
        <v>0</v>
      </c>
      <c r="B835" t="s">
        <v>359</v>
      </c>
      <c r="C835" s="11">
        <v>1</v>
      </c>
      <c r="D835">
        <v>1</v>
      </c>
      <c r="F835" s="11">
        <v>0</v>
      </c>
      <c r="G835" s="11">
        <v>0</v>
      </c>
      <c r="H835" s="11">
        <v>0</v>
      </c>
      <c r="I835" s="11">
        <v>0</v>
      </c>
      <c r="J835" s="11">
        <v>0</v>
      </c>
      <c r="K835" s="11">
        <v>0</v>
      </c>
      <c r="L835" s="11">
        <v>0</v>
      </c>
      <c r="M835" s="11">
        <v>1</v>
      </c>
      <c r="N835" s="11">
        <v>0</v>
      </c>
      <c r="O835" s="11">
        <v>0</v>
      </c>
    </row>
    <row r="836" spans="1:20" outlineLevel="1">
      <c r="A836">
        <v>1</v>
      </c>
      <c r="C836" s="11">
        <f>6/7</f>
        <v>0.8571428571428571</v>
      </c>
      <c r="D836">
        <v>2</v>
      </c>
      <c r="F836" s="11">
        <v>-0.1</v>
      </c>
      <c r="G836" s="11">
        <v>0.1</v>
      </c>
      <c r="H836" s="11">
        <v>0.1</v>
      </c>
      <c r="I836" s="11">
        <v>0.1</v>
      </c>
      <c r="J836" s="11">
        <v>0.01</v>
      </c>
      <c r="K836" s="11">
        <v>0.02</v>
      </c>
      <c r="L836" s="11">
        <v>0.02</v>
      </c>
      <c r="M836" s="11">
        <v>0.75</v>
      </c>
      <c r="N836" s="11">
        <v>-0.45</v>
      </c>
      <c r="O836" s="11">
        <v>20</v>
      </c>
    </row>
    <row r="837" spans="1:20" outlineLevel="1">
      <c r="A837">
        <v>2</v>
      </c>
      <c r="C837" s="11">
        <f>5/7</f>
        <v>0.7142857142857143</v>
      </c>
      <c r="D837">
        <v>2</v>
      </c>
      <c r="F837" s="11">
        <v>0.1</v>
      </c>
      <c r="G837" s="11">
        <v>-0.03</v>
      </c>
      <c r="H837" s="11">
        <v>-0.05</v>
      </c>
      <c r="I837" s="11">
        <v>-0.1</v>
      </c>
      <c r="J837" s="11">
        <v>-0.01</v>
      </c>
      <c r="K837" s="11">
        <v>-0.02</v>
      </c>
      <c r="L837" s="11">
        <v>-0.02</v>
      </c>
      <c r="M837" s="11">
        <v>1.25</v>
      </c>
      <c r="N837" s="11">
        <v>0.45</v>
      </c>
    </row>
    <row r="838" spans="1:20" outlineLevel="1">
      <c r="A838">
        <v>3</v>
      </c>
      <c r="C838" s="11">
        <f>4/7</f>
        <v>0.5714285714285714</v>
      </c>
      <c r="D838">
        <v>2</v>
      </c>
      <c r="F838" s="11">
        <v>0.2</v>
      </c>
      <c r="G838" s="11">
        <v>-0.05</v>
      </c>
      <c r="H838" s="11">
        <v>-0.1</v>
      </c>
      <c r="I838" s="11">
        <v>-0.2</v>
      </c>
      <c r="J838" s="11">
        <v>-0.02</v>
      </c>
      <c r="K838" s="11">
        <v>-0.05</v>
      </c>
      <c r="L838" s="11">
        <v>-0.05</v>
      </c>
      <c r="N838" s="11">
        <v>0.9</v>
      </c>
    </row>
    <row r="839" spans="1:20" outlineLevel="1">
      <c r="A839">
        <v>4</v>
      </c>
      <c r="C839" s="11">
        <f>8/7</f>
        <v>1.1428571428571428</v>
      </c>
      <c r="D839">
        <v>3</v>
      </c>
      <c r="N839" s="11">
        <v>1.35</v>
      </c>
    </row>
    <row r="840" spans="1:20" outlineLevel="1">
      <c r="A840">
        <v>5</v>
      </c>
      <c r="C840" s="11">
        <f>9/7</f>
        <v>1.2857142857142858</v>
      </c>
      <c r="D840">
        <v>3</v>
      </c>
    </row>
    <row r="841" spans="1:20" outlineLevel="1">
      <c r="A841">
        <v>6</v>
      </c>
      <c r="C841" s="11">
        <f>11/7</f>
        <v>1.5714285714285714</v>
      </c>
      <c r="D841">
        <v>4</v>
      </c>
    </row>
    <row r="842" spans="1:20" outlineLevel="1">
      <c r="F842" t="s">
        <v>1477</v>
      </c>
    </row>
    <row r="843" spans="1:20" outlineLevel="1">
      <c r="B843" t="s">
        <v>1475</v>
      </c>
      <c r="C843" s="11">
        <v>50</v>
      </c>
    </row>
    <row r="844" spans="1:20" outlineLevel="1">
      <c r="C844" s="18" t="s">
        <v>1949</v>
      </c>
    </row>
    <row r="845" spans="1:20" outlineLevel="1"/>
    <row r="847" spans="1:20">
      <c r="A847" s="14" t="s">
        <v>1784</v>
      </c>
      <c r="C847" s="18">
        <v>0</v>
      </c>
      <c r="D847" s="18">
        <v>1</v>
      </c>
      <c r="E847" s="18">
        <v>2</v>
      </c>
      <c r="F847" s="18">
        <v>3</v>
      </c>
      <c r="G847" s="18">
        <v>4</v>
      </c>
      <c r="H847" s="18">
        <v>5</v>
      </c>
      <c r="I847" s="18">
        <v>6</v>
      </c>
      <c r="J847" s="18">
        <v>7</v>
      </c>
      <c r="K847" s="18">
        <v>8</v>
      </c>
      <c r="L847" s="18">
        <v>9</v>
      </c>
      <c r="M847" s="18">
        <v>10</v>
      </c>
      <c r="N847" s="18">
        <v>11</v>
      </c>
      <c r="O847" s="18">
        <v>12</v>
      </c>
      <c r="P847" s="18">
        <v>13</v>
      </c>
      <c r="Q847" s="18">
        <v>14</v>
      </c>
      <c r="R847" s="18">
        <v>15</v>
      </c>
      <c r="S847" s="18">
        <v>16</v>
      </c>
      <c r="T847" s="18">
        <v>17</v>
      </c>
    </row>
    <row r="848" spans="1:20" outlineLevel="1">
      <c r="C848" s="115" t="s">
        <v>1909</v>
      </c>
      <c r="D848" s="115" t="s">
        <v>1916</v>
      </c>
      <c r="E848" s="115" t="s">
        <v>1910</v>
      </c>
      <c r="F848" s="584" t="s">
        <v>1912</v>
      </c>
      <c r="G848" s="584" t="s">
        <v>1913</v>
      </c>
      <c r="H848" s="584" t="s">
        <v>1911</v>
      </c>
      <c r="I848" s="115" t="s">
        <v>1997</v>
      </c>
      <c r="J848" s="115" t="s">
        <v>2076</v>
      </c>
      <c r="K848" s="115" t="s">
        <v>1915</v>
      </c>
      <c r="L848" s="115" t="s">
        <v>1914</v>
      </c>
      <c r="M848" s="115" t="s">
        <v>1917</v>
      </c>
      <c r="N848" s="115" t="s">
        <v>1918</v>
      </c>
      <c r="O848" s="115" t="s">
        <v>1919</v>
      </c>
      <c r="P848" s="115" t="s">
        <v>1920</v>
      </c>
      <c r="Q848" s="115" t="s">
        <v>1921</v>
      </c>
      <c r="R848" s="115" t="s">
        <v>1922</v>
      </c>
      <c r="S848" s="115" t="s">
        <v>1923</v>
      </c>
      <c r="T848" s="115" t="s">
        <v>2118</v>
      </c>
    </row>
    <row r="849" spans="1:32" outlineLevel="1">
      <c r="C849" s="115"/>
      <c r="D849" s="115" t="s">
        <v>9</v>
      </c>
      <c r="E849" s="115"/>
      <c r="F849" s="284" t="s">
        <v>2125</v>
      </c>
      <c r="G849" s="115"/>
      <c r="H849" s="115"/>
      <c r="I849" s="115"/>
      <c r="J849" s="115"/>
      <c r="K849" s="115"/>
      <c r="M849" s="115" t="s">
        <v>9</v>
      </c>
      <c r="N849" s="115" t="s">
        <v>9</v>
      </c>
      <c r="O849" s="115" t="s">
        <v>9</v>
      </c>
      <c r="P849" s="115" t="s">
        <v>9</v>
      </c>
      <c r="Q849" s="115" t="s">
        <v>0</v>
      </c>
      <c r="R849" s="115" t="s">
        <v>9</v>
      </c>
      <c r="S849" s="115" t="s">
        <v>9</v>
      </c>
      <c r="T849" s="115" t="s">
        <v>9</v>
      </c>
      <c r="U849" s="115"/>
      <c r="V849" s="115"/>
      <c r="W849" s="115"/>
      <c r="X849" s="115"/>
      <c r="Y849" s="115"/>
      <c r="Z849" s="115" t="s">
        <v>0</v>
      </c>
      <c r="AA849" s="115" t="s">
        <v>9</v>
      </c>
      <c r="AB849" s="115" t="s">
        <v>9</v>
      </c>
      <c r="AC849" s="115" t="s">
        <v>9</v>
      </c>
      <c r="AD849" s="115" t="s">
        <v>0</v>
      </c>
      <c r="AE849" s="115" t="s">
        <v>9</v>
      </c>
      <c r="AF849" s="115" t="s">
        <v>0</v>
      </c>
    </row>
    <row r="850" spans="1:32" ht="59.25" customHeight="1" outlineLevel="1">
      <c r="C850" s="195"/>
      <c r="D850" s="195" t="s">
        <v>24</v>
      </c>
      <c r="E850" s="195" t="s">
        <v>1848</v>
      </c>
      <c r="F850" s="195" t="s">
        <v>2126</v>
      </c>
      <c r="G850" s="195" t="s">
        <v>2127</v>
      </c>
      <c r="H850" s="195"/>
      <c r="I850" s="195" t="s">
        <v>1970</v>
      </c>
      <c r="J850" s="195"/>
      <c r="K850" s="195"/>
      <c r="M850" s="195" t="s">
        <v>1785</v>
      </c>
      <c r="N850" s="195" t="s">
        <v>1786</v>
      </c>
      <c r="O850" s="195" t="s">
        <v>356</v>
      </c>
      <c r="P850" s="195" t="s">
        <v>189</v>
      </c>
      <c r="Q850" s="195" t="s">
        <v>25</v>
      </c>
      <c r="R850" s="195" t="s">
        <v>26</v>
      </c>
      <c r="S850" s="195" t="s">
        <v>1928</v>
      </c>
      <c r="T850" s="195" t="s">
        <v>2118</v>
      </c>
      <c r="U850" s="195" t="s">
        <v>1785</v>
      </c>
      <c r="V850" s="195" t="s">
        <v>1786</v>
      </c>
      <c r="W850" s="195" t="s">
        <v>1787</v>
      </c>
      <c r="X850" s="195" t="s">
        <v>1788</v>
      </c>
      <c r="Y850" s="195" t="s">
        <v>1789</v>
      </c>
      <c r="Z850" s="195" t="s">
        <v>1927</v>
      </c>
      <c r="AA850" s="195" t="s">
        <v>1845</v>
      </c>
      <c r="AB850" s="195" t="s">
        <v>1846</v>
      </c>
      <c r="AC850" s="195" t="s">
        <v>1847</v>
      </c>
      <c r="AD850" s="195" t="s">
        <v>1848</v>
      </c>
      <c r="AE850" s="195" t="s">
        <v>1849</v>
      </c>
      <c r="AF850" s="195" t="s">
        <v>1850</v>
      </c>
    </row>
    <row r="851" spans="1:32" outlineLevel="1">
      <c r="A851">
        <v>1</v>
      </c>
      <c r="B851" t="s">
        <v>359</v>
      </c>
      <c r="C851" s="11"/>
      <c r="D851" s="11">
        <v>0</v>
      </c>
      <c r="E851" s="11">
        <v>1</v>
      </c>
      <c r="F851" s="11">
        <v>1</v>
      </c>
      <c r="G851" s="11">
        <v>1</v>
      </c>
      <c r="H851" s="11"/>
      <c r="I851" s="11">
        <v>0</v>
      </c>
      <c r="J851" s="11"/>
      <c r="K851" s="11"/>
      <c r="L851" s="11"/>
      <c r="M851" s="11">
        <v>0</v>
      </c>
      <c r="N851" s="11">
        <v>0</v>
      </c>
      <c r="O851" s="11">
        <v>0</v>
      </c>
      <c r="P851" s="11">
        <v>0</v>
      </c>
      <c r="Q851" s="11">
        <v>1</v>
      </c>
      <c r="R851" s="11">
        <v>0</v>
      </c>
      <c r="S851" s="11">
        <v>0</v>
      </c>
      <c r="T851" s="11">
        <v>0</v>
      </c>
      <c r="U851" s="11">
        <v>0</v>
      </c>
      <c r="V851" s="11">
        <v>0</v>
      </c>
      <c r="W851" s="11">
        <v>0</v>
      </c>
      <c r="X851" s="11">
        <v>0</v>
      </c>
      <c r="Y851" s="11">
        <v>0</v>
      </c>
      <c r="Z851" s="11">
        <v>1.1000000000000001</v>
      </c>
      <c r="AA851" s="11">
        <v>0.1</v>
      </c>
      <c r="AB851" s="11">
        <v>0.1</v>
      </c>
      <c r="AC851" s="11">
        <v>0.2</v>
      </c>
      <c r="AD851" s="11">
        <v>0.9</v>
      </c>
      <c r="AE851" s="11">
        <v>-0.1</v>
      </c>
      <c r="AF851" s="11">
        <v>1.1000000000000001</v>
      </c>
    </row>
    <row r="852" spans="1:32" outlineLevel="1">
      <c r="A852">
        <v>2</v>
      </c>
      <c r="C852" s="11"/>
      <c r="D852" s="11">
        <v>-1</v>
      </c>
      <c r="E852" s="522">
        <v>1</v>
      </c>
      <c r="F852" s="11">
        <f>1+D852/50</f>
        <v>0.98</v>
      </c>
      <c r="G852" s="11">
        <f>F852</f>
        <v>0.98</v>
      </c>
      <c r="H852" s="11"/>
      <c r="I852" s="11">
        <v>-1</v>
      </c>
      <c r="J852" s="11"/>
      <c r="K852" s="11"/>
      <c r="L852" s="11"/>
      <c r="M852" s="11">
        <v>0.01</v>
      </c>
      <c r="N852" s="11">
        <v>-0.01</v>
      </c>
      <c r="O852" s="11">
        <v>0.01</v>
      </c>
      <c r="P852" s="520">
        <f>0.01/365</f>
        <v>2.7397260273972603E-5</v>
      </c>
      <c r="Q852" s="11">
        <v>0.99</v>
      </c>
      <c r="R852" s="11">
        <v>0.1</v>
      </c>
      <c r="S852" s="11">
        <v>-1</v>
      </c>
      <c r="T852" s="11">
        <v>-0.5</v>
      </c>
      <c r="U852" s="11">
        <v>0.01</v>
      </c>
      <c r="V852" s="11">
        <v>-0.05</v>
      </c>
      <c r="W852" s="11">
        <v>0.01</v>
      </c>
      <c r="X852" s="11">
        <v>0.01</v>
      </c>
      <c r="Y852" s="11">
        <v>0.01</v>
      </c>
      <c r="Z852" s="11">
        <v>0.9</v>
      </c>
      <c r="AA852" s="11">
        <v>-0.1</v>
      </c>
      <c r="AB852" s="11">
        <v>-0.1</v>
      </c>
      <c r="AC852" s="11">
        <v>-0.2</v>
      </c>
      <c r="AD852" s="11">
        <v>1.1000000000000001</v>
      </c>
      <c r="AE852" s="11">
        <v>0.1</v>
      </c>
      <c r="AF852" s="11">
        <v>0.9</v>
      </c>
    </row>
    <row r="853" spans="1:32" outlineLevel="1">
      <c r="A853">
        <v>3</v>
      </c>
      <c r="C853" s="11"/>
      <c r="D853" s="11">
        <v>1</v>
      </c>
      <c r="E853" s="522">
        <v>1</v>
      </c>
      <c r="F853" s="11">
        <f t="shared" ref="F853:F858" si="384">1+D853/50</f>
        <v>1.02</v>
      </c>
      <c r="G853" s="11">
        <f t="shared" ref="G853:G859" si="385">F853</f>
        <v>1.02</v>
      </c>
      <c r="H853" s="11"/>
      <c r="I853" s="11">
        <v>1</v>
      </c>
      <c r="J853" s="11"/>
      <c r="K853" s="11"/>
      <c r="L853" s="11"/>
      <c r="M853" s="11">
        <v>-0.01</v>
      </c>
      <c r="N853" s="11">
        <v>0.01</v>
      </c>
      <c r="O853" s="11">
        <v>-0.01</v>
      </c>
      <c r="P853" s="521">
        <f>-0.01/365</f>
        <v>-2.7397260273972603E-5</v>
      </c>
      <c r="Q853" s="11">
        <v>1.01</v>
      </c>
      <c r="R853" s="11">
        <v>-0.1</v>
      </c>
      <c r="S853" s="11">
        <v>1</v>
      </c>
      <c r="T853" s="11">
        <v>0.5</v>
      </c>
      <c r="U853" s="11">
        <v>-0.01</v>
      </c>
      <c r="V853" s="11">
        <v>0.05</v>
      </c>
      <c r="W853" s="11">
        <v>-0.01</v>
      </c>
      <c r="X853" s="11">
        <v>-0.01</v>
      </c>
      <c r="Y853" s="11">
        <v>-0.01</v>
      </c>
      <c r="Z853" s="11">
        <v>0</v>
      </c>
      <c r="AA853" s="11">
        <v>0</v>
      </c>
      <c r="AB853" s="11">
        <v>0</v>
      </c>
      <c r="AC853" s="11">
        <v>0</v>
      </c>
      <c r="AD853" s="11">
        <v>0</v>
      </c>
      <c r="AE853" s="11">
        <v>0</v>
      </c>
      <c r="AF853" s="11">
        <v>0</v>
      </c>
    </row>
    <row r="854" spans="1:32" outlineLevel="1">
      <c r="A854">
        <v>4</v>
      </c>
      <c r="C854" s="11"/>
      <c r="D854" s="11">
        <v>-2</v>
      </c>
      <c r="E854" s="522">
        <v>1</v>
      </c>
      <c r="F854" s="11">
        <f t="shared" si="384"/>
        <v>0.96</v>
      </c>
      <c r="G854" s="11">
        <f t="shared" si="385"/>
        <v>0.96</v>
      </c>
      <c r="H854" s="11"/>
      <c r="I854" s="11">
        <v>-2</v>
      </c>
      <c r="J854" s="11"/>
      <c r="K854" s="11"/>
      <c r="L854" s="11"/>
      <c r="M854" s="11">
        <v>0.02</v>
      </c>
      <c r="N854" s="11">
        <v>-0.05</v>
      </c>
      <c r="O854" s="11">
        <v>0.02</v>
      </c>
      <c r="P854" s="521">
        <f>0.02/365</f>
        <v>5.4794520547945207E-5</v>
      </c>
      <c r="Q854" s="11">
        <v>0.95</v>
      </c>
      <c r="R854" s="11">
        <v>0.5</v>
      </c>
      <c r="S854" s="11">
        <v>-2</v>
      </c>
      <c r="T854" s="11">
        <v>-1</v>
      </c>
      <c r="U854" s="11">
        <v>0.02</v>
      </c>
      <c r="V854" s="11">
        <v>-0.1</v>
      </c>
      <c r="W854" s="11">
        <v>0.02</v>
      </c>
      <c r="X854" s="11">
        <v>0.02</v>
      </c>
      <c r="Y854" s="11">
        <v>0.02</v>
      </c>
      <c r="Z854" s="11">
        <v>0</v>
      </c>
      <c r="AA854" s="11">
        <v>0</v>
      </c>
      <c r="AB854" s="11">
        <v>0</v>
      </c>
      <c r="AC854" s="11">
        <v>0</v>
      </c>
      <c r="AD854" s="11">
        <v>0</v>
      </c>
      <c r="AE854" s="11">
        <v>0</v>
      </c>
      <c r="AF854" s="11">
        <v>0</v>
      </c>
    </row>
    <row r="855" spans="1:32" outlineLevel="1">
      <c r="A855">
        <v>5</v>
      </c>
      <c r="C855" s="11"/>
      <c r="D855" s="11">
        <v>2</v>
      </c>
      <c r="E855" s="522">
        <v>1</v>
      </c>
      <c r="F855" s="11">
        <f t="shared" si="384"/>
        <v>1.04</v>
      </c>
      <c r="G855" s="11">
        <f t="shared" si="385"/>
        <v>1.04</v>
      </c>
      <c r="H855" s="11"/>
      <c r="I855" s="11">
        <v>2</v>
      </c>
      <c r="J855" s="11"/>
      <c r="K855" s="11"/>
      <c r="L855" s="11"/>
      <c r="M855" s="11">
        <v>-0.02</v>
      </c>
      <c r="N855" s="11">
        <v>0.05</v>
      </c>
      <c r="O855" s="11">
        <v>-0.02</v>
      </c>
      <c r="P855" s="521">
        <f>-0.02/365</f>
        <v>-5.4794520547945207E-5</v>
      </c>
      <c r="Q855" s="11">
        <v>1.05</v>
      </c>
      <c r="R855" s="11">
        <v>-0.5</v>
      </c>
      <c r="S855" s="11">
        <v>2</v>
      </c>
      <c r="T855" s="11">
        <v>1</v>
      </c>
      <c r="U855" s="11">
        <v>-0.02</v>
      </c>
      <c r="V855" s="11">
        <v>0.1</v>
      </c>
      <c r="W855" s="11">
        <v>-0.02</v>
      </c>
      <c r="X855" s="11">
        <v>-0.02</v>
      </c>
      <c r="Y855" s="11">
        <v>-0.02</v>
      </c>
      <c r="Z855" s="11">
        <v>0</v>
      </c>
      <c r="AA855" s="11">
        <v>0</v>
      </c>
      <c r="AB855" s="11">
        <v>0</v>
      </c>
      <c r="AC855" s="11">
        <v>0</v>
      </c>
      <c r="AD855" s="11">
        <v>0</v>
      </c>
      <c r="AE855" s="11">
        <v>0</v>
      </c>
      <c r="AF855" s="11">
        <v>0</v>
      </c>
    </row>
    <row r="856" spans="1:32" outlineLevel="1">
      <c r="A856">
        <v>6</v>
      </c>
      <c r="C856" s="11"/>
      <c r="D856" s="11">
        <v>-5</v>
      </c>
      <c r="E856" s="522">
        <v>1</v>
      </c>
      <c r="F856" s="11">
        <f t="shared" si="384"/>
        <v>0.9</v>
      </c>
      <c r="G856" s="11">
        <f t="shared" si="385"/>
        <v>0.9</v>
      </c>
      <c r="H856" s="11"/>
      <c r="I856" s="11">
        <v>-4</v>
      </c>
      <c r="J856" s="11"/>
      <c r="K856" s="11"/>
      <c r="L856" s="11"/>
      <c r="M856" s="11">
        <v>0.05</v>
      </c>
      <c r="N856" s="11">
        <v>-0.1</v>
      </c>
      <c r="O856" s="11">
        <v>0.05</v>
      </c>
      <c r="P856" s="521">
        <f>0.05/365</f>
        <v>1.3698630136986303E-4</v>
      </c>
      <c r="Q856" s="11">
        <v>0.9</v>
      </c>
      <c r="R856" s="11">
        <v>1</v>
      </c>
      <c r="S856" s="11">
        <v>-5</v>
      </c>
      <c r="T856" s="11">
        <v>-2</v>
      </c>
      <c r="U856" s="11">
        <v>0.05</v>
      </c>
      <c r="V856" s="11">
        <v>-0.2</v>
      </c>
      <c r="W856" s="11">
        <v>0.05</v>
      </c>
      <c r="X856" s="11">
        <v>0.05</v>
      </c>
      <c r="Y856" s="11">
        <v>0.05</v>
      </c>
      <c r="Z856" s="11">
        <v>0</v>
      </c>
      <c r="AA856" s="11">
        <v>0</v>
      </c>
      <c r="AB856" s="11">
        <v>0</v>
      </c>
      <c r="AC856" s="11">
        <v>0</v>
      </c>
      <c r="AD856" s="11">
        <v>0</v>
      </c>
      <c r="AE856" s="11">
        <v>0</v>
      </c>
      <c r="AF856" s="11">
        <v>0</v>
      </c>
    </row>
    <row r="857" spans="1:32" outlineLevel="1">
      <c r="A857">
        <v>7</v>
      </c>
      <c r="C857" s="11"/>
      <c r="D857" s="11">
        <v>5</v>
      </c>
      <c r="E857" s="522">
        <v>1</v>
      </c>
      <c r="F857" s="11">
        <f t="shared" si="384"/>
        <v>1.1000000000000001</v>
      </c>
      <c r="G857" s="11">
        <f t="shared" si="385"/>
        <v>1.1000000000000001</v>
      </c>
      <c r="H857" s="11"/>
      <c r="I857" s="11">
        <v>4</v>
      </c>
      <c r="J857" s="11"/>
      <c r="K857" s="11"/>
      <c r="L857" s="11"/>
      <c r="M857" s="11">
        <v>-0.05</v>
      </c>
      <c r="N857" s="11">
        <v>0.1</v>
      </c>
      <c r="O857" s="11">
        <v>-0.05</v>
      </c>
      <c r="P857" s="521">
        <f>-0.05/365</f>
        <v>-1.3698630136986303E-4</v>
      </c>
      <c r="Q857" s="11">
        <v>1.1000000000000001</v>
      </c>
      <c r="R857" s="11">
        <v>-1</v>
      </c>
      <c r="S857" s="11">
        <v>5</v>
      </c>
      <c r="T857" s="11">
        <v>2</v>
      </c>
      <c r="U857" s="11">
        <v>-0.05</v>
      </c>
      <c r="V857" s="11">
        <v>0.2</v>
      </c>
      <c r="W857" s="11">
        <v>-0.05</v>
      </c>
      <c r="X857" s="11">
        <v>-0.05</v>
      </c>
      <c r="Y857" s="11">
        <v>-0.05</v>
      </c>
      <c r="Z857" s="11">
        <v>0</v>
      </c>
      <c r="AA857" s="11">
        <v>0</v>
      </c>
      <c r="AB857" s="11">
        <v>0</v>
      </c>
      <c r="AC857" s="11">
        <v>0</v>
      </c>
      <c r="AD857" s="11">
        <v>0</v>
      </c>
      <c r="AE857" s="11">
        <v>0</v>
      </c>
      <c r="AF857" s="11">
        <v>0</v>
      </c>
    </row>
    <row r="858" spans="1:32" outlineLevel="1">
      <c r="A858">
        <v>8</v>
      </c>
      <c r="C858" s="11"/>
      <c r="D858" s="11">
        <v>-10</v>
      </c>
      <c r="E858" s="522">
        <v>1</v>
      </c>
      <c r="F858" s="11">
        <f t="shared" si="384"/>
        <v>0.8</v>
      </c>
      <c r="G858" s="11">
        <f t="shared" si="385"/>
        <v>0.8</v>
      </c>
      <c r="H858" s="11"/>
      <c r="I858" s="11">
        <v>-8</v>
      </c>
      <c r="J858" s="11"/>
      <c r="K858" s="11"/>
      <c r="L858" s="11"/>
      <c r="M858" s="11">
        <v>0.1</v>
      </c>
      <c r="N858" s="11">
        <v>-0.2</v>
      </c>
      <c r="O858" s="11">
        <v>0.1</v>
      </c>
      <c r="P858" s="521">
        <f>0.1/365</f>
        <v>2.7397260273972606E-4</v>
      </c>
      <c r="Q858" s="11">
        <v>0.8</v>
      </c>
      <c r="R858" s="11">
        <v>2</v>
      </c>
      <c r="S858" s="11">
        <v>-10</v>
      </c>
      <c r="T858" s="11">
        <v>-5</v>
      </c>
      <c r="U858" s="11">
        <v>0.1</v>
      </c>
      <c r="V858" s="11">
        <v>-0.3</v>
      </c>
      <c r="W858" s="11">
        <v>0.1</v>
      </c>
      <c r="X858" s="11">
        <v>0.1</v>
      </c>
      <c r="Y858" s="11">
        <v>0.1</v>
      </c>
      <c r="Z858" s="11">
        <v>0</v>
      </c>
      <c r="AA858" s="11">
        <v>0</v>
      </c>
      <c r="AB858" s="11">
        <v>0</v>
      </c>
      <c r="AC858" s="11">
        <v>0</v>
      </c>
      <c r="AD858" s="11">
        <v>0</v>
      </c>
      <c r="AE858" s="11">
        <v>0</v>
      </c>
      <c r="AF858" s="11">
        <v>0</v>
      </c>
    </row>
    <row r="859" spans="1:32" outlineLevel="1">
      <c r="A859">
        <v>9</v>
      </c>
      <c r="C859" s="11"/>
      <c r="D859" s="11">
        <v>10</v>
      </c>
      <c r="E859" s="522">
        <v>1</v>
      </c>
      <c r="F859" s="11">
        <f>1+D859/50</f>
        <v>1.2</v>
      </c>
      <c r="G859" s="11">
        <f t="shared" si="385"/>
        <v>1.2</v>
      </c>
      <c r="H859" s="11"/>
      <c r="I859" s="11">
        <v>8</v>
      </c>
      <c r="J859" s="11"/>
      <c r="K859" s="11"/>
      <c r="L859" s="11"/>
      <c r="M859" s="11">
        <v>-0.1</v>
      </c>
      <c r="N859" s="11">
        <v>0.2</v>
      </c>
      <c r="O859" s="11">
        <v>-0.1</v>
      </c>
      <c r="P859" s="521">
        <f>-0.1/365</f>
        <v>-2.7397260273972606E-4</v>
      </c>
      <c r="Q859" s="11">
        <v>1.2</v>
      </c>
      <c r="R859" s="11">
        <v>-2</v>
      </c>
      <c r="S859" s="11">
        <v>10</v>
      </c>
      <c r="T859" s="11">
        <v>5</v>
      </c>
      <c r="U859" s="11">
        <v>-0.1</v>
      </c>
      <c r="V859" s="11">
        <v>0.3</v>
      </c>
      <c r="W859" s="11">
        <v>-0.1</v>
      </c>
      <c r="X859" s="11">
        <v>-0.1</v>
      </c>
      <c r="Y859" s="11">
        <v>-0.1</v>
      </c>
      <c r="Z859" s="11">
        <v>0</v>
      </c>
      <c r="AA859" s="11">
        <v>0</v>
      </c>
      <c r="AB859" s="11">
        <v>0</v>
      </c>
      <c r="AC859" s="11">
        <v>0</v>
      </c>
      <c r="AD859" s="11">
        <v>0</v>
      </c>
      <c r="AE859" s="11">
        <v>0</v>
      </c>
      <c r="AF859" s="11">
        <v>0</v>
      </c>
    </row>
    <row r="860" spans="1:32" outlineLevel="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c r="AE860" s="11"/>
      <c r="AF860" s="11"/>
    </row>
    <row r="862" spans="1:32">
      <c r="A862" s="14" t="s">
        <v>1801</v>
      </c>
      <c r="C862" s="196" t="s">
        <v>1174</v>
      </c>
      <c r="D862" s="196" t="s">
        <v>833</v>
      </c>
    </row>
    <row r="863" spans="1:32" ht="72.75" customHeight="1" outlineLevel="1">
      <c r="C863" s="195" t="s">
        <v>1806</v>
      </c>
      <c r="D863" s="195" t="s">
        <v>1806</v>
      </c>
      <c r="E863" s="195" t="s">
        <v>1036</v>
      </c>
      <c r="F863" s="195" t="s">
        <v>1715</v>
      </c>
      <c r="G863" s="195" t="s">
        <v>1716</v>
      </c>
      <c r="H863" s="195" t="s">
        <v>1717</v>
      </c>
      <c r="I863" s="195" t="s">
        <v>1718</v>
      </c>
      <c r="J863" s="195" t="s">
        <v>1803</v>
      </c>
      <c r="K863" s="195" t="s">
        <v>1804</v>
      </c>
      <c r="L863" s="195" t="s">
        <v>1805</v>
      </c>
    </row>
    <row r="864" spans="1:32" outlineLevel="1">
      <c r="A864">
        <v>1</v>
      </c>
      <c r="B864" t="s">
        <v>359</v>
      </c>
      <c r="C864" s="92">
        <v>0</v>
      </c>
      <c r="D864" s="92">
        <v>0</v>
      </c>
      <c r="E864" s="28">
        <v>3</v>
      </c>
      <c r="F864" s="28">
        <v>0</v>
      </c>
      <c r="G864" s="28">
        <v>0</v>
      </c>
      <c r="H864" s="28">
        <v>0</v>
      </c>
      <c r="I864" s="28">
        <v>0</v>
      </c>
      <c r="J864" s="28">
        <v>0</v>
      </c>
      <c r="K864" s="28">
        <v>0</v>
      </c>
      <c r="L864" s="28">
        <v>0</v>
      </c>
    </row>
    <row r="865" spans="1:21" outlineLevel="1">
      <c r="A865">
        <v>2</v>
      </c>
      <c r="C865" s="92">
        <v>-0.1</v>
      </c>
      <c r="D865" s="92">
        <v>0.3</v>
      </c>
      <c r="E865" s="28">
        <f>E864</f>
        <v>3</v>
      </c>
      <c r="F865" s="28">
        <v>0</v>
      </c>
      <c r="G865" s="28">
        <v>0</v>
      </c>
      <c r="H865" s="28">
        <v>0</v>
      </c>
      <c r="I865" s="28">
        <v>0</v>
      </c>
      <c r="J865" s="28">
        <v>0</v>
      </c>
      <c r="K865" s="28">
        <v>0</v>
      </c>
      <c r="L865" s="28">
        <v>7.0000000000000007E-2</v>
      </c>
    </row>
    <row r="866" spans="1:21" outlineLevel="1">
      <c r="A866">
        <v>3</v>
      </c>
      <c r="C866" s="92">
        <v>0.1</v>
      </c>
      <c r="D866" s="92">
        <v>0.4</v>
      </c>
      <c r="E866" s="28">
        <f t="shared" ref="E866:E872" si="386">E865</f>
        <v>3</v>
      </c>
      <c r="F866" s="28">
        <v>0</v>
      </c>
      <c r="G866" s="28">
        <v>0</v>
      </c>
      <c r="H866" s="28">
        <v>0</v>
      </c>
      <c r="I866" s="28">
        <v>0</v>
      </c>
      <c r="J866" s="28">
        <v>0</v>
      </c>
      <c r="K866" s="28">
        <v>0</v>
      </c>
      <c r="L866" s="28">
        <v>-7.0000000000000007E-2</v>
      </c>
    </row>
    <row r="867" spans="1:21" outlineLevel="1">
      <c r="A867">
        <v>4</v>
      </c>
      <c r="C867" s="92">
        <v>0.2</v>
      </c>
      <c r="D867" s="92">
        <v>0.5</v>
      </c>
      <c r="E867" s="28">
        <f t="shared" si="386"/>
        <v>3</v>
      </c>
      <c r="F867" s="28">
        <v>0</v>
      </c>
      <c r="G867" s="28">
        <v>0</v>
      </c>
      <c r="H867" s="28">
        <v>0</v>
      </c>
      <c r="I867" s="28">
        <v>0</v>
      </c>
      <c r="J867" s="28">
        <v>0</v>
      </c>
      <c r="K867" s="28">
        <v>7.0000000000000007E-2</v>
      </c>
      <c r="L867" s="28">
        <v>0</v>
      </c>
    </row>
    <row r="868" spans="1:21" outlineLevel="1">
      <c r="A868">
        <v>5</v>
      </c>
      <c r="C868" s="92">
        <v>0.3</v>
      </c>
      <c r="D868" s="92">
        <v>0.6</v>
      </c>
      <c r="E868" s="28">
        <f t="shared" si="386"/>
        <v>3</v>
      </c>
      <c r="F868" s="28">
        <v>0</v>
      </c>
      <c r="G868" s="28">
        <v>0</v>
      </c>
      <c r="H868" s="28">
        <v>0</v>
      </c>
      <c r="I868" s="28">
        <v>0</v>
      </c>
      <c r="J868" s="28">
        <v>0</v>
      </c>
      <c r="K868" s="28">
        <v>7.0000000000000007E-2</v>
      </c>
      <c r="L868" s="28">
        <v>7.0000000000000007E-2</v>
      </c>
    </row>
    <row r="869" spans="1:21" outlineLevel="1">
      <c r="A869">
        <v>6</v>
      </c>
      <c r="C869" s="92">
        <v>0.5</v>
      </c>
      <c r="D869" s="92">
        <v>0.7</v>
      </c>
      <c r="E869" s="28">
        <f t="shared" si="386"/>
        <v>3</v>
      </c>
      <c r="F869" s="28">
        <v>0</v>
      </c>
      <c r="G869" s="28">
        <v>0</v>
      </c>
      <c r="H869" s="28">
        <v>0</v>
      </c>
      <c r="I869" s="28">
        <v>0</v>
      </c>
      <c r="J869" s="28">
        <v>0</v>
      </c>
      <c r="K869" s="28">
        <v>7.0000000000000007E-2</v>
      </c>
      <c r="L869" s="28">
        <v>-7.0000000000000007E-2</v>
      </c>
    </row>
    <row r="870" spans="1:21" outlineLevel="1">
      <c r="A870">
        <v>7</v>
      </c>
      <c r="E870" s="28">
        <f t="shared" si="386"/>
        <v>3</v>
      </c>
      <c r="F870" s="28">
        <v>0</v>
      </c>
      <c r="G870" s="28">
        <v>0</v>
      </c>
      <c r="H870" s="28">
        <v>0</v>
      </c>
      <c r="I870" s="28">
        <v>0</v>
      </c>
      <c r="J870" s="28">
        <v>0</v>
      </c>
      <c r="K870" s="28">
        <v>-7.0000000000000007E-2</v>
      </c>
      <c r="L870" s="28">
        <v>0</v>
      </c>
    </row>
    <row r="871" spans="1:21" outlineLevel="1">
      <c r="A871">
        <v>8</v>
      </c>
      <c r="E871" s="28">
        <f t="shared" si="386"/>
        <v>3</v>
      </c>
      <c r="F871" s="28">
        <v>0</v>
      </c>
      <c r="G871" s="28">
        <v>0</v>
      </c>
      <c r="H871" s="28">
        <v>0</v>
      </c>
      <c r="I871" s="28">
        <v>0</v>
      </c>
      <c r="J871" s="28">
        <v>0</v>
      </c>
      <c r="K871" s="28">
        <v>-7.0000000000000007E-2</v>
      </c>
      <c r="L871" s="28">
        <v>7.0000000000000007E-2</v>
      </c>
    </row>
    <row r="872" spans="1:21" outlineLevel="1">
      <c r="A872">
        <v>9</v>
      </c>
      <c r="E872" s="28">
        <f t="shared" si="386"/>
        <v>3</v>
      </c>
      <c r="F872" s="28">
        <v>0</v>
      </c>
      <c r="G872" s="28">
        <v>0</v>
      </c>
      <c r="H872" s="28">
        <v>0</v>
      </c>
      <c r="I872" s="28">
        <v>0</v>
      </c>
      <c r="J872" s="28">
        <v>0</v>
      </c>
      <c r="K872" s="28">
        <v>-7.0000000000000007E-2</v>
      </c>
      <c r="L872" s="28">
        <v>-7.0000000000000007E-2</v>
      </c>
    </row>
    <row r="873" spans="1:21" outlineLevel="1">
      <c r="A873">
        <v>10</v>
      </c>
      <c r="E873" s="28">
        <v>2</v>
      </c>
      <c r="F873" s="28">
        <v>7</v>
      </c>
      <c r="G873" s="28">
        <v>8</v>
      </c>
      <c r="H873" s="28">
        <v>9</v>
      </c>
      <c r="I873" s="28">
        <v>9</v>
      </c>
      <c r="J873" s="28">
        <v>0</v>
      </c>
      <c r="K873" s="28">
        <v>0</v>
      </c>
      <c r="L873" s="28">
        <v>0</v>
      </c>
    </row>
    <row r="874" spans="1:21" outlineLevel="1"/>
    <row r="876" spans="1:21">
      <c r="A876" s="610" t="s">
        <v>2354</v>
      </c>
    </row>
    <row r="877" spans="1:21" ht="51.75" customHeight="1" outlineLevel="1">
      <c r="E877" s="195" t="s">
        <v>2373</v>
      </c>
      <c r="F877" s="195" t="s">
        <v>2387</v>
      </c>
      <c r="G877" s="195" t="s">
        <v>1785</v>
      </c>
      <c r="H877" s="195" t="s">
        <v>2381</v>
      </c>
      <c r="I877" s="195" t="s">
        <v>2382</v>
      </c>
      <c r="J877" s="195" t="s">
        <v>2356</v>
      </c>
      <c r="K877" s="385" t="s">
        <v>1921</v>
      </c>
      <c r="L877" s="108"/>
      <c r="M877" s="195" t="s">
        <v>1922</v>
      </c>
      <c r="N877" s="195" t="s">
        <v>2398</v>
      </c>
      <c r="O877" s="195" t="s">
        <v>2358</v>
      </c>
      <c r="P877" s="195" t="s">
        <v>2378</v>
      </c>
      <c r="Q877" s="195" t="s">
        <v>2377</v>
      </c>
      <c r="R877" s="195" t="s">
        <v>2384</v>
      </c>
      <c r="S877" s="195" t="s">
        <v>34</v>
      </c>
      <c r="U877" s="195" t="s">
        <v>2379</v>
      </c>
    </row>
    <row r="878" spans="1:21" outlineLevel="1">
      <c r="E878" s="18"/>
      <c r="G878" s="18" t="s">
        <v>2359</v>
      </c>
      <c r="H878" s="18" t="s">
        <v>2359</v>
      </c>
      <c r="J878" s="18" t="s">
        <v>2360</v>
      </c>
      <c r="K878" s="18" t="s">
        <v>2360</v>
      </c>
      <c r="L878" s="18" t="s">
        <v>2359</v>
      </c>
      <c r="M878" s="18" t="s">
        <v>2361</v>
      </c>
      <c r="N878" s="18" t="s">
        <v>2359</v>
      </c>
      <c r="O878" s="18" t="s">
        <v>2362</v>
      </c>
      <c r="P878" s="18" t="s">
        <v>2359</v>
      </c>
      <c r="Q878" s="18" t="s">
        <v>2359</v>
      </c>
    </row>
    <row r="879" spans="1:21" outlineLevel="1">
      <c r="A879" t="s">
        <v>1174</v>
      </c>
      <c r="B879" t="s">
        <v>2374</v>
      </c>
      <c r="C879" s="115"/>
      <c r="D879" s="115" t="s">
        <v>2396</v>
      </c>
      <c r="E879" s="364">
        <v>11</v>
      </c>
      <c r="F879" s="364">
        <v>1</v>
      </c>
      <c r="G879" s="611">
        <v>-1.6553912775740486E-3</v>
      </c>
      <c r="H879" s="611">
        <v>-7.7585088790097685E-3</v>
      </c>
      <c r="I879" s="611">
        <v>-1.939627219752442E-2</v>
      </c>
      <c r="J879" s="101">
        <v>0.77746633065143</v>
      </c>
      <c r="K879" s="101">
        <v>6.8173884046431599E-2</v>
      </c>
      <c r="L879" s="616">
        <f t="shared" ref="L879:L898" si="387">1 + $K879/$U879</f>
        <v>1.0189371900128976</v>
      </c>
      <c r="M879" s="101">
        <v>-6.4495508428962081E-2</v>
      </c>
      <c r="N879" s="364">
        <v>1</v>
      </c>
      <c r="O879" s="101"/>
      <c r="P879" s="18" t="s">
        <v>30</v>
      </c>
      <c r="Q879" s="18" t="s">
        <v>30</v>
      </c>
      <c r="R879" s="115" t="s">
        <v>30</v>
      </c>
      <c r="S879" s="618" t="s">
        <v>2389</v>
      </c>
      <c r="U879" s="11">
        <v>3.6</v>
      </c>
    </row>
    <row r="880" spans="1:21" outlineLevel="1">
      <c r="D880" s="115" t="s">
        <v>2364</v>
      </c>
      <c r="E880" s="364">
        <v>11</v>
      </c>
      <c r="F880" s="364">
        <v>1</v>
      </c>
      <c r="G880" s="611">
        <v>2.4865119068953685E-2</v>
      </c>
      <c r="H880" s="611">
        <v>-5.807883932212256E-3</v>
      </c>
      <c r="I880" s="611">
        <v>-1.4519709830530639E-2</v>
      </c>
      <c r="J880" s="101">
        <v>-0.48218917011923734</v>
      </c>
      <c r="K880" s="101">
        <v>-3.8148854231388737E-2</v>
      </c>
      <c r="L880" s="616">
        <f t="shared" si="387"/>
        <v>0.98940309604683652</v>
      </c>
      <c r="M880" s="101">
        <v>2.1359585229668576E-2</v>
      </c>
      <c r="N880" s="364">
        <v>1</v>
      </c>
      <c r="O880" s="101"/>
      <c r="P880" s="18" t="s">
        <v>30</v>
      </c>
      <c r="Q880" s="18" t="s">
        <v>30</v>
      </c>
      <c r="R880" s="115" t="s">
        <v>30</v>
      </c>
      <c r="S880" s="618" t="s">
        <v>2388</v>
      </c>
      <c r="U880">
        <f t="shared" ref="U880:U898" si="388">U879</f>
        <v>3.6</v>
      </c>
    </row>
    <row r="881" spans="1:21" outlineLevel="1">
      <c r="C881" s="115"/>
      <c r="D881" s="115" t="s">
        <v>2365</v>
      </c>
      <c r="E881" s="364">
        <v>11</v>
      </c>
      <c r="F881" s="364">
        <v>1</v>
      </c>
      <c r="G881" s="611">
        <v>1.3881124664096823E-2</v>
      </c>
      <c r="H881" s="611">
        <v>-7.6474776596797663E-3</v>
      </c>
      <c r="I881" s="611">
        <v>-1.9118694149199415E-2</v>
      </c>
      <c r="J881" s="101">
        <v>0.22345095352192684</v>
      </c>
      <c r="K881" s="101">
        <v>2.48047163624791E-2</v>
      </c>
      <c r="L881" s="616">
        <f t="shared" si="387"/>
        <v>1.0068901989895775</v>
      </c>
      <c r="M881" s="101">
        <v>-1.7686942010475382E-2</v>
      </c>
      <c r="N881" s="364">
        <v>1</v>
      </c>
      <c r="O881" s="101"/>
      <c r="P881" s="18" t="s">
        <v>30</v>
      </c>
      <c r="Q881" s="18" t="s">
        <v>30</v>
      </c>
      <c r="R881" s="115" t="s">
        <v>30</v>
      </c>
      <c r="S881" s="618" t="s">
        <v>2402</v>
      </c>
      <c r="U881">
        <f t="shared" si="388"/>
        <v>3.6</v>
      </c>
    </row>
    <row r="882" spans="1:21" outlineLevel="1">
      <c r="D882" t="s">
        <v>2383</v>
      </c>
      <c r="E882" s="18" t="s">
        <v>30</v>
      </c>
      <c r="F882" s="18" t="s">
        <v>30</v>
      </c>
      <c r="G882">
        <v>0</v>
      </c>
      <c r="H882">
        <v>0</v>
      </c>
      <c r="I882">
        <v>0</v>
      </c>
      <c r="J882">
        <v>0</v>
      </c>
      <c r="K882">
        <v>0</v>
      </c>
      <c r="L882" s="616">
        <f t="shared" si="387"/>
        <v>1</v>
      </c>
      <c r="M882">
        <v>0</v>
      </c>
      <c r="N882">
        <v>1</v>
      </c>
      <c r="O882">
        <v>0</v>
      </c>
      <c r="P882" s="18" t="s">
        <v>30</v>
      </c>
      <c r="Q882" s="18" t="s">
        <v>30</v>
      </c>
      <c r="R882" s="115" t="s">
        <v>30</v>
      </c>
      <c r="S882" s="618" t="s">
        <v>2383</v>
      </c>
      <c r="U882">
        <f t="shared" si="388"/>
        <v>3.6</v>
      </c>
    </row>
    <row r="883" spans="1:21" outlineLevel="1">
      <c r="B883" t="s">
        <v>2375</v>
      </c>
      <c r="C883" s="115"/>
      <c r="D883" s="115" t="s">
        <v>2367</v>
      </c>
      <c r="E883" s="364">
        <v>12</v>
      </c>
      <c r="F883" s="364">
        <v>1</v>
      </c>
      <c r="G883" s="611">
        <v>2.9886930841581966E-2</v>
      </c>
      <c r="H883" s="611">
        <v>1.6892659556036582E-3</v>
      </c>
      <c r="I883" s="611">
        <v>4.2231648890091456E-3</v>
      </c>
      <c r="J883" s="101">
        <v>2.7461263761982952E-2</v>
      </c>
      <c r="K883" s="101">
        <v>-1.6426730221398511E-2</v>
      </c>
      <c r="L883" s="616">
        <f t="shared" si="387"/>
        <v>0.99543701938294482</v>
      </c>
      <c r="M883" s="101">
        <v>1.7819093903140033E-2</v>
      </c>
      <c r="N883" s="364">
        <v>1</v>
      </c>
      <c r="O883" s="101"/>
      <c r="P883" s="611">
        <v>0</v>
      </c>
      <c r="Q883" s="611">
        <v>0</v>
      </c>
      <c r="R883" s="115" t="s">
        <v>30</v>
      </c>
      <c r="S883" s="618" t="s">
        <v>2391</v>
      </c>
      <c r="U883">
        <f t="shared" si="388"/>
        <v>3.6</v>
      </c>
    </row>
    <row r="884" spans="1:21" outlineLevel="1">
      <c r="C884" s="115"/>
      <c r="D884" s="115" t="s">
        <v>2368</v>
      </c>
      <c r="E884" s="364">
        <v>12</v>
      </c>
      <c r="F884" s="364">
        <v>1</v>
      </c>
      <c r="G884" s="611">
        <v>2.8364497575928811E-2</v>
      </c>
      <c r="H884" s="611">
        <v>1.5331968603331192E-2</v>
      </c>
      <c r="I884" s="611">
        <v>3.832992150832798E-2</v>
      </c>
      <c r="J884" s="101">
        <v>-4.356640814172863E-2</v>
      </c>
      <c r="K884" s="101">
        <v>-1.9106271449136791E-2</v>
      </c>
      <c r="L884" s="616">
        <f t="shared" si="387"/>
        <v>0.99469270237523977</v>
      </c>
      <c r="M884" s="101">
        <v>5.6942336250513627E-2</v>
      </c>
      <c r="N884" s="364">
        <v>1</v>
      </c>
      <c r="O884" s="101"/>
      <c r="P884" s="611">
        <v>0.11</v>
      </c>
      <c r="Q884" s="611">
        <v>0.06</v>
      </c>
      <c r="R884" s="115" t="s">
        <v>30</v>
      </c>
      <c r="S884" s="618" t="s">
        <v>2390</v>
      </c>
      <c r="U884">
        <f t="shared" si="388"/>
        <v>3.6</v>
      </c>
    </row>
    <row r="885" spans="1:21" outlineLevel="1">
      <c r="B885" t="s">
        <v>2376</v>
      </c>
      <c r="C885" s="617" t="s">
        <v>2385</v>
      </c>
      <c r="D885" s="115"/>
      <c r="E885" s="18" t="s">
        <v>30</v>
      </c>
      <c r="F885" s="364">
        <v>1</v>
      </c>
      <c r="G885">
        <v>0</v>
      </c>
      <c r="H885">
        <v>0</v>
      </c>
      <c r="I885">
        <v>0</v>
      </c>
      <c r="J885">
        <v>0</v>
      </c>
      <c r="K885">
        <v>0</v>
      </c>
      <c r="L885" s="616">
        <f t="shared" si="387"/>
        <v>1</v>
      </c>
      <c r="M885">
        <v>0</v>
      </c>
      <c r="N885">
        <v>1</v>
      </c>
      <c r="O885">
        <v>0</v>
      </c>
      <c r="P885" s="18" t="s">
        <v>30</v>
      </c>
      <c r="Q885" s="18" t="s">
        <v>30</v>
      </c>
      <c r="R885" s="363">
        <v>0</v>
      </c>
      <c r="S885" s="618" t="s">
        <v>2392</v>
      </c>
      <c r="U885">
        <f t="shared" si="388"/>
        <v>3.6</v>
      </c>
    </row>
    <row r="886" spans="1:21" outlineLevel="1">
      <c r="C886" s="617" t="s">
        <v>2386</v>
      </c>
      <c r="D886" s="115" t="s">
        <v>1785</v>
      </c>
      <c r="E886" s="364">
        <v>10</v>
      </c>
      <c r="F886" s="364">
        <v>1</v>
      </c>
      <c r="G886" s="611">
        <v>0.16116875659057578</v>
      </c>
      <c r="H886" s="611">
        <f>0.6*6.33626765992466%</f>
        <v>3.8017605959547958E-2</v>
      </c>
      <c r="I886" s="611">
        <f>1.5*6.33626765992466%</f>
        <v>9.5044014898869905E-2</v>
      </c>
      <c r="J886" s="101">
        <v>2.3941419504655652</v>
      </c>
      <c r="K886" s="101">
        <v>-6.9107599811788573E-2</v>
      </c>
      <c r="L886" s="616">
        <f t="shared" si="387"/>
        <v>0.98080344449672541</v>
      </c>
      <c r="M886" s="101">
        <v>-3.3021723600269545E-2</v>
      </c>
      <c r="N886" s="364">
        <v>0.61626332126265559</v>
      </c>
      <c r="O886" s="101"/>
      <c r="P886" s="18" t="s">
        <v>30</v>
      </c>
      <c r="Q886" s="18" t="s">
        <v>30</v>
      </c>
      <c r="R886" s="363">
        <v>0.5</v>
      </c>
      <c r="S886" s="618" t="s">
        <v>2394</v>
      </c>
      <c r="U886">
        <f t="shared" si="388"/>
        <v>3.6</v>
      </c>
    </row>
    <row r="887" spans="1:21" outlineLevel="1">
      <c r="C887" s="617" t="s">
        <v>2386</v>
      </c>
      <c r="D887" s="115" t="s">
        <v>2370</v>
      </c>
      <c r="E887" s="364">
        <v>10</v>
      </c>
      <c r="F887" s="364">
        <v>1</v>
      </c>
      <c r="G887" s="611">
        <v>7.9799504936919854E-2</v>
      </c>
      <c r="H887" s="611">
        <f>0.6*9.56125490584622%</f>
        <v>5.7367529435077315E-2</v>
      </c>
      <c r="I887" s="611">
        <f>1.5*9.56125490584622%</f>
        <v>0.14341882358769331</v>
      </c>
      <c r="J887" s="101">
        <v>1.596126184516995</v>
      </c>
      <c r="K887" s="101">
        <v>-2.037806724741038E-2</v>
      </c>
      <c r="L887" s="616">
        <f t="shared" si="387"/>
        <v>0.99433942576460821</v>
      </c>
      <c r="M887" s="101">
        <v>0.12649424652647134</v>
      </c>
      <c r="N887" s="364">
        <v>0.48251527948679501</v>
      </c>
      <c r="O887" s="101"/>
      <c r="P887" s="18" t="s">
        <v>30</v>
      </c>
      <c r="Q887" s="18" t="s">
        <v>30</v>
      </c>
      <c r="R887" s="363">
        <v>0.5</v>
      </c>
      <c r="S887" s="618" t="s">
        <v>2395</v>
      </c>
      <c r="U887">
        <f t="shared" si="388"/>
        <v>3.6</v>
      </c>
    </row>
    <row r="888" spans="1:21" outlineLevel="1">
      <c r="C888" s="115" t="s">
        <v>612</v>
      </c>
      <c r="D888" s="115"/>
      <c r="E888" s="18" t="s">
        <v>30</v>
      </c>
      <c r="F888" s="364">
        <v>1</v>
      </c>
      <c r="G888">
        <v>0</v>
      </c>
      <c r="H888">
        <v>0</v>
      </c>
      <c r="I888">
        <v>0</v>
      </c>
      <c r="J888">
        <v>0</v>
      </c>
      <c r="K888">
        <v>0</v>
      </c>
      <c r="L888" s="616">
        <f t="shared" si="387"/>
        <v>1</v>
      </c>
      <c r="M888">
        <v>0</v>
      </c>
      <c r="N888">
        <v>1</v>
      </c>
      <c r="O888">
        <v>0</v>
      </c>
      <c r="P888" s="18" t="s">
        <v>30</v>
      </c>
      <c r="Q888" s="18" t="s">
        <v>30</v>
      </c>
      <c r="R888" s="363">
        <v>0.93</v>
      </c>
      <c r="S888" s="618" t="s">
        <v>2393</v>
      </c>
      <c r="U888">
        <f t="shared" si="388"/>
        <v>3.6</v>
      </c>
    </row>
    <row r="889" spans="1:21" outlineLevel="1">
      <c r="A889" t="s">
        <v>833</v>
      </c>
      <c r="B889" t="s">
        <v>2374</v>
      </c>
      <c r="C889" s="115"/>
      <c r="D889" s="115" t="s">
        <v>2396</v>
      </c>
      <c r="G889" s="611">
        <v>-2.2731888691872914E-3</v>
      </c>
      <c r="H889" s="611">
        <v>-9.7827705582146304E-3</v>
      </c>
      <c r="I889" s="611">
        <v>-1.921615645363588E-2</v>
      </c>
      <c r="J889" s="101">
        <v>0.99431161928051282</v>
      </c>
      <c r="K889" s="101">
        <v>8.5150370024248939E-2</v>
      </c>
      <c r="L889" s="616">
        <f t="shared" si="387"/>
        <v>1.0236528805622913</v>
      </c>
      <c r="M889" s="101">
        <v>-8.9153775713275513E-2</v>
      </c>
      <c r="N889" s="364">
        <v>1</v>
      </c>
      <c r="O889" s="101"/>
      <c r="P889" s="18" t="s">
        <v>30</v>
      </c>
      <c r="Q889" s="18" t="s">
        <v>30</v>
      </c>
      <c r="R889" s="115" t="s">
        <v>30</v>
      </c>
      <c r="U889">
        <f t="shared" si="388"/>
        <v>3.6</v>
      </c>
    </row>
    <row r="890" spans="1:21" outlineLevel="1">
      <c r="D890" s="115" t="s">
        <v>2364</v>
      </c>
      <c r="G890" s="611">
        <v>2.8460076042778316E-2</v>
      </c>
      <c r="H890" s="611">
        <v>-6.204406128387391E-3</v>
      </c>
      <c r="I890" s="611">
        <v>-1.218722632361809E-2</v>
      </c>
      <c r="J890" s="101">
        <v>-0.55190326700394643</v>
      </c>
      <c r="K890" s="101">
        <v>-4.3664351228697947E-2</v>
      </c>
      <c r="L890" s="616">
        <f t="shared" si="387"/>
        <v>0.98787101354758389</v>
      </c>
      <c r="M890" s="101">
        <v>2.444771803395801E-2</v>
      </c>
      <c r="N890" s="364">
        <v>1</v>
      </c>
      <c r="O890" s="101"/>
      <c r="P890" s="18" t="s">
        <v>30</v>
      </c>
      <c r="Q890" s="18" t="s">
        <v>30</v>
      </c>
      <c r="R890" s="115" t="s">
        <v>30</v>
      </c>
      <c r="U890">
        <f t="shared" si="388"/>
        <v>3.6</v>
      </c>
    </row>
    <row r="891" spans="1:21" outlineLevel="1">
      <c r="C891" s="115"/>
      <c r="D891" s="115" t="s">
        <v>2365</v>
      </c>
      <c r="G891" s="611">
        <v>2.2969486145376788E-2</v>
      </c>
      <c r="H891" s="611">
        <v>-8.6103797607049119E-3</v>
      </c>
      <c r="I891" s="611">
        <v>-1.6913245958527508E-2</v>
      </c>
      <c r="J891" s="101">
        <v>1.8463164016899913E-2</v>
      </c>
      <c r="K891" s="101">
        <v>8.7142309168941855E-3</v>
      </c>
      <c r="L891" s="616">
        <f t="shared" si="387"/>
        <v>1.0024206196991372</v>
      </c>
      <c r="M891" s="101">
        <v>-3.6339983378572416E-3</v>
      </c>
      <c r="N891" s="364">
        <v>1</v>
      </c>
      <c r="O891" s="101"/>
      <c r="P891" s="18" t="s">
        <v>30</v>
      </c>
      <c r="Q891" s="18" t="s">
        <v>30</v>
      </c>
      <c r="R891" s="115" t="s">
        <v>30</v>
      </c>
      <c r="U891">
        <f t="shared" si="388"/>
        <v>3.6</v>
      </c>
    </row>
    <row r="892" spans="1:21" outlineLevel="1">
      <c r="C892" s="115"/>
      <c r="D892" s="115"/>
      <c r="G892">
        <v>0</v>
      </c>
      <c r="H892">
        <v>0</v>
      </c>
      <c r="I892">
        <v>0</v>
      </c>
      <c r="J892">
        <v>0</v>
      </c>
      <c r="K892">
        <v>0</v>
      </c>
      <c r="L892" s="616">
        <f t="shared" si="387"/>
        <v>1</v>
      </c>
      <c r="M892">
        <v>0</v>
      </c>
      <c r="N892">
        <v>1</v>
      </c>
      <c r="O892">
        <v>0</v>
      </c>
      <c r="P892" s="18" t="s">
        <v>30</v>
      </c>
      <c r="Q892" s="18" t="s">
        <v>30</v>
      </c>
      <c r="R892" s="115" t="s">
        <v>30</v>
      </c>
      <c r="U892">
        <f t="shared" si="388"/>
        <v>3.6</v>
      </c>
    </row>
    <row r="893" spans="1:21" outlineLevel="1">
      <c r="B893" t="s">
        <v>2375</v>
      </c>
      <c r="C893" s="115"/>
      <c r="D893" s="115" t="s">
        <v>2367</v>
      </c>
      <c r="G893" s="614">
        <f>G883</f>
        <v>2.9886930841581966E-2</v>
      </c>
      <c r="H893" s="611">
        <v>1.5766482252300813E-3</v>
      </c>
      <c r="I893" s="611">
        <v>3.0969875852733739E-3</v>
      </c>
      <c r="J893" s="615">
        <f>J883</f>
        <v>2.7461263761982952E-2</v>
      </c>
      <c r="K893" s="615">
        <f>K883</f>
        <v>-1.6426730221398511E-2</v>
      </c>
      <c r="L893" s="616">
        <f t="shared" si="387"/>
        <v>0.99543701938294482</v>
      </c>
      <c r="M893" s="615">
        <f>M883</f>
        <v>1.7819093903140033E-2</v>
      </c>
      <c r="N893" s="615">
        <f>N883</f>
        <v>1</v>
      </c>
      <c r="O893" s="615"/>
      <c r="P893" s="611">
        <v>0</v>
      </c>
      <c r="Q893" s="611">
        <v>0</v>
      </c>
      <c r="R893" s="115" t="s">
        <v>30</v>
      </c>
      <c r="U893">
        <f t="shared" si="388"/>
        <v>3.6</v>
      </c>
    </row>
    <row r="894" spans="1:21" outlineLevel="1">
      <c r="C894" s="115"/>
      <c r="D894" s="115" t="s">
        <v>2368</v>
      </c>
      <c r="G894" s="614">
        <f>G884</f>
        <v>2.8364497575928811E-2</v>
      </c>
      <c r="H894" s="611">
        <v>1.4309837363109115E-2</v>
      </c>
      <c r="I894" s="611">
        <v>2.8108609106107189E-2</v>
      </c>
      <c r="J894" s="615">
        <f>J884</f>
        <v>-4.356640814172863E-2</v>
      </c>
      <c r="K894" s="615">
        <f>K884</f>
        <v>-1.9106271449136791E-2</v>
      </c>
      <c r="L894" s="616">
        <f t="shared" si="387"/>
        <v>0.99469270237523977</v>
      </c>
      <c r="M894" s="615">
        <f>M884</f>
        <v>5.6942336250513627E-2</v>
      </c>
      <c r="N894" s="615">
        <f>N884</f>
        <v>1</v>
      </c>
      <c r="O894" s="615"/>
      <c r="P894" s="611">
        <v>0.08</v>
      </c>
      <c r="Q894" s="611">
        <v>0.02</v>
      </c>
      <c r="R894" s="115" t="s">
        <v>30</v>
      </c>
      <c r="U894">
        <f t="shared" si="388"/>
        <v>3.6</v>
      </c>
    </row>
    <row r="895" spans="1:21" outlineLevel="1">
      <c r="B895" t="s">
        <v>2376</v>
      </c>
      <c r="C895" s="617" t="s">
        <v>2385</v>
      </c>
      <c r="D895" s="115"/>
      <c r="G895">
        <v>0</v>
      </c>
      <c r="H895">
        <v>0</v>
      </c>
      <c r="I895">
        <v>0</v>
      </c>
      <c r="J895">
        <v>0</v>
      </c>
      <c r="K895">
        <v>0</v>
      </c>
      <c r="L895" s="616">
        <f t="shared" si="387"/>
        <v>1</v>
      </c>
      <c r="M895">
        <v>0</v>
      </c>
      <c r="N895">
        <v>1</v>
      </c>
      <c r="O895">
        <v>0</v>
      </c>
      <c r="P895" s="18" t="s">
        <v>30</v>
      </c>
      <c r="Q895" s="18" t="s">
        <v>30</v>
      </c>
      <c r="R895" s="619">
        <f t="shared" ref="R895:R898" si="389">R885</f>
        <v>0</v>
      </c>
      <c r="U895">
        <f t="shared" si="388"/>
        <v>3.6</v>
      </c>
    </row>
    <row r="896" spans="1:21" outlineLevel="1">
      <c r="C896" s="617" t="s">
        <v>2386</v>
      </c>
      <c r="D896" s="115" t="s">
        <v>1785</v>
      </c>
      <c r="G896" s="614">
        <f>G886</f>
        <v>0.16116875659057578</v>
      </c>
      <c r="H896" s="611">
        <v>3.5483098895578123E-2</v>
      </c>
      <c r="I896" s="611">
        <v>6.9698944259171322E-2</v>
      </c>
      <c r="J896" s="615">
        <f>J886</f>
        <v>2.3941419504655652</v>
      </c>
      <c r="K896" s="615">
        <f>K886</f>
        <v>-6.9107599811788573E-2</v>
      </c>
      <c r="L896" s="616">
        <f t="shared" si="387"/>
        <v>0.98080344449672541</v>
      </c>
      <c r="M896" s="615">
        <f>M886</f>
        <v>-3.3021723600269545E-2</v>
      </c>
      <c r="N896" s="615">
        <f>N886</f>
        <v>0.61626332126265559</v>
      </c>
      <c r="O896" s="615"/>
      <c r="P896" s="18" t="s">
        <v>30</v>
      </c>
      <c r="Q896" s="18" t="s">
        <v>30</v>
      </c>
      <c r="R896" s="619">
        <f t="shared" si="389"/>
        <v>0.5</v>
      </c>
      <c r="U896">
        <f t="shared" si="388"/>
        <v>3.6</v>
      </c>
    </row>
    <row r="897" spans="1:22" outlineLevel="1">
      <c r="C897" s="617" t="s">
        <v>2386</v>
      </c>
      <c r="D897" s="115" t="s">
        <v>2370</v>
      </c>
      <c r="G897" s="614">
        <f>G887</f>
        <v>7.9799504936919854E-2</v>
      </c>
      <c r="H897" s="611">
        <v>5.3543027472738855E-2</v>
      </c>
      <c r="I897" s="611">
        <v>0.10517380396430846</v>
      </c>
      <c r="J897" s="615">
        <f>J887</f>
        <v>1.596126184516995</v>
      </c>
      <c r="K897" s="615">
        <f>K887</f>
        <v>-2.037806724741038E-2</v>
      </c>
      <c r="L897" s="616">
        <f t="shared" si="387"/>
        <v>0.99433942576460821</v>
      </c>
      <c r="M897" s="615">
        <f>M887</f>
        <v>0.12649424652647134</v>
      </c>
      <c r="N897" s="615">
        <f>N887</f>
        <v>0.48251527948679501</v>
      </c>
      <c r="O897" s="615"/>
      <c r="P897" s="18" t="s">
        <v>30</v>
      </c>
      <c r="Q897" s="18" t="s">
        <v>30</v>
      </c>
      <c r="R897" s="619">
        <f t="shared" si="389"/>
        <v>0.5</v>
      </c>
      <c r="U897">
        <f t="shared" si="388"/>
        <v>3.6</v>
      </c>
    </row>
    <row r="898" spans="1:22" outlineLevel="1">
      <c r="C898" s="115" t="s">
        <v>612</v>
      </c>
      <c r="G898">
        <v>0</v>
      </c>
      <c r="H898">
        <v>0</v>
      </c>
      <c r="I898">
        <v>0</v>
      </c>
      <c r="J898">
        <v>0</v>
      </c>
      <c r="K898">
        <v>0</v>
      </c>
      <c r="L898" s="616">
        <f t="shared" si="387"/>
        <v>1</v>
      </c>
      <c r="M898">
        <v>0</v>
      </c>
      <c r="N898">
        <v>1</v>
      </c>
      <c r="O898">
        <v>0</v>
      </c>
      <c r="P898" s="18" t="s">
        <v>30</v>
      </c>
      <c r="Q898" s="18" t="s">
        <v>30</v>
      </c>
      <c r="R898" s="619">
        <f t="shared" si="389"/>
        <v>0.93</v>
      </c>
      <c r="U898">
        <f t="shared" si="388"/>
        <v>3.6</v>
      </c>
    </row>
    <row r="899" spans="1:22" outlineLevel="1"/>
    <row r="900" spans="1:22">
      <c r="A900" s="610" t="s">
        <v>2446</v>
      </c>
    </row>
    <row r="901" spans="1:22" ht="65" outlineLevel="1">
      <c r="C901" s="195" t="s">
        <v>2449</v>
      </c>
      <c r="D901" s="195" t="s">
        <v>2540</v>
      </c>
      <c r="E901" s="195" t="s">
        <v>2450</v>
      </c>
      <c r="F901" s="195" t="s">
        <v>2539</v>
      </c>
      <c r="G901" s="195" t="s">
        <v>2451</v>
      </c>
      <c r="H901" s="195" t="s">
        <v>2452</v>
      </c>
      <c r="I901" s="195" t="s">
        <v>2469</v>
      </c>
      <c r="J901" s="195" t="s">
        <v>2453</v>
      </c>
      <c r="K901" s="195" t="s">
        <v>2454</v>
      </c>
      <c r="L901" s="195" t="s">
        <v>2499</v>
      </c>
      <c r="M901" s="195" t="s">
        <v>2455</v>
      </c>
      <c r="N901" s="195" t="s">
        <v>2456</v>
      </c>
      <c r="O901" s="195" t="s">
        <v>2457</v>
      </c>
      <c r="P901" s="195" t="s">
        <v>2458</v>
      </c>
      <c r="Q901" s="195" t="s">
        <v>2459</v>
      </c>
      <c r="R901" s="195" t="s">
        <v>2541</v>
      </c>
      <c r="S901" s="195" t="s">
        <v>2499</v>
      </c>
      <c r="U901" t="s">
        <v>2433</v>
      </c>
      <c r="V901" t="s">
        <v>2531</v>
      </c>
    </row>
    <row r="902" spans="1:22" outlineLevel="1">
      <c r="A902" t="s">
        <v>2447</v>
      </c>
      <c r="B902" t="s">
        <v>2448</v>
      </c>
      <c r="C902" s="115" t="s">
        <v>650</v>
      </c>
      <c r="D902" s="115" t="s">
        <v>2542</v>
      </c>
      <c r="E902" s="115" t="s">
        <v>651</v>
      </c>
      <c r="F902" s="115" t="s">
        <v>2543</v>
      </c>
      <c r="G902" s="115" t="s">
        <v>2460</v>
      </c>
      <c r="H902" s="115" t="s">
        <v>2461</v>
      </c>
      <c r="I902" s="115" t="s">
        <v>2462</v>
      </c>
      <c r="J902" s="115" t="s">
        <v>2463</v>
      </c>
      <c r="K902" s="115" t="s">
        <v>2464</v>
      </c>
      <c r="L902" s="115" t="s">
        <v>2465</v>
      </c>
      <c r="M902" s="115" t="s">
        <v>2465</v>
      </c>
      <c r="N902" s="115" t="s">
        <v>2466</v>
      </c>
      <c r="O902" s="115" t="s">
        <v>2467</v>
      </c>
      <c r="P902" s="115" t="s">
        <v>2468</v>
      </c>
      <c r="Q902" s="115" t="s">
        <v>2127</v>
      </c>
      <c r="R902" s="115" t="s">
        <v>2544</v>
      </c>
      <c r="S902" s="115" t="s">
        <v>2465</v>
      </c>
    </row>
    <row r="903" spans="1:22" outlineLevel="1">
      <c r="A903" t="s">
        <v>2507</v>
      </c>
      <c r="B903" t="s">
        <v>359</v>
      </c>
      <c r="C903" s="364">
        <v>3.75080077287876</v>
      </c>
      <c r="D903" s="364" t="s">
        <v>30</v>
      </c>
      <c r="E903" s="364">
        <v>18.646519940656098</v>
      </c>
      <c r="F903" s="364" t="s">
        <v>30</v>
      </c>
      <c r="G903" s="364">
        <v>41.827012727136299</v>
      </c>
      <c r="H903" s="364">
        <v>60488171.642840631</v>
      </c>
      <c r="I903" s="364">
        <v>1.9246525103356531</v>
      </c>
      <c r="J903" s="364">
        <v>5.3670242075168026</v>
      </c>
      <c r="K903" s="364">
        <v>1.7966088315205211</v>
      </c>
      <c r="L903" s="364">
        <v>58.726681510880887</v>
      </c>
      <c r="M903" s="364" t="s">
        <v>30</v>
      </c>
      <c r="N903" s="364" t="s">
        <v>30</v>
      </c>
      <c r="O903" s="364" t="s">
        <v>30</v>
      </c>
      <c r="P903" s="364">
        <v>6.8016808033027364E-5</v>
      </c>
      <c r="Q903" s="364">
        <v>0.70743594367258322</v>
      </c>
      <c r="R903" s="364" t="s">
        <v>30</v>
      </c>
      <c r="S903" s="653">
        <f>$L903</f>
        <v>58.726681510880887</v>
      </c>
      <c r="U903">
        <v>0</v>
      </c>
      <c r="V903" s="652" t="s">
        <v>2532</v>
      </c>
    </row>
    <row r="904" spans="1:22" outlineLevel="2">
      <c r="A904">
        <v>2</v>
      </c>
      <c r="B904" t="s">
        <v>2470</v>
      </c>
      <c r="C904" s="364">
        <v>3.9701537321767519</v>
      </c>
      <c r="D904" s="364" t="s">
        <v>30</v>
      </c>
      <c r="E904" s="364">
        <v>20.773237606027259</v>
      </c>
      <c r="F904" s="364" t="s">
        <v>30</v>
      </c>
      <c r="G904" s="364">
        <v>43.862824326173651</v>
      </c>
      <c r="H904" s="364">
        <v>47166937.168073781</v>
      </c>
      <c r="I904" s="364">
        <v>1.8727874141352541</v>
      </c>
      <c r="J904" s="364">
        <v>5.2395957831965516</v>
      </c>
      <c r="K904" s="364">
        <v>1.855716736452526</v>
      </c>
      <c r="L904" s="364">
        <v>60.852435032037071</v>
      </c>
      <c r="M904" s="364" t="s">
        <v>30</v>
      </c>
      <c r="N904" s="364" t="s">
        <v>30</v>
      </c>
      <c r="O904" s="364" t="s">
        <v>30</v>
      </c>
      <c r="P904" s="364">
        <v>5.7842612736783098E-5</v>
      </c>
      <c r="Q904" s="364">
        <v>0.72839302829817298</v>
      </c>
      <c r="R904" s="364" t="s">
        <v>30</v>
      </c>
      <c r="S904" s="653">
        <f t="shared" ref="S904:S967" si="390">$L904</f>
        <v>60.852435032037071</v>
      </c>
      <c r="U904">
        <f>U903+1</f>
        <v>1</v>
      </c>
      <c r="V904" t="str">
        <f>LEFT($B904&amp;"  ",2)&amp;RIGHT(" "&amp;$B904,1)</f>
        <v>BO8</v>
      </c>
    </row>
    <row r="905" spans="1:22" outlineLevel="2">
      <c r="A905">
        <v>3</v>
      </c>
      <c r="B905" t="s">
        <v>2471</v>
      </c>
      <c r="C905" s="364">
        <v>3.832236115218405</v>
      </c>
      <c r="D905" s="364" t="s">
        <v>30</v>
      </c>
      <c r="E905" s="364">
        <v>18.55912016086349</v>
      </c>
      <c r="F905" s="364" t="s">
        <v>30</v>
      </c>
      <c r="G905" s="364">
        <v>39.536246758267822</v>
      </c>
      <c r="H905" s="364">
        <v>65515308.882049829</v>
      </c>
      <c r="I905" s="364">
        <v>2.1527023236125218</v>
      </c>
      <c r="J905" s="364">
        <v>5.8960134726484528</v>
      </c>
      <c r="K905" s="364">
        <v>1.8058508183907589</v>
      </c>
      <c r="L905" s="364">
        <v>57.744633848061603</v>
      </c>
      <c r="M905" s="364" t="s">
        <v>30</v>
      </c>
      <c r="N905" s="364" t="s">
        <v>30</v>
      </c>
      <c r="O905" s="364" t="s">
        <v>30</v>
      </c>
      <c r="P905" s="364">
        <v>8.6579961924722492E-5</v>
      </c>
      <c r="Q905" s="364">
        <v>0.70712898804470004</v>
      </c>
      <c r="R905" s="364" t="s">
        <v>30</v>
      </c>
      <c r="S905" s="653">
        <f t="shared" si="390"/>
        <v>57.744633848061603</v>
      </c>
      <c r="U905">
        <f t="shared" ref="U905:U968" si="391">U904+1</f>
        <v>2</v>
      </c>
      <c r="V905" t="str">
        <f t="shared" ref="V905:V932" si="392">LEFT($B905&amp;"  ",2)&amp;RIGHT(" "&amp;$B905,1)</f>
        <v>WT4</v>
      </c>
    </row>
    <row r="906" spans="1:22" outlineLevel="2">
      <c r="A906">
        <v>4</v>
      </c>
      <c r="B906" t="s">
        <v>2472</v>
      </c>
      <c r="C906" s="364">
        <v>3.731635082633368</v>
      </c>
      <c r="D906" s="364" t="s">
        <v>30</v>
      </c>
      <c r="E906" s="364">
        <v>18.1770851248273</v>
      </c>
      <c r="F906" s="364" t="s">
        <v>30</v>
      </c>
      <c r="G906" s="364">
        <v>38.318148414602234</v>
      </c>
      <c r="H906" s="364">
        <v>62011215.208437443</v>
      </c>
      <c r="I906" s="364">
        <v>1.9769681814597759</v>
      </c>
      <c r="J906" s="364">
        <v>5.2603051733404254</v>
      </c>
      <c r="K906" s="364">
        <v>1.4393283254712219</v>
      </c>
      <c r="L906" s="364">
        <v>59.659433704000413</v>
      </c>
      <c r="M906" s="364" t="s">
        <v>30</v>
      </c>
      <c r="N906" s="364" t="s">
        <v>30</v>
      </c>
      <c r="O906" s="364" t="s">
        <v>30</v>
      </c>
      <c r="P906" s="364">
        <v>6.041453797302654E-5</v>
      </c>
      <c r="Q906" s="364">
        <v>0.72281995799829435</v>
      </c>
      <c r="R906" s="364" t="s">
        <v>30</v>
      </c>
      <c r="S906" s="653">
        <f t="shared" si="390"/>
        <v>59.659433704000413</v>
      </c>
      <c r="U906">
        <f t="shared" si="391"/>
        <v>3</v>
      </c>
      <c r="V906" t="str">
        <f t="shared" si="392"/>
        <v>HA3</v>
      </c>
    </row>
    <row r="907" spans="1:22" outlineLevel="2">
      <c r="A907">
        <v>5</v>
      </c>
      <c r="B907" t="s">
        <v>2473</v>
      </c>
      <c r="C907" s="364">
        <v>3.837160245454549</v>
      </c>
      <c r="D907" s="364" t="s">
        <v>30</v>
      </c>
      <c r="E907" s="364">
        <v>17.713246880905452</v>
      </c>
      <c r="F907" s="364" t="s">
        <v>30</v>
      </c>
      <c r="G907" s="364">
        <v>36.11994131073304</v>
      </c>
      <c r="H907" s="364">
        <v>75909033.793974355</v>
      </c>
      <c r="I907" s="364">
        <v>1.785094298935171</v>
      </c>
      <c r="J907" s="364">
        <v>5.2630566610290348</v>
      </c>
      <c r="K907" s="364">
        <v>1.952225416360869</v>
      </c>
      <c r="L907" s="364">
        <v>58.482963543836121</v>
      </c>
      <c r="M907" s="364" t="s">
        <v>30</v>
      </c>
      <c r="N907" s="364" t="s">
        <v>30</v>
      </c>
      <c r="O907" s="364" t="s">
        <v>30</v>
      </c>
      <c r="P907" s="364">
        <v>6.4310252024912915E-5</v>
      </c>
      <c r="Q907" s="364">
        <v>0.70747516965006962</v>
      </c>
      <c r="R907" s="364" t="s">
        <v>30</v>
      </c>
      <c r="S907" s="653">
        <f t="shared" si="390"/>
        <v>58.482963543836121</v>
      </c>
      <c r="U907">
        <f t="shared" si="391"/>
        <v>4</v>
      </c>
      <c r="V907" t="str">
        <f t="shared" si="392"/>
        <v>ON6</v>
      </c>
    </row>
    <row r="908" spans="1:22" outlineLevel="2">
      <c r="A908">
        <v>6</v>
      </c>
      <c r="B908" t="s">
        <v>2474</v>
      </c>
      <c r="C908" s="364">
        <v>3.4188607960970989</v>
      </c>
      <c r="D908" s="364" t="s">
        <v>30</v>
      </c>
      <c r="E908" s="364">
        <v>17.678916532361612</v>
      </c>
      <c r="F908" s="364" t="s">
        <v>30</v>
      </c>
      <c r="G908" s="364">
        <v>40.686257389879813</v>
      </c>
      <c r="H908" s="364">
        <v>62610523.089093149</v>
      </c>
      <c r="I908" s="364">
        <v>1.823948699990394</v>
      </c>
      <c r="J908" s="364">
        <v>4.9804766767752842</v>
      </c>
      <c r="K908" s="364">
        <v>1.68433273708977</v>
      </c>
      <c r="L908" s="364">
        <v>58.342869439393112</v>
      </c>
      <c r="M908" s="364" t="s">
        <v>30</v>
      </c>
      <c r="N908" s="364" t="s">
        <v>30</v>
      </c>
      <c r="O908" s="364" t="s">
        <v>30</v>
      </c>
      <c r="P908" s="364">
        <v>5.5043815026242508E-5</v>
      </c>
      <c r="Q908" s="364">
        <v>0.69150251230212456</v>
      </c>
      <c r="R908" s="364" t="s">
        <v>30</v>
      </c>
      <c r="S908" s="653">
        <f t="shared" si="390"/>
        <v>58.342869439393112</v>
      </c>
      <c r="U908">
        <f t="shared" si="391"/>
        <v>5</v>
      </c>
      <c r="V908" t="str">
        <f t="shared" si="392"/>
        <v>IN7</v>
      </c>
    </row>
    <row r="909" spans="1:22" outlineLevel="2">
      <c r="A909">
        <v>7</v>
      </c>
      <c r="B909" t="s">
        <v>2475</v>
      </c>
      <c r="C909" s="364">
        <v>3.5227620896219092</v>
      </c>
      <c r="D909" s="364" t="s">
        <v>30</v>
      </c>
      <c r="E909" s="364">
        <v>18.992722353640449</v>
      </c>
      <c r="F909" s="364" t="s">
        <v>30</v>
      </c>
      <c r="G909" s="364">
        <v>39.026141730903802</v>
      </c>
      <c r="H909" s="364">
        <v>48745534.067127191</v>
      </c>
      <c r="I909" s="364">
        <v>1.8277319003692101</v>
      </c>
      <c r="J909" s="364">
        <v>5.3930745257750328</v>
      </c>
      <c r="K909" s="364">
        <v>1.9248891823045691</v>
      </c>
      <c r="L909" s="364">
        <v>58.423467243857473</v>
      </c>
      <c r="M909" s="364" t="s">
        <v>30</v>
      </c>
      <c r="N909" s="364" t="s">
        <v>30</v>
      </c>
      <c r="O909" s="364" t="s">
        <v>30</v>
      </c>
      <c r="P909" s="364">
        <v>6.7146150510331138E-5</v>
      </c>
      <c r="Q909" s="364">
        <v>0.67113723881401954</v>
      </c>
      <c r="R909" s="364" t="s">
        <v>30</v>
      </c>
      <c r="S909" s="653">
        <f t="shared" si="390"/>
        <v>58.423467243857473</v>
      </c>
      <c r="U909">
        <f t="shared" si="391"/>
        <v>6</v>
      </c>
      <c r="V909" t="str">
        <f t="shared" si="392"/>
        <v>MO7</v>
      </c>
    </row>
    <row r="910" spans="1:22" outlineLevel="2">
      <c r="A910">
        <v>8</v>
      </c>
      <c r="B910" t="s">
        <v>2476</v>
      </c>
      <c r="C910" s="364">
        <v>3.892793989686095</v>
      </c>
      <c r="D910" s="364" t="s">
        <v>30</v>
      </c>
      <c r="E910" s="364">
        <v>18.249125612491969</v>
      </c>
      <c r="F910" s="364" t="s">
        <v>30</v>
      </c>
      <c r="G910" s="364">
        <v>40.872953424011378</v>
      </c>
      <c r="H910" s="364">
        <v>65811039.557109103</v>
      </c>
      <c r="I910" s="364">
        <v>1.8878539829277869</v>
      </c>
      <c r="J910" s="364">
        <v>5.5089662385525511</v>
      </c>
      <c r="K910" s="364">
        <v>2.0761018579569668</v>
      </c>
      <c r="L910" s="364">
        <v>59.160049076054158</v>
      </c>
      <c r="M910" s="364" t="s">
        <v>30</v>
      </c>
      <c r="N910" s="364" t="s">
        <v>30</v>
      </c>
      <c r="O910" s="364" t="s">
        <v>30</v>
      </c>
      <c r="P910" s="364">
        <v>7.1706275251697826E-5</v>
      </c>
      <c r="Q910" s="364">
        <v>0.71792047910408296</v>
      </c>
      <c r="R910" s="364" t="s">
        <v>30</v>
      </c>
      <c r="S910" s="653">
        <f t="shared" si="390"/>
        <v>59.160049076054158</v>
      </c>
      <c r="U910">
        <f t="shared" si="391"/>
        <v>7</v>
      </c>
      <c r="V910" t="str">
        <f t="shared" si="392"/>
        <v>BI1</v>
      </c>
    </row>
    <row r="911" spans="1:22" outlineLevel="2">
      <c r="A911">
        <v>9</v>
      </c>
      <c r="B911" t="s">
        <v>2477</v>
      </c>
      <c r="C911" s="364">
        <v>4.014886842884974</v>
      </c>
      <c r="D911" s="364" t="s">
        <v>30</v>
      </c>
      <c r="E911" s="364">
        <v>18.752725679307652</v>
      </c>
      <c r="F911" s="364" t="s">
        <v>30</v>
      </c>
      <c r="G911" s="364">
        <v>37.474478726887831</v>
      </c>
      <c r="H911" s="364">
        <v>67183396.368095487</v>
      </c>
      <c r="I911" s="364">
        <v>2.2680954954416608</v>
      </c>
      <c r="J911" s="364">
        <v>5.6942099191529776</v>
      </c>
      <c r="K911" s="364">
        <v>1.7659488856718291</v>
      </c>
      <c r="L911" s="364">
        <v>59.930924175364233</v>
      </c>
      <c r="M911" s="364" t="s">
        <v>30</v>
      </c>
      <c r="N911" s="364" t="s">
        <v>30</v>
      </c>
      <c r="O911" s="364" t="s">
        <v>30</v>
      </c>
      <c r="P911" s="364">
        <v>7.8791783236210154E-5</v>
      </c>
      <c r="Q911" s="364">
        <v>0.69302102407356059</v>
      </c>
      <c r="R911" s="364" t="s">
        <v>30</v>
      </c>
      <c r="S911" s="653">
        <f t="shared" si="390"/>
        <v>59.930924175364233</v>
      </c>
      <c r="U911">
        <f t="shared" si="391"/>
        <v>8</v>
      </c>
      <c r="V911" t="str">
        <f t="shared" si="392"/>
        <v>ET7</v>
      </c>
    </row>
    <row r="912" spans="1:22" outlineLevel="2">
      <c r="A912">
        <v>10</v>
      </c>
      <c r="B912" t="s">
        <v>2478</v>
      </c>
      <c r="C912" s="364">
        <v>3.7711102776690342</v>
      </c>
      <c r="D912" s="364" t="s">
        <v>30</v>
      </c>
      <c r="E912" s="364">
        <v>19.16608558997331</v>
      </c>
      <c r="F912" s="364" t="s">
        <v>30</v>
      </c>
      <c r="G912" s="364">
        <v>46.039614517672725</v>
      </c>
      <c r="H912" s="364">
        <v>53542346.836116374</v>
      </c>
      <c r="I912" s="364">
        <v>1.845199024620845</v>
      </c>
      <c r="J912" s="364">
        <v>5.6175003362770628</v>
      </c>
      <c r="K912" s="364">
        <v>1.9891935516287209</v>
      </c>
      <c r="L912" s="364">
        <v>59.636469037947158</v>
      </c>
      <c r="M912" s="364" t="s">
        <v>30</v>
      </c>
      <c r="N912" s="364" t="s">
        <v>30</v>
      </c>
      <c r="O912" s="364" t="s">
        <v>30</v>
      </c>
      <c r="P912" s="364">
        <v>6.9883110913386434E-5</v>
      </c>
      <c r="Q912" s="364">
        <v>0.64835606627523612</v>
      </c>
      <c r="R912" s="364" t="s">
        <v>30</v>
      </c>
      <c r="S912" s="653">
        <f t="shared" si="390"/>
        <v>59.636469037947158</v>
      </c>
      <c r="U912">
        <f t="shared" si="391"/>
        <v>9</v>
      </c>
      <c r="V912" t="str">
        <f t="shared" si="392"/>
        <v>EJ6</v>
      </c>
    </row>
    <row r="913" spans="1:22" outlineLevel="2">
      <c r="A913">
        <v>11</v>
      </c>
      <c r="B913" t="s">
        <v>2479</v>
      </c>
      <c r="C913" s="364">
        <v>3.4680517744062458</v>
      </c>
      <c r="D913" s="364" t="s">
        <v>30</v>
      </c>
      <c r="E913" s="364">
        <v>18.12058072572308</v>
      </c>
      <c r="F913" s="364" t="s">
        <v>30</v>
      </c>
      <c r="G913" s="364">
        <v>41.945599108850459</v>
      </c>
      <c r="H913" s="364">
        <v>58532713.014537618</v>
      </c>
      <c r="I913" s="364">
        <v>1.7865016476259119</v>
      </c>
      <c r="J913" s="364">
        <v>5.6282196110939164</v>
      </c>
      <c r="K913" s="364">
        <v>2.090019725154181</v>
      </c>
      <c r="L913" s="364">
        <v>57.801122447882094</v>
      </c>
      <c r="M913" s="364" t="s">
        <v>30</v>
      </c>
      <c r="N913" s="364" t="s">
        <v>30</v>
      </c>
      <c r="O913" s="364" t="s">
        <v>30</v>
      </c>
      <c r="P913" s="364">
        <v>7.8488727734673424E-5</v>
      </c>
      <c r="Q913" s="364">
        <v>0.77567596878671363</v>
      </c>
      <c r="R913" s="364" t="s">
        <v>30</v>
      </c>
      <c r="S913" s="653">
        <f t="shared" si="390"/>
        <v>57.801122447882094</v>
      </c>
      <c r="U913">
        <f t="shared" si="391"/>
        <v>10</v>
      </c>
      <c r="V913" t="str">
        <f t="shared" si="392"/>
        <v>LE8</v>
      </c>
    </row>
    <row r="914" spans="1:22" outlineLevel="2">
      <c r="A914">
        <v>12</v>
      </c>
      <c r="B914" t="s">
        <v>2480</v>
      </c>
      <c r="C914" s="364">
        <v>3.9180933951658479</v>
      </c>
      <c r="D914" s="364" t="s">
        <v>30</v>
      </c>
      <c r="E914" s="364">
        <v>18.772992684386679</v>
      </c>
      <c r="F914" s="364" t="s">
        <v>30</v>
      </c>
      <c r="G914" s="364">
        <v>42.955677023400654</v>
      </c>
      <c r="H914" s="364">
        <v>65070363.522195503</v>
      </c>
      <c r="I914" s="364">
        <v>2.0602585928488022</v>
      </c>
      <c r="J914" s="364">
        <v>5.4354589954745052</v>
      </c>
      <c r="K914" s="364">
        <v>1.698934211030235</v>
      </c>
      <c r="L914" s="364">
        <v>59.424012529218267</v>
      </c>
      <c r="M914" s="364" t="s">
        <v>30</v>
      </c>
      <c r="N914" s="364" t="s">
        <v>30</v>
      </c>
      <c r="O914" s="364" t="s">
        <v>30</v>
      </c>
      <c r="P914" s="364">
        <v>6.8166762333809723E-5</v>
      </c>
      <c r="Q914" s="364">
        <v>0.6145952868137381</v>
      </c>
      <c r="R914" s="364" t="s">
        <v>30</v>
      </c>
      <c r="S914" s="653">
        <f t="shared" si="390"/>
        <v>59.424012529218267</v>
      </c>
      <c r="U914">
        <f t="shared" si="391"/>
        <v>11</v>
      </c>
      <c r="V914" t="str">
        <f t="shared" si="392"/>
        <v>CL7</v>
      </c>
    </row>
    <row r="915" spans="1:22" outlineLevel="2">
      <c r="A915">
        <v>13</v>
      </c>
      <c r="B915" t="s">
        <v>2481</v>
      </c>
      <c r="C915" s="364">
        <v>3.5910839020839771</v>
      </c>
      <c r="D915" s="364" t="s">
        <v>30</v>
      </c>
      <c r="E915" s="364">
        <v>19.43153245510106</v>
      </c>
      <c r="F915" s="364" t="s">
        <v>30</v>
      </c>
      <c r="G915" s="364">
        <v>42.246905744208192</v>
      </c>
      <c r="H915" s="364">
        <v>49772890.880055167</v>
      </c>
      <c r="I915" s="364">
        <v>2.1064558943116172</v>
      </c>
      <c r="J915" s="364">
        <v>5.337106721795319</v>
      </c>
      <c r="K915" s="364">
        <v>1.7459823651050159</v>
      </c>
      <c r="L915" s="364">
        <v>57.589181960381033</v>
      </c>
      <c r="M915" s="364" t="s">
        <v>30</v>
      </c>
      <c r="N915" s="364" t="s">
        <v>30</v>
      </c>
      <c r="O915" s="364" t="s">
        <v>30</v>
      </c>
      <c r="P915" s="364">
        <v>7.0722206097840215E-5</v>
      </c>
      <c r="Q915" s="364">
        <v>0.83456713900616519</v>
      </c>
      <c r="R915" s="364" t="s">
        <v>30</v>
      </c>
      <c r="S915" s="653">
        <f t="shared" si="390"/>
        <v>57.589181960381033</v>
      </c>
      <c r="U915">
        <f t="shared" si="391"/>
        <v>12</v>
      </c>
      <c r="V915" t="str">
        <f t="shared" si="392"/>
        <v>WY1</v>
      </c>
    </row>
    <row r="916" spans="1:22" outlineLevel="2">
      <c r="A916">
        <v>14</v>
      </c>
      <c r="B916" t="s">
        <v>2482</v>
      </c>
      <c r="C916" s="364">
        <v>3.7525163511497621</v>
      </c>
      <c r="D916" s="364" t="s">
        <v>30</v>
      </c>
      <c r="E916" s="364">
        <v>18.731213281130621</v>
      </c>
      <c r="F916" s="364" t="s">
        <v>30</v>
      </c>
      <c r="G916" s="364">
        <v>44.375461892511296</v>
      </c>
      <c r="H916" s="364">
        <v>62191467.309305981</v>
      </c>
      <c r="I916" s="364">
        <v>2.2003565956404172</v>
      </c>
      <c r="J916" s="364">
        <v>5.3971111454050451</v>
      </c>
      <c r="K916" s="364">
        <v>1.621498189222685</v>
      </c>
      <c r="L916" s="364">
        <v>60.33700665193772</v>
      </c>
      <c r="M916" s="364" t="s">
        <v>30</v>
      </c>
      <c r="N916" s="364" t="s">
        <v>30</v>
      </c>
      <c r="O916" s="364" t="s">
        <v>30</v>
      </c>
      <c r="P916" s="364">
        <v>6.5091158108209756E-5</v>
      </c>
      <c r="Q916" s="364">
        <v>0.74516682215466723</v>
      </c>
      <c r="R916" s="364" t="s">
        <v>30</v>
      </c>
      <c r="S916" s="653">
        <f t="shared" si="390"/>
        <v>60.33700665193772</v>
      </c>
      <c r="U916">
        <f t="shared" si="391"/>
        <v>13</v>
      </c>
      <c r="V916" t="str">
        <f t="shared" si="392"/>
        <v>RH0</v>
      </c>
    </row>
    <row r="917" spans="1:22" outlineLevel="2">
      <c r="A917">
        <v>15</v>
      </c>
      <c r="B917" t="s">
        <v>2483</v>
      </c>
      <c r="C917" s="364">
        <v>3.6968717383493699</v>
      </c>
      <c r="D917" s="364" t="s">
        <v>30</v>
      </c>
      <c r="E917" s="364">
        <v>18.255996584933619</v>
      </c>
      <c r="F917" s="364" t="s">
        <v>30</v>
      </c>
      <c r="G917" s="364">
        <v>44.364189242244073</v>
      </c>
      <c r="H917" s="364">
        <v>62316720.627228297</v>
      </c>
      <c r="I917" s="364">
        <v>1.659479992192334</v>
      </c>
      <c r="J917" s="364">
        <v>5.1288607280877274</v>
      </c>
      <c r="K917" s="364">
        <v>1.670987363865142</v>
      </c>
      <c r="L917" s="364">
        <v>57.230985299614971</v>
      </c>
      <c r="M917" s="364" t="s">
        <v>30</v>
      </c>
      <c r="N917" s="364" t="s">
        <v>30</v>
      </c>
      <c r="O917" s="364" t="s">
        <v>30</v>
      </c>
      <c r="P917" s="364">
        <v>6.8268829805972434E-5</v>
      </c>
      <c r="Q917" s="364">
        <v>0.646027510922769</v>
      </c>
      <c r="R917" s="364" t="s">
        <v>30</v>
      </c>
      <c r="S917" s="653">
        <f t="shared" si="390"/>
        <v>57.230985299614971</v>
      </c>
      <c r="U917">
        <f t="shared" si="391"/>
        <v>14</v>
      </c>
      <c r="V917" t="str">
        <f t="shared" si="392"/>
        <v>MT1</v>
      </c>
    </row>
    <row r="918" spans="1:22" outlineLevel="2">
      <c r="A918">
        <v>16</v>
      </c>
      <c r="B918" t="s">
        <v>2484</v>
      </c>
      <c r="C918" s="364">
        <v>3.86678557588343</v>
      </c>
      <c r="D918" s="364" t="s">
        <v>30</v>
      </c>
      <c r="E918" s="364">
        <v>18.701476350754419</v>
      </c>
      <c r="F918" s="364" t="s">
        <v>30</v>
      </c>
      <c r="G918" s="364">
        <v>42.332199819896012</v>
      </c>
      <c r="H918" s="364">
        <v>65174521.787278503</v>
      </c>
      <c r="I918" s="364">
        <v>1.8132108778412639</v>
      </c>
      <c r="J918" s="364">
        <v>5.2800441468923536</v>
      </c>
      <c r="K918" s="364">
        <v>1.9272752307498711</v>
      </c>
      <c r="L918" s="364">
        <v>57.877997518692787</v>
      </c>
      <c r="M918" s="364" t="s">
        <v>30</v>
      </c>
      <c r="N918" s="364" t="s">
        <v>30</v>
      </c>
      <c r="O918" s="364" t="s">
        <v>30</v>
      </c>
      <c r="P918" s="364">
        <v>6.6925750456753313E-5</v>
      </c>
      <c r="Q918" s="364">
        <v>0.76985134359577179</v>
      </c>
      <c r="R918" s="364" t="s">
        <v>30</v>
      </c>
      <c r="S918" s="653">
        <f t="shared" si="390"/>
        <v>57.877997518692787</v>
      </c>
      <c r="U918">
        <f t="shared" si="391"/>
        <v>15</v>
      </c>
      <c r="V918" t="str">
        <f t="shared" si="392"/>
        <v>HR5</v>
      </c>
    </row>
    <row r="919" spans="1:22" outlineLevel="2">
      <c r="A919">
        <v>17</v>
      </c>
      <c r="B919" t="s">
        <v>2485</v>
      </c>
      <c r="C919" s="364">
        <v>3.9175813666981738</v>
      </c>
      <c r="D919" s="364" t="s">
        <v>30</v>
      </c>
      <c r="E919" s="364">
        <v>18.457808203959921</v>
      </c>
      <c r="F919" s="364" t="s">
        <v>30</v>
      </c>
      <c r="G919" s="364">
        <v>38.896740356299055</v>
      </c>
      <c r="H919" s="364">
        <v>66743211.622664899</v>
      </c>
      <c r="I919" s="364">
        <v>2.0042297526968329</v>
      </c>
      <c r="J919" s="364">
        <v>5.6648961173219927</v>
      </c>
      <c r="K919" s="364">
        <v>1.780274870608515</v>
      </c>
      <c r="L919" s="364">
        <v>58.255617141701741</v>
      </c>
      <c r="M919" s="364" t="s">
        <v>30</v>
      </c>
      <c r="N919" s="364" t="s">
        <v>30</v>
      </c>
      <c r="O919" s="364" t="s">
        <v>30</v>
      </c>
      <c r="P919" s="364">
        <v>7.9875750092501976E-5</v>
      </c>
      <c r="Q919" s="364">
        <v>0.89000408231012773</v>
      </c>
      <c r="R919" s="364" t="s">
        <v>30</v>
      </c>
      <c r="S919" s="653">
        <f t="shared" si="390"/>
        <v>58.255617141701741</v>
      </c>
      <c r="U919">
        <f t="shared" si="391"/>
        <v>16</v>
      </c>
      <c r="V919" t="str">
        <f t="shared" si="392"/>
        <v>MO3</v>
      </c>
    </row>
    <row r="920" spans="1:22" outlineLevel="2">
      <c r="A920">
        <v>18</v>
      </c>
      <c r="B920" t="s">
        <v>2486</v>
      </c>
      <c r="C920" s="364">
        <v>3.45111773468967</v>
      </c>
      <c r="D920" s="364" t="s">
        <v>30</v>
      </c>
      <c r="E920" s="364">
        <v>18.223562708246941</v>
      </c>
      <c r="F920" s="364" t="s">
        <v>30</v>
      </c>
      <c r="G920" s="364">
        <v>40.626353445508748</v>
      </c>
      <c r="H920" s="364">
        <v>58287964.267533153</v>
      </c>
      <c r="I920" s="364">
        <v>1.7311209343767331</v>
      </c>
      <c r="J920" s="364">
        <v>5.0424379162179083</v>
      </c>
      <c r="K920" s="364">
        <v>1.6414742045717949</v>
      </c>
      <c r="L920" s="364">
        <v>59.165400938708913</v>
      </c>
      <c r="M920" s="364" t="s">
        <v>30</v>
      </c>
      <c r="N920" s="364" t="s">
        <v>30</v>
      </c>
      <c r="O920" s="364" t="s">
        <v>30</v>
      </c>
      <c r="P920" s="364">
        <v>5.3203781463090051E-5</v>
      </c>
      <c r="Q920" s="364">
        <v>0.63294743479047233</v>
      </c>
      <c r="R920" s="364" t="s">
        <v>30</v>
      </c>
      <c r="S920" s="653">
        <f t="shared" si="390"/>
        <v>59.165400938708913</v>
      </c>
      <c r="U920">
        <f t="shared" si="391"/>
        <v>17</v>
      </c>
      <c r="V920" t="str">
        <f t="shared" si="392"/>
        <v>NE4</v>
      </c>
    </row>
    <row r="921" spans="1:22" outlineLevel="2">
      <c r="A921">
        <v>19</v>
      </c>
      <c r="B921" t="s">
        <v>2487</v>
      </c>
      <c r="C921" s="364">
        <v>3.7710877689157982</v>
      </c>
      <c r="D921" s="364" t="s">
        <v>30</v>
      </c>
      <c r="E921" s="364">
        <v>19.04004218774508</v>
      </c>
      <c r="F921" s="364" t="s">
        <v>30</v>
      </c>
      <c r="G921" s="364">
        <v>41.85502731598131</v>
      </c>
      <c r="H921" s="364">
        <v>57816961.566683337</v>
      </c>
      <c r="I921" s="364">
        <v>2.0496382624443918</v>
      </c>
      <c r="J921" s="364">
        <v>5.5315151901809543</v>
      </c>
      <c r="K921" s="364">
        <v>1.734953802486388</v>
      </c>
      <c r="L921" s="364">
        <v>60.343635708552867</v>
      </c>
      <c r="M921" s="364" t="s">
        <v>30</v>
      </c>
      <c r="N921" s="364" t="s">
        <v>30</v>
      </c>
      <c r="O921" s="364" t="s">
        <v>30</v>
      </c>
      <c r="P921" s="364">
        <v>6.9437991972287237E-5</v>
      </c>
      <c r="Q921" s="364">
        <v>0.69513939317155482</v>
      </c>
      <c r="R921" s="364" t="s">
        <v>30</v>
      </c>
      <c r="S921" s="653">
        <f t="shared" si="390"/>
        <v>60.343635708552867</v>
      </c>
      <c r="U921">
        <f t="shared" si="391"/>
        <v>18</v>
      </c>
      <c r="V921" t="str">
        <f t="shared" si="392"/>
        <v>MI0</v>
      </c>
    </row>
    <row r="922" spans="1:22" outlineLevel="2">
      <c r="A922">
        <v>20</v>
      </c>
      <c r="B922" t="s">
        <v>2488</v>
      </c>
      <c r="C922" s="364">
        <v>3.848345703416999</v>
      </c>
      <c r="D922" s="364" t="s">
        <v>30</v>
      </c>
      <c r="E922" s="364">
        <v>18.3620281608491</v>
      </c>
      <c r="F922" s="364" t="s">
        <v>30</v>
      </c>
      <c r="G922" s="364">
        <v>41.210670878175669</v>
      </c>
      <c r="H922" s="364">
        <v>65675195.918839179</v>
      </c>
      <c r="I922" s="364">
        <v>1.9379985553677159</v>
      </c>
      <c r="J922" s="364">
        <v>5.3989986289845797</v>
      </c>
      <c r="K922" s="364">
        <v>1.714983986220997</v>
      </c>
      <c r="L922" s="364">
        <v>60.171985632953692</v>
      </c>
      <c r="M922" s="364" t="s">
        <v>30</v>
      </c>
      <c r="N922" s="364" t="s">
        <v>30</v>
      </c>
      <c r="O922" s="364" t="s">
        <v>30</v>
      </c>
      <c r="P922" s="364">
        <v>6.6024700178920069E-5</v>
      </c>
      <c r="Q922" s="364">
        <v>0.78218173539889957</v>
      </c>
      <c r="R922" s="364" t="s">
        <v>30</v>
      </c>
      <c r="S922" s="653">
        <f t="shared" si="390"/>
        <v>60.171985632953692</v>
      </c>
      <c r="U922">
        <f t="shared" si="391"/>
        <v>19</v>
      </c>
      <c r="V922" t="str">
        <f t="shared" si="392"/>
        <v>CO0</v>
      </c>
    </row>
    <row r="923" spans="1:22" outlineLevel="2">
      <c r="A923">
        <v>21</v>
      </c>
      <c r="B923" t="s">
        <v>2489</v>
      </c>
      <c r="C923" s="364">
        <v>3.8640531228024351</v>
      </c>
      <c r="D923" s="364" t="s">
        <v>30</v>
      </c>
      <c r="E923" s="364">
        <v>18.167411675021601</v>
      </c>
      <c r="F923" s="364" t="s">
        <v>30</v>
      </c>
      <c r="G923" s="364">
        <v>41.403390765573832</v>
      </c>
      <c r="H923" s="364">
        <v>65115335.696509004</v>
      </c>
      <c r="I923" s="364">
        <v>1.699747054720917</v>
      </c>
      <c r="J923" s="364">
        <v>5.7726230097526052</v>
      </c>
      <c r="K923" s="364">
        <v>2.0754010969406078</v>
      </c>
      <c r="L923" s="364">
        <v>57.995315682551222</v>
      </c>
      <c r="M923" s="364" t="s">
        <v>30</v>
      </c>
      <c r="N923" s="364" t="s">
        <v>30</v>
      </c>
      <c r="O923" s="364" t="s">
        <v>30</v>
      </c>
      <c r="P923" s="364">
        <v>8.3497532366545233E-5</v>
      </c>
      <c r="Q923" s="364">
        <v>0.66968180661469334</v>
      </c>
      <c r="R923" s="364" t="s">
        <v>30</v>
      </c>
      <c r="S923" s="653">
        <f t="shared" si="390"/>
        <v>57.995315682551222</v>
      </c>
      <c r="U923">
        <f t="shared" si="391"/>
        <v>20</v>
      </c>
      <c r="V923" t="str">
        <f t="shared" si="392"/>
        <v>BI0</v>
      </c>
    </row>
    <row r="924" spans="1:22" outlineLevel="2">
      <c r="A924">
        <v>22</v>
      </c>
      <c r="B924" t="s">
        <v>2490</v>
      </c>
      <c r="C924" s="364">
        <v>3.9238884594681731</v>
      </c>
      <c r="D924" s="364" t="s">
        <v>30</v>
      </c>
      <c r="E924" s="364">
        <v>18.733571765637802</v>
      </c>
      <c r="F924" s="364" t="s">
        <v>30</v>
      </c>
      <c r="G924" s="364">
        <v>44.016004483585071</v>
      </c>
      <c r="H924" s="364">
        <v>64754991.423806474</v>
      </c>
      <c r="I924" s="364">
        <v>1.4304494081789341</v>
      </c>
      <c r="J924" s="364">
        <v>5.527364331544578</v>
      </c>
      <c r="K924" s="364">
        <v>1.54771524082817</v>
      </c>
      <c r="L924" s="364">
        <v>57.53204293048492</v>
      </c>
      <c r="M924" s="364" t="s">
        <v>30</v>
      </c>
      <c r="N924" s="364" t="s">
        <v>30</v>
      </c>
      <c r="O924" s="364" t="s">
        <v>30</v>
      </c>
      <c r="P924" s="364">
        <v>7.80329726141537E-5</v>
      </c>
      <c r="Q924" s="364">
        <v>0.70655520182617848</v>
      </c>
      <c r="R924" s="364" t="s">
        <v>30</v>
      </c>
      <c r="S924" s="653">
        <f t="shared" si="390"/>
        <v>57.53204293048492</v>
      </c>
      <c r="U924">
        <f t="shared" si="391"/>
        <v>21</v>
      </c>
      <c r="V924" t="str">
        <f t="shared" si="392"/>
        <v>EDK</v>
      </c>
    </row>
    <row r="925" spans="1:22" outlineLevel="2">
      <c r="A925">
        <v>23</v>
      </c>
      <c r="B925" t="s">
        <v>2491</v>
      </c>
      <c r="C925" s="364">
        <v>3.637103764978566</v>
      </c>
      <c r="D925" s="364" t="s">
        <v>30</v>
      </c>
      <c r="E925" s="364">
        <v>18.36368785214243</v>
      </c>
      <c r="F925" s="364" t="s">
        <v>30</v>
      </c>
      <c r="G925" s="364">
        <v>47.833700002581061</v>
      </c>
      <c r="H925" s="364">
        <v>59008483.029637396</v>
      </c>
      <c r="I925" s="364">
        <v>1.8473362241996689</v>
      </c>
      <c r="J925" s="364">
        <v>5.327895385222666</v>
      </c>
      <c r="K925" s="364">
        <v>1.7139147024423751</v>
      </c>
      <c r="L925" s="364">
        <v>59.357533165910503</v>
      </c>
      <c r="M925" s="364" t="s">
        <v>30</v>
      </c>
      <c r="N925" s="364" t="s">
        <v>30</v>
      </c>
      <c r="O925" s="364" t="s">
        <v>30</v>
      </c>
      <c r="P925" s="364">
        <v>6.2079283219939159E-5</v>
      </c>
      <c r="Q925" s="364">
        <v>0.70973571105522559</v>
      </c>
      <c r="R925" s="364" t="s">
        <v>30</v>
      </c>
      <c r="S925" s="653">
        <f t="shared" si="390"/>
        <v>59.357533165910503</v>
      </c>
      <c r="U925">
        <f t="shared" si="391"/>
        <v>22</v>
      </c>
      <c r="V925" t="str">
        <f t="shared" si="392"/>
        <v>IN7</v>
      </c>
    </row>
    <row r="926" spans="1:22" outlineLevel="2">
      <c r="A926">
        <v>24</v>
      </c>
      <c r="B926" t="s">
        <v>2492</v>
      </c>
      <c r="C926" s="364">
        <v>3.678618797321989</v>
      </c>
      <c r="D926" s="364" t="s">
        <v>30</v>
      </c>
      <c r="E926" s="364">
        <v>19.181831877404761</v>
      </c>
      <c r="F926" s="364" t="s">
        <v>30</v>
      </c>
      <c r="G926" s="364">
        <v>44.231367588897122</v>
      </c>
      <c r="H926" s="364">
        <v>54073778.169849798</v>
      </c>
      <c r="I926" s="364">
        <v>2.0354202082856441</v>
      </c>
      <c r="J926" s="364">
        <v>5.6801512163543446</v>
      </c>
      <c r="K926" s="364">
        <v>1.8418442447684471</v>
      </c>
      <c r="L926" s="364">
        <v>60.353685786126007</v>
      </c>
      <c r="M926" s="364" t="s">
        <v>30</v>
      </c>
      <c r="N926" s="364" t="s">
        <v>30</v>
      </c>
      <c r="O926" s="364" t="s">
        <v>30</v>
      </c>
      <c r="P926" s="364">
        <v>7.313260255191352E-5</v>
      </c>
      <c r="Q926" s="364">
        <v>0.74590668206321364</v>
      </c>
      <c r="R926" s="364" t="s">
        <v>30</v>
      </c>
      <c r="S926" s="653">
        <f t="shared" si="390"/>
        <v>60.353685786126007</v>
      </c>
      <c r="U926">
        <f t="shared" si="391"/>
        <v>23</v>
      </c>
      <c r="V926" t="str">
        <f t="shared" si="392"/>
        <v>TV7</v>
      </c>
    </row>
    <row r="927" spans="1:22" outlineLevel="2">
      <c r="A927">
        <v>25</v>
      </c>
      <c r="B927" t="s">
        <v>2493</v>
      </c>
      <c r="C927" s="364">
        <v>3.5667775032876778</v>
      </c>
      <c r="D927" s="364" t="s">
        <v>30</v>
      </c>
      <c r="E927" s="364">
        <v>18.574335648436278</v>
      </c>
      <c r="F927" s="364" t="s">
        <v>30</v>
      </c>
      <c r="G927" s="364">
        <v>39.11848743369918</v>
      </c>
      <c r="H927" s="364">
        <v>53857114.824496239</v>
      </c>
      <c r="I927" s="364">
        <v>2.215982235749812</v>
      </c>
      <c r="J927" s="364">
        <v>5.1741430273116169</v>
      </c>
      <c r="K927" s="364">
        <v>1.930293431203304</v>
      </c>
      <c r="L927" s="364">
        <v>58.132275132236643</v>
      </c>
      <c r="M927" s="364" t="s">
        <v>30</v>
      </c>
      <c r="N927" s="364" t="s">
        <v>30</v>
      </c>
      <c r="O927" s="364" t="s">
        <v>30</v>
      </c>
      <c r="P927" s="364">
        <v>6.1353255012457637E-5</v>
      </c>
      <c r="Q927" s="364">
        <v>0.69677985692343536</v>
      </c>
      <c r="R927" s="364" t="s">
        <v>30</v>
      </c>
      <c r="S927" s="653">
        <f t="shared" si="390"/>
        <v>58.132275132236643</v>
      </c>
      <c r="U927">
        <f t="shared" si="391"/>
        <v>24</v>
      </c>
      <c r="V927" t="str">
        <f t="shared" si="392"/>
        <v>MO2</v>
      </c>
    </row>
    <row r="928" spans="1:22" outlineLevel="2">
      <c r="A928">
        <v>26</v>
      </c>
      <c r="B928" t="s">
        <v>2494</v>
      </c>
      <c r="C928" s="364">
        <v>3.8630274134867681</v>
      </c>
      <c r="D928" s="364" t="s">
        <v>30</v>
      </c>
      <c r="E928" s="364">
        <v>18.80217249811821</v>
      </c>
      <c r="F928" s="364" t="s">
        <v>30</v>
      </c>
      <c r="G928" s="364">
        <v>44.283984041662166</v>
      </c>
      <c r="H928" s="364">
        <v>61372208.641214862</v>
      </c>
      <c r="I928" s="364">
        <v>1.8080657301234719</v>
      </c>
      <c r="J928" s="364">
        <v>5.0386763484339738</v>
      </c>
      <c r="K928" s="364">
        <v>1.652353480078907</v>
      </c>
      <c r="L928" s="364">
        <v>58.057213344458752</v>
      </c>
      <c r="M928" s="364" t="s">
        <v>30</v>
      </c>
      <c r="N928" s="364" t="s">
        <v>30</v>
      </c>
      <c r="O928" s="364" t="s">
        <v>30</v>
      </c>
      <c r="P928" s="364">
        <v>5.8272960596292567E-5</v>
      </c>
      <c r="Q928" s="364">
        <v>0.6605012663960248</v>
      </c>
      <c r="R928" s="364" t="s">
        <v>30</v>
      </c>
      <c r="S928" s="653">
        <f t="shared" si="390"/>
        <v>58.057213344458752</v>
      </c>
      <c r="U928">
        <f t="shared" si="391"/>
        <v>25</v>
      </c>
      <c r="V928" t="str">
        <f t="shared" si="392"/>
        <v>WO9</v>
      </c>
    </row>
    <row r="929" spans="1:22" outlineLevel="2">
      <c r="A929">
        <v>27</v>
      </c>
      <c r="B929" t="s">
        <v>2495</v>
      </c>
      <c r="C929" s="364">
        <v>3.7630009054745872</v>
      </c>
      <c r="D929" s="364" t="s">
        <v>30</v>
      </c>
      <c r="E929" s="364">
        <v>18.39565433925215</v>
      </c>
      <c r="F929" s="364" t="s">
        <v>30</v>
      </c>
      <c r="G929" s="364">
        <v>42.460840170580894</v>
      </c>
      <c r="H929" s="364">
        <v>65919803.173043497</v>
      </c>
      <c r="I929" s="364">
        <v>2.2912752286367639</v>
      </c>
      <c r="J929" s="364">
        <v>5.6389081616398471</v>
      </c>
      <c r="K929" s="364">
        <v>1.9676584173411329</v>
      </c>
      <c r="L929" s="364">
        <v>57.882550703510269</v>
      </c>
      <c r="M929" s="364" t="s">
        <v>30</v>
      </c>
      <c r="N929" s="364" t="s">
        <v>30</v>
      </c>
      <c r="O929" s="364" t="s">
        <v>30</v>
      </c>
      <c r="P929" s="364">
        <v>7.8900355415225727E-5</v>
      </c>
      <c r="Q929" s="364">
        <v>0.70651029747935512</v>
      </c>
      <c r="R929" s="364" t="s">
        <v>30</v>
      </c>
      <c r="S929" s="653">
        <f t="shared" si="390"/>
        <v>57.882550703510269</v>
      </c>
      <c r="U929">
        <f t="shared" si="391"/>
        <v>26</v>
      </c>
      <c r="V929" t="str">
        <f t="shared" si="392"/>
        <v>RV0</v>
      </c>
    </row>
    <row r="930" spans="1:22" outlineLevel="2">
      <c r="A930">
        <v>28</v>
      </c>
      <c r="B930" t="s">
        <v>2496</v>
      </c>
      <c r="C930" s="364">
        <v>3.6669972788696619</v>
      </c>
      <c r="D930" s="364" t="s">
        <v>30</v>
      </c>
      <c r="E930" s="364">
        <v>18.759606909631991</v>
      </c>
      <c r="F930" s="364" t="s">
        <v>30</v>
      </c>
      <c r="G930" s="364">
        <v>43.628919670996119</v>
      </c>
      <c r="H930" s="364">
        <v>57496252.114399292</v>
      </c>
      <c r="I930" s="364">
        <v>1.560912904984521</v>
      </c>
      <c r="J930" s="364">
        <v>4.9313046045079547</v>
      </c>
      <c r="K930" s="364">
        <v>2.031069087014822</v>
      </c>
      <c r="L930" s="364">
        <v>58.531177548769932</v>
      </c>
      <c r="M930" s="364" t="s">
        <v>30</v>
      </c>
      <c r="N930" s="364" t="s">
        <v>30</v>
      </c>
      <c r="O930" s="364" t="s">
        <v>30</v>
      </c>
      <c r="P930" s="364">
        <v>5.3453634665634532E-5</v>
      </c>
      <c r="Q930" s="364">
        <v>0.70275522868127971</v>
      </c>
      <c r="R930" s="364" t="s">
        <v>30</v>
      </c>
      <c r="S930" s="653">
        <f t="shared" si="390"/>
        <v>58.531177548769932</v>
      </c>
      <c r="U930">
        <f t="shared" si="391"/>
        <v>27</v>
      </c>
      <c r="V930" t="str">
        <f t="shared" si="392"/>
        <v>CR0</v>
      </c>
    </row>
    <row r="931" spans="1:22" outlineLevel="2">
      <c r="A931">
        <v>29</v>
      </c>
      <c r="B931" t="s">
        <v>2497</v>
      </c>
      <c r="C931" s="364">
        <v>3.809697896621195</v>
      </c>
      <c r="D931" s="364" t="s">
        <v>30</v>
      </c>
      <c r="E931" s="364">
        <v>18.799157922092679</v>
      </c>
      <c r="F931" s="364" t="s">
        <v>30</v>
      </c>
      <c r="G931" s="364">
        <v>41.856711396959767</v>
      </c>
      <c r="H931" s="364">
        <v>65355562.441507198</v>
      </c>
      <c r="I931" s="364">
        <v>1.843762052846821</v>
      </c>
      <c r="J931" s="364">
        <v>5.409166294854133</v>
      </c>
      <c r="K931" s="364">
        <v>1.865381538050642</v>
      </c>
      <c r="L931" s="364">
        <v>57.459724084325558</v>
      </c>
      <c r="M931" s="364" t="s">
        <v>30</v>
      </c>
      <c r="N931" s="364" t="s">
        <v>30</v>
      </c>
      <c r="O931" s="364" t="s">
        <v>30</v>
      </c>
      <c r="P931" s="364">
        <v>7.2280464287480375E-5</v>
      </c>
      <c r="Q931" s="364">
        <v>0.73969041319174433</v>
      </c>
      <c r="R931" s="364" t="s">
        <v>30</v>
      </c>
      <c r="S931" s="653">
        <f t="shared" si="390"/>
        <v>57.459724084325558</v>
      </c>
      <c r="U931">
        <f t="shared" si="391"/>
        <v>28</v>
      </c>
      <c r="V931" t="str">
        <f t="shared" si="392"/>
        <v>BA7</v>
      </c>
    </row>
    <row r="932" spans="1:22" outlineLevel="2">
      <c r="A932" s="621">
        <v>30</v>
      </c>
      <c r="B932" s="621" t="s">
        <v>2498</v>
      </c>
      <c r="C932" s="622">
        <v>3.7395998411223932</v>
      </c>
      <c r="D932" s="622" t="s">
        <v>30</v>
      </c>
      <c r="E932" s="622">
        <v>18.833402385349611</v>
      </c>
      <c r="F932" s="622" t="s">
        <v>30</v>
      </c>
      <c r="G932" s="622">
        <v>41.234284504380184</v>
      </c>
      <c r="H932" s="622">
        <v>58943696.783407643</v>
      </c>
      <c r="I932" s="622">
        <v>1.7572662374371939</v>
      </c>
      <c r="J932" s="622">
        <v>4.7188347088910962</v>
      </c>
      <c r="K932" s="622">
        <v>1.578706049955009</v>
      </c>
      <c r="L932" s="622">
        <v>57.839589351632</v>
      </c>
      <c r="M932" s="622" t="s">
        <v>30</v>
      </c>
      <c r="N932" s="622" t="s">
        <v>30</v>
      </c>
      <c r="O932" s="622" t="s">
        <v>30</v>
      </c>
      <c r="P932" s="622">
        <v>5.0119047708561913E-5</v>
      </c>
      <c r="Q932" s="622">
        <v>0.71750476349846004</v>
      </c>
      <c r="R932" s="622" t="s">
        <v>30</v>
      </c>
      <c r="S932" s="653">
        <f t="shared" si="390"/>
        <v>57.839589351632</v>
      </c>
      <c r="U932">
        <f t="shared" si="391"/>
        <v>29</v>
      </c>
      <c r="V932" t="str">
        <f t="shared" si="392"/>
        <v>AN4</v>
      </c>
    </row>
    <row r="933" spans="1:22" outlineLevel="1">
      <c r="A933" s="623" t="s">
        <v>2508</v>
      </c>
      <c r="B933" s="623" t="s">
        <v>359</v>
      </c>
      <c r="C933" s="624">
        <v>3.6190318365119838</v>
      </c>
      <c r="D933" s="624" t="s">
        <v>30</v>
      </c>
      <c r="E933" s="624">
        <v>18.507376470917599</v>
      </c>
      <c r="F933" s="624" t="s">
        <v>30</v>
      </c>
      <c r="G933" s="624">
        <v>42.910786685533601</v>
      </c>
      <c r="H933" s="624">
        <v>60716310.148921072</v>
      </c>
      <c r="I933" s="624">
        <v>1.9521302203399471</v>
      </c>
      <c r="J933" s="624">
        <v>5.3821117163385983</v>
      </c>
      <c r="K933" s="624">
        <v>1.8238903227772649</v>
      </c>
      <c r="L933" s="624" t="s">
        <v>30</v>
      </c>
      <c r="M933" s="624">
        <v>60</v>
      </c>
      <c r="N933" s="624">
        <v>4.2287965046094632E-2</v>
      </c>
      <c r="O933" s="624">
        <v>23.93424709388443</v>
      </c>
      <c r="P933" s="624">
        <v>6.163161260922281E-5</v>
      </c>
      <c r="Q933" s="624">
        <v>0.82641697729615315</v>
      </c>
      <c r="R933" s="624" t="s">
        <v>30</v>
      </c>
      <c r="S933" s="654">
        <f>$M933</f>
        <v>60</v>
      </c>
      <c r="U933">
        <v>0</v>
      </c>
      <c r="V933" s="652" t="s">
        <v>2533</v>
      </c>
    </row>
    <row r="934" spans="1:22" outlineLevel="2">
      <c r="A934">
        <v>32</v>
      </c>
      <c r="B934" t="s">
        <v>2470</v>
      </c>
      <c r="C934" s="364">
        <v>3.8382738880469671</v>
      </c>
      <c r="D934" s="364" t="s">
        <v>30</v>
      </c>
      <c r="E934" s="364">
        <v>20.626223697995691</v>
      </c>
      <c r="F934" s="364" t="s">
        <v>30</v>
      </c>
      <c r="G934" s="364">
        <v>45.007873669691378</v>
      </c>
      <c r="H934" s="364">
        <v>47240627.278249919</v>
      </c>
      <c r="I934" s="364">
        <v>1.8788894596544099</v>
      </c>
      <c r="J934" s="364">
        <v>5.2313653358728924</v>
      </c>
      <c r="K934" s="364">
        <v>1.8958667762460519</v>
      </c>
      <c r="L934" s="364" t="s">
        <v>30</v>
      </c>
      <c r="M934" s="364">
        <v>62.903499999999987</v>
      </c>
      <c r="N934" s="364">
        <v>4.1694765438849972E-2</v>
      </c>
      <c r="O934" s="364">
        <v>24.14174114629677</v>
      </c>
      <c r="P934" s="364">
        <v>4.6257444075923441E-5</v>
      </c>
      <c r="Q934" s="364">
        <v>0.84935955296194032</v>
      </c>
      <c r="R934" s="364" t="s">
        <v>30</v>
      </c>
      <c r="S934" s="654">
        <f t="shared" ref="S934:S962" si="393">$M934</f>
        <v>62.903499999999987</v>
      </c>
      <c r="U934">
        <f t="shared" si="391"/>
        <v>1</v>
      </c>
      <c r="V934" t="str">
        <f t="shared" ref="V934:V962" si="394">LEFT($B934&amp;"  ",2)&amp;RIGHT(" "&amp;$B934,1)</f>
        <v>BO8</v>
      </c>
    </row>
    <row r="935" spans="1:22" outlineLevel="2">
      <c r="A935">
        <v>33</v>
      </c>
      <c r="B935" t="s">
        <v>2471</v>
      </c>
      <c r="C935" s="364">
        <v>3.7223460266403241</v>
      </c>
      <c r="D935" s="364" t="s">
        <v>30</v>
      </c>
      <c r="E935" s="364">
        <v>18.442581327647581</v>
      </c>
      <c r="F935" s="364" t="s">
        <v>30</v>
      </c>
      <c r="G935" s="364">
        <v>40.590565870695741</v>
      </c>
      <c r="H935" s="364">
        <v>65758460.082997464</v>
      </c>
      <c r="I935" s="364">
        <v>2.14089033086251</v>
      </c>
      <c r="J935" s="364">
        <v>5.8720163897527362</v>
      </c>
      <c r="K935" s="364">
        <v>1.876131017360529</v>
      </c>
      <c r="L935" s="364" t="s">
        <v>30</v>
      </c>
      <c r="M935" s="364">
        <v>59.774000000000001</v>
      </c>
      <c r="N935" s="364">
        <v>4.126887369701273E-2</v>
      </c>
      <c r="O935" s="364">
        <v>23.19475913760331</v>
      </c>
      <c r="P935" s="364">
        <v>7.4495965876166927E-5</v>
      </c>
      <c r="Q935" s="364">
        <v>0.79754880439321996</v>
      </c>
      <c r="R935" s="364" t="s">
        <v>30</v>
      </c>
      <c r="S935" s="654">
        <f t="shared" si="393"/>
        <v>59.774000000000001</v>
      </c>
      <c r="U935">
        <f t="shared" si="391"/>
        <v>2</v>
      </c>
      <c r="V935" t="str">
        <f t="shared" si="394"/>
        <v>WT4</v>
      </c>
    </row>
    <row r="936" spans="1:22" outlineLevel="2">
      <c r="A936">
        <v>34</v>
      </c>
      <c r="B936" t="s">
        <v>2472</v>
      </c>
      <c r="C936" s="364">
        <v>3.6422536905020082</v>
      </c>
      <c r="D936" s="364" t="s">
        <v>30</v>
      </c>
      <c r="E936" s="364">
        <v>18.081659423723419</v>
      </c>
      <c r="F936" s="364" t="s">
        <v>30</v>
      </c>
      <c r="G936" s="364">
        <v>39.286364432042646</v>
      </c>
      <c r="H936" s="364">
        <v>62316035.339051463</v>
      </c>
      <c r="I936" s="364">
        <v>2.0294528403526999</v>
      </c>
      <c r="J936" s="364">
        <v>5.2994701524866556</v>
      </c>
      <c r="K936" s="364">
        <v>1.444361266027713</v>
      </c>
      <c r="L936" s="364" t="s">
        <v>30</v>
      </c>
      <c r="M936" s="364">
        <v>60.713999999999999</v>
      </c>
      <c r="N936" s="364">
        <v>4.2188081516706138E-2</v>
      </c>
      <c r="O936" s="364">
        <v>25.33632088638279</v>
      </c>
      <c r="P936" s="364">
        <v>5.7694661556583603E-5</v>
      </c>
      <c r="Q936" s="364">
        <v>0.9048442622949634</v>
      </c>
      <c r="R936" s="364" t="s">
        <v>30</v>
      </c>
      <c r="S936" s="654">
        <f t="shared" si="393"/>
        <v>60.713999999999999</v>
      </c>
      <c r="U936">
        <f t="shared" si="391"/>
        <v>3</v>
      </c>
      <c r="V936" t="str">
        <f t="shared" si="394"/>
        <v>HA3</v>
      </c>
    </row>
    <row r="937" spans="1:22" outlineLevel="2">
      <c r="A937">
        <v>35</v>
      </c>
      <c r="B937" t="s">
        <v>2473</v>
      </c>
      <c r="C937" s="364">
        <v>3.7298029894692841</v>
      </c>
      <c r="D937" s="364" t="s">
        <v>30</v>
      </c>
      <c r="E937" s="364">
        <v>17.604024465002741</v>
      </c>
      <c r="F937" s="364" t="s">
        <v>30</v>
      </c>
      <c r="G937" s="364">
        <v>37.080267158922915</v>
      </c>
      <c r="H937" s="364">
        <v>75977126.767795235</v>
      </c>
      <c r="I937" s="364">
        <v>1.751976374610231</v>
      </c>
      <c r="J937" s="364">
        <v>5.2180113464829283</v>
      </c>
      <c r="K937" s="364">
        <v>2.0382476716516509</v>
      </c>
      <c r="L937" s="364" t="s">
        <v>30</v>
      </c>
      <c r="M937" s="364">
        <v>61.171500000000002</v>
      </c>
      <c r="N937" s="364">
        <v>4.0871189379395031E-2</v>
      </c>
      <c r="O937" s="364">
        <v>23.090272291236388</v>
      </c>
      <c r="P937" s="364">
        <v>4.1966142855986878E-5</v>
      </c>
      <c r="Q937" s="364">
        <v>0.77613361366497846</v>
      </c>
      <c r="R937" s="364" t="s">
        <v>30</v>
      </c>
      <c r="S937" s="654">
        <f t="shared" si="393"/>
        <v>61.171500000000002</v>
      </c>
      <c r="U937">
        <f t="shared" si="391"/>
        <v>4</v>
      </c>
      <c r="V937" t="str">
        <f t="shared" si="394"/>
        <v>ON6</v>
      </c>
    </row>
    <row r="938" spans="1:22" outlineLevel="2">
      <c r="A938">
        <v>36</v>
      </c>
      <c r="B938" t="s">
        <v>2474</v>
      </c>
      <c r="C938" s="364">
        <v>3.2626474531028511</v>
      </c>
      <c r="D938" s="364" t="s">
        <v>30</v>
      </c>
      <c r="E938" s="364">
        <v>17.510452906945481</v>
      </c>
      <c r="F938" s="364" t="s">
        <v>30</v>
      </c>
      <c r="G938" s="364">
        <v>41.710619924161314</v>
      </c>
      <c r="H938" s="364">
        <v>62917696.326059178</v>
      </c>
      <c r="I938" s="364">
        <v>1.8915319380297351</v>
      </c>
      <c r="J938" s="364">
        <v>5.0373532255376183</v>
      </c>
      <c r="K938" s="364">
        <v>1.6817195247875469</v>
      </c>
      <c r="L938" s="364" t="s">
        <v>30</v>
      </c>
      <c r="M938" s="364">
        <v>58.521000000000001</v>
      </c>
      <c r="N938" s="364">
        <v>4.3817966365981162E-2</v>
      </c>
      <c r="O938" s="364">
        <v>24.021421665173801</v>
      </c>
      <c r="P938" s="364">
        <v>5.5669085862160601E-5</v>
      </c>
      <c r="Q938" s="364">
        <v>0.81355313726822676</v>
      </c>
      <c r="R938" s="364" t="s">
        <v>30</v>
      </c>
      <c r="S938" s="654">
        <f t="shared" si="393"/>
        <v>58.521000000000001</v>
      </c>
      <c r="U938">
        <f t="shared" si="391"/>
        <v>5</v>
      </c>
      <c r="V938" t="str">
        <f t="shared" si="394"/>
        <v>IN7</v>
      </c>
    </row>
    <row r="939" spans="1:22" outlineLevel="2">
      <c r="A939">
        <v>37</v>
      </c>
      <c r="B939" t="s">
        <v>2475</v>
      </c>
      <c r="C939" s="364">
        <v>3.382359165870862</v>
      </c>
      <c r="D939" s="364" t="s">
        <v>30</v>
      </c>
      <c r="E939" s="364">
        <v>18.833330212298701</v>
      </c>
      <c r="F939" s="364" t="s">
        <v>30</v>
      </c>
      <c r="G939" s="364">
        <v>40.028335346240063</v>
      </c>
      <c r="H939" s="364">
        <v>48986835.156335942</v>
      </c>
      <c r="I939" s="364">
        <v>1.8687956298894259</v>
      </c>
      <c r="J939" s="364">
        <v>5.4230784937141916</v>
      </c>
      <c r="K939" s="364">
        <v>1.9446578128800081</v>
      </c>
      <c r="L939" s="364" t="s">
        <v>30</v>
      </c>
      <c r="M939" s="364">
        <v>59.145000000000003</v>
      </c>
      <c r="N939" s="364">
        <v>4.2911739779809097E-2</v>
      </c>
      <c r="O939" s="364">
        <v>23.71830467428531</v>
      </c>
      <c r="P939" s="364">
        <v>6.3673711231942656E-5</v>
      </c>
      <c r="Q939" s="364">
        <v>0.7683924899549095</v>
      </c>
      <c r="R939" s="364" t="s">
        <v>30</v>
      </c>
      <c r="S939" s="654">
        <f t="shared" si="393"/>
        <v>59.145000000000003</v>
      </c>
      <c r="U939">
        <f t="shared" si="391"/>
        <v>6</v>
      </c>
      <c r="V939" t="str">
        <f t="shared" si="394"/>
        <v>MO7</v>
      </c>
    </row>
    <row r="940" spans="1:22" outlineLevel="2">
      <c r="A940">
        <v>38</v>
      </c>
      <c r="B940" t="s">
        <v>2476</v>
      </c>
      <c r="C940" s="364">
        <v>3.829811330829942</v>
      </c>
      <c r="D940" s="364" t="s">
        <v>30</v>
      </c>
      <c r="E940" s="364">
        <v>18.180138330747241</v>
      </c>
      <c r="F940" s="364" t="s">
        <v>30</v>
      </c>
      <c r="G940" s="364">
        <v>41.921639087390787</v>
      </c>
      <c r="H940" s="364">
        <v>65992694.428228453</v>
      </c>
      <c r="I940" s="364">
        <v>1.900513634212277</v>
      </c>
      <c r="J940" s="364">
        <v>5.5084864143466383</v>
      </c>
      <c r="K940" s="364">
        <v>2.121025090534062</v>
      </c>
      <c r="L940" s="364" t="s">
        <v>30</v>
      </c>
      <c r="M940" s="364">
        <v>61.204500000000003</v>
      </c>
      <c r="N940" s="364">
        <v>4.1035748758088027E-2</v>
      </c>
      <c r="O940" s="364">
        <v>24.969783149355319</v>
      </c>
      <c r="P940" s="364">
        <v>6.1911758499906517E-5</v>
      </c>
      <c r="Q940" s="364">
        <v>0.86504104360376632</v>
      </c>
      <c r="R940" s="364" t="s">
        <v>30</v>
      </c>
      <c r="S940" s="654">
        <f t="shared" si="393"/>
        <v>61.204500000000003</v>
      </c>
      <c r="U940">
        <f t="shared" si="391"/>
        <v>7</v>
      </c>
      <c r="V940" t="str">
        <f t="shared" si="394"/>
        <v>BI1</v>
      </c>
    </row>
    <row r="941" spans="1:22" outlineLevel="2">
      <c r="A941">
        <v>39</v>
      </c>
      <c r="B941" t="s">
        <v>2477</v>
      </c>
      <c r="C941" s="364">
        <v>3.9536686193697679</v>
      </c>
      <c r="D941" s="364" t="s">
        <v>30</v>
      </c>
      <c r="E941" s="364">
        <v>18.68169456731308</v>
      </c>
      <c r="F941" s="364" t="s">
        <v>30</v>
      </c>
      <c r="G941" s="364">
        <v>38.476606250858843</v>
      </c>
      <c r="H941" s="364">
        <v>67329695.101624101</v>
      </c>
      <c r="I941" s="364">
        <v>2.1964915116546102</v>
      </c>
      <c r="J941" s="364">
        <v>5.6084235344029993</v>
      </c>
      <c r="K941" s="364">
        <v>1.8894338910140589</v>
      </c>
      <c r="L941" s="364" t="s">
        <v>30</v>
      </c>
      <c r="M941" s="364">
        <v>63.600999999999999</v>
      </c>
      <c r="N941" s="364">
        <v>3.9734612962709442E-2</v>
      </c>
      <c r="O941" s="364">
        <v>23.121658106858192</v>
      </c>
      <c r="P941" s="364">
        <v>4.9394205113489739E-5</v>
      </c>
      <c r="Q941" s="364">
        <v>0.75916477187609355</v>
      </c>
      <c r="R941" s="364" t="s">
        <v>30</v>
      </c>
      <c r="S941" s="654">
        <f t="shared" si="393"/>
        <v>63.600999999999999</v>
      </c>
      <c r="U941">
        <f t="shared" si="391"/>
        <v>8</v>
      </c>
      <c r="V941" t="str">
        <f t="shared" si="394"/>
        <v>ET7</v>
      </c>
    </row>
    <row r="942" spans="1:22" outlineLevel="2">
      <c r="A942">
        <v>40</v>
      </c>
      <c r="B942" t="s">
        <v>2478</v>
      </c>
      <c r="C942" s="364">
        <v>3.6658285435317759</v>
      </c>
      <c r="D942" s="364" t="s">
        <v>30</v>
      </c>
      <c r="E942" s="364">
        <v>19.052286812012689</v>
      </c>
      <c r="F942" s="364" t="s">
        <v>30</v>
      </c>
      <c r="G942" s="364">
        <v>47.159422910924768</v>
      </c>
      <c r="H942" s="364">
        <v>53974660.164122343</v>
      </c>
      <c r="I942" s="364">
        <v>1.950838749923929</v>
      </c>
      <c r="J942" s="364">
        <v>5.7123098720261636</v>
      </c>
      <c r="K942" s="364">
        <v>1.9794580252608851</v>
      </c>
      <c r="L942" s="364" t="s">
        <v>30</v>
      </c>
      <c r="M942" s="364">
        <v>59.222999999999999</v>
      </c>
      <c r="N942" s="364">
        <v>4.3749485621021038E-2</v>
      </c>
      <c r="O942" s="364">
        <v>25.90262956991522</v>
      </c>
      <c r="P942" s="364">
        <v>7.3623906630054502E-5</v>
      </c>
      <c r="Q942" s="364">
        <v>0.81664130945951663</v>
      </c>
      <c r="R942" s="364" t="s">
        <v>30</v>
      </c>
      <c r="S942" s="654">
        <f t="shared" si="393"/>
        <v>59.222999999999999</v>
      </c>
      <c r="U942">
        <f t="shared" si="391"/>
        <v>9</v>
      </c>
      <c r="V942" t="str">
        <f t="shared" si="394"/>
        <v>EJ6</v>
      </c>
    </row>
    <row r="943" spans="1:22" outlineLevel="2">
      <c r="A943">
        <v>41</v>
      </c>
      <c r="B943" t="s">
        <v>2479</v>
      </c>
      <c r="C943" s="364">
        <v>3.409174097871194</v>
      </c>
      <c r="D943" s="364" t="s">
        <v>30</v>
      </c>
      <c r="E943" s="364">
        <v>18.046247013281</v>
      </c>
      <c r="F943" s="364" t="s">
        <v>30</v>
      </c>
      <c r="G943" s="364">
        <v>43.089948270245245</v>
      </c>
      <c r="H943" s="364">
        <v>58537456.829639532</v>
      </c>
      <c r="I943" s="364">
        <v>1.7432670750609209</v>
      </c>
      <c r="J943" s="364">
        <v>5.5741206725265</v>
      </c>
      <c r="K943" s="364">
        <v>2.1911247797035038</v>
      </c>
      <c r="L943" s="364" t="s">
        <v>30</v>
      </c>
      <c r="M943" s="364">
        <v>60.963000000000008</v>
      </c>
      <c r="N943" s="364">
        <v>4.0089001202494819E-2</v>
      </c>
      <c r="O943" s="364">
        <v>23.539160396133571</v>
      </c>
      <c r="P943" s="364">
        <v>5.6862620913942832E-5</v>
      </c>
      <c r="Q943" s="364">
        <v>0.86568807373201029</v>
      </c>
      <c r="R943" s="364" t="s">
        <v>30</v>
      </c>
      <c r="S943" s="654">
        <f t="shared" si="393"/>
        <v>60.963000000000008</v>
      </c>
      <c r="U943">
        <f t="shared" si="391"/>
        <v>10</v>
      </c>
      <c r="V943" t="str">
        <f t="shared" si="394"/>
        <v>LE8</v>
      </c>
    </row>
    <row r="944" spans="1:22" outlineLevel="2">
      <c r="A944">
        <v>42</v>
      </c>
      <c r="B944" t="s">
        <v>2480</v>
      </c>
      <c r="C944" s="364">
        <v>3.8672543566406361</v>
      </c>
      <c r="D944" s="364" t="s">
        <v>30</v>
      </c>
      <c r="E944" s="364">
        <v>18.713654740430322</v>
      </c>
      <c r="F944" s="364" t="s">
        <v>30</v>
      </c>
      <c r="G944" s="364">
        <v>44.090459941464438</v>
      </c>
      <c r="H944" s="364">
        <v>65427215.479833148</v>
      </c>
      <c r="I944" s="364">
        <v>2.0587332381411061</v>
      </c>
      <c r="J944" s="364">
        <v>5.417006799493735</v>
      </c>
      <c r="K944" s="364">
        <v>1.767017208363437</v>
      </c>
      <c r="L944" s="364" t="s">
        <v>30</v>
      </c>
      <c r="M944" s="364">
        <v>61.366500000000002</v>
      </c>
      <c r="N944" s="364">
        <v>4.0670273957831272E-2</v>
      </c>
      <c r="O944" s="364">
        <v>24.381893013289819</v>
      </c>
      <c r="P944" s="364">
        <v>5.3108688074037031E-5</v>
      </c>
      <c r="Q944" s="364">
        <v>0.69571911561836886</v>
      </c>
      <c r="R944" s="364" t="s">
        <v>30</v>
      </c>
      <c r="S944" s="654">
        <f t="shared" si="393"/>
        <v>61.366500000000002</v>
      </c>
      <c r="U944">
        <f t="shared" si="391"/>
        <v>11</v>
      </c>
      <c r="V944" t="str">
        <f t="shared" si="394"/>
        <v>CL7</v>
      </c>
    </row>
    <row r="945" spans="1:22" outlineLevel="2">
      <c r="A945">
        <v>43</v>
      </c>
      <c r="B945" t="s">
        <v>2481</v>
      </c>
      <c r="C945" s="364">
        <v>3.4392911281589602</v>
      </c>
      <c r="D945" s="364" t="s">
        <v>30</v>
      </c>
      <c r="E945" s="364">
        <v>19.258584588340021</v>
      </c>
      <c r="F945" s="364" t="s">
        <v>30</v>
      </c>
      <c r="G945" s="364">
        <v>43.36182732594861</v>
      </c>
      <c r="H945" s="364">
        <v>49880411.22935418</v>
      </c>
      <c r="I945" s="364">
        <v>2.1567560296525121</v>
      </c>
      <c r="J945" s="364">
        <v>5.3796859849433591</v>
      </c>
      <c r="K945" s="364">
        <v>1.7425375022586429</v>
      </c>
      <c r="L945" s="364" t="s">
        <v>30</v>
      </c>
      <c r="M945" s="364">
        <v>58.55</v>
      </c>
      <c r="N945" s="364">
        <v>4.3000243472496397E-2</v>
      </c>
      <c r="O945" s="364">
        <v>24.308106866692899</v>
      </c>
      <c r="P945" s="364">
        <v>6.9189024945164645E-5</v>
      </c>
      <c r="Q945" s="364">
        <v>0.98828880263979846</v>
      </c>
      <c r="R945" s="364" t="s">
        <v>30</v>
      </c>
      <c r="S945" s="654">
        <f t="shared" si="393"/>
        <v>58.55</v>
      </c>
      <c r="U945">
        <f t="shared" si="391"/>
        <v>12</v>
      </c>
      <c r="V945" t="str">
        <f t="shared" si="394"/>
        <v>WY1</v>
      </c>
    </row>
    <row r="946" spans="1:22" outlineLevel="2">
      <c r="A946">
        <v>44</v>
      </c>
      <c r="B946" t="s">
        <v>2482</v>
      </c>
      <c r="C946" s="364">
        <v>3.6844305591947171</v>
      </c>
      <c r="D946" s="364" t="s">
        <v>30</v>
      </c>
      <c r="E946" s="364">
        <v>18.651871062537332</v>
      </c>
      <c r="F946" s="364" t="s">
        <v>30</v>
      </c>
      <c r="G946" s="364">
        <v>45.563881356360966</v>
      </c>
      <c r="H946" s="364">
        <v>62274257.414863408</v>
      </c>
      <c r="I946" s="364">
        <v>2.1766360820136339</v>
      </c>
      <c r="J946" s="364">
        <v>5.359092326945655</v>
      </c>
      <c r="K946" s="364">
        <v>1.6859716009879291</v>
      </c>
      <c r="L946" s="364" t="s">
        <v>30</v>
      </c>
      <c r="M946" s="364">
        <v>63.219000000000001</v>
      </c>
      <c r="N946" s="364">
        <v>4.0421281327305547E-2</v>
      </c>
      <c r="O946" s="364">
        <v>24.29191241898117</v>
      </c>
      <c r="P946" s="364">
        <v>4.6607610688154908E-5</v>
      </c>
      <c r="Q946" s="364">
        <v>0.8681501855214635</v>
      </c>
      <c r="R946" s="364" t="s">
        <v>30</v>
      </c>
      <c r="S946" s="654">
        <f t="shared" si="393"/>
        <v>63.219000000000001</v>
      </c>
      <c r="U946">
        <f t="shared" si="391"/>
        <v>13</v>
      </c>
      <c r="V946" t="str">
        <f t="shared" si="394"/>
        <v>RH0</v>
      </c>
    </row>
    <row r="947" spans="1:22" outlineLevel="2">
      <c r="A947">
        <v>45</v>
      </c>
      <c r="B947" t="s">
        <v>2483</v>
      </c>
      <c r="C947" s="364">
        <v>3.5409392094504049</v>
      </c>
      <c r="D947" s="364" t="s">
        <v>30</v>
      </c>
      <c r="E947" s="364">
        <v>18.09539787176805</v>
      </c>
      <c r="F947" s="364" t="s">
        <v>30</v>
      </c>
      <c r="G947" s="364">
        <v>45.462159370698835</v>
      </c>
      <c r="H947" s="364">
        <v>62700382.4103221</v>
      </c>
      <c r="I947" s="364">
        <v>1.73673971108389</v>
      </c>
      <c r="J947" s="364">
        <v>5.1948715998750359</v>
      </c>
      <c r="K947" s="364">
        <v>1.6680559127048911</v>
      </c>
      <c r="L947" s="364" t="s">
        <v>30</v>
      </c>
      <c r="M947" s="364">
        <v>57.029000000000003</v>
      </c>
      <c r="N947" s="364">
        <v>4.3989357783959557E-2</v>
      </c>
      <c r="O947" s="364">
        <v>24.105932129944911</v>
      </c>
      <c r="P947" s="364">
        <v>6.9884412195214671E-5</v>
      </c>
      <c r="Q947" s="364">
        <v>0.73875067449357767</v>
      </c>
      <c r="R947" s="364" t="s">
        <v>30</v>
      </c>
      <c r="S947" s="654">
        <f t="shared" si="393"/>
        <v>57.029000000000003</v>
      </c>
      <c r="U947">
        <f t="shared" si="391"/>
        <v>14</v>
      </c>
      <c r="V947" t="str">
        <f t="shared" si="394"/>
        <v>MT1</v>
      </c>
    </row>
    <row r="948" spans="1:22" outlineLevel="2">
      <c r="A948">
        <v>46</v>
      </c>
      <c r="B948" t="s">
        <v>2484</v>
      </c>
      <c r="C948" s="364">
        <v>3.7629405135828762</v>
      </c>
      <c r="D948" s="364" t="s">
        <v>30</v>
      </c>
      <c r="E948" s="364">
        <v>18.590235222644001</v>
      </c>
      <c r="F948" s="364" t="s">
        <v>30</v>
      </c>
      <c r="G948" s="364">
        <v>43.459366379995686</v>
      </c>
      <c r="H948" s="364">
        <v>65150904.644953258</v>
      </c>
      <c r="I948" s="364">
        <v>1.7905756567588971</v>
      </c>
      <c r="J948" s="364">
        <v>5.2474198425875294</v>
      </c>
      <c r="K948" s="364">
        <v>1.996510850086163</v>
      </c>
      <c r="L948" s="364" t="s">
        <v>30</v>
      </c>
      <c r="M948" s="364">
        <v>60.521000000000001</v>
      </c>
      <c r="N948" s="364">
        <v>4.0955370608432302E-2</v>
      </c>
      <c r="O948" s="364">
        <v>23.51179017083858</v>
      </c>
      <c r="P948" s="364">
        <v>4.8027627654492581E-5</v>
      </c>
      <c r="Q948" s="364">
        <v>0.86046263067912876</v>
      </c>
      <c r="R948" s="364" t="s">
        <v>30</v>
      </c>
      <c r="S948" s="654">
        <f t="shared" si="393"/>
        <v>60.521000000000001</v>
      </c>
      <c r="U948">
        <f t="shared" si="391"/>
        <v>15</v>
      </c>
      <c r="V948" t="str">
        <f t="shared" si="394"/>
        <v>HR5</v>
      </c>
    </row>
    <row r="949" spans="1:22" outlineLevel="2">
      <c r="A949">
        <v>47</v>
      </c>
      <c r="B949" t="s">
        <v>2485</v>
      </c>
      <c r="C949" s="364">
        <v>3.736955457402189</v>
      </c>
      <c r="D949" s="364" t="s">
        <v>30</v>
      </c>
      <c r="E949" s="364">
        <v>18.279672209352078</v>
      </c>
      <c r="F949" s="364" t="s">
        <v>30</v>
      </c>
      <c r="G949" s="364">
        <v>39.946440386605104</v>
      </c>
      <c r="H949" s="364">
        <v>66848035.414334938</v>
      </c>
      <c r="I949" s="364">
        <v>2.0455532519623589</v>
      </c>
      <c r="J949" s="364">
        <v>5.6997756602467318</v>
      </c>
      <c r="K949" s="364">
        <v>1.780942100105551</v>
      </c>
      <c r="L949" s="364" t="s">
        <v>30</v>
      </c>
      <c r="M949" s="364">
        <v>59.486499999999999</v>
      </c>
      <c r="N949" s="364">
        <v>4.2901565993036267E-2</v>
      </c>
      <c r="O949" s="364">
        <v>24.178695192763211</v>
      </c>
      <c r="P949" s="364">
        <v>7.7151733269749452E-5</v>
      </c>
      <c r="Q949" s="364">
        <v>1.0316006614198701</v>
      </c>
      <c r="R949" s="364" t="s">
        <v>30</v>
      </c>
      <c r="S949" s="654">
        <f t="shared" si="393"/>
        <v>59.486499999999999</v>
      </c>
      <c r="U949">
        <f t="shared" si="391"/>
        <v>16</v>
      </c>
      <c r="V949" t="str">
        <f t="shared" si="394"/>
        <v>MO3</v>
      </c>
    </row>
    <row r="950" spans="1:22" outlineLevel="2">
      <c r="A950">
        <v>48</v>
      </c>
      <c r="B950" t="s">
        <v>2486</v>
      </c>
      <c r="C950" s="364">
        <v>3.25367751857135</v>
      </c>
      <c r="D950" s="364" t="s">
        <v>30</v>
      </c>
      <c r="E950" s="364">
        <v>18.008460469119669</v>
      </c>
      <c r="F950" s="364" t="s">
        <v>30</v>
      </c>
      <c r="G950" s="364">
        <v>41.625627805435684</v>
      </c>
      <c r="H950" s="364">
        <v>58582756.163773708</v>
      </c>
      <c r="I950" s="364">
        <v>1.8076097914009159</v>
      </c>
      <c r="J950" s="364">
        <v>5.1094589908414214</v>
      </c>
      <c r="K950" s="364">
        <v>1.639376059771082</v>
      </c>
      <c r="L950" s="364" t="s">
        <v>30</v>
      </c>
      <c r="M950" s="364">
        <v>58.776000000000003</v>
      </c>
      <c r="N950" s="364">
        <v>4.4851641724869142E-2</v>
      </c>
      <c r="O950" s="364">
        <v>23.377252852481121</v>
      </c>
      <c r="P950" s="364">
        <v>5.5233605125412097E-5</v>
      </c>
      <c r="Q950" s="364">
        <v>0.68904792522380243</v>
      </c>
      <c r="R950" s="364" t="s">
        <v>30</v>
      </c>
      <c r="S950" s="654">
        <f t="shared" si="393"/>
        <v>58.776000000000003</v>
      </c>
      <c r="U950">
        <f t="shared" si="391"/>
        <v>17</v>
      </c>
      <c r="V950" t="str">
        <f t="shared" si="394"/>
        <v>NE4</v>
      </c>
    </row>
    <row r="951" spans="1:22" outlineLevel="2">
      <c r="A951">
        <v>49</v>
      </c>
      <c r="B951" t="s">
        <v>2487</v>
      </c>
      <c r="C951" s="364">
        <v>3.6666174742992741</v>
      </c>
      <c r="D951" s="364" t="s">
        <v>30</v>
      </c>
      <c r="E951" s="364">
        <v>18.924360570384732</v>
      </c>
      <c r="F951" s="364" t="s">
        <v>30</v>
      </c>
      <c r="G951" s="364">
        <v>42.977528678770206</v>
      </c>
      <c r="H951" s="364">
        <v>57975825.249598563</v>
      </c>
      <c r="I951" s="364">
        <v>2.0282810728958869</v>
      </c>
      <c r="J951" s="364">
        <v>5.4955155657658183</v>
      </c>
      <c r="K951" s="364">
        <v>1.8069745327434961</v>
      </c>
      <c r="L951" s="364" t="s">
        <v>30</v>
      </c>
      <c r="M951" s="364">
        <v>62.811500000000009</v>
      </c>
      <c r="N951" s="364">
        <v>4.0954888376993029E-2</v>
      </c>
      <c r="O951" s="364">
        <v>23.538975483110189</v>
      </c>
      <c r="P951" s="364">
        <v>5.252334595342333E-5</v>
      </c>
      <c r="Q951" s="364">
        <v>0.78675614677093941</v>
      </c>
      <c r="R951" s="364" t="s">
        <v>30</v>
      </c>
      <c r="S951" s="654">
        <f t="shared" si="393"/>
        <v>62.811500000000009</v>
      </c>
      <c r="U951">
        <f t="shared" si="391"/>
        <v>18</v>
      </c>
      <c r="V951" t="str">
        <f t="shared" si="394"/>
        <v>MI0</v>
      </c>
    </row>
    <row r="952" spans="1:22" outlineLevel="2">
      <c r="A952">
        <v>50</v>
      </c>
      <c r="B952" t="s">
        <v>2488</v>
      </c>
      <c r="C952" s="364">
        <v>3.6163782812951242</v>
      </c>
      <c r="D952" s="364" t="s">
        <v>30</v>
      </c>
      <c r="E952" s="364">
        <v>18.134192949375731</v>
      </c>
      <c r="F952" s="364" t="s">
        <v>30</v>
      </c>
      <c r="G952" s="364">
        <v>42.262954226571303</v>
      </c>
      <c r="H952" s="364">
        <v>65868843.288383618</v>
      </c>
      <c r="I952" s="364">
        <v>2.000289803379633</v>
      </c>
      <c r="J952" s="364">
        <v>5.4529521621185122</v>
      </c>
      <c r="K952" s="364">
        <v>1.7036154151983161</v>
      </c>
      <c r="L952" s="364" t="s">
        <v>30</v>
      </c>
      <c r="M952" s="364">
        <v>60.567999999999998</v>
      </c>
      <c r="N952" s="364">
        <v>4.4316186918334707E-2</v>
      </c>
      <c r="O952" s="364">
        <v>23.671936726678869</v>
      </c>
      <c r="P952" s="364">
        <v>6.7802761483806958E-5</v>
      </c>
      <c r="Q952" s="364">
        <v>0.92822375744083163</v>
      </c>
      <c r="R952" s="364" t="s">
        <v>30</v>
      </c>
      <c r="S952" s="654">
        <f t="shared" si="393"/>
        <v>60.567999999999998</v>
      </c>
      <c r="U952">
        <f t="shared" si="391"/>
        <v>19</v>
      </c>
      <c r="V952" t="str">
        <f t="shared" si="394"/>
        <v>CO0</v>
      </c>
    </row>
    <row r="953" spans="1:22" outlineLevel="2">
      <c r="A953">
        <v>51</v>
      </c>
      <c r="B953" t="s">
        <v>2489</v>
      </c>
      <c r="C953" s="364">
        <v>3.72601324433976</v>
      </c>
      <c r="D953" s="364" t="s">
        <v>30</v>
      </c>
      <c r="E953" s="364">
        <v>18.030610898284859</v>
      </c>
      <c r="F953" s="364" t="s">
        <v>30</v>
      </c>
      <c r="G953" s="364">
        <v>42.443440298132273</v>
      </c>
      <c r="H953" s="364">
        <v>65513245.840286769</v>
      </c>
      <c r="I953" s="364">
        <v>1.760624972099367</v>
      </c>
      <c r="J953" s="364">
        <v>5.8221648643818522</v>
      </c>
      <c r="K953" s="364">
        <v>2.0841026227724391</v>
      </c>
      <c r="L953" s="364" t="s">
        <v>30</v>
      </c>
      <c r="M953" s="364">
        <v>58.369</v>
      </c>
      <c r="N953" s="364">
        <v>4.3130412754380287E-2</v>
      </c>
      <c r="O953" s="364">
        <v>24.325025558347448</v>
      </c>
      <c r="P953" s="364">
        <v>8.3320163253201127E-5</v>
      </c>
      <c r="Q953" s="364">
        <v>0.79155031822416855</v>
      </c>
      <c r="R953" s="364" t="s">
        <v>30</v>
      </c>
      <c r="S953" s="654">
        <f t="shared" si="393"/>
        <v>58.369</v>
      </c>
      <c r="U953">
        <f t="shared" si="391"/>
        <v>20</v>
      </c>
      <c r="V953" t="str">
        <f t="shared" si="394"/>
        <v>BI0</v>
      </c>
    </row>
    <row r="954" spans="1:22" outlineLevel="2">
      <c r="A954">
        <v>52</v>
      </c>
      <c r="B954" t="s">
        <v>2490</v>
      </c>
      <c r="C954" s="364">
        <v>3.8498170627515971</v>
      </c>
      <c r="D954" s="364" t="s">
        <v>30</v>
      </c>
      <c r="E954" s="364">
        <v>18.651948851956931</v>
      </c>
      <c r="F954" s="364" t="s">
        <v>30</v>
      </c>
      <c r="G954" s="364">
        <v>45.169336423721859</v>
      </c>
      <c r="H954" s="364">
        <v>64969052.961873189</v>
      </c>
      <c r="I954" s="364">
        <v>1.4243962369501499</v>
      </c>
      <c r="J954" s="364">
        <v>5.5080287094874558</v>
      </c>
      <c r="K954" s="364">
        <v>1.6052978177973189</v>
      </c>
      <c r="L954" s="364" t="s">
        <v>30</v>
      </c>
      <c r="M954" s="364">
        <v>59.688000000000002</v>
      </c>
      <c r="N954" s="364">
        <v>4.0901885061086218E-2</v>
      </c>
      <c r="O954" s="364">
        <v>23.960504568682978</v>
      </c>
      <c r="P954" s="364">
        <v>6.332483624850777E-5</v>
      </c>
      <c r="Q954" s="364">
        <v>0.81670915648213227</v>
      </c>
      <c r="R954" s="364" t="s">
        <v>30</v>
      </c>
      <c r="S954" s="654">
        <f t="shared" si="393"/>
        <v>59.688000000000002</v>
      </c>
      <c r="U954">
        <f t="shared" si="391"/>
        <v>21</v>
      </c>
      <c r="V954" t="str">
        <f t="shared" si="394"/>
        <v>EDK</v>
      </c>
    </row>
    <row r="955" spans="1:22" outlineLevel="2">
      <c r="A955">
        <v>53</v>
      </c>
      <c r="B955" t="s">
        <v>2491</v>
      </c>
      <c r="C955" s="364">
        <v>3.3647561465726041</v>
      </c>
      <c r="D955" s="364" t="s">
        <v>30</v>
      </c>
      <c r="E955" s="364">
        <v>18.083081098255139</v>
      </c>
      <c r="F955" s="364" t="s">
        <v>30</v>
      </c>
      <c r="G955" s="364">
        <v>48.94277458882911</v>
      </c>
      <c r="H955" s="364">
        <v>59361267.545163147</v>
      </c>
      <c r="I955" s="364">
        <v>1.98416595877502</v>
      </c>
      <c r="J955" s="364">
        <v>5.4615481998677762</v>
      </c>
      <c r="K955" s="364">
        <v>1.6791235204117081</v>
      </c>
      <c r="L955" s="364" t="s">
        <v>30</v>
      </c>
      <c r="M955" s="364">
        <v>57.705500000000001</v>
      </c>
      <c r="N955" s="364">
        <v>4.7544360856386768E-2</v>
      </c>
      <c r="O955" s="364">
        <v>24.071048374341629</v>
      </c>
      <c r="P955" s="364">
        <v>7.0849111599316362E-5</v>
      </c>
      <c r="Q955" s="364">
        <v>0.86865764904073095</v>
      </c>
      <c r="R955" s="364" t="s">
        <v>30</v>
      </c>
      <c r="S955" s="654">
        <f t="shared" si="393"/>
        <v>57.705500000000001</v>
      </c>
      <c r="U955">
        <f t="shared" si="391"/>
        <v>22</v>
      </c>
      <c r="V955" t="str">
        <f t="shared" si="394"/>
        <v>IN7</v>
      </c>
    </row>
    <row r="956" spans="1:22" outlineLevel="2">
      <c r="A956">
        <v>54</v>
      </c>
      <c r="B956" t="s">
        <v>2492</v>
      </c>
      <c r="C956" s="364">
        <v>3.3510043584002358</v>
      </c>
      <c r="D956" s="364" t="s">
        <v>30</v>
      </c>
      <c r="E956" s="364">
        <v>18.833011531184621</v>
      </c>
      <c r="F956" s="364" t="s">
        <v>30</v>
      </c>
      <c r="G956" s="364">
        <v>45.263175647049302</v>
      </c>
      <c r="H956" s="364">
        <v>54329559.031224132</v>
      </c>
      <c r="I956" s="364">
        <v>2.1578846478057789</v>
      </c>
      <c r="J956" s="364">
        <v>5.8036203916954481</v>
      </c>
      <c r="K956" s="364">
        <v>1.805448076971121</v>
      </c>
      <c r="L956" s="364" t="s">
        <v>30</v>
      </c>
      <c r="M956" s="364">
        <v>58.845500000000001</v>
      </c>
      <c r="N956" s="364">
        <v>4.7981973249082439E-2</v>
      </c>
      <c r="O956" s="364">
        <v>23.166136037835258</v>
      </c>
      <c r="P956" s="364">
        <v>8.1191787834029733E-5</v>
      </c>
      <c r="Q956" s="364">
        <v>0.89627546399704494</v>
      </c>
      <c r="R956" s="364" t="s">
        <v>30</v>
      </c>
      <c r="S956" s="654">
        <f t="shared" si="393"/>
        <v>58.845500000000001</v>
      </c>
      <c r="U956">
        <f t="shared" si="391"/>
        <v>23</v>
      </c>
      <c r="V956" t="str">
        <f t="shared" si="394"/>
        <v>TV7</v>
      </c>
    </row>
    <row r="957" spans="1:22" outlineLevel="2">
      <c r="A957">
        <v>55</v>
      </c>
      <c r="B957" t="s">
        <v>2493</v>
      </c>
      <c r="C957" s="364">
        <v>3.3299795178999538</v>
      </c>
      <c r="D957" s="364" t="s">
        <v>30</v>
      </c>
      <c r="E957" s="364">
        <v>18.321456514487569</v>
      </c>
      <c r="F957" s="364" t="s">
        <v>30</v>
      </c>
      <c r="G957" s="364">
        <v>40.053760764586798</v>
      </c>
      <c r="H957" s="364">
        <v>54143870.290373527</v>
      </c>
      <c r="I957" s="364">
        <v>2.3208208432046882</v>
      </c>
      <c r="J957" s="364">
        <v>5.2740193558698394</v>
      </c>
      <c r="K957" s="364">
        <v>1.906903670492424</v>
      </c>
      <c r="L957" s="364" t="s">
        <v>30</v>
      </c>
      <c r="M957" s="364">
        <v>57.162999999999997</v>
      </c>
      <c r="N957" s="364">
        <v>4.6142606666966193E-2</v>
      </c>
      <c r="O957" s="364">
        <v>23.629817812828389</v>
      </c>
      <c r="P957" s="364">
        <v>6.7724356279819317E-5</v>
      </c>
      <c r="Q957" s="364">
        <v>0.81799227883921677</v>
      </c>
      <c r="R957" s="364" t="s">
        <v>30</v>
      </c>
      <c r="S957" s="654">
        <f t="shared" si="393"/>
        <v>57.162999999999997</v>
      </c>
      <c r="U957">
        <f t="shared" si="391"/>
        <v>24</v>
      </c>
      <c r="V957" t="str">
        <f t="shared" si="394"/>
        <v>MO2</v>
      </c>
    </row>
    <row r="958" spans="1:22" outlineLevel="2">
      <c r="A958">
        <v>56</v>
      </c>
      <c r="B958" t="s">
        <v>2494</v>
      </c>
      <c r="C958" s="364">
        <v>3.785441515100147</v>
      </c>
      <c r="D958" s="364" t="s">
        <v>30</v>
      </c>
      <c r="E958" s="364">
        <v>18.716085083494249</v>
      </c>
      <c r="F958" s="364" t="s">
        <v>30</v>
      </c>
      <c r="G958" s="364">
        <v>45.444252917111811</v>
      </c>
      <c r="H958" s="364">
        <v>61532600.87957295</v>
      </c>
      <c r="I958" s="364">
        <v>1.7883130507245959</v>
      </c>
      <c r="J958" s="364">
        <v>5.0043562928498124</v>
      </c>
      <c r="K958" s="364">
        <v>1.725718963270068</v>
      </c>
      <c r="L958" s="364" t="s">
        <v>30</v>
      </c>
      <c r="M958" s="364">
        <v>60.446000000000012</v>
      </c>
      <c r="N958" s="364">
        <v>4.0730662075613357E-2</v>
      </c>
      <c r="O958" s="364">
        <v>23.59057943511036</v>
      </c>
      <c r="P958" s="364">
        <v>3.6009589279005692E-5</v>
      </c>
      <c r="Q958" s="364">
        <v>0.7325612272183657</v>
      </c>
      <c r="R958" s="364" t="s">
        <v>30</v>
      </c>
      <c r="S958" s="654">
        <f t="shared" si="393"/>
        <v>60.446000000000012</v>
      </c>
      <c r="U958">
        <f t="shared" si="391"/>
        <v>25</v>
      </c>
      <c r="V958" t="str">
        <f t="shared" si="394"/>
        <v>WO9</v>
      </c>
    </row>
    <row r="959" spans="1:22" outlineLevel="2">
      <c r="A959">
        <v>57</v>
      </c>
      <c r="B959" t="s">
        <v>2495</v>
      </c>
      <c r="C959" s="364">
        <v>3.724133081382746</v>
      </c>
      <c r="D959" s="364" t="s">
        <v>30</v>
      </c>
      <c r="E959" s="364">
        <v>18.344834468948338</v>
      </c>
      <c r="F959" s="364" t="s">
        <v>30</v>
      </c>
      <c r="G959" s="364">
        <v>43.588604295591409</v>
      </c>
      <c r="H959" s="364">
        <v>66110894.810663231</v>
      </c>
      <c r="I959" s="364">
        <v>2.261103332085078</v>
      </c>
      <c r="J959" s="364">
        <v>5.5964631875158481</v>
      </c>
      <c r="K959" s="364">
        <v>2.0607838688419671</v>
      </c>
      <c r="L959" s="364" t="s">
        <v>30</v>
      </c>
      <c r="M959" s="364">
        <v>60.691499999999998</v>
      </c>
      <c r="N959" s="364">
        <v>4.007363833678982E-2</v>
      </c>
      <c r="O959" s="364">
        <v>23.973609744956661</v>
      </c>
      <c r="P959" s="364">
        <v>6.0109709012343028E-5</v>
      </c>
      <c r="Q959" s="364">
        <v>0.811909142866031</v>
      </c>
      <c r="R959" s="364" t="s">
        <v>30</v>
      </c>
      <c r="S959" s="654">
        <f t="shared" si="393"/>
        <v>60.691499999999998</v>
      </c>
      <c r="U959">
        <f t="shared" si="391"/>
        <v>26</v>
      </c>
      <c r="V959" t="str">
        <f t="shared" si="394"/>
        <v>RV0</v>
      </c>
    </row>
    <row r="960" spans="1:22" outlineLevel="2">
      <c r="A960">
        <v>58</v>
      </c>
      <c r="B960" t="s">
        <v>2496</v>
      </c>
      <c r="C960" s="364">
        <v>3.5080105465549232</v>
      </c>
      <c r="D960" s="364" t="s">
        <v>30</v>
      </c>
      <c r="E960" s="364">
        <v>18.589801691512541</v>
      </c>
      <c r="F960" s="364" t="s">
        <v>30</v>
      </c>
      <c r="G960" s="364">
        <v>44.731130259638483</v>
      </c>
      <c r="H960" s="364">
        <v>57680005.65488755</v>
      </c>
      <c r="I960" s="364">
        <v>1.608174763045338</v>
      </c>
      <c r="J960" s="364">
        <v>4.965793583333161</v>
      </c>
      <c r="K960" s="364">
        <v>2.0393296132355641</v>
      </c>
      <c r="L960" s="364" t="s">
        <v>30</v>
      </c>
      <c r="M960" s="364">
        <v>59.313499999999998</v>
      </c>
      <c r="N960" s="364">
        <v>4.3159059652118872E-2</v>
      </c>
      <c r="O960" s="364">
        <v>23.900103046865731</v>
      </c>
      <c r="P960" s="364">
        <v>5.0375238420784029E-5</v>
      </c>
      <c r="Q960" s="364">
        <v>0.81520674337493881</v>
      </c>
      <c r="R960" s="364" t="s">
        <v>30</v>
      </c>
      <c r="S960" s="654">
        <f t="shared" si="393"/>
        <v>59.313499999999998</v>
      </c>
      <c r="U960">
        <f t="shared" si="391"/>
        <v>27</v>
      </c>
      <c r="V960" t="str">
        <f t="shared" si="394"/>
        <v>CR0</v>
      </c>
    </row>
    <row r="961" spans="1:22" outlineLevel="2">
      <c r="A961">
        <v>59</v>
      </c>
      <c r="B961" t="s">
        <v>2497</v>
      </c>
      <c r="C961" s="364">
        <v>3.7476521924279238</v>
      </c>
      <c r="D961" s="364" t="s">
        <v>30</v>
      </c>
      <c r="E961" s="364">
        <v>18.724681094573601</v>
      </c>
      <c r="F961" s="364" t="s">
        <v>30</v>
      </c>
      <c r="G961" s="364">
        <v>42.969987740535011</v>
      </c>
      <c r="H961" s="364">
        <v>65398621.588444106</v>
      </c>
      <c r="I961" s="364">
        <v>1.8024885503525589</v>
      </c>
      <c r="J961" s="364">
        <v>5.3578502441564417</v>
      </c>
      <c r="K961" s="364">
        <v>1.9575130820692821</v>
      </c>
      <c r="L961" s="364" t="s">
        <v>30</v>
      </c>
      <c r="M961" s="364">
        <v>60.516500000000001</v>
      </c>
      <c r="N961" s="364">
        <v>4.0210687656234208E-2</v>
      </c>
      <c r="O961" s="364">
        <v>23.509871204102879</v>
      </c>
      <c r="P961" s="364">
        <v>4.8624334205528182E-5</v>
      </c>
      <c r="Q961" s="364">
        <v>0.82728452695762167</v>
      </c>
      <c r="R961" s="364" t="s">
        <v>30</v>
      </c>
      <c r="S961" s="654">
        <f t="shared" si="393"/>
        <v>60.516500000000001</v>
      </c>
      <c r="U961">
        <f t="shared" si="391"/>
        <v>28</v>
      </c>
      <c r="V961" t="str">
        <f t="shared" si="394"/>
        <v>BA7</v>
      </c>
    </row>
    <row r="962" spans="1:22" outlineLevel="2">
      <c r="A962">
        <v>60</v>
      </c>
      <c r="B962" t="s">
        <v>2498</v>
      </c>
      <c r="C962" s="651">
        <v>3.5579855530432578</v>
      </c>
      <c r="D962" s="651" t="s">
        <v>30</v>
      </c>
      <c r="E962" s="651">
        <v>18.64423323800068</v>
      </c>
      <c r="F962" s="651" t="s">
        <v>30</v>
      </c>
      <c r="G962" s="651">
        <v>42.242882871534839</v>
      </c>
      <c r="H962" s="651">
        <v>59214884.199675143</v>
      </c>
      <c r="I962" s="651">
        <v>1.8429284654703511</v>
      </c>
      <c r="J962" s="651">
        <v>4.7941544502867854</v>
      </c>
      <c r="K962" s="651">
        <v>1.5610189872135161</v>
      </c>
      <c r="L962" s="651" t="s">
        <v>30</v>
      </c>
      <c r="M962" s="651">
        <v>57.713500000000003</v>
      </c>
      <c r="N962" s="651">
        <v>4.4403063460636862E-2</v>
      </c>
      <c r="O962" s="651">
        <v>24.37976418981491</v>
      </c>
      <c r="P962" s="651">
        <v>5.4026684049946882E-5</v>
      </c>
      <c r="Q962" s="651">
        <v>0.86856074440997311</v>
      </c>
      <c r="R962" s="651" t="s">
        <v>30</v>
      </c>
      <c r="S962" s="654">
        <f t="shared" si="393"/>
        <v>57.713500000000003</v>
      </c>
      <c r="U962">
        <f t="shared" si="391"/>
        <v>29</v>
      </c>
      <c r="V962" t="str">
        <f t="shared" si="394"/>
        <v>AN4</v>
      </c>
    </row>
    <row r="963" spans="1:22" outlineLevel="1">
      <c r="A963" s="623" t="s">
        <v>2522</v>
      </c>
      <c r="B963" s="623"/>
      <c r="C963" s="624"/>
      <c r="D963" s="624" t="s">
        <v>30</v>
      </c>
      <c r="E963" s="624"/>
      <c r="F963" s="624" t="s">
        <v>30</v>
      </c>
      <c r="G963" s="624"/>
      <c r="H963" s="624"/>
      <c r="I963" s="624"/>
      <c r="J963" s="624"/>
      <c r="K963" s="624"/>
      <c r="L963" s="624"/>
      <c r="M963" s="624"/>
      <c r="N963" s="624"/>
      <c r="O963" s="624"/>
      <c r="P963" s="624"/>
      <c r="Q963" s="624"/>
      <c r="R963" s="624" t="s">
        <v>30</v>
      </c>
      <c r="S963" s="653">
        <f t="shared" si="390"/>
        <v>0</v>
      </c>
      <c r="U963">
        <v>0</v>
      </c>
      <c r="V963" s="652" t="s">
        <v>2534</v>
      </c>
    </row>
    <row r="964" spans="1:22" outlineLevel="2">
      <c r="A964">
        <v>62</v>
      </c>
      <c r="C964" s="364"/>
      <c r="D964" s="364" t="s">
        <v>30</v>
      </c>
      <c r="E964" s="364"/>
      <c r="F964" s="364" t="s">
        <v>30</v>
      </c>
      <c r="G964" s="364"/>
      <c r="H964" s="364"/>
      <c r="I964" s="364"/>
      <c r="J964" s="364"/>
      <c r="K964" s="364"/>
      <c r="L964" s="364"/>
      <c r="M964" s="364"/>
      <c r="N964" s="364"/>
      <c r="O964" s="364"/>
      <c r="P964" s="364"/>
      <c r="Q964" s="364"/>
      <c r="R964" s="364" t="s">
        <v>30</v>
      </c>
      <c r="S964" s="653">
        <f t="shared" si="390"/>
        <v>0</v>
      </c>
      <c r="U964">
        <f t="shared" si="391"/>
        <v>1</v>
      </c>
      <c r="V964" t="str">
        <f t="shared" ref="V964:V1027" si="395">LEFT($B964&amp;"  ",2)&amp;RIGHT(" "&amp;$B964,1)</f>
        <v xml:space="preserve">   </v>
      </c>
    </row>
    <row r="965" spans="1:22" outlineLevel="2">
      <c r="A965">
        <v>63</v>
      </c>
      <c r="C965" s="364"/>
      <c r="D965" s="364" t="s">
        <v>30</v>
      </c>
      <c r="E965" s="364"/>
      <c r="F965" s="364" t="s">
        <v>30</v>
      </c>
      <c r="G965" s="364"/>
      <c r="H965" s="364"/>
      <c r="I965" s="364"/>
      <c r="J965" s="364"/>
      <c r="K965" s="364"/>
      <c r="L965" s="364"/>
      <c r="M965" s="364"/>
      <c r="N965" s="364"/>
      <c r="O965" s="364"/>
      <c r="P965" s="364"/>
      <c r="Q965" s="364"/>
      <c r="R965" s="364" t="s">
        <v>30</v>
      </c>
      <c r="S965" s="653">
        <f t="shared" si="390"/>
        <v>0</v>
      </c>
      <c r="U965">
        <f t="shared" si="391"/>
        <v>2</v>
      </c>
      <c r="V965" t="str">
        <f t="shared" si="395"/>
        <v xml:space="preserve">   </v>
      </c>
    </row>
    <row r="966" spans="1:22" outlineLevel="2">
      <c r="A966">
        <v>64</v>
      </c>
      <c r="C966" s="364"/>
      <c r="D966" s="364" t="s">
        <v>30</v>
      </c>
      <c r="E966" s="364"/>
      <c r="F966" s="364" t="s">
        <v>30</v>
      </c>
      <c r="G966" s="364"/>
      <c r="H966" s="364"/>
      <c r="I966" s="364"/>
      <c r="J966" s="364"/>
      <c r="K966" s="364"/>
      <c r="L966" s="364"/>
      <c r="M966" s="364"/>
      <c r="N966" s="364"/>
      <c r="O966" s="364"/>
      <c r="P966" s="364"/>
      <c r="Q966" s="364"/>
      <c r="R966" s="364" t="s">
        <v>30</v>
      </c>
      <c r="S966" s="653">
        <f t="shared" si="390"/>
        <v>0</v>
      </c>
      <c r="U966">
        <f t="shared" si="391"/>
        <v>3</v>
      </c>
      <c r="V966" t="str">
        <f t="shared" si="395"/>
        <v xml:space="preserve">   </v>
      </c>
    </row>
    <row r="967" spans="1:22" outlineLevel="2">
      <c r="A967">
        <v>65</v>
      </c>
      <c r="C967" s="364"/>
      <c r="D967" s="364" t="s">
        <v>30</v>
      </c>
      <c r="E967" s="364"/>
      <c r="F967" s="364" t="s">
        <v>30</v>
      </c>
      <c r="G967" s="364"/>
      <c r="H967" s="364"/>
      <c r="I967" s="364"/>
      <c r="J967" s="364"/>
      <c r="K967" s="364"/>
      <c r="L967" s="364"/>
      <c r="M967" s="364"/>
      <c r="N967" s="364"/>
      <c r="O967" s="364"/>
      <c r="P967" s="364"/>
      <c r="Q967" s="364"/>
      <c r="R967" s="364" t="s">
        <v>30</v>
      </c>
      <c r="S967" s="653">
        <f t="shared" si="390"/>
        <v>0</v>
      </c>
      <c r="U967">
        <f t="shared" si="391"/>
        <v>4</v>
      </c>
      <c r="V967" t="str">
        <f t="shared" si="395"/>
        <v xml:space="preserve">   </v>
      </c>
    </row>
    <row r="968" spans="1:22" outlineLevel="2">
      <c r="A968">
        <v>66</v>
      </c>
      <c r="C968" s="364"/>
      <c r="D968" s="364" t="s">
        <v>30</v>
      </c>
      <c r="E968" s="364"/>
      <c r="F968" s="364" t="s">
        <v>30</v>
      </c>
      <c r="G968" s="364"/>
      <c r="H968" s="364"/>
      <c r="I968" s="364"/>
      <c r="J968" s="364"/>
      <c r="K968" s="364"/>
      <c r="L968" s="364"/>
      <c r="M968" s="364"/>
      <c r="N968" s="364"/>
      <c r="O968" s="364"/>
      <c r="P968" s="364"/>
      <c r="Q968" s="364"/>
      <c r="R968" s="364" t="s">
        <v>30</v>
      </c>
      <c r="S968" s="653">
        <f t="shared" ref="S968:S1031" si="396">$L968</f>
        <v>0</v>
      </c>
      <c r="U968">
        <f t="shared" si="391"/>
        <v>5</v>
      </c>
      <c r="V968" t="str">
        <f t="shared" si="395"/>
        <v xml:space="preserve">   </v>
      </c>
    </row>
    <row r="969" spans="1:22" outlineLevel="2">
      <c r="A969">
        <v>67</v>
      </c>
      <c r="C969" s="364"/>
      <c r="D969" s="364" t="s">
        <v>30</v>
      </c>
      <c r="E969" s="364"/>
      <c r="F969" s="364" t="s">
        <v>30</v>
      </c>
      <c r="G969" s="364"/>
      <c r="H969" s="364"/>
      <c r="I969" s="364"/>
      <c r="J969" s="364"/>
      <c r="K969" s="364"/>
      <c r="L969" s="364"/>
      <c r="M969" s="364"/>
      <c r="N969" s="364"/>
      <c r="O969" s="364"/>
      <c r="P969" s="364"/>
      <c r="Q969" s="364"/>
      <c r="R969" s="364" t="s">
        <v>30</v>
      </c>
      <c r="S969" s="653">
        <f t="shared" si="396"/>
        <v>0</v>
      </c>
      <c r="U969">
        <f t="shared" ref="U969:U1032" si="397">U968+1</f>
        <v>6</v>
      </c>
      <c r="V969" t="str">
        <f t="shared" si="395"/>
        <v xml:space="preserve">   </v>
      </c>
    </row>
    <row r="970" spans="1:22" outlineLevel="2">
      <c r="A970">
        <v>68</v>
      </c>
      <c r="C970" s="364"/>
      <c r="D970" s="364" t="s">
        <v>30</v>
      </c>
      <c r="E970" s="364"/>
      <c r="F970" s="364" t="s">
        <v>30</v>
      </c>
      <c r="G970" s="364"/>
      <c r="H970" s="364"/>
      <c r="I970" s="364"/>
      <c r="J970" s="364"/>
      <c r="K970" s="364"/>
      <c r="L970" s="364"/>
      <c r="M970" s="364"/>
      <c r="N970" s="364"/>
      <c r="O970" s="364"/>
      <c r="P970" s="364"/>
      <c r="Q970" s="364"/>
      <c r="R970" s="364" t="s">
        <v>30</v>
      </c>
      <c r="S970" s="653">
        <f t="shared" si="396"/>
        <v>0</v>
      </c>
      <c r="U970">
        <f t="shared" si="397"/>
        <v>7</v>
      </c>
      <c r="V970" t="str">
        <f t="shared" si="395"/>
        <v xml:space="preserve">   </v>
      </c>
    </row>
    <row r="971" spans="1:22" outlineLevel="2">
      <c r="A971">
        <v>69</v>
      </c>
      <c r="C971" s="364"/>
      <c r="D971" s="364" t="s">
        <v>30</v>
      </c>
      <c r="E971" s="364"/>
      <c r="F971" s="364" t="s">
        <v>30</v>
      </c>
      <c r="G971" s="364"/>
      <c r="H971" s="364"/>
      <c r="I971" s="364"/>
      <c r="J971" s="364"/>
      <c r="K971" s="364"/>
      <c r="L971" s="364"/>
      <c r="M971" s="364"/>
      <c r="N971" s="364"/>
      <c r="O971" s="364"/>
      <c r="P971" s="364"/>
      <c r="Q971" s="364"/>
      <c r="R971" s="364" t="s">
        <v>30</v>
      </c>
      <c r="S971" s="653">
        <f t="shared" si="396"/>
        <v>0</v>
      </c>
      <c r="U971">
        <f t="shared" si="397"/>
        <v>8</v>
      </c>
      <c r="V971" t="str">
        <f t="shared" si="395"/>
        <v xml:space="preserve">   </v>
      </c>
    </row>
    <row r="972" spans="1:22" outlineLevel="2">
      <c r="A972">
        <v>70</v>
      </c>
      <c r="C972" s="364"/>
      <c r="D972" s="364" t="s">
        <v>30</v>
      </c>
      <c r="E972" s="364"/>
      <c r="F972" s="364" t="s">
        <v>30</v>
      </c>
      <c r="G972" s="364"/>
      <c r="H972" s="364"/>
      <c r="I972" s="364"/>
      <c r="J972" s="364"/>
      <c r="K972" s="364"/>
      <c r="L972" s="364"/>
      <c r="M972" s="364"/>
      <c r="N972" s="364"/>
      <c r="O972" s="364"/>
      <c r="P972" s="364"/>
      <c r="Q972" s="364"/>
      <c r="R972" s="364" t="s">
        <v>30</v>
      </c>
      <c r="S972" s="653">
        <f t="shared" si="396"/>
        <v>0</v>
      </c>
      <c r="U972">
        <f t="shared" si="397"/>
        <v>9</v>
      </c>
      <c r="V972" t="str">
        <f t="shared" si="395"/>
        <v xml:space="preserve">   </v>
      </c>
    </row>
    <row r="973" spans="1:22" outlineLevel="2">
      <c r="A973">
        <v>71</v>
      </c>
      <c r="C973" s="364"/>
      <c r="D973" s="364" t="s">
        <v>30</v>
      </c>
      <c r="E973" s="364"/>
      <c r="F973" s="364" t="s">
        <v>30</v>
      </c>
      <c r="G973" s="364"/>
      <c r="H973" s="364"/>
      <c r="I973" s="364"/>
      <c r="J973" s="364"/>
      <c r="K973" s="364"/>
      <c r="L973" s="364"/>
      <c r="M973" s="364"/>
      <c r="N973" s="364"/>
      <c r="O973" s="364"/>
      <c r="P973" s="364"/>
      <c r="Q973" s="364"/>
      <c r="R973" s="364" t="s">
        <v>30</v>
      </c>
      <c r="S973" s="653">
        <f t="shared" si="396"/>
        <v>0</v>
      </c>
      <c r="U973">
        <f t="shared" si="397"/>
        <v>10</v>
      </c>
      <c r="V973" t="str">
        <f t="shared" si="395"/>
        <v xml:space="preserve">   </v>
      </c>
    </row>
    <row r="974" spans="1:22" outlineLevel="2">
      <c r="A974">
        <v>72</v>
      </c>
      <c r="C974" s="364"/>
      <c r="D974" s="364" t="s">
        <v>30</v>
      </c>
      <c r="E974" s="364"/>
      <c r="F974" s="364" t="s">
        <v>30</v>
      </c>
      <c r="G974" s="364"/>
      <c r="H974" s="364"/>
      <c r="I974" s="364"/>
      <c r="J974" s="364"/>
      <c r="K974" s="364"/>
      <c r="L974" s="364"/>
      <c r="M974" s="364"/>
      <c r="N974" s="364"/>
      <c r="O974" s="364"/>
      <c r="P974" s="364"/>
      <c r="Q974" s="364"/>
      <c r="R974" s="364" t="s">
        <v>30</v>
      </c>
      <c r="S974" s="653">
        <f t="shared" si="396"/>
        <v>0</v>
      </c>
      <c r="U974">
        <f t="shared" si="397"/>
        <v>11</v>
      </c>
      <c r="V974" t="str">
        <f t="shared" si="395"/>
        <v xml:space="preserve">   </v>
      </c>
    </row>
    <row r="975" spans="1:22" outlineLevel="2">
      <c r="A975">
        <v>73</v>
      </c>
      <c r="C975" s="364"/>
      <c r="D975" s="364" t="s">
        <v>30</v>
      </c>
      <c r="E975" s="364"/>
      <c r="F975" s="364" t="s">
        <v>30</v>
      </c>
      <c r="G975" s="364"/>
      <c r="H975" s="364"/>
      <c r="I975" s="364"/>
      <c r="J975" s="364"/>
      <c r="K975" s="364"/>
      <c r="L975" s="364"/>
      <c r="M975" s="364"/>
      <c r="N975" s="364"/>
      <c r="O975" s="364"/>
      <c r="P975" s="364"/>
      <c r="Q975" s="364"/>
      <c r="R975" s="364" t="s">
        <v>30</v>
      </c>
      <c r="S975" s="653">
        <f t="shared" si="396"/>
        <v>0</v>
      </c>
      <c r="U975">
        <f t="shared" si="397"/>
        <v>12</v>
      </c>
      <c r="V975" t="str">
        <f t="shared" si="395"/>
        <v xml:space="preserve">   </v>
      </c>
    </row>
    <row r="976" spans="1:22" outlineLevel="2">
      <c r="A976">
        <v>74</v>
      </c>
      <c r="C976" s="364"/>
      <c r="D976" s="364" t="s">
        <v>30</v>
      </c>
      <c r="E976" s="364"/>
      <c r="F976" s="364" t="s">
        <v>30</v>
      </c>
      <c r="G976" s="364"/>
      <c r="H976" s="364"/>
      <c r="I976" s="364"/>
      <c r="J976" s="364"/>
      <c r="K976" s="364"/>
      <c r="L976" s="364"/>
      <c r="M976" s="364"/>
      <c r="N976" s="364"/>
      <c r="O976" s="364"/>
      <c r="P976" s="364"/>
      <c r="Q976" s="364"/>
      <c r="R976" s="364" t="s">
        <v>30</v>
      </c>
      <c r="S976" s="653">
        <f t="shared" si="396"/>
        <v>0</v>
      </c>
      <c r="U976">
        <f t="shared" si="397"/>
        <v>13</v>
      </c>
      <c r="V976" t="str">
        <f t="shared" si="395"/>
        <v xml:space="preserve">   </v>
      </c>
    </row>
    <row r="977" spans="1:22" outlineLevel="2">
      <c r="A977">
        <v>75</v>
      </c>
      <c r="C977" s="364"/>
      <c r="D977" s="364" t="s">
        <v>30</v>
      </c>
      <c r="E977" s="364"/>
      <c r="F977" s="364" t="s">
        <v>30</v>
      </c>
      <c r="G977" s="364"/>
      <c r="H977" s="364"/>
      <c r="I977" s="364"/>
      <c r="J977" s="364"/>
      <c r="K977" s="364"/>
      <c r="L977" s="364"/>
      <c r="M977" s="364"/>
      <c r="N977" s="364"/>
      <c r="O977" s="364"/>
      <c r="P977" s="364"/>
      <c r="Q977" s="364"/>
      <c r="R977" s="364" t="s">
        <v>30</v>
      </c>
      <c r="S977" s="653">
        <f t="shared" si="396"/>
        <v>0</v>
      </c>
      <c r="U977">
        <f t="shared" si="397"/>
        <v>14</v>
      </c>
      <c r="V977" t="str">
        <f t="shared" si="395"/>
        <v xml:space="preserve">   </v>
      </c>
    </row>
    <row r="978" spans="1:22" outlineLevel="2">
      <c r="A978">
        <v>76</v>
      </c>
      <c r="C978" s="364"/>
      <c r="D978" s="364" t="s">
        <v>30</v>
      </c>
      <c r="E978" s="364"/>
      <c r="F978" s="364" t="s">
        <v>30</v>
      </c>
      <c r="G978" s="364"/>
      <c r="H978" s="364"/>
      <c r="I978" s="364"/>
      <c r="J978" s="364"/>
      <c r="K978" s="364"/>
      <c r="L978" s="364"/>
      <c r="M978" s="364"/>
      <c r="N978" s="364"/>
      <c r="O978" s="364"/>
      <c r="P978" s="364"/>
      <c r="Q978" s="364"/>
      <c r="R978" s="364" t="s">
        <v>30</v>
      </c>
      <c r="S978" s="653">
        <f t="shared" si="396"/>
        <v>0</v>
      </c>
      <c r="U978">
        <f t="shared" si="397"/>
        <v>15</v>
      </c>
      <c r="V978" t="str">
        <f t="shared" si="395"/>
        <v xml:space="preserve">   </v>
      </c>
    </row>
    <row r="979" spans="1:22" outlineLevel="2">
      <c r="A979">
        <v>77</v>
      </c>
      <c r="C979" s="364"/>
      <c r="D979" s="364" t="s">
        <v>30</v>
      </c>
      <c r="E979" s="364"/>
      <c r="F979" s="364" t="s">
        <v>30</v>
      </c>
      <c r="G979" s="364"/>
      <c r="H979" s="364"/>
      <c r="I979" s="364"/>
      <c r="J979" s="364"/>
      <c r="K979" s="364"/>
      <c r="L979" s="364"/>
      <c r="M979" s="364"/>
      <c r="N979" s="364"/>
      <c r="O979" s="364"/>
      <c r="P979" s="364"/>
      <c r="Q979" s="364"/>
      <c r="R979" s="364" t="s">
        <v>30</v>
      </c>
      <c r="S979" s="653">
        <f t="shared" si="396"/>
        <v>0</v>
      </c>
      <c r="U979">
        <f t="shared" si="397"/>
        <v>16</v>
      </c>
      <c r="V979" t="str">
        <f t="shared" si="395"/>
        <v xml:space="preserve">   </v>
      </c>
    </row>
    <row r="980" spans="1:22" outlineLevel="2">
      <c r="A980">
        <v>78</v>
      </c>
      <c r="C980" s="364"/>
      <c r="D980" s="364" t="s">
        <v>30</v>
      </c>
      <c r="E980" s="364"/>
      <c r="F980" s="364" t="s">
        <v>30</v>
      </c>
      <c r="G980" s="364"/>
      <c r="H980" s="364"/>
      <c r="I980" s="364"/>
      <c r="J980" s="364"/>
      <c r="K980" s="364"/>
      <c r="L980" s="364"/>
      <c r="M980" s="364"/>
      <c r="N980" s="364"/>
      <c r="O980" s="364"/>
      <c r="P980" s="364"/>
      <c r="Q980" s="364"/>
      <c r="R980" s="364" t="s">
        <v>30</v>
      </c>
      <c r="S980" s="653">
        <f t="shared" si="396"/>
        <v>0</v>
      </c>
      <c r="U980">
        <f t="shared" si="397"/>
        <v>17</v>
      </c>
      <c r="V980" t="str">
        <f t="shared" si="395"/>
        <v xml:space="preserve">   </v>
      </c>
    </row>
    <row r="981" spans="1:22" outlineLevel="2">
      <c r="A981">
        <v>79</v>
      </c>
      <c r="C981" s="364"/>
      <c r="D981" s="364" t="s">
        <v>30</v>
      </c>
      <c r="E981" s="364"/>
      <c r="F981" s="364" t="s">
        <v>30</v>
      </c>
      <c r="G981" s="364"/>
      <c r="H981" s="364"/>
      <c r="I981" s="364"/>
      <c r="J981" s="364"/>
      <c r="K981" s="364"/>
      <c r="L981" s="364"/>
      <c r="M981" s="364"/>
      <c r="N981" s="364"/>
      <c r="O981" s="364"/>
      <c r="P981" s="364"/>
      <c r="Q981" s="364"/>
      <c r="R981" s="364" t="s">
        <v>30</v>
      </c>
      <c r="S981" s="653">
        <f t="shared" si="396"/>
        <v>0</v>
      </c>
      <c r="U981">
        <f t="shared" si="397"/>
        <v>18</v>
      </c>
      <c r="V981" t="str">
        <f t="shared" si="395"/>
        <v xml:space="preserve">   </v>
      </c>
    </row>
    <row r="982" spans="1:22" outlineLevel="2">
      <c r="A982">
        <v>80</v>
      </c>
      <c r="C982" s="364"/>
      <c r="D982" s="364" t="s">
        <v>30</v>
      </c>
      <c r="E982" s="364"/>
      <c r="F982" s="364" t="s">
        <v>30</v>
      </c>
      <c r="G982" s="364"/>
      <c r="H982" s="364"/>
      <c r="I982" s="364"/>
      <c r="J982" s="364"/>
      <c r="K982" s="364"/>
      <c r="L982" s="364"/>
      <c r="M982" s="364"/>
      <c r="N982" s="364"/>
      <c r="O982" s="364"/>
      <c r="P982" s="364"/>
      <c r="Q982" s="364"/>
      <c r="R982" s="364" t="s">
        <v>30</v>
      </c>
      <c r="S982" s="653">
        <f t="shared" si="396"/>
        <v>0</v>
      </c>
      <c r="U982">
        <f t="shared" si="397"/>
        <v>19</v>
      </c>
      <c r="V982" t="str">
        <f t="shared" si="395"/>
        <v xml:space="preserve">   </v>
      </c>
    </row>
    <row r="983" spans="1:22" outlineLevel="2">
      <c r="A983">
        <v>81</v>
      </c>
      <c r="C983" s="364"/>
      <c r="D983" s="364" t="s">
        <v>30</v>
      </c>
      <c r="E983" s="364"/>
      <c r="F983" s="364" t="s">
        <v>30</v>
      </c>
      <c r="G983" s="364"/>
      <c r="H983" s="364"/>
      <c r="I983" s="364"/>
      <c r="J983" s="364"/>
      <c r="K983" s="364"/>
      <c r="L983" s="364"/>
      <c r="M983" s="364"/>
      <c r="N983" s="364"/>
      <c r="O983" s="364"/>
      <c r="P983" s="364"/>
      <c r="Q983" s="364"/>
      <c r="R983" s="364" t="s">
        <v>30</v>
      </c>
      <c r="S983" s="653">
        <f t="shared" si="396"/>
        <v>0</v>
      </c>
      <c r="U983">
        <f t="shared" si="397"/>
        <v>20</v>
      </c>
      <c r="V983" t="str">
        <f t="shared" si="395"/>
        <v xml:space="preserve">   </v>
      </c>
    </row>
    <row r="984" spans="1:22" outlineLevel="2">
      <c r="A984">
        <v>82</v>
      </c>
      <c r="C984" s="364"/>
      <c r="D984" s="364" t="s">
        <v>30</v>
      </c>
      <c r="E984" s="364"/>
      <c r="F984" s="364" t="s">
        <v>30</v>
      </c>
      <c r="G984" s="364"/>
      <c r="H984" s="364"/>
      <c r="I984" s="364"/>
      <c r="J984" s="364"/>
      <c r="K984" s="364"/>
      <c r="L984" s="364"/>
      <c r="M984" s="364"/>
      <c r="N984" s="364"/>
      <c r="O984" s="364"/>
      <c r="P984" s="364"/>
      <c r="Q984" s="364"/>
      <c r="R984" s="364" t="s">
        <v>30</v>
      </c>
      <c r="S984" s="653">
        <f t="shared" si="396"/>
        <v>0</v>
      </c>
      <c r="U984">
        <f t="shared" si="397"/>
        <v>21</v>
      </c>
      <c r="V984" t="str">
        <f t="shared" si="395"/>
        <v xml:space="preserve">   </v>
      </c>
    </row>
    <row r="985" spans="1:22" outlineLevel="2">
      <c r="A985">
        <v>83</v>
      </c>
      <c r="C985" s="364"/>
      <c r="D985" s="364" t="s">
        <v>30</v>
      </c>
      <c r="E985" s="364"/>
      <c r="F985" s="364" t="s">
        <v>30</v>
      </c>
      <c r="G985" s="364"/>
      <c r="H985" s="364"/>
      <c r="I985" s="364"/>
      <c r="J985" s="364"/>
      <c r="K985" s="364"/>
      <c r="L985" s="364"/>
      <c r="M985" s="364"/>
      <c r="N985" s="364"/>
      <c r="O985" s="364"/>
      <c r="P985" s="364"/>
      <c r="Q985" s="364"/>
      <c r="R985" s="364" t="s">
        <v>30</v>
      </c>
      <c r="S985" s="653">
        <f t="shared" si="396"/>
        <v>0</v>
      </c>
      <c r="U985">
        <f t="shared" si="397"/>
        <v>22</v>
      </c>
      <c r="V985" t="str">
        <f t="shared" si="395"/>
        <v xml:space="preserve">   </v>
      </c>
    </row>
    <row r="986" spans="1:22" outlineLevel="2">
      <c r="A986">
        <v>84</v>
      </c>
      <c r="C986" s="364"/>
      <c r="D986" s="364" t="s">
        <v>30</v>
      </c>
      <c r="E986" s="364"/>
      <c r="F986" s="364" t="s">
        <v>30</v>
      </c>
      <c r="G986" s="364"/>
      <c r="H986" s="364"/>
      <c r="I986" s="364"/>
      <c r="J986" s="364"/>
      <c r="K986" s="364"/>
      <c r="L986" s="364"/>
      <c r="M986" s="364"/>
      <c r="N986" s="364"/>
      <c r="O986" s="364"/>
      <c r="P986" s="364"/>
      <c r="Q986" s="364"/>
      <c r="R986" s="364" t="s">
        <v>30</v>
      </c>
      <c r="S986" s="653">
        <f t="shared" si="396"/>
        <v>0</v>
      </c>
      <c r="U986">
        <f t="shared" si="397"/>
        <v>23</v>
      </c>
      <c r="V986" t="str">
        <f t="shared" si="395"/>
        <v xml:space="preserve">   </v>
      </c>
    </row>
    <row r="987" spans="1:22" outlineLevel="2">
      <c r="A987">
        <v>85</v>
      </c>
      <c r="C987" s="364"/>
      <c r="D987" s="364" t="s">
        <v>30</v>
      </c>
      <c r="E987" s="364"/>
      <c r="F987" s="364" t="s">
        <v>30</v>
      </c>
      <c r="G987" s="364"/>
      <c r="H987" s="364"/>
      <c r="I987" s="364"/>
      <c r="J987" s="364"/>
      <c r="K987" s="364"/>
      <c r="L987" s="364"/>
      <c r="M987" s="364"/>
      <c r="N987" s="364"/>
      <c r="O987" s="364"/>
      <c r="P987" s="364"/>
      <c r="Q987" s="364"/>
      <c r="R987" s="364" t="s">
        <v>30</v>
      </c>
      <c r="S987" s="653">
        <f t="shared" si="396"/>
        <v>0</v>
      </c>
      <c r="U987">
        <f t="shared" si="397"/>
        <v>24</v>
      </c>
      <c r="V987" t="str">
        <f t="shared" si="395"/>
        <v xml:space="preserve">   </v>
      </c>
    </row>
    <row r="988" spans="1:22" outlineLevel="2">
      <c r="A988">
        <v>86</v>
      </c>
      <c r="C988" s="364"/>
      <c r="D988" s="364" t="s">
        <v>30</v>
      </c>
      <c r="E988" s="364"/>
      <c r="F988" s="364" t="s">
        <v>30</v>
      </c>
      <c r="G988" s="364"/>
      <c r="H988" s="364"/>
      <c r="I988" s="364"/>
      <c r="J988" s="364"/>
      <c r="K988" s="364"/>
      <c r="L988" s="364"/>
      <c r="M988" s="364"/>
      <c r="N988" s="364"/>
      <c r="O988" s="364"/>
      <c r="P988" s="364"/>
      <c r="Q988" s="364"/>
      <c r="R988" s="364" t="s">
        <v>30</v>
      </c>
      <c r="S988" s="653">
        <f t="shared" si="396"/>
        <v>0</v>
      </c>
      <c r="U988">
        <f t="shared" si="397"/>
        <v>25</v>
      </c>
      <c r="V988" t="str">
        <f t="shared" si="395"/>
        <v xml:space="preserve">   </v>
      </c>
    </row>
    <row r="989" spans="1:22" outlineLevel="2">
      <c r="A989">
        <v>87</v>
      </c>
      <c r="C989" s="364"/>
      <c r="D989" s="364" t="s">
        <v>30</v>
      </c>
      <c r="E989" s="364"/>
      <c r="F989" s="364" t="s">
        <v>30</v>
      </c>
      <c r="G989" s="364"/>
      <c r="H989" s="364"/>
      <c r="I989" s="364"/>
      <c r="J989" s="364"/>
      <c r="K989" s="364"/>
      <c r="L989" s="364"/>
      <c r="M989" s="364"/>
      <c r="N989" s="364"/>
      <c r="O989" s="364"/>
      <c r="P989" s="364"/>
      <c r="Q989" s="364"/>
      <c r="R989" s="364" t="s">
        <v>30</v>
      </c>
      <c r="S989" s="653">
        <f t="shared" si="396"/>
        <v>0</v>
      </c>
      <c r="U989">
        <f t="shared" si="397"/>
        <v>26</v>
      </c>
      <c r="V989" t="str">
        <f t="shared" si="395"/>
        <v xml:space="preserve">   </v>
      </c>
    </row>
    <row r="990" spans="1:22" outlineLevel="2">
      <c r="A990">
        <v>88</v>
      </c>
      <c r="C990" s="364"/>
      <c r="D990" s="364" t="s">
        <v>30</v>
      </c>
      <c r="E990" s="364"/>
      <c r="F990" s="364" t="s">
        <v>30</v>
      </c>
      <c r="G990" s="364"/>
      <c r="H990" s="364"/>
      <c r="I990" s="364"/>
      <c r="J990" s="364"/>
      <c r="K990" s="364"/>
      <c r="L990" s="364"/>
      <c r="M990" s="364"/>
      <c r="N990" s="364"/>
      <c r="O990" s="364"/>
      <c r="P990" s="364"/>
      <c r="Q990" s="364"/>
      <c r="R990" s="364" t="s">
        <v>30</v>
      </c>
      <c r="S990" s="653">
        <f t="shared" si="396"/>
        <v>0</v>
      </c>
      <c r="U990">
        <f t="shared" si="397"/>
        <v>27</v>
      </c>
      <c r="V990" t="str">
        <f t="shared" si="395"/>
        <v xml:space="preserve">   </v>
      </c>
    </row>
    <row r="991" spans="1:22" outlineLevel="2">
      <c r="A991">
        <v>89</v>
      </c>
      <c r="C991" s="364"/>
      <c r="D991" s="364" t="s">
        <v>30</v>
      </c>
      <c r="E991" s="364"/>
      <c r="F991" s="364" t="s">
        <v>30</v>
      </c>
      <c r="G991" s="364"/>
      <c r="H991" s="364"/>
      <c r="I991" s="364"/>
      <c r="J991" s="364"/>
      <c r="K991" s="364"/>
      <c r="L991" s="364"/>
      <c r="M991" s="364"/>
      <c r="N991" s="364"/>
      <c r="O991" s="364"/>
      <c r="P991" s="364"/>
      <c r="Q991" s="364"/>
      <c r="R991" s="364" t="s">
        <v>30</v>
      </c>
      <c r="S991" s="653">
        <f t="shared" si="396"/>
        <v>0</v>
      </c>
      <c r="U991">
        <f t="shared" si="397"/>
        <v>28</v>
      </c>
      <c r="V991" t="str">
        <f t="shared" si="395"/>
        <v xml:space="preserve">   </v>
      </c>
    </row>
    <row r="992" spans="1:22" outlineLevel="2">
      <c r="A992">
        <v>90</v>
      </c>
      <c r="C992" s="364"/>
      <c r="D992" s="364" t="s">
        <v>30</v>
      </c>
      <c r="E992" s="364"/>
      <c r="F992" s="364" t="s">
        <v>30</v>
      </c>
      <c r="G992" s="364"/>
      <c r="H992" s="364"/>
      <c r="I992" s="364"/>
      <c r="J992" s="364"/>
      <c r="K992" s="364"/>
      <c r="L992" s="364"/>
      <c r="M992" s="364"/>
      <c r="N992" s="364"/>
      <c r="O992" s="364"/>
      <c r="P992" s="364"/>
      <c r="Q992" s="364"/>
      <c r="R992" s="364" t="s">
        <v>30</v>
      </c>
      <c r="S992" s="653">
        <f t="shared" si="396"/>
        <v>0</v>
      </c>
      <c r="U992">
        <f t="shared" si="397"/>
        <v>29</v>
      </c>
      <c r="V992" t="str">
        <f t="shared" si="395"/>
        <v xml:space="preserve">   </v>
      </c>
    </row>
    <row r="993" spans="1:22" outlineLevel="2">
      <c r="A993">
        <v>91</v>
      </c>
      <c r="C993" s="364"/>
      <c r="D993" s="364" t="s">
        <v>30</v>
      </c>
      <c r="E993" s="364"/>
      <c r="F993" s="364" t="s">
        <v>30</v>
      </c>
      <c r="G993" s="364"/>
      <c r="H993" s="364"/>
      <c r="I993" s="364"/>
      <c r="J993" s="364"/>
      <c r="K993" s="364"/>
      <c r="L993" s="364"/>
      <c r="M993" s="364"/>
      <c r="N993" s="364"/>
      <c r="O993" s="364"/>
      <c r="P993" s="364"/>
      <c r="Q993" s="364"/>
      <c r="R993" s="364" t="s">
        <v>30</v>
      </c>
      <c r="S993" s="653">
        <f t="shared" si="396"/>
        <v>0</v>
      </c>
      <c r="U993">
        <f t="shared" si="397"/>
        <v>30</v>
      </c>
      <c r="V993" t="str">
        <f t="shared" si="395"/>
        <v xml:space="preserve">   </v>
      </c>
    </row>
    <row r="994" spans="1:22" outlineLevel="2">
      <c r="A994">
        <v>92</v>
      </c>
      <c r="C994" s="364"/>
      <c r="D994" s="364" t="s">
        <v>30</v>
      </c>
      <c r="E994" s="364"/>
      <c r="F994" s="364" t="s">
        <v>30</v>
      </c>
      <c r="G994" s="364"/>
      <c r="H994" s="364"/>
      <c r="I994" s="364"/>
      <c r="J994" s="364"/>
      <c r="K994" s="364"/>
      <c r="L994" s="364"/>
      <c r="M994" s="364"/>
      <c r="N994" s="364"/>
      <c r="O994" s="364"/>
      <c r="P994" s="364"/>
      <c r="Q994" s="364"/>
      <c r="R994" s="364" t="s">
        <v>30</v>
      </c>
      <c r="S994" s="653">
        <f t="shared" si="396"/>
        <v>0</v>
      </c>
      <c r="U994">
        <f t="shared" si="397"/>
        <v>31</v>
      </c>
      <c r="V994" t="str">
        <f t="shared" si="395"/>
        <v xml:space="preserve">   </v>
      </c>
    </row>
    <row r="995" spans="1:22" outlineLevel="2">
      <c r="A995">
        <v>93</v>
      </c>
      <c r="C995" s="364"/>
      <c r="D995" s="364" t="s">
        <v>30</v>
      </c>
      <c r="E995" s="364"/>
      <c r="F995" s="364" t="s">
        <v>30</v>
      </c>
      <c r="G995" s="364"/>
      <c r="H995" s="364"/>
      <c r="I995" s="364"/>
      <c r="J995" s="364"/>
      <c r="K995" s="364"/>
      <c r="L995" s="364"/>
      <c r="M995" s="364"/>
      <c r="N995" s="364"/>
      <c r="O995" s="364"/>
      <c r="P995" s="364"/>
      <c r="Q995" s="364"/>
      <c r="R995" s="364" t="s">
        <v>30</v>
      </c>
      <c r="S995" s="653">
        <f t="shared" si="396"/>
        <v>0</v>
      </c>
      <c r="U995">
        <f t="shared" si="397"/>
        <v>32</v>
      </c>
      <c r="V995" t="str">
        <f t="shared" si="395"/>
        <v xml:space="preserve">   </v>
      </c>
    </row>
    <row r="996" spans="1:22" outlineLevel="2">
      <c r="A996">
        <v>94</v>
      </c>
      <c r="C996" s="364"/>
      <c r="D996" s="364" t="s">
        <v>30</v>
      </c>
      <c r="E996" s="364"/>
      <c r="F996" s="364" t="s">
        <v>30</v>
      </c>
      <c r="G996" s="364"/>
      <c r="H996" s="364"/>
      <c r="I996" s="364"/>
      <c r="J996" s="364"/>
      <c r="K996" s="364"/>
      <c r="L996" s="364"/>
      <c r="M996" s="364"/>
      <c r="N996" s="364"/>
      <c r="O996" s="364"/>
      <c r="P996" s="364"/>
      <c r="Q996" s="364"/>
      <c r="R996" s="364" t="s">
        <v>30</v>
      </c>
      <c r="S996" s="653">
        <f t="shared" si="396"/>
        <v>0</v>
      </c>
      <c r="U996">
        <f t="shared" si="397"/>
        <v>33</v>
      </c>
      <c r="V996" t="str">
        <f t="shared" si="395"/>
        <v xml:space="preserve">   </v>
      </c>
    </row>
    <row r="997" spans="1:22" outlineLevel="2">
      <c r="A997">
        <v>95</v>
      </c>
      <c r="C997" s="364"/>
      <c r="D997" s="364" t="s">
        <v>30</v>
      </c>
      <c r="E997" s="364"/>
      <c r="F997" s="364" t="s">
        <v>30</v>
      </c>
      <c r="G997" s="364"/>
      <c r="H997" s="364"/>
      <c r="I997" s="364"/>
      <c r="J997" s="364"/>
      <c r="K997" s="364"/>
      <c r="L997" s="364"/>
      <c r="M997" s="364"/>
      <c r="N997" s="364"/>
      <c r="O997" s="364"/>
      <c r="P997" s="364"/>
      <c r="Q997" s="364"/>
      <c r="R997" s="364" t="s">
        <v>30</v>
      </c>
      <c r="S997" s="653">
        <f t="shared" si="396"/>
        <v>0</v>
      </c>
      <c r="U997">
        <f t="shared" si="397"/>
        <v>34</v>
      </c>
      <c r="V997" t="str">
        <f t="shared" si="395"/>
        <v xml:space="preserve">   </v>
      </c>
    </row>
    <row r="998" spans="1:22" outlineLevel="2">
      <c r="A998">
        <v>96</v>
      </c>
      <c r="C998" s="364"/>
      <c r="D998" s="364" t="s">
        <v>30</v>
      </c>
      <c r="E998" s="364"/>
      <c r="F998" s="364" t="s">
        <v>30</v>
      </c>
      <c r="G998" s="364"/>
      <c r="H998" s="364"/>
      <c r="I998" s="364"/>
      <c r="J998" s="364"/>
      <c r="K998" s="364"/>
      <c r="L998" s="364"/>
      <c r="M998" s="364"/>
      <c r="N998" s="364"/>
      <c r="O998" s="364"/>
      <c r="P998" s="364"/>
      <c r="Q998" s="364"/>
      <c r="R998" s="364" t="s">
        <v>30</v>
      </c>
      <c r="S998" s="653">
        <f t="shared" si="396"/>
        <v>0</v>
      </c>
      <c r="U998">
        <f t="shared" si="397"/>
        <v>35</v>
      </c>
      <c r="V998" t="str">
        <f t="shared" si="395"/>
        <v xml:space="preserve">   </v>
      </c>
    </row>
    <row r="999" spans="1:22" outlineLevel="2">
      <c r="A999">
        <v>97</v>
      </c>
      <c r="C999" s="364"/>
      <c r="D999" s="364" t="s">
        <v>30</v>
      </c>
      <c r="E999" s="364"/>
      <c r="F999" s="364" t="s">
        <v>30</v>
      </c>
      <c r="G999" s="364"/>
      <c r="H999" s="364"/>
      <c r="I999" s="364"/>
      <c r="J999" s="364"/>
      <c r="K999" s="364"/>
      <c r="L999" s="364"/>
      <c r="M999" s="364"/>
      <c r="N999" s="364"/>
      <c r="O999" s="364"/>
      <c r="P999" s="364"/>
      <c r="Q999" s="364"/>
      <c r="R999" s="364" t="s">
        <v>30</v>
      </c>
      <c r="S999" s="653">
        <f t="shared" si="396"/>
        <v>0</v>
      </c>
      <c r="U999">
        <f t="shared" si="397"/>
        <v>36</v>
      </c>
      <c r="V999" t="str">
        <f t="shared" si="395"/>
        <v xml:space="preserve">   </v>
      </c>
    </row>
    <row r="1000" spans="1:22" outlineLevel="2">
      <c r="A1000">
        <v>98</v>
      </c>
      <c r="C1000" s="364"/>
      <c r="D1000" s="364" t="s">
        <v>30</v>
      </c>
      <c r="E1000" s="364"/>
      <c r="F1000" s="364" t="s">
        <v>30</v>
      </c>
      <c r="G1000" s="364"/>
      <c r="H1000" s="364"/>
      <c r="I1000" s="364"/>
      <c r="J1000" s="364"/>
      <c r="K1000" s="364"/>
      <c r="L1000" s="364"/>
      <c r="M1000" s="364"/>
      <c r="N1000" s="364"/>
      <c r="O1000" s="364"/>
      <c r="P1000" s="364"/>
      <c r="Q1000" s="364"/>
      <c r="R1000" s="364" t="s">
        <v>30</v>
      </c>
      <c r="S1000" s="653">
        <f t="shared" si="396"/>
        <v>0</v>
      </c>
      <c r="U1000">
        <f t="shared" si="397"/>
        <v>37</v>
      </c>
      <c r="V1000" t="str">
        <f t="shared" si="395"/>
        <v xml:space="preserve">   </v>
      </c>
    </row>
    <row r="1001" spans="1:22" outlineLevel="2">
      <c r="A1001">
        <v>99</v>
      </c>
      <c r="C1001" s="364"/>
      <c r="D1001" s="364" t="s">
        <v>30</v>
      </c>
      <c r="E1001" s="364"/>
      <c r="F1001" s="364" t="s">
        <v>30</v>
      </c>
      <c r="G1001" s="364"/>
      <c r="H1001" s="364"/>
      <c r="I1001" s="364"/>
      <c r="J1001" s="364"/>
      <c r="K1001" s="364"/>
      <c r="L1001" s="364"/>
      <c r="M1001" s="364"/>
      <c r="N1001" s="364"/>
      <c r="O1001" s="364"/>
      <c r="P1001" s="364"/>
      <c r="Q1001" s="364"/>
      <c r="R1001" s="364" t="s">
        <v>30</v>
      </c>
      <c r="S1001" s="653">
        <f t="shared" si="396"/>
        <v>0</v>
      </c>
      <c r="U1001">
        <f t="shared" si="397"/>
        <v>38</v>
      </c>
      <c r="V1001" t="str">
        <f t="shared" si="395"/>
        <v xml:space="preserve">   </v>
      </c>
    </row>
    <row r="1002" spans="1:22" outlineLevel="2">
      <c r="A1002">
        <v>100</v>
      </c>
      <c r="C1002" s="364"/>
      <c r="D1002" s="364" t="s">
        <v>30</v>
      </c>
      <c r="E1002" s="364"/>
      <c r="F1002" s="364" t="s">
        <v>30</v>
      </c>
      <c r="G1002" s="364"/>
      <c r="H1002" s="364"/>
      <c r="I1002" s="364"/>
      <c r="J1002" s="364"/>
      <c r="K1002" s="364"/>
      <c r="L1002" s="364"/>
      <c r="M1002" s="364"/>
      <c r="N1002" s="364"/>
      <c r="O1002" s="364"/>
      <c r="P1002" s="364"/>
      <c r="Q1002" s="364"/>
      <c r="R1002" s="364" t="s">
        <v>30</v>
      </c>
      <c r="S1002" s="653">
        <f t="shared" si="396"/>
        <v>0</v>
      </c>
      <c r="U1002">
        <f t="shared" si="397"/>
        <v>39</v>
      </c>
      <c r="V1002" t="str">
        <f t="shared" si="395"/>
        <v xml:space="preserve">   </v>
      </c>
    </row>
    <row r="1003" spans="1:22" outlineLevel="2">
      <c r="A1003">
        <v>101</v>
      </c>
      <c r="C1003" s="364"/>
      <c r="D1003" s="364" t="s">
        <v>30</v>
      </c>
      <c r="E1003" s="364"/>
      <c r="F1003" s="364" t="s">
        <v>30</v>
      </c>
      <c r="G1003" s="364"/>
      <c r="H1003" s="364"/>
      <c r="I1003" s="364"/>
      <c r="J1003" s="364"/>
      <c r="K1003" s="364"/>
      <c r="L1003" s="364"/>
      <c r="M1003" s="364"/>
      <c r="N1003" s="364"/>
      <c r="O1003" s="364"/>
      <c r="P1003" s="364"/>
      <c r="Q1003" s="364"/>
      <c r="R1003" s="364" t="s">
        <v>30</v>
      </c>
      <c r="S1003" s="653">
        <f t="shared" si="396"/>
        <v>0</v>
      </c>
      <c r="U1003">
        <f t="shared" si="397"/>
        <v>40</v>
      </c>
      <c r="V1003" t="str">
        <f t="shared" si="395"/>
        <v xml:space="preserve">   </v>
      </c>
    </row>
    <row r="1004" spans="1:22" outlineLevel="2">
      <c r="A1004">
        <v>102</v>
      </c>
      <c r="C1004" s="364"/>
      <c r="D1004" s="364" t="s">
        <v>30</v>
      </c>
      <c r="E1004" s="364"/>
      <c r="F1004" s="364" t="s">
        <v>30</v>
      </c>
      <c r="G1004" s="364"/>
      <c r="H1004" s="364"/>
      <c r="I1004" s="364"/>
      <c r="J1004" s="364"/>
      <c r="K1004" s="364"/>
      <c r="L1004" s="364"/>
      <c r="M1004" s="364"/>
      <c r="N1004" s="364"/>
      <c r="O1004" s="364"/>
      <c r="P1004" s="364"/>
      <c r="Q1004" s="364"/>
      <c r="R1004" s="364" t="s">
        <v>30</v>
      </c>
      <c r="S1004" s="653">
        <f t="shared" si="396"/>
        <v>0</v>
      </c>
      <c r="U1004">
        <f t="shared" si="397"/>
        <v>41</v>
      </c>
      <c r="V1004" t="str">
        <f t="shared" si="395"/>
        <v xml:space="preserve">   </v>
      </c>
    </row>
    <row r="1005" spans="1:22" outlineLevel="2">
      <c r="A1005">
        <v>103</v>
      </c>
      <c r="C1005" s="364"/>
      <c r="D1005" s="364" t="s">
        <v>30</v>
      </c>
      <c r="E1005" s="364"/>
      <c r="F1005" s="364" t="s">
        <v>30</v>
      </c>
      <c r="G1005" s="364"/>
      <c r="H1005" s="364"/>
      <c r="I1005" s="364"/>
      <c r="J1005" s="364"/>
      <c r="K1005" s="364"/>
      <c r="L1005" s="364"/>
      <c r="M1005" s="364"/>
      <c r="N1005" s="364"/>
      <c r="O1005" s="364"/>
      <c r="P1005" s="364"/>
      <c r="Q1005" s="364"/>
      <c r="R1005" s="364" t="s">
        <v>30</v>
      </c>
      <c r="S1005" s="653">
        <f t="shared" si="396"/>
        <v>0</v>
      </c>
      <c r="U1005">
        <f t="shared" si="397"/>
        <v>42</v>
      </c>
      <c r="V1005" t="str">
        <f t="shared" si="395"/>
        <v xml:space="preserve">   </v>
      </c>
    </row>
    <row r="1006" spans="1:22" outlineLevel="2">
      <c r="A1006">
        <v>104</v>
      </c>
      <c r="C1006" s="364"/>
      <c r="D1006" s="364" t="s">
        <v>30</v>
      </c>
      <c r="E1006" s="364"/>
      <c r="F1006" s="364" t="s">
        <v>30</v>
      </c>
      <c r="G1006" s="364"/>
      <c r="H1006" s="364"/>
      <c r="I1006" s="364"/>
      <c r="J1006" s="364"/>
      <c r="K1006" s="364"/>
      <c r="L1006" s="364"/>
      <c r="M1006" s="364"/>
      <c r="N1006" s="364"/>
      <c r="O1006" s="364"/>
      <c r="P1006" s="364"/>
      <c r="Q1006" s="364"/>
      <c r="R1006" s="364" t="s">
        <v>30</v>
      </c>
      <c r="S1006" s="653">
        <f t="shared" si="396"/>
        <v>0</v>
      </c>
      <c r="U1006">
        <f t="shared" si="397"/>
        <v>43</v>
      </c>
      <c r="V1006" t="str">
        <f t="shared" si="395"/>
        <v xml:space="preserve">   </v>
      </c>
    </row>
    <row r="1007" spans="1:22" outlineLevel="2">
      <c r="A1007">
        <v>105</v>
      </c>
      <c r="C1007" s="364"/>
      <c r="D1007" s="364" t="s">
        <v>30</v>
      </c>
      <c r="E1007" s="364"/>
      <c r="F1007" s="364" t="s">
        <v>30</v>
      </c>
      <c r="G1007" s="364"/>
      <c r="H1007" s="364"/>
      <c r="I1007" s="364"/>
      <c r="J1007" s="364"/>
      <c r="K1007" s="364"/>
      <c r="L1007" s="364"/>
      <c r="M1007" s="364"/>
      <c r="N1007" s="364"/>
      <c r="O1007" s="364"/>
      <c r="P1007" s="364"/>
      <c r="Q1007" s="364"/>
      <c r="R1007" s="364" t="s">
        <v>30</v>
      </c>
      <c r="S1007" s="653">
        <f t="shared" si="396"/>
        <v>0</v>
      </c>
      <c r="U1007">
        <f t="shared" si="397"/>
        <v>44</v>
      </c>
      <c r="V1007" t="str">
        <f t="shared" si="395"/>
        <v xml:space="preserve">   </v>
      </c>
    </row>
    <row r="1008" spans="1:22" outlineLevel="2">
      <c r="A1008">
        <v>106</v>
      </c>
      <c r="C1008" s="364"/>
      <c r="D1008" s="364" t="s">
        <v>30</v>
      </c>
      <c r="E1008" s="364"/>
      <c r="F1008" s="364" t="s">
        <v>30</v>
      </c>
      <c r="G1008" s="364"/>
      <c r="H1008" s="364"/>
      <c r="I1008" s="364"/>
      <c r="J1008" s="364"/>
      <c r="K1008" s="364"/>
      <c r="L1008" s="364"/>
      <c r="M1008" s="364"/>
      <c r="N1008" s="364"/>
      <c r="O1008" s="364"/>
      <c r="P1008" s="364"/>
      <c r="Q1008" s="364"/>
      <c r="R1008" s="364" t="s">
        <v>30</v>
      </c>
      <c r="S1008" s="653">
        <f t="shared" si="396"/>
        <v>0</v>
      </c>
      <c r="U1008">
        <f t="shared" si="397"/>
        <v>45</v>
      </c>
      <c r="V1008" t="str">
        <f t="shared" si="395"/>
        <v xml:space="preserve">   </v>
      </c>
    </row>
    <row r="1009" spans="1:22" outlineLevel="2">
      <c r="A1009">
        <v>107</v>
      </c>
      <c r="C1009" s="364"/>
      <c r="D1009" s="364" t="s">
        <v>30</v>
      </c>
      <c r="E1009" s="364"/>
      <c r="F1009" s="364" t="s">
        <v>30</v>
      </c>
      <c r="G1009" s="364"/>
      <c r="H1009" s="364"/>
      <c r="I1009" s="364"/>
      <c r="J1009" s="364"/>
      <c r="K1009" s="364"/>
      <c r="L1009" s="364"/>
      <c r="M1009" s="364"/>
      <c r="N1009" s="364"/>
      <c r="O1009" s="364"/>
      <c r="P1009" s="364"/>
      <c r="Q1009" s="364"/>
      <c r="R1009" s="364" t="s">
        <v>30</v>
      </c>
      <c r="S1009" s="653">
        <f t="shared" si="396"/>
        <v>0</v>
      </c>
      <c r="U1009">
        <f t="shared" si="397"/>
        <v>46</v>
      </c>
      <c r="V1009" t="str">
        <f t="shared" si="395"/>
        <v xml:space="preserve">   </v>
      </c>
    </row>
    <row r="1010" spans="1:22" outlineLevel="2">
      <c r="A1010">
        <v>108</v>
      </c>
      <c r="C1010" s="364"/>
      <c r="D1010" s="364" t="s">
        <v>30</v>
      </c>
      <c r="E1010" s="364"/>
      <c r="F1010" s="364" t="s">
        <v>30</v>
      </c>
      <c r="G1010" s="364"/>
      <c r="H1010" s="364"/>
      <c r="I1010" s="364"/>
      <c r="J1010" s="364"/>
      <c r="K1010" s="364"/>
      <c r="L1010" s="364"/>
      <c r="M1010" s="364"/>
      <c r="N1010" s="364"/>
      <c r="O1010" s="364"/>
      <c r="P1010" s="364"/>
      <c r="Q1010" s="364"/>
      <c r="R1010" s="364" t="s">
        <v>30</v>
      </c>
      <c r="S1010" s="653">
        <f t="shared" si="396"/>
        <v>0</v>
      </c>
      <c r="U1010">
        <f t="shared" si="397"/>
        <v>47</v>
      </c>
      <c r="V1010" t="str">
        <f t="shared" si="395"/>
        <v xml:space="preserve">   </v>
      </c>
    </row>
    <row r="1011" spans="1:22" outlineLevel="2">
      <c r="A1011">
        <v>109</v>
      </c>
      <c r="C1011" s="364"/>
      <c r="D1011" s="364" t="s">
        <v>30</v>
      </c>
      <c r="E1011" s="364"/>
      <c r="F1011" s="364" t="s">
        <v>30</v>
      </c>
      <c r="G1011" s="364"/>
      <c r="H1011" s="364"/>
      <c r="I1011" s="364"/>
      <c r="J1011" s="364"/>
      <c r="K1011" s="364"/>
      <c r="L1011" s="364"/>
      <c r="M1011" s="364"/>
      <c r="N1011" s="364"/>
      <c r="O1011" s="364"/>
      <c r="P1011" s="364"/>
      <c r="Q1011" s="364"/>
      <c r="R1011" s="364" t="s">
        <v>30</v>
      </c>
      <c r="S1011" s="653">
        <f t="shared" si="396"/>
        <v>0</v>
      </c>
      <c r="U1011">
        <f t="shared" si="397"/>
        <v>48</v>
      </c>
      <c r="V1011" t="str">
        <f t="shared" si="395"/>
        <v xml:space="preserve">   </v>
      </c>
    </row>
    <row r="1012" spans="1:22" outlineLevel="2">
      <c r="A1012">
        <v>110</v>
      </c>
      <c r="C1012" s="364"/>
      <c r="D1012" s="364" t="s">
        <v>30</v>
      </c>
      <c r="E1012" s="364"/>
      <c r="F1012" s="364" t="s">
        <v>30</v>
      </c>
      <c r="G1012" s="364"/>
      <c r="H1012" s="364"/>
      <c r="I1012" s="364"/>
      <c r="J1012" s="364"/>
      <c r="K1012" s="364"/>
      <c r="L1012" s="364"/>
      <c r="M1012" s="364"/>
      <c r="N1012" s="364"/>
      <c r="O1012" s="364"/>
      <c r="P1012" s="364"/>
      <c r="Q1012" s="364"/>
      <c r="R1012" s="364" t="s">
        <v>30</v>
      </c>
      <c r="S1012" s="653">
        <f t="shared" si="396"/>
        <v>0</v>
      </c>
      <c r="U1012">
        <f t="shared" si="397"/>
        <v>49</v>
      </c>
      <c r="V1012" t="str">
        <f t="shared" si="395"/>
        <v xml:space="preserve">   </v>
      </c>
    </row>
    <row r="1013" spans="1:22" outlineLevel="2">
      <c r="A1013">
        <v>111</v>
      </c>
      <c r="C1013" s="364"/>
      <c r="D1013" s="364" t="s">
        <v>30</v>
      </c>
      <c r="E1013" s="364"/>
      <c r="F1013" s="364" t="s">
        <v>30</v>
      </c>
      <c r="G1013" s="364"/>
      <c r="H1013" s="364"/>
      <c r="I1013" s="364"/>
      <c r="J1013" s="364"/>
      <c r="K1013" s="364"/>
      <c r="L1013" s="364"/>
      <c r="M1013" s="364"/>
      <c r="N1013" s="364"/>
      <c r="O1013" s="364"/>
      <c r="P1013" s="364"/>
      <c r="Q1013" s="364"/>
      <c r="R1013" s="364" t="s">
        <v>30</v>
      </c>
      <c r="S1013" s="653">
        <f t="shared" si="396"/>
        <v>0</v>
      </c>
      <c r="U1013">
        <f t="shared" si="397"/>
        <v>50</v>
      </c>
      <c r="V1013" t="str">
        <f t="shared" si="395"/>
        <v xml:space="preserve">   </v>
      </c>
    </row>
    <row r="1014" spans="1:22" outlineLevel="2">
      <c r="A1014">
        <v>112</v>
      </c>
      <c r="C1014" s="364"/>
      <c r="D1014" s="364" t="s">
        <v>30</v>
      </c>
      <c r="E1014" s="364"/>
      <c r="F1014" s="364" t="s">
        <v>30</v>
      </c>
      <c r="G1014" s="364"/>
      <c r="H1014" s="364"/>
      <c r="I1014" s="364"/>
      <c r="J1014" s="364"/>
      <c r="K1014" s="364"/>
      <c r="L1014" s="364"/>
      <c r="M1014" s="364"/>
      <c r="N1014" s="364"/>
      <c r="O1014" s="364"/>
      <c r="P1014" s="364"/>
      <c r="Q1014" s="364"/>
      <c r="R1014" s="364" t="s">
        <v>30</v>
      </c>
      <c r="S1014" s="653">
        <f t="shared" si="396"/>
        <v>0</v>
      </c>
      <c r="U1014">
        <f t="shared" si="397"/>
        <v>51</v>
      </c>
      <c r="V1014" t="str">
        <f t="shared" si="395"/>
        <v xml:space="preserve">   </v>
      </c>
    </row>
    <row r="1015" spans="1:22" outlineLevel="2">
      <c r="A1015">
        <v>113</v>
      </c>
      <c r="C1015" s="364"/>
      <c r="D1015" s="364" t="s">
        <v>30</v>
      </c>
      <c r="E1015" s="364"/>
      <c r="F1015" s="364" t="s">
        <v>30</v>
      </c>
      <c r="G1015" s="364"/>
      <c r="H1015" s="364"/>
      <c r="I1015" s="364"/>
      <c r="J1015" s="364"/>
      <c r="K1015" s="364"/>
      <c r="L1015" s="364"/>
      <c r="M1015" s="364"/>
      <c r="N1015" s="364"/>
      <c r="O1015" s="364"/>
      <c r="P1015" s="364"/>
      <c r="Q1015" s="364"/>
      <c r="R1015" s="364" t="s">
        <v>30</v>
      </c>
      <c r="S1015" s="653">
        <f t="shared" si="396"/>
        <v>0</v>
      </c>
      <c r="U1015">
        <f t="shared" si="397"/>
        <v>52</v>
      </c>
      <c r="V1015" t="str">
        <f t="shared" si="395"/>
        <v xml:space="preserve">   </v>
      </c>
    </row>
    <row r="1016" spans="1:22" outlineLevel="2">
      <c r="A1016">
        <v>114</v>
      </c>
      <c r="C1016" s="364"/>
      <c r="D1016" s="364" t="s">
        <v>30</v>
      </c>
      <c r="E1016" s="364"/>
      <c r="F1016" s="364" t="s">
        <v>30</v>
      </c>
      <c r="G1016" s="364"/>
      <c r="H1016" s="364"/>
      <c r="I1016" s="364"/>
      <c r="J1016" s="364"/>
      <c r="K1016" s="364"/>
      <c r="L1016" s="364"/>
      <c r="M1016" s="364"/>
      <c r="N1016" s="364"/>
      <c r="O1016" s="364"/>
      <c r="P1016" s="364"/>
      <c r="Q1016" s="364"/>
      <c r="R1016" s="364" t="s">
        <v>30</v>
      </c>
      <c r="S1016" s="653">
        <f t="shared" si="396"/>
        <v>0</v>
      </c>
      <c r="U1016">
        <f t="shared" si="397"/>
        <v>53</v>
      </c>
      <c r="V1016" t="str">
        <f t="shared" si="395"/>
        <v xml:space="preserve">   </v>
      </c>
    </row>
    <row r="1017" spans="1:22" outlineLevel="2">
      <c r="A1017">
        <v>115</v>
      </c>
      <c r="C1017" s="364"/>
      <c r="D1017" s="364" t="s">
        <v>30</v>
      </c>
      <c r="E1017" s="364"/>
      <c r="F1017" s="364" t="s">
        <v>30</v>
      </c>
      <c r="G1017" s="364"/>
      <c r="H1017" s="364"/>
      <c r="I1017" s="364"/>
      <c r="J1017" s="364"/>
      <c r="K1017" s="364"/>
      <c r="L1017" s="364"/>
      <c r="M1017" s="364"/>
      <c r="N1017" s="364"/>
      <c r="O1017" s="364"/>
      <c r="P1017" s="364"/>
      <c r="Q1017" s="364"/>
      <c r="R1017" s="364" t="s">
        <v>30</v>
      </c>
      <c r="S1017" s="653">
        <f t="shared" si="396"/>
        <v>0</v>
      </c>
      <c r="U1017">
        <f t="shared" si="397"/>
        <v>54</v>
      </c>
      <c r="V1017" t="str">
        <f t="shared" si="395"/>
        <v xml:space="preserve">   </v>
      </c>
    </row>
    <row r="1018" spans="1:22" outlineLevel="2">
      <c r="A1018">
        <v>116</v>
      </c>
      <c r="C1018" s="364"/>
      <c r="D1018" s="364" t="s">
        <v>30</v>
      </c>
      <c r="E1018" s="364"/>
      <c r="F1018" s="364" t="s">
        <v>30</v>
      </c>
      <c r="G1018" s="364"/>
      <c r="H1018" s="364"/>
      <c r="I1018" s="364"/>
      <c r="J1018" s="364"/>
      <c r="K1018" s="364"/>
      <c r="L1018" s="364"/>
      <c r="M1018" s="364"/>
      <c r="N1018" s="364"/>
      <c r="O1018" s="364"/>
      <c r="P1018" s="364"/>
      <c r="Q1018" s="364"/>
      <c r="R1018" s="364" t="s">
        <v>30</v>
      </c>
      <c r="S1018" s="653">
        <f t="shared" si="396"/>
        <v>0</v>
      </c>
      <c r="U1018">
        <f t="shared" si="397"/>
        <v>55</v>
      </c>
      <c r="V1018" t="str">
        <f t="shared" si="395"/>
        <v xml:space="preserve">   </v>
      </c>
    </row>
    <row r="1019" spans="1:22" outlineLevel="2">
      <c r="A1019">
        <v>117</v>
      </c>
      <c r="C1019" s="364"/>
      <c r="D1019" s="364" t="s">
        <v>30</v>
      </c>
      <c r="E1019" s="364"/>
      <c r="F1019" s="364" t="s">
        <v>30</v>
      </c>
      <c r="G1019" s="364"/>
      <c r="H1019" s="364"/>
      <c r="I1019" s="364"/>
      <c r="J1019" s="364"/>
      <c r="K1019" s="364"/>
      <c r="L1019" s="364"/>
      <c r="M1019" s="364"/>
      <c r="N1019" s="364"/>
      <c r="O1019" s="364"/>
      <c r="P1019" s="364"/>
      <c r="Q1019" s="364"/>
      <c r="R1019" s="364" t="s">
        <v>30</v>
      </c>
      <c r="S1019" s="653">
        <f t="shared" si="396"/>
        <v>0</v>
      </c>
      <c r="U1019">
        <f t="shared" si="397"/>
        <v>56</v>
      </c>
      <c r="V1019" t="str">
        <f t="shared" si="395"/>
        <v xml:space="preserve">   </v>
      </c>
    </row>
    <row r="1020" spans="1:22" outlineLevel="2">
      <c r="A1020">
        <v>118</v>
      </c>
      <c r="C1020" s="364"/>
      <c r="D1020" s="364" t="s">
        <v>30</v>
      </c>
      <c r="E1020" s="364"/>
      <c r="F1020" s="364" t="s">
        <v>30</v>
      </c>
      <c r="G1020" s="364"/>
      <c r="H1020" s="364"/>
      <c r="I1020" s="364"/>
      <c r="J1020" s="364"/>
      <c r="K1020" s="364"/>
      <c r="L1020" s="364"/>
      <c r="M1020" s="364"/>
      <c r="N1020" s="364"/>
      <c r="O1020" s="364"/>
      <c r="P1020" s="364"/>
      <c r="Q1020" s="364"/>
      <c r="R1020" s="364" t="s">
        <v>30</v>
      </c>
      <c r="S1020" s="653">
        <f t="shared" si="396"/>
        <v>0</v>
      </c>
      <c r="U1020">
        <f t="shared" si="397"/>
        <v>57</v>
      </c>
      <c r="V1020" t="str">
        <f t="shared" si="395"/>
        <v xml:space="preserve">   </v>
      </c>
    </row>
    <row r="1021" spans="1:22" outlineLevel="2">
      <c r="A1021">
        <v>119</v>
      </c>
      <c r="C1021" s="364"/>
      <c r="D1021" s="364" t="s">
        <v>30</v>
      </c>
      <c r="E1021" s="364"/>
      <c r="F1021" s="364" t="s">
        <v>30</v>
      </c>
      <c r="G1021" s="364"/>
      <c r="H1021" s="364"/>
      <c r="I1021" s="364"/>
      <c r="J1021" s="364"/>
      <c r="K1021" s="364"/>
      <c r="L1021" s="364"/>
      <c r="M1021" s="364"/>
      <c r="N1021" s="364"/>
      <c r="O1021" s="364"/>
      <c r="P1021" s="364"/>
      <c r="Q1021" s="364"/>
      <c r="R1021" s="364" t="s">
        <v>30</v>
      </c>
      <c r="S1021" s="653">
        <f t="shared" si="396"/>
        <v>0</v>
      </c>
      <c r="U1021">
        <f t="shared" si="397"/>
        <v>58</v>
      </c>
      <c r="V1021" t="str">
        <f t="shared" si="395"/>
        <v xml:space="preserve">   </v>
      </c>
    </row>
    <row r="1022" spans="1:22" outlineLevel="2">
      <c r="A1022">
        <v>120</v>
      </c>
      <c r="C1022" s="364"/>
      <c r="D1022" s="364" t="s">
        <v>30</v>
      </c>
      <c r="E1022" s="364"/>
      <c r="F1022" s="364" t="s">
        <v>30</v>
      </c>
      <c r="G1022" s="364"/>
      <c r="H1022" s="364"/>
      <c r="I1022" s="364"/>
      <c r="J1022" s="364"/>
      <c r="K1022" s="364"/>
      <c r="L1022" s="364"/>
      <c r="M1022" s="364"/>
      <c r="N1022" s="364"/>
      <c r="O1022" s="364"/>
      <c r="P1022" s="364"/>
      <c r="Q1022" s="364"/>
      <c r="R1022" s="364" t="s">
        <v>30</v>
      </c>
      <c r="S1022" s="653">
        <f t="shared" si="396"/>
        <v>0</v>
      </c>
      <c r="U1022">
        <f t="shared" si="397"/>
        <v>59</v>
      </c>
      <c r="V1022" t="str">
        <f t="shared" si="395"/>
        <v xml:space="preserve">   </v>
      </c>
    </row>
    <row r="1023" spans="1:22" outlineLevel="2">
      <c r="A1023">
        <v>121</v>
      </c>
      <c r="C1023" s="364"/>
      <c r="D1023" s="364" t="s">
        <v>30</v>
      </c>
      <c r="E1023" s="364"/>
      <c r="F1023" s="364" t="s">
        <v>30</v>
      </c>
      <c r="G1023" s="364"/>
      <c r="H1023" s="364"/>
      <c r="I1023" s="364"/>
      <c r="J1023" s="364"/>
      <c r="K1023" s="364"/>
      <c r="L1023" s="364"/>
      <c r="M1023" s="364"/>
      <c r="N1023" s="364"/>
      <c r="O1023" s="364"/>
      <c r="P1023" s="364"/>
      <c r="Q1023" s="364"/>
      <c r="R1023" s="364" t="s">
        <v>30</v>
      </c>
      <c r="S1023" s="653">
        <f t="shared" si="396"/>
        <v>0</v>
      </c>
      <c r="U1023">
        <f t="shared" si="397"/>
        <v>60</v>
      </c>
      <c r="V1023" t="str">
        <f t="shared" si="395"/>
        <v xml:space="preserve">   </v>
      </c>
    </row>
    <row r="1024" spans="1:22" outlineLevel="2">
      <c r="A1024">
        <v>122</v>
      </c>
      <c r="C1024" s="364"/>
      <c r="D1024" s="364" t="s">
        <v>30</v>
      </c>
      <c r="E1024" s="364"/>
      <c r="F1024" s="364" t="s">
        <v>30</v>
      </c>
      <c r="G1024" s="364"/>
      <c r="H1024" s="364"/>
      <c r="I1024" s="364"/>
      <c r="J1024" s="364"/>
      <c r="K1024" s="364"/>
      <c r="L1024" s="364"/>
      <c r="M1024" s="364"/>
      <c r="N1024" s="364"/>
      <c r="O1024" s="364"/>
      <c r="P1024" s="364"/>
      <c r="Q1024" s="364"/>
      <c r="R1024" s="364" t="s">
        <v>30</v>
      </c>
      <c r="S1024" s="653">
        <f t="shared" si="396"/>
        <v>0</v>
      </c>
      <c r="U1024">
        <f t="shared" si="397"/>
        <v>61</v>
      </c>
      <c r="V1024" t="str">
        <f t="shared" si="395"/>
        <v xml:space="preserve">   </v>
      </c>
    </row>
    <row r="1025" spans="1:22" outlineLevel="2">
      <c r="A1025">
        <v>123</v>
      </c>
      <c r="C1025" s="364"/>
      <c r="D1025" s="364" t="s">
        <v>30</v>
      </c>
      <c r="E1025" s="364"/>
      <c r="F1025" s="364" t="s">
        <v>30</v>
      </c>
      <c r="G1025" s="364"/>
      <c r="H1025" s="364"/>
      <c r="I1025" s="364"/>
      <c r="J1025" s="364"/>
      <c r="K1025" s="364"/>
      <c r="L1025" s="364"/>
      <c r="M1025" s="364"/>
      <c r="N1025" s="364"/>
      <c r="O1025" s="364"/>
      <c r="P1025" s="364"/>
      <c r="Q1025" s="364"/>
      <c r="R1025" s="364" t="s">
        <v>30</v>
      </c>
      <c r="S1025" s="653">
        <f t="shared" si="396"/>
        <v>0</v>
      </c>
      <c r="U1025">
        <f t="shared" si="397"/>
        <v>62</v>
      </c>
      <c r="V1025" t="str">
        <f t="shared" si="395"/>
        <v xml:space="preserve">   </v>
      </c>
    </row>
    <row r="1026" spans="1:22" outlineLevel="2">
      <c r="A1026">
        <v>124</v>
      </c>
      <c r="C1026" s="364"/>
      <c r="D1026" s="364" t="s">
        <v>30</v>
      </c>
      <c r="E1026" s="364"/>
      <c r="F1026" s="364" t="s">
        <v>30</v>
      </c>
      <c r="G1026" s="364"/>
      <c r="H1026" s="364"/>
      <c r="I1026" s="364"/>
      <c r="J1026" s="364"/>
      <c r="K1026" s="364"/>
      <c r="L1026" s="364"/>
      <c r="M1026" s="364"/>
      <c r="N1026" s="364"/>
      <c r="O1026" s="364"/>
      <c r="P1026" s="364"/>
      <c r="Q1026" s="364"/>
      <c r="R1026" s="364" t="s">
        <v>30</v>
      </c>
      <c r="S1026" s="653">
        <f t="shared" si="396"/>
        <v>0</v>
      </c>
      <c r="U1026">
        <f t="shared" si="397"/>
        <v>63</v>
      </c>
      <c r="V1026" t="str">
        <f t="shared" si="395"/>
        <v xml:space="preserve">   </v>
      </c>
    </row>
    <row r="1027" spans="1:22" outlineLevel="2">
      <c r="A1027">
        <v>125</v>
      </c>
      <c r="C1027" s="364"/>
      <c r="D1027" s="364" t="s">
        <v>30</v>
      </c>
      <c r="E1027" s="364"/>
      <c r="F1027" s="364" t="s">
        <v>30</v>
      </c>
      <c r="G1027" s="364"/>
      <c r="H1027" s="364"/>
      <c r="I1027" s="364"/>
      <c r="J1027" s="364"/>
      <c r="K1027" s="364"/>
      <c r="L1027" s="364"/>
      <c r="M1027" s="364"/>
      <c r="N1027" s="364"/>
      <c r="O1027" s="364"/>
      <c r="P1027" s="364"/>
      <c r="Q1027" s="364"/>
      <c r="R1027" s="364" t="s">
        <v>30</v>
      </c>
      <c r="S1027" s="653">
        <f t="shared" si="396"/>
        <v>0</v>
      </c>
      <c r="U1027">
        <f t="shared" si="397"/>
        <v>64</v>
      </c>
      <c r="V1027" t="str">
        <f t="shared" si="395"/>
        <v xml:space="preserve">   </v>
      </c>
    </row>
    <row r="1028" spans="1:22" outlineLevel="2">
      <c r="A1028">
        <v>126</v>
      </c>
      <c r="C1028" s="364"/>
      <c r="D1028" s="364" t="s">
        <v>30</v>
      </c>
      <c r="E1028" s="364"/>
      <c r="F1028" s="364" t="s">
        <v>30</v>
      </c>
      <c r="G1028" s="364"/>
      <c r="H1028" s="364"/>
      <c r="I1028" s="364"/>
      <c r="J1028" s="364"/>
      <c r="K1028" s="364"/>
      <c r="L1028" s="364"/>
      <c r="M1028" s="364"/>
      <c r="N1028" s="364"/>
      <c r="O1028" s="364"/>
      <c r="P1028" s="364"/>
      <c r="Q1028" s="364"/>
      <c r="R1028" s="364" t="s">
        <v>30</v>
      </c>
      <c r="S1028" s="653">
        <f t="shared" si="396"/>
        <v>0</v>
      </c>
      <c r="U1028">
        <f t="shared" si="397"/>
        <v>65</v>
      </c>
      <c r="V1028" t="str">
        <f t="shared" ref="V1028:V1091" si="398">LEFT($B1028&amp;"  ",2)&amp;RIGHT(" "&amp;$B1028,1)</f>
        <v xml:space="preserve">   </v>
      </c>
    </row>
    <row r="1029" spans="1:22" outlineLevel="2">
      <c r="A1029">
        <v>127</v>
      </c>
      <c r="C1029" s="364"/>
      <c r="D1029" s="364" t="s">
        <v>30</v>
      </c>
      <c r="E1029" s="364"/>
      <c r="F1029" s="364" t="s">
        <v>30</v>
      </c>
      <c r="G1029" s="364"/>
      <c r="H1029" s="364"/>
      <c r="I1029" s="364"/>
      <c r="J1029" s="364"/>
      <c r="K1029" s="364"/>
      <c r="L1029" s="364"/>
      <c r="M1029" s="364"/>
      <c r="N1029" s="364"/>
      <c r="O1029" s="364"/>
      <c r="P1029" s="364"/>
      <c r="Q1029" s="364"/>
      <c r="R1029" s="364" t="s">
        <v>30</v>
      </c>
      <c r="S1029" s="653">
        <f t="shared" si="396"/>
        <v>0</v>
      </c>
      <c r="U1029">
        <f t="shared" si="397"/>
        <v>66</v>
      </c>
      <c r="V1029" t="str">
        <f t="shared" si="398"/>
        <v xml:space="preserve">   </v>
      </c>
    </row>
    <row r="1030" spans="1:22" outlineLevel="2">
      <c r="A1030">
        <v>128</v>
      </c>
      <c r="C1030" s="364"/>
      <c r="D1030" s="364" t="s">
        <v>30</v>
      </c>
      <c r="E1030" s="364"/>
      <c r="F1030" s="364" t="s">
        <v>30</v>
      </c>
      <c r="G1030" s="364"/>
      <c r="H1030" s="364"/>
      <c r="I1030" s="364"/>
      <c r="J1030" s="364"/>
      <c r="K1030" s="364"/>
      <c r="L1030" s="364"/>
      <c r="M1030" s="364"/>
      <c r="N1030" s="364"/>
      <c r="O1030" s="364"/>
      <c r="P1030" s="364"/>
      <c r="Q1030" s="364"/>
      <c r="R1030" s="364" t="s">
        <v>30</v>
      </c>
      <c r="S1030" s="653">
        <f t="shared" si="396"/>
        <v>0</v>
      </c>
      <c r="U1030">
        <f t="shared" si="397"/>
        <v>67</v>
      </c>
      <c r="V1030" t="str">
        <f t="shared" si="398"/>
        <v xml:space="preserve">   </v>
      </c>
    </row>
    <row r="1031" spans="1:22" outlineLevel="2">
      <c r="A1031">
        <v>129</v>
      </c>
      <c r="C1031" s="364"/>
      <c r="D1031" s="364" t="s">
        <v>30</v>
      </c>
      <c r="E1031" s="364"/>
      <c r="F1031" s="364" t="s">
        <v>30</v>
      </c>
      <c r="G1031" s="364"/>
      <c r="H1031" s="364"/>
      <c r="I1031" s="364"/>
      <c r="J1031" s="364"/>
      <c r="K1031" s="364"/>
      <c r="L1031" s="364"/>
      <c r="M1031" s="364"/>
      <c r="N1031" s="364"/>
      <c r="O1031" s="364"/>
      <c r="P1031" s="364"/>
      <c r="Q1031" s="364"/>
      <c r="R1031" s="364" t="s">
        <v>30</v>
      </c>
      <c r="S1031" s="653">
        <f t="shared" si="396"/>
        <v>0</v>
      </c>
      <c r="U1031">
        <f t="shared" si="397"/>
        <v>68</v>
      </c>
      <c r="V1031" t="str">
        <f t="shared" si="398"/>
        <v xml:space="preserve">   </v>
      </c>
    </row>
    <row r="1032" spans="1:22" outlineLevel="2">
      <c r="A1032">
        <v>130</v>
      </c>
      <c r="C1032" s="364"/>
      <c r="D1032" s="364" t="s">
        <v>30</v>
      </c>
      <c r="E1032" s="364"/>
      <c r="F1032" s="364" t="s">
        <v>30</v>
      </c>
      <c r="G1032" s="364"/>
      <c r="H1032" s="364"/>
      <c r="I1032" s="364"/>
      <c r="J1032" s="364"/>
      <c r="K1032" s="364"/>
      <c r="L1032" s="364"/>
      <c r="M1032" s="364"/>
      <c r="N1032" s="364"/>
      <c r="O1032" s="364"/>
      <c r="P1032" s="364"/>
      <c r="Q1032" s="364"/>
      <c r="R1032" s="364" t="s">
        <v>30</v>
      </c>
      <c r="S1032" s="653">
        <f t="shared" ref="S1032:S1095" si="399">$L1032</f>
        <v>0</v>
      </c>
      <c r="U1032">
        <f t="shared" si="397"/>
        <v>69</v>
      </c>
      <c r="V1032" t="str">
        <f t="shared" si="398"/>
        <v xml:space="preserve">   </v>
      </c>
    </row>
    <row r="1033" spans="1:22" outlineLevel="2">
      <c r="A1033">
        <v>131</v>
      </c>
      <c r="C1033" s="364"/>
      <c r="D1033" s="364" t="s">
        <v>30</v>
      </c>
      <c r="E1033" s="364"/>
      <c r="F1033" s="364" t="s">
        <v>30</v>
      </c>
      <c r="G1033" s="364"/>
      <c r="H1033" s="364"/>
      <c r="I1033" s="364"/>
      <c r="J1033" s="364"/>
      <c r="K1033" s="364"/>
      <c r="L1033" s="364"/>
      <c r="M1033" s="364"/>
      <c r="N1033" s="364"/>
      <c r="O1033" s="364"/>
      <c r="P1033" s="364"/>
      <c r="Q1033" s="364"/>
      <c r="R1033" s="364" t="s">
        <v>30</v>
      </c>
      <c r="S1033" s="653">
        <f t="shared" si="399"/>
        <v>0</v>
      </c>
      <c r="U1033">
        <f t="shared" ref="U1033:U1096" si="400">U1032+1</f>
        <v>70</v>
      </c>
      <c r="V1033" t="str">
        <f t="shared" si="398"/>
        <v xml:space="preserve">   </v>
      </c>
    </row>
    <row r="1034" spans="1:22" outlineLevel="2">
      <c r="A1034">
        <v>132</v>
      </c>
      <c r="C1034" s="364"/>
      <c r="D1034" s="364" t="s">
        <v>30</v>
      </c>
      <c r="E1034" s="364"/>
      <c r="F1034" s="364" t="s">
        <v>30</v>
      </c>
      <c r="G1034" s="364"/>
      <c r="H1034" s="364"/>
      <c r="I1034" s="364"/>
      <c r="J1034" s="364"/>
      <c r="K1034" s="364"/>
      <c r="L1034" s="364"/>
      <c r="M1034" s="364"/>
      <c r="N1034" s="364"/>
      <c r="O1034" s="364"/>
      <c r="P1034" s="364"/>
      <c r="Q1034" s="364"/>
      <c r="R1034" s="364" t="s">
        <v>30</v>
      </c>
      <c r="S1034" s="653">
        <f t="shared" si="399"/>
        <v>0</v>
      </c>
      <c r="U1034">
        <f t="shared" si="400"/>
        <v>71</v>
      </c>
      <c r="V1034" t="str">
        <f t="shared" si="398"/>
        <v xml:space="preserve">   </v>
      </c>
    </row>
    <row r="1035" spans="1:22" outlineLevel="2">
      <c r="A1035">
        <v>133</v>
      </c>
      <c r="C1035" s="364"/>
      <c r="D1035" s="364" t="s">
        <v>30</v>
      </c>
      <c r="E1035" s="364"/>
      <c r="F1035" s="364" t="s">
        <v>30</v>
      </c>
      <c r="G1035" s="364"/>
      <c r="H1035" s="364"/>
      <c r="I1035" s="364"/>
      <c r="J1035" s="364"/>
      <c r="K1035" s="364"/>
      <c r="L1035" s="364"/>
      <c r="M1035" s="364"/>
      <c r="N1035" s="364"/>
      <c r="O1035" s="364"/>
      <c r="P1035" s="364"/>
      <c r="Q1035" s="364"/>
      <c r="R1035" s="364" t="s">
        <v>30</v>
      </c>
      <c r="S1035" s="653">
        <f t="shared" si="399"/>
        <v>0</v>
      </c>
      <c r="U1035">
        <f t="shared" si="400"/>
        <v>72</v>
      </c>
      <c r="V1035" t="str">
        <f t="shared" si="398"/>
        <v xml:space="preserve">   </v>
      </c>
    </row>
    <row r="1036" spans="1:22" outlineLevel="2">
      <c r="A1036">
        <v>134</v>
      </c>
      <c r="C1036" s="364"/>
      <c r="D1036" s="364" t="s">
        <v>30</v>
      </c>
      <c r="E1036" s="364"/>
      <c r="F1036" s="364" t="s">
        <v>30</v>
      </c>
      <c r="G1036" s="364"/>
      <c r="H1036" s="364"/>
      <c r="I1036" s="364"/>
      <c r="J1036" s="364"/>
      <c r="K1036" s="364"/>
      <c r="L1036" s="364"/>
      <c r="M1036" s="364"/>
      <c r="N1036" s="364"/>
      <c r="O1036" s="364"/>
      <c r="P1036" s="364"/>
      <c r="Q1036" s="364"/>
      <c r="R1036" s="364" t="s">
        <v>30</v>
      </c>
      <c r="S1036" s="653">
        <f t="shared" si="399"/>
        <v>0</v>
      </c>
      <c r="U1036">
        <f t="shared" si="400"/>
        <v>73</v>
      </c>
      <c r="V1036" t="str">
        <f t="shared" si="398"/>
        <v xml:space="preserve">   </v>
      </c>
    </row>
    <row r="1037" spans="1:22" outlineLevel="2">
      <c r="A1037">
        <v>135</v>
      </c>
      <c r="C1037" s="364"/>
      <c r="D1037" s="364" t="s">
        <v>30</v>
      </c>
      <c r="E1037" s="364"/>
      <c r="F1037" s="364" t="s">
        <v>30</v>
      </c>
      <c r="G1037" s="364"/>
      <c r="H1037" s="364"/>
      <c r="I1037" s="364"/>
      <c r="J1037" s="364"/>
      <c r="K1037" s="364"/>
      <c r="L1037" s="364"/>
      <c r="M1037" s="364"/>
      <c r="N1037" s="364"/>
      <c r="O1037" s="364"/>
      <c r="P1037" s="364"/>
      <c r="Q1037" s="364"/>
      <c r="R1037" s="364" t="s">
        <v>30</v>
      </c>
      <c r="S1037" s="653">
        <f t="shared" si="399"/>
        <v>0</v>
      </c>
      <c r="U1037">
        <f t="shared" si="400"/>
        <v>74</v>
      </c>
      <c r="V1037" t="str">
        <f t="shared" si="398"/>
        <v xml:space="preserve">   </v>
      </c>
    </row>
    <row r="1038" spans="1:22" outlineLevel="2">
      <c r="A1038">
        <v>136</v>
      </c>
      <c r="C1038" s="364"/>
      <c r="D1038" s="364" t="s">
        <v>30</v>
      </c>
      <c r="E1038" s="364"/>
      <c r="F1038" s="364" t="s">
        <v>30</v>
      </c>
      <c r="G1038" s="364"/>
      <c r="H1038" s="364"/>
      <c r="I1038" s="364"/>
      <c r="J1038" s="364"/>
      <c r="K1038" s="364"/>
      <c r="L1038" s="364"/>
      <c r="M1038" s="364"/>
      <c r="N1038" s="364"/>
      <c r="O1038" s="364"/>
      <c r="P1038" s="364"/>
      <c r="Q1038" s="364"/>
      <c r="R1038" s="364" t="s">
        <v>30</v>
      </c>
      <c r="S1038" s="653">
        <f t="shared" si="399"/>
        <v>0</v>
      </c>
      <c r="U1038">
        <f t="shared" si="400"/>
        <v>75</v>
      </c>
      <c r="V1038" t="str">
        <f t="shared" si="398"/>
        <v xml:space="preserve">   </v>
      </c>
    </row>
    <row r="1039" spans="1:22" outlineLevel="2">
      <c r="A1039">
        <v>137</v>
      </c>
      <c r="C1039" s="364"/>
      <c r="D1039" s="364" t="s">
        <v>30</v>
      </c>
      <c r="E1039" s="364"/>
      <c r="F1039" s="364" t="s">
        <v>30</v>
      </c>
      <c r="G1039" s="364"/>
      <c r="H1039" s="364"/>
      <c r="I1039" s="364"/>
      <c r="J1039" s="364"/>
      <c r="K1039" s="364"/>
      <c r="L1039" s="364"/>
      <c r="M1039" s="364"/>
      <c r="N1039" s="364"/>
      <c r="O1039" s="364"/>
      <c r="P1039" s="364"/>
      <c r="Q1039" s="364"/>
      <c r="R1039" s="364" t="s">
        <v>30</v>
      </c>
      <c r="S1039" s="653">
        <f t="shared" si="399"/>
        <v>0</v>
      </c>
      <c r="U1039">
        <f t="shared" si="400"/>
        <v>76</v>
      </c>
      <c r="V1039" t="str">
        <f t="shared" si="398"/>
        <v xml:space="preserve">   </v>
      </c>
    </row>
    <row r="1040" spans="1:22" outlineLevel="2">
      <c r="A1040">
        <v>138</v>
      </c>
      <c r="C1040" s="364"/>
      <c r="D1040" s="364" t="s">
        <v>30</v>
      </c>
      <c r="E1040" s="364"/>
      <c r="F1040" s="364" t="s">
        <v>30</v>
      </c>
      <c r="G1040" s="364"/>
      <c r="H1040" s="364"/>
      <c r="I1040" s="364"/>
      <c r="J1040" s="364"/>
      <c r="K1040" s="364"/>
      <c r="L1040" s="364"/>
      <c r="M1040" s="364"/>
      <c r="N1040" s="364"/>
      <c r="O1040" s="364"/>
      <c r="P1040" s="364"/>
      <c r="Q1040" s="364"/>
      <c r="R1040" s="364" t="s">
        <v>30</v>
      </c>
      <c r="S1040" s="653">
        <f t="shared" si="399"/>
        <v>0</v>
      </c>
      <c r="U1040">
        <f t="shared" si="400"/>
        <v>77</v>
      </c>
      <c r="V1040" t="str">
        <f t="shared" si="398"/>
        <v xml:space="preserve">   </v>
      </c>
    </row>
    <row r="1041" spans="1:22" outlineLevel="2">
      <c r="A1041">
        <v>139</v>
      </c>
      <c r="C1041" s="364"/>
      <c r="D1041" s="364" t="s">
        <v>30</v>
      </c>
      <c r="E1041" s="364"/>
      <c r="F1041" s="364" t="s">
        <v>30</v>
      </c>
      <c r="G1041" s="364"/>
      <c r="H1041" s="364"/>
      <c r="I1041" s="364"/>
      <c r="J1041" s="364"/>
      <c r="K1041" s="364"/>
      <c r="L1041" s="364"/>
      <c r="M1041" s="364"/>
      <c r="N1041" s="364"/>
      <c r="O1041" s="364"/>
      <c r="P1041" s="364"/>
      <c r="Q1041" s="364"/>
      <c r="R1041" s="364" t="s">
        <v>30</v>
      </c>
      <c r="S1041" s="653">
        <f t="shared" si="399"/>
        <v>0</v>
      </c>
      <c r="U1041">
        <f t="shared" si="400"/>
        <v>78</v>
      </c>
      <c r="V1041" t="str">
        <f t="shared" si="398"/>
        <v xml:space="preserve">   </v>
      </c>
    </row>
    <row r="1042" spans="1:22" outlineLevel="2">
      <c r="A1042">
        <v>140</v>
      </c>
      <c r="C1042" s="364"/>
      <c r="D1042" s="364" t="s">
        <v>30</v>
      </c>
      <c r="E1042" s="364"/>
      <c r="F1042" s="364" t="s">
        <v>30</v>
      </c>
      <c r="G1042" s="364"/>
      <c r="H1042" s="364"/>
      <c r="I1042" s="364"/>
      <c r="J1042" s="364"/>
      <c r="K1042" s="364"/>
      <c r="L1042" s="364"/>
      <c r="M1042" s="364"/>
      <c r="N1042" s="364"/>
      <c r="O1042" s="364"/>
      <c r="P1042" s="364"/>
      <c r="Q1042" s="364"/>
      <c r="R1042" s="364" t="s">
        <v>30</v>
      </c>
      <c r="S1042" s="653">
        <f t="shared" si="399"/>
        <v>0</v>
      </c>
      <c r="U1042">
        <f t="shared" si="400"/>
        <v>79</v>
      </c>
      <c r="V1042" t="str">
        <f t="shared" si="398"/>
        <v xml:space="preserve">   </v>
      </c>
    </row>
    <row r="1043" spans="1:22" outlineLevel="2">
      <c r="A1043">
        <v>141</v>
      </c>
      <c r="C1043" s="364"/>
      <c r="D1043" s="364" t="s">
        <v>30</v>
      </c>
      <c r="E1043" s="364"/>
      <c r="F1043" s="364" t="s">
        <v>30</v>
      </c>
      <c r="G1043" s="364"/>
      <c r="H1043" s="364"/>
      <c r="I1043" s="364"/>
      <c r="J1043" s="364"/>
      <c r="K1043" s="364"/>
      <c r="L1043" s="364"/>
      <c r="M1043" s="364"/>
      <c r="N1043" s="364"/>
      <c r="O1043" s="364"/>
      <c r="P1043" s="364"/>
      <c r="Q1043" s="364"/>
      <c r="R1043" s="364" t="s">
        <v>30</v>
      </c>
      <c r="S1043" s="653">
        <f t="shared" si="399"/>
        <v>0</v>
      </c>
      <c r="U1043">
        <f t="shared" si="400"/>
        <v>80</v>
      </c>
      <c r="V1043" t="str">
        <f t="shared" si="398"/>
        <v xml:space="preserve">   </v>
      </c>
    </row>
    <row r="1044" spans="1:22" outlineLevel="2">
      <c r="A1044">
        <v>142</v>
      </c>
      <c r="C1044" s="364"/>
      <c r="D1044" s="364" t="s">
        <v>30</v>
      </c>
      <c r="E1044" s="364"/>
      <c r="F1044" s="364" t="s">
        <v>30</v>
      </c>
      <c r="G1044" s="364"/>
      <c r="H1044" s="364"/>
      <c r="I1044" s="364"/>
      <c r="J1044" s="364"/>
      <c r="K1044" s="364"/>
      <c r="L1044" s="364"/>
      <c r="M1044" s="364"/>
      <c r="N1044" s="364"/>
      <c r="O1044" s="364"/>
      <c r="P1044" s="364"/>
      <c r="Q1044" s="364"/>
      <c r="R1044" s="364" t="s">
        <v>30</v>
      </c>
      <c r="S1044" s="653">
        <f t="shared" si="399"/>
        <v>0</v>
      </c>
      <c r="U1044">
        <f t="shared" si="400"/>
        <v>81</v>
      </c>
      <c r="V1044" t="str">
        <f t="shared" si="398"/>
        <v xml:space="preserve">   </v>
      </c>
    </row>
    <row r="1045" spans="1:22" outlineLevel="2">
      <c r="A1045">
        <v>143</v>
      </c>
      <c r="C1045" s="364"/>
      <c r="D1045" s="364" t="s">
        <v>30</v>
      </c>
      <c r="E1045" s="364"/>
      <c r="F1045" s="364" t="s">
        <v>30</v>
      </c>
      <c r="G1045" s="364"/>
      <c r="H1045" s="364"/>
      <c r="I1045" s="364"/>
      <c r="J1045" s="364"/>
      <c r="K1045" s="364"/>
      <c r="L1045" s="364"/>
      <c r="M1045" s="364"/>
      <c r="N1045" s="364"/>
      <c r="O1045" s="364"/>
      <c r="P1045" s="364"/>
      <c r="Q1045" s="364"/>
      <c r="R1045" s="364" t="s">
        <v>30</v>
      </c>
      <c r="S1045" s="653">
        <f t="shared" si="399"/>
        <v>0</v>
      </c>
      <c r="U1045">
        <f t="shared" si="400"/>
        <v>82</v>
      </c>
      <c r="V1045" t="str">
        <f t="shared" si="398"/>
        <v xml:space="preserve">   </v>
      </c>
    </row>
    <row r="1046" spans="1:22" outlineLevel="2">
      <c r="A1046">
        <v>144</v>
      </c>
      <c r="C1046" s="364"/>
      <c r="D1046" s="364" t="s">
        <v>30</v>
      </c>
      <c r="E1046" s="364"/>
      <c r="F1046" s="364" t="s">
        <v>30</v>
      </c>
      <c r="G1046" s="364"/>
      <c r="H1046" s="364"/>
      <c r="I1046" s="364"/>
      <c r="J1046" s="364"/>
      <c r="K1046" s="364"/>
      <c r="L1046" s="364"/>
      <c r="M1046" s="364"/>
      <c r="N1046" s="364"/>
      <c r="O1046" s="364"/>
      <c r="P1046" s="364"/>
      <c r="Q1046" s="364"/>
      <c r="R1046" s="364" t="s">
        <v>30</v>
      </c>
      <c r="S1046" s="653">
        <f t="shared" si="399"/>
        <v>0</v>
      </c>
      <c r="U1046">
        <f t="shared" si="400"/>
        <v>83</v>
      </c>
      <c r="V1046" t="str">
        <f t="shared" si="398"/>
        <v xml:space="preserve">   </v>
      </c>
    </row>
    <row r="1047" spans="1:22" outlineLevel="2">
      <c r="A1047">
        <v>145</v>
      </c>
      <c r="C1047" s="364"/>
      <c r="D1047" s="364" t="s">
        <v>30</v>
      </c>
      <c r="E1047" s="364"/>
      <c r="F1047" s="364" t="s">
        <v>30</v>
      </c>
      <c r="G1047" s="364"/>
      <c r="H1047" s="364"/>
      <c r="I1047" s="364"/>
      <c r="J1047" s="364"/>
      <c r="K1047" s="364"/>
      <c r="L1047" s="364"/>
      <c r="M1047" s="364"/>
      <c r="N1047" s="364"/>
      <c r="O1047" s="364"/>
      <c r="P1047" s="364"/>
      <c r="Q1047" s="364"/>
      <c r="R1047" s="364" t="s">
        <v>30</v>
      </c>
      <c r="S1047" s="653">
        <f t="shared" si="399"/>
        <v>0</v>
      </c>
      <c r="U1047">
        <f t="shared" si="400"/>
        <v>84</v>
      </c>
      <c r="V1047" t="str">
        <f t="shared" si="398"/>
        <v xml:space="preserve">   </v>
      </c>
    </row>
    <row r="1048" spans="1:22" outlineLevel="2">
      <c r="A1048">
        <v>146</v>
      </c>
      <c r="C1048" s="364"/>
      <c r="D1048" s="364" t="s">
        <v>30</v>
      </c>
      <c r="E1048" s="364"/>
      <c r="F1048" s="364" t="s">
        <v>30</v>
      </c>
      <c r="G1048" s="364"/>
      <c r="H1048" s="364"/>
      <c r="I1048" s="364"/>
      <c r="J1048" s="364"/>
      <c r="K1048" s="364"/>
      <c r="L1048" s="364"/>
      <c r="M1048" s="364"/>
      <c r="N1048" s="364"/>
      <c r="O1048" s="364"/>
      <c r="P1048" s="364"/>
      <c r="Q1048" s="364"/>
      <c r="R1048" s="364" t="s">
        <v>30</v>
      </c>
      <c r="S1048" s="653">
        <f t="shared" si="399"/>
        <v>0</v>
      </c>
      <c r="U1048">
        <f t="shared" si="400"/>
        <v>85</v>
      </c>
      <c r="V1048" t="str">
        <f t="shared" si="398"/>
        <v xml:space="preserve">   </v>
      </c>
    </row>
    <row r="1049" spans="1:22" outlineLevel="2">
      <c r="A1049">
        <v>147</v>
      </c>
      <c r="C1049" s="364"/>
      <c r="D1049" s="364" t="s">
        <v>30</v>
      </c>
      <c r="E1049" s="364"/>
      <c r="F1049" s="364" t="s">
        <v>30</v>
      </c>
      <c r="G1049" s="364"/>
      <c r="H1049" s="364"/>
      <c r="I1049" s="364"/>
      <c r="J1049" s="364"/>
      <c r="K1049" s="364"/>
      <c r="L1049" s="364"/>
      <c r="M1049" s="364"/>
      <c r="N1049" s="364"/>
      <c r="O1049" s="364"/>
      <c r="P1049" s="364"/>
      <c r="Q1049" s="364"/>
      <c r="R1049" s="364" t="s">
        <v>30</v>
      </c>
      <c r="S1049" s="653">
        <f t="shared" si="399"/>
        <v>0</v>
      </c>
      <c r="U1049">
        <f t="shared" si="400"/>
        <v>86</v>
      </c>
      <c r="V1049" t="str">
        <f t="shared" si="398"/>
        <v xml:space="preserve">   </v>
      </c>
    </row>
    <row r="1050" spans="1:22" outlineLevel="2">
      <c r="A1050">
        <v>148</v>
      </c>
      <c r="C1050" s="364"/>
      <c r="D1050" s="364" t="s">
        <v>30</v>
      </c>
      <c r="E1050" s="364"/>
      <c r="F1050" s="364" t="s">
        <v>30</v>
      </c>
      <c r="G1050" s="364"/>
      <c r="H1050" s="364"/>
      <c r="I1050" s="364"/>
      <c r="J1050" s="364"/>
      <c r="K1050" s="364"/>
      <c r="L1050" s="364"/>
      <c r="M1050" s="364"/>
      <c r="N1050" s="364"/>
      <c r="O1050" s="364"/>
      <c r="P1050" s="364"/>
      <c r="Q1050" s="364"/>
      <c r="R1050" s="364" t="s">
        <v>30</v>
      </c>
      <c r="S1050" s="653">
        <f t="shared" si="399"/>
        <v>0</v>
      </c>
      <c r="U1050">
        <f t="shared" si="400"/>
        <v>87</v>
      </c>
      <c r="V1050" t="str">
        <f t="shared" si="398"/>
        <v xml:space="preserve">   </v>
      </c>
    </row>
    <row r="1051" spans="1:22" outlineLevel="2">
      <c r="A1051">
        <v>149</v>
      </c>
      <c r="C1051" s="364"/>
      <c r="D1051" s="364" t="s">
        <v>30</v>
      </c>
      <c r="E1051" s="364"/>
      <c r="F1051" s="364" t="s">
        <v>30</v>
      </c>
      <c r="G1051" s="364"/>
      <c r="H1051" s="364"/>
      <c r="I1051" s="364"/>
      <c r="J1051" s="364"/>
      <c r="K1051" s="364"/>
      <c r="L1051" s="364"/>
      <c r="M1051" s="364"/>
      <c r="N1051" s="364"/>
      <c r="O1051" s="364"/>
      <c r="P1051" s="364"/>
      <c r="Q1051" s="364"/>
      <c r="R1051" s="364" t="s">
        <v>30</v>
      </c>
      <c r="S1051" s="653">
        <f t="shared" si="399"/>
        <v>0</v>
      </c>
      <c r="U1051">
        <f t="shared" si="400"/>
        <v>88</v>
      </c>
      <c r="V1051" t="str">
        <f t="shared" si="398"/>
        <v xml:space="preserve">   </v>
      </c>
    </row>
    <row r="1052" spans="1:22" outlineLevel="2">
      <c r="A1052">
        <v>150</v>
      </c>
      <c r="C1052" s="364"/>
      <c r="D1052" s="364" t="s">
        <v>30</v>
      </c>
      <c r="E1052" s="364"/>
      <c r="F1052" s="364" t="s">
        <v>30</v>
      </c>
      <c r="G1052" s="364"/>
      <c r="H1052" s="364"/>
      <c r="I1052" s="364"/>
      <c r="J1052" s="364"/>
      <c r="K1052" s="364"/>
      <c r="L1052" s="364"/>
      <c r="M1052" s="364"/>
      <c r="N1052" s="364"/>
      <c r="O1052" s="364"/>
      <c r="P1052" s="364"/>
      <c r="Q1052" s="364"/>
      <c r="R1052" s="364" t="s">
        <v>30</v>
      </c>
      <c r="S1052" s="653">
        <f t="shared" si="399"/>
        <v>0</v>
      </c>
      <c r="U1052">
        <f t="shared" si="400"/>
        <v>89</v>
      </c>
      <c r="V1052" t="str">
        <f t="shared" si="398"/>
        <v xml:space="preserve">   </v>
      </c>
    </row>
    <row r="1053" spans="1:22" outlineLevel="2">
      <c r="A1053">
        <v>151</v>
      </c>
      <c r="C1053" s="364"/>
      <c r="D1053" s="364" t="s">
        <v>30</v>
      </c>
      <c r="E1053" s="364"/>
      <c r="F1053" s="364" t="s">
        <v>30</v>
      </c>
      <c r="G1053" s="364"/>
      <c r="H1053" s="364"/>
      <c r="I1053" s="364"/>
      <c r="J1053" s="364"/>
      <c r="K1053" s="364"/>
      <c r="L1053" s="364"/>
      <c r="M1053" s="364"/>
      <c r="N1053" s="364"/>
      <c r="O1053" s="364"/>
      <c r="P1053" s="364"/>
      <c r="Q1053" s="364"/>
      <c r="R1053" s="364" t="s">
        <v>30</v>
      </c>
      <c r="S1053" s="653">
        <f t="shared" si="399"/>
        <v>0</v>
      </c>
      <c r="U1053">
        <f t="shared" si="400"/>
        <v>90</v>
      </c>
      <c r="V1053" t="str">
        <f t="shared" si="398"/>
        <v xml:space="preserve">   </v>
      </c>
    </row>
    <row r="1054" spans="1:22" outlineLevel="2">
      <c r="A1054">
        <v>152</v>
      </c>
      <c r="C1054" s="364"/>
      <c r="D1054" s="364" t="s">
        <v>30</v>
      </c>
      <c r="E1054" s="364"/>
      <c r="F1054" s="364" t="s">
        <v>30</v>
      </c>
      <c r="G1054" s="364"/>
      <c r="H1054" s="364"/>
      <c r="I1054" s="364"/>
      <c r="J1054" s="364"/>
      <c r="K1054" s="364"/>
      <c r="L1054" s="364"/>
      <c r="M1054" s="364"/>
      <c r="N1054" s="364"/>
      <c r="O1054" s="364"/>
      <c r="P1054" s="364"/>
      <c r="Q1054" s="364"/>
      <c r="R1054" s="364" t="s">
        <v>30</v>
      </c>
      <c r="S1054" s="653">
        <f t="shared" si="399"/>
        <v>0</v>
      </c>
      <c r="U1054">
        <f t="shared" si="400"/>
        <v>91</v>
      </c>
      <c r="V1054" t="str">
        <f t="shared" si="398"/>
        <v xml:space="preserve">   </v>
      </c>
    </row>
    <row r="1055" spans="1:22" outlineLevel="2">
      <c r="A1055">
        <v>153</v>
      </c>
      <c r="C1055" s="364"/>
      <c r="D1055" s="364" t="s">
        <v>30</v>
      </c>
      <c r="E1055" s="364"/>
      <c r="F1055" s="364" t="s">
        <v>30</v>
      </c>
      <c r="G1055" s="364"/>
      <c r="H1055" s="364"/>
      <c r="I1055" s="364"/>
      <c r="J1055" s="364"/>
      <c r="K1055" s="364"/>
      <c r="L1055" s="364"/>
      <c r="M1055" s="364"/>
      <c r="N1055" s="364"/>
      <c r="O1055" s="364"/>
      <c r="P1055" s="364"/>
      <c r="Q1055" s="364"/>
      <c r="R1055" s="364" t="s">
        <v>30</v>
      </c>
      <c r="S1055" s="653">
        <f t="shared" si="399"/>
        <v>0</v>
      </c>
      <c r="U1055">
        <f t="shared" si="400"/>
        <v>92</v>
      </c>
      <c r="V1055" t="str">
        <f t="shared" si="398"/>
        <v xml:space="preserve">   </v>
      </c>
    </row>
    <row r="1056" spans="1:22" outlineLevel="2">
      <c r="A1056">
        <v>154</v>
      </c>
      <c r="C1056" s="364"/>
      <c r="D1056" s="364" t="s">
        <v>30</v>
      </c>
      <c r="E1056" s="364"/>
      <c r="F1056" s="364" t="s">
        <v>30</v>
      </c>
      <c r="G1056" s="364"/>
      <c r="H1056" s="364"/>
      <c r="I1056" s="364"/>
      <c r="J1056" s="364"/>
      <c r="K1056" s="364"/>
      <c r="L1056" s="364"/>
      <c r="M1056" s="364"/>
      <c r="N1056" s="364"/>
      <c r="O1056" s="364"/>
      <c r="P1056" s="364"/>
      <c r="Q1056" s="364"/>
      <c r="R1056" s="364" t="s">
        <v>30</v>
      </c>
      <c r="S1056" s="653">
        <f t="shared" si="399"/>
        <v>0</v>
      </c>
      <c r="U1056">
        <f t="shared" si="400"/>
        <v>93</v>
      </c>
      <c r="V1056" t="str">
        <f t="shared" si="398"/>
        <v xml:space="preserve">   </v>
      </c>
    </row>
    <row r="1057" spans="1:22" outlineLevel="2">
      <c r="A1057">
        <v>155</v>
      </c>
      <c r="C1057" s="364"/>
      <c r="D1057" s="364" t="s">
        <v>30</v>
      </c>
      <c r="E1057" s="364"/>
      <c r="F1057" s="364" t="s">
        <v>30</v>
      </c>
      <c r="G1057" s="364"/>
      <c r="H1057" s="364"/>
      <c r="I1057" s="364"/>
      <c r="J1057" s="364"/>
      <c r="K1057" s="364"/>
      <c r="L1057" s="364"/>
      <c r="M1057" s="364"/>
      <c r="N1057" s="364"/>
      <c r="O1057" s="364"/>
      <c r="P1057" s="364"/>
      <c r="Q1057" s="364"/>
      <c r="R1057" s="364" t="s">
        <v>30</v>
      </c>
      <c r="S1057" s="653">
        <f t="shared" si="399"/>
        <v>0</v>
      </c>
      <c r="U1057">
        <f t="shared" si="400"/>
        <v>94</v>
      </c>
      <c r="V1057" t="str">
        <f t="shared" si="398"/>
        <v xml:space="preserve">   </v>
      </c>
    </row>
    <row r="1058" spans="1:22" outlineLevel="2">
      <c r="A1058">
        <v>156</v>
      </c>
      <c r="C1058" s="364"/>
      <c r="D1058" s="364" t="s">
        <v>30</v>
      </c>
      <c r="E1058" s="364"/>
      <c r="F1058" s="364" t="s">
        <v>30</v>
      </c>
      <c r="G1058" s="364"/>
      <c r="H1058" s="364"/>
      <c r="I1058" s="364"/>
      <c r="J1058" s="364"/>
      <c r="K1058" s="364"/>
      <c r="L1058" s="364"/>
      <c r="M1058" s="364"/>
      <c r="N1058" s="364"/>
      <c r="O1058" s="364"/>
      <c r="P1058" s="364"/>
      <c r="Q1058" s="364"/>
      <c r="R1058" s="364" t="s">
        <v>30</v>
      </c>
      <c r="S1058" s="653">
        <f t="shared" si="399"/>
        <v>0</v>
      </c>
      <c r="U1058">
        <f t="shared" si="400"/>
        <v>95</v>
      </c>
      <c r="V1058" t="str">
        <f t="shared" si="398"/>
        <v xml:space="preserve">   </v>
      </c>
    </row>
    <row r="1059" spans="1:22" outlineLevel="2">
      <c r="A1059">
        <v>157</v>
      </c>
      <c r="C1059" s="364"/>
      <c r="D1059" s="364" t="s">
        <v>30</v>
      </c>
      <c r="E1059" s="364"/>
      <c r="F1059" s="364" t="s">
        <v>30</v>
      </c>
      <c r="G1059" s="364"/>
      <c r="H1059" s="364"/>
      <c r="I1059" s="364"/>
      <c r="J1059" s="364"/>
      <c r="K1059" s="364"/>
      <c r="L1059" s="364"/>
      <c r="M1059" s="364"/>
      <c r="N1059" s="364"/>
      <c r="O1059" s="364"/>
      <c r="P1059" s="364"/>
      <c r="Q1059" s="364"/>
      <c r="R1059" s="364" t="s">
        <v>30</v>
      </c>
      <c r="S1059" s="653">
        <f t="shared" si="399"/>
        <v>0</v>
      </c>
      <c r="U1059">
        <f t="shared" si="400"/>
        <v>96</v>
      </c>
      <c r="V1059" t="str">
        <f t="shared" si="398"/>
        <v xml:space="preserve">   </v>
      </c>
    </row>
    <row r="1060" spans="1:22" outlineLevel="2">
      <c r="A1060">
        <v>158</v>
      </c>
      <c r="C1060" s="364"/>
      <c r="D1060" s="364" t="s">
        <v>30</v>
      </c>
      <c r="E1060" s="364"/>
      <c r="F1060" s="364" t="s">
        <v>30</v>
      </c>
      <c r="G1060" s="364"/>
      <c r="H1060" s="364"/>
      <c r="I1060" s="364"/>
      <c r="J1060" s="364"/>
      <c r="K1060" s="364"/>
      <c r="L1060" s="364"/>
      <c r="M1060" s="364"/>
      <c r="N1060" s="364"/>
      <c r="O1060" s="364"/>
      <c r="P1060" s="364"/>
      <c r="Q1060" s="364"/>
      <c r="R1060" s="364" t="s">
        <v>30</v>
      </c>
      <c r="S1060" s="653">
        <f t="shared" si="399"/>
        <v>0</v>
      </c>
      <c r="U1060">
        <f t="shared" si="400"/>
        <v>97</v>
      </c>
      <c r="V1060" t="str">
        <f t="shared" si="398"/>
        <v xml:space="preserve">   </v>
      </c>
    </row>
    <row r="1061" spans="1:22" outlineLevel="2">
      <c r="A1061">
        <v>159</v>
      </c>
      <c r="C1061" s="364"/>
      <c r="D1061" s="364" t="s">
        <v>30</v>
      </c>
      <c r="E1061" s="364"/>
      <c r="F1061" s="364" t="s">
        <v>30</v>
      </c>
      <c r="G1061" s="364"/>
      <c r="H1061" s="364"/>
      <c r="I1061" s="364"/>
      <c r="J1061" s="364"/>
      <c r="K1061" s="364"/>
      <c r="L1061" s="364"/>
      <c r="M1061" s="364"/>
      <c r="N1061" s="364"/>
      <c r="O1061" s="364"/>
      <c r="P1061" s="364"/>
      <c r="Q1061" s="364"/>
      <c r="R1061" s="364" t="s">
        <v>30</v>
      </c>
      <c r="S1061" s="653">
        <f t="shared" si="399"/>
        <v>0</v>
      </c>
      <c r="U1061">
        <f t="shared" si="400"/>
        <v>98</v>
      </c>
      <c r="V1061" t="str">
        <f t="shared" si="398"/>
        <v xml:space="preserve">   </v>
      </c>
    </row>
    <row r="1062" spans="1:22" outlineLevel="2">
      <c r="A1062">
        <v>160</v>
      </c>
      <c r="C1062" s="364"/>
      <c r="D1062" s="364" t="s">
        <v>30</v>
      </c>
      <c r="E1062" s="364"/>
      <c r="F1062" s="364" t="s">
        <v>30</v>
      </c>
      <c r="G1062" s="364"/>
      <c r="H1062" s="364"/>
      <c r="I1062" s="364"/>
      <c r="J1062" s="364"/>
      <c r="K1062" s="364"/>
      <c r="L1062" s="364"/>
      <c r="M1062" s="364"/>
      <c r="N1062" s="364"/>
      <c r="O1062" s="364"/>
      <c r="P1062" s="364"/>
      <c r="Q1062" s="364"/>
      <c r="R1062" s="364" t="s">
        <v>30</v>
      </c>
      <c r="S1062" s="653">
        <f t="shared" si="399"/>
        <v>0</v>
      </c>
      <c r="U1062">
        <f t="shared" si="400"/>
        <v>99</v>
      </c>
      <c r="V1062" t="str">
        <f t="shared" si="398"/>
        <v xml:space="preserve">   </v>
      </c>
    </row>
    <row r="1063" spans="1:22" outlineLevel="2">
      <c r="A1063">
        <v>161</v>
      </c>
      <c r="C1063" s="364"/>
      <c r="D1063" s="364" t="s">
        <v>30</v>
      </c>
      <c r="E1063" s="364"/>
      <c r="F1063" s="364" t="s">
        <v>30</v>
      </c>
      <c r="G1063" s="364"/>
      <c r="H1063" s="364"/>
      <c r="I1063" s="364"/>
      <c r="J1063" s="364"/>
      <c r="K1063" s="364"/>
      <c r="L1063" s="364"/>
      <c r="M1063" s="364"/>
      <c r="N1063" s="364"/>
      <c r="O1063" s="364"/>
      <c r="P1063" s="364"/>
      <c r="Q1063" s="364"/>
      <c r="R1063" s="364" t="s">
        <v>30</v>
      </c>
      <c r="S1063" s="653">
        <f t="shared" si="399"/>
        <v>0</v>
      </c>
      <c r="U1063">
        <f t="shared" si="400"/>
        <v>100</v>
      </c>
      <c r="V1063" t="str">
        <f t="shared" si="398"/>
        <v xml:space="preserve">   </v>
      </c>
    </row>
    <row r="1064" spans="1:22" outlineLevel="2">
      <c r="A1064">
        <v>162</v>
      </c>
      <c r="C1064" s="364"/>
      <c r="D1064" s="364" t="s">
        <v>30</v>
      </c>
      <c r="E1064" s="364"/>
      <c r="F1064" s="364" t="s">
        <v>30</v>
      </c>
      <c r="G1064" s="364"/>
      <c r="H1064" s="364"/>
      <c r="I1064" s="364"/>
      <c r="J1064" s="364"/>
      <c r="K1064" s="364"/>
      <c r="L1064" s="364"/>
      <c r="M1064" s="364"/>
      <c r="N1064" s="364"/>
      <c r="O1064" s="364"/>
      <c r="P1064" s="364"/>
      <c r="Q1064" s="364"/>
      <c r="R1064" s="364" t="s">
        <v>30</v>
      </c>
      <c r="S1064" s="653">
        <f t="shared" si="399"/>
        <v>0</v>
      </c>
      <c r="U1064">
        <f t="shared" si="400"/>
        <v>101</v>
      </c>
      <c r="V1064" t="str">
        <f t="shared" si="398"/>
        <v xml:space="preserve">   </v>
      </c>
    </row>
    <row r="1065" spans="1:22" outlineLevel="2">
      <c r="A1065">
        <v>163</v>
      </c>
      <c r="C1065" s="364"/>
      <c r="D1065" s="364" t="s">
        <v>30</v>
      </c>
      <c r="E1065" s="364"/>
      <c r="F1065" s="364" t="s">
        <v>30</v>
      </c>
      <c r="G1065" s="364"/>
      <c r="H1065" s="364"/>
      <c r="I1065" s="364"/>
      <c r="J1065" s="364"/>
      <c r="K1065" s="364"/>
      <c r="L1065" s="364"/>
      <c r="M1065" s="364"/>
      <c r="N1065" s="364"/>
      <c r="O1065" s="364"/>
      <c r="P1065" s="364"/>
      <c r="Q1065" s="364"/>
      <c r="R1065" s="364" t="s">
        <v>30</v>
      </c>
      <c r="S1065" s="653">
        <f t="shared" si="399"/>
        <v>0</v>
      </c>
      <c r="U1065">
        <f t="shared" si="400"/>
        <v>102</v>
      </c>
      <c r="V1065" t="str">
        <f t="shared" si="398"/>
        <v xml:space="preserve">   </v>
      </c>
    </row>
    <row r="1066" spans="1:22" outlineLevel="2">
      <c r="A1066">
        <v>164</v>
      </c>
      <c r="C1066" s="364"/>
      <c r="D1066" s="364" t="s">
        <v>30</v>
      </c>
      <c r="E1066" s="364"/>
      <c r="F1066" s="364" t="s">
        <v>30</v>
      </c>
      <c r="G1066" s="364"/>
      <c r="H1066" s="364"/>
      <c r="I1066" s="364"/>
      <c r="J1066" s="364"/>
      <c r="K1066" s="364"/>
      <c r="L1066" s="364"/>
      <c r="M1066" s="364"/>
      <c r="N1066" s="364"/>
      <c r="O1066" s="364"/>
      <c r="P1066" s="364"/>
      <c r="Q1066" s="364"/>
      <c r="R1066" s="364" t="s">
        <v>30</v>
      </c>
      <c r="S1066" s="653">
        <f t="shared" si="399"/>
        <v>0</v>
      </c>
      <c r="U1066">
        <f t="shared" si="400"/>
        <v>103</v>
      </c>
      <c r="V1066" t="str">
        <f t="shared" si="398"/>
        <v xml:space="preserve">   </v>
      </c>
    </row>
    <row r="1067" spans="1:22" outlineLevel="2">
      <c r="A1067">
        <v>165</v>
      </c>
      <c r="C1067" s="364"/>
      <c r="D1067" s="364" t="s">
        <v>30</v>
      </c>
      <c r="E1067" s="364"/>
      <c r="F1067" s="364" t="s">
        <v>30</v>
      </c>
      <c r="G1067" s="364"/>
      <c r="H1067" s="364"/>
      <c r="I1067" s="364"/>
      <c r="J1067" s="364"/>
      <c r="K1067" s="364"/>
      <c r="L1067" s="364"/>
      <c r="M1067" s="364"/>
      <c r="N1067" s="364"/>
      <c r="O1067" s="364"/>
      <c r="P1067" s="364"/>
      <c r="Q1067" s="364"/>
      <c r="R1067" s="364" t="s">
        <v>30</v>
      </c>
      <c r="S1067" s="653">
        <f t="shared" si="399"/>
        <v>0</v>
      </c>
      <c r="U1067">
        <f t="shared" si="400"/>
        <v>104</v>
      </c>
      <c r="V1067" t="str">
        <f t="shared" si="398"/>
        <v xml:space="preserve">   </v>
      </c>
    </row>
    <row r="1068" spans="1:22" outlineLevel="2">
      <c r="A1068">
        <v>166</v>
      </c>
      <c r="C1068" s="364"/>
      <c r="D1068" s="364" t="s">
        <v>30</v>
      </c>
      <c r="E1068" s="364"/>
      <c r="F1068" s="364" t="s">
        <v>30</v>
      </c>
      <c r="G1068" s="364"/>
      <c r="H1068" s="364"/>
      <c r="I1068" s="364"/>
      <c r="J1068" s="364"/>
      <c r="K1068" s="364"/>
      <c r="L1068" s="364"/>
      <c r="M1068" s="364"/>
      <c r="N1068" s="364"/>
      <c r="O1068" s="364"/>
      <c r="P1068" s="364"/>
      <c r="Q1068" s="364"/>
      <c r="R1068" s="364" t="s">
        <v>30</v>
      </c>
      <c r="S1068" s="653">
        <f t="shared" si="399"/>
        <v>0</v>
      </c>
      <c r="U1068">
        <f t="shared" si="400"/>
        <v>105</v>
      </c>
      <c r="V1068" t="str">
        <f t="shared" si="398"/>
        <v xml:space="preserve">   </v>
      </c>
    </row>
    <row r="1069" spans="1:22" outlineLevel="2">
      <c r="A1069">
        <v>167</v>
      </c>
      <c r="C1069" s="364"/>
      <c r="D1069" s="364" t="s">
        <v>30</v>
      </c>
      <c r="E1069" s="364"/>
      <c r="F1069" s="364" t="s">
        <v>30</v>
      </c>
      <c r="G1069" s="364"/>
      <c r="H1069" s="364"/>
      <c r="I1069" s="364"/>
      <c r="J1069" s="364"/>
      <c r="K1069" s="364"/>
      <c r="L1069" s="364"/>
      <c r="M1069" s="364"/>
      <c r="N1069" s="364"/>
      <c r="O1069" s="364"/>
      <c r="P1069" s="364"/>
      <c r="Q1069" s="364"/>
      <c r="R1069" s="364" t="s">
        <v>30</v>
      </c>
      <c r="S1069" s="653">
        <f t="shared" si="399"/>
        <v>0</v>
      </c>
      <c r="U1069">
        <f t="shared" si="400"/>
        <v>106</v>
      </c>
      <c r="V1069" t="str">
        <f t="shared" si="398"/>
        <v xml:space="preserve">   </v>
      </c>
    </row>
    <row r="1070" spans="1:22" outlineLevel="2">
      <c r="A1070">
        <v>168</v>
      </c>
      <c r="C1070" s="364"/>
      <c r="D1070" s="364" t="s">
        <v>30</v>
      </c>
      <c r="E1070" s="364"/>
      <c r="F1070" s="364" t="s">
        <v>30</v>
      </c>
      <c r="G1070" s="364"/>
      <c r="H1070" s="364"/>
      <c r="I1070" s="364"/>
      <c r="J1070" s="364"/>
      <c r="K1070" s="364"/>
      <c r="L1070" s="364"/>
      <c r="M1070" s="364"/>
      <c r="N1070" s="364"/>
      <c r="O1070" s="364"/>
      <c r="P1070" s="364"/>
      <c r="Q1070" s="364"/>
      <c r="R1070" s="364" t="s">
        <v>30</v>
      </c>
      <c r="S1070" s="653">
        <f t="shared" si="399"/>
        <v>0</v>
      </c>
      <c r="U1070">
        <f t="shared" si="400"/>
        <v>107</v>
      </c>
      <c r="V1070" t="str">
        <f t="shared" si="398"/>
        <v xml:space="preserve">   </v>
      </c>
    </row>
    <row r="1071" spans="1:22" outlineLevel="2">
      <c r="A1071">
        <v>169</v>
      </c>
      <c r="C1071" s="364"/>
      <c r="D1071" s="364" t="s">
        <v>30</v>
      </c>
      <c r="E1071" s="364"/>
      <c r="F1071" s="364" t="s">
        <v>30</v>
      </c>
      <c r="G1071" s="364"/>
      <c r="H1071" s="364"/>
      <c r="I1071" s="364"/>
      <c r="J1071" s="364"/>
      <c r="K1071" s="364"/>
      <c r="L1071" s="364"/>
      <c r="M1071" s="364"/>
      <c r="N1071" s="364"/>
      <c r="O1071" s="364"/>
      <c r="P1071" s="364"/>
      <c r="Q1071" s="364"/>
      <c r="R1071" s="364" t="s">
        <v>30</v>
      </c>
      <c r="S1071" s="653">
        <f t="shared" si="399"/>
        <v>0</v>
      </c>
      <c r="U1071">
        <f t="shared" si="400"/>
        <v>108</v>
      </c>
      <c r="V1071" t="str">
        <f t="shared" si="398"/>
        <v xml:space="preserve">   </v>
      </c>
    </row>
    <row r="1072" spans="1:22" outlineLevel="2">
      <c r="A1072">
        <v>170</v>
      </c>
      <c r="C1072" s="364"/>
      <c r="D1072" s="364" t="s">
        <v>30</v>
      </c>
      <c r="E1072" s="364"/>
      <c r="F1072" s="364" t="s">
        <v>30</v>
      </c>
      <c r="G1072" s="364"/>
      <c r="H1072" s="364"/>
      <c r="I1072" s="364"/>
      <c r="J1072" s="364"/>
      <c r="K1072" s="364"/>
      <c r="L1072" s="364"/>
      <c r="M1072" s="364"/>
      <c r="N1072" s="364"/>
      <c r="O1072" s="364"/>
      <c r="P1072" s="364"/>
      <c r="Q1072" s="364"/>
      <c r="R1072" s="364" t="s">
        <v>30</v>
      </c>
      <c r="S1072" s="653">
        <f t="shared" si="399"/>
        <v>0</v>
      </c>
      <c r="U1072">
        <f t="shared" si="400"/>
        <v>109</v>
      </c>
      <c r="V1072" t="str">
        <f t="shared" si="398"/>
        <v xml:space="preserve">   </v>
      </c>
    </row>
    <row r="1073" spans="1:22" outlineLevel="2">
      <c r="A1073">
        <v>171</v>
      </c>
      <c r="C1073" s="364"/>
      <c r="D1073" s="364" t="s">
        <v>30</v>
      </c>
      <c r="E1073" s="364"/>
      <c r="F1073" s="364" t="s">
        <v>30</v>
      </c>
      <c r="G1073" s="364"/>
      <c r="H1073" s="364"/>
      <c r="I1073" s="364"/>
      <c r="J1073" s="364"/>
      <c r="K1073" s="364"/>
      <c r="L1073" s="364"/>
      <c r="M1073" s="364"/>
      <c r="N1073" s="364"/>
      <c r="O1073" s="364"/>
      <c r="P1073" s="364"/>
      <c r="Q1073" s="364"/>
      <c r="R1073" s="364" t="s">
        <v>30</v>
      </c>
      <c r="S1073" s="653">
        <f t="shared" si="399"/>
        <v>0</v>
      </c>
      <c r="U1073">
        <f t="shared" si="400"/>
        <v>110</v>
      </c>
      <c r="V1073" t="str">
        <f t="shared" si="398"/>
        <v xml:space="preserve">   </v>
      </c>
    </row>
    <row r="1074" spans="1:22" outlineLevel="2">
      <c r="A1074">
        <v>172</v>
      </c>
      <c r="C1074" s="364"/>
      <c r="D1074" s="364" t="s">
        <v>30</v>
      </c>
      <c r="E1074" s="364"/>
      <c r="F1074" s="364" t="s">
        <v>30</v>
      </c>
      <c r="G1074" s="364"/>
      <c r="H1074" s="364"/>
      <c r="I1074" s="364"/>
      <c r="J1074" s="364"/>
      <c r="K1074" s="364"/>
      <c r="L1074" s="364"/>
      <c r="M1074" s="364"/>
      <c r="N1074" s="364"/>
      <c r="O1074" s="364"/>
      <c r="P1074" s="364"/>
      <c r="Q1074" s="364"/>
      <c r="R1074" s="364" t="s">
        <v>30</v>
      </c>
      <c r="S1074" s="653">
        <f t="shared" si="399"/>
        <v>0</v>
      </c>
      <c r="U1074">
        <f t="shared" si="400"/>
        <v>111</v>
      </c>
      <c r="V1074" t="str">
        <f t="shared" si="398"/>
        <v xml:space="preserve">   </v>
      </c>
    </row>
    <row r="1075" spans="1:22" outlineLevel="2">
      <c r="A1075">
        <v>173</v>
      </c>
      <c r="C1075" s="364"/>
      <c r="D1075" s="364" t="s">
        <v>30</v>
      </c>
      <c r="E1075" s="364"/>
      <c r="F1075" s="364" t="s">
        <v>30</v>
      </c>
      <c r="G1075" s="364"/>
      <c r="H1075" s="364"/>
      <c r="I1075" s="364"/>
      <c r="J1075" s="364"/>
      <c r="K1075" s="364"/>
      <c r="L1075" s="364"/>
      <c r="M1075" s="364"/>
      <c r="N1075" s="364"/>
      <c r="O1075" s="364"/>
      <c r="P1075" s="364"/>
      <c r="Q1075" s="364"/>
      <c r="R1075" s="364" t="s">
        <v>30</v>
      </c>
      <c r="S1075" s="653">
        <f t="shared" si="399"/>
        <v>0</v>
      </c>
      <c r="U1075">
        <f t="shared" si="400"/>
        <v>112</v>
      </c>
      <c r="V1075" t="str">
        <f t="shared" si="398"/>
        <v xml:space="preserve">   </v>
      </c>
    </row>
    <row r="1076" spans="1:22" outlineLevel="2">
      <c r="A1076">
        <v>174</v>
      </c>
      <c r="C1076" s="364"/>
      <c r="D1076" s="364" t="s">
        <v>30</v>
      </c>
      <c r="E1076" s="364"/>
      <c r="F1076" s="364" t="s">
        <v>30</v>
      </c>
      <c r="G1076" s="364"/>
      <c r="H1076" s="364"/>
      <c r="I1076" s="364"/>
      <c r="J1076" s="364"/>
      <c r="K1076" s="364"/>
      <c r="L1076" s="364"/>
      <c r="M1076" s="364"/>
      <c r="N1076" s="364"/>
      <c r="O1076" s="364"/>
      <c r="P1076" s="364"/>
      <c r="Q1076" s="364"/>
      <c r="R1076" s="364" t="s">
        <v>30</v>
      </c>
      <c r="S1076" s="653">
        <f t="shared" si="399"/>
        <v>0</v>
      </c>
      <c r="U1076">
        <f t="shared" si="400"/>
        <v>113</v>
      </c>
      <c r="V1076" t="str">
        <f t="shared" si="398"/>
        <v xml:space="preserve">   </v>
      </c>
    </row>
    <row r="1077" spans="1:22" outlineLevel="2">
      <c r="A1077">
        <v>175</v>
      </c>
      <c r="C1077" s="364"/>
      <c r="D1077" s="364" t="s">
        <v>30</v>
      </c>
      <c r="E1077" s="364"/>
      <c r="F1077" s="364" t="s">
        <v>30</v>
      </c>
      <c r="G1077" s="364"/>
      <c r="H1077" s="364"/>
      <c r="I1077" s="364"/>
      <c r="J1077" s="364"/>
      <c r="K1077" s="364"/>
      <c r="L1077" s="364"/>
      <c r="M1077" s="364"/>
      <c r="N1077" s="364"/>
      <c r="O1077" s="364"/>
      <c r="P1077" s="364"/>
      <c r="Q1077" s="364"/>
      <c r="R1077" s="364" t="s">
        <v>30</v>
      </c>
      <c r="S1077" s="653">
        <f t="shared" si="399"/>
        <v>0</v>
      </c>
      <c r="U1077">
        <f t="shared" si="400"/>
        <v>114</v>
      </c>
      <c r="V1077" t="str">
        <f t="shared" si="398"/>
        <v xml:space="preserve">   </v>
      </c>
    </row>
    <row r="1078" spans="1:22" outlineLevel="2">
      <c r="A1078">
        <v>176</v>
      </c>
      <c r="C1078" s="364"/>
      <c r="D1078" s="364" t="s">
        <v>30</v>
      </c>
      <c r="E1078" s="364"/>
      <c r="F1078" s="364" t="s">
        <v>30</v>
      </c>
      <c r="G1078" s="364"/>
      <c r="H1078" s="364"/>
      <c r="I1078" s="364"/>
      <c r="J1078" s="364"/>
      <c r="K1078" s="364"/>
      <c r="L1078" s="364"/>
      <c r="M1078" s="364"/>
      <c r="N1078" s="364"/>
      <c r="O1078" s="364"/>
      <c r="P1078" s="364"/>
      <c r="Q1078" s="364"/>
      <c r="R1078" s="364" t="s">
        <v>30</v>
      </c>
      <c r="S1078" s="653">
        <f t="shared" si="399"/>
        <v>0</v>
      </c>
      <c r="U1078">
        <f t="shared" si="400"/>
        <v>115</v>
      </c>
      <c r="V1078" t="str">
        <f t="shared" si="398"/>
        <v xml:space="preserve">   </v>
      </c>
    </row>
    <row r="1079" spans="1:22" outlineLevel="2">
      <c r="A1079">
        <v>177</v>
      </c>
      <c r="C1079" s="364"/>
      <c r="D1079" s="364" t="s">
        <v>30</v>
      </c>
      <c r="E1079" s="364"/>
      <c r="F1079" s="364" t="s">
        <v>30</v>
      </c>
      <c r="G1079" s="364"/>
      <c r="H1079" s="364"/>
      <c r="I1079" s="364"/>
      <c r="J1079" s="364"/>
      <c r="K1079" s="364"/>
      <c r="L1079" s="364"/>
      <c r="M1079" s="364"/>
      <c r="N1079" s="364"/>
      <c r="O1079" s="364"/>
      <c r="P1079" s="364"/>
      <c r="Q1079" s="364"/>
      <c r="R1079" s="364" t="s">
        <v>30</v>
      </c>
      <c r="S1079" s="653">
        <f t="shared" si="399"/>
        <v>0</v>
      </c>
      <c r="U1079">
        <f t="shared" si="400"/>
        <v>116</v>
      </c>
      <c r="V1079" t="str">
        <f t="shared" si="398"/>
        <v xml:space="preserve">   </v>
      </c>
    </row>
    <row r="1080" spans="1:22" outlineLevel="2">
      <c r="A1080">
        <v>178</v>
      </c>
      <c r="C1080" s="364"/>
      <c r="D1080" s="364" t="s">
        <v>30</v>
      </c>
      <c r="E1080" s="364"/>
      <c r="F1080" s="364" t="s">
        <v>30</v>
      </c>
      <c r="G1080" s="364"/>
      <c r="H1080" s="364"/>
      <c r="I1080" s="364"/>
      <c r="J1080" s="364"/>
      <c r="K1080" s="364"/>
      <c r="L1080" s="364"/>
      <c r="M1080" s="364"/>
      <c r="N1080" s="364"/>
      <c r="O1080" s="364"/>
      <c r="P1080" s="364"/>
      <c r="Q1080" s="364"/>
      <c r="R1080" s="364" t="s">
        <v>30</v>
      </c>
      <c r="S1080" s="653">
        <f t="shared" si="399"/>
        <v>0</v>
      </c>
      <c r="U1080">
        <f t="shared" si="400"/>
        <v>117</v>
      </c>
      <c r="V1080" t="str">
        <f t="shared" si="398"/>
        <v xml:space="preserve">   </v>
      </c>
    </row>
    <row r="1081" spans="1:22" outlineLevel="2">
      <c r="A1081">
        <v>179</v>
      </c>
      <c r="C1081" s="364"/>
      <c r="D1081" s="364" t="s">
        <v>30</v>
      </c>
      <c r="E1081" s="364"/>
      <c r="F1081" s="364" t="s">
        <v>30</v>
      </c>
      <c r="G1081" s="364"/>
      <c r="H1081" s="364"/>
      <c r="I1081" s="364"/>
      <c r="J1081" s="364"/>
      <c r="K1081" s="364"/>
      <c r="L1081" s="364"/>
      <c r="M1081" s="364"/>
      <c r="N1081" s="364"/>
      <c r="O1081" s="364"/>
      <c r="P1081" s="364"/>
      <c r="Q1081" s="364"/>
      <c r="R1081" s="364" t="s">
        <v>30</v>
      </c>
      <c r="S1081" s="653">
        <f t="shared" si="399"/>
        <v>0</v>
      </c>
      <c r="U1081">
        <f t="shared" si="400"/>
        <v>118</v>
      </c>
      <c r="V1081" t="str">
        <f t="shared" si="398"/>
        <v xml:space="preserve">   </v>
      </c>
    </row>
    <row r="1082" spans="1:22" outlineLevel="2">
      <c r="A1082">
        <v>180</v>
      </c>
      <c r="C1082" s="364"/>
      <c r="D1082" s="364" t="s">
        <v>30</v>
      </c>
      <c r="E1082" s="364"/>
      <c r="F1082" s="364" t="s">
        <v>30</v>
      </c>
      <c r="G1082" s="364"/>
      <c r="H1082" s="364"/>
      <c r="I1082" s="364"/>
      <c r="J1082" s="364"/>
      <c r="K1082" s="364"/>
      <c r="L1082" s="364"/>
      <c r="M1082" s="364"/>
      <c r="N1082" s="364"/>
      <c r="O1082" s="364"/>
      <c r="P1082" s="364"/>
      <c r="Q1082" s="364"/>
      <c r="R1082" s="364" t="s">
        <v>30</v>
      </c>
      <c r="S1082" s="653">
        <f t="shared" si="399"/>
        <v>0</v>
      </c>
      <c r="U1082">
        <f t="shared" si="400"/>
        <v>119</v>
      </c>
      <c r="V1082" t="str">
        <f t="shared" si="398"/>
        <v xml:space="preserve">   </v>
      </c>
    </row>
    <row r="1083" spans="1:22" outlineLevel="2">
      <c r="A1083">
        <v>181</v>
      </c>
      <c r="C1083" s="364"/>
      <c r="D1083" s="364" t="s">
        <v>30</v>
      </c>
      <c r="E1083" s="364"/>
      <c r="F1083" s="364" t="s">
        <v>30</v>
      </c>
      <c r="G1083" s="364"/>
      <c r="H1083" s="364"/>
      <c r="I1083" s="364"/>
      <c r="J1083" s="364"/>
      <c r="K1083" s="364"/>
      <c r="L1083" s="364"/>
      <c r="M1083" s="364"/>
      <c r="N1083" s="364"/>
      <c r="O1083" s="364"/>
      <c r="P1083" s="364"/>
      <c r="Q1083" s="364"/>
      <c r="R1083" s="364" t="s">
        <v>30</v>
      </c>
      <c r="S1083" s="653">
        <f t="shared" si="399"/>
        <v>0</v>
      </c>
      <c r="U1083">
        <f t="shared" si="400"/>
        <v>120</v>
      </c>
      <c r="V1083" t="str">
        <f t="shared" si="398"/>
        <v xml:space="preserve">   </v>
      </c>
    </row>
    <row r="1084" spans="1:22" outlineLevel="2">
      <c r="A1084">
        <v>182</v>
      </c>
      <c r="C1084" s="364"/>
      <c r="D1084" s="364" t="s">
        <v>30</v>
      </c>
      <c r="E1084" s="364"/>
      <c r="F1084" s="364" t="s">
        <v>30</v>
      </c>
      <c r="G1084" s="364"/>
      <c r="H1084" s="364"/>
      <c r="I1084" s="364"/>
      <c r="J1084" s="364"/>
      <c r="K1084" s="364"/>
      <c r="L1084" s="364"/>
      <c r="M1084" s="364"/>
      <c r="N1084" s="364"/>
      <c r="O1084" s="364"/>
      <c r="P1084" s="364"/>
      <c r="Q1084" s="364"/>
      <c r="R1084" s="364" t="s">
        <v>30</v>
      </c>
      <c r="S1084" s="653">
        <f t="shared" si="399"/>
        <v>0</v>
      </c>
      <c r="U1084">
        <f t="shared" si="400"/>
        <v>121</v>
      </c>
      <c r="V1084" t="str">
        <f t="shared" si="398"/>
        <v xml:space="preserve">   </v>
      </c>
    </row>
    <row r="1085" spans="1:22" outlineLevel="2">
      <c r="A1085">
        <v>183</v>
      </c>
      <c r="C1085" s="364"/>
      <c r="D1085" s="364" t="s">
        <v>30</v>
      </c>
      <c r="E1085" s="364"/>
      <c r="F1085" s="364" t="s">
        <v>30</v>
      </c>
      <c r="G1085" s="364"/>
      <c r="H1085" s="364"/>
      <c r="I1085" s="364"/>
      <c r="J1085" s="364"/>
      <c r="K1085" s="364"/>
      <c r="L1085" s="364"/>
      <c r="M1085" s="364"/>
      <c r="N1085" s="364"/>
      <c r="O1085" s="364"/>
      <c r="P1085" s="364"/>
      <c r="Q1085" s="364"/>
      <c r="R1085" s="364" t="s">
        <v>30</v>
      </c>
      <c r="S1085" s="653">
        <f t="shared" si="399"/>
        <v>0</v>
      </c>
      <c r="U1085">
        <f t="shared" si="400"/>
        <v>122</v>
      </c>
      <c r="V1085" t="str">
        <f t="shared" si="398"/>
        <v xml:space="preserve">   </v>
      </c>
    </row>
    <row r="1086" spans="1:22" outlineLevel="2">
      <c r="A1086">
        <v>184</v>
      </c>
      <c r="C1086" s="364"/>
      <c r="D1086" s="364" t="s">
        <v>30</v>
      </c>
      <c r="E1086" s="364"/>
      <c r="F1086" s="364" t="s">
        <v>30</v>
      </c>
      <c r="G1086" s="364"/>
      <c r="H1086" s="364"/>
      <c r="I1086" s="364"/>
      <c r="J1086" s="364"/>
      <c r="K1086" s="364"/>
      <c r="L1086" s="364"/>
      <c r="M1086" s="364"/>
      <c r="N1086" s="364"/>
      <c r="O1086" s="364"/>
      <c r="P1086" s="364"/>
      <c r="Q1086" s="364"/>
      <c r="R1086" s="364" t="s">
        <v>30</v>
      </c>
      <c r="S1086" s="653">
        <f t="shared" si="399"/>
        <v>0</v>
      </c>
      <c r="U1086">
        <f t="shared" si="400"/>
        <v>123</v>
      </c>
      <c r="V1086" t="str">
        <f t="shared" si="398"/>
        <v xml:space="preserve">   </v>
      </c>
    </row>
    <row r="1087" spans="1:22" outlineLevel="2">
      <c r="A1087">
        <v>185</v>
      </c>
      <c r="C1087" s="364"/>
      <c r="D1087" s="364" t="s">
        <v>30</v>
      </c>
      <c r="E1087" s="364"/>
      <c r="F1087" s="364" t="s">
        <v>30</v>
      </c>
      <c r="G1087" s="364"/>
      <c r="H1087" s="364"/>
      <c r="I1087" s="364"/>
      <c r="J1087" s="364"/>
      <c r="K1087" s="364"/>
      <c r="L1087" s="364"/>
      <c r="M1087" s="364"/>
      <c r="N1087" s="364"/>
      <c r="O1087" s="364"/>
      <c r="P1087" s="364"/>
      <c r="Q1087" s="364"/>
      <c r="R1087" s="364" t="s">
        <v>30</v>
      </c>
      <c r="S1087" s="653">
        <f t="shared" si="399"/>
        <v>0</v>
      </c>
      <c r="U1087">
        <f t="shared" si="400"/>
        <v>124</v>
      </c>
      <c r="V1087" t="str">
        <f t="shared" si="398"/>
        <v xml:space="preserve">   </v>
      </c>
    </row>
    <row r="1088" spans="1:22" outlineLevel="2">
      <c r="A1088">
        <v>186</v>
      </c>
      <c r="C1088" s="364"/>
      <c r="D1088" s="364" t="s">
        <v>30</v>
      </c>
      <c r="E1088" s="364"/>
      <c r="F1088" s="364" t="s">
        <v>30</v>
      </c>
      <c r="G1088" s="364"/>
      <c r="H1088" s="364"/>
      <c r="I1088" s="364"/>
      <c r="J1088" s="364"/>
      <c r="K1088" s="364"/>
      <c r="L1088" s="364"/>
      <c r="M1088" s="364"/>
      <c r="N1088" s="364"/>
      <c r="O1088" s="364"/>
      <c r="P1088" s="364"/>
      <c r="Q1088" s="364"/>
      <c r="R1088" s="364" t="s">
        <v>30</v>
      </c>
      <c r="S1088" s="653">
        <f t="shared" si="399"/>
        <v>0</v>
      </c>
      <c r="U1088">
        <f t="shared" si="400"/>
        <v>125</v>
      </c>
      <c r="V1088" t="str">
        <f t="shared" si="398"/>
        <v xml:space="preserve">   </v>
      </c>
    </row>
    <row r="1089" spans="1:22" outlineLevel="2">
      <c r="A1089">
        <v>187</v>
      </c>
      <c r="C1089" s="364"/>
      <c r="D1089" s="364" t="s">
        <v>30</v>
      </c>
      <c r="E1089" s="364"/>
      <c r="F1089" s="364" t="s">
        <v>30</v>
      </c>
      <c r="G1089" s="364"/>
      <c r="H1089" s="364"/>
      <c r="I1089" s="364"/>
      <c r="J1089" s="364"/>
      <c r="K1089" s="364"/>
      <c r="L1089" s="364"/>
      <c r="M1089" s="364"/>
      <c r="N1089" s="364"/>
      <c r="O1089" s="364"/>
      <c r="P1089" s="364"/>
      <c r="Q1089" s="364"/>
      <c r="R1089" s="364" t="s">
        <v>30</v>
      </c>
      <c r="S1089" s="653">
        <f t="shared" si="399"/>
        <v>0</v>
      </c>
      <c r="U1089">
        <f t="shared" si="400"/>
        <v>126</v>
      </c>
      <c r="V1089" t="str">
        <f t="shared" si="398"/>
        <v xml:space="preserve">   </v>
      </c>
    </row>
    <row r="1090" spans="1:22" outlineLevel="2">
      <c r="A1090">
        <v>188</v>
      </c>
      <c r="C1090" s="364"/>
      <c r="D1090" s="364" t="s">
        <v>30</v>
      </c>
      <c r="E1090" s="364"/>
      <c r="F1090" s="364" t="s">
        <v>30</v>
      </c>
      <c r="G1090" s="364"/>
      <c r="H1090" s="364"/>
      <c r="I1090" s="364"/>
      <c r="J1090" s="364"/>
      <c r="K1090" s="364"/>
      <c r="L1090" s="364"/>
      <c r="M1090" s="364"/>
      <c r="N1090" s="364"/>
      <c r="O1090" s="364"/>
      <c r="P1090" s="364"/>
      <c r="Q1090" s="364"/>
      <c r="R1090" s="364" t="s">
        <v>30</v>
      </c>
      <c r="S1090" s="653">
        <f t="shared" si="399"/>
        <v>0</v>
      </c>
      <c r="U1090">
        <f t="shared" si="400"/>
        <v>127</v>
      </c>
      <c r="V1090" t="str">
        <f t="shared" si="398"/>
        <v xml:space="preserve">   </v>
      </c>
    </row>
    <row r="1091" spans="1:22" outlineLevel="2">
      <c r="A1091">
        <v>189</v>
      </c>
      <c r="C1091" s="364"/>
      <c r="D1091" s="364" t="s">
        <v>30</v>
      </c>
      <c r="E1091" s="364"/>
      <c r="F1091" s="364" t="s">
        <v>30</v>
      </c>
      <c r="G1091" s="364"/>
      <c r="H1091" s="364"/>
      <c r="I1091" s="364"/>
      <c r="J1091" s="364"/>
      <c r="K1091" s="364"/>
      <c r="L1091" s="364"/>
      <c r="M1091" s="364"/>
      <c r="N1091" s="364"/>
      <c r="O1091" s="364"/>
      <c r="P1091" s="364"/>
      <c r="Q1091" s="364"/>
      <c r="R1091" s="364" t="s">
        <v>30</v>
      </c>
      <c r="S1091" s="653">
        <f t="shared" si="399"/>
        <v>0</v>
      </c>
      <c r="U1091">
        <f t="shared" si="400"/>
        <v>128</v>
      </c>
      <c r="V1091" t="str">
        <f t="shared" si="398"/>
        <v xml:space="preserve">   </v>
      </c>
    </row>
    <row r="1092" spans="1:22" outlineLevel="2">
      <c r="A1092">
        <v>190</v>
      </c>
      <c r="C1092" s="364"/>
      <c r="D1092" s="364" t="s">
        <v>30</v>
      </c>
      <c r="E1092" s="364"/>
      <c r="F1092" s="364" t="s">
        <v>30</v>
      </c>
      <c r="G1092" s="364"/>
      <c r="H1092" s="364"/>
      <c r="I1092" s="364"/>
      <c r="J1092" s="364"/>
      <c r="K1092" s="364"/>
      <c r="L1092" s="364"/>
      <c r="M1092" s="364"/>
      <c r="N1092" s="364"/>
      <c r="O1092" s="364"/>
      <c r="P1092" s="364"/>
      <c r="Q1092" s="364"/>
      <c r="R1092" s="364" t="s">
        <v>30</v>
      </c>
      <c r="S1092" s="653">
        <f t="shared" si="399"/>
        <v>0</v>
      </c>
      <c r="U1092">
        <f t="shared" si="400"/>
        <v>129</v>
      </c>
      <c r="V1092" t="str">
        <f t="shared" ref="V1092:V1097" si="401">LEFT($B1092&amp;"  ",2)&amp;RIGHT(" "&amp;$B1092,1)</f>
        <v xml:space="preserve">   </v>
      </c>
    </row>
    <row r="1093" spans="1:22" outlineLevel="2">
      <c r="A1093">
        <v>191</v>
      </c>
      <c r="C1093" s="364"/>
      <c r="D1093" s="364" t="s">
        <v>30</v>
      </c>
      <c r="E1093" s="364"/>
      <c r="F1093" s="364" t="s">
        <v>30</v>
      </c>
      <c r="G1093" s="364"/>
      <c r="H1093" s="364"/>
      <c r="I1093" s="364"/>
      <c r="J1093" s="364"/>
      <c r="K1093" s="364"/>
      <c r="L1093" s="364"/>
      <c r="M1093" s="364"/>
      <c r="N1093" s="364"/>
      <c r="O1093" s="364"/>
      <c r="P1093" s="364"/>
      <c r="Q1093" s="364"/>
      <c r="R1093" s="364" t="s">
        <v>30</v>
      </c>
      <c r="S1093" s="653">
        <f t="shared" si="399"/>
        <v>0</v>
      </c>
      <c r="U1093">
        <f t="shared" si="400"/>
        <v>130</v>
      </c>
      <c r="V1093" t="str">
        <f t="shared" si="401"/>
        <v xml:space="preserve">   </v>
      </c>
    </row>
    <row r="1094" spans="1:22" outlineLevel="2">
      <c r="A1094">
        <v>192</v>
      </c>
      <c r="C1094" s="364"/>
      <c r="D1094" s="364" t="s">
        <v>30</v>
      </c>
      <c r="E1094" s="364"/>
      <c r="F1094" s="364" t="s">
        <v>30</v>
      </c>
      <c r="G1094" s="364"/>
      <c r="H1094" s="364"/>
      <c r="I1094" s="364"/>
      <c r="J1094" s="364"/>
      <c r="K1094" s="364"/>
      <c r="L1094" s="364"/>
      <c r="M1094" s="364"/>
      <c r="N1094" s="364"/>
      <c r="O1094" s="364"/>
      <c r="P1094" s="364"/>
      <c r="Q1094" s="364"/>
      <c r="R1094" s="364" t="s">
        <v>30</v>
      </c>
      <c r="S1094" s="653">
        <f t="shared" si="399"/>
        <v>0</v>
      </c>
      <c r="U1094">
        <f t="shared" si="400"/>
        <v>131</v>
      </c>
      <c r="V1094" t="str">
        <f t="shared" si="401"/>
        <v xml:space="preserve">   </v>
      </c>
    </row>
    <row r="1095" spans="1:22" outlineLevel="2">
      <c r="A1095">
        <v>193</v>
      </c>
      <c r="C1095" s="364"/>
      <c r="D1095" s="364" t="s">
        <v>30</v>
      </c>
      <c r="E1095" s="364"/>
      <c r="F1095" s="364" t="s">
        <v>30</v>
      </c>
      <c r="G1095" s="364"/>
      <c r="H1095" s="364"/>
      <c r="I1095" s="364"/>
      <c r="J1095" s="364"/>
      <c r="K1095" s="364"/>
      <c r="L1095" s="364"/>
      <c r="M1095" s="364"/>
      <c r="N1095" s="364"/>
      <c r="O1095" s="364"/>
      <c r="P1095" s="364"/>
      <c r="Q1095" s="364"/>
      <c r="R1095" s="364" t="s">
        <v>30</v>
      </c>
      <c r="S1095" s="653">
        <f t="shared" si="399"/>
        <v>0</v>
      </c>
      <c r="U1095">
        <f t="shared" si="400"/>
        <v>132</v>
      </c>
      <c r="V1095" t="str">
        <f t="shared" si="401"/>
        <v xml:space="preserve">   </v>
      </c>
    </row>
    <row r="1096" spans="1:22" outlineLevel="2">
      <c r="A1096">
        <v>194</v>
      </c>
      <c r="C1096" s="364"/>
      <c r="D1096" s="364" t="s">
        <v>30</v>
      </c>
      <c r="E1096" s="364"/>
      <c r="F1096" s="364" t="s">
        <v>30</v>
      </c>
      <c r="G1096" s="364"/>
      <c r="H1096" s="364"/>
      <c r="I1096" s="364"/>
      <c r="J1096" s="364"/>
      <c r="K1096" s="364"/>
      <c r="L1096" s="364"/>
      <c r="M1096" s="364"/>
      <c r="N1096" s="364"/>
      <c r="O1096" s="364"/>
      <c r="P1096" s="364"/>
      <c r="Q1096" s="364"/>
      <c r="R1096" s="364" t="s">
        <v>30</v>
      </c>
      <c r="S1096" s="653">
        <f t="shared" ref="S1096:S1159" si="402">$L1096</f>
        <v>0</v>
      </c>
      <c r="U1096">
        <f t="shared" si="400"/>
        <v>133</v>
      </c>
      <c r="V1096" t="str">
        <f t="shared" si="401"/>
        <v xml:space="preserve">   </v>
      </c>
    </row>
    <row r="1097" spans="1:22" outlineLevel="2">
      <c r="A1097" s="621">
        <v>195</v>
      </c>
      <c r="B1097" s="621"/>
      <c r="C1097" s="622"/>
      <c r="D1097" s="622" t="s">
        <v>30</v>
      </c>
      <c r="E1097" s="622"/>
      <c r="F1097" s="622" t="s">
        <v>30</v>
      </c>
      <c r="G1097" s="622"/>
      <c r="H1097" s="622"/>
      <c r="I1097" s="622"/>
      <c r="J1097" s="622"/>
      <c r="K1097" s="622"/>
      <c r="L1097" s="622"/>
      <c r="M1097" s="622"/>
      <c r="N1097" s="622"/>
      <c r="O1097" s="622"/>
      <c r="P1097" s="622"/>
      <c r="Q1097" s="622"/>
      <c r="R1097" s="622" t="s">
        <v>30</v>
      </c>
      <c r="S1097" s="653">
        <f t="shared" si="402"/>
        <v>0</v>
      </c>
      <c r="U1097">
        <f t="shared" ref="U1097:U1160" si="403">U1096+1</f>
        <v>134</v>
      </c>
      <c r="V1097" t="str">
        <f t="shared" si="401"/>
        <v xml:space="preserve">   </v>
      </c>
    </row>
    <row r="1098" spans="1:22" outlineLevel="1">
      <c r="A1098" s="623" t="s">
        <v>2521</v>
      </c>
      <c r="B1098" s="623" t="s">
        <v>359</v>
      </c>
      <c r="C1098" s="364">
        <v>3.7461885071665262</v>
      </c>
      <c r="D1098" s="364">
        <v>0.71280683305123804</v>
      </c>
      <c r="E1098" s="364">
        <v>18.64190590612807</v>
      </c>
      <c r="F1098" s="364">
        <v>1.0956857334182619</v>
      </c>
      <c r="G1098" s="364" t="s">
        <v>30</v>
      </c>
      <c r="H1098" s="364">
        <v>60429668.523520254</v>
      </c>
      <c r="I1098" s="364">
        <v>1.934508191416348</v>
      </c>
      <c r="J1098" s="364">
        <v>5.3789309400078373</v>
      </c>
      <c r="K1098" s="364">
        <v>1.7748489852827221</v>
      </c>
      <c r="L1098" s="364">
        <v>58.651710042658898</v>
      </c>
      <c r="M1098" s="364" t="s">
        <v>30</v>
      </c>
      <c r="N1098" s="364" t="s">
        <v>30</v>
      </c>
      <c r="O1098" s="364" t="s">
        <v>30</v>
      </c>
      <c r="P1098" s="364">
        <v>9.3030167313827989E-5</v>
      </c>
      <c r="Q1098" s="364">
        <v>0.68086780351134002</v>
      </c>
      <c r="R1098" s="364">
        <v>1.265490555131688E-2</v>
      </c>
      <c r="S1098" s="653">
        <f t="shared" si="402"/>
        <v>58.651710042658898</v>
      </c>
      <c r="U1098">
        <v>0</v>
      </c>
      <c r="V1098" s="652" t="s">
        <v>2535</v>
      </c>
    </row>
    <row r="1099" spans="1:22" outlineLevel="2">
      <c r="A1099">
        <v>197</v>
      </c>
      <c r="B1099" t="s">
        <v>2563</v>
      </c>
      <c r="C1099" s="364">
        <v>3.9472673056330181</v>
      </c>
      <c r="D1099" s="364">
        <v>0.71296979072602529</v>
      </c>
      <c r="E1099" s="364">
        <v>19.01941919135805</v>
      </c>
      <c r="F1099" s="364">
        <v>1.0811570764302421</v>
      </c>
      <c r="G1099" s="364" t="s">
        <v>30</v>
      </c>
      <c r="H1099" s="364">
        <v>61868433.885072947</v>
      </c>
      <c r="I1099" s="364">
        <v>1.653363406713338</v>
      </c>
      <c r="J1099" s="364">
        <v>5.1700544898211671</v>
      </c>
      <c r="K1099" s="364">
        <v>2.0166110352396238</v>
      </c>
      <c r="L1099" s="364">
        <v>57.605078313435151</v>
      </c>
      <c r="M1099" s="364" t="s">
        <v>30</v>
      </c>
      <c r="N1099" s="364" t="s">
        <v>30</v>
      </c>
      <c r="O1099" s="364" t="s">
        <v>30</v>
      </c>
      <c r="P1099" s="364">
        <v>9.139331222726902E-5</v>
      </c>
      <c r="Q1099" s="364">
        <v>0.97799955367493929</v>
      </c>
      <c r="R1099" s="364">
        <v>1.259753650207132E-2</v>
      </c>
      <c r="S1099" s="653">
        <f t="shared" si="402"/>
        <v>57.605078313435151</v>
      </c>
      <c r="U1099">
        <f t="shared" si="403"/>
        <v>1</v>
      </c>
      <c r="V1099" t="str">
        <f t="shared" ref="V1099:V1162" si="404">LEFT($B1099&amp;"  ",2)&amp;RIGHT(" "&amp;$B1099,1)</f>
        <v>Bi7</v>
      </c>
    </row>
    <row r="1100" spans="1:22" outlineLevel="2">
      <c r="A1100">
        <v>198</v>
      </c>
      <c r="B1100" t="s">
        <v>2564</v>
      </c>
      <c r="C1100" s="364">
        <v>3.6040345335837412</v>
      </c>
      <c r="D1100" s="364">
        <v>0.71953654026839609</v>
      </c>
      <c r="E1100" s="364">
        <v>18.366451005640229</v>
      </c>
      <c r="F1100" s="364">
        <v>1.047168836859202</v>
      </c>
      <c r="G1100" s="364" t="s">
        <v>30</v>
      </c>
      <c r="H1100" s="364">
        <v>58357466.995290801</v>
      </c>
      <c r="I1100" s="364">
        <v>1.93379445473765</v>
      </c>
      <c r="J1100" s="364">
        <v>5.8433020422707846</v>
      </c>
      <c r="K1100" s="364">
        <v>1.760396270014646</v>
      </c>
      <c r="L1100" s="364">
        <v>59.397896665712658</v>
      </c>
      <c r="M1100" s="364" t="s">
        <v>30</v>
      </c>
      <c r="N1100" s="364" t="s">
        <v>30</v>
      </c>
      <c r="O1100" s="364" t="s">
        <v>30</v>
      </c>
      <c r="P1100" s="364">
        <v>1.017735684818514E-4</v>
      </c>
      <c r="Q1100" s="364">
        <v>0.83863345618293295</v>
      </c>
      <c r="R1100" s="364">
        <v>1.251382084313119E-2</v>
      </c>
      <c r="S1100" s="653">
        <f t="shared" si="402"/>
        <v>59.397896665712658</v>
      </c>
      <c r="U1100">
        <f t="shared" si="403"/>
        <v>2</v>
      </c>
      <c r="V1100" t="str">
        <f t="shared" si="404"/>
        <v>Le3</v>
      </c>
    </row>
    <row r="1101" spans="1:22" outlineLevel="2">
      <c r="A1101">
        <v>199</v>
      </c>
      <c r="B1101" t="s">
        <v>2565</v>
      </c>
      <c r="C1101" s="364">
        <v>3.5786538017563672</v>
      </c>
      <c r="D1101" s="364">
        <v>0.73127888767242943</v>
      </c>
      <c r="E1101" s="364">
        <v>18.603370798953851</v>
      </c>
      <c r="F1101" s="364">
        <v>1.1810032509721951</v>
      </c>
      <c r="G1101" s="364" t="s">
        <v>30</v>
      </c>
      <c r="H1101" s="364">
        <v>56390089.269599512</v>
      </c>
      <c r="I1101" s="364">
        <v>1.6877566192555691</v>
      </c>
      <c r="J1101" s="364">
        <v>5.6772598943125523</v>
      </c>
      <c r="K1101" s="364">
        <v>1.985481403509868</v>
      </c>
      <c r="L1101" s="364">
        <v>58.183925629701882</v>
      </c>
      <c r="M1101" s="364" t="s">
        <v>30</v>
      </c>
      <c r="N1101" s="364" t="s">
        <v>30</v>
      </c>
      <c r="O1101" s="364" t="s">
        <v>30</v>
      </c>
      <c r="P1101" s="364">
        <v>1.0308375610894071E-4</v>
      </c>
      <c r="Q1101" s="364">
        <v>0.74873997170675555</v>
      </c>
      <c r="R1101" s="364">
        <v>1.3246246201111681E-2</v>
      </c>
      <c r="S1101" s="653">
        <f t="shared" si="402"/>
        <v>58.183925629701882</v>
      </c>
      <c r="U1101">
        <f t="shared" si="403"/>
        <v>3</v>
      </c>
      <c r="V1101" t="str">
        <f t="shared" si="404"/>
        <v>Le8</v>
      </c>
    </row>
    <row r="1102" spans="1:22" outlineLevel="2">
      <c r="A1102">
        <v>200</v>
      </c>
      <c r="B1102" t="s">
        <v>2566</v>
      </c>
      <c r="C1102" s="364">
        <v>3.8711034915115108</v>
      </c>
      <c r="D1102" s="364">
        <v>0.71942822601808554</v>
      </c>
      <c r="E1102" s="364">
        <v>18.208910947819302</v>
      </c>
      <c r="F1102" s="364">
        <v>1.0808441480192921</v>
      </c>
      <c r="G1102" s="364" t="s">
        <v>30</v>
      </c>
      <c r="H1102" s="364">
        <v>68129241.889125675</v>
      </c>
      <c r="I1102" s="364">
        <v>1.854155395983716</v>
      </c>
      <c r="J1102" s="364">
        <v>5.1980666090967409</v>
      </c>
      <c r="K1102" s="364">
        <v>2.0545809151456371</v>
      </c>
      <c r="L1102" s="364">
        <v>56.407013838238633</v>
      </c>
      <c r="M1102" s="364" t="s">
        <v>30</v>
      </c>
      <c r="N1102" s="364" t="s">
        <v>30</v>
      </c>
      <c r="O1102" s="364" t="s">
        <v>30</v>
      </c>
      <c r="P1102" s="364">
        <v>9.2232198319036344E-5</v>
      </c>
      <c r="Q1102" s="364">
        <v>0.72010767007462961</v>
      </c>
      <c r="R1102" s="364">
        <v>1.317653972877899E-2</v>
      </c>
      <c r="S1102" s="653">
        <f t="shared" si="402"/>
        <v>56.407013838238633</v>
      </c>
      <c r="U1102">
        <f t="shared" si="403"/>
        <v>4</v>
      </c>
      <c r="V1102" t="str">
        <f t="shared" si="404"/>
        <v xml:space="preserve">Gr </v>
      </c>
    </row>
    <row r="1103" spans="1:22" outlineLevel="2">
      <c r="A1103">
        <v>201</v>
      </c>
      <c r="B1103" t="s">
        <v>2567</v>
      </c>
      <c r="C1103" s="364">
        <v>3.6783712888278379</v>
      </c>
      <c r="D1103" s="364">
        <v>0.72164109179201386</v>
      </c>
      <c r="E1103" s="364">
        <v>18.800149246620538</v>
      </c>
      <c r="F1103" s="364">
        <v>1.058230154052922</v>
      </c>
      <c r="G1103" s="364" t="s">
        <v>30</v>
      </c>
      <c r="H1103" s="364">
        <v>57678546.35380549</v>
      </c>
      <c r="I1103" s="364">
        <v>1.682781643282486</v>
      </c>
      <c r="J1103" s="364">
        <v>5.4338807407119027</v>
      </c>
      <c r="K1103" s="364">
        <v>1.5034520299827969</v>
      </c>
      <c r="L1103" s="364">
        <v>59.838559922256152</v>
      </c>
      <c r="M1103" s="364" t="s">
        <v>30</v>
      </c>
      <c r="N1103" s="364" t="s">
        <v>30</v>
      </c>
      <c r="O1103" s="364" t="s">
        <v>30</v>
      </c>
      <c r="P1103" s="364">
        <v>9.2100534417986985E-5</v>
      </c>
      <c r="Q1103" s="364">
        <v>0.8159548011211728</v>
      </c>
      <c r="R1103" s="364">
        <v>1.2175065998483539E-2</v>
      </c>
      <c r="S1103" s="653">
        <f t="shared" si="402"/>
        <v>59.838559922256152</v>
      </c>
      <c r="U1103">
        <f t="shared" si="403"/>
        <v>5</v>
      </c>
      <c r="V1103" t="str">
        <f t="shared" si="404"/>
        <v>Ro9</v>
      </c>
    </row>
    <row r="1104" spans="1:22" outlineLevel="2">
      <c r="A1104">
        <v>202</v>
      </c>
      <c r="B1104" t="s">
        <v>2568</v>
      </c>
      <c r="C1104" s="364">
        <v>3.60449237492857</v>
      </c>
      <c r="D1104" s="364">
        <v>0.71715787516700757</v>
      </c>
      <c r="E1104" s="364">
        <v>17.27582972105202</v>
      </c>
      <c r="F1104" s="364">
        <v>1.04932420893158</v>
      </c>
      <c r="G1104" s="364" t="s">
        <v>30</v>
      </c>
      <c r="H1104" s="364">
        <v>71532501.425953403</v>
      </c>
      <c r="I1104" s="364">
        <v>1.9987153773474029</v>
      </c>
      <c r="J1104" s="364">
        <v>5.3357928693708727</v>
      </c>
      <c r="K1104" s="364">
        <v>1.952941640727464</v>
      </c>
      <c r="L1104" s="364">
        <v>56.013517958078928</v>
      </c>
      <c r="M1104" s="364" t="s">
        <v>30</v>
      </c>
      <c r="N1104" s="364" t="s">
        <v>30</v>
      </c>
      <c r="O1104" s="364" t="s">
        <v>30</v>
      </c>
      <c r="P1104" s="364">
        <v>9.5640392148242561E-5</v>
      </c>
      <c r="Q1104" s="364">
        <v>0.71735108387547941</v>
      </c>
      <c r="R1104" s="364">
        <v>1.348586286502136E-2</v>
      </c>
      <c r="S1104" s="653">
        <f t="shared" si="402"/>
        <v>56.013517958078928</v>
      </c>
      <c r="U1104">
        <f t="shared" si="403"/>
        <v>6</v>
      </c>
      <c r="V1104" t="str">
        <f t="shared" si="404"/>
        <v>Ya3</v>
      </c>
    </row>
    <row r="1105" spans="1:22" outlineLevel="2">
      <c r="A1105">
        <v>203</v>
      </c>
      <c r="B1105" t="s">
        <v>2569</v>
      </c>
      <c r="C1105" s="364">
        <v>3.995430896741293</v>
      </c>
      <c r="D1105" s="364">
        <v>0.68053534249829617</v>
      </c>
      <c r="E1105" s="364">
        <v>18.18272676433525</v>
      </c>
      <c r="F1105" s="364">
        <v>1.03980523836475</v>
      </c>
      <c r="G1105" s="364" t="s">
        <v>30</v>
      </c>
      <c r="H1105" s="364">
        <v>72484671.380757928</v>
      </c>
      <c r="I1105" s="364">
        <v>1.751335094443417</v>
      </c>
      <c r="J1105" s="364">
        <v>5.3083600256587129</v>
      </c>
      <c r="K1105" s="364">
        <v>1.780064855786156</v>
      </c>
      <c r="L1105" s="364">
        <v>59.426124404635239</v>
      </c>
      <c r="M1105" s="364" t="s">
        <v>30</v>
      </c>
      <c r="N1105" s="364" t="s">
        <v>30</v>
      </c>
      <c r="O1105" s="364" t="s">
        <v>30</v>
      </c>
      <c r="P1105" s="364">
        <v>9.869378925863383E-5</v>
      </c>
      <c r="Q1105" s="364">
        <v>1.1374314782938091</v>
      </c>
      <c r="R1105" s="364">
        <v>1.1103814378541381E-2</v>
      </c>
      <c r="S1105" s="653">
        <f t="shared" si="402"/>
        <v>59.426124404635239</v>
      </c>
      <c r="U1105">
        <f t="shared" si="403"/>
        <v>7</v>
      </c>
      <c r="V1105" t="str">
        <f t="shared" si="404"/>
        <v>On6</v>
      </c>
    </row>
    <row r="1106" spans="1:22" outlineLevel="2">
      <c r="A1106">
        <v>204</v>
      </c>
      <c r="B1106" t="s">
        <v>2570</v>
      </c>
      <c r="C1106" s="364">
        <v>3.6249800568148509</v>
      </c>
      <c r="D1106" s="364">
        <v>0.70912333657323456</v>
      </c>
      <c r="E1106" s="364">
        <v>17.874220300284271</v>
      </c>
      <c r="F1106" s="364">
        <v>1.1630182794551951</v>
      </c>
      <c r="G1106" s="364" t="s">
        <v>30</v>
      </c>
      <c r="H1106" s="364">
        <v>64605588.875417627</v>
      </c>
      <c r="I1106" s="364">
        <v>1.7131789531282029</v>
      </c>
      <c r="J1106" s="364">
        <v>5.2206313494573511</v>
      </c>
      <c r="K1106" s="364">
        <v>1.8195612022571901</v>
      </c>
      <c r="L1106" s="364">
        <v>56.491551984741683</v>
      </c>
      <c r="M1106" s="364" t="s">
        <v>30</v>
      </c>
      <c r="N1106" s="364" t="s">
        <v>30</v>
      </c>
      <c r="O1106" s="364" t="s">
        <v>30</v>
      </c>
      <c r="P1106" s="364">
        <v>9.0921809743420854E-5</v>
      </c>
      <c r="Q1106" s="364">
        <v>0.6269273236877112</v>
      </c>
      <c r="R1106" s="364">
        <v>1.394139852486388E-2</v>
      </c>
      <c r="S1106" s="653">
        <f t="shared" si="402"/>
        <v>56.491551984741683</v>
      </c>
      <c r="U1106">
        <f t="shared" si="403"/>
        <v>8</v>
      </c>
      <c r="V1106" t="str">
        <f t="shared" si="404"/>
        <v>Ce6</v>
      </c>
    </row>
    <row r="1107" spans="1:22" outlineLevel="2">
      <c r="A1107">
        <v>205</v>
      </c>
      <c r="B1107" t="s">
        <v>2571</v>
      </c>
      <c r="C1107" s="364">
        <v>3.523389296358586</v>
      </c>
      <c r="D1107" s="364">
        <v>0.73336022843436921</v>
      </c>
      <c r="E1107" s="364">
        <v>19.09477191984012</v>
      </c>
      <c r="F1107" s="364">
        <v>1.0482489439675511</v>
      </c>
      <c r="G1107" s="364" t="s">
        <v>30</v>
      </c>
      <c r="H1107" s="364">
        <v>53992075.217044078</v>
      </c>
      <c r="I1107" s="364">
        <v>1.6386742597799759</v>
      </c>
      <c r="J1107" s="364">
        <v>5.0575537236543129</v>
      </c>
      <c r="K1107" s="364">
        <v>1.6853703311258299</v>
      </c>
      <c r="L1107" s="364">
        <v>56.853372440406787</v>
      </c>
      <c r="M1107" s="364" t="s">
        <v>30</v>
      </c>
      <c r="N1107" s="364" t="s">
        <v>30</v>
      </c>
      <c r="O1107" s="364" t="s">
        <v>30</v>
      </c>
      <c r="P1107" s="364">
        <v>8.6271423745999459E-5</v>
      </c>
      <c r="Q1107" s="364">
        <v>0.74106964892443639</v>
      </c>
      <c r="R1107" s="364">
        <v>1.3098884438693181E-2</v>
      </c>
      <c r="S1107" s="653">
        <f t="shared" si="402"/>
        <v>56.853372440406787</v>
      </c>
      <c r="U1107">
        <f t="shared" si="403"/>
        <v>9</v>
      </c>
      <c r="V1107" t="str">
        <f t="shared" si="404"/>
        <v>Mu9</v>
      </c>
    </row>
    <row r="1108" spans="1:22" outlineLevel="2">
      <c r="A1108">
        <v>206</v>
      </c>
      <c r="B1108" t="s">
        <v>2572</v>
      </c>
      <c r="C1108" s="364">
        <v>3.7085055961743461</v>
      </c>
      <c r="D1108" s="364">
        <v>0.7221229231325188</v>
      </c>
      <c r="E1108" s="364">
        <v>18.634901950649539</v>
      </c>
      <c r="F1108" s="364">
        <v>1.211614083827218</v>
      </c>
      <c r="G1108" s="364" t="s">
        <v>30</v>
      </c>
      <c r="H1108" s="364">
        <v>65103960.672424927</v>
      </c>
      <c r="I1108" s="364">
        <v>1.57432658295548</v>
      </c>
      <c r="J1108" s="364">
        <v>5.3329431633840176</v>
      </c>
      <c r="K1108" s="364">
        <v>1.939057359705842</v>
      </c>
      <c r="L1108" s="364">
        <v>55.224040150361382</v>
      </c>
      <c r="M1108" s="364" t="s">
        <v>30</v>
      </c>
      <c r="N1108" s="364" t="s">
        <v>30</v>
      </c>
      <c r="O1108" s="364" t="s">
        <v>30</v>
      </c>
      <c r="P1108" s="364">
        <v>1.009615178196276E-4</v>
      </c>
      <c r="Q1108" s="364">
        <v>0.9205254672347043</v>
      </c>
      <c r="R1108" s="364">
        <v>1.179060009219504E-2</v>
      </c>
      <c r="S1108" s="653">
        <f t="shared" si="402"/>
        <v>55.224040150361382</v>
      </c>
      <c r="U1108">
        <f t="shared" si="403"/>
        <v>10</v>
      </c>
      <c r="V1108" t="str">
        <f t="shared" si="404"/>
        <v>Ku1</v>
      </c>
    </row>
    <row r="1109" spans="1:22" outlineLevel="2">
      <c r="A1109">
        <v>207</v>
      </c>
      <c r="B1109" t="s">
        <v>2573</v>
      </c>
      <c r="C1109" s="364">
        <v>3.911992773026947</v>
      </c>
      <c r="D1109" s="364">
        <v>0.69836088476633662</v>
      </c>
      <c r="E1109" s="364">
        <v>18.014242070494859</v>
      </c>
      <c r="F1109" s="364">
        <v>1.1326848633938711</v>
      </c>
      <c r="G1109" s="364" t="s">
        <v>30</v>
      </c>
      <c r="H1109" s="364">
        <v>68788217.41102764</v>
      </c>
      <c r="I1109" s="364">
        <v>2.4826644145513268</v>
      </c>
      <c r="J1109" s="364">
        <v>5.5465237471803288</v>
      </c>
      <c r="K1109" s="364">
        <v>1.603905659825922</v>
      </c>
      <c r="L1109" s="364">
        <v>58.956385191852917</v>
      </c>
      <c r="M1109" s="364" t="s">
        <v>30</v>
      </c>
      <c r="N1109" s="364" t="s">
        <v>30</v>
      </c>
      <c r="O1109" s="364" t="s">
        <v>30</v>
      </c>
      <c r="P1109" s="364">
        <v>1.053291546157739E-4</v>
      </c>
      <c r="Q1109" s="364">
        <v>0.87542789666245746</v>
      </c>
      <c r="R1109" s="364">
        <v>1.2054095676890871E-2</v>
      </c>
      <c r="S1109" s="653">
        <f t="shared" si="402"/>
        <v>58.956385191852917</v>
      </c>
      <c r="U1109">
        <f t="shared" si="403"/>
        <v>11</v>
      </c>
      <c r="V1109" t="str">
        <f t="shared" si="404"/>
        <v>Gl2</v>
      </c>
    </row>
    <row r="1110" spans="1:22" outlineLevel="2">
      <c r="A1110">
        <v>208</v>
      </c>
      <c r="B1110" t="s">
        <v>2574</v>
      </c>
      <c r="C1110" s="364">
        <v>3.8544949328628482</v>
      </c>
      <c r="D1110" s="364">
        <v>0.7554107407870192</v>
      </c>
      <c r="E1110" s="364">
        <v>18.85664863581291</v>
      </c>
      <c r="F1110" s="364">
        <v>1.07035241676417</v>
      </c>
      <c r="G1110" s="364" t="s">
        <v>30</v>
      </c>
      <c r="H1110" s="364">
        <v>59396965.915544003</v>
      </c>
      <c r="I1110" s="364">
        <v>1.9131236691996201</v>
      </c>
      <c r="J1110" s="364">
        <v>4.8866728981047682</v>
      </c>
      <c r="K1110" s="364">
        <v>1.5556098458987011</v>
      </c>
      <c r="L1110" s="364">
        <v>63.019006934068742</v>
      </c>
      <c r="M1110" s="364" t="s">
        <v>30</v>
      </c>
      <c r="N1110" s="364" t="s">
        <v>30</v>
      </c>
      <c r="O1110" s="364" t="s">
        <v>30</v>
      </c>
      <c r="P1110" s="364">
        <v>7.1005950933037245E-5</v>
      </c>
      <c r="Q1110" s="364">
        <v>1.5859697034725531</v>
      </c>
      <c r="R1110" s="364">
        <v>1.0509466324063649E-2</v>
      </c>
      <c r="S1110" s="653">
        <f t="shared" si="402"/>
        <v>63.019006934068742</v>
      </c>
      <c r="U1110">
        <f t="shared" si="403"/>
        <v>12</v>
      </c>
      <c r="V1110" t="str">
        <f t="shared" si="404"/>
        <v>Na0</v>
      </c>
    </row>
    <row r="1111" spans="1:22" outlineLevel="2">
      <c r="A1111">
        <v>209</v>
      </c>
      <c r="B1111" t="s">
        <v>2575</v>
      </c>
      <c r="C1111" s="364">
        <v>3.827426385979499</v>
      </c>
      <c r="D1111" s="364">
        <v>0.72235282781144239</v>
      </c>
      <c r="E1111" s="364">
        <v>18.567974340357821</v>
      </c>
      <c r="F1111" s="364">
        <v>1.19214438408071</v>
      </c>
      <c r="G1111" s="364" t="s">
        <v>30</v>
      </c>
      <c r="H1111" s="364">
        <v>59134222.798835061</v>
      </c>
      <c r="I1111" s="364">
        <v>2.2342555341458281</v>
      </c>
      <c r="J1111" s="364">
        <v>5.2165149305139096</v>
      </c>
      <c r="K1111" s="364">
        <v>1.428037703582274</v>
      </c>
      <c r="L1111" s="364">
        <v>60.880530036289279</v>
      </c>
      <c r="M1111" s="364" t="s">
        <v>30</v>
      </c>
      <c r="N1111" s="364" t="s">
        <v>30</v>
      </c>
      <c r="O1111" s="364" t="s">
        <v>30</v>
      </c>
      <c r="P1111" s="364">
        <v>8.0743455209917513E-5</v>
      </c>
      <c r="Q1111" s="364">
        <v>0.68812479342043098</v>
      </c>
      <c r="R1111" s="364">
        <v>1.308180777610218E-2</v>
      </c>
      <c r="S1111" s="653">
        <f t="shared" si="402"/>
        <v>60.880530036289279</v>
      </c>
      <c r="U1111">
        <f t="shared" si="403"/>
        <v>13</v>
      </c>
      <c r="V1111" t="str">
        <f t="shared" si="404"/>
        <v>Ha3</v>
      </c>
    </row>
    <row r="1112" spans="1:22" outlineLevel="2">
      <c r="A1112">
        <v>210</v>
      </c>
      <c r="B1112" t="s">
        <v>2576</v>
      </c>
      <c r="C1112" s="364">
        <v>4.0723791835262606</v>
      </c>
      <c r="D1112" s="364">
        <v>0.71986397036666794</v>
      </c>
      <c r="E1112" s="364">
        <v>18.64152342001244</v>
      </c>
      <c r="F1112" s="364">
        <v>1.1361379457330041</v>
      </c>
      <c r="G1112" s="364" t="s">
        <v>30</v>
      </c>
      <c r="H1112" s="364">
        <v>69833966.681429029</v>
      </c>
      <c r="I1112" s="364">
        <v>2.0918988280927922</v>
      </c>
      <c r="J1112" s="364">
        <v>5.5187533628475114</v>
      </c>
      <c r="K1112" s="364">
        <v>1.6368263350329399</v>
      </c>
      <c r="L1112" s="364">
        <v>60.583893959203913</v>
      </c>
      <c r="M1112" s="364" t="s">
        <v>30</v>
      </c>
      <c r="N1112" s="364" t="s">
        <v>30</v>
      </c>
      <c r="O1112" s="364" t="s">
        <v>30</v>
      </c>
      <c r="P1112" s="364">
        <v>1.0035424870810449E-4</v>
      </c>
      <c r="Q1112" s="364">
        <v>1.36844156713673</v>
      </c>
      <c r="R1112" s="364">
        <v>1.0890290711546111E-2</v>
      </c>
      <c r="S1112" s="653">
        <f t="shared" si="402"/>
        <v>60.583893959203913</v>
      </c>
      <c r="U1112">
        <f t="shared" si="403"/>
        <v>14</v>
      </c>
      <c r="V1112" t="str">
        <f t="shared" si="404"/>
        <v xml:space="preserve">Mo </v>
      </c>
    </row>
    <row r="1113" spans="1:22" outlineLevel="2">
      <c r="A1113">
        <v>211</v>
      </c>
      <c r="B1113" t="s">
        <v>2577</v>
      </c>
      <c r="C1113" s="364">
        <v>3.6920735061993009</v>
      </c>
      <c r="D1113" s="364">
        <v>0.75093004247902195</v>
      </c>
      <c r="E1113" s="364">
        <v>18.52097140159136</v>
      </c>
      <c r="F1113" s="364">
        <v>0.99002897076789553</v>
      </c>
      <c r="G1113" s="364" t="s">
        <v>30</v>
      </c>
      <c r="H1113" s="364">
        <v>60209421.699172601</v>
      </c>
      <c r="I1113" s="364">
        <v>1.469533084037598</v>
      </c>
      <c r="J1113" s="364">
        <v>5.0051969346678291</v>
      </c>
      <c r="K1113" s="364">
        <v>1.4711122712015201</v>
      </c>
      <c r="L1113" s="364">
        <v>57.371434829942558</v>
      </c>
      <c r="M1113" s="364" t="s">
        <v>30</v>
      </c>
      <c r="N1113" s="364" t="s">
        <v>30</v>
      </c>
      <c r="O1113" s="364" t="s">
        <v>30</v>
      </c>
      <c r="P1113" s="364">
        <v>8.8352151073691328E-5</v>
      </c>
      <c r="Q1113" s="364">
        <v>0.65484650876020456</v>
      </c>
      <c r="R1113" s="364">
        <v>1.273267973697771E-2</v>
      </c>
      <c r="S1113" s="653">
        <f t="shared" si="402"/>
        <v>57.371434829942558</v>
      </c>
      <c r="U1113">
        <f t="shared" si="403"/>
        <v>15</v>
      </c>
      <c r="V1113" t="str">
        <f t="shared" si="404"/>
        <v>Me1</v>
      </c>
    </row>
    <row r="1114" spans="1:22" outlineLevel="2">
      <c r="A1114">
        <v>212</v>
      </c>
      <c r="B1114" t="s">
        <v>2578</v>
      </c>
      <c r="C1114" s="364">
        <v>4.0060321790718287</v>
      </c>
      <c r="D1114" s="364">
        <v>0.70938774055008536</v>
      </c>
      <c r="E1114" s="364">
        <v>18.968074870764031</v>
      </c>
      <c r="F1114" s="364">
        <v>1.039100381476276</v>
      </c>
      <c r="G1114" s="364" t="s">
        <v>30</v>
      </c>
      <c r="H1114" s="364">
        <v>64955484.429980613</v>
      </c>
      <c r="I1114" s="364">
        <v>1.844888805303545</v>
      </c>
      <c r="J1114" s="364">
        <v>5.37564364824253</v>
      </c>
      <c r="K1114" s="364">
        <v>1.868961647062416</v>
      </c>
      <c r="L1114" s="364">
        <v>59.697449448731952</v>
      </c>
      <c r="M1114" s="364" t="s">
        <v>30</v>
      </c>
      <c r="N1114" s="364" t="s">
        <v>30</v>
      </c>
      <c r="O1114" s="364" t="s">
        <v>30</v>
      </c>
      <c r="P1114" s="364">
        <v>9.6340186468886341E-5</v>
      </c>
      <c r="Q1114" s="364">
        <v>1.0177509159397899</v>
      </c>
      <c r="R1114" s="364">
        <v>1.1738727121608551E-2</v>
      </c>
      <c r="S1114" s="653">
        <f t="shared" si="402"/>
        <v>59.697449448731952</v>
      </c>
      <c r="U1114">
        <f t="shared" si="403"/>
        <v>16</v>
      </c>
      <c r="V1114" t="str">
        <f t="shared" si="404"/>
        <v>Da)</v>
      </c>
    </row>
    <row r="1115" spans="1:22" outlineLevel="2">
      <c r="A1115">
        <v>213</v>
      </c>
      <c r="B1115" t="s">
        <v>2579</v>
      </c>
      <c r="C1115" s="364">
        <v>3.8635290882501381</v>
      </c>
      <c r="D1115" s="364">
        <v>0.72650853717055197</v>
      </c>
      <c r="E1115" s="364">
        <v>18.52684348213343</v>
      </c>
      <c r="F1115" s="364">
        <v>1.056993176698259</v>
      </c>
      <c r="G1115" s="364" t="s">
        <v>30</v>
      </c>
      <c r="H1115" s="364">
        <v>58317296.460810512</v>
      </c>
      <c r="I1115" s="364">
        <v>2.0380934007906322</v>
      </c>
      <c r="J1115" s="364">
        <v>5.4605122171143927</v>
      </c>
      <c r="K1115" s="364">
        <v>1.7053956723113679</v>
      </c>
      <c r="L1115" s="364">
        <v>61.363118263256808</v>
      </c>
      <c r="M1115" s="364" t="s">
        <v>30</v>
      </c>
      <c r="N1115" s="364" t="s">
        <v>30</v>
      </c>
      <c r="O1115" s="364" t="s">
        <v>30</v>
      </c>
      <c r="P1115" s="364">
        <v>8.9194507605177726E-5</v>
      </c>
      <c r="Q1115" s="364">
        <v>0.7459803193970207</v>
      </c>
      <c r="R1115" s="364">
        <v>1.3918634454552841E-2</v>
      </c>
      <c r="S1115" s="653">
        <f t="shared" si="402"/>
        <v>61.363118263256808</v>
      </c>
      <c r="U1115">
        <f t="shared" si="403"/>
        <v>17</v>
      </c>
      <c r="V1115" t="str">
        <f t="shared" si="404"/>
        <v>Tu1</v>
      </c>
    </row>
    <row r="1116" spans="1:22" outlineLevel="2">
      <c r="A1116">
        <v>214</v>
      </c>
      <c r="B1116" t="s">
        <v>2580</v>
      </c>
      <c r="C1116" s="364">
        <v>3.5128074232463979</v>
      </c>
      <c r="D1116" s="364">
        <v>0.77688796493645984</v>
      </c>
      <c r="E1116" s="364">
        <v>18.802109621725862</v>
      </c>
      <c r="F1116" s="364">
        <v>0.94549774599930492</v>
      </c>
      <c r="G1116" s="364" t="s">
        <v>30</v>
      </c>
      <c r="H1116" s="364">
        <v>48577086.226603441</v>
      </c>
      <c r="I1116" s="364">
        <v>2.1660882334016782</v>
      </c>
      <c r="J1116" s="364">
        <v>5.6467791479580418</v>
      </c>
      <c r="K1116" s="364">
        <v>2.0713590151435799</v>
      </c>
      <c r="L1116" s="364">
        <v>62.991203253703759</v>
      </c>
      <c r="M1116" s="364" t="s">
        <v>30</v>
      </c>
      <c r="N1116" s="364" t="s">
        <v>30</v>
      </c>
      <c r="O1116" s="364" t="s">
        <v>30</v>
      </c>
      <c r="P1116" s="364">
        <v>8.1889061732344918E-5</v>
      </c>
      <c r="Q1116" s="364">
        <v>0.59507505202246713</v>
      </c>
      <c r="R1116" s="364">
        <v>1.533512881197271E-2</v>
      </c>
      <c r="S1116" s="653">
        <f t="shared" si="402"/>
        <v>62.991203253703759</v>
      </c>
      <c r="U1116">
        <f t="shared" si="403"/>
        <v>18</v>
      </c>
      <c r="V1116" t="str">
        <f t="shared" si="404"/>
        <v>Mo8</v>
      </c>
    </row>
    <row r="1117" spans="1:22" outlineLevel="2">
      <c r="A1117">
        <v>215</v>
      </c>
      <c r="B1117" t="s">
        <v>2581</v>
      </c>
      <c r="C1117" s="364">
        <v>3.8272982891131191</v>
      </c>
      <c r="D1117" s="364">
        <v>0.69486809637978719</v>
      </c>
      <c r="E1117" s="364">
        <v>18.43279718775899</v>
      </c>
      <c r="F1117" s="364">
        <v>1.158800026614843</v>
      </c>
      <c r="G1117" s="364" t="s">
        <v>30</v>
      </c>
      <c r="H1117" s="364">
        <v>63989650.311953537</v>
      </c>
      <c r="I1117" s="364">
        <v>1.990063192901653</v>
      </c>
      <c r="J1117" s="364">
        <v>5.4499987866667752</v>
      </c>
      <c r="K1117" s="364">
        <v>1.473806480471382</v>
      </c>
      <c r="L1117" s="364">
        <v>57.029522087901483</v>
      </c>
      <c r="M1117" s="364" t="s">
        <v>30</v>
      </c>
      <c r="N1117" s="364" t="s">
        <v>30</v>
      </c>
      <c r="O1117" s="364" t="s">
        <v>30</v>
      </c>
      <c r="P1117" s="364">
        <v>9.858818103176667E-5</v>
      </c>
      <c r="Q1117" s="364">
        <v>0.74224128858989935</v>
      </c>
      <c r="R1117" s="364">
        <v>1.3308686682358919E-2</v>
      </c>
      <c r="S1117" s="653">
        <f t="shared" si="402"/>
        <v>57.029522087901483</v>
      </c>
      <c r="U1117">
        <f t="shared" si="403"/>
        <v>19</v>
      </c>
      <c r="V1117" t="str">
        <f t="shared" si="404"/>
        <v>Ne7</v>
      </c>
    </row>
    <row r="1118" spans="1:22" outlineLevel="2">
      <c r="A1118">
        <v>216</v>
      </c>
      <c r="B1118" t="s">
        <v>2582</v>
      </c>
      <c r="C1118" s="364">
        <v>3.6887296691317841</v>
      </c>
      <c r="D1118" s="364">
        <v>0.70198289992344109</v>
      </c>
      <c r="E1118" s="364">
        <v>17.637616774659701</v>
      </c>
      <c r="F1118" s="364">
        <v>1.084868478035629</v>
      </c>
      <c r="G1118" s="364" t="s">
        <v>30</v>
      </c>
      <c r="H1118" s="364">
        <v>67811963.543754563</v>
      </c>
      <c r="I1118" s="364">
        <v>1.7186887791927901</v>
      </c>
      <c r="J1118" s="364">
        <v>5.3022754546154767</v>
      </c>
      <c r="K1118" s="364">
        <v>1.86180464057329</v>
      </c>
      <c r="L1118" s="364">
        <v>58.179690860606676</v>
      </c>
      <c r="M1118" s="364" t="s">
        <v>30</v>
      </c>
      <c r="N1118" s="364" t="s">
        <v>30</v>
      </c>
      <c r="O1118" s="364" t="s">
        <v>30</v>
      </c>
      <c r="P1118" s="364">
        <v>9.0838856725947007E-5</v>
      </c>
      <c r="Q1118" s="364">
        <v>0.68817312065460601</v>
      </c>
      <c r="R1118" s="364">
        <v>1.294405017496829E-2</v>
      </c>
      <c r="S1118" s="653">
        <f t="shared" si="402"/>
        <v>58.179690860606676</v>
      </c>
      <c r="U1118">
        <f t="shared" si="403"/>
        <v>20</v>
      </c>
      <c r="V1118" t="str">
        <f t="shared" si="404"/>
        <v>Bo4</v>
      </c>
    </row>
    <row r="1119" spans="1:22" outlineLevel="2">
      <c r="A1119">
        <v>217</v>
      </c>
      <c r="B1119" t="s">
        <v>2583</v>
      </c>
      <c r="C1119" s="364">
        <v>3.485056052942558</v>
      </c>
      <c r="D1119" s="364">
        <v>0.74169242063635277</v>
      </c>
      <c r="E1119" s="364">
        <v>18.176637060477471</v>
      </c>
      <c r="F1119" s="364">
        <v>0.99071929768251532</v>
      </c>
      <c r="G1119" s="364" t="s">
        <v>30</v>
      </c>
      <c r="H1119" s="364">
        <v>60162510.176131368</v>
      </c>
      <c r="I1119" s="364">
        <v>1.931443371190628</v>
      </c>
      <c r="J1119" s="364">
        <v>5.3848266238141536</v>
      </c>
      <c r="K1119" s="364">
        <v>1.81950261872173</v>
      </c>
      <c r="L1119" s="364">
        <v>57.994807487666151</v>
      </c>
      <c r="M1119" s="364" t="s">
        <v>30</v>
      </c>
      <c r="N1119" s="364" t="s">
        <v>30</v>
      </c>
      <c r="O1119" s="364" t="s">
        <v>30</v>
      </c>
      <c r="P1119" s="364">
        <v>9.0357727489555578E-5</v>
      </c>
      <c r="Q1119" s="364">
        <v>0.60604063986704815</v>
      </c>
      <c r="R1119" s="364">
        <v>1.384219035443365E-2</v>
      </c>
      <c r="S1119" s="653">
        <f t="shared" si="402"/>
        <v>57.994807487666151</v>
      </c>
      <c r="U1119">
        <f t="shared" si="403"/>
        <v>21</v>
      </c>
      <c r="V1119" t="str">
        <f t="shared" si="404"/>
        <v>Yi4</v>
      </c>
    </row>
    <row r="1120" spans="1:22" outlineLevel="2">
      <c r="A1120">
        <v>218</v>
      </c>
      <c r="B1120" t="s">
        <v>2584</v>
      </c>
      <c r="C1120" s="364">
        <v>3.7206117893329722</v>
      </c>
      <c r="D1120" s="364">
        <v>0.73178847988426299</v>
      </c>
      <c r="E1120" s="364">
        <v>17.825756701471001</v>
      </c>
      <c r="F1120" s="364">
        <v>0.97508616003786597</v>
      </c>
      <c r="G1120" s="364" t="s">
        <v>30</v>
      </c>
      <c r="H1120" s="364">
        <v>64269163.23221086</v>
      </c>
      <c r="I1120" s="364">
        <v>2.0970680884644479</v>
      </c>
      <c r="J1120" s="364">
        <v>5.5681822003437924</v>
      </c>
      <c r="K1120" s="364">
        <v>1.864425657963771</v>
      </c>
      <c r="L1120" s="364">
        <v>58.881784162301031</v>
      </c>
      <c r="M1120" s="364" t="s">
        <v>30</v>
      </c>
      <c r="N1120" s="364" t="s">
        <v>30</v>
      </c>
      <c r="O1120" s="364" t="s">
        <v>30</v>
      </c>
      <c r="P1120" s="364">
        <v>9.8035329690151731E-5</v>
      </c>
      <c r="Q1120" s="364">
        <v>0.7595325414592633</v>
      </c>
      <c r="R1120" s="364">
        <v>1.248223711300795E-2</v>
      </c>
      <c r="S1120" s="653">
        <f t="shared" si="402"/>
        <v>58.881784162301031</v>
      </c>
      <c r="U1120">
        <f t="shared" si="403"/>
        <v>22</v>
      </c>
      <c r="V1120" t="str">
        <f t="shared" si="404"/>
        <v xml:space="preserve">Th </v>
      </c>
    </row>
    <row r="1121" spans="1:22" outlineLevel="2">
      <c r="A1121">
        <v>219</v>
      </c>
      <c r="B1121" t="s">
        <v>2585</v>
      </c>
      <c r="C1121" s="364">
        <v>3.7459873041929548</v>
      </c>
      <c r="D1121" s="364">
        <v>0.76620326559095053</v>
      </c>
      <c r="E1121" s="364">
        <v>18.660768423922178</v>
      </c>
      <c r="F1121" s="364">
        <v>1.1085189217257361</v>
      </c>
      <c r="G1121" s="364" t="s">
        <v>30</v>
      </c>
      <c r="H1121" s="364">
        <v>59287786.250827737</v>
      </c>
      <c r="I1121" s="364">
        <v>1.951580475352295</v>
      </c>
      <c r="J1121" s="364">
        <v>5.272849686758005</v>
      </c>
      <c r="K1121" s="364">
        <v>1.640780315037754</v>
      </c>
      <c r="L1121" s="364">
        <v>62.037116793286224</v>
      </c>
      <c r="M1121" s="364" t="s">
        <v>30</v>
      </c>
      <c r="N1121" s="364" t="s">
        <v>30</v>
      </c>
      <c r="O1121" s="364" t="s">
        <v>30</v>
      </c>
      <c r="P1121" s="364">
        <v>7.9440598582805974E-5</v>
      </c>
      <c r="Q1121" s="364">
        <v>0.65408217654080636</v>
      </c>
      <c r="R1121" s="364">
        <v>1.396706588753251E-2</v>
      </c>
      <c r="S1121" s="653">
        <f t="shared" si="402"/>
        <v>62.037116793286224</v>
      </c>
      <c r="U1121">
        <f t="shared" si="403"/>
        <v>23</v>
      </c>
      <c r="V1121" t="str">
        <f t="shared" si="404"/>
        <v>Bu5</v>
      </c>
    </row>
    <row r="1122" spans="1:22" outlineLevel="2">
      <c r="A1122">
        <v>220</v>
      </c>
      <c r="B1122" t="s">
        <v>2586</v>
      </c>
      <c r="C1122" s="364">
        <v>3.5965884018382899</v>
      </c>
      <c r="D1122" s="364">
        <v>0.72537848838769459</v>
      </c>
      <c r="E1122" s="364">
        <v>18.40692129400675</v>
      </c>
      <c r="F1122" s="364">
        <v>1.108128573270456</v>
      </c>
      <c r="G1122" s="364" t="s">
        <v>30</v>
      </c>
      <c r="H1122" s="364">
        <v>60627106.098508373</v>
      </c>
      <c r="I1122" s="364">
        <v>1.8441484455795409</v>
      </c>
      <c r="J1122" s="364">
        <v>5.6840903342847104</v>
      </c>
      <c r="K1122" s="364">
        <v>1.8134684600763149</v>
      </c>
      <c r="L1122" s="364">
        <v>59.164956059593642</v>
      </c>
      <c r="M1122" s="364" t="s">
        <v>30</v>
      </c>
      <c r="N1122" s="364" t="s">
        <v>30</v>
      </c>
      <c r="O1122" s="364" t="s">
        <v>30</v>
      </c>
      <c r="P1122" s="364">
        <v>9.6643239190087526E-5</v>
      </c>
      <c r="Q1122" s="364">
        <v>0.72041070116022032</v>
      </c>
      <c r="R1122" s="364">
        <v>1.254209340078054E-2</v>
      </c>
      <c r="S1122" s="653">
        <f t="shared" si="402"/>
        <v>59.164956059593642</v>
      </c>
      <c r="U1122">
        <f t="shared" si="403"/>
        <v>24</v>
      </c>
      <c r="V1122" t="str">
        <f t="shared" si="404"/>
        <v>Bu1</v>
      </c>
    </row>
    <row r="1123" spans="1:22" outlineLevel="2">
      <c r="A1123">
        <v>221</v>
      </c>
      <c r="B1123" t="s">
        <v>2587</v>
      </c>
      <c r="C1123" s="364">
        <v>3.681573923452881</v>
      </c>
      <c r="D1123" s="364">
        <v>0.71968052128049165</v>
      </c>
      <c r="E1123" s="364">
        <v>18.74696074294566</v>
      </c>
      <c r="F1123" s="364">
        <v>0.94466008685686564</v>
      </c>
      <c r="G1123" s="364" t="s">
        <v>30</v>
      </c>
      <c r="H1123" s="364">
        <v>54133478.760462627</v>
      </c>
      <c r="I1123" s="364">
        <v>1.7855780104159931</v>
      </c>
      <c r="J1123" s="364">
        <v>5.2055773398230878</v>
      </c>
      <c r="K1123" s="364">
        <v>1.988190788450007</v>
      </c>
      <c r="L1123" s="364">
        <v>60.952073929903058</v>
      </c>
      <c r="M1123" s="364" t="s">
        <v>30</v>
      </c>
      <c r="N1123" s="364" t="s">
        <v>30</v>
      </c>
      <c r="O1123" s="364" t="s">
        <v>30</v>
      </c>
      <c r="P1123" s="364">
        <v>8.2112680456653794E-5</v>
      </c>
      <c r="Q1123" s="364">
        <v>0.87818858426633151</v>
      </c>
      <c r="R1123" s="364">
        <v>1.316040544837452E-2</v>
      </c>
      <c r="S1123" s="653">
        <f t="shared" si="402"/>
        <v>60.952073929903058</v>
      </c>
      <c r="U1123">
        <f t="shared" si="403"/>
        <v>25</v>
      </c>
      <c r="V1123" t="str">
        <f t="shared" si="404"/>
        <v>Mu0</v>
      </c>
    </row>
    <row r="1124" spans="1:22" outlineLevel="2">
      <c r="A1124">
        <v>222</v>
      </c>
      <c r="B1124" t="s">
        <v>2588</v>
      </c>
      <c r="C1124" s="364">
        <v>3.7565975696621239</v>
      </c>
      <c r="D1124" s="364">
        <v>0.71454166127819863</v>
      </c>
      <c r="E1124" s="364">
        <v>18.796630762669071</v>
      </c>
      <c r="F1124" s="364">
        <v>1.0708340835161649</v>
      </c>
      <c r="G1124" s="364" t="s">
        <v>30</v>
      </c>
      <c r="H1124" s="364">
        <v>58481186.603592567</v>
      </c>
      <c r="I1124" s="364">
        <v>1.4536889555954779</v>
      </c>
      <c r="J1124" s="364">
        <v>5.2957465753509663</v>
      </c>
      <c r="K1124" s="364">
        <v>1.7010512967784339</v>
      </c>
      <c r="L1124" s="364">
        <v>59.203189320878089</v>
      </c>
      <c r="M1124" s="364" t="s">
        <v>30</v>
      </c>
      <c r="N1124" s="364" t="s">
        <v>30</v>
      </c>
      <c r="O1124" s="364" t="s">
        <v>30</v>
      </c>
      <c r="P1124" s="364">
        <v>8.8141177416506611E-5</v>
      </c>
      <c r="Q1124" s="364">
        <v>0.72043342552797163</v>
      </c>
      <c r="R1124" s="364">
        <v>1.208738556198293E-2</v>
      </c>
      <c r="S1124" s="653">
        <f t="shared" si="402"/>
        <v>59.203189320878089</v>
      </c>
      <c r="U1124">
        <f t="shared" si="403"/>
        <v>26</v>
      </c>
      <c r="V1124" t="str">
        <f t="shared" si="404"/>
        <v>Po2</v>
      </c>
    </row>
    <row r="1125" spans="1:22" outlineLevel="2">
      <c r="A1125">
        <v>223</v>
      </c>
      <c r="B1125" t="s">
        <v>2589</v>
      </c>
      <c r="C1125" s="364">
        <v>3.6865855840403161</v>
      </c>
      <c r="D1125" s="364">
        <v>0.70038483227873727</v>
      </c>
      <c r="E1125" s="364">
        <v>19.477406993577951</v>
      </c>
      <c r="F1125" s="364">
        <v>0.9676478169904329</v>
      </c>
      <c r="G1125" s="364" t="s">
        <v>30</v>
      </c>
      <c r="H1125" s="364">
        <v>51130582.290925391</v>
      </c>
      <c r="I1125" s="364">
        <v>2.208418518699224</v>
      </c>
      <c r="J1125" s="364">
        <v>5.9782303577696876</v>
      </c>
      <c r="K1125" s="364">
        <v>1.9559854682916049</v>
      </c>
      <c r="L1125" s="364">
        <v>60.486740949151063</v>
      </c>
      <c r="M1125" s="364" t="s">
        <v>30</v>
      </c>
      <c r="N1125" s="364" t="s">
        <v>30</v>
      </c>
      <c r="O1125" s="364" t="s">
        <v>30</v>
      </c>
      <c r="P1125" s="364">
        <v>9.8704042241371434E-5</v>
      </c>
      <c r="Q1125" s="364">
        <v>0.61757652632716364</v>
      </c>
      <c r="R1125" s="364">
        <v>1.551473841379792E-2</v>
      </c>
      <c r="S1125" s="653">
        <f t="shared" si="402"/>
        <v>60.486740949151063</v>
      </c>
      <c r="U1125">
        <f t="shared" si="403"/>
        <v>27</v>
      </c>
      <c r="V1125" t="str">
        <f t="shared" si="404"/>
        <v>Tr7</v>
      </c>
    </row>
    <row r="1126" spans="1:22" outlineLevel="2">
      <c r="A1126">
        <v>224</v>
      </c>
      <c r="B1126" t="s">
        <v>2590</v>
      </c>
      <c r="C1126" s="364">
        <v>3.533904389412037</v>
      </c>
      <c r="D1126" s="364">
        <v>0.75100438990395091</v>
      </c>
      <c r="E1126" s="364">
        <v>18.87524651563994</v>
      </c>
      <c r="F1126" s="364">
        <v>1.2134883366225939</v>
      </c>
      <c r="G1126" s="364" t="s">
        <v>30</v>
      </c>
      <c r="H1126" s="364">
        <v>54015779.343788043</v>
      </c>
      <c r="I1126" s="364">
        <v>1.069857921101965</v>
      </c>
      <c r="J1126" s="364">
        <v>5.478023882679822</v>
      </c>
      <c r="K1126" s="364">
        <v>1.5954909829252339</v>
      </c>
      <c r="L1126" s="364">
        <v>59.360069265940922</v>
      </c>
      <c r="M1126" s="364" t="s">
        <v>30</v>
      </c>
      <c r="N1126" s="364" t="s">
        <v>30</v>
      </c>
      <c r="O1126" s="364" t="s">
        <v>30</v>
      </c>
      <c r="P1126" s="364">
        <v>9.370505514849803E-5</v>
      </c>
      <c r="Q1126" s="364">
        <v>0.7808615608061209</v>
      </c>
      <c r="R1126" s="364">
        <v>1.20377396277944E-2</v>
      </c>
      <c r="S1126" s="653">
        <f t="shared" si="402"/>
        <v>59.360069265940922</v>
      </c>
      <c r="U1126">
        <f t="shared" si="403"/>
        <v>28</v>
      </c>
      <c r="V1126" t="str">
        <f t="shared" si="404"/>
        <v>Be6</v>
      </c>
    </row>
    <row r="1127" spans="1:22" outlineLevel="2">
      <c r="A1127">
        <v>225</v>
      </c>
      <c r="B1127" t="s">
        <v>2591</v>
      </c>
      <c r="C1127" s="364">
        <v>3.7916089511212969</v>
      </c>
      <c r="D1127" s="364">
        <v>0.73263586241270584</v>
      </c>
      <c r="E1127" s="364">
        <v>17.412443115590609</v>
      </c>
      <c r="F1127" s="364">
        <v>0.96534313145232187</v>
      </c>
      <c r="G1127" s="364" t="s">
        <v>30</v>
      </c>
      <c r="H1127" s="364">
        <v>72825401.527897745</v>
      </c>
      <c r="I1127" s="364">
        <v>1.579644978775379</v>
      </c>
      <c r="J1127" s="364">
        <v>5.3887013411555138</v>
      </c>
      <c r="K1127" s="364">
        <v>1.969329057185859</v>
      </c>
      <c r="L1127" s="364">
        <v>60.791663639623472</v>
      </c>
      <c r="M1127" s="364" t="s">
        <v>30</v>
      </c>
      <c r="N1127" s="364" t="s">
        <v>30</v>
      </c>
      <c r="O1127" s="364" t="s">
        <v>30</v>
      </c>
      <c r="P1127" s="364">
        <v>9.2376628413914897E-5</v>
      </c>
      <c r="Q1127" s="364">
        <v>1.40514438981532</v>
      </c>
      <c r="R1127" s="364">
        <v>1.0466341439191189E-2</v>
      </c>
      <c r="S1127" s="653">
        <f t="shared" si="402"/>
        <v>60.791663639623472</v>
      </c>
      <c r="U1127">
        <f t="shared" si="403"/>
        <v>29</v>
      </c>
      <c r="V1127" t="str">
        <f t="shared" si="404"/>
        <v>Pa3</v>
      </c>
    </row>
    <row r="1128" spans="1:22" outlineLevel="2">
      <c r="A1128">
        <v>226</v>
      </c>
      <c r="B1128" t="s">
        <v>2592</v>
      </c>
      <c r="C1128" s="364">
        <v>3.7390059659054309</v>
      </c>
      <c r="D1128" s="364">
        <v>0.75278942365685386</v>
      </c>
      <c r="E1128" s="364">
        <v>17.743185077092519</v>
      </c>
      <c r="F1128" s="364">
        <v>1.1031551350005731</v>
      </c>
      <c r="G1128" s="364" t="s">
        <v>30</v>
      </c>
      <c r="H1128" s="364">
        <v>68070907.540929943</v>
      </c>
      <c r="I1128" s="364">
        <v>1.357059602560968</v>
      </c>
      <c r="J1128" s="364">
        <v>5.2745107722614399</v>
      </c>
      <c r="K1128" s="364">
        <v>1.311067437483461</v>
      </c>
      <c r="L1128" s="364">
        <v>57.703414739500801</v>
      </c>
      <c r="M1128" s="364" t="s">
        <v>30</v>
      </c>
      <c r="N1128" s="364" t="s">
        <v>30</v>
      </c>
      <c r="O1128" s="364" t="s">
        <v>30</v>
      </c>
      <c r="P1128" s="364">
        <v>9.9756820490262698E-5</v>
      </c>
      <c r="Q1128" s="364">
        <v>0.85633361122235663</v>
      </c>
      <c r="R1128" s="364">
        <v>1.1906125675687929E-2</v>
      </c>
      <c r="S1128" s="653">
        <f t="shared" si="402"/>
        <v>57.703414739500801</v>
      </c>
      <c r="U1128">
        <f t="shared" si="403"/>
        <v>30</v>
      </c>
      <c r="V1128" t="str">
        <f t="shared" si="404"/>
        <v>Wa4</v>
      </c>
    </row>
    <row r="1129" spans="1:22" outlineLevel="2">
      <c r="A1129">
        <v>227</v>
      </c>
      <c r="B1129" t="s">
        <v>2593</v>
      </c>
      <c r="C1129" s="364">
        <v>4.0841811810120401</v>
      </c>
      <c r="D1129" s="364">
        <v>0.71626860937848869</v>
      </c>
      <c r="E1129" s="364">
        <v>19.148130340472349</v>
      </c>
      <c r="F1129" s="364">
        <v>1.1975666460058401</v>
      </c>
      <c r="G1129" s="364" t="s">
        <v>30</v>
      </c>
      <c r="H1129" s="364">
        <v>62889471.875876553</v>
      </c>
      <c r="I1129" s="364">
        <v>1.9564495870883409</v>
      </c>
      <c r="J1129" s="364">
        <v>5.139652484693702</v>
      </c>
      <c r="K1129" s="364">
        <v>1.451020955755997</v>
      </c>
      <c r="L1129" s="364">
        <v>59.296559309708428</v>
      </c>
      <c r="M1129" s="364" t="s">
        <v>30</v>
      </c>
      <c r="N1129" s="364" t="s">
        <v>30</v>
      </c>
      <c r="O1129" s="364" t="s">
        <v>30</v>
      </c>
      <c r="P1129" s="364">
        <v>8.9746509132793926E-5</v>
      </c>
      <c r="Q1129" s="364">
        <v>0.93900506240184711</v>
      </c>
      <c r="R1129" s="364">
        <v>1.1189403986285471E-2</v>
      </c>
      <c r="S1129" s="653">
        <f t="shared" si="402"/>
        <v>59.296559309708428</v>
      </c>
      <c r="U1129">
        <f t="shared" si="403"/>
        <v>31</v>
      </c>
      <c r="V1129" t="str">
        <f t="shared" si="404"/>
        <v>Gl4</v>
      </c>
    </row>
    <row r="1130" spans="1:22" outlineLevel="2">
      <c r="A1130">
        <v>228</v>
      </c>
      <c r="B1130" t="s">
        <v>2594</v>
      </c>
      <c r="C1130" s="364">
        <v>3.8027665235315431</v>
      </c>
      <c r="D1130" s="364">
        <v>0.70680890906832827</v>
      </c>
      <c r="E1130" s="364">
        <v>17.932512800175921</v>
      </c>
      <c r="F1130" s="364">
        <v>1.070005378348303</v>
      </c>
      <c r="G1130" s="364" t="s">
        <v>30</v>
      </c>
      <c r="H1130" s="364">
        <v>68907307.089466393</v>
      </c>
      <c r="I1130" s="364">
        <v>1.983154260320996</v>
      </c>
      <c r="J1130" s="364">
        <v>5.4691995248400147</v>
      </c>
      <c r="K1130" s="364">
        <v>1.5299465504089029</v>
      </c>
      <c r="L1130" s="364">
        <v>58.844516910467433</v>
      </c>
      <c r="M1130" s="364" t="s">
        <v>30</v>
      </c>
      <c r="N1130" s="364" t="s">
        <v>30</v>
      </c>
      <c r="O1130" s="364" t="s">
        <v>30</v>
      </c>
      <c r="P1130" s="364">
        <v>1.006028660316491E-4</v>
      </c>
      <c r="Q1130" s="364">
        <v>0.94818849661765592</v>
      </c>
      <c r="R1130" s="364">
        <v>1.13695151928296E-2</v>
      </c>
      <c r="S1130" s="653">
        <f t="shared" si="402"/>
        <v>58.844516910467433</v>
      </c>
      <c r="U1130">
        <f t="shared" si="403"/>
        <v>32</v>
      </c>
      <c r="V1130" t="str">
        <f t="shared" si="404"/>
        <v>Ro1</v>
      </c>
    </row>
    <row r="1131" spans="1:22" outlineLevel="2">
      <c r="A1131">
        <v>229</v>
      </c>
      <c r="B1131" t="s">
        <v>2595</v>
      </c>
      <c r="C1131" s="364">
        <v>3.7816019231382172</v>
      </c>
      <c r="D1131" s="364">
        <v>0.7337053367592381</v>
      </c>
      <c r="E1131" s="364">
        <v>17.619585080059451</v>
      </c>
      <c r="F1131" s="364">
        <v>1.2051840243015881</v>
      </c>
      <c r="G1131" s="364" t="s">
        <v>30</v>
      </c>
      <c r="H1131" s="364">
        <v>69184185.109627083</v>
      </c>
      <c r="I1131" s="364">
        <v>2.0844574066117589</v>
      </c>
      <c r="J1131" s="364">
        <v>5.4529854313348691</v>
      </c>
      <c r="K1131" s="364">
        <v>1.8263522530075771</v>
      </c>
      <c r="L1131" s="364">
        <v>57.79777048880203</v>
      </c>
      <c r="M1131" s="364" t="s">
        <v>30</v>
      </c>
      <c r="N1131" s="364" t="s">
        <v>30</v>
      </c>
      <c r="O1131" s="364" t="s">
        <v>30</v>
      </c>
      <c r="P1131" s="364">
        <v>1.0323402865620499E-4</v>
      </c>
      <c r="Q1131" s="364">
        <v>0.89931382165524976</v>
      </c>
      <c r="R1131" s="364">
        <v>1.163116535771457E-2</v>
      </c>
      <c r="S1131" s="653">
        <f t="shared" si="402"/>
        <v>57.79777048880203</v>
      </c>
      <c r="U1131">
        <f t="shared" si="403"/>
        <v>33</v>
      </c>
      <c r="V1131" t="str">
        <f t="shared" si="404"/>
        <v>Gr2</v>
      </c>
    </row>
    <row r="1132" spans="1:22" outlineLevel="2">
      <c r="A1132">
        <v>230</v>
      </c>
      <c r="B1132" t="s">
        <v>2596</v>
      </c>
      <c r="C1132" s="364">
        <v>3.8673038239265631</v>
      </c>
      <c r="D1132" s="364">
        <v>0.73243606953067175</v>
      </c>
      <c r="E1132" s="364">
        <v>18.540001009216621</v>
      </c>
      <c r="F1132" s="364">
        <v>1.296191512259635</v>
      </c>
      <c r="G1132" s="364" t="s">
        <v>30</v>
      </c>
      <c r="H1132" s="364">
        <v>64624579.611922659</v>
      </c>
      <c r="I1132" s="364">
        <v>2.38011592750017</v>
      </c>
      <c r="J1132" s="364">
        <v>5.2711556339356536</v>
      </c>
      <c r="K1132" s="364">
        <v>2.0054363759222729</v>
      </c>
      <c r="L1132" s="364">
        <v>57.443128362519779</v>
      </c>
      <c r="M1132" s="364" t="s">
        <v>30</v>
      </c>
      <c r="N1132" s="364" t="s">
        <v>30</v>
      </c>
      <c r="O1132" s="364" t="s">
        <v>30</v>
      </c>
      <c r="P1132" s="364">
        <v>9.3654806339713744E-5</v>
      </c>
      <c r="Q1132" s="364">
        <v>0.77715822255497069</v>
      </c>
      <c r="R1132" s="364">
        <v>1.196216207156427E-2</v>
      </c>
      <c r="S1132" s="653">
        <f t="shared" si="402"/>
        <v>57.443128362519779</v>
      </c>
      <c r="U1132">
        <f t="shared" si="403"/>
        <v>34</v>
      </c>
      <c r="V1132" t="str">
        <f t="shared" si="404"/>
        <v>Po0</v>
      </c>
    </row>
    <row r="1133" spans="1:22" outlineLevel="2">
      <c r="A1133">
        <v>231</v>
      </c>
      <c r="B1133" t="s">
        <v>2597</v>
      </c>
      <c r="C1133" s="364">
        <v>3.8208540973211438</v>
      </c>
      <c r="D1133" s="364">
        <v>0.73296857836480911</v>
      </c>
      <c r="E1133" s="364">
        <v>17.803010274696629</v>
      </c>
      <c r="F1133" s="364">
        <v>1.036668199156624</v>
      </c>
      <c r="G1133" s="364" t="s">
        <v>30</v>
      </c>
      <c r="H1133" s="364">
        <v>72514546.356135026</v>
      </c>
      <c r="I1133" s="364">
        <v>1.6719144692951211</v>
      </c>
      <c r="J1133" s="364">
        <v>5.1288914788804414</v>
      </c>
      <c r="K1133" s="364">
        <v>1.7397595980606679</v>
      </c>
      <c r="L1133" s="364">
        <v>56.382699288915617</v>
      </c>
      <c r="M1133" s="364" t="s">
        <v>30</v>
      </c>
      <c r="N1133" s="364" t="s">
        <v>30</v>
      </c>
      <c r="O1133" s="364" t="s">
        <v>30</v>
      </c>
      <c r="P1133" s="364">
        <v>9.302578586701118E-5</v>
      </c>
      <c r="Q1133" s="364">
        <v>0.7112492660170382</v>
      </c>
      <c r="R1133" s="364">
        <v>1.2872381635297589E-2</v>
      </c>
      <c r="S1133" s="653">
        <f t="shared" si="402"/>
        <v>56.382699288915617</v>
      </c>
      <c r="U1133">
        <f t="shared" si="403"/>
        <v>35</v>
      </c>
      <c r="V1133" t="str">
        <f t="shared" si="404"/>
        <v>Wu9</v>
      </c>
    </row>
    <row r="1134" spans="1:22" outlineLevel="2">
      <c r="A1134">
        <v>232</v>
      </c>
      <c r="B1134" t="s">
        <v>2598</v>
      </c>
      <c r="C1134" s="364">
        <v>3.4389941339367001</v>
      </c>
      <c r="D1134" s="364">
        <v>0.71739291641707525</v>
      </c>
      <c r="E1134" s="364">
        <v>18.17045432253332</v>
      </c>
      <c r="F1134" s="364">
        <v>1.04181089369483</v>
      </c>
      <c r="G1134" s="364" t="s">
        <v>30</v>
      </c>
      <c r="H1134" s="364">
        <v>56772016.427844189</v>
      </c>
      <c r="I1134" s="364">
        <v>1.86065416780268</v>
      </c>
      <c r="J1134" s="364">
        <v>5.2984990665690059</v>
      </c>
      <c r="K1134" s="364">
        <v>2.0180922293994499</v>
      </c>
      <c r="L1134" s="364">
        <v>57.112556473885341</v>
      </c>
      <c r="M1134" s="364" t="s">
        <v>30</v>
      </c>
      <c r="N1134" s="364" t="s">
        <v>30</v>
      </c>
      <c r="O1134" s="364" t="s">
        <v>30</v>
      </c>
      <c r="P1134" s="364">
        <v>9.3801272482995482E-5</v>
      </c>
      <c r="Q1134" s="364">
        <v>0.65597080708879418</v>
      </c>
      <c r="R1134" s="364">
        <v>1.3289410953368641E-2</v>
      </c>
      <c r="S1134" s="653">
        <f t="shared" si="402"/>
        <v>57.112556473885341</v>
      </c>
      <c r="U1134">
        <f t="shared" si="403"/>
        <v>36</v>
      </c>
      <c r="V1134" t="str">
        <f t="shared" si="404"/>
        <v>Bo2</v>
      </c>
    </row>
    <row r="1135" spans="1:22" outlineLevel="2">
      <c r="A1135">
        <v>233</v>
      </c>
      <c r="B1135" t="s">
        <v>2599</v>
      </c>
      <c r="C1135" s="364">
        <v>3.9966533699610789</v>
      </c>
      <c r="D1135" s="364">
        <v>0.70397645196285819</v>
      </c>
      <c r="E1135" s="364">
        <v>19.081095747600681</v>
      </c>
      <c r="F1135" s="364">
        <v>1.068852756115825</v>
      </c>
      <c r="G1135" s="364" t="s">
        <v>30</v>
      </c>
      <c r="H1135" s="364">
        <v>63416860.449853033</v>
      </c>
      <c r="I1135" s="364">
        <v>1.5245613809036329</v>
      </c>
      <c r="J1135" s="364">
        <v>5.0873686457386196</v>
      </c>
      <c r="K1135" s="364">
        <v>1.9840355027780949</v>
      </c>
      <c r="L1135" s="364">
        <v>57.644567035429262</v>
      </c>
      <c r="M1135" s="364" t="s">
        <v>30</v>
      </c>
      <c r="N1135" s="364" t="s">
        <v>30</v>
      </c>
      <c r="O1135" s="364" t="s">
        <v>30</v>
      </c>
      <c r="P1135" s="364">
        <v>8.4492075546893086E-5</v>
      </c>
      <c r="Q1135" s="364">
        <v>0.83889592814139458</v>
      </c>
      <c r="R1135" s="364">
        <v>1.267266228737722E-2</v>
      </c>
      <c r="S1135" s="653">
        <f t="shared" si="402"/>
        <v>57.644567035429262</v>
      </c>
      <c r="U1135">
        <f t="shared" si="403"/>
        <v>37</v>
      </c>
      <c r="V1135" t="str">
        <f t="shared" si="404"/>
        <v>Ha5</v>
      </c>
    </row>
    <row r="1136" spans="1:22" outlineLevel="2">
      <c r="A1136">
        <v>234</v>
      </c>
      <c r="B1136" t="s">
        <v>2600</v>
      </c>
      <c r="C1136" s="364">
        <v>3.7940221051555891</v>
      </c>
      <c r="D1136" s="364">
        <v>0.71113711307356053</v>
      </c>
      <c r="E1136" s="364">
        <v>19.359479967723779</v>
      </c>
      <c r="F1136" s="364">
        <v>1.1808447748607129</v>
      </c>
      <c r="G1136" s="364" t="s">
        <v>30</v>
      </c>
      <c r="H1136" s="364">
        <v>52573026.235199869</v>
      </c>
      <c r="I1136" s="364">
        <v>1.8716817017463829</v>
      </c>
      <c r="J1136" s="364">
        <v>5.6639324067938244</v>
      </c>
      <c r="K1136" s="364">
        <v>1.9414987203422109</v>
      </c>
      <c r="L1136" s="364">
        <v>59.650760326313467</v>
      </c>
      <c r="M1136" s="364" t="s">
        <v>30</v>
      </c>
      <c r="N1136" s="364" t="s">
        <v>30</v>
      </c>
      <c r="O1136" s="364" t="s">
        <v>30</v>
      </c>
      <c r="P1136" s="364">
        <v>9.2663413762694209E-5</v>
      </c>
      <c r="Q1136" s="364">
        <v>0.60303189045589911</v>
      </c>
      <c r="R1136" s="364">
        <v>1.3961337064830151E-2</v>
      </c>
      <c r="S1136" s="653">
        <f t="shared" si="402"/>
        <v>59.650760326313467</v>
      </c>
      <c r="U1136">
        <f t="shared" si="403"/>
        <v>38</v>
      </c>
      <c r="V1136" t="str">
        <f t="shared" si="404"/>
        <v>Ej6</v>
      </c>
    </row>
    <row r="1137" spans="1:22" outlineLevel="2">
      <c r="A1137">
        <v>235</v>
      </c>
      <c r="B1137" t="s">
        <v>2601</v>
      </c>
      <c r="C1137" s="364">
        <v>3.8081306306057559</v>
      </c>
      <c r="D1137" s="364">
        <v>0.72104163744797845</v>
      </c>
      <c r="E1137" s="364">
        <v>18.94109774799831</v>
      </c>
      <c r="F1137" s="364">
        <v>1.12256450638762</v>
      </c>
      <c r="G1137" s="364" t="s">
        <v>30</v>
      </c>
      <c r="H1137" s="364">
        <v>60061577.839965172</v>
      </c>
      <c r="I1137" s="364">
        <v>2.248012571545392</v>
      </c>
      <c r="J1137" s="364">
        <v>5.4629388519251858</v>
      </c>
      <c r="K1137" s="364">
        <v>1.5657759115602821</v>
      </c>
      <c r="L1137" s="364">
        <v>61.194065636938682</v>
      </c>
      <c r="M1137" s="364" t="s">
        <v>30</v>
      </c>
      <c r="N1137" s="364" t="s">
        <v>30</v>
      </c>
      <c r="O1137" s="364" t="s">
        <v>30</v>
      </c>
      <c r="P1137" s="364">
        <v>8.9762390783679435E-5</v>
      </c>
      <c r="Q1137" s="364">
        <v>0.71591731435993866</v>
      </c>
      <c r="R1137" s="364">
        <v>1.287335244592178E-2</v>
      </c>
      <c r="S1137" s="653">
        <f t="shared" si="402"/>
        <v>61.194065636938682</v>
      </c>
      <c r="U1137">
        <f t="shared" si="403"/>
        <v>39</v>
      </c>
      <c r="V1137" t="str">
        <f t="shared" si="404"/>
        <v>Rh)</v>
      </c>
    </row>
    <row r="1138" spans="1:22" outlineLevel="2">
      <c r="A1138">
        <v>236</v>
      </c>
      <c r="B1138" t="s">
        <v>2602</v>
      </c>
      <c r="C1138" s="364">
        <v>4.0161655746324074</v>
      </c>
      <c r="D1138" s="364">
        <v>0.72280262863226119</v>
      </c>
      <c r="E1138" s="364">
        <v>20.87153490309657</v>
      </c>
      <c r="F1138" s="364">
        <v>1.2119017764544611</v>
      </c>
      <c r="G1138" s="364" t="s">
        <v>30</v>
      </c>
      <c r="H1138" s="364">
        <v>47233466.205559127</v>
      </c>
      <c r="I1138" s="364">
        <v>1.881186617817479</v>
      </c>
      <c r="J1138" s="364">
        <v>5.2597595708313722</v>
      </c>
      <c r="K1138" s="364">
        <v>1.817064808259526</v>
      </c>
      <c r="L1138" s="364">
        <v>60.872679491700303</v>
      </c>
      <c r="M1138" s="364" t="s">
        <v>30</v>
      </c>
      <c r="N1138" s="364" t="s">
        <v>30</v>
      </c>
      <c r="O1138" s="364" t="s">
        <v>30</v>
      </c>
      <c r="P1138" s="364">
        <v>8.386011341076468E-5</v>
      </c>
      <c r="Q1138" s="364">
        <v>0.70238171209713474</v>
      </c>
      <c r="R1138" s="364">
        <v>1.318719759639592E-2</v>
      </c>
      <c r="S1138" s="653">
        <f t="shared" si="402"/>
        <v>60.872679491700303</v>
      </c>
      <c r="U1138">
        <f t="shared" si="403"/>
        <v>40</v>
      </c>
      <c r="V1138" t="str">
        <f t="shared" si="404"/>
        <v xml:space="preserve">Bo </v>
      </c>
    </row>
    <row r="1139" spans="1:22" outlineLevel="2">
      <c r="A1139">
        <v>237</v>
      </c>
      <c r="B1139" t="s">
        <v>2603</v>
      </c>
      <c r="C1139" s="364">
        <v>3.9367999216569922</v>
      </c>
      <c r="D1139" s="364">
        <v>0.69679414377325088</v>
      </c>
      <c r="E1139" s="364">
        <v>18.684279456272272</v>
      </c>
      <c r="F1139" s="364">
        <v>1.134510853431091</v>
      </c>
      <c r="G1139" s="364" t="s">
        <v>30</v>
      </c>
      <c r="H1139" s="364">
        <v>65800417.473243363</v>
      </c>
      <c r="I1139" s="364">
        <v>1.979026044552749</v>
      </c>
      <c r="J1139" s="364">
        <v>5.657449816510371</v>
      </c>
      <c r="K1139" s="364">
        <v>1.817455681937918</v>
      </c>
      <c r="L1139" s="364">
        <v>58.765498114576147</v>
      </c>
      <c r="M1139" s="364" t="s">
        <v>30</v>
      </c>
      <c r="N1139" s="364" t="s">
        <v>30</v>
      </c>
      <c r="O1139" s="364" t="s">
        <v>30</v>
      </c>
      <c r="P1139" s="364">
        <v>1.0447149754431601E-4</v>
      </c>
      <c r="Q1139" s="364">
        <v>1.1413354839595919</v>
      </c>
      <c r="R1139" s="364">
        <v>1.1238375896209071E-2</v>
      </c>
      <c r="S1139" s="653">
        <f t="shared" si="402"/>
        <v>58.765498114576147</v>
      </c>
      <c r="U1139">
        <f t="shared" si="403"/>
        <v>41</v>
      </c>
      <c r="V1139" t="str">
        <f t="shared" si="404"/>
        <v>We)</v>
      </c>
    </row>
    <row r="1140" spans="1:22" outlineLevel="2">
      <c r="A1140">
        <v>238</v>
      </c>
      <c r="B1140" t="s">
        <v>2604</v>
      </c>
      <c r="C1140" s="364">
        <v>3.4570942429986569</v>
      </c>
      <c r="D1140" s="364">
        <v>0.72549532296441122</v>
      </c>
      <c r="E1140" s="364">
        <v>17.97534107749744</v>
      </c>
      <c r="F1140" s="364">
        <v>1.069113519565154</v>
      </c>
      <c r="G1140" s="364" t="s">
        <v>30</v>
      </c>
      <c r="H1140" s="364">
        <v>60741839.030142114</v>
      </c>
      <c r="I1140" s="364">
        <v>1.8300716429717141</v>
      </c>
      <c r="J1140" s="364">
        <v>4.9945166269732164</v>
      </c>
      <c r="K1140" s="364">
        <v>1.6507616658012549</v>
      </c>
      <c r="L1140" s="364">
        <v>58.202633030664522</v>
      </c>
      <c r="M1140" s="364" t="s">
        <v>30</v>
      </c>
      <c r="N1140" s="364" t="s">
        <v>30</v>
      </c>
      <c r="O1140" s="364" t="s">
        <v>30</v>
      </c>
      <c r="P1140" s="364">
        <v>8.066465948363228E-5</v>
      </c>
      <c r="Q1140" s="364">
        <v>0.67497849190807968</v>
      </c>
      <c r="R1140" s="364">
        <v>1.3435074031813699E-2</v>
      </c>
      <c r="S1140" s="653">
        <f t="shared" si="402"/>
        <v>58.202633030664522</v>
      </c>
      <c r="U1140">
        <f t="shared" si="403"/>
        <v>42</v>
      </c>
      <c r="V1140" t="str">
        <f t="shared" si="404"/>
        <v>In7</v>
      </c>
    </row>
    <row r="1141" spans="1:22" outlineLevel="2">
      <c r="A1141">
        <v>239</v>
      </c>
      <c r="B1141" t="s">
        <v>2605</v>
      </c>
      <c r="C1141" s="364">
        <v>3.5870476147415702</v>
      </c>
      <c r="D1141" s="364">
        <v>0.72582073389664237</v>
      </c>
      <c r="E1141" s="364">
        <v>19.193688595943399</v>
      </c>
      <c r="F1141" s="364">
        <v>1.1929693942305131</v>
      </c>
      <c r="G1141" s="364" t="s">
        <v>30</v>
      </c>
      <c r="H1141" s="364">
        <v>49260241.963892847</v>
      </c>
      <c r="I1141" s="364">
        <v>1.8177235569588679</v>
      </c>
      <c r="J1141" s="364">
        <v>5.4026164768281477</v>
      </c>
      <c r="K1141" s="364">
        <v>1.895025817075684</v>
      </c>
      <c r="L1141" s="364">
        <v>58.152467764519152</v>
      </c>
      <c r="M1141" s="364" t="s">
        <v>30</v>
      </c>
      <c r="N1141" s="364" t="s">
        <v>30</v>
      </c>
      <c r="O1141" s="364" t="s">
        <v>30</v>
      </c>
      <c r="P1141" s="364">
        <v>9.0210706954095638E-5</v>
      </c>
      <c r="Q1141" s="364">
        <v>0.64256657120099248</v>
      </c>
      <c r="R1141" s="364">
        <v>1.356279009155761E-2</v>
      </c>
      <c r="S1141" s="653">
        <f t="shared" si="402"/>
        <v>58.152467764519152</v>
      </c>
      <c r="U1141">
        <f t="shared" si="403"/>
        <v>43</v>
      </c>
      <c r="V1141" t="str">
        <f t="shared" si="404"/>
        <v>Mo7</v>
      </c>
    </row>
    <row r="1142" spans="1:22" outlineLevel="2">
      <c r="A1142">
        <v>240</v>
      </c>
      <c r="B1142" t="s">
        <v>2606</v>
      </c>
      <c r="C1142" s="364">
        <v>3.9497107827262221</v>
      </c>
      <c r="D1142" s="364">
        <v>0.70435764025292635</v>
      </c>
      <c r="E1142" s="364">
        <v>18.522052020139441</v>
      </c>
      <c r="F1142" s="364">
        <v>1.071676908829486</v>
      </c>
      <c r="G1142" s="364" t="s">
        <v>30</v>
      </c>
      <c r="H1142" s="364">
        <v>63651755.435176313</v>
      </c>
      <c r="I1142" s="364">
        <v>1.9049855497769641</v>
      </c>
      <c r="J1142" s="364">
        <v>5.5361401448428014</v>
      </c>
      <c r="K1142" s="364">
        <v>2.0119579987368299</v>
      </c>
      <c r="L1142" s="364">
        <v>59.843937868745442</v>
      </c>
      <c r="M1142" s="364" t="s">
        <v>30</v>
      </c>
      <c r="N1142" s="364" t="s">
        <v>30</v>
      </c>
      <c r="O1142" s="364" t="s">
        <v>30</v>
      </c>
      <c r="P1142" s="364">
        <v>9.6896950159607842E-5</v>
      </c>
      <c r="Q1142" s="364">
        <v>0.74138712624259795</v>
      </c>
      <c r="R1142" s="364">
        <v>1.261801641464644E-2</v>
      </c>
      <c r="S1142" s="653">
        <f t="shared" si="402"/>
        <v>59.843937868745442</v>
      </c>
      <c r="U1142">
        <f t="shared" si="403"/>
        <v>44</v>
      </c>
      <c r="V1142" t="str">
        <f t="shared" si="404"/>
        <v>Bi1</v>
      </c>
    </row>
    <row r="1143" spans="1:22" outlineLevel="2">
      <c r="A1143">
        <v>241</v>
      </c>
      <c r="B1143" t="s">
        <v>2607</v>
      </c>
      <c r="C1143" s="364">
        <v>3.9872242899403392</v>
      </c>
      <c r="D1143" s="364">
        <v>0.69375311207963697</v>
      </c>
      <c r="E1143" s="364">
        <v>18.973828592086829</v>
      </c>
      <c r="F1143" s="364">
        <v>1.1303358698585479</v>
      </c>
      <c r="G1143" s="364" t="s">
        <v>30</v>
      </c>
      <c r="H1143" s="364">
        <v>64089600.974179223</v>
      </c>
      <c r="I1143" s="364">
        <v>2.0214086169559411</v>
      </c>
      <c r="J1143" s="364">
        <v>5.3898567625308136</v>
      </c>
      <c r="K1143" s="364">
        <v>1.6624150931550199</v>
      </c>
      <c r="L1143" s="364">
        <v>59.584365656131602</v>
      </c>
      <c r="M1143" s="364" t="s">
        <v>30</v>
      </c>
      <c r="N1143" s="364" t="s">
        <v>30</v>
      </c>
      <c r="O1143" s="364" t="s">
        <v>30</v>
      </c>
      <c r="P1143" s="364">
        <v>9.4107449458319614E-5</v>
      </c>
      <c r="Q1143" s="364">
        <v>0.74262541230195933</v>
      </c>
      <c r="R1143" s="364">
        <v>1.205607993913425E-2</v>
      </c>
      <c r="S1143" s="653">
        <f t="shared" si="402"/>
        <v>59.584365656131602</v>
      </c>
      <c r="U1143">
        <f t="shared" si="403"/>
        <v>45</v>
      </c>
      <c r="V1143" t="str">
        <f t="shared" si="404"/>
        <v>Cl7</v>
      </c>
    </row>
    <row r="1144" spans="1:22" outlineLevel="2">
      <c r="A1144">
        <v>242</v>
      </c>
      <c r="B1144" t="s">
        <v>2608</v>
      </c>
      <c r="C1144" s="364">
        <v>4.0780275139385829</v>
      </c>
      <c r="D1144" s="364">
        <v>0.70138082880073849</v>
      </c>
      <c r="E1144" s="364">
        <v>18.949851471779098</v>
      </c>
      <c r="F1144" s="364">
        <v>1.176641155444798</v>
      </c>
      <c r="G1144" s="364" t="s">
        <v>30</v>
      </c>
      <c r="H1144" s="364">
        <v>64900012.76093106</v>
      </c>
      <c r="I1144" s="364">
        <v>2.2791551927428868</v>
      </c>
      <c r="J1144" s="364">
        <v>5.7047336955026022</v>
      </c>
      <c r="K1144" s="364">
        <v>1.7025823098787041</v>
      </c>
      <c r="L1144" s="364">
        <v>60.865857899645732</v>
      </c>
      <c r="M1144" s="364" t="s">
        <v>30</v>
      </c>
      <c r="N1144" s="364" t="s">
        <v>30</v>
      </c>
      <c r="O1144" s="364" t="s">
        <v>30</v>
      </c>
      <c r="P1144" s="364">
        <v>1.028245474582818E-4</v>
      </c>
      <c r="Q1144" s="364">
        <v>0.79522759006200161</v>
      </c>
      <c r="R1144" s="364">
        <v>1.2173107445093201E-2</v>
      </c>
      <c r="S1144" s="653">
        <f t="shared" si="402"/>
        <v>60.865857899645732</v>
      </c>
      <c r="U1144">
        <f t="shared" si="403"/>
        <v>46</v>
      </c>
      <c r="V1144" t="str">
        <f t="shared" si="404"/>
        <v>Ea)</v>
      </c>
    </row>
    <row r="1145" spans="1:22" outlineLevel="2">
      <c r="A1145">
        <v>243</v>
      </c>
      <c r="B1145" t="s">
        <v>2609</v>
      </c>
      <c r="C1145" s="364">
        <v>3.6643188681174799</v>
      </c>
      <c r="D1145" s="364">
        <v>0.71925745935732444</v>
      </c>
      <c r="E1145" s="364">
        <v>19.64694157502198</v>
      </c>
      <c r="F1145" s="364">
        <v>1.1380290119181671</v>
      </c>
      <c r="G1145" s="364" t="s">
        <v>30</v>
      </c>
      <c r="H1145" s="364">
        <v>49691133.17094814</v>
      </c>
      <c r="I1145" s="364">
        <v>2.1077423390518368</v>
      </c>
      <c r="J1145" s="364">
        <v>5.3368599138177553</v>
      </c>
      <c r="K1145" s="364">
        <v>1.7102353496430771</v>
      </c>
      <c r="L1145" s="364">
        <v>57.655405081951173</v>
      </c>
      <c r="M1145" s="364" t="s">
        <v>30</v>
      </c>
      <c r="N1145" s="364" t="s">
        <v>30</v>
      </c>
      <c r="O1145" s="364" t="s">
        <v>30</v>
      </c>
      <c r="P1145" s="364">
        <v>9.3709902552226851E-5</v>
      </c>
      <c r="Q1145" s="364">
        <v>0.86116572153237547</v>
      </c>
      <c r="R1145" s="364">
        <v>1.297724193559462E-2</v>
      </c>
      <c r="S1145" s="653">
        <f t="shared" si="402"/>
        <v>57.655405081951173</v>
      </c>
      <c r="U1145">
        <f t="shared" si="403"/>
        <v>47</v>
      </c>
      <c r="V1145" t="str">
        <f t="shared" si="404"/>
        <v>Wy1</v>
      </c>
    </row>
    <row r="1146" spans="1:22" outlineLevel="2">
      <c r="A1146">
        <v>244</v>
      </c>
      <c r="B1146" t="s">
        <v>2610</v>
      </c>
      <c r="C1146" s="364">
        <v>3.966338318660358</v>
      </c>
      <c r="D1146" s="364">
        <v>0.70145161306739601</v>
      </c>
      <c r="E1146" s="364">
        <v>18.40018250078888</v>
      </c>
      <c r="F1146" s="364">
        <v>1.051246121295262</v>
      </c>
      <c r="G1146" s="364" t="s">
        <v>30</v>
      </c>
      <c r="H1146" s="364">
        <v>64482257.94181551</v>
      </c>
      <c r="I1146" s="364">
        <v>1.7288304958073919</v>
      </c>
      <c r="J1146" s="364">
        <v>5.5887673629134316</v>
      </c>
      <c r="K1146" s="364">
        <v>1.761543772655018</v>
      </c>
      <c r="L1146" s="364">
        <v>59.966072830700313</v>
      </c>
      <c r="M1146" s="364" t="s">
        <v>30</v>
      </c>
      <c r="N1146" s="364" t="s">
        <v>30</v>
      </c>
      <c r="O1146" s="364" t="s">
        <v>30</v>
      </c>
      <c r="P1146" s="364">
        <v>9.0999135128511259E-5</v>
      </c>
      <c r="Q1146" s="364">
        <v>0.6420094173987444</v>
      </c>
      <c r="R1146" s="364">
        <v>1.491281906111318E-2</v>
      </c>
      <c r="S1146" s="653">
        <f t="shared" si="402"/>
        <v>59.966072830700313</v>
      </c>
      <c r="U1146">
        <f t="shared" si="403"/>
        <v>48</v>
      </c>
      <c r="V1146" t="str">
        <f t="shared" si="404"/>
        <v>Wo5</v>
      </c>
    </row>
    <row r="1147" spans="1:22" outlineLevel="2">
      <c r="A1147">
        <v>245</v>
      </c>
      <c r="B1147" t="s">
        <v>2611</v>
      </c>
      <c r="C1147" s="364">
        <v>3.60871058685475</v>
      </c>
      <c r="D1147" s="364">
        <v>0.72887270303172447</v>
      </c>
      <c r="E1147" s="364">
        <v>18.297673423239821</v>
      </c>
      <c r="F1147" s="364">
        <v>1.163558663598546</v>
      </c>
      <c r="G1147" s="364" t="s">
        <v>30</v>
      </c>
      <c r="H1147" s="364">
        <v>62217491.494322568</v>
      </c>
      <c r="I1147" s="364">
        <v>1.146549065383013</v>
      </c>
      <c r="J1147" s="364">
        <v>5.4104656705276799</v>
      </c>
      <c r="K1147" s="364">
        <v>1.9754833649342041</v>
      </c>
      <c r="L1147" s="364">
        <v>57.724490677578032</v>
      </c>
      <c r="M1147" s="364" t="s">
        <v>30</v>
      </c>
      <c r="N1147" s="364" t="s">
        <v>30</v>
      </c>
      <c r="O1147" s="364" t="s">
        <v>30</v>
      </c>
      <c r="P1147" s="364">
        <v>9.3595799160516531E-5</v>
      </c>
      <c r="Q1147" s="364">
        <v>0.67856209673507895</v>
      </c>
      <c r="R1147" s="364">
        <v>1.3172451655461581E-2</v>
      </c>
      <c r="S1147" s="653">
        <f t="shared" si="402"/>
        <v>57.724490677578032</v>
      </c>
      <c r="U1147">
        <f t="shared" si="403"/>
        <v>49</v>
      </c>
      <c r="V1147" t="str">
        <f t="shared" si="404"/>
        <v>Ha6</v>
      </c>
    </row>
    <row r="1148" spans="1:22" outlineLevel="2">
      <c r="A1148">
        <v>246</v>
      </c>
      <c r="B1148" t="s">
        <v>2612</v>
      </c>
      <c r="C1148" s="364">
        <v>3.554673780637529</v>
      </c>
      <c r="D1148" s="364">
        <v>0.73187506899671939</v>
      </c>
      <c r="E1148" s="364">
        <v>17.667903949721339</v>
      </c>
      <c r="F1148" s="364">
        <v>1.057387129831086</v>
      </c>
      <c r="G1148" s="364" t="s">
        <v>30</v>
      </c>
      <c r="H1148" s="364">
        <v>64474476.553794429</v>
      </c>
      <c r="I1148" s="364">
        <v>2.336890848802728</v>
      </c>
      <c r="J1148" s="364">
        <v>5.2728671201312753</v>
      </c>
      <c r="K1148" s="364">
        <v>1.6282789698132449</v>
      </c>
      <c r="L1148" s="364">
        <v>57.111447934880502</v>
      </c>
      <c r="M1148" s="364" t="s">
        <v>30</v>
      </c>
      <c r="N1148" s="364" t="s">
        <v>30</v>
      </c>
      <c r="O1148" s="364" t="s">
        <v>30</v>
      </c>
      <c r="P1148" s="364">
        <v>9.7390443141045642E-5</v>
      </c>
      <c r="Q1148" s="364">
        <v>0.72015827377369379</v>
      </c>
      <c r="R1148" s="364">
        <v>1.2330312846850201E-2</v>
      </c>
      <c r="S1148" s="653">
        <f t="shared" si="402"/>
        <v>57.111447934880502</v>
      </c>
      <c r="U1148">
        <f t="shared" si="403"/>
        <v>50</v>
      </c>
      <c r="V1148" t="str">
        <f t="shared" si="404"/>
        <v>Wa2</v>
      </c>
    </row>
    <row r="1149" spans="1:22" outlineLevel="2">
      <c r="A1149">
        <v>247</v>
      </c>
      <c r="B1149" t="s">
        <v>2613</v>
      </c>
      <c r="C1149" s="364">
        <v>3.6241147995534542</v>
      </c>
      <c r="D1149" s="364">
        <v>0.70401844149449122</v>
      </c>
      <c r="E1149" s="364">
        <v>17.561982185370908</v>
      </c>
      <c r="F1149" s="364">
        <v>0.9668264349584037</v>
      </c>
      <c r="G1149" s="364" t="s">
        <v>30</v>
      </c>
      <c r="H1149" s="364">
        <v>75012636.721537262</v>
      </c>
      <c r="I1149" s="364">
        <v>1.23014493391901</v>
      </c>
      <c r="J1149" s="364">
        <v>5.3475121775979533</v>
      </c>
      <c r="K1149" s="364">
        <v>1.984066330383667</v>
      </c>
      <c r="L1149" s="364">
        <v>55.062508609894891</v>
      </c>
      <c r="M1149" s="364" t="s">
        <v>30</v>
      </c>
      <c r="N1149" s="364" t="s">
        <v>30</v>
      </c>
      <c r="O1149" s="364" t="s">
        <v>30</v>
      </c>
      <c r="P1149" s="364">
        <v>1.001435552013155E-4</v>
      </c>
      <c r="Q1149" s="364">
        <v>0.74012425766915158</v>
      </c>
      <c r="R1149" s="364">
        <v>1.256371683281109E-2</v>
      </c>
      <c r="S1149" s="653">
        <f t="shared" si="402"/>
        <v>55.062508609894891</v>
      </c>
      <c r="U1149">
        <f t="shared" si="403"/>
        <v>51</v>
      </c>
      <c r="V1149" t="str">
        <f t="shared" si="404"/>
        <v>Ko9</v>
      </c>
    </row>
    <row r="1150" spans="1:22" outlineLevel="2">
      <c r="A1150">
        <v>248</v>
      </c>
      <c r="B1150" t="s">
        <v>2614</v>
      </c>
      <c r="C1150" s="364">
        <v>3.771123962763324</v>
      </c>
      <c r="D1150" s="364">
        <v>0.71047724767985021</v>
      </c>
      <c r="E1150" s="364">
        <v>19.11990291513834</v>
      </c>
      <c r="F1150" s="364">
        <v>1.0857513543894171</v>
      </c>
      <c r="G1150" s="364" t="s">
        <v>30</v>
      </c>
      <c r="H1150" s="364">
        <v>61412649.730039284</v>
      </c>
      <c r="I1150" s="364">
        <v>2.051937590760752</v>
      </c>
      <c r="J1150" s="364">
        <v>5.5808707038501746</v>
      </c>
      <c r="K1150" s="364">
        <v>1.742142943026167</v>
      </c>
      <c r="L1150" s="364">
        <v>58.656300947215747</v>
      </c>
      <c r="M1150" s="364" t="s">
        <v>30</v>
      </c>
      <c r="N1150" s="364" t="s">
        <v>30</v>
      </c>
      <c r="O1150" s="364" t="s">
        <v>30</v>
      </c>
      <c r="P1150" s="364">
        <v>9.9037411528269246E-5</v>
      </c>
      <c r="Q1150" s="364">
        <v>0.86594473519465964</v>
      </c>
      <c r="R1150" s="364">
        <v>1.237492435543933E-2</v>
      </c>
      <c r="S1150" s="653">
        <f t="shared" si="402"/>
        <v>58.656300947215747</v>
      </c>
      <c r="U1150">
        <f t="shared" si="403"/>
        <v>52</v>
      </c>
      <c r="V1150" t="str">
        <f t="shared" si="404"/>
        <v>Gr6</v>
      </c>
    </row>
    <row r="1151" spans="1:22" outlineLevel="2">
      <c r="A1151">
        <v>249</v>
      </c>
      <c r="B1151" t="s">
        <v>2615</v>
      </c>
      <c r="C1151" s="364">
        <v>3.673055664002518</v>
      </c>
      <c r="D1151" s="364">
        <v>0.72865723126055659</v>
      </c>
      <c r="E1151" s="364">
        <v>17.903399710331641</v>
      </c>
      <c r="F1151" s="364">
        <v>1.0073449550905269</v>
      </c>
      <c r="G1151" s="364" t="s">
        <v>30</v>
      </c>
      <c r="H1151" s="364">
        <v>59297442.076855913</v>
      </c>
      <c r="I1151" s="364">
        <v>1.934345829407178</v>
      </c>
      <c r="J1151" s="364">
        <v>5.4445155938339598</v>
      </c>
      <c r="K1151" s="364">
        <v>1.9568924802643439</v>
      </c>
      <c r="L1151" s="364">
        <v>61.324111416089167</v>
      </c>
      <c r="M1151" s="364" t="s">
        <v>30</v>
      </c>
      <c r="N1151" s="364" t="s">
        <v>30</v>
      </c>
      <c r="O1151" s="364" t="s">
        <v>30</v>
      </c>
      <c r="P1151" s="364">
        <v>8.7646044764009401E-5</v>
      </c>
      <c r="Q1151" s="364">
        <v>0.80811105981479037</v>
      </c>
      <c r="R1151" s="364">
        <v>1.285442735005579E-2</v>
      </c>
      <c r="S1151" s="653">
        <f t="shared" si="402"/>
        <v>61.324111416089167</v>
      </c>
      <c r="U1151">
        <f t="shared" si="403"/>
        <v>53</v>
      </c>
      <c r="V1151" t="str">
        <f t="shared" si="404"/>
        <v>Tu6</v>
      </c>
    </row>
    <row r="1152" spans="1:22" outlineLevel="2">
      <c r="A1152">
        <v>250</v>
      </c>
      <c r="B1152" t="s">
        <v>2616</v>
      </c>
      <c r="C1152" s="364">
        <v>3.766825968487741</v>
      </c>
      <c r="D1152" s="364">
        <v>0.74304632183670205</v>
      </c>
      <c r="E1152" s="364">
        <v>18.898480774396869</v>
      </c>
      <c r="F1152" s="364">
        <v>1.148772483800057</v>
      </c>
      <c r="G1152" s="364" t="s">
        <v>30</v>
      </c>
      <c r="H1152" s="364">
        <v>58711408.777378879</v>
      </c>
      <c r="I1152" s="364">
        <v>1.7935850471740069</v>
      </c>
      <c r="J1152" s="364">
        <v>5.6429868771935539</v>
      </c>
      <c r="K1152" s="364">
        <v>1.907952871506903</v>
      </c>
      <c r="L1152" s="364">
        <v>59.198379705524189</v>
      </c>
      <c r="M1152" s="364" t="s">
        <v>30</v>
      </c>
      <c r="N1152" s="364" t="s">
        <v>30</v>
      </c>
      <c r="O1152" s="364" t="s">
        <v>30</v>
      </c>
      <c r="P1152" s="364">
        <v>1.014127076982355E-4</v>
      </c>
      <c r="Q1152" s="364">
        <v>1.1296673158840651</v>
      </c>
      <c r="R1152" s="364">
        <v>1.1402538702934419E-2</v>
      </c>
      <c r="S1152" s="653">
        <f t="shared" si="402"/>
        <v>59.198379705524189</v>
      </c>
      <c r="U1152">
        <f t="shared" si="403"/>
        <v>54</v>
      </c>
      <c r="V1152" t="str">
        <f t="shared" si="404"/>
        <v>Ku5</v>
      </c>
    </row>
    <row r="1153" spans="1:22" outlineLevel="2">
      <c r="A1153">
        <v>251</v>
      </c>
      <c r="B1153" t="s">
        <v>2617</v>
      </c>
      <c r="C1153" s="364">
        <v>3.5018195777519949</v>
      </c>
      <c r="D1153" s="364">
        <v>0.77728292445976188</v>
      </c>
      <c r="E1153" s="364">
        <v>18.45698016246228</v>
      </c>
      <c r="F1153" s="364">
        <v>1.1745909331312641</v>
      </c>
      <c r="G1153" s="364" t="s">
        <v>30</v>
      </c>
      <c r="H1153" s="364">
        <v>54231072.200692281</v>
      </c>
      <c r="I1153" s="364">
        <v>1.6308802457742899</v>
      </c>
      <c r="J1153" s="364">
        <v>4.9517898427876261</v>
      </c>
      <c r="K1153" s="364">
        <v>1.768544798161896</v>
      </c>
      <c r="L1153" s="364">
        <v>60.031045981544906</v>
      </c>
      <c r="M1153" s="364" t="s">
        <v>30</v>
      </c>
      <c r="N1153" s="364" t="s">
        <v>30</v>
      </c>
      <c r="O1153" s="364" t="s">
        <v>30</v>
      </c>
      <c r="P1153" s="364">
        <v>7.4527385364346607E-5</v>
      </c>
      <c r="Q1153" s="364">
        <v>0.70195680492642654</v>
      </c>
      <c r="R1153" s="364">
        <v>1.239588290334951E-2</v>
      </c>
      <c r="S1153" s="653">
        <f t="shared" si="402"/>
        <v>60.031045981544906</v>
      </c>
      <c r="U1153">
        <f t="shared" si="403"/>
        <v>55</v>
      </c>
      <c r="V1153" t="str">
        <f t="shared" si="404"/>
        <v>Ce5</v>
      </c>
    </row>
    <row r="1154" spans="1:22" outlineLevel="2">
      <c r="A1154">
        <v>252</v>
      </c>
      <c r="B1154" t="s">
        <v>2618</v>
      </c>
      <c r="C1154" s="364">
        <v>3.7717928596638819</v>
      </c>
      <c r="D1154" s="364">
        <v>0.71443947799857777</v>
      </c>
      <c r="E1154" s="364">
        <v>18.09453843906957</v>
      </c>
      <c r="F1154" s="364">
        <v>0.9805820303161662</v>
      </c>
      <c r="G1154" s="364" t="s">
        <v>30</v>
      </c>
      <c r="H1154" s="364">
        <v>67513482.886338428</v>
      </c>
      <c r="I1154" s="364">
        <v>1.8340525737142901</v>
      </c>
      <c r="J1154" s="364">
        <v>5.0819026161953911</v>
      </c>
      <c r="K1154" s="364">
        <v>1.5504693356993151</v>
      </c>
      <c r="L1154" s="364">
        <v>62.611470445266377</v>
      </c>
      <c r="M1154" s="364" t="s">
        <v>30</v>
      </c>
      <c r="N1154" s="364" t="s">
        <v>30</v>
      </c>
      <c r="O1154" s="364" t="s">
        <v>30</v>
      </c>
      <c r="P1154" s="364">
        <v>7.742671521066428E-5</v>
      </c>
      <c r="Q1154" s="364">
        <v>1.588729938220186</v>
      </c>
      <c r="R1154" s="364">
        <v>1.054111333729083E-2</v>
      </c>
      <c r="S1154" s="653">
        <f t="shared" si="402"/>
        <v>62.611470445266377</v>
      </c>
      <c r="U1154">
        <f t="shared" si="403"/>
        <v>56</v>
      </c>
      <c r="V1154" t="str">
        <f t="shared" si="404"/>
        <v>Te0</v>
      </c>
    </row>
    <row r="1155" spans="1:22" outlineLevel="2">
      <c r="A1155">
        <v>253</v>
      </c>
      <c r="B1155" t="s">
        <v>2619</v>
      </c>
      <c r="C1155" s="364">
        <v>3.5760553853066659</v>
      </c>
      <c r="D1155" s="364">
        <v>0.68955313607939961</v>
      </c>
      <c r="E1155" s="364">
        <v>18.614223415849949</v>
      </c>
      <c r="F1155" s="364">
        <v>1.0655844354711059</v>
      </c>
      <c r="G1155" s="364" t="s">
        <v>30</v>
      </c>
      <c r="H1155" s="364">
        <v>56638650.529723063</v>
      </c>
      <c r="I1155" s="364">
        <v>1.6848069679397699</v>
      </c>
      <c r="J1155" s="364">
        <v>5.2279031415719448</v>
      </c>
      <c r="K1155" s="364">
        <v>1.6939253077082039</v>
      </c>
      <c r="L1155" s="364">
        <v>62.460833411911374</v>
      </c>
      <c r="M1155" s="364" t="s">
        <v>30</v>
      </c>
      <c r="N1155" s="364" t="s">
        <v>30</v>
      </c>
      <c r="O1155" s="364" t="s">
        <v>30</v>
      </c>
      <c r="P1155" s="364">
        <v>7.6757093350803078E-5</v>
      </c>
      <c r="Q1155" s="364">
        <v>0.63173007687925131</v>
      </c>
      <c r="R1155" s="364">
        <v>1.487513560126196E-2</v>
      </c>
      <c r="S1155" s="653">
        <f t="shared" si="402"/>
        <v>62.460833411911374</v>
      </c>
      <c r="U1155">
        <f t="shared" si="403"/>
        <v>57</v>
      </c>
      <c r="V1155" t="str">
        <f t="shared" si="404"/>
        <v>Gl)</v>
      </c>
    </row>
    <row r="1156" spans="1:22" outlineLevel="2">
      <c r="A1156">
        <v>254</v>
      </c>
      <c r="B1156" t="s">
        <v>2620</v>
      </c>
      <c r="C1156" s="364">
        <v>3.9110955331236101</v>
      </c>
      <c r="D1156" s="364">
        <v>0.74454614819506526</v>
      </c>
      <c r="E1156" s="364">
        <v>18.585331616570421</v>
      </c>
      <c r="F1156" s="364">
        <v>1.081479924319005</v>
      </c>
      <c r="G1156" s="364" t="s">
        <v>30</v>
      </c>
      <c r="H1156" s="364">
        <v>61902412.837130867</v>
      </c>
      <c r="I1156" s="364">
        <v>2.3077490230312412</v>
      </c>
      <c r="J1156" s="364">
        <v>5.6127365964747717</v>
      </c>
      <c r="K1156" s="364">
        <v>1.7436860954556579</v>
      </c>
      <c r="L1156" s="364">
        <v>58.903649225619347</v>
      </c>
      <c r="M1156" s="364" t="s">
        <v>30</v>
      </c>
      <c r="N1156" s="364" t="s">
        <v>30</v>
      </c>
      <c r="O1156" s="364" t="s">
        <v>30</v>
      </c>
      <c r="P1156" s="364">
        <v>9.9697796906287668E-5</v>
      </c>
      <c r="Q1156" s="364">
        <v>0.74465727053725539</v>
      </c>
      <c r="R1156" s="364">
        <v>1.2761390788416821E-2</v>
      </c>
      <c r="S1156" s="653">
        <f t="shared" si="402"/>
        <v>58.903649225619347</v>
      </c>
      <c r="U1156">
        <f t="shared" si="403"/>
        <v>58</v>
      </c>
      <c r="V1156" t="str">
        <f t="shared" si="404"/>
        <v>Ne9</v>
      </c>
    </row>
    <row r="1157" spans="1:22" outlineLevel="2">
      <c r="A1157">
        <v>255</v>
      </c>
      <c r="B1157" t="s">
        <v>2621</v>
      </c>
      <c r="C1157" s="364">
        <v>3.9185276566186542</v>
      </c>
      <c r="D1157" s="364">
        <v>0.74069462984988765</v>
      </c>
      <c r="E1157" s="364">
        <v>19.43179697612371</v>
      </c>
      <c r="F1157" s="364">
        <v>0.96760525713315571</v>
      </c>
      <c r="G1157" s="364" t="s">
        <v>30</v>
      </c>
      <c r="H1157" s="364">
        <v>58463506.108555444</v>
      </c>
      <c r="I1157" s="364">
        <v>1.740228796878764</v>
      </c>
      <c r="J1157" s="364">
        <v>5.5721159921518453</v>
      </c>
      <c r="K1157" s="364">
        <v>2.0719052430532612</v>
      </c>
      <c r="L1157" s="364">
        <v>59.402035930396558</v>
      </c>
      <c r="M1157" s="364" t="s">
        <v>30</v>
      </c>
      <c r="N1157" s="364" t="s">
        <v>30</v>
      </c>
      <c r="O1157" s="364" t="s">
        <v>30</v>
      </c>
      <c r="P1157" s="364">
        <v>9.0735072063111166E-5</v>
      </c>
      <c r="Q1157" s="364">
        <v>0.67926358861748415</v>
      </c>
      <c r="R1157" s="364">
        <v>1.3582107432546359E-2</v>
      </c>
      <c r="S1157" s="653">
        <f t="shared" si="402"/>
        <v>59.402035930396558</v>
      </c>
      <c r="U1157">
        <f t="shared" si="403"/>
        <v>59</v>
      </c>
      <c r="V1157" t="str">
        <f t="shared" si="404"/>
        <v>GR)</v>
      </c>
    </row>
    <row r="1158" spans="1:22" outlineLevel="2">
      <c r="A1158">
        <v>256</v>
      </c>
      <c r="B1158" t="s">
        <v>2622</v>
      </c>
      <c r="C1158" s="364">
        <v>3.8630387783704112</v>
      </c>
      <c r="D1158" s="364">
        <v>0.73662564493612526</v>
      </c>
      <c r="E1158" s="364">
        <v>18.264023137407431</v>
      </c>
      <c r="F1158" s="364">
        <v>1.0767033377585431</v>
      </c>
      <c r="G1158" s="364" t="s">
        <v>30</v>
      </c>
      <c r="H1158" s="364">
        <v>69549197.448375106</v>
      </c>
      <c r="I1158" s="364">
        <v>2.1827524191016949</v>
      </c>
      <c r="J1158" s="364">
        <v>5.2924655559107254</v>
      </c>
      <c r="K1158" s="364">
        <v>1.7436473824099299</v>
      </c>
      <c r="L1158" s="364">
        <v>57.297059307656227</v>
      </c>
      <c r="M1158" s="364" t="s">
        <v>30</v>
      </c>
      <c r="N1158" s="364" t="s">
        <v>30</v>
      </c>
      <c r="O1158" s="364" t="s">
        <v>30</v>
      </c>
      <c r="P1158" s="364">
        <v>9.8928447762529351E-5</v>
      </c>
      <c r="Q1158" s="364">
        <v>1.074668889069184</v>
      </c>
      <c r="R1158" s="364">
        <v>1.169970488220624E-2</v>
      </c>
      <c r="S1158" s="653">
        <f t="shared" si="402"/>
        <v>57.297059307656227</v>
      </c>
      <c r="U1158">
        <f t="shared" si="403"/>
        <v>60</v>
      </c>
      <c r="V1158" t="str">
        <f t="shared" si="404"/>
        <v>Me0</v>
      </c>
    </row>
    <row r="1159" spans="1:22" outlineLevel="2">
      <c r="A1159">
        <v>257</v>
      </c>
      <c r="B1159" t="s">
        <v>2623</v>
      </c>
      <c r="C1159" s="364">
        <v>3.819282015056793</v>
      </c>
      <c r="D1159" s="364">
        <v>0.73700808999257184</v>
      </c>
      <c r="E1159" s="364">
        <v>18.351150931102701</v>
      </c>
      <c r="F1159" s="364">
        <v>1.0015720377641659</v>
      </c>
      <c r="G1159" s="364" t="s">
        <v>30</v>
      </c>
      <c r="H1159" s="364">
        <v>65777002.843702033</v>
      </c>
      <c r="I1159" s="364">
        <v>2.007132715894536</v>
      </c>
      <c r="J1159" s="364">
        <v>5.5134690738565304</v>
      </c>
      <c r="K1159" s="364">
        <v>1.903037579680396</v>
      </c>
      <c r="L1159" s="364">
        <v>59.858821540134223</v>
      </c>
      <c r="M1159" s="364" t="s">
        <v>30</v>
      </c>
      <c r="N1159" s="364" t="s">
        <v>30</v>
      </c>
      <c r="O1159" s="364" t="s">
        <v>30</v>
      </c>
      <c r="P1159" s="364">
        <v>9.2815810531498443E-5</v>
      </c>
      <c r="Q1159" s="364">
        <v>0.7729229363864869</v>
      </c>
      <c r="R1159" s="364">
        <v>1.309959295727792E-2</v>
      </c>
      <c r="S1159" s="653">
        <f t="shared" si="402"/>
        <v>59.858821540134223</v>
      </c>
      <c r="U1159">
        <f t="shared" si="403"/>
        <v>61</v>
      </c>
      <c r="V1159" t="str">
        <f t="shared" si="404"/>
        <v>Yi9</v>
      </c>
    </row>
    <row r="1160" spans="1:22" outlineLevel="2">
      <c r="A1160">
        <v>258</v>
      </c>
      <c r="B1160" t="s">
        <v>2624</v>
      </c>
      <c r="C1160" s="364">
        <v>3.709811779335729</v>
      </c>
      <c r="D1160" s="364">
        <v>0.73962894292783976</v>
      </c>
      <c r="E1160" s="364">
        <v>18.0913154290193</v>
      </c>
      <c r="F1160" s="364">
        <v>1.1186914485647299</v>
      </c>
      <c r="G1160" s="364" t="s">
        <v>30</v>
      </c>
      <c r="H1160" s="364">
        <v>65696028.077088207</v>
      </c>
      <c r="I1160" s="364">
        <v>1.7702554421872929</v>
      </c>
      <c r="J1160" s="364">
        <v>5.12683104807261</v>
      </c>
      <c r="K1160" s="364">
        <v>1.8275049239239349</v>
      </c>
      <c r="L1160" s="364">
        <v>57.697963118106323</v>
      </c>
      <c r="M1160" s="364" t="s">
        <v>30</v>
      </c>
      <c r="N1160" s="364" t="s">
        <v>30</v>
      </c>
      <c r="O1160" s="364" t="s">
        <v>30</v>
      </c>
      <c r="P1160" s="364">
        <v>8.8840314047029955E-5</v>
      </c>
      <c r="Q1160" s="364">
        <v>0.68276470250227739</v>
      </c>
      <c r="R1160" s="364">
        <v>1.236156983517343E-2</v>
      </c>
      <c r="S1160" s="653">
        <f t="shared" ref="S1160:S1223" si="405">$L1160</f>
        <v>57.697963118106323</v>
      </c>
      <c r="U1160">
        <f t="shared" si="403"/>
        <v>62</v>
      </c>
      <c r="V1160" t="str">
        <f t="shared" si="404"/>
        <v>St)</v>
      </c>
    </row>
    <row r="1161" spans="1:22" outlineLevel="2">
      <c r="A1161">
        <v>259</v>
      </c>
      <c r="B1161" t="s">
        <v>2625</v>
      </c>
      <c r="C1161" s="364">
        <v>3.8173008347508279</v>
      </c>
      <c r="D1161" s="364">
        <v>0.71907496853657138</v>
      </c>
      <c r="E1161" s="364">
        <v>17.732922030824501</v>
      </c>
      <c r="F1161" s="364">
        <v>1.0743749976408019</v>
      </c>
      <c r="G1161" s="364" t="s">
        <v>30</v>
      </c>
      <c r="H1161" s="364">
        <v>73071740.640844032</v>
      </c>
      <c r="I1161" s="364">
        <v>1.936187508085508</v>
      </c>
      <c r="J1161" s="364">
        <v>5.1383892986750723</v>
      </c>
      <c r="K1161" s="364">
        <v>1.9480861742574009</v>
      </c>
      <c r="L1161" s="364">
        <v>56.701040051297667</v>
      </c>
      <c r="M1161" s="364" t="s">
        <v>30</v>
      </c>
      <c r="N1161" s="364" t="s">
        <v>30</v>
      </c>
      <c r="O1161" s="364" t="s">
        <v>30</v>
      </c>
      <c r="P1161" s="364">
        <v>9.3940572698176478E-5</v>
      </c>
      <c r="Q1161" s="364">
        <v>0.8070265352984356</v>
      </c>
      <c r="R1161" s="364">
        <v>1.2297154412371759E-2</v>
      </c>
      <c r="S1161" s="653">
        <f t="shared" si="405"/>
        <v>56.701040051297667</v>
      </c>
      <c r="U1161">
        <f t="shared" ref="U1161:U1224" si="406">U1160+1</f>
        <v>63</v>
      </c>
      <c r="V1161" t="str">
        <f t="shared" si="404"/>
        <v>Ha)</v>
      </c>
    </row>
    <row r="1162" spans="1:22" outlineLevel="2">
      <c r="A1162">
        <v>260</v>
      </c>
      <c r="B1162" t="s">
        <v>2626</v>
      </c>
      <c r="C1162" s="364">
        <v>3.3809654629542889</v>
      </c>
      <c r="D1162" s="364">
        <v>0.71286521124226532</v>
      </c>
      <c r="E1162" s="364">
        <v>17.45676037234135</v>
      </c>
      <c r="F1162" s="364">
        <v>1.092860583519889</v>
      </c>
      <c r="G1162" s="364" t="s">
        <v>30</v>
      </c>
      <c r="H1162" s="364">
        <v>63060555.028685428</v>
      </c>
      <c r="I1162" s="364">
        <v>1.509992488353112</v>
      </c>
      <c r="J1162" s="364">
        <v>5.0670037969723554</v>
      </c>
      <c r="K1162" s="364">
        <v>1.6302695622874059</v>
      </c>
      <c r="L1162" s="364">
        <v>60.087010062837336</v>
      </c>
      <c r="M1162" s="364" t="s">
        <v>30</v>
      </c>
      <c r="N1162" s="364" t="s">
        <v>30</v>
      </c>
      <c r="O1162" s="364" t="s">
        <v>30</v>
      </c>
      <c r="P1162" s="364">
        <v>7.7785801930836123E-5</v>
      </c>
      <c r="Q1162" s="364">
        <v>0.63814529690106725</v>
      </c>
      <c r="R1162" s="364">
        <v>1.475978234606825E-2</v>
      </c>
      <c r="S1162" s="653">
        <f t="shared" si="405"/>
        <v>60.087010062837336</v>
      </c>
      <c r="U1162">
        <f t="shared" si="406"/>
        <v>64</v>
      </c>
      <c r="V1162" t="str">
        <f t="shared" si="404"/>
        <v>Ki7</v>
      </c>
    </row>
    <row r="1163" spans="1:22" outlineLevel="2">
      <c r="A1163">
        <v>261</v>
      </c>
      <c r="B1163" t="s">
        <v>2627</v>
      </c>
      <c r="C1163" s="364">
        <v>3.88732203398787</v>
      </c>
      <c r="D1163" s="364">
        <v>0.73984030739419149</v>
      </c>
      <c r="E1163" s="364">
        <v>18.175027354399109</v>
      </c>
      <c r="F1163" s="364">
        <v>1.068673287327383</v>
      </c>
      <c r="G1163" s="364" t="s">
        <v>30</v>
      </c>
      <c r="H1163" s="364">
        <v>68187943.356372163</v>
      </c>
      <c r="I1163" s="364">
        <v>2.107255181011094</v>
      </c>
      <c r="J1163" s="364">
        <v>5.586455863896628</v>
      </c>
      <c r="K1163" s="364">
        <v>1.607586553679907</v>
      </c>
      <c r="L1163" s="364">
        <v>58.56557996880516</v>
      </c>
      <c r="M1163" s="364" t="s">
        <v>30</v>
      </c>
      <c r="N1163" s="364" t="s">
        <v>30</v>
      </c>
      <c r="O1163" s="364" t="s">
        <v>30</v>
      </c>
      <c r="P1163" s="364">
        <v>1.020691942393038E-4</v>
      </c>
      <c r="Q1163" s="364">
        <v>1.4488870048154681</v>
      </c>
      <c r="R1163" s="364">
        <v>1.047952464321558E-2</v>
      </c>
      <c r="S1163" s="653">
        <f t="shared" si="405"/>
        <v>58.56557996880516</v>
      </c>
      <c r="U1163">
        <f t="shared" si="406"/>
        <v>65</v>
      </c>
      <c r="V1163" t="str">
        <f t="shared" ref="V1163:V1226" si="407">LEFT($B1163&amp;"  ",2)&amp;RIGHT(" "&amp;$B1163,1)</f>
        <v>Tr2</v>
      </c>
    </row>
    <row r="1164" spans="1:22" outlineLevel="2">
      <c r="A1164">
        <v>262</v>
      </c>
      <c r="B1164" t="s">
        <v>2628</v>
      </c>
      <c r="C1164" s="364">
        <v>3.6429228655134711</v>
      </c>
      <c r="D1164" s="364">
        <v>0.72357628322818357</v>
      </c>
      <c r="E1164" s="364">
        <v>18.87420339396111</v>
      </c>
      <c r="F1164" s="364">
        <v>1.2113358724140271</v>
      </c>
      <c r="G1164" s="364" t="s">
        <v>30</v>
      </c>
      <c r="H1164" s="364">
        <v>56273066.022029981</v>
      </c>
      <c r="I1164" s="364">
        <v>1.3503876982339209</v>
      </c>
      <c r="J1164" s="364">
        <v>5.1428879883324239</v>
      </c>
      <c r="K1164" s="364">
        <v>1.795173834252451</v>
      </c>
      <c r="L1164" s="364">
        <v>57.851446608427267</v>
      </c>
      <c r="M1164" s="364" t="s">
        <v>30</v>
      </c>
      <c r="N1164" s="364" t="s">
        <v>30</v>
      </c>
      <c r="O1164" s="364" t="s">
        <v>30</v>
      </c>
      <c r="P1164" s="364">
        <v>8.1626070827214218E-5</v>
      </c>
      <c r="Q1164" s="364">
        <v>0.63986753619204784</v>
      </c>
      <c r="R1164" s="364">
        <v>1.61106519607035E-2</v>
      </c>
      <c r="S1164" s="653">
        <f t="shared" si="405"/>
        <v>57.851446608427267</v>
      </c>
      <c r="U1164">
        <f t="shared" si="406"/>
        <v>66</v>
      </c>
      <c r="V1164" t="str">
        <f t="shared" si="407"/>
        <v>Mu6</v>
      </c>
    </row>
    <row r="1165" spans="1:22" outlineLevel="2">
      <c r="A1165">
        <v>263</v>
      </c>
      <c r="B1165" t="s">
        <v>2629</v>
      </c>
      <c r="C1165" s="364">
        <v>3.6777128323770598</v>
      </c>
      <c r="D1165" s="364">
        <v>0.72149429178689028</v>
      </c>
      <c r="E1165" s="364">
        <v>18.382020017671749</v>
      </c>
      <c r="F1165" s="364">
        <v>1.0799652631617289</v>
      </c>
      <c r="G1165" s="364" t="s">
        <v>30</v>
      </c>
      <c r="H1165" s="364">
        <v>59041776.79996755</v>
      </c>
      <c r="I1165" s="364">
        <v>2.2660835238409658</v>
      </c>
      <c r="J1165" s="364">
        <v>5.3927569521926859</v>
      </c>
      <c r="K1165" s="364">
        <v>1.823083147938602</v>
      </c>
      <c r="L1165" s="364">
        <v>60.31329232865712</v>
      </c>
      <c r="M1165" s="364" t="s">
        <v>30</v>
      </c>
      <c r="N1165" s="364" t="s">
        <v>30</v>
      </c>
      <c r="O1165" s="364" t="s">
        <v>30</v>
      </c>
      <c r="P1165" s="364">
        <v>8.6972784352110585E-5</v>
      </c>
      <c r="Q1165" s="364">
        <v>0.71900287828024589</v>
      </c>
      <c r="R1165" s="364">
        <v>1.4018770924441291E-2</v>
      </c>
      <c r="S1165" s="653">
        <f t="shared" si="405"/>
        <v>60.31329232865712</v>
      </c>
      <c r="U1165">
        <f t="shared" si="406"/>
        <v>67</v>
      </c>
      <c r="V1165" t="str">
        <f t="shared" si="407"/>
        <v>Gr5</v>
      </c>
    </row>
    <row r="1166" spans="1:22" outlineLevel="2">
      <c r="A1166">
        <v>264</v>
      </c>
      <c r="B1166" t="s">
        <v>2630</v>
      </c>
      <c r="C1166" s="364">
        <v>3.7702816044524918</v>
      </c>
      <c r="D1166" s="364">
        <v>0.71847299635279016</v>
      </c>
      <c r="E1166" s="364">
        <v>19.35709312129778</v>
      </c>
      <c r="F1166" s="364">
        <v>1.076881986620603</v>
      </c>
      <c r="G1166" s="364" t="s">
        <v>30</v>
      </c>
      <c r="H1166" s="364">
        <v>57818407.983411461</v>
      </c>
      <c r="I1166" s="364">
        <v>1.877343436792839</v>
      </c>
      <c r="J1166" s="364">
        <v>4.9336852058619938</v>
      </c>
      <c r="K1166" s="364">
        <v>1.707025660906577</v>
      </c>
      <c r="L1166" s="364">
        <v>57.906600935512827</v>
      </c>
      <c r="M1166" s="364" t="s">
        <v>30</v>
      </c>
      <c r="N1166" s="364" t="s">
        <v>30</v>
      </c>
      <c r="O1166" s="364" t="s">
        <v>30</v>
      </c>
      <c r="P1166" s="364">
        <v>8.128117762208098E-5</v>
      </c>
      <c r="Q1166" s="364">
        <v>0.72110071522489638</v>
      </c>
      <c r="R1166" s="364">
        <v>1.407604815799283E-2</v>
      </c>
      <c r="S1166" s="653">
        <f t="shared" si="405"/>
        <v>57.906600935512827</v>
      </c>
      <c r="U1166">
        <f t="shared" si="406"/>
        <v>68</v>
      </c>
      <c r="V1166" t="str">
        <f t="shared" si="407"/>
        <v>GR7</v>
      </c>
    </row>
    <row r="1167" spans="1:22" outlineLevel="2">
      <c r="A1167">
        <v>265</v>
      </c>
      <c r="B1167" t="s">
        <v>2631</v>
      </c>
      <c r="C1167" s="364">
        <v>3.906128642223444</v>
      </c>
      <c r="D1167" s="364">
        <v>0.70147157448361008</v>
      </c>
      <c r="E1167" s="364">
        <v>18.360257031682359</v>
      </c>
      <c r="F1167" s="364">
        <v>1.136559734971138</v>
      </c>
      <c r="G1167" s="364" t="s">
        <v>30</v>
      </c>
      <c r="H1167" s="364">
        <v>61335774.152659237</v>
      </c>
      <c r="I1167" s="364">
        <v>1.734928319717522</v>
      </c>
      <c r="J1167" s="364">
        <v>5.4930890486318367</v>
      </c>
      <c r="K1167" s="364">
        <v>1.738930942035251</v>
      </c>
      <c r="L1167" s="364">
        <v>60.471954165488398</v>
      </c>
      <c r="M1167" s="364" t="s">
        <v>30</v>
      </c>
      <c r="N1167" s="364" t="s">
        <v>30</v>
      </c>
      <c r="O1167" s="364" t="s">
        <v>30</v>
      </c>
      <c r="P1167" s="364">
        <v>8.668869806998091E-5</v>
      </c>
      <c r="Q1167" s="364">
        <v>0.65192577533327811</v>
      </c>
      <c r="R1167" s="364">
        <v>1.462806452460042E-2</v>
      </c>
      <c r="S1167" s="653">
        <f t="shared" si="405"/>
        <v>60.471954165488398</v>
      </c>
      <c r="U1167">
        <f t="shared" si="406"/>
        <v>69</v>
      </c>
      <c r="V1167" t="str">
        <f t="shared" si="407"/>
        <v>Ke1</v>
      </c>
    </row>
    <row r="1168" spans="1:22" outlineLevel="2">
      <c r="A1168">
        <v>266</v>
      </c>
      <c r="B1168" t="s">
        <v>2632</v>
      </c>
      <c r="C1168" s="364">
        <v>4.0148181013662754</v>
      </c>
      <c r="D1168" s="364">
        <v>0.74437790108383006</v>
      </c>
      <c r="E1168" s="364">
        <v>18.476660851831731</v>
      </c>
      <c r="F1168" s="364">
        <v>1.109824861387235</v>
      </c>
      <c r="G1168" s="364" t="s">
        <v>30</v>
      </c>
      <c r="H1168" s="364">
        <v>65981778.246261641</v>
      </c>
      <c r="I1168" s="364">
        <v>1.671198626349534</v>
      </c>
      <c r="J1168" s="364">
        <v>4.9761896614141028</v>
      </c>
      <c r="K1168" s="364">
        <v>1.8272013133158509</v>
      </c>
      <c r="L1168" s="364">
        <v>60.644009237070492</v>
      </c>
      <c r="M1168" s="364" t="s">
        <v>30</v>
      </c>
      <c r="N1168" s="364" t="s">
        <v>30</v>
      </c>
      <c r="O1168" s="364" t="s">
        <v>30</v>
      </c>
      <c r="P1168" s="364">
        <v>8.5598054325288601E-5</v>
      </c>
      <c r="Q1168" s="364">
        <v>1.497604309096761</v>
      </c>
      <c r="R1168" s="364">
        <v>9.9277915982065416E-3</v>
      </c>
      <c r="S1168" s="653">
        <f t="shared" si="405"/>
        <v>60.644009237070492</v>
      </c>
      <c r="U1168">
        <f t="shared" si="406"/>
        <v>70</v>
      </c>
      <c r="V1168" t="str">
        <f t="shared" si="407"/>
        <v>Ha6</v>
      </c>
    </row>
    <row r="1169" spans="1:22" outlineLevel="2">
      <c r="A1169">
        <v>267</v>
      </c>
      <c r="B1169" t="s">
        <v>2633</v>
      </c>
      <c r="C1169" s="364">
        <v>3.5606492889965602</v>
      </c>
      <c r="D1169" s="364">
        <v>0.73909531893506297</v>
      </c>
      <c r="E1169" s="364">
        <v>18.93691694914493</v>
      </c>
      <c r="F1169" s="364">
        <v>1.024037125052865</v>
      </c>
      <c r="G1169" s="364" t="s">
        <v>30</v>
      </c>
      <c r="H1169" s="364">
        <v>53634289.806262396</v>
      </c>
      <c r="I1169" s="364">
        <v>2.020827778230565</v>
      </c>
      <c r="J1169" s="364">
        <v>5.5993055506310974</v>
      </c>
      <c r="K1169" s="364">
        <v>1.517842006108391</v>
      </c>
      <c r="L1169" s="364">
        <v>57.630685091952436</v>
      </c>
      <c r="M1169" s="364" t="s">
        <v>30</v>
      </c>
      <c r="N1169" s="364" t="s">
        <v>30</v>
      </c>
      <c r="O1169" s="364" t="s">
        <v>30</v>
      </c>
      <c r="P1169" s="364">
        <v>1.0169243486334281E-4</v>
      </c>
      <c r="Q1169" s="364">
        <v>0.70551687628075799</v>
      </c>
      <c r="R1169" s="364">
        <v>1.4661209685484761E-2</v>
      </c>
      <c r="S1169" s="653">
        <f t="shared" si="405"/>
        <v>57.630685091952436</v>
      </c>
      <c r="U1169">
        <f t="shared" si="406"/>
        <v>71</v>
      </c>
      <c r="V1169" t="str">
        <f t="shared" si="407"/>
        <v>Mu7</v>
      </c>
    </row>
    <row r="1170" spans="1:22" outlineLevel="2">
      <c r="A1170">
        <v>268</v>
      </c>
      <c r="B1170" t="s">
        <v>2634</v>
      </c>
      <c r="C1170" s="364">
        <v>3.543050494953135</v>
      </c>
      <c r="D1170" s="364">
        <v>0.71935158503763619</v>
      </c>
      <c r="E1170" s="364">
        <v>18.823294193055141</v>
      </c>
      <c r="F1170" s="364">
        <v>1.0149648238764379</v>
      </c>
      <c r="G1170" s="364" t="s">
        <v>30</v>
      </c>
      <c r="H1170" s="364">
        <v>51645879.931747079</v>
      </c>
      <c r="I1170" s="364">
        <v>2.086631683310689</v>
      </c>
      <c r="J1170" s="364">
        <v>5.2332385835193413</v>
      </c>
      <c r="K1170" s="364">
        <v>2.0391315843889091</v>
      </c>
      <c r="L1170" s="364">
        <v>58.449843340331263</v>
      </c>
      <c r="M1170" s="364" t="s">
        <v>30</v>
      </c>
      <c r="N1170" s="364" t="s">
        <v>30</v>
      </c>
      <c r="O1170" s="364" t="s">
        <v>30</v>
      </c>
      <c r="P1170" s="364">
        <v>8.3373197221519555E-5</v>
      </c>
      <c r="Q1170" s="364">
        <v>0.67780403835308278</v>
      </c>
      <c r="R1170" s="364">
        <v>1.3633093919879911E-2</v>
      </c>
      <c r="S1170" s="653">
        <f t="shared" si="405"/>
        <v>58.449843340331263</v>
      </c>
      <c r="U1170">
        <f t="shared" si="406"/>
        <v>72</v>
      </c>
      <c r="V1170" t="str">
        <f t="shared" si="407"/>
        <v>Mo2</v>
      </c>
    </row>
    <row r="1171" spans="1:22" outlineLevel="2">
      <c r="A1171">
        <v>269</v>
      </c>
      <c r="B1171" t="s">
        <v>2635</v>
      </c>
      <c r="C1171" s="364">
        <v>3.7809220983199561</v>
      </c>
      <c r="D1171" s="364">
        <v>0.73042000304192989</v>
      </c>
      <c r="E1171" s="364">
        <v>18.33749843506099</v>
      </c>
      <c r="F1171" s="364">
        <v>1.108176591189578</v>
      </c>
      <c r="G1171" s="364" t="s">
        <v>30</v>
      </c>
      <c r="H1171" s="364">
        <v>65011002.645586044</v>
      </c>
      <c r="I1171" s="364">
        <v>1.9139010801699119</v>
      </c>
      <c r="J1171" s="364">
        <v>5.490146941361675</v>
      </c>
      <c r="K1171" s="364">
        <v>1.8614852403864799</v>
      </c>
      <c r="L1171" s="364">
        <v>58.986976469176327</v>
      </c>
      <c r="M1171" s="364" t="s">
        <v>30</v>
      </c>
      <c r="N1171" s="364" t="s">
        <v>30</v>
      </c>
      <c r="O1171" s="364" t="s">
        <v>30</v>
      </c>
      <c r="P1171" s="364">
        <v>9.5316637590213584E-5</v>
      </c>
      <c r="Q1171" s="364">
        <v>0.73052083676937807</v>
      </c>
      <c r="R1171" s="364">
        <v>1.250282374015906E-2</v>
      </c>
      <c r="S1171" s="653">
        <f t="shared" si="405"/>
        <v>58.986976469176327</v>
      </c>
      <c r="U1171">
        <f t="shared" si="406"/>
        <v>73</v>
      </c>
      <c r="V1171" t="str">
        <f t="shared" si="407"/>
        <v>Wi4</v>
      </c>
    </row>
    <row r="1172" spans="1:22" outlineLevel="2">
      <c r="A1172">
        <v>270</v>
      </c>
      <c r="B1172" t="s">
        <v>2636</v>
      </c>
      <c r="C1172" s="364">
        <v>4.0013893243728251</v>
      </c>
      <c r="D1172" s="364">
        <v>0.70367989427850919</v>
      </c>
      <c r="E1172" s="364">
        <v>19.455735252404789</v>
      </c>
      <c r="F1172" s="364">
        <v>1.0504604906760671</v>
      </c>
      <c r="G1172" s="364" t="s">
        <v>30</v>
      </c>
      <c r="H1172" s="364">
        <v>61617260.781351447</v>
      </c>
      <c r="I1172" s="364">
        <v>1.931786338409313</v>
      </c>
      <c r="J1172" s="364">
        <v>5.2476638233518473</v>
      </c>
      <c r="K1172" s="364">
        <v>1.7449449408815281</v>
      </c>
      <c r="L1172" s="364">
        <v>58.950573015928263</v>
      </c>
      <c r="M1172" s="364" t="s">
        <v>30</v>
      </c>
      <c r="N1172" s="364" t="s">
        <v>30</v>
      </c>
      <c r="O1172" s="364" t="s">
        <v>30</v>
      </c>
      <c r="P1172" s="364">
        <v>8.9949636906568151E-5</v>
      </c>
      <c r="Q1172" s="364">
        <v>0.83169700774684041</v>
      </c>
      <c r="R1172" s="364">
        <v>1.3066549137519109E-2</v>
      </c>
      <c r="S1172" s="653">
        <f t="shared" si="405"/>
        <v>58.950573015928263</v>
      </c>
      <c r="U1172">
        <f t="shared" si="406"/>
        <v>74</v>
      </c>
      <c r="V1172" t="str">
        <f t="shared" si="407"/>
        <v>Co)</v>
      </c>
    </row>
    <row r="1173" spans="1:22" outlineLevel="2">
      <c r="A1173">
        <v>271</v>
      </c>
      <c r="B1173" t="s">
        <v>2637</v>
      </c>
      <c r="C1173" s="364">
        <v>3.7973523739764139</v>
      </c>
      <c r="D1173" s="364">
        <v>0.7015404991659383</v>
      </c>
      <c r="E1173" s="364">
        <v>18.352627125631731</v>
      </c>
      <c r="F1173" s="364">
        <v>1.0336567161540551</v>
      </c>
      <c r="G1173" s="364" t="s">
        <v>30</v>
      </c>
      <c r="H1173" s="364">
        <v>65403060.1965001</v>
      </c>
      <c r="I1173" s="364">
        <v>2.1845965962865699</v>
      </c>
      <c r="J1173" s="364">
        <v>5.3263983159140054</v>
      </c>
      <c r="K1173" s="364">
        <v>1.666636996625054</v>
      </c>
      <c r="L1173" s="364">
        <v>58.554107094289343</v>
      </c>
      <c r="M1173" s="364" t="s">
        <v>30</v>
      </c>
      <c r="N1173" s="364" t="s">
        <v>30</v>
      </c>
      <c r="O1173" s="364" t="s">
        <v>30</v>
      </c>
      <c r="P1173" s="364">
        <v>9.1565784364209957E-5</v>
      </c>
      <c r="Q1173" s="364">
        <v>0.82237913325402334</v>
      </c>
      <c r="R1173" s="364">
        <v>1.2913683357980399E-2</v>
      </c>
      <c r="S1173" s="653">
        <f t="shared" si="405"/>
        <v>58.554107094289343</v>
      </c>
      <c r="U1173">
        <f t="shared" si="406"/>
        <v>75</v>
      </c>
      <c r="V1173" t="str">
        <f t="shared" si="407"/>
        <v>Ro3</v>
      </c>
    </row>
    <row r="1174" spans="1:22" outlineLevel="2">
      <c r="A1174">
        <v>272</v>
      </c>
      <c r="B1174" t="s">
        <v>2638</v>
      </c>
      <c r="C1174" s="364">
        <v>3.9498605864279548</v>
      </c>
      <c r="D1174" s="364">
        <v>0.71225998700437787</v>
      </c>
      <c r="E1174" s="364">
        <v>18.32942977754071</v>
      </c>
      <c r="F1174" s="364">
        <v>1.0493485001781331</v>
      </c>
      <c r="G1174" s="364" t="s">
        <v>30</v>
      </c>
      <c r="H1174" s="364">
        <v>67645031.578457445</v>
      </c>
      <c r="I1174" s="364">
        <v>2.1621972623906291</v>
      </c>
      <c r="J1174" s="364">
        <v>5.2812155968367369</v>
      </c>
      <c r="K1174" s="364">
        <v>1.6458762657191781</v>
      </c>
      <c r="L1174" s="364">
        <v>58.814849321448321</v>
      </c>
      <c r="M1174" s="364" t="s">
        <v>30</v>
      </c>
      <c r="N1174" s="364" t="s">
        <v>30</v>
      </c>
      <c r="O1174" s="364" t="s">
        <v>30</v>
      </c>
      <c r="P1174" s="364">
        <v>8.917989142010419E-5</v>
      </c>
      <c r="Q1174" s="364">
        <v>0.77303560095479029</v>
      </c>
      <c r="R1174" s="364">
        <v>1.3134548704694731E-2</v>
      </c>
      <c r="S1174" s="653">
        <f t="shared" si="405"/>
        <v>58.814849321448321</v>
      </c>
      <c r="U1174">
        <f t="shared" si="406"/>
        <v>76</v>
      </c>
      <c r="V1174" t="str">
        <f t="shared" si="407"/>
        <v>Wi)</v>
      </c>
    </row>
    <row r="1175" spans="1:22" outlineLevel="2">
      <c r="A1175">
        <v>273</v>
      </c>
      <c r="B1175" t="s">
        <v>2639</v>
      </c>
      <c r="C1175" s="364">
        <v>3.9519876694282918</v>
      </c>
      <c r="D1175" s="364">
        <v>0.7260640111105825</v>
      </c>
      <c r="E1175" s="364">
        <v>18.695592885025189</v>
      </c>
      <c r="F1175" s="364">
        <v>1.1010376275068059</v>
      </c>
      <c r="G1175" s="364" t="s">
        <v>30</v>
      </c>
      <c r="H1175" s="364">
        <v>63454683.776242763</v>
      </c>
      <c r="I1175" s="364">
        <v>2.502645766037475</v>
      </c>
      <c r="J1175" s="364">
        <v>5.4835326819680859</v>
      </c>
      <c r="K1175" s="364">
        <v>1.670724592188614</v>
      </c>
      <c r="L1175" s="364">
        <v>60.385815904790213</v>
      </c>
      <c r="M1175" s="364" t="s">
        <v>30</v>
      </c>
      <c r="N1175" s="364" t="s">
        <v>30</v>
      </c>
      <c r="O1175" s="364" t="s">
        <v>30</v>
      </c>
      <c r="P1175" s="364">
        <v>9.843792122234257E-5</v>
      </c>
      <c r="Q1175" s="364">
        <v>0.87672388723334549</v>
      </c>
      <c r="R1175" s="364">
        <v>1.222601049680655E-2</v>
      </c>
      <c r="S1175" s="653">
        <f t="shared" si="405"/>
        <v>60.385815904790213</v>
      </c>
      <c r="U1175">
        <f t="shared" si="406"/>
        <v>77</v>
      </c>
      <c r="V1175" t="str">
        <f t="shared" si="407"/>
        <v>Wa6</v>
      </c>
    </row>
    <row r="1176" spans="1:22" outlineLevel="2">
      <c r="A1176">
        <v>274</v>
      </c>
      <c r="B1176" t="s">
        <v>2640</v>
      </c>
      <c r="C1176" s="364">
        <v>3.9760829769504649</v>
      </c>
      <c r="D1176" s="364">
        <v>0.70215320560090944</v>
      </c>
      <c r="E1176" s="364">
        <v>18.60932761815037</v>
      </c>
      <c r="F1176" s="364">
        <v>1.158606356061411</v>
      </c>
      <c r="G1176" s="364" t="s">
        <v>30</v>
      </c>
      <c r="H1176" s="364">
        <v>62554089.553140268</v>
      </c>
      <c r="I1176" s="364">
        <v>2.15980090668041</v>
      </c>
      <c r="J1176" s="364">
        <v>5.3471326099730856</v>
      </c>
      <c r="K1176" s="364">
        <v>1.629394566241801</v>
      </c>
      <c r="L1176" s="364">
        <v>58.596598523122978</v>
      </c>
      <c r="M1176" s="364" t="s">
        <v>30</v>
      </c>
      <c r="N1176" s="364" t="s">
        <v>30</v>
      </c>
      <c r="O1176" s="364" t="s">
        <v>30</v>
      </c>
      <c r="P1176" s="364">
        <v>9.136865067800045E-5</v>
      </c>
      <c r="Q1176" s="364">
        <v>0.81380568706386369</v>
      </c>
      <c r="R1176" s="364">
        <v>1.330059191772337E-2</v>
      </c>
      <c r="S1176" s="653">
        <f t="shared" si="405"/>
        <v>58.596598523122978</v>
      </c>
      <c r="U1176">
        <f t="shared" si="406"/>
        <v>78</v>
      </c>
      <c r="V1176" t="str">
        <f t="shared" si="407"/>
        <v>Gu8</v>
      </c>
    </row>
    <row r="1177" spans="1:22" outlineLevel="2">
      <c r="A1177">
        <v>275</v>
      </c>
      <c r="B1177" t="s">
        <v>2641</v>
      </c>
      <c r="C1177" s="364">
        <v>3.8304138437410589</v>
      </c>
      <c r="D1177" s="364">
        <v>0.70574688756836867</v>
      </c>
      <c r="E1177" s="364">
        <v>17.57910959047102</v>
      </c>
      <c r="F1177" s="364">
        <v>1.0911353106880699</v>
      </c>
      <c r="G1177" s="364" t="s">
        <v>30</v>
      </c>
      <c r="H1177" s="364">
        <v>69150535.212210774</v>
      </c>
      <c r="I1177" s="364">
        <v>2.4319553769421018</v>
      </c>
      <c r="J1177" s="364">
        <v>5.7087738625230644</v>
      </c>
      <c r="K1177" s="364">
        <v>1.736418960799476</v>
      </c>
      <c r="L1177" s="364">
        <v>57.895015026632279</v>
      </c>
      <c r="M1177" s="364" t="s">
        <v>30</v>
      </c>
      <c r="N1177" s="364" t="s">
        <v>30</v>
      </c>
      <c r="O1177" s="364" t="s">
        <v>30</v>
      </c>
      <c r="P1177" s="364">
        <v>1.044201492589651E-4</v>
      </c>
      <c r="Q1177" s="364">
        <v>0.70739690359437857</v>
      </c>
      <c r="R1177" s="364">
        <v>1.283657256718523E-2</v>
      </c>
      <c r="S1177" s="653">
        <f t="shared" si="405"/>
        <v>57.895015026632279</v>
      </c>
      <c r="U1177">
        <f t="shared" si="406"/>
        <v>79</v>
      </c>
      <c r="V1177" t="str">
        <f t="shared" si="407"/>
        <v>Gr1</v>
      </c>
    </row>
    <row r="1178" spans="1:22" outlineLevel="2">
      <c r="A1178">
        <v>276</v>
      </c>
      <c r="B1178" t="s">
        <v>2642</v>
      </c>
      <c r="C1178" s="364">
        <v>3.852254755574505</v>
      </c>
      <c r="D1178" s="364">
        <v>0.72529325616819074</v>
      </c>
      <c r="E1178" s="364">
        <v>17.860431275073989</v>
      </c>
      <c r="F1178" s="364">
        <v>1.0257778300653591</v>
      </c>
      <c r="G1178" s="364" t="s">
        <v>30</v>
      </c>
      <c r="H1178" s="364">
        <v>71154437.192442328</v>
      </c>
      <c r="I1178" s="364">
        <v>1.967958716517439</v>
      </c>
      <c r="J1178" s="364">
        <v>5.2018565468422393</v>
      </c>
      <c r="K1178" s="364">
        <v>1.762046740212371</v>
      </c>
      <c r="L1178" s="364">
        <v>56.962680994022648</v>
      </c>
      <c r="M1178" s="364" t="s">
        <v>30</v>
      </c>
      <c r="N1178" s="364" t="s">
        <v>30</v>
      </c>
      <c r="O1178" s="364" t="s">
        <v>30</v>
      </c>
      <c r="P1178" s="364">
        <v>9.4535388277811719E-5</v>
      </c>
      <c r="Q1178" s="364">
        <v>0.75578567710354139</v>
      </c>
      <c r="R1178" s="364">
        <v>1.344883507923977E-2</v>
      </c>
      <c r="S1178" s="653">
        <f t="shared" si="405"/>
        <v>56.962680994022648</v>
      </c>
      <c r="U1178">
        <f t="shared" si="406"/>
        <v>80</v>
      </c>
      <c r="V1178" t="str">
        <f t="shared" si="407"/>
        <v>Ta0</v>
      </c>
    </row>
    <row r="1179" spans="1:22" outlineLevel="2">
      <c r="A1179">
        <v>277</v>
      </c>
      <c r="B1179" t="s">
        <v>2643</v>
      </c>
      <c r="C1179" s="364">
        <v>3.5832364797086451</v>
      </c>
      <c r="D1179" s="364">
        <v>0.73798292481126304</v>
      </c>
      <c r="E1179" s="364">
        <v>18.291606901740071</v>
      </c>
      <c r="F1179" s="364">
        <v>1.049406420954043</v>
      </c>
      <c r="G1179" s="364" t="s">
        <v>30</v>
      </c>
      <c r="H1179" s="364">
        <v>58282446.715630233</v>
      </c>
      <c r="I1179" s="364">
        <v>2.268401811295202</v>
      </c>
      <c r="J1179" s="364">
        <v>5.7516226054196817</v>
      </c>
      <c r="K1179" s="364">
        <v>1.7412872075536989</v>
      </c>
      <c r="L1179" s="364">
        <v>57.999299830631543</v>
      </c>
      <c r="M1179" s="364" t="s">
        <v>30</v>
      </c>
      <c r="N1179" s="364" t="s">
        <v>30</v>
      </c>
      <c r="O1179" s="364" t="s">
        <v>30</v>
      </c>
      <c r="P1179" s="364">
        <v>1.024383672525708E-4</v>
      </c>
      <c r="Q1179" s="364">
        <v>0.68794209618976843</v>
      </c>
      <c r="R1179" s="364">
        <v>1.398806453998442E-2</v>
      </c>
      <c r="S1179" s="653">
        <f t="shared" si="405"/>
        <v>57.999299830631543</v>
      </c>
      <c r="U1179">
        <f t="shared" si="406"/>
        <v>81</v>
      </c>
      <c r="V1179" t="str">
        <f t="shared" si="407"/>
        <v>Le4</v>
      </c>
    </row>
    <row r="1180" spans="1:22" outlineLevel="2">
      <c r="A1180">
        <v>278</v>
      </c>
      <c r="B1180" t="s">
        <v>2644</v>
      </c>
      <c r="C1180" s="364">
        <v>3.8617525399660662</v>
      </c>
      <c r="D1180" s="364">
        <v>0.73090259893148635</v>
      </c>
      <c r="E1180" s="364">
        <v>19.10959347116432</v>
      </c>
      <c r="F1180" s="364">
        <v>1.102604227779908</v>
      </c>
      <c r="G1180" s="364" t="s">
        <v>30</v>
      </c>
      <c r="H1180" s="364">
        <v>60265161.245044097</v>
      </c>
      <c r="I1180" s="364">
        <v>1.4255326570694971</v>
      </c>
      <c r="J1180" s="364">
        <v>5.2019686315943989</v>
      </c>
      <c r="K1180" s="364">
        <v>1.6377253003020511</v>
      </c>
      <c r="L1180" s="364">
        <v>59.953879774951368</v>
      </c>
      <c r="M1180" s="364" t="s">
        <v>30</v>
      </c>
      <c r="N1180" s="364" t="s">
        <v>30</v>
      </c>
      <c r="O1180" s="364" t="s">
        <v>30</v>
      </c>
      <c r="P1180" s="364">
        <v>8.971950809924707E-5</v>
      </c>
      <c r="Q1180" s="364">
        <v>1.010504855544224</v>
      </c>
      <c r="R1180" s="364">
        <v>1.1710117305782289E-2</v>
      </c>
      <c r="S1180" s="653">
        <f t="shared" si="405"/>
        <v>59.953879774951368</v>
      </c>
      <c r="U1180">
        <f t="shared" si="406"/>
        <v>82</v>
      </c>
      <c r="V1180" t="str">
        <f t="shared" si="407"/>
        <v>La5</v>
      </c>
    </row>
    <row r="1181" spans="1:22" outlineLevel="2">
      <c r="A1181">
        <v>279</v>
      </c>
      <c r="B1181" t="s">
        <v>2645</v>
      </c>
      <c r="C1181" s="364">
        <v>4.0347870124403507</v>
      </c>
      <c r="D1181" s="364">
        <v>0.71356154230732427</v>
      </c>
      <c r="E1181" s="364">
        <v>19.123050996228539</v>
      </c>
      <c r="F1181" s="364">
        <v>1.1949579167045621</v>
      </c>
      <c r="G1181" s="364" t="s">
        <v>30</v>
      </c>
      <c r="H1181" s="364">
        <v>58248484.195090197</v>
      </c>
      <c r="I1181" s="364">
        <v>2.4346409014236281</v>
      </c>
      <c r="J1181" s="364">
        <v>5.6972993315089449</v>
      </c>
      <c r="K1181" s="364">
        <v>1.692310739728085</v>
      </c>
      <c r="L1181" s="364">
        <v>58.705556974946568</v>
      </c>
      <c r="M1181" s="364" t="s">
        <v>30</v>
      </c>
      <c r="N1181" s="364" t="s">
        <v>30</v>
      </c>
      <c r="O1181" s="364" t="s">
        <v>30</v>
      </c>
      <c r="P1181" s="364">
        <v>1.029364095768914E-4</v>
      </c>
      <c r="Q1181" s="364">
        <v>0.70905636094047031</v>
      </c>
      <c r="R1181" s="364">
        <v>1.270904486428039E-2</v>
      </c>
      <c r="S1181" s="653">
        <f t="shared" si="405"/>
        <v>58.705556974946568</v>
      </c>
      <c r="U1181">
        <f t="shared" si="406"/>
        <v>83</v>
      </c>
      <c r="V1181" t="str">
        <f t="shared" si="407"/>
        <v>Wa2</v>
      </c>
    </row>
    <row r="1182" spans="1:22" outlineLevel="2">
      <c r="A1182">
        <v>280</v>
      </c>
      <c r="B1182" t="s">
        <v>2646</v>
      </c>
      <c r="C1182" s="364">
        <v>3.8583022010471701</v>
      </c>
      <c r="D1182" s="364">
        <v>0.7283588411183568</v>
      </c>
      <c r="E1182" s="364">
        <v>18.3394603301956</v>
      </c>
      <c r="F1182" s="364">
        <v>1.071574235107557</v>
      </c>
      <c r="G1182" s="364" t="s">
        <v>30</v>
      </c>
      <c r="H1182" s="364">
        <v>63359707.374277294</v>
      </c>
      <c r="I1182" s="364">
        <v>1.8395610438257981</v>
      </c>
      <c r="J1182" s="364">
        <v>5.4483277791732698</v>
      </c>
      <c r="K1182" s="364">
        <v>1.6522529599482669</v>
      </c>
      <c r="L1182" s="364">
        <v>58.946711443021478</v>
      </c>
      <c r="M1182" s="364" t="s">
        <v>30</v>
      </c>
      <c r="N1182" s="364" t="s">
        <v>30</v>
      </c>
      <c r="O1182" s="364" t="s">
        <v>30</v>
      </c>
      <c r="P1182" s="364">
        <v>9.5535404968275967E-5</v>
      </c>
      <c r="Q1182" s="364">
        <v>0.77678763242955495</v>
      </c>
      <c r="R1182" s="364">
        <v>1.3240667704621361E-2</v>
      </c>
      <c r="S1182" s="653">
        <f t="shared" si="405"/>
        <v>58.946711443021478</v>
      </c>
      <c r="U1182">
        <f t="shared" si="406"/>
        <v>84</v>
      </c>
      <c r="V1182" t="str">
        <f t="shared" si="407"/>
        <v>DT7</v>
      </c>
    </row>
    <row r="1183" spans="1:22" outlineLevel="2">
      <c r="A1183">
        <v>281</v>
      </c>
      <c r="B1183" t="s">
        <v>2647</v>
      </c>
      <c r="C1183" s="364">
        <v>3.722570217567283</v>
      </c>
      <c r="D1183" s="364">
        <v>0.71711032656004081</v>
      </c>
      <c r="E1183" s="364">
        <v>18.389671391239631</v>
      </c>
      <c r="F1183" s="364">
        <v>1.1381852184148331</v>
      </c>
      <c r="G1183" s="364" t="s">
        <v>30</v>
      </c>
      <c r="H1183" s="364">
        <v>62976706.932623766</v>
      </c>
      <c r="I1183" s="364">
        <v>1.3335411762513101</v>
      </c>
      <c r="J1183" s="364">
        <v>5.2831397647268901</v>
      </c>
      <c r="K1183" s="364">
        <v>1.95823664568356</v>
      </c>
      <c r="L1183" s="364">
        <v>58.899854430156282</v>
      </c>
      <c r="M1183" s="364" t="s">
        <v>30</v>
      </c>
      <c r="N1183" s="364" t="s">
        <v>30</v>
      </c>
      <c r="O1183" s="364" t="s">
        <v>30</v>
      </c>
      <c r="P1183" s="364">
        <v>8.6025317056297927E-5</v>
      </c>
      <c r="Q1183" s="364">
        <v>0.64270078405257736</v>
      </c>
      <c r="R1183" s="364">
        <v>1.3107650439810671E-2</v>
      </c>
      <c r="S1183" s="653">
        <f t="shared" si="405"/>
        <v>58.899854430156282</v>
      </c>
      <c r="U1183">
        <f t="shared" si="406"/>
        <v>85</v>
      </c>
      <c r="V1183" t="str">
        <f t="shared" si="407"/>
        <v>Bu5</v>
      </c>
    </row>
    <row r="1184" spans="1:22" outlineLevel="2">
      <c r="A1184">
        <v>282</v>
      </c>
      <c r="B1184" t="s">
        <v>2648</v>
      </c>
      <c r="C1184" s="364">
        <v>3.9287958863148229</v>
      </c>
      <c r="D1184" s="364">
        <v>0.69952303432746343</v>
      </c>
      <c r="E1184" s="364">
        <v>18.785284573208141</v>
      </c>
      <c r="F1184" s="364">
        <v>0.98861570766665352</v>
      </c>
      <c r="G1184" s="364" t="s">
        <v>30</v>
      </c>
      <c r="H1184" s="364">
        <v>62422315.53040915</v>
      </c>
      <c r="I1184" s="364">
        <v>1.9214527358251761</v>
      </c>
      <c r="J1184" s="364">
        <v>4.8248771237549333</v>
      </c>
      <c r="K1184" s="364">
        <v>1.40420701044604</v>
      </c>
      <c r="L1184" s="364">
        <v>61.614679433718251</v>
      </c>
      <c r="M1184" s="364" t="s">
        <v>30</v>
      </c>
      <c r="N1184" s="364" t="s">
        <v>30</v>
      </c>
      <c r="O1184" s="364" t="s">
        <v>30</v>
      </c>
      <c r="P1184" s="364">
        <v>6.8835155501942026E-5</v>
      </c>
      <c r="Q1184" s="364">
        <v>1.610720340612767</v>
      </c>
      <c r="R1184" s="364">
        <v>1.058172690338694E-2</v>
      </c>
      <c r="S1184" s="653">
        <f t="shared" si="405"/>
        <v>61.614679433718251</v>
      </c>
      <c r="U1184">
        <f t="shared" si="406"/>
        <v>86</v>
      </c>
      <c r="V1184" t="str">
        <f t="shared" si="407"/>
        <v>Tr2</v>
      </c>
    </row>
    <row r="1185" spans="1:22" outlineLevel="2">
      <c r="A1185">
        <v>283</v>
      </c>
      <c r="B1185" t="s">
        <v>2649</v>
      </c>
      <c r="C1185" s="364">
        <v>3.4514617275957971</v>
      </c>
      <c r="D1185" s="364">
        <v>0.74122249821024466</v>
      </c>
      <c r="E1185" s="364">
        <v>18.60326421098878</v>
      </c>
      <c r="F1185" s="364">
        <v>1.013067643402711</v>
      </c>
      <c r="G1185" s="364" t="s">
        <v>30</v>
      </c>
      <c r="H1185" s="364">
        <v>52786469.69355505</v>
      </c>
      <c r="I1185" s="364">
        <v>8.2435952441932692E-3</v>
      </c>
      <c r="J1185" s="364">
        <v>4.944322289906391</v>
      </c>
      <c r="K1185" s="364">
        <v>1.8541484169949141</v>
      </c>
      <c r="L1185" s="364">
        <v>58.156534920004361</v>
      </c>
      <c r="M1185" s="364" t="s">
        <v>30</v>
      </c>
      <c r="N1185" s="364" t="s">
        <v>30</v>
      </c>
      <c r="O1185" s="364" t="s">
        <v>30</v>
      </c>
      <c r="P1185" s="364">
        <v>8.040362625020547E-5</v>
      </c>
      <c r="Q1185" s="364">
        <v>0.66156604098967553</v>
      </c>
      <c r="R1185" s="364">
        <v>1.3003702173352231E-2</v>
      </c>
      <c r="S1185" s="653">
        <f t="shared" si="405"/>
        <v>58.156534920004361</v>
      </c>
      <c r="U1185">
        <f t="shared" si="406"/>
        <v>87</v>
      </c>
      <c r="V1185" t="str">
        <f t="shared" si="407"/>
        <v xml:space="preserve">To </v>
      </c>
    </row>
    <row r="1186" spans="1:22" outlineLevel="2">
      <c r="A1186">
        <v>284</v>
      </c>
      <c r="B1186" t="s">
        <v>2650</v>
      </c>
      <c r="C1186" s="364">
        <v>3.670377023425782</v>
      </c>
      <c r="D1186" s="364">
        <v>0.73994860296511666</v>
      </c>
      <c r="E1186" s="364">
        <v>17.93092633181617</v>
      </c>
      <c r="F1186" s="364">
        <v>1.0994365677722031</v>
      </c>
      <c r="G1186" s="364" t="s">
        <v>30</v>
      </c>
      <c r="H1186" s="364">
        <v>62526418.600542687</v>
      </c>
      <c r="I1186" s="364">
        <v>1.856585647768962</v>
      </c>
      <c r="J1186" s="364">
        <v>5.260149617515534</v>
      </c>
      <c r="K1186" s="364">
        <v>1.8036894842023261</v>
      </c>
      <c r="L1186" s="364">
        <v>58.936099884379622</v>
      </c>
      <c r="M1186" s="364" t="s">
        <v>30</v>
      </c>
      <c r="N1186" s="364" t="s">
        <v>30</v>
      </c>
      <c r="O1186" s="364" t="s">
        <v>30</v>
      </c>
      <c r="P1186" s="364">
        <v>8.9317084794500725E-5</v>
      </c>
      <c r="Q1186" s="364">
        <v>0.6920945496989358</v>
      </c>
      <c r="R1186" s="364">
        <v>1.260000476615821E-2</v>
      </c>
      <c r="S1186" s="653">
        <f t="shared" si="405"/>
        <v>58.936099884379622</v>
      </c>
      <c r="U1186">
        <f t="shared" si="406"/>
        <v>88</v>
      </c>
      <c r="V1186" t="str">
        <f t="shared" si="407"/>
        <v>Ce5</v>
      </c>
    </row>
    <row r="1187" spans="1:22" outlineLevel="2">
      <c r="A1187">
        <v>285</v>
      </c>
      <c r="B1187" t="s">
        <v>2651</v>
      </c>
      <c r="C1187" s="364">
        <v>3.8523587363327829</v>
      </c>
      <c r="D1187" s="364">
        <v>0.70597013807815523</v>
      </c>
      <c r="E1187" s="364">
        <v>18.552987956019599</v>
      </c>
      <c r="F1187" s="364">
        <v>1.098343614303724</v>
      </c>
      <c r="G1187" s="364" t="s">
        <v>30</v>
      </c>
      <c r="H1187" s="364">
        <v>62490595.723643087</v>
      </c>
      <c r="I1187" s="364">
        <v>2.0160542594060682</v>
      </c>
      <c r="J1187" s="364">
        <v>5.5076520804107396</v>
      </c>
      <c r="K1187" s="364">
        <v>1.7118293937119859</v>
      </c>
      <c r="L1187" s="364">
        <v>60.663759084170152</v>
      </c>
      <c r="M1187" s="364" t="s">
        <v>30</v>
      </c>
      <c r="N1187" s="364" t="s">
        <v>30</v>
      </c>
      <c r="O1187" s="364" t="s">
        <v>30</v>
      </c>
      <c r="P1187" s="364">
        <v>9.0168087916793062E-5</v>
      </c>
      <c r="Q1187" s="364">
        <v>0.69691050267500054</v>
      </c>
      <c r="R1187" s="364">
        <v>1.3941438860194919E-2</v>
      </c>
      <c r="S1187" s="653">
        <f t="shared" si="405"/>
        <v>60.663759084170152</v>
      </c>
      <c r="U1187">
        <f t="shared" si="406"/>
        <v>89</v>
      </c>
      <c r="V1187" t="str">
        <f t="shared" si="407"/>
        <v>Co0</v>
      </c>
    </row>
    <row r="1188" spans="1:22" outlineLevel="2">
      <c r="A1188">
        <v>286</v>
      </c>
      <c r="B1188" t="s">
        <v>2652</v>
      </c>
      <c r="C1188" s="364">
        <v>3.914157158071633</v>
      </c>
      <c r="D1188" s="364">
        <v>0.72778469989749484</v>
      </c>
      <c r="E1188" s="364">
        <v>18.372474611910832</v>
      </c>
      <c r="F1188" s="364">
        <v>1.149677765358484</v>
      </c>
      <c r="G1188" s="364" t="s">
        <v>30</v>
      </c>
      <c r="H1188" s="364">
        <v>63984226.476221398</v>
      </c>
      <c r="I1188" s="364">
        <v>1.6990444742441051</v>
      </c>
      <c r="J1188" s="364">
        <v>5.7965992768902774</v>
      </c>
      <c r="K1188" s="364">
        <v>2.0681760815355421</v>
      </c>
      <c r="L1188" s="364">
        <v>58.624965002427871</v>
      </c>
      <c r="M1188" s="364" t="s">
        <v>30</v>
      </c>
      <c r="N1188" s="364" t="s">
        <v>30</v>
      </c>
      <c r="O1188" s="364" t="s">
        <v>30</v>
      </c>
      <c r="P1188" s="364">
        <v>1.072504377229077E-4</v>
      </c>
      <c r="Q1188" s="364">
        <v>0.77490102612684408</v>
      </c>
      <c r="R1188" s="364">
        <v>1.258517427830255E-2</v>
      </c>
      <c r="S1188" s="653">
        <f t="shared" si="405"/>
        <v>58.624965002427871</v>
      </c>
      <c r="U1188">
        <f t="shared" si="406"/>
        <v>90</v>
      </c>
      <c r="V1188" t="str">
        <f t="shared" si="407"/>
        <v>Bi0</v>
      </c>
    </row>
    <row r="1189" spans="1:22" outlineLevel="2">
      <c r="A1189">
        <v>287</v>
      </c>
      <c r="B1189" t="s">
        <v>2653</v>
      </c>
      <c r="C1189" s="364">
        <v>3.95738004124612</v>
      </c>
      <c r="D1189" s="364">
        <v>0.7318537980140255</v>
      </c>
      <c r="E1189" s="364">
        <v>19.021926832486511</v>
      </c>
      <c r="F1189" s="364">
        <v>1.084334382769504</v>
      </c>
      <c r="G1189" s="364" t="s">
        <v>30</v>
      </c>
      <c r="H1189" s="364">
        <v>60478895.408752747</v>
      </c>
      <c r="I1189" s="364">
        <v>1.751925038161902</v>
      </c>
      <c r="J1189" s="364">
        <v>5.0009868232938128</v>
      </c>
      <c r="K1189" s="364">
        <v>1.629160378960804</v>
      </c>
      <c r="L1189" s="364">
        <v>59.355540150330661</v>
      </c>
      <c r="M1189" s="364" t="s">
        <v>30</v>
      </c>
      <c r="N1189" s="364" t="s">
        <v>30</v>
      </c>
      <c r="O1189" s="364" t="s">
        <v>30</v>
      </c>
      <c r="P1189" s="364">
        <v>8.6516465299472139E-5</v>
      </c>
      <c r="Q1189" s="364">
        <v>1.0115260225636149</v>
      </c>
      <c r="R1189" s="364">
        <v>1.14178748553019E-2</v>
      </c>
      <c r="S1189" s="653">
        <f t="shared" si="405"/>
        <v>59.355540150330661</v>
      </c>
      <c r="U1189">
        <f t="shared" si="406"/>
        <v>91</v>
      </c>
      <c r="V1189" t="str">
        <f t="shared" si="407"/>
        <v>Wo9</v>
      </c>
    </row>
    <row r="1190" spans="1:22" outlineLevel="2">
      <c r="A1190">
        <v>288</v>
      </c>
      <c r="B1190" t="s">
        <v>2654</v>
      </c>
      <c r="C1190" s="364">
        <v>3.90749606487176</v>
      </c>
      <c r="D1190" s="364">
        <v>0.70987851319161999</v>
      </c>
      <c r="E1190" s="364">
        <v>19.02112901248293</v>
      </c>
      <c r="F1190" s="364">
        <v>1.042545063329555</v>
      </c>
      <c r="G1190" s="364" t="s">
        <v>30</v>
      </c>
      <c r="H1190" s="364">
        <v>63646350.647705659</v>
      </c>
      <c r="I1190" s="364">
        <v>1.8086192723573711</v>
      </c>
      <c r="J1190" s="364">
        <v>5.3714955301957152</v>
      </c>
      <c r="K1190" s="364">
        <v>1.8455008386210661</v>
      </c>
      <c r="L1190" s="364">
        <v>58.549713466167333</v>
      </c>
      <c r="M1190" s="364" t="s">
        <v>30</v>
      </c>
      <c r="N1190" s="364" t="s">
        <v>30</v>
      </c>
      <c r="O1190" s="364" t="s">
        <v>30</v>
      </c>
      <c r="P1190" s="364">
        <v>9.6414782704252013E-5</v>
      </c>
      <c r="Q1190" s="364">
        <v>1.107337127375116</v>
      </c>
      <c r="R1190" s="364">
        <v>1.176819892481921E-2</v>
      </c>
      <c r="S1190" s="653">
        <f t="shared" si="405"/>
        <v>58.549713466167333</v>
      </c>
      <c r="U1190">
        <f t="shared" si="406"/>
        <v>92</v>
      </c>
      <c r="V1190" t="str">
        <f t="shared" si="407"/>
        <v xml:space="preserve">Ba </v>
      </c>
    </row>
    <row r="1191" spans="1:22" outlineLevel="2">
      <c r="A1191">
        <v>289</v>
      </c>
      <c r="B1191" t="s">
        <v>2655</v>
      </c>
      <c r="C1191" s="364">
        <v>3.672356193854724</v>
      </c>
      <c r="D1191" s="364">
        <v>0.72400812012969651</v>
      </c>
      <c r="E1191" s="364">
        <v>18.92439172126457</v>
      </c>
      <c r="F1191" s="364">
        <v>1.1965079317434499</v>
      </c>
      <c r="G1191" s="364" t="s">
        <v>30</v>
      </c>
      <c r="H1191" s="364">
        <v>56184492.335923381</v>
      </c>
      <c r="I1191" s="364">
        <v>1.6130164915139771</v>
      </c>
      <c r="J1191" s="364">
        <v>5.0145768015325434</v>
      </c>
      <c r="K1191" s="364">
        <v>2.0339346821717998</v>
      </c>
      <c r="L1191" s="364">
        <v>58.639652060723137</v>
      </c>
      <c r="M1191" s="364" t="s">
        <v>30</v>
      </c>
      <c r="N1191" s="364" t="s">
        <v>30</v>
      </c>
      <c r="O1191" s="364" t="s">
        <v>30</v>
      </c>
      <c r="P1191" s="364">
        <v>7.8500275655192856E-5</v>
      </c>
      <c r="Q1191" s="364">
        <v>0.64238645780045944</v>
      </c>
      <c r="R1191" s="364">
        <v>1.4233985810175889E-2</v>
      </c>
      <c r="S1191" s="653">
        <f t="shared" si="405"/>
        <v>58.639652060723137</v>
      </c>
      <c r="U1191">
        <f t="shared" si="406"/>
        <v>93</v>
      </c>
      <c r="V1191" t="str">
        <f t="shared" si="407"/>
        <v>Cr0</v>
      </c>
    </row>
    <row r="1192" spans="1:22" outlineLevel="2">
      <c r="A1192">
        <v>290</v>
      </c>
      <c r="B1192" t="s">
        <v>2656</v>
      </c>
      <c r="C1192" s="364">
        <v>3.465833848418963</v>
      </c>
      <c r="D1192" s="364">
        <v>0.7351900106122623</v>
      </c>
      <c r="E1192" s="364">
        <v>18.424508845822391</v>
      </c>
      <c r="F1192" s="364">
        <v>1.030795746567126</v>
      </c>
      <c r="G1192" s="364" t="s">
        <v>30</v>
      </c>
      <c r="H1192" s="364">
        <v>55778343.491265081</v>
      </c>
      <c r="I1192" s="364">
        <v>1.7924210857507861</v>
      </c>
      <c r="J1192" s="364">
        <v>5.1399816078324019</v>
      </c>
      <c r="K1192" s="364">
        <v>1.6262358162532331</v>
      </c>
      <c r="L1192" s="364">
        <v>60.149412860667567</v>
      </c>
      <c r="M1192" s="364" t="s">
        <v>30</v>
      </c>
      <c r="N1192" s="364" t="s">
        <v>30</v>
      </c>
      <c r="O1192" s="364" t="s">
        <v>30</v>
      </c>
      <c r="P1192" s="364">
        <v>7.976672748781548E-5</v>
      </c>
      <c r="Q1192" s="364">
        <v>0.62290253202894452</v>
      </c>
      <c r="R1192" s="364">
        <v>1.3214591696203801E-2</v>
      </c>
      <c r="S1192" s="653">
        <f t="shared" si="405"/>
        <v>60.149412860667567</v>
      </c>
      <c r="U1192">
        <f t="shared" si="406"/>
        <v>94</v>
      </c>
      <c r="V1192" t="str">
        <f t="shared" si="407"/>
        <v>Ne4</v>
      </c>
    </row>
    <row r="1193" spans="1:22" outlineLevel="2">
      <c r="A1193">
        <v>291</v>
      </c>
      <c r="B1193" t="s">
        <v>2657</v>
      </c>
      <c r="C1193" s="364">
        <v>3.977451990285068</v>
      </c>
      <c r="D1193" s="364">
        <v>0.70183237386221997</v>
      </c>
      <c r="E1193" s="364">
        <v>18.925775654873469</v>
      </c>
      <c r="F1193" s="364">
        <v>1.157828347992286</v>
      </c>
      <c r="G1193" s="364" t="s">
        <v>30</v>
      </c>
      <c r="H1193" s="364">
        <v>62989864.202595577</v>
      </c>
      <c r="I1193" s="364">
        <v>1.444061652464371</v>
      </c>
      <c r="J1193" s="364">
        <v>5.5573522330309162</v>
      </c>
      <c r="K1193" s="364">
        <v>1.525455083757429</v>
      </c>
      <c r="L1193" s="364">
        <v>58.73988466977579</v>
      </c>
      <c r="M1193" s="364" t="s">
        <v>30</v>
      </c>
      <c r="N1193" s="364" t="s">
        <v>30</v>
      </c>
      <c r="O1193" s="364" t="s">
        <v>30</v>
      </c>
      <c r="P1193" s="364">
        <v>1.022337643957927E-4</v>
      </c>
      <c r="Q1193" s="364">
        <v>0.88995009038262318</v>
      </c>
      <c r="R1193" s="364">
        <v>1.2127196257387051E-2</v>
      </c>
      <c r="S1193" s="653">
        <f t="shared" si="405"/>
        <v>58.73988466977579</v>
      </c>
      <c r="U1193">
        <f t="shared" si="406"/>
        <v>95</v>
      </c>
      <c r="V1193" t="str">
        <f t="shared" si="407"/>
        <v>EdK</v>
      </c>
    </row>
    <row r="1194" spans="1:22" outlineLevel="2">
      <c r="A1194">
        <v>292</v>
      </c>
      <c r="B1194" t="s">
        <v>2658</v>
      </c>
      <c r="C1194" s="364">
        <v>4.0537643144994204</v>
      </c>
      <c r="D1194" s="364">
        <v>0.72349397184370823</v>
      </c>
      <c r="E1194" s="364">
        <v>18.68499499167006</v>
      </c>
      <c r="F1194" s="364">
        <v>1.2558552780086449</v>
      </c>
      <c r="G1194" s="364" t="s">
        <v>30</v>
      </c>
      <c r="H1194" s="364">
        <v>64493886.588179849</v>
      </c>
      <c r="I1194" s="364">
        <v>2.2207022961715039</v>
      </c>
      <c r="J1194" s="364">
        <v>5.5269434248100229</v>
      </c>
      <c r="K1194" s="364">
        <v>1.7620600951211449</v>
      </c>
      <c r="L1194" s="364">
        <v>59.699876860184787</v>
      </c>
      <c r="M1194" s="364" t="s">
        <v>30</v>
      </c>
      <c r="N1194" s="364" t="s">
        <v>30</v>
      </c>
      <c r="O1194" s="364" t="s">
        <v>30</v>
      </c>
      <c r="P1194" s="364">
        <v>9.6541473703763765E-5</v>
      </c>
      <c r="Q1194" s="364">
        <v>1.002187943975827</v>
      </c>
      <c r="R1194" s="364">
        <v>1.2935875398083579E-2</v>
      </c>
      <c r="S1194" s="653">
        <f t="shared" si="405"/>
        <v>59.699876860184787</v>
      </c>
      <c r="U1194">
        <f t="shared" si="406"/>
        <v>96</v>
      </c>
      <c r="V1194" t="str">
        <f t="shared" si="407"/>
        <v>Mo3</v>
      </c>
    </row>
    <row r="1195" spans="1:22" outlineLevel="2">
      <c r="A1195">
        <v>293</v>
      </c>
      <c r="B1195" t="s">
        <v>2659</v>
      </c>
      <c r="C1195" s="364">
        <v>3.881502904006124</v>
      </c>
      <c r="D1195" s="364">
        <v>0.73515982245247602</v>
      </c>
      <c r="E1195" s="364">
        <v>18.64635573191859</v>
      </c>
      <c r="F1195" s="364">
        <v>1.1142341257444379</v>
      </c>
      <c r="G1195" s="364" t="s">
        <v>30</v>
      </c>
      <c r="H1195" s="364">
        <v>64073100.572131917</v>
      </c>
      <c r="I1195" s="364">
        <v>2.221257728238212</v>
      </c>
      <c r="J1195" s="364">
        <v>5.5594190313880869</v>
      </c>
      <c r="K1195" s="364">
        <v>1.9067545331241671</v>
      </c>
      <c r="L1195" s="364">
        <v>60.453712720033643</v>
      </c>
      <c r="M1195" s="364" t="s">
        <v>30</v>
      </c>
      <c r="N1195" s="364" t="s">
        <v>30</v>
      </c>
      <c r="O1195" s="364" t="s">
        <v>30</v>
      </c>
      <c r="P1195" s="364">
        <v>1.0101851595780019E-4</v>
      </c>
      <c r="Q1195" s="364">
        <v>1.370821560717645</v>
      </c>
      <c r="R1195" s="364">
        <v>1.066213686896521E-2</v>
      </c>
      <c r="S1195" s="653">
        <f t="shared" si="405"/>
        <v>60.453712720033643</v>
      </c>
      <c r="U1195">
        <f t="shared" si="406"/>
        <v>97</v>
      </c>
      <c r="V1195" t="str">
        <f t="shared" si="407"/>
        <v>Ra0</v>
      </c>
    </row>
    <row r="1196" spans="1:22" outlineLevel="2">
      <c r="A1196">
        <v>294</v>
      </c>
      <c r="B1196" t="s">
        <v>2660</v>
      </c>
      <c r="C1196" s="364">
        <v>3.6590087607106518</v>
      </c>
      <c r="D1196" s="364">
        <v>0.72510070272504779</v>
      </c>
      <c r="E1196" s="364">
        <v>18.560400296169998</v>
      </c>
      <c r="F1196" s="364">
        <v>1.1249076145310779</v>
      </c>
      <c r="G1196" s="364" t="s">
        <v>30</v>
      </c>
      <c r="H1196" s="364">
        <v>57527090.413078032</v>
      </c>
      <c r="I1196" s="364">
        <v>1.880335432381314</v>
      </c>
      <c r="J1196" s="364">
        <v>5.3765461471674243</v>
      </c>
      <c r="K1196" s="364">
        <v>1.7122501467863309</v>
      </c>
      <c r="L1196" s="364">
        <v>59.777792839750262</v>
      </c>
      <c r="M1196" s="364" t="s">
        <v>30</v>
      </c>
      <c r="N1196" s="364" t="s">
        <v>30</v>
      </c>
      <c r="O1196" s="364" t="s">
        <v>30</v>
      </c>
      <c r="P1196" s="364">
        <v>8.6992020720853144E-5</v>
      </c>
      <c r="Q1196" s="364">
        <v>0.72562564375798022</v>
      </c>
      <c r="R1196" s="364">
        <v>1.3142038422021451E-2</v>
      </c>
      <c r="S1196" s="653">
        <f t="shared" si="405"/>
        <v>59.777792839750262</v>
      </c>
      <c r="U1196">
        <f t="shared" si="406"/>
        <v>98</v>
      </c>
      <c r="V1196" t="str">
        <f t="shared" si="407"/>
        <v>In7</v>
      </c>
    </row>
    <row r="1197" spans="1:22" outlineLevel="2">
      <c r="A1197">
        <v>295</v>
      </c>
      <c r="B1197" t="s">
        <v>2661</v>
      </c>
      <c r="C1197" s="364">
        <v>3.8179790679827299</v>
      </c>
      <c r="D1197" s="364">
        <v>0.7262111114516101</v>
      </c>
      <c r="E1197" s="364">
        <v>19.189891518721101</v>
      </c>
      <c r="F1197" s="364">
        <v>1.078631355507836</v>
      </c>
      <c r="G1197" s="364" t="s">
        <v>30</v>
      </c>
      <c r="H1197" s="364">
        <v>56186607.049707681</v>
      </c>
      <c r="I1197" s="364">
        <v>2.1053676145757718</v>
      </c>
      <c r="J1197" s="364">
        <v>5.6084999496333463</v>
      </c>
      <c r="K1197" s="364">
        <v>1.7187015982140841</v>
      </c>
      <c r="L1197" s="364">
        <v>61.365129278090393</v>
      </c>
      <c r="M1197" s="364" t="s">
        <v>30</v>
      </c>
      <c r="N1197" s="364" t="s">
        <v>30</v>
      </c>
      <c r="O1197" s="364" t="s">
        <v>30</v>
      </c>
      <c r="P1197" s="364">
        <v>9.3805098521823201E-5</v>
      </c>
      <c r="Q1197" s="364">
        <v>0.71641371590855785</v>
      </c>
      <c r="R1197" s="364">
        <v>1.2826972681132981E-2</v>
      </c>
      <c r="S1197" s="653">
        <f t="shared" si="405"/>
        <v>61.365129278090393</v>
      </c>
      <c r="U1197">
        <f t="shared" si="406"/>
        <v>99</v>
      </c>
      <c r="V1197" t="str">
        <f t="shared" si="407"/>
        <v>Mi)</v>
      </c>
    </row>
    <row r="1198" spans="1:22" outlineLevel="2">
      <c r="A1198">
        <v>296</v>
      </c>
      <c r="B1198" t="s">
        <v>2662</v>
      </c>
      <c r="C1198" s="364">
        <v>3.753224500131874</v>
      </c>
      <c r="D1198" s="364">
        <v>0.71681649743087628</v>
      </c>
      <c r="E1198" s="364">
        <v>19.012076226501701</v>
      </c>
      <c r="F1198" s="364">
        <v>1.020852432151619</v>
      </c>
      <c r="G1198" s="364" t="s">
        <v>30</v>
      </c>
      <c r="H1198" s="364">
        <v>57164906.893024772</v>
      </c>
      <c r="I1198" s="364">
        <v>1.8018961574425429</v>
      </c>
      <c r="J1198" s="364">
        <v>4.79666585413114</v>
      </c>
      <c r="K1198" s="364">
        <v>1.576166037510065</v>
      </c>
      <c r="L1198" s="364">
        <v>58.17849673433561</v>
      </c>
      <c r="M1198" s="364" t="s">
        <v>30</v>
      </c>
      <c r="N1198" s="364" t="s">
        <v>30</v>
      </c>
      <c r="O1198" s="364" t="s">
        <v>30</v>
      </c>
      <c r="P1198" s="364">
        <v>7.6355159064781186E-5</v>
      </c>
      <c r="Q1198" s="364">
        <v>0.68325994929863332</v>
      </c>
      <c r="R1198" s="364">
        <v>1.379931491134145E-2</v>
      </c>
      <c r="S1198" s="653">
        <f t="shared" si="405"/>
        <v>58.17849673433561</v>
      </c>
      <c r="U1198">
        <f t="shared" si="406"/>
        <v>100</v>
      </c>
      <c r="V1198" t="str">
        <f t="shared" si="407"/>
        <v>An4</v>
      </c>
    </row>
    <row r="1199" spans="1:22" outlineLevel="2">
      <c r="A1199">
        <v>297</v>
      </c>
      <c r="B1199" t="s">
        <v>2663</v>
      </c>
      <c r="C1199" s="364">
        <v>3.7623935195505478</v>
      </c>
      <c r="D1199" s="364">
        <v>0.73245625605599529</v>
      </c>
      <c r="E1199" s="364">
        <v>18.978030041995119</v>
      </c>
      <c r="F1199" s="364">
        <v>1.090206015719912</v>
      </c>
      <c r="G1199" s="364" t="s">
        <v>30</v>
      </c>
      <c r="H1199" s="364">
        <v>54366950.826932468</v>
      </c>
      <c r="I1199" s="364">
        <v>2.0539526303717541</v>
      </c>
      <c r="J1199" s="364">
        <v>5.1707715297744752</v>
      </c>
      <c r="K1199" s="364">
        <v>1.6975393333266291</v>
      </c>
      <c r="L1199" s="364">
        <v>58.444278306171633</v>
      </c>
      <c r="M1199" s="364" t="s">
        <v>30</v>
      </c>
      <c r="N1199" s="364" t="s">
        <v>30</v>
      </c>
      <c r="O1199" s="364" t="s">
        <v>30</v>
      </c>
      <c r="P1199" s="364">
        <v>7.8816321968699828E-5</v>
      </c>
      <c r="Q1199" s="364">
        <v>0.5895281110592312</v>
      </c>
      <c r="R1199" s="364">
        <v>1.8137909212430251E-2</v>
      </c>
      <c r="S1199" s="653">
        <f t="shared" si="405"/>
        <v>58.444278306171633</v>
      </c>
      <c r="U1199">
        <f t="shared" si="406"/>
        <v>101</v>
      </c>
      <c r="V1199" t="str">
        <f t="shared" si="407"/>
        <v>Mi2</v>
      </c>
    </row>
    <row r="1200" spans="1:22" outlineLevel="2">
      <c r="A1200">
        <v>298</v>
      </c>
      <c r="B1200" t="s">
        <v>2664</v>
      </c>
      <c r="C1200" s="364">
        <v>3.1369303094331111</v>
      </c>
      <c r="D1200" s="364">
        <v>0.71254913690827326</v>
      </c>
      <c r="E1200" s="364">
        <v>17.251015028790679</v>
      </c>
      <c r="F1200" s="364">
        <v>0.99081434826619275</v>
      </c>
      <c r="G1200" s="364" t="s">
        <v>30</v>
      </c>
      <c r="H1200" s="364">
        <v>65549997.713132977</v>
      </c>
      <c r="I1200" s="364">
        <v>1.9336533469470021</v>
      </c>
      <c r="J1200" s="364">
        <v>5.6484895302823119</v>
      </c>
      <c r="K1200" s="364">
        <v>1.84071320479297</v>
      </c>
      <c r="L1200" s="364">
        <v>56.781032700865609</v>
      </c>
      <c r="M1200" s="364" t="s">
        <v>30</v>
      </c>
      <c r="N1200" s="364" t="s">
        <v>30</v>
      </c>
      <c r="O1200" s="364" t="s">
        <v>30</v>
      </c>
      <c r="P1200" s="364">
        <v>1.013967443020529E-4</v>
      </c>
      <c r="Q1200" s="364">
        <v>0.66016448936585226</v>
      </c>
      <c r="R1200" s="364">
        <v>1.5691485910475231E-2</v>
      </c>
      <c r="S1200" s="653">
        <f t="shared" si="405"/>
        <v>56.781032700865609</v>
      </c>
      <c r="U1200">
        <f t="shared" si="406"/>
        <v>102</v>
      </c>
      <c r="V1200" t="str">
        <f t="shared" si="407"/>
        <v>Gr7</v>
      </c>
    </row>
    <row r="1201" spans="1:22" outlineLevel="2">
      <c r="A1201">
        <v>299</v>
      </c>
      <c r="B1201" t="s">
        <v>2665</v>
      </c>
      <c r="C1201" s="364">
        <v>3.782214730995999</v>
      </c>
      <c r="D1201" s="364">
        <v>0.75057017602273202</v>
      </c>
      <c r="E1201" s="364">
        <v>18.7865209962522</v>
      </c>
      <c r="F1201" s="364">
        <v>1.2113396160331229</v>
      </c>
      <c r="G1201" s="364" t="s">
        <v>30</v>
      </c>
      <c r="H1201" s="364">
        <v>58328023.574069612</v>
      </c>
      <c r="I1201" s="364">
        <v>1.558067378272495</v>
      </c>
      <c r="J1201" s="364">
        <v>5.0332344130309874</v>
      </c>
      <c r="K1201" s="364">
        <v>1.726608799079234</v>
      </c>
      <c r="L1201" s="364">
        <v>58.10437805821838</v>
      </c>
      <c r="M1201" s="364" t="s">
        <v>30</v>
      </c>
      <c r="N1201" s="364" t="s">
        <v>30</v>
      </c>
      <c r="O1201" s="364" t="s">
        <v>30</v>
      </c>
      <c r="P1201" s="364">
        <v>7.6803072598079339E-5</v>
      </c>
      <c r="Q1201" s="364">
        <v>0.62350876904102748</v>
      </c>
      <c r="R1201" s="364">
        <v>1.518174114467355E-2</v>
      </c>
      <c r="S1201" s="653">
        <f t="shared" si="405"/>
        <v>58.10437805821838</v>
      </c>
      <c r="U1201">
        <f t="shared" si="406"/>
        <v>103</v>
      </c>
      <c r="V1201" t="str">
        <f t="shared" si="407"/>
        <v>Pe7</v>
      </c>
    </row>
    <row r="1202" spans="1:22" outlineLevel="2">
      <c r="A1202">
        <v>300</v>
      </c>
      <c r="B1202" t="s">
        <v>2666</v>
      </c>
      <c r="C1202" s="364">
        <v>3.8169956399642819</v>
      </c>
      <c r="D1202" s="364">
        <v>0.71023578782318253</v>
      </c>
      <c r="E1202" s="364">
        <v>16.8960139721848</v>
      </c>
      <c r="F1202" s="364">
        <v>1.037304225626364</v>
      </c>
      <c r="G1202" s="364" t="s">
        <v>30</v>
      </c>
      <c r="H1202" s="364">
        <v>75673719.611806855</v>
      </c>
      <c r="I1202" s="364">
        <v>1.496332030888655</v>
      </c>
      <c r="J1202" s="364">
        <v>5.2668698312236728</v>
      </c>
      <c r="K1202" s="364">
        <v>1.796666216506362</v>
      </c>
      <c r="L1202" s="364">
        <v>60.197138908637477</v>
      </c>
      <c r="M1202" s="364" t="s">
        <v>30</v>
      </c>
      <c r="N1202" s="364" t="s">
        <v>30</v>
      </c>
      <c r="O1202" s="364" t="s">
        <v>30</v>
      </c>
      <c r="P1202" s="364">
        <v>9.1745006101702189E-5</v>
      </c>
      <c r="Q1202" s="364">
        <v>1.537316925480207</v>
      </c>
      <c r="R1202" s="364">
        <v>1.082158273658803E-2</v>
      </c>
      <c r="S1202" s="653">
        <f t="shared" si="405"/>
        <v>60.197138908637477</v>
      </c>
      <c r="U1202">
        <f t="shared" si="406"/>
        <v>104</v>
      </c>
      <c r="V1202" t="str">
        <f t="shared" si="407"/>
        <v>Cr5</v>
      </c>
    </row>
    <row r="1203" spans="1:22" outlineLevel="2">
      <c r="A1203">
        <v>301</v>
      </c>
      <c r="B1203" t="s">
        <v>2667</v>
      </c>
      <c r="C1203" s="364">
        <v>3.8233223918325492</v>
      </c>
      <c r="D1203" s="364">
        <v>0.74500723160768645</v>
      </c>
      <c r="E1203" s="364">
        <v>18.571467689436229</v>
      </c>
      <c r="F1203" s="364">
        <v>1.1402012523261389</v>
      </c>
      <c r="G1203" s="364" t="s">
        <v>30</v>
      </c>
      <c r="H1203" s="364">
        <v>59332375.008410543</v>
      </c>
      <c r="I1203" s="364">
        <v>2.042810185066763</v>
      </c>
      <c r="J1203" s="364">
        <v>5.568255649568786</v>
      </c>
      <c r="K1203" s="364">
        <v>1.7941698575226319</v>
      </c>
      <c r="L1203" s="364">
        <v>59.936500828525197</v>
      </c>
      <c r="M1203" s="364" t="s">
        <v>30</v>
      </c>
      <c r="N1203" s="364" t="s">
        <v>30</v>
      </c>
      <c r="O1203" s="364" t="s">
        <v>30</v>
      </c>
      <c r="P1203" s="364">
        <v>9.1195886642910279E-5</v>
      </c>
      <c r="Q1203" s="364">
        <v>0.64827474446597111</v>
      </c>
      <c r="R1203" s="364">
        <v>1.456270533413705E-2</v>
      </c>
      <c r="S1203" s="653">
        <f t="shared" si="405"/>
        <v>59.936500828525197</v>
      </c>
      <c r="U1203">
        <f t="shared" si="406"/>
        <v>105</v>
      </c>
      <c r="V1203" t="str">
        <f t="shared" si="407"/>
        <v>Ne3</v>
      </c>
    </row>
    <row r="1204" spans="1:22" outlineLevel="2">
      <c r="A1204">
        <v>302</v>
      </c>
      <c r="B1204" t="s">
        <v>2668</v>
      </c>
      <c r="C1204" s="364">
        <v>3.7931717182195079</v>
      </c>
      <c r="D1204" s="364">
        <v>0.72364455923188509</v>
      </c>
      <c r="E1204" s="364">
        <v>17.641837387581781</v>
      </c>
      <c r="F1204" s="364">
        <v>0.98933369006163929</v>
      </c>
      <c r="G1204" s="364" t="s">
        <v>30</v>
      </c>
      <c r="H1204" s="364">
        <v>71436658.826401398</v>
      </c>
      <c r="I1204" s="364">
        <v>1.6410362078073391</v>
      </c>
      <c r="J1204" s="364">
        <v>5.4400328056298353</v>
      </c>
      <c r="K1204" s="364">
        <v>1.6250168574646009</v>
      </c>
      <c r="L1204" s="364">
        <v>58.115383471271969</v>
      </c>
      <c r="M1204" s="364" t="s">
        <v>30</v>
      </c>
      <c r="N1204" s="364" t="s">
        <v>30</v>
      </c>
      <c r="O1204" s="364" t="s">
        <v>30</v>
      </c>
      <c r="P1204" s="364">
        <v>9.7320344259822862E-5</v>
      </c>
      <c r="Q1204" s="364">
        <v>1.6063984276260601</v>
      </c>
      <c r="R1204" s="364">
        <v>1.0272340074129169E-2</v>
      </c>
      <c r="S1204" s="653">
        <f t="shared" si="405"/>
        <v>58.115383471271969</v>
      </c>
      <c r="U1204">
        <f t="shared" si="406"/>
        <v>106</v>
      </c>
      <c r="V1204" t="str">
        <f t="shared" si="407"/>
        <v>Co7</v>
      </c>
    </row>
    <row r="1205" spans="1:22" outlineLevel="2">
      <c r="A1205">
        <v>303</v>
      </c>
      <c r="B1205" t="s">
        <v>2669</v>
      </c>
      <c r="C1205" s="364">
        <v>3.7090771040276831</v>
      </c>
      <c r="D1205" s="364">
        <v>0.70830717454658354</v>
      </c>
      <c r="E1205" s="364">
        <v>18.308561687524001</v>
      </c>
      <c r="F1205" s="364">
        <v>0.97224528668174015</v>
      </c>
      <c r="G1205" s="364" t="s">
        <v>30</v>
      </c>
      <c r="H1205" s="364">
        <v>65316568.852438956</v>
      </c>
      <c r="I1205" s="364">
        <v>1.538106715368325</v>
      </c>
      <c r="J1205" s="364">
        <v>5.2475371577997896</v>
      </c>
      <c r="K1205" s="364">
        <v>1.820560009835533</v>
      </c>
      <c r="L1205" s="364">
        <v>57.889818983837159</v>
      </c>
      <c r="M1205" s="364" t="s">
        <v>30</v>
      </c>
      <c r="N1205" s="364" t="s">
        <v>30</v>
      </c>
      <c r="O1205" s="364" t="s">
        <v>30</v>
      </c>
      <c r="P1205" s="364">
        <v>9.1423733376993E-5</v>
      </c>
      <c r="Q1205" s="364">
        <v>0.87343959900701584</v>
      </c>
      <c r="R1205" s="364">
        <v>1.1818142225014559E-2</v>
      </c>
      <c r="S1205" s="653">
        <f t="shared" si="405"/>
        <v>57.889818983837159</v>
      </c>
      <c r="U1205">
        <f t="shared" si="406"/>
        <v>107</v>
      </c>
      <c r="V1205" t="str">
        <f t="shared" si="407"/>
        <v>Mi2</v>
      </c>
    </row>
    <row r="1206" spans="1:22" outlineLevel="2">
      <c r="A1206">
        <v>304</v>
      </c>
      <c r="B1206" t="s">
        <v>2670</v>
      </c>
      <c r="C1206" s="364">
        <v>3.736428572656763</v>
      </c>
      <c r="D1206" s="364">
        <v>0.72543907840716571</v>
      </c>
      <c r="E1206" s="364">
        <v>18.527925094633989</v>
      </c>
      <c r="F1206" s="364">
        <v>1.067579342299521</v>
      </c>
      <c r="G1206" s="364" t="s">
        <v>30</v>
      </c>
      <c r="H1206" s="364">
        <v>64590243.751645327</v>
      </c>
      <c r="I1206" s="364">
        <v>1.8004245231459</v>
      </c>
      <c r="J1206" s="364">
        <v>5.4333571274729531</v>
      </c>
      <c r="K1206" s="364">
        <v>1.6891351522765981</v>
      </c>
      <c r="L1206" s="364">
        <v>57.99182596426256</v>
      </c>
      <c r="M1206" s="364" t="s">
        <v>30</v>
      </c>
      <c r="N1206" s="364" t="s">
        <v>30</v>
      </c>
      <c r="O1206" s="364" t="s">
        <v>30</v>
      </c>
      <c r="P1206" s="364">
        <v>9.7532311859517215E-5</v>
      </c>
      <c r="Q1206" s="364">
        <v>0.79507210977780618</v>
      </c>
      <c r="R1206" s="364">
        <v>1.3203132867635111E-2</v>
      </c>
      <c r="S1206" s="653">
        <f t="shared" si="405"/>
        <v>57.99182596426256</v>
      </c>
      <c r="U1206">
        <f t="shared" si="406"/>
        <v>108</v>
      </c>
      <c r="V1206" t="str">
        <f t="shared" si="407"/>
        <v>Co3</v>
      </c>
    </row>
    <row r="1207" spans="1:22" outlineLevel="2">
      <c r="A1207">
        <v>305</v>
      </c>
      <c r="B1207" t="s">
        <v>2671</v>
      </c>
      <c r="C1207" s="364">
        <v>3.9818740201963312</v>
      </c>
      <c r="D1207" s="364">
        <v>0.70606368746327441</v>
      </c>
      <c r="E1207" s="364">
        <v>18.921535182805179</v>
      </c>
      <c r="F1207" s="364">
        <v>1.133738156285401</v>
      </c>
      <c r="G1207" s="364" t="s">
        <v>30</v>
      </c>
      <c r="H1207" s="364">
        <v>68310920.282600939</v>
      </c>
      <c r="I1207" s="364">
        <v>1.915863770860371</v>
      </c>
      <c r="J1207" s="364">
        <v>5.8478777150031718</v>
      </c>
      <c r="K1207" s="364">
        <v>1.908138515112046</v>
      </c>
      <c r="L1207" s="364">
        <v>59.421151629300503</v>
      </c>
      <c r="M1207" s="364" t="s">
        <v>30</v>
      </c>
      <c r="N1207" s="364" t="s">
        <v>30</v>
      </c>
      <c r="O1207" s="364" t="s">
        <v>30</v>
      </c>
      <c r="P1207" s="364">
        <v>1.0755573893327769E-4</v>
      </c>
      <c r="Q1207" s="364">
        <v>1.403645765544236</v>
      </c>
      <c r="R1207" s="364">
        <v>9.7702868508356203E-3</v>
      </c>
      <c r="S1207" s="653">
        <f t="shared" si="405"/>
        <v>59.421151629300503</v>
      </c>
      <c r="U1207">
        <f t="shared" si="406"/>
        <v>109</v>
      </c>
      <c r="V1207" t="str">
        <f t="shared" si="407"/>
        <v>Eg6</v>
      </c>
    </row>
    <row r="1208" spans="1:22" outlineLevel="2">
      <c r="A1208">
        <v>306</v>
      </c>
      <c r="B1208" t="s">
        <v>2672</v>
      </c>
      <c r="C1208" s="364">
        <v>3.7929762944243199</v>
      </c>
      <c r="D1208" s="364">
        <v>0.71510486450701194</v>
      </c>
      <c r="E1208" s="364">
        <v>17.75670912591173</v>
      </c>
      <c r="F1208" s="364">
        <v>1.076227200184759</v>
      </c>
      <c r="G1208" s="364" t="s">
        <v>30</v>
      </c>
      <c r="H1208" s="364">
        <v>73467263.197976187</v>
      </c>
      <c r="I1208" s="364">
        <v>1.8375289445922649</v>
      </c>
      <c r="J1208" s="364">
        <v>5.5046757600904481</v>
      </c>
      <c r="K1208" s="364">
        <v>2.0144229669756211</v>
      </c>
      <c r="L1208" s="364">
        <v>56.339640460792452</v>
      </c>
      <c r="M1208" s="364" t="s">
        <v>30</v>
      </c>
      <c r="N1208" s="364" t="s">
        <v>30</v>
      </c>
      <c r="O1208" s="364" t="s">
        <v>30</v>
      </c>
      <c r="P1208" s="364">
        <v>9.7014822545374223E-5</v>
      </c>
      <c r="Q1208" s="364">
        <v>0.70790324410329608</v>
      </c>
      <c r="R1208" s="364">
        <v>1.3747077428097269E-2</v>
      </c>
      <c r="S1208" s="653">
        <f t="shared" si="405"/>
        <v>56.339640460792452</v>
      </c>
      <c r="U1208">
        <f t="shared" si="406"/>
        <v>110</v>
      </c>
      <c r="V1208" t="str">
        <f t="shared" si="407"/>
        <v>Ya3</v>
      </c>
    </row>
    <row r="1209" spans="1:22" outlineLevel="2">
      <c r="A1209">
        <v>307</v>
      </c>
      <c r="B1209" t="s">
        <v>2673</v>
      </c>
      <c r="C1209" s="364">
        <v>3.7346718905053899</v>
      </c>
      <c r="D1209" s="364">
        <v>0.73916755606740847</v>
      </c>
      <c r="E1209" s="364">
        <v>18.125363251791239</v>
      </c>
      <c r="F1209" s="364">
        <v>1.1610533273277019</v>
      </c>
      <c r="G1209" s="364" t="s">
        <v>30</v>
      </c>
      <c r="H1209" s="364">
        <v>68595342.655655131</v>
      </c>
      <c r="I1209" s="364">
        <v>1.953054536662487</v>
      </c>
      <c r="J1209" s="364">
        <v>5.6584685719653018</v>
      </c>
      <c r="K1209" s="364">
        <v>1.8383115100570291</v>
      </c>
      <c r="L1209" s="364">
        <v>59.602919959121557</v>
      </c>
      <c r="M1209" s="364" t="s">
        <v>30</v>
      </c>
      <c r="N1209" s="364" t="s">
        <v>30</v>
      </c>
      <c r="O1209" s="364" t="s">
        <v>30</v>
      </c>
      <c r="P1209" s="364">
        <v>9.4385909612823457E-5</v>
      </c>
      <c r="Q1209" s="364">
        <v>1.6481187171012051</v>
      </c>
      <c r="R1209" s="364">
        <v>1.0684977082990229E-2</v>
      </c>
      <c r="S1209" s="653">
        <f t="shared" si="405"/>
        <v>59.602919959121557</v>
      </c>
      <c r="U1209">
        <f t="shared" si="406"/>
        <v>111</v>
      </c>
      <c r="V1209" t="str">
        <f t="shared" si="407"/>
        <v>Ka8</v>
      </c>
    </row>
    <row r="1210" spans="1:22" outlineLevel="2">
      <c r="A1210">
        <v>308</v>
      </c>
      <c r="B1210" t="s">
        <v>2674</v>
      </c>
      <c r="C1210" s="364">
        <v>4.056936496069194</v>
      </c>
      <c r="D1210" s="364">
        <v>0.74395387561421489</v>
      </c>
      <c r="E1210" s="364">
        <v>18.959894301327409</v>
      </c>
      <c r="F1210" s="364">
        <v>1.234393706195815</v>
      </c>
      <c r="G1210" s="364" t="s">
        <v>30</v>
      </c>
      <c r="H1210" s="364">
        <v>60629208.443208672</v>
      </c>
      <c r="I1210" s="364">
        <v>2.7197690169547548</v>
      </c>
      <c r="J1210" s="364">
        <v>5.6832338592640426</v>
      </c>
      <c r="K1210" s="364">
        <v>1.6835662624498191</v>
      </c>
      <c r="L1210" s="364">
        <v>59.759113723925608</v>
      </c>
      <c r="M1210" s="364" t="s">
        <v>30</v>
      </c>
      <c r="N1210" s="364" t="s">
        <v>30</v>
      </c>
      <c r="O1210" s="364" t="s">
        <v>30</v>
      </c>
      <c r="P1210" s="364">
        <v>1.033989382484152E-4</v>
      </c>
      <c r="Q1210" s="364">
        <v>0.84302340253964725</v>
      </c>
      <c r="R1210" s="364">
        <v>1.237897119232057E-2</v>
      </c>
      <c r="S1210" s="653">
        <f t="shared" si="405"/>
        <v>59.759113723925608</v>
      </c>
      <c r="U1210">
        <f t="shared" si="406"/>
        <v>112</v>
      </c>
      <c r="V1210" t="str">
        <f t="shared" si="407"/>
        <v>Wa0</v>
      </c>
    </row>
    <row r="1211" spans="1:22" outlineLevel="2">
      <c r="A1211">
        <v>309</v>
      </c>
      <c r="B1211" t="s">
        <v>2675</v>
      </c>
      <c r="C1211" s="364">
        <v>3.9323313203397841</v>
      </c>
      <c r="D1211" s="364">
        <v>0.71639646328116857</v>
      </c>
      <c r="E1211" s="364">
        <v>19.0060445808381</v>
      </c>
      <c r="F1211" s="364">
        <v>1.168940191452706</v>
      </c>
      <c r="G1211" s="364" t="s">
        <v>30</v>
      </c>
      <c r="H1211" s="364">
        <v>61694318.273359507</v>
      </c>
      <c r="I1211" s="364">
        <v>1.6329867623869121</v>
      </c>
      <c r="J1211" s="364">
        <v>5.4306981972972039</v>
      </c>
      <c r="K1211" s="364">
        <v>1.7105154102389151</v>
      </c>
      <c r="L1211" s="364">
        <v>59.763173012330363</v>
      </c>
      <c r="M1211" s="364" t="s">
        <v>30</v>
      </c>
      <c r="N1211" s="364" t="s">
        <v>30</v>
      </c>
      <c r="O1211" s="364" t="s">
        <v>30</v>
      </c>
      <c r="P1211" s="364">
        <v>9.1698633606063275E-5</v>
      </c>
      <c r="Q1211" s="364">
        <v>0.69923700355866525</v>
      </c>
      <c r="R1211" s="364">
        <v>1.350597374251347E-2</v>
      </c>
      <c r="S1211" s="653">
        <f t="shared" si="405"/>
        <v>59.763173012330363</v>
      </c>
      <c r="U1211">
        <f t="shared" si="406"/>
        <v>113</v>
      </c>
      <c r="V1211" t="str">
        <f t="shared" si="407"/>
        <v>Wi1</v>
      </c>
    </row>
    <row r="1212" spans="1:22" outlineLevel="2">
      <c r="A1212">
        <v>310</v>
      </c>
      <c r="B1212" t="s">
        <v>2676</v>
      </c>
      <c r="C1212" s="364">
        <v>3.8930881576070879</v>
      </c>
      <c r="D1212" s="364">
        <v>0.7634013899153167</v>
      </c>
      <c r="E1212" s="364">
        <v>18.728624943094161</v>
      </c>
      <c r="F1212" s="364">
        <v>1.1681513719329011</v>
      </c>
      <c r="G1212" s="364" t="s">
        <v>30</v>
      </c>
      <c r="H1212" s="364">
        <v>61112858.076017141</v>
      </c>
      <c r="I1212" s="364">
        <v>1.95895864135103</v>
      </c>
      <c r="J1212" s="364">
        <v>5.5385110959200556</v>
      </c>
      <c r="K1212" s="364">
        <v>1.513621981733374</v>
      </c>
      <c r="L1212" s="364">
        <v>61.196038691798051</v>
      </c>
      <c r="M1212" s="364" t="s">
        <v>30</v>
      </c>
      <c r="N1212" s="364" t="s">
        <v>30</v>
      </c>
      <c r="O1212" s="364" t="s">
        <v>30</v>
      </c>
      <c r="P1212" s="364">
        <v>9.9355389652503771E-5</v>
      </c>
      <c r="Q1212" s="364">
        <v>1.282867216122709</v>
      </c>
      <c r="R1212" s="364">
        <v>1.086044533525087E-2</v>
      </c>
      <c r="S1212" s="653">
        <f t="shared" si="405"/>
        <v>61.196038691798051</v>
      </c>
      <c r="U1212">
        <f t="shared" si="406"/>
        <v>114</v>
      </c>
      <c r="V1212" t="str">
        <f t="shared" si="407"/>
        <v>La0</v>
      </c>
    </row>
    <row r="1213" spans="1:22" outlineLevel="2">
      <c r="A1213">
        <v>311</v>
      </c>
      <c r="B1213" t="s">
        <v>2677</v>
      </c>
      <c r="C1213" s="364">
        <v>3.8520290723064421</v>
      </c>
      <c r="D1213" s="364">
        <v>0.76726559656896864</v>
      </c>
      <c r="E1213" s="364">
        <v>18.89120098926843</v>
      </c>
      <c r="F1213" s="364">
        <v>1.183167625017274</v>
      </c>
      <c r="G1213" s="364" t="s">
        <v>30</v>
      </c>
      <c r="H1213" s="364">
        <v>59069199.423531443</v>
      </c>
      <c r="I1213" s="364">
        <v>1.8249229789565009</v>
      </c>
      <c r="J1213" s="364">
        <v>5.2463810121252168</v>
      </c>
      <c r="K1213" s="364">
        <v>1.770677710316747</v>
      </c>
      <c r="L1213" s="364">
        <v>58.57225229644623</v>
      </c>
      <c r="M1213" s="364" t="s">
        <v>30</v>
      </c>
      <c r="N1213" s="364" t="s">
        <v>30</v>
      </c>
      <c r="O1213" s="364" t="s">
        <v>30</v>
      </c>
      <c r="P1213" s="364">
        <v>9.3325483566806083E-5</v>
      </c>
      <c r="Q1213" s="364">
        <v>0.81778918855590021</v>
      </c>
      <c r="R1213" s="364">
        <v>1.279373857646574E-2</v>
      </c>
      <c r="S1213" s="653">
        <f t="shared" si="405"/>
        <v>58.57225229644623</v>
      </c>
      <c r="U1213">
        <f t="shared" si="406"/>
        <v>115</v>
      </c>
      <c r="V1213" t="str">
        <f t="shared" si="407"/>
        <v>Gu9</v>
      </c>
    </row>
    <row r="1214" spans="1:22" outlineLevel="2">
      <c r="A1214">
        <v>312</v>
      </c>
      <c r="B1214" t="s">
        <v>2678</v>
      </c>
      <c r="C1214" s="364">
        <v>3.9509819796019339</v>
      </c>
      <c r="D1214" s="364">
        <v>0.71147775889543718</v>
      </c>
      <c r="E1214" s="364">
        <v>19.353880116056839</v>
      </c>
      <c r="F1214" s="364">
        <v>1.1086782919998259</v>
      </c>
      <c r="G1214" s="364" t="s">
        <v>30</v>
      </c>
      <c r="H1214" s="364">
        <v>53832837.728038378</v>
      </c>
      <c r="I1214" s="364">
        <v>1.91918428686387</v>
      </c>
      <c r="J1214" s="364">
        <v>5.910534596217544</v>
      </c>
      <c r="K1214" s="364">
        <v>1.8976317667881779</v>
      </c>
      <c r="L1214" s="364">
        <v>61.070243561300373</v>
      </c>
      <c r="M1214" s="364" t="s">
        <v>30</v>
      </c>
      <c r="N1214" s="364" t="s">
        <v>30</v>
      </c>
      <c r="O1214" s="364" t="s">
        <v>30</v>
      </c>
      <c r="P1214" s="364">
        <v>9.9026077499488621E-5</v>
      </c>
      <c r="Q1214" s="364">
        <v>0.72838430251532138</v>
      </c>
      <c r="R1214" s="364">
        <v>1.3608756730552519E-2</v>
      </c>
      <c r="S1214" s="653">
        <f t="shared" si="405"/>
        <v>61.070243561300373</v>
      </c>
      <c r="U1214">
        <f t="shared" si="406"/>
        <v>116</v>
      </c>
      <c r="V1214" t="str">
        <f t="shared" si="407"/>
        <v>Ke7</v>
      </c>
    </row>
    <row r="1215" spans="1:22" outlineLevel="2">
      <c r="A1215">
        <v>313</v>
      </c>
      <c r="B1215" t="s">
        <v>2679</v>
      </c>
      <c r="C1215" s="364">
        <v>3.5985162492361069</v>
      </c>
      <c r="D1215" s="364">
        <v>0.72474806599782637</v>
      </c>
      <c r="E1215" s="364">
        <v>18.45874155495293</v>
      </c>
      <c r="F1215" s="364">
        <v>1.096932011611806</v>
      </c>
      <c r="G1215" s="364" t="s">
        <v>30</v>
      </c>
      <c r="H1215" s="364">
        <v>58683633.13958931</v>
      </c>
      <c r="I1215" s="364">
        <v>1.8629748014833849</v>
      </c>
      <c r="J1215" s="364">
        <v>5.2075396183027713</v>
      </c>
      <c r="K1215" s="364">
        <v>1.809239854916965</v>
      </c>
      <c r="L1215" s="364">
        <v>59.239821477233548</v>
      </c>
      <c r="M1215" s="364" t="s">
        <v>30</v>
      </c>
      <c r="N1215" s="364" t="s">
        <v>30</v>
      </c>
      <c r="O1215" s="364" t="s">
        <v>30</v>
      </c>
      <c r="P1215" s="364">
        <v>8.4052559556015293E-5</v>
      </c>
      <c r="Q1215" s="364">
        <v>0.62483197097195053</v>
      </c>
      <c r="R1215" s="364">
        <v>1.4011645229544531E-2</v>
      </c>
      <c r="S1215" s="653">
        <f t="shared" si="405"/>
        <v>59.239821477233548</v>
      </c>
      <c r="U1215">
        <f t="shared" si="406"/>
        <v>117</v>
      </c>
      <c r="V1215" t="str">
        <f t="shared" si="407"/>
        <v>Ro9</v>
      </c>
    </row>
    <row r="1216" spans="1:22" outlineLevel="2">
      <c r="A1216">
        <v>314</v>
      </c>
      <c r="B1216" t="s">
        <v>2680</v>
      </c>
      <c r="C1216" s="364">
        <v>3.7901302565406829</v>
      </c>
      <c r="D1216" s="364">
        <v>0.73257520127262443</v>
      </c>
      <c r="E1216" s="364">
        <v>17.778551898348461</v>
      </c>
      <c r="F1216" s="364">
        <v>1.0287243729972659</v>
      </c>
      <c r="G1216" s="364" t="s">
        <v>30</v>
      </c>
      <c r="H1216" s="364">
        <v>67458296.910702959</v>
      </c>
      <c r="I1216" s="364">
        <v>2.0134768065167341</v>
      </c>
      <c r="J1216" s="364">
        <v>5.336195004862474</v>
      </c>
      <c r="K1216" s="364">
        <v>1.5872691206422751</v>
      </c>
      <c r="L1216" s="364">
        <v>63.613489071369273</v>
      </c>
      <c r="M1216" s="364" t="s">
        <v>30</v>
      </c>
      <c r="N1216" s="364" t="s">
        <v>30</v>
      </c>
      <c r="O1216" s="364" t="s">
        <v>30</v>
      </c>
      <c r="P1216" s="364">
        <v>8.0216513667701912E-5</v>
      </c>
      <c r="Q1216" s="364">
        <v>1.624269178816812</v>
      </c>
      <c r="R1216" s="364">
        <v>1.005447409277006E-2</v>
      </c>
      <c r="S1216" s="653">
        <f t="shared" si="405"/>
        <v>63.613489071369273</v>
      </c>
      <c r="U1216">
        <f t="shared" si="406"/>
        <v>118</v>
      </c>
      <c r="V1216" t="str">
        <f t="shared" si="407"/>
        <v>St)</v>
      </c>
    </row>
    <row r="1217" spans="1:22" outlineLevel="2">
      <c r="A1217">
        <v>315</v>
      </c>
      <c r="B1217" t="s">
        <v>2681</v>
      </c>
      <c r="C1217" s="364">
        <v>4.1743277957552793</v>
      </c>
      <c r="D1217" s="364">
        <v>0.71273643931112884</v>
      </c>
      <c r="E1217" s="364">
        <v>20.029564250970338</v>
      </c>
      <c r="F1217" s="364">
        <v>1.0899510517587869</v>
      </c>
      <c r="G1217" s="364" t="s">
        <v>30</v>
      </c>
      <c r="H1217" s="364">
        <v>57779179.005387679</v>
      </c>
      <c r="I1217" s="364">
        <v>2.486788183248875</v>
      </c>
      <c r="J1217" s="364">
        <v>5.9859090846816851</v>
      </c>
      <c r="K1217" s="364">
        <v>1.948527049786968</v>
      </c>
      <c r="L1217" s="364">
        <v>60.640828596427554</v>
      </c>
      <c r="M1217" s="364" t="s">
        <v>30</v>
      </c>
      <c r="N1217" s="364" t="s">
        <v>30</v>
      </c>
      <c r="O1217" s="364" t="s">
        <v>30</v>
      </c>
      <c r="P1217" s="364">
        <v>1.079140703556413E-4</v>
      </c>
      <c r="Q1217" s="364">
        <v>0.83997760667087484</v>
      </c>
      <c r="R1217" s="364">
        <v>1.2368390378632131E-2</v>
      </c>
      <c r="S1217" s="653">
        <f t="shared" si="405"/>
        <v>60.640828596427554</v>
      </c>
      <c r="U1217">
        <f t="shared" si="406"/>
        <v>119</v>
      </c>
      <c r="V1217" t="str">
        <f t="shared" si="407"/>
        <v>Le0</v>
      </c>
    </row>
    <row r="1218" spans="1:22" outlineLevel="2">
      <c r="A1218">
        <v>316</v>
      </c>
      <c r="B1218" t="s">
        <v>2682</v>
      </c>
      <c r="C1218" s="364">
        <v>3.4327384146673658</v>
      </c>
      <c r="D1218" s="364">
        <v>0.7476041526678906</v>
      </c>
      <c r="E1218" s="364">
        <v>18.514856952225081</v>
      </c>
      <c r="F1218" s="364">
        <v>1.141549690225601</v>
      </c>
      <c r="G1218" s="364" t="s">
        <v>30</v>
      </c>
      <c r="H1218" s="364">
        <v>54475220.200574733</v>
      </c>
      <c r="I1218" s="364">
        <v>2.058194564285182</v>
      </c>
      <c r="J1218" s="364">
        <v>5.2618447642647306</v>
      </c>
      <c r="K1218" s="364">
        <v>1.5906788353237491</v>
      </c>
      <c r="L1218" s="364">
        <v>60.5536402922571</v>
      </c>
      <c r="M1218" s="364" t="s">
        <v>30</v>
      </c>
      <c r="N1218" s="364" t="s">
        <v>30</v>
      </c>
      <c r="O1218" s="364" t="s">
        <v>30</v>
      </c>
      <c r="P1218" s="364">
        <v>8.1768179058488421E-5</v>
      </c>
      <c r="Q1218" s="364">
        <v>0.6284007836358132</v>
      </c>
      <c r="R1218" s="364">
        <v>1.371305436323189E-2</v>
      </c>
      <c r="S1218" s="653">
        <f t="shared" si="405"/>
        <v>60.5536402922571</v>
      </c>
      <c r="U1218">
        <f t="shared" si="406"/>
        <v>120</v>
      </c>
      <c r="V1218" t="str">
        <f t="shared" si="407"/>
        <v>An6</v>
      </c>
    </row>
    <row r="1219" spans="1:22" outlineLevel="2">
      <c r="A1219">
        <v>317</v>
      </c>
      <c r="B1219" t="s">
        <v>2683</v>
      </c>
      <c r="C1219" s="364">
        <v>3.9914869878742891</v>
      </c>
      <c r="D1219" s="364">
        <v>0.70306558024012433</v>
      </c>
      <c r="E1219" s="364">
        <v>18.521498517692759</v>
      </c>
      <c r="F1219" s="364">
        <v>1.091739280821769</v>
      </c>
      <c r="G1219" s="364" t="s">
        <v>30</v>
      </c>
      <c r="H1219" s="364">
        <v>65328105.714302927</v>
      </c>
      <c r="I1219" s="364">
        <v>2.0720395393919042</v>
      </c>
      <c r="J1219" s="364">
        <v>5.4537011278332272</v>
      </c>
      <c r="K1219" s="364">
        <v>1.765129407014252</v>
      </c>
      <c r="L1219" s="364">
        <v>62.976402946635552</v>
      </c>
      <c r="M1219" s="364" t="s">
        <v>30</v>
      </c>
      <c r="N1219" s="364" t="s">
        <v>30</v>
      </c>
      <c r="O1219" s="364" t="s">
        <v>30</v>
      </c>
      <c r="P1219" s="364">
        <v>8.5100044017629516E-5</v>
      </c>
      <c r="Q1219" s="364">
        <v>1.6036929719568651</v>
      </c>
      <c r="R1219" s="364">
        <v>1.0640453495259661E-2</v>
      </c>
      <c r="S1219" s="653">
        <f t="shared" si="405"/>
        <v>62.976402946635552</v>
      </c>
      <c r="U1219">
        <f t="shared" si="406"/>
        <v>121</v>
      </c>
      <c r="V1219" t="str">
        <f t="shared" si="407"/>
        <v xml:space="preserve">Ch </v>
      </c>
    </row>
    <row r="1220" spans="1:22" outlineLevel="2">
      <c r="A1220">
        <v>318</v>
      </c>
      <c r="B1220" t="s">
        <v>2684</v>
      </c>
      <c r="C1220" s="364">
        <v>3.8452887703879362</v>
      </c>
      <c r="D1220" s="364">
        <v>0.6448623744351919</v>
      </c>
      <c r="E1220" s="364">
        <v>18.537266543035908</v>
      </c>
      <c r="F1220" s="364">
        <v>0.92031023962348768</v>
      </c>
      <c r="G1220" s="364" t="s">
        <v>30</v>
      </c>
      <c r="H1220" s="364">
        <v>63691773.252343543</v>
      </c>
      <c r="I1220" s="364">
        <v>1.758096765517144</v>
      </c>
      <c r="J1220" s="364">
        <v>5.6464159771892524</v>
      </c>
      <c r="K1220" s="364">
        <v>1.794834084051095</v>
      </c>
      <c r="L1220" s="364">
        <v>59.08980625448023</v>
      </c>
      <c r="M1220" s="364" t="s">
        <v>30</v>
      </c>
      <c r="N1220" s="364" t="s">
        <v>30</v>
      </c>
      <c r="O1220" s="364" t="s">
        <v>30</v>
      </c>
      <c r="P1220" s="364">
        <v>9.6911367329098516E-5</v>
      </c>
      <c r="Q1220" s="364">
        <v>0.62624767521886937</v>
      </c>
      <c r="R1220" s="364">
        <v>1.340140219438877E-2</v>
      </c>
      <c r="S1220" s="653">
        <f t="shared" si="405"/>
        <v>59.08980625448023</v>
      </c>
      <c r="U1220">
        <f t="shared" si="406"/>
        <v>122</v>
      </c>
      <c r="V1220" t="str">
        <f t="shared" si="407"/>
        <v>GR5</v>
      </c>
    </row>
    <row r="1221" spans="1:22" outlineLevel="2">
      <c r="A1221">
        <v>319</v>
      </c>
      <c r="B1221" t="s">
        <v>2685</v>
      </c>
      <c r="C1221" s="364">
        <v>3.798214274602703</v>
      </c>
      <c r="D1221" s="364">
        <v>0.66369979172426741</v>
      </c>
      <c r="E1221" s="364">
        <v>18.325290239752611</v>
      </c>
      <c r="F1221" s="364">
        <v>1.091967078169152</v>
      </c>
      <c r="G1221" s="364" t="s">
        <v>30</v>
      </c>
      <c r="H1221" s="364">
        <v>62259048.857727587</v>
      </c>
      <c r="I1221" s="364">
        <v>2.0630990236032249</v>
      </c>
      <c r="J1221" s="364">
        <v>5.5219420595834512</v>
      </c>
      <c r="K1221" s="364">
        <v>1.7064011651758011</v>
      </c>
      <c r="L1221" s="364">
        <v>60.46639744974091</v>
      </c>
      <c r="M1221" s="364" t="s">
        <v>30</v>
      </c>
      <c r="N1221" s="364" t="s">
        <v>30</v>
      </c>
      <c r="O1221" s="364" t="s">
        <v>30</v>
      </c>
      <c r="P1221" s="364">
        <v>9.1386476157868772E-5</v>
      </c>
      <c r="Q1221" s="364">
        <v>0.65079023103856271</v>
      </c>
      <c r="R1221" s="364">
        <v>1.3508837331177741E-2</v>
      </c>
      <c r="S1221" s="653">
        <f t="shared" si="405"/>
        <v>60.46639744974091</v>
      </c>
      <c r="U1221">
        <f t="shared" si="406"/>
        <v>123</v>
      </c>
      <c r="V1221" t="str">
        <f t="shared" si="407"/>
        <v>Or)</v>
      </c>
    </row>
    <row r="1222" spans="1:22" outlineLevel="2">
      <c r="A1222">
        <v>320</v>
      </c>
      <c r="B1222" t="s">
        <v>2686</v>
      </c>
      <c r="C1222" s="364">
        <v>3.706368460402004</v>
      </c>
      <c r="D1222" s="364">
        <v>0.70332282348215514</v>
      </c>
      <c r="E1222" s="364">
        <v>17.228382530619189</v>
      </c>
      <c r="F1222" s="364">
        <v>0.92926580796442804</v>
      </c>
      <c r="G1222" s="364" t="s">
        <v>30</v>
      </c>
      <c r="H1222" s="364">
        <v>76237388.163968682</v>
      </c>
      <c r="I1222" s="364">
        <v>1.8412166109007859</v>
      </c>
      <c r="J1222" s="364">
        <v>5.5339651614741108</v>
      </c>
      <c r="K1222" s="364">
        <v>1.823133741989986</v>
      </c>
      <c r="L1222" s="364">
        <v>59.226873986238623</v>
      </c>
      <c r="M1222" s="364" t="s">
        <v>30</v>
      </c>
      <c r="N1222" s="364" t="s">
        <v>30</v>
      </c>
      <c r="O1222" s="364" t="s">
        <v>30</v>
      </c>
      <c r="P1222" s="364">
        <v>9.9739279786634604E-5</v>
      </c>
      <c r="Q1222" s="364">
        <v>0.84634381003405479</v>
      </c>
      <c r="R1222" s="364">
        <v>1.220045677973761E-2</v>
      </c>
      <c r="S1222" s="653">
        <f t="shared" si="405"/>
        <v>59.226873986238623</v>
      </c>
      <c r="U1222">
        <f t="shared" si="406"/>
        <v>124</v>
      </c>
      <c r="V1222" t="str">
        <f t="shared" si="407"/>
        <v>Av7</v>
      </c>
    </row>
    <row r="1223" spans="1:22" outlineLevel="2">
      <c r="A1223">
        <v>321</v>
      </c>
      <c r="B1223" t="s">
        <v>2687</v>
      </c>
      <c r="C1223" s="364">
        <v>3.8054899889155971</v>
      </c>
      <c r="D1223" s="364">
        <v>0.75253188791278802</v>
      </c>
      <c r="E1223" s="364">
        <v>18.747887654718181</v>
      </c>
      <c r="F1223" s="364">
        <v>1.0739774717017709</v>
      </c>
      <c r="G1223" s="364" t="s">
        <v>30</v>
      </c>
      <c r="H1223" s="364">
        <v>53618868.360122301</v>
      </c>
      <c r="I1223" s="364">
        <v>3.078377852733813</v>
      </c>
      <c r="J1223" s="364">
        <v>5.668220349323148</v>
      </c>
      <c r="K1223" s="364">
        <v>1.588725956281936</v>
      </c>
      <c r="L1223" s="364">
        <v>63.506168501479813</v>
      </c>
      <c r="M1223" s="364" t="s">
        <v>30</v>
      </c>
      <c r="N1223" s="364" t="s">
        <v>30</v>
      </c>
      <c r="O1223" s="364" t="s">
        <v>30</v>
      </c>
      <c r="P1223" s="364">
        <v>9.780770381963893E-5</v>
      </c>
      <c r="Q1223" s="364">
        <v>1.520516115561392</v>
      </c>
      <c r="R1223" s="364">
        <v>1.06940901899033E-2</v>
      </c>
      <c r="S1223" s="653">
        <f t="shared" si="405"/>
        <v>63.506168501479813</v>
      </c>
      <c r="U1223">
        <f t="shared" si="406"/>
        <v>125</v>
      </c>
      <c r="V1223" t="str">
        <f t="shared" si="407"/>
        <v>Cl5</v>
      </c>
    </row>
    <row r="1224" spans="1:22" outlineLevel="2">
      <c r="A1224">
        <v>322</v>
      </c>
      <c r="B1224" t="s">
        <v>2688</v>
      </c>
      <c r="C1224" s="364">
        <v>3.7021290841229502</v>
      </c>
      <c r="D1224" s="364">
        <v>0.75808164000586664</v>
      </c>
      <c r="E1224" s="364">
        <v>18.029500622475979</v>
      </c>
      <c r="F1224" s="364">
        <v>1.058514318278424</v>
      </c>
      <c r="G1224" s="364" t="s">
        <v>30</v>
      </c>
      <c r="H1224" s="364">
        <v>63552639.764107682</v>
      </c>
      <c r="I1224" s="364">
        <v>1.6824450301168969</v>
      </c>
      <c r="J1224" s="364">
        <v>5.3069816383071284</v>
      </c>
      <c r="K1224" s="364">
        <v>1.8148070306426181</v>
      </c>
      <c r="L1224" s="364">
        <v>58.401464076816467</v>
      </c>
      <c r="M1224" s="364" t="s">
        <v>30</v>
      </c>
      <c r="N1224" s="364" t="s">
        <v>30</v>
      </c>
      <c r="O1224" s="364" t="s">
        <v>30</v>
      </c>
      <c r="P1224" s="364">
        <v>9.2659833803710546E-5</v>
      </c>
      <c r="Q1224" s="364">
        <v>0.71298768751350727</v>
      </c>
      <c r="R1224" s="364">
        <v>1.1719142976761221E-2</v>
      </c>
      <c r="S1224" s="653">
        <f t="shared" ref="S1224:S1287" si="408">$L1224</f>
        <v>58.401464076816467</v>
      </c>
      <c r="U1224">
        <f t="shared" si="406"/>
        <v>126</v>
      </c>
      <c r="V1224" t="str">
        <f t="shared" si="407"/>
        <v>Ka2</v>
      </c>
    </row>
    <row r="1225" spans="1:22" outlineLevel="2">
      <c r="A1225">
        <v>323</v>
      </c>
      <c r="B1225" t="s">
        <v>2689</v>
      </c>
      <c r="C1225" s="364">
        <v>3.9103919801134381</v>
      </c>
      <c r="D1225" s="364">
        <v>0.71323216748257556</v>
      </c>
      <c r="E1225" s="364">
        <v>18.543168515428711</v>
      </c>
      <c r="F1225" s="364">
        <v>1.0075821022143501</v>
      </c>
      <c r="G1225" s="364" t="s">
        <v>30</v>
      </c>
      <c r="H1225" s="364">
        <v>65349661.57181292</v>
      </c>
      <c r="I1225" s="364">
        <v>1.637408385496901</v>
      </c>
      <c r="J1225" s="364">
        <v>4.8335103395483783</v>
      </c>
      <c r="K1225" s="364">
        <v>1.6688577541496989</v>
      </c>
      <c r="L1225" s="364">
        <v>61.580654233363752</v>
      </c>
      <c r="M1225" s="364" t="s">
        <v>30</v>
      </c>
      <c r="N1225" s="364" t="s">
        <v>30</v>
      </c>
      <c r="O1225" s="364" t="s">
        <v>30</v>
      </c>
      <c r="P1225" s="364">
        <v>7.6583481304106117E-5</v>
      </c>
      <c r="Q1225" s="364">
        <v>1.3445035581940039</v>
      </c>
      <c r="R1225" s="364">
        <v>1.163067984257724E-2</v>
      </c>
      <c r="S1225" s="653">
        <f t="shared" si="408"/>
        <v>61.580654233363752</v>
      </c>
      <c r="U1225">
        <f t="shared" ref="U1225:U1288" si="409">U1224+1</f>
        <v>127</v>
      </c>
      <c r="V1225" t="str">
        <f t="shared" si="407"/>
        <v>Al0</v>
      </c>
    </row>
    <row r="1226" spans="1:22" outlineLevel="2">
      <c r="A1226">
        <v>324</v>
      </c>
      <c r="B1226" t="s">
        <v>2690</v>
      </c>
      <c r="C1226" s="364">
        <v>3.9129469643762609</v>
      </c>
      <c r="D1226" s="364">
        <v>0.6772930696180447</v>
      </c>
      <c r="E1226" s="364">
        <v>18.722115045030311</v>
      </c>
      <c r="F1226" s="364">
        <v>1.010831342471213</v>
      </c>
      <c r="G1226" s="364" t="s">
        <v>30</v>
      </c>
      <c r="H1226" s="364">
        <v>65904221.176844031</v>
      </c>
      <c r="I1226" s="364">
        <v>1.5515711712818909</v>
      </c>
      <c r="J1226" s="364">
        <v>5.276468748501097</v>
      </c>
      <c r="K1226" s="364">
        <v>1.8237909662371941</v>
      </c>
      <c r="L1226" s="364">
        <v>59.702362875392467</v>
      </c>
      <c r="M1226" s="364" t="s">
        <v>30</v>
      </c>
      <c r="N1226" s="364" t="s">
        <v>30</v>
      </c>
      <c r="O1226" s="364" t="s">
        <v>30</v>
      </c>
      <c r="P1226" s="364">
        <v>9.0508940128964106E-5</v>
      </c>
      <c r="Q1226" s="364">
        <v>0.96710500142933209</v>
      </c>
      <c r="R1226" s="364">
        <v>1.1765352196154049E-2</v>
      </c>
      <c r="S1226" s="653">
        <f t="shared" si="408"/>
        <v>59.702362875392467</v>
      </c>
      <c r="U1226">
        <f t="shared" si="409"/>
        <v>128</v>
      </c>
      <c r="V1226" t="str">
        <f t="shared" si="407"/>
        <v>Ei)</v>
      </c>
    </row>
    <row r="1227" spans="1:22" outlineLevel="2">
      <c r="A1227">
        <v>325</v>
      </c>
      <c r="B1227" t="s">
        <v>2691</v>
      </c>
      <c r="C1227" s="364">
        <v>3.862058128289001</v>
      </c>
      <c r="D1227" s="364">
        <v>0.7333622155861047</v>
      </c>
      <c r="E1227" s="364">
        <v>17.882255157783359</v>
      </c>
      <c r="F1227" s="364">
        <v>1.168874145469146</v>
      </c>
      <c r="G1227" s="364" t="s">
        <v>30</v>
      </c>
      <c r="H1227" s="364">
        <v>68201851.064276576</v>
      </c>
      <c r="I1227" s="364">
        <v>1.7081322483449439</v>
      </c>
      <c r="J1227" s="364">
        <v>5.1464742703477837</v>
      </c>
      <c r="K1227" s="364">
        <v>1.8222598685810869</v>
      </c>
      <c r="L1227" s="364">
        <v>57.490486378848317</v>
      </c>
      <c r="M1227" s="364" t="s">
        <v>30</v>
      </c>
      <c r="N1227" s="364" t="s">
        <v>30</v>
      </c>
      <c r="O1227" s="364" t="s">
        <v>30</v>
      </c>
      <c r="P1227" s="364">
        <v>9.1622134472508661E-5</v>
      </c>
      <c r="Q1227" s="364">
        <v>0.74125235187806859</v>
      </c>
      <c r="R1227" s="364">
        <v>1.205211692692325E-2</v>
      </c>
      <c r="S1227" s="653">
        <f t="shared" si="408"/>
        <v>57.490486378848317</v>
      </c>
      <c r="U1227">
        <f t="shared" si="409"/>
        <v>129</v>
      </c>
      <c r="V1227" t="str">
        <f t="shared" ref="V1227:V1232" si="410">LEFT($B1227&amp;"  ",2)&amp;RIGHT(" "&amp;$B1227,1)</f>
        <v>Ya0</v>
      </c>
    </row>
    <row r="1228" spans="1:22" outlineLevel="2">
      <c r="A1228">
        <v>326</v>
      </c>
      <c r="B1228" t="s">
        <v>2692</v>
      </c>
      <c r="C1228" s="364">
        <v>3.6475634222914528</v>
      </c>
      <c r="D1228" s="364">
        <v>0.71170305510719256</v>
      </c>
      <c r="E1228" s="364">
        <v>18.588447734138171</v>
      </c>
      <c r="F1228" s="364">
        <v>1.107587637703376</v>
      </c>
      <c r="G1228" s="364" t="s">
        <v>30</v>
      </c>
      <c r="H1228" s="364">
        <v>61029992.239192218</v>
      </c>
      <c r="I1228" s="364">
        <v>1.745926968503801</v>
      </c>
      <c r="J1228" s="364">
        <v>5.1566892128840243</v>
      </c>
      <c r="K1228" s="364">
        <v>1.748876413748375</v>
      </c>
      <c r="L1228" s="364">
        <v>57.519222038044639</v>
      </c>
      <c r="M1228" s="364" t="s">
        <v>30</v>
      </c>
      <c r="N1228" s="364" t="s">
        <v>30</v>
      </c>
      <c r="O1228" s="364" t="s">
        <v>30</v>
      </c>
      <c r="P1228" s="364">
        <v>9.223422887791701E-5</v>
      </c>
      <c r="Q1228" s="364">
        <v>0.69152611274121789</v>
      </c>
      <c r="R1228" s="364">
        <v>1.16885368009452E-2</v>
      </c>
      <c r="S1228" s="653">
        <f t="shared" si="408"/>
        <v>57.519222038044639</v>
      </c>
      <c r="U1228">
        <f t="shared" si="409"/>
        <v>130</v>
      </c>
      <c r="V1228" t="str">
        <f t="shared" si="410"/>
        <v>Pe9</v>
      </c>
    </row>
    <row r="1229" spans="1:22" outlineLevel="2">
      <c r="A1229">
        <v>327</v>
      </c>
      <c r="B1229" t="s">
        <v>2693</v>
      </c>
      <c r="C1229" s="364">
        <v>3.287740023508829</v>
      </c>
      <c r="D1229" s="364">
        <v>0.69285929093459153</v>
      </c>
      <c r="E1229" s="364">
        <v>17.596320134156962</v>
      </c>
      <c r="F1229" s="364">
        <v>0.92357442200545115</v>
      </c>
      <c r="G1229" s="364" t="s">
        <v>30</v>
      </c>
      <c r="H1229" s="364">
        <v>70000294.191290081</v>
      </c>
      <c r="I1229" s="364">
        <v>1.673470622310012</v>
      </c>
      <c r="J1229" s="364">
        <v>5.3543673370019338</v>
      </c>
      <c r="K1229" s="364">
        <v>2.0120028079730701</v>
      </c>
      <c r="L1229" s="364">
        <v>54.893875246064717</v>
      </c>
      <c r="M1229" s="364" t="s">
        <v>30</v>
      </c>
      <c r="N1229" s="364" t="s">
        <v>30</v>
      </c>
      <c r="O1229" s="364" t="s">
        <v>30</v>
      </c>
      <c r="P1229" s="364">
        <v>9.9842338772383976E-5</v>
      </c>
      <c r="Q1229" s="364">
        <v>0.67786265593490791</v>
      </c>
      <c r="R1229" s="364">
        <v>1.194869391923039E-2</v>
      </c>
      <c r="S1229" s="653">
        <f t="shared" si="408"/>
        <v>54.893875246064717</v>
      </c>
      <c r="U1229">
        <f t="shared" si="409"/>
        <v>131</v>
      </c>
      <c r="V1229" t="str">
        <f t="shared" si="410"/>
        <v>Eu1</v>
      </c>
    </row>
    <row r="1230" spans="1:22" outlineLevel="2">
      <c r="A1230">
        <v>328</v>
      </c>
      <c r="B1230" t="s">
        <v>2694</v>
      </c>
      <c r="C1230" s="364">
        <v>3.9428375690644142</v>
      </c>
      <c r="D1230" s="364">
        <v>0.73025838170111068</v>
      </c>
      <c r="E1230" s="364">
        <v>18.871483700573101</v>
      </c>
      <c r="F1230" s="364">
        <v>1.054771314782851</v>
      </c>
      <c r="G1230" s="364" t="s">
        <v>30</v>
      </c>
      <c r="H1230" s="364">
        <v>59333348.582421333</v>
      </c>
      <c r="I1230" s="364">
        <v>1.688758804698359</v>
      </c>
      <c r="J1230" s="364">
        <v>5.5184236890417946</v>
      </c>
      <c r="K1230" s="364">
        <v>1.8419831932013111</v>
      </c>
      <c r="L1230" s="364">
        <v>58.283587054390253</v>
      </c>
      <c r="M1230" s="364" t="s">
        <v>30</v>
      </c>
      <c r="N1230" s="364" t="s">
        <v>30</v>
      </c>
      <c r="O1230" s="364" t="s">
        <v>30</v>
      </c>
      <c r="P1230" s="364">
        <v>9.5709771670340706E-5</v>
      </c>
      <c r="Q1230" s="364">
        <v>0.75249809440770499</v>
      </c>
      <c r="R1230" s="364">
        <v>1.281707093953743E-2</v>
      </c>
      <c r="S1230" s="653">
        <f t="shared" si="408"/>
        <v>58.283587054390253</v>
      </c>
      <c r="U1230">
        <f t="shared" si="409"/>
        <v>132</v>
      </c>
      <c r="V1230" t="str">
        <f t="shared" si="410"/>
        <v>Bu0</v>
      </c>
    </row>
    <row r="1231" spans="1:22" outlineLevel="2">
      <c r="A1231">
        <v>329</v>
      </c>
      <c r="B1231" t="s">
        <v>2695</v>
      </c>
      <c r="C1231" s="364">
        <v>3.6875519482393799</v>
      </c>
      <c r="D1231" s="364">
        <v>0.72537399548658255</v>
      </c>
      <c r="E1231" s="364">
        <v>18.535274904372649</v>
      </c>
      <c r="F1231" s="364">
        <v>1.1704393762453551</v>
      </c>
      <c r="G1231" s="364" t="s">
        <v>30</v>
      </c>
      <c r="H1231" s="364">
        <v>59345007.460471779</v>
      </c>
      <c r="I1231" s="364">
        <v>2.1084037154663959</v>
      </c>
      <c r="J1231" s="364">
        <v>5.3288779313176464</v>
      </c>
      <c r="K1231" s="364">
        <v>1.7188230934187909</v>
      </c>
      <c r="L1231" s="364">
        <v>59.038622167654673</v>
      </c>
      <c r="M1231" s="364" t="s">
        <v>30</v>
      </c>
      <c r="N1231" s="364" t="s">
        <v>30</v>
      </c>
      <c r="O1231" s="364" t="s">
        <v>30</v>
      </c>
      <c r="P1231" s="364">
        <v>8.802938166703296E-5</v>
      </c>
      <c r="Q1231" s="364">
        <v>0.65958490068042908</v>
      </c>
      <c r="R1231" s="364">
        <v>1.418720235383563E-2</v>
      </c>
      <c r="S1231" s="653">
        <f t="shared" si="408"/>
        <v>59.038622167654673</v>
      </c>
      <c r="U1231">
        <f t="shared" si="409"/>
        <v>133</v>
      </c>
      <c r="V1231" t="str">
        <f t="shared" si="410"/>
        <v>Hi6</v>
      </c>
    </row>
    <row r="1232" spans="1:22" outlineLevel="2">
      <c r="A1232" s="621">
        <v>330</v>
      </c>
      <c r="B1232" s="621" t="s">
        <v>2696</v>
      </c>
      <c r="C1232" s="622">
        <v>3.569121840102242</v>
      </c>
      <c r="D1232" s="622">
        <v>0.67804891734015282</v>
      </c>
      <c r="E1232" s="622">
        <v>18.078663968218489</v>
      </c>
      <c r="F1232" s="622">
        <v>1.085728706467354</v>
      </c>
      <c r="G1232" s="622" t="s">
        <v>30</v>
      </c>
      <c r="H1232" s="622">
        <v>70674416.474933147</v>
      </c>
      <c r="I1232" s="622">
        <v>1.557317424936584</v>
      </c>
      <c r="J1232" s="622">
        <v>5.3725885134404976</v>
      </c>
      <c r="K1232" s="622">
        <v>1.9135750678660719</v>
      </c>
      <c r="L1232" s="622">
        <v>56.601930223276852</v>
      </c>
      <c r="M1232" s="622" t="s">
        <v>30</v>
      </c>
      <c r="N1232" s="622" t="s">
        <v>30</v>
      </c>
      <c r="O1232" s="622" t="s">
        <v>30</v>
      </c>
      <c r="P1232" s="622">
        <v>1.048371793157862E-4</v>
      </c>
      <c r="Q1232" s="622">
        <v>1.0922342296211851</v>
      </c>
      <c r="R1232" s="622">
        <v>1.002140950591077E-2</v>
      </c>
      <c r="S1232" s="653">
        <f t="shared" si="408"/>
        <v>56.601930223276852</v>
      </c>
      <c r="U1232">
        <f t="shared" si="409"/>
        <v>134</v>
      </c>
      <c r="V1232" t="str">
        <f t="shared" si="410"/>
        <v>Hi3</v>
      </c>
    </row>
    <row r="1233" spans="1:22" outlineLevel="1">
      <c r="A1233" s="623" t="s">
        <v>2520</v>
      </c>
      <c r="B1233" s="623"/>
      <c r="C1233" s="624"/>
      <c r="D1233" s="624" t="s">
        <v>30</v>
      </c>
      <c r="E1233" s="624"/>
      <c r="F1233" s="624" t="s">
        <v>30</v>
      </c>
      <c r="G1233" s="624"/>
      <c r="H1233" s="624"/>
      <c r="I1233" s="624"/>
      <c r="J1233" s="624"/>
      <c r="K1233" s="624"/>
      <c r="L1233" s="624"/>
      <c r="M1233" s="624"/>
      <c r="N1233" s="624"/>
      <c r="O1233" s="624"/>
      <c r="P1233" s="624"/>
      <c r="Q1233" s="624"/>
      <c r="R1233" s="624" t="s">
        <v>30</v>
      </c>
      <c r="S1233" s="653">
        <f t="shared" si="408"/>
        <v>0</v>
      </c>
      <c r="U1233">
        <v>0</v>
      </c>
      <c r="V1233" s="652" t="s">
        <v>2536</v>
      </c>
    </row>
    <row r="1234" spans="1:22" outlineLevel="2">
      <c r="A1234">
        <v>332</v>
      </c>
      <c r="C1234" s="364"/>
      <c r="D1234" s="364" t="s">
        <v>30</v>
      </c>
      <c r="E1234" s="364"/>
      <c r="F1234" s="364" t="s">
        <v>30</v>
      </c>
      <c r="G1234" s="364"/>
      <c r="H1234" s="364"/>
      <c r="I1234" s="364"/>
      <c r="J1234" s="364"/>
      <c r="K1234" s="364"/>
      <c r="L1234" s="364"/>
      <c r="M1234" s="364"/>
      <c r="N1234" s="364"/>
      <c r="O1234" s="364"/>
      <c r="P1234" s="364"/>
      <c r="Q1234" s="364"/>
      <c r="R1234" s="364" t="s">
        <v>30</v>
      </c>
      <c r="S1234" s="653">
        <f t="shared" si="408"/>
        <v>0</v>
      </c>
      <c r="U1234">
        <f t="shared" si="409"/>
        <v>1</v>
      </c>
      <c r="V1234" t="str">
        <f t="shared" ref="V1234:V1297" si="411">LEFT($B1234&amp;"  ",2)&amp;RIGHT(" "&amp;$B1234,1)</f>
        <v xml:space="preserve">   </v>
      </c>
    </row>
    <row r="1235" spans="1:22" outlineLevel="2">
      <c r="A1235">
        <v>333</v>
      </c>
      <c r="C1235" s="364"/>
      <c r="D1235" s="364" t="s">
        <v>30</v>
      </c>
      <c r="E1235" s="364"/>
      <c r="F1235" s="364" t="s">
        <v>30</v>
      </c>
      <c r="G1235" s="364"/>
      <c r="H1235" s="364"/>
      <c r="I1235" s="364"/>
      <c r="J1235" s="364"/>
      <c r="K1235" s="364"/>
      <c r="L1235" s="364"/>
      <c r="M1235" s="364"/>
      <c r="N1235" s="364"/>
      <c r="O1235" s="364"/>
      <c r="P1235" s="364"/>
      <c r="Q1235" s="364"/>
      <c r="R1235" s="364" t="s">
        <v>30</v>
      </c>
      <c r="S1235" s="653">
        <f t="shared" si="408"/>
        <v>0</v>
      </c>
      <c r="U1235">
        <f t="shared" si="409"/>
        <v>2</v>
      </c>
      <c r="V1235" t="str">
        <f t="shared" si="411"/>
        <v xml:space="preserve">   </v>
      </c>
    </row>
    <row r="1236" spans="1:22" outlineLevel="2">
      <c r="A1236">
        <v>334</v>
      </c>
      <c r="C1236" s="364"/>
      <c r="D1236" s="364" t="s">
        <v>30</v>
      </c>
      <c r="E1236" s="364"/>
      <c r="F1236" s="364" t="s">
        <v>30</v>
      </c>
      <c r="G1236" s="364"/>
      <c r="H1236" s="364"/>
      <c r="I1236" s="364"/>
      <c r="J1236" s="364"/>
      <c r="K1236" s="364"/>
      <c r="L1236" s="364"/>
      <c r="M1236" s="364"/>
      <c r="N1236" s="364"/>
      <c r="O1236" s="364"/>
      <c r="P1236" s="364"/>
      <c r="Q1236" s="364"/>
      <c r="R1236" s="364" t="s">
        <v>30</v>
      </c>
      <c r="S1236" s="653">
        <f t="shared" si="408"/>
        <v>0</v>
      </c>
      <c r="U1236">
        <f t="shared" si="409"/>
        <v>3</v>
      </c>
      <c r="V1236" t="str">
        <f t="shared" si="411"/>
        <v xml:space="preserve">   </v>
      </c>
    </row>
    <row r="1237" spans="1:22" outlineLevel="2">
      <c r="A1237">
        <v>335</v>
      </c>
      <c r="C1237" s="364"/>
      <c r="D1237" s="364" t="s">
        <v>30</v>
      </c>
      <c r="E1237" s="364"/>
      <c r="F1237" s="364" t="s">
        <v>30</v>
      </c>
      <c r="G1237" s="364"/>
      <c r="H1237" s="364"/>
      <c r="I1237" s="364"/>
      <c r="J1237" s="364"/>
      <c r="K1237" s="364"/>
      <c r="L1237" s="364"/>
      <c r="M1237" s="364"/>
      <c r="N1237" s="364"/>
      <c r="O1237" s="364"/>
      <c r="P1237" s="364"/>
      <c r="Q1237" s="364"/>
      <c r="R1237" s="364" t="s">
        <v>30</v>
      </c>
      <c r="S1237" s="653">
        <f t="shared" si="408"/>
        <v>0</v>
      </c>
      <c r="U1237">
        <f t="shared" si="409"/>
        <v>4</v>
      </c>
      <c r="V1237" t="str">
        <f t="shared" si="411"/>
        <v xml:space="preserve">   </v>
      </c>
    </row>
    <row r="1238" spans="1:22" outlineLevel="2">
      <c r="A1238">
        <v>336</v>
      </c>
      <c r="C1238" s="364"/>
      <c r="D1238" s="364" t="s">
        <v>30</v>
      </c>
      <c r="E1238" s="364"/>
      <c r="F1238" s="364" t="s">
        <v>30</v>
      </c>
      <c r="G1238" s="364"/>
      <c r="H1238" s="364"/>
      <c r="I1238" s="364"/>
      <c r="J1238" s="364"/>
      <c r="K1238" s="364"/>
      <c r="L1238" s="364"/>
      <c r="M1238" s="364"/>
      <c r="N1238" s="364"/>
      <c r="O1238" s="364"/>
      <c r="P1238" s="364"/>
      <c r="Q1238" s="364"/>
      <c r="R1238" s="364" t="s">
        <v>30</v>
      </c>
      <c r="S1238" s="653">
        <f t="shared" si="408"/>
        <v>0</v>
      </c>
      <c r="U1238">
        <f t="shared" si="409"/>
        <v>5</v>
      </c>
      <c r="V1238" t="str">
        <f t="shared" si="411"/>
        <v xml:space="preserve">   </v>
      </c>
    </row>
    <row r="1239" spans="1:22" outlineLevel="2">
      <c r="A1239">
        <v>337</v>
      </c>
      <c r="C1239" s="364"/>
      <c r="D1239" s="364" t="s">
        <v>30</v>
      </c>
      <c r="E1239" s="364"/>
      <c r="F1239" s="364" t="s">
        <v>30</v>
      </c>
      <c r="G1239" s="364"/>
      <c r="H1239" s="364"/>
      <c r="I1239" s="364"/>
      <c r="J1239" s="364"/>
      <c r="K1239" s="364"/>
      <c r="L1239" s="364"/>
      <c r="M1239" s="364"/>
      <c r="N1239" s="364"/>
      <c r="O1239" s="364"/>
      <c r="P1239" s="364"/>
      <c r="Q1239" s="364"/>
      <c r="R1239" s="364" t="s">
        <v>30</v>
      </c>
      <c r="S1239" s="653">
        <f t="shared" si="408"/>
        <v>0</v>
      </c>
      <c r="U1239">
        <f t="shared" si="409"/>
        <v>6</v>
      </c>
      <c r="V1239" t="str">
        <f t="shared" si="411"/>
        <v xml:space="preserve">   </v>
      </c>
    </row>
    <row r="1240" spans="1:22" outlineLevel="2">
      <c r="A1240">
        <v>338</v>
      </c>
      <c r="C1240" s="364"/>
      <c r="D1240" s="364" t="s">
        <v>30</v>
      </c>
      <c r="E1240" s="364"/>
      <c r="F1240" s="364" t="s">
        <v>30</v>
      </c>
      <c r="G1240" s="364"/>
      <c r="H1240" s="364"/>
      <c r="I1240" s="364"/>
      <c r="J1240" s="364"/>
      <c r="K1240" s="364"/>
      <c r="L1240" s="364"/>
      <c r="M1240" s="364"/>
      <c r="N1240" s="364"/>
      <c r="O1240" s="364"/>
      <c r="P1240" s="364"/>
      <c r="Q1240" s="364"/>
      <c r="R1240" s="364" t="s">
        <v>30</v>
      </c>
      <c r="S1240" s="653">
        <f t="shared" si="408"/>
        <v>0</v>
      </c>
      <c r="U1240">
        <f t="shared" si="409"/>
        <v>7</v>
      </c>
      <c r="V1240" t="str">
        <f t="shared" si="411"/>
        <v xml:space="preserve">   </v>
      </c>
    </row>
    <row r="1241" spans="1:22" outlineLevel="2">
      <c r="A1241">
        <v>339</v>
      </c>
      <c r="C1241" s="364"/>
      <c r="D1241" s="364" t="s">
        <v>30</v>
      </c>
      <c r="E1241" s="364"/>
      <c r="F1241" s="364" t="s">
        <v>30</v>
      </c>
      <c r="G1241" s="364"/>
      <c r="H1241" s="364"/>
      <c r="I1241" s="364"/>
      <c r="J1241" s="364"/>
      <c r="K1241" s="364"/>
      <c r="L1241" s="364"/>
      <c r="M1241" s="364"/>
      <c r="N1241" s="364"/>
      <c r="O1241" s="364"/>
      <c r="P1241" s="364"/>
      <c r="Q1241" s="364"/>
      <c r="R1241" s="364" t="s">
        <v>30</v>
      </c>
      <c r="S1241" s="653">
        <f t="shared" si="408"/>
        <v>0</v>
      </c>
      <c r="U1241">
        <f t="shared" si="409"/>
        <v>8</v>
      </c>
      <c r="V1241" t="str">
        <f t="shared" si="411"/>
        <v xml:space="preserve">   </v>
      </c>
    </row>
    <row r="1242" spans="1:22" outlineLevel="2">
      <c r="A1242">
        <v>340</v>
      </c>
      <c r="C1242" s="364"/>
      <c r="D1242" s="364" t="s">
        <v>30</v>
      </c>
      <c r="E1242" s="364"/>
      <c r="F1242" s="364" t="s">
        <v>30</v>
      </c>
      <c r="G1242" s="364"/>
      <c r="H1242" s="364"/>
      <c r="I1242" s="364"/>
      <c r="J1242" s="364"/>
      <c r="K1242" s="364"/>
      <c r="L1242" s="364"/>
      <c r="M1242" s="364"/>
      <c r="N1242" s="364"/>
      <c r="O1242" s="364"/>
      <c r="P1242" s="364"/>
      <c r="Q1242" s="364"/>
      <c r="R1242" s="364" t="s">
        <v>30</v>
      </c>
      <c r="S1242" s="653">
        <f t="shared" si="408"/>
        <v>0</v>
      </c>
      <c r="U1242">
        <f t="shared" si="409"/>
        <v>9</v>
      </c>
      <c r="V1242" t="str">
        <f t="shared" si="411"/>
        <v xml:space="preserve">   </v>
      </c>
    </row>
    <row r="1243" spans="1:22" outlineLevel="2">
      <c r="A1243">
        <v>341</v>
      </c>
      <c r="C1243" s="364"/>
      <c r="D1243" s="364" t="s">
        <v>30</v>
      </c>
      <c r="E1243" s="364"/>
      <c r="F1243" s="364" t="s">
        <v>30</v>
      </c>
      <c r="G1243" s="364"/>
      <c r="H1243" s="364"/>
      <c r="I1243" s="364"/>
      <c r="J1243" s="364"/>
      <c r="K1243" s="364"/>
      <c r="L1243" s="364"/>
      <c r="M1243" s="364"/>
      <c r="N1243" s="364"/>
      <c r="O1243" s="364"/>
      <c r="P1243" s="364"/>
      <c r="Q1243" s="364"/>
      <c r="R1243" s="364" t="s">
        <v>30</v>
      </c>
      <c r="S1243" s="653">
        <f t="shared" si="408"/>
        <v>0</v>
      </c>
      <c r="U1243">
        <f t="shared" si="409"/>
        <v>10</v>
      </c>
      <c r="V1243" t="str">
        <f t="shared" si="411"/>
        <v xml:space="preserve">   </v>
      </c>
    </row>
    <row r="1244" spans="1:22" outlineLevel="2">
      <c r="A1244">
        <v>342</v>
      </c>
      <c r="C1244" s="364"/>
      <c r="D1244" s="364" t="s">
        <v>30</v>
      </c>
      <c r="E1244" s="364"/>
      <c r="F1244" s="364" t="s">
        <v>30</v>
      </c>
      <c r="G1244" s="364"/>
      <c r="H1244" s="364"/>
      <c r="I1244" s="364"/>
      <c r="J1244" s="364"/>
      <c r="K1244" s="364"/>
      <c r="L1244" s="364"/>
      <c r="M1244" s="364"/>
      <c r="N1244" s="364"/>
      <c r="O1244" s="364"/>
      <c r="P1244" s="364"/>
      <c r="Q1244" s="364"/>
      <c r="R1244" s="364" t="s">
        <v>30</v>
      </c>
      <c r="S1244" s="653">
        <f t="shared" si="408"/>
        <v>0</v>
      </c>
      <c r="U1244">
        <f t="shared" si="409"/>
        <v>11</v>
      </c>
      <c r="V1244" t="str">
        <f t="shared" si="411"/>
        <v xml:space="preserve">   </v>
      </c>
    </row>
    <row r="1245" spans="1:22" outlineLevel="2">
      <c r="A1245">
        <v>343</v>
      </c>
      <c r="C1245" s="364"/>
      <c r="D1245" s="364" t="s">
        <v>30</v>
      </c>
      <c r="E1245" s="364"/>
      <c r="F1245" s="364" t="s">
        <v>30</v>
      </c>
      <c r="G1245" s="364"/>
      <c r="H1245" s="364"/>
      <c r="I1245" s="364"/>
      <c r="J1245" s="364"/>
      <c r="K1245" s="364"/>
      <c r="L1245" s="364"/>
      <c r="M1245" s="364"/>
      <c r="N1245" s="364"/>
      <c r="O1245" s="364"/>
      <c r="P1245" s="364"/>
      <c r="Q1245" s="364"/>
      <c r="R1245" s="364" t="s">
        <v>30</v>
      </c>
      <c r="S1245" s="653">
        <f t="shared" si="408"/>
        <v>0</v>
      </c>
      <c r="U1245">
        <f t="shared" si="409"/>
        <v>12</v>
      </c>
      <c r="V1245" t="str">
        <f t="shared" si="411"/>
        <v xml:space="preserve">   </v>
      </c>
    </row>
    <row r="1246" spans="1:22" outlineLevel="2">
      <c r="A1246">
        <v>344</v>
      </c>
      <c r="C1246" s="364"/>
      <c r="D1246" s="364" t="s">
        <v>30</v>
      </c>
      <c r="E1246" s="364"/>
      <c r="F1246" s="364" t="s">
        <v>30</v>
      </c>
      <c r="G1246" s="364"/>
      <c r="H1246" s="364"/>
      <c r="I1246" s="364"/>
      <c r="J1246" s="364"/>
      <c r="K1246" s="364"/>
      <c r="L1246" s="364"/>
      <c r="M1246" s="364"/>
      <c r="N1246" s="364"/>
      <c r="O1246" s="364"/>
      <c r="P1246" s="364"/>
      <c r="Q1246" s="364"/>
      <c r="R1246" s="364" t="s">
        <v>30</v>
      </c>
      <c r="S1246" s="653">
        <f t="shared" si="408"/>
        <v>0</v>
      </c>
      <c r="U1246">
        <f t="shared" si="409"/>
        <v>13</v>
      </c>
      <c r="V1246" t="str">
        <f t="shared" si="411"/>
        <v xml:space="preserve">   </v>
      </c>
    </row>
    <row r="1247" spans="1:22" outlineLevel="2">
      <c r="A1247">
        <v>345</v>
      </c>
      <c r="C1247" s="364"/>
      <c r="D1247" s="364" t="s">
        <v>30</v>
      </c>
      <c r="E1247" s="364"/>
      <c r="F1247" s="364" t="s">
        <v>30</v>
      </c>
      <c r="G1247" s="364"/>
      <c r="H1247" s="364"/>
      <c r="I1247" s="364"/>
      <c r="J1247" s="364"/>
      <c r="K1247" s="364"/>
      <c r="L1247" s="364"/>
      <c r="M1247" s="364"/>
      <c r="N1247" s="364"/>
      <c r="O1247" s="364"/>
      <c r="P1247" s="364"/>
      <c r="Q1247" s="364"/>
      <c r="R1247" s="364" t="s">
        <v>30</v>
      </c>
      <c r="S1247" s="653">
        <f t="shared" si="408"/>
        <v>0</v>
      </c>
      <c r="U1247">
        <f t="shared" si="409"/>
        <v>14</v>
      </c>
      <c r="V1247" t="str">
        <f t="shared" si="411"/>
        <v xml:space="preserve">   </v>
      </c>
    </row>
    <row r="1248" spans="1:22" outlineLevel="2">
      <c r="A1248">
        <v>346</v>
      </c>
      <c r="C1248" s="364"/>
      <c r="D1248" s="364" t="s">
        <v>30</v>
      </c>
      <c r="E1248" s="364"/>
      <c r="F1248" s="364" t="s">
        <v>30</v>
      </c>
      <c r="G1248" s="364"/>
      <c r="H1248" s="364"/>
      <c r="I1248" s="364"/>
      <c r="J1248" s="364"/>
      <c r="K1248" s="364"/>
      <c r="L1248" s="364"/>
      <c r="M1248" s="364"/>
      <c r="N1248" s="364"/>
      <c r="O1248" s="364"/>
      <c r="P1248" s="364"/>
      <c r="Q1248" s="364"/>
      <c r="R1248" s="364" t="s">
        <v>30</v>
      </c>
      <c r="S1248" s="653">
        <f t="shared" si="408"/>
        <v>0</v>
      </c>
      <c r="U1248">
        <f t="shared" si="409"/>
        <v>15</v>
      </c>
      <c r="V1248" t="str">
        <f t="shared" si="411"/>
        <v xml:space="preserve">   </v>
      </c>
    </row>
    <row r="1249" spans="1:22" outlineLevel="2">
      <c r="A1249">
        <v>347</v>
      </c>
      <c r="C1249" s="364"/>
      <c r="D1249" s="364" t="s">
        <v>30</v>
      </c>
      <c r="E1249" s="364"/>
      <c r="F1249" s="364" t="s">
        <v>30</v>
      </c>
      <c r="G1249" s="364"/>
      <c r="H1249" s="364"/>
      <c r="I1249" s="364"/>
      <c r="J1249" s="364"/>
      <c r="K1249" s="364"/>
      <c r="L1249" s="364"/>
      <c r="M1249" s="364"/>
      <c r="N1249" s="364"/>
      <c r="O1249" s="364"/>
      <c r="P1249" s="364"/>
      <c r="Q1249" s="364"/>
      <c r="R1249" s="364" t="s">
        <v>30</v>
      </c>
      <c r="S1249" s="653">
        <f t="shared" si="408"/>
        <v>0</v>
      </c>
      <c r="U1249">
        <f t="shared" si="409"/>
        <v>16</v>
      </c>
      <c r="V1249" t="str">
        <f t="shared" si="411"/>
        <v xml:space="preserve">   </v>
      </c>
    </row>
    <row r="1250" spans="1:22" outlineLevel="2">
      <c r="A1250">
        <v>348</v>
      </c>
      <c r="C1250" s="364"/>
      <c r="D1250" s="364" t="s">
        <v>30</v>
      </c>
      <c r="E1250" s="364"/>
      <c r="F1250" s="364" t="s">
        <v>30</v>
      </c>
      <c r="G1250" s="364"/>
      <c r="H1250" s="364"/>
      <c r="I1250" s="364"/>
      <c r="J1250" s="364"/>
      <c r="K1250" s="364"/>
      <c r="L1250" s="364"/>
      <c r="M1250" s="364"/>
      <c r="N1250" s="364"/>
      <c r="O1250" s="364"/>
      <c r="P1250" s="364"/>
      <c r="Q1250" s="364"/>
      <c r="R1250" s="364" t="s">
        <v>30</v>
      </c>
      <c r="S1250" s="653">
        <f t="shared" si="408"/>
        <v>0</v>
      </c>
      <c r="U1250">
        <f t="shared" si="409"/>
        <v>17</v>
      </c>
      <c r="V1250" t="str">
        <f t="shared" si="411"/>
        <v xml:space="preserve">   </v>
      </c>
    </row>
    <row r="1251" spans="1:22" outlineLevel="2">
      <c r="A1251">
        <v>349</v>
      </c>
      <c r="C1251" s="364"/>
      <c r="D1251" s="364" t="s">
        <v>30</v>
      </c>
      <c r="E1251" s="364"/>
      <c r="F1251" s="364" t="s">
        <v>30</v>
      </c>
      <c r="G1251" s="364"/>
      <c r="H1251" s="364"/>
      <c r="I1251" s="364"/>
      <c r="J1251" s="364"/>
      <c r="K1251" s="364"/>
      <c r="L1251" s="364"/>
      <c r="M1251" s="364"/>
      <c r="N1251" s="364"/>
      <c r="O1251" s="364"/>
      <c r="P1251" s="364"/>
      <c r="Q1251" s="364"/>
      <c r="R1251" s="364" t="s">
        <v>30</v>
      </c>
      <c r="S1251" s="653">
        <f t="shared" si="408"/>
        <v>0</v>
      </c>
      <c r="U1251">
        <f t="shared" si="409"/>
        <v>18</v>
      </c>
      <c r="V1251" t="str">
        <f t="shared" si="411"/>
        <v xml:space="preserve">   </v>
      </c>
    </row>
    <row r="1252" spans="1:22" outlineLevel="2">
      <c r="A1252">
        <v>350</v>
      </c>
      <c r="C1252" s="364"/>
      <c r="D1252" s="364" t="s">
        <v>30</v>
      </c>
      <c r="E1252" s="364"/>
      <c r="F1252" s="364" t="s">
        <v>30</v>
      </c>
      <c r="G1252" s="364"/>
      <c r="H1252" s="364"/>
      <c r="I1252" s="364"/>
      <c r="J1252" s="364"/>
      <c r="K1252" s="364"/>
      <c r="L1252" s="364"/>
      <c r="M1252" s="364"/>
      <c r="N1252" s="364"/>
      <c r="O1252" s="364"/>
      <c r="P1252" s="364"/>
      <c r="Q1252" s="364"/>
      <c r="R1252" s="364" t="s">
        <v>30</v>
      </c>
      <c r="S1252" s="653">
        <f t="shared" si="408"/>
        <v>0</v>
      </c>
      <c r="U1252">
        <f t="shared" si="409"/>
        <v>19</v>
      </c>
      <c r="V1252" t="str">
        <f t="shared" si="411"/>
        <v xml:space="preserve">   </v>
      </c>
    </row>
    <row r="1253" spans="1:22" outlineLevel="2">
      <c r="A1253">
        <v>351</v>
      </c>
      <c r="C1253" s="364"/>
      <c r="D1253" s="364" t="s">
        <v>30</v>
      </c>
      <c r="E1253" s="364"/>
      <c r="F1253" s="364" t="s">
        <v>30</v>
      </c>
      <c r="G1253" s="364"/>
      <c r="H1253" s="364"/>
      <c r="I1253" s="364"/>
      <c r="J1253" s="364"/>
      <c r="K1253" s="364"/>
      <c r="L1253" s="364"/>
      <c r="M1253" s="364"/>
      <c r="N1253" s="364"/>
      <c r="O1253" s="364"/>
      <c r="P1253" s="364"/>
      <c r="Q1253" s="364"/>
      <c r="R1253" s="364" t="s">
        <v>30</v>
      </c>
      <c r="S1253" s="653">
        <f t="shared" si="408"/>
        <v>0</v>
      </c>
      <c r="U1253">
        <f t="shared" si="409"/>
        <v>20</v>
      </c>
      <c r="V1253" t="str">
        <f t="shared" si="411"/>
        <v xml:space="preserve">   </v>
      </c>
    </row>
    <row r="1254" spans="1:22" outlineLevel="2">
      <c r="A1254">
        <v>352</v>
      </c>
      <c r="C1254" s="364"/>
      <c r="D1254" s="364" t="s">
        <v>30</v>
      </c>
      <c r="E1254" s="364"/>
      <c r="F1254" s="364" t="s">
        <v>30</v>
      </c>
      <c r="G1254" s="364"/>
      <c r="H1254" s="364"/>
      <c r="I1254" s="364"/>
      <c r="J1254" s="364"/>
      <c r="K1254" s="364"/>
      <c r="L1254" s="364"/>
      <c r="M1254" s="364"/>
      <c r="N1254" s="364"/>
      <c r="O1254" s="364"/>
      <c r="P1254" s="364"/>
      <c r="Q1254" s="364"/>
      <c r="R1254" s="364" t="s">
        <v>30</v>
      </c>
      <c r="S1254" s="653">
        <f t="shared" si="408"/>
        <v>0</v>
      </c>
      <c r="U1254">
        <f t="shared" si="409"/>
        <v>21</v>
      </c>
      <c r="V1254" t="str">
        <f t="shared" si="411"/>
        <v xml:space="preserve">   </v>
      </c>
    </row>
    <row r="1255" spans="1:22" outlineLevel="2">
      <c r="A1255">
        <v>353</v>
      </c>
      <c r="C1255" s="364"/>
      <c r="D1255" s="364" t="s">
        <v>30</v>
      </c>
      <c r="E1255" s="364"/>
      <c r="F1255" s="364" t="s">
        <v>30</v>
      </c>
      <c r="G1255" s="364"/>
      <c r="H1255" s="364"/>
      <c r="I1255" s="364"/>
      <c r="J1255" s="364"/>
      <c r="K1255" s="364"/>
      <c r="L1255" s="364"/>
      <c r="M1255" s="364"/>
      <c r="N1255" s="364"/>
      <c r="O1255" s="364"/>
      <c r="P1255" s="364"/>
      <c r="Q1255" s="364"/>
      <c r="R1255" s="364" t="s">
        <v>30</v>
      </c>
      <c r="S1255" s="653">
        <f t="shared" si="408"/>
        <v>0</v>
      </c>
      <c r="U1255">
        <f t="shared" si="409"/>
        <v>22</v>
      </c>
      <c r="V1255" t="str">
        <f t="shared" si="411"/>
        <v xml:space="preserve">   </v>
      </c>
    </row>
    <row r="1256" spans="1:22" outlineLevel="2">
      <c r="A1256">
        <v>354</v>
      </c>
      <c r="C1256" s="364"/>
      <c r="D1256" s="364" t="s">
        <v>30</v>
      </c>
      <c r="E1256" s="364"/>
      <c r="F1256" s="364" t="s">
        <v>30</v>
      </c>
      <c r="G1256" s="364"/>
      <c r="H1256" s="364"/>
      <c r="I1256" s="364"/>
      <c r="J1256" s="364"/>
      <c r="K1256" s="364"/>
      <c r="L1256" s="364"/>
      <c r="M1256" s="364"/>
      <c r="N1256" s="364"/>
      <c r="O1256" s="364"/>
      <c r="P1256" s="364"/>
      <c r="Q1256" s="364"/>
      <c r="R1256" s="364" t="s">
        <v>30</v>
      </c>
      <c r="S1256" s="653">
        <f t="shared" si="408"/>
        <v>0</v>
      </c>
      <c r="U1256">
        <f t="shared" si="409"/>
        <v>23</v>
      </c>
      <c r="V1256" t="str">
        <f t="shared" si="411"/>
        <v xml:space="preserve">   </v>
      </c>
    </row>
    <row r="1257" spans="1:22" outlineLevel="2">
      <c r="A1257">
        <v>355</v>
      </c>
      <c r="C1257" s="364"/>
      <c r="D1257" s="364" t="s">
        <v>30</v>
      </c>
      <c r="E1257" s="364"/>
      <c r="F1257" s="364" t="s">
        <v>30</v>
      </c>
      <c r="G1257" s="364"/>
      <c r="H1257" s="364"/>
      <c r="I1257" s="364"/>
      <c r="J1257" s="364"/>
      <c r="K1257" s="364"/>
      <c r="L1257" s="364"/>
      <c r="M1257" s="364"/>
      <c r="N1257" s="364"/>
      <c r="O1257" s="364"/>
      <c r="P1257" s="364"/>
      <c r="Q1257" s="364"/>
      <c r="R1257" s="364" t="s">
        <v>30</v>
      </c>
      <c r="S1257" s="653">
        <f t="shared" si="408"/>
        <v>0</v>
      </c>
      <c r="U1257">
        <f t="shared" si="409"/>
        <v>24</v>
      </c>
      <c r="V1257" t="str">
        <f t="shared" si="411"/>
        <v xml:space="preserve">   </v>
      </c>
    </row>
    <row r="1258" spans="1:22" outlineLevel="2">
      <c r="A1258">
        <v>356</v>
      </c>
      <c r="C1258" s="364"/>
      <c r="D1258" s="364" t="s">
        <v>30</v>
      </c>
      <c r="E1258" s="364"/>
      <c r="F1258" s="364" t="s">
        <v>30</v>
      </c>
      <c r="G1258" s="364"/>
      <c r="H1258" s="364"/>
      <c r="I1258" s="364"/>
      <c r="J1258" s="364"/>
      <c r="K1258" s="364"/>
      <c r="L1258" s="364"/>
      <c r="M1258" s="364"/>
      <c r="N1258" s="364"/>
      <c r="O1258" s="364"/>
      <c r="P1258" s="364"/>
      <c r="Q1258" s="364"/>
      <c r="R1258" s="364" t="s">
        <v>30</v>
      </c>
      <c r="S1258" s="653">
        <f t="shared" si="408"/>
        <v>0</v>
      </c>
      <c r="U1258">
        <f t="shared" si="409"/>
        <v>25</v>
      </c>
      <c r="V1258" t="str">
        <f t="shared" si="411"/>
        <v xml:space="preserve">   </v>
      </c>
    </row>
    <row r="1259" spans="1:22" outlineLevel="2">
      <c r="A1259">
        <v>357</v>
      </c>
      <c r="C1259" s="364"/>
      <c r="D1259" s="364" t="s">
        <v>30</v>
      </c>
      <c r="E1259" s="364"/>
      <c r="F1259" s="364" t="s">
        <v>30</v>
      </c>
      <c r="G1259" s="364"/>
      <c r="H1259" s="364"/>
      <c r="I1259" s="364"/>
      <c r="J1259" s="364"/>
      <c r="K1259" s="364"/>
      <c r="L1259" s="364"/>
      <c r="M1259" s="364"/>
      <c r="N1259" s="364"/>
      <c r="O1259" s="364"/>
      <c r="P1259" s="364"/>
      <c r="Q1259" s="364"/>
      <c r="R1259" s="364" t="s">
        <v>30</v>
      </c>
      <c r="S1259" s="653">
        <f t="shared" si="408"/>
        <v>0</v>
      </c>
      <c r="U1259">
        <f t="shared" si="409"/>
        <v>26</v>
      </c>
      <c r="V1259" t="str">
        <f t="shared" si="411"/>
        <v xml:space="preserve">   </v>
      </c>
    </row>
    <row r="1260" spans="1:22" outlineLevel="2">
      <c r="A1260">
        <v>358</v>
      </c>
      <c r="C1260" s="364"/>
      <c r="D1260" s="364" t="s">
        <v>30</v>
      </c>
      <c r="E1260" s="364"/>
      <c r="F1260" s="364" t="s">
        <v>30</v>
      </c>
      <c r="G1260" s="364"/>
      <c r="H1260" s="364"/>
      <c r="I1260" s="364"/>
      <c r="J1260" s="364"/>
      <c r="K1260" s="364"/>
      <c r="L1260" s="364"/>
      <c r="M1260" s="364"/>
      <c r="N1260" s="364"/>
      <c r="O1260" s="364"/>
      <c r="P1260" s="364"/>
      <c r="Q1260" s="364"/>
      <c r="R1260" s="364" t="s">
        <v>30</v>
      </c>
      <c r="S1260" s="653">
        <f t="shared" si="408"/>
        <v>0</v>
      </c>
      <c r="U1260">
        <f t="shared" si="409"/>
        <v>27</v>
      </c>
      <c r="V1260" t="str">
        <f t="shared" si="411"/>
        <v xml:space="preserve">   </v>
      </c>
    </row>
    <row r="1261" spans="1:22" outlineLevel="2">
      <c r="A1261">
        <v>359</v>
      </c>
      <c r="C1261" s="364"/>
      <c r="D1261" s="364" t="s">
        <v>30</v>
      </c>
      <c r="E1261" s="364"/>
      <c r="F1261" s="364" t="s">
        <v>30</v>
      </c>
      <c r="G1261" s="364"/>
      <c r="H1261" s="364"/>
      <c r="I1261" s="364"/>
      <c r="J1261" s="364"/>
      <c r="K1261" s="364"/>
      <c r="L1261" s="364"/>
      <c r="M1261" s="364"/>
      <c r="N1261" s="364"/>
      <c r="O1261" s="364"/>
      <c r="P1261" s="364"/>
      <c r="Q1261" s="364"/>
      <c r="R1261" s="364" t="s">
        <v>30</v>
      </c>
      <c r="S1261" s="653">
        <f t="shared" si="408"/>
        <v>0</v>
      </c>
      <c r="U1261">
        <f t="shared" si="409"/>
        <v>28</v>
      </c>
      <c r="V1261" t="str">
        <f t="shared" si="411"/>
        <v xml:space="preserve">   </v>
      </c>
    </row>
    <row r="1262" spans="1:22" outlineLevel="2">
      <c r="A1262">
        <v>360</v>
      </c>
      <c r="C1262" s="364"/>
      <c r="D1262" s="364" t="s">
        <v>30</v>
      </c>
      <c r="E1262" s="364"/>
      <c r="F1262" s="364" t="s">
        <v>30</v>
      </c>
      <c r="G1262" s="364"/>
      <c r="H1262" s="364"/>
      <c r="I1262" s="364"/>
      <c r="J1262" s="364"/>
      <c r="K1262" s="364"/>
      <c r="L1262" s="364"/>
      <c r="M1262" s="364"/>
      <c r="N1262" s="364"/>
      <c r="O1262" s="364"/>
      <c r="P1262" s="364"/>
      <c r="Q1262" s="364"/>
      <c r="R1262" s="364" t="s">
        <v>30</v>
      </c>
      <c r="S1262" s="653">
        <f t="shared" si="408"/>
        <v>0</v>
      </c>
      <c r="U1262">
        <f t="shared" si="409"/>
        <v>29</v>
      </c>
      <c r="V1262" t="str">
        <f t="shared" si="411"/>
        <v xml:space="preserve">   </v>
      </c>
    </row>
    <row r="1263" spans="1:22" outlineLevel="2">
      <c r="A1263">
        <v>361</v>
      </c>
      <c r="C1263" s="364"/>
      <c r="D1263" s="364" t="s">
        <v>30</v>
      </c>
      <c r="E1263" s="364"/>
      <c r="F1263" s="364" t="s">
        <v>30</v>
      </c>
      <c r="G1263" s="364"/>
      <c r="H1263" s="364"/>
      <c r="I1263" s="364"/>
      <c r="J1263" s="364"/>
      <c r="K1263" s="364"/>
      <c r="L1263" s="364"/>
      <c r="M1263" s="364"/>
      <c r="N1263" s="364"/>
      <c r="O1263" s="364"/>
      <c r="P1263" s="364"/>
      <c r="Q1263" s="364"/>
      <c r="R1263" s="364" t="s">
        <v>30</v>
      </c>
      <c r="S1263" s="653">
        <f t="shared" si="408"/>
        <v>0</v>
      </c>
      <c r="U1263">
        <f t="shared" si="409"/>
        <v>30</v>
      </c>
      <c r="V1263" t="str">
        <f t="shared" si="411"/>
        <v xml:space="preserve">   </v>
      </c>
    </row>
    <row r="1264" spans="1:22" outlineLevel="2">
      <c r="A1264">
        <v>362</v>
      </c>
      <c r="C1264" s="364"/>
      <c r="D1264" s="364" t="s">
        <v>30</v>
      </c>
      <c r="E1264" s="364"/>
      <c r="F1264" s="364" t="s">
        <v>30</v>
      </c>
      <c r="G1264" s="364"/>
      <c r="H1264" s="364"/>
      <c r="I1264" s="364"/>
      <c r="J1264" s="364"/>
      <c r="K1264" s="364"/>
      <c r="L1264" s="364"/>
      <c r="M1264" s="364"/>
      <c r="N1264" s="364"/>
      <c r="O1264" s="364"/>
      <c r="P1264" s="364"/>
      <c r="Q1264" s="364"/>
      <c r="R1264" s="364" t="s">
        <v>30</v>
      </c>
      <c r="S1264" s="653">
        <f t="shared" si="408"/>
        <v>0</v>
      </c>
      <c r="U1264">
        <f t="shared" si="409"/>
        <v>31</v>
      </c>
      <c r="V1264" t="str">
        <f t="shared" si="411"/>
        <v xml:space="preserve">   </v>
      </c>
    </row>
    <row r="1265" spans="1:22" outlineLevel="2">
      <c r="A1265">
        <v>363</v>
      </c>
      <c r="C1265" s="364"/>
      <c r="D1265" s="364" t="s">
        <v>30</v>
      </c>
      <c r="E1265" s="364"/>
      <c r="F1265" s="364" t="s">
        <v>30</v>
      </c>
      <c r="G1265" s="364"/>
      <c r="H1265" s="364"/>
      <c r="I1265" s="364"/>
      <c r="J1265" s="364"/>
      <c r="K1265" s="364"/>
      <c r="L1265" s="364"/>
      <c r="M1265" s="364"/>
      <c r="N1265" s="364"/>
      <c r="O1265" s="364"/>
      <c r="P1265" s="364"/>
      <c r="Q1265" s="364"/>
      <c r="R1265" s="364" t="s">
        <v>30</v>
      </c>
      <c r="S1265" s="653">
        <f t="shared" si="408"/>
        <v>0</v>
      </c>
      <c r="U1265">
        <f t="shared" si="409"/>
        <v>32</v>
      </c>
      <c r="V1265" t="str">
        <f t="shared" si="411"/>
        <v xml:space="preserve">   </v>
      </c>
    </row>
    <row r="1266" spans="1:22" outlineLevel="2">
      <c r="A1266">
        <v>364</v>
      </c>
      <c r="C1266" s="364"/>
      <c r="D1266" s="364" t="s">
        <v>30</v>
      </c>
      <c r="E1266" s="364"/>
      <c r="F1266" s="364" t="s">
        <v>30</v>
      </c>
      <c r="G1266" s="364"/>
      <c r="H1266" s="364"/>
      <c r="I1266" s="364"/>
      <c r="J1266" s="364"/>
      <c r="K1266" s="364"/>
      <c r="L1266" s="364"/>
      <c r="M1266" s="364"/>
      <c r="N1266" s="364"/>
      <c r="O1266" s="364"/>
      <c r="P1266" s="364"/>
      <c r="Q1266" s="364"/>
      <c r="R1266" s="364" t="s">
        <v>30</v>
      </c>
      <c r="S1266" s="653">
        <f t="shared" si="408"/>
        <v>0</v>
      </c>
      <c r="U1266">
        <f t="shared" si="409"/>
        <v>33</v>
      </c>
      <c r="V1266" t="str">
        <f t="shared" si="411"/>
        <v xml:space="preserve">   </v>
      </c>
    </row>
    <row r="1267" spans="1:22" outlineLevel="2">
      <c r="A1267">
        <v>365</v>
      </c>
      <c r="C1267" s="364"/>
      <c r="D1267" s="364" t="s">
        <v>30</v>
      </c>
      <c r="E1267" s="364"/>
      <c r="F1267" s="364" t="s">
        <v>30</v>
      </c>
      <c r="G1267" s="364"/>
      <c r="H1267" s="364"/>
      <c r="I1267" s="364"/>
      <c r="J1267" s="364"/>
      <c r="K1267" s="364"/>
      <c r="L1267" s="364"/>
      <c r="M1267" s="364"/>
      <c r="N1267" s="364"/>
      <c r="O1267" s="364"/>
      <c r="P1267" s="364"/>
      <c r="Q1267" s="364"/>
      <c r="R1267" s="364" t="s">
        <v>30</v>
      </c>
      <c r="S1267" s="653">
        <f t="shared" si="408"/>
        <v>0</v>
      </c>
      <c r="U1267">
        <f t="shared" si="409"/>
        <v>34</v>
      </c>
      <c r="V1267" t="str">
        <f t="shared" si="411"/>
        <v xml:space="preserve">   </v>
      </c>
    </row>
    <row r="1268" spans="1:22" outlineLevel="2">
      <c r="A1268">
        <v>366</v>
      </c>
      <c r="C1268" s="364"/>
      <c r="D1268" s="364" t="s">
        <v>30</v>
      </c>
      <c r="E1268" s="364"/>
      <c r="F1268" s="364" t="s">
        <v>30</v>
      </c>
      <c r="G1268" s="364"/>
      <c r="H1268" s="364"/>
      <c r="I1268" s="364"/>
      <c r="J1268" s="364"/>
      <c r="K1268" s="364"/>
      <c r="L1268" s="364"/>
      <c r="M1268" s="364"/>
      <c r="N1268" s="364"/>
      <c r="O1268" s="364"/>
      <c r="P1268" s="364"/>
      <c r="Q1268" s="364"/>
      <c r="R1268" s="364" t="s">
        <v>30</v>
      </c>
      <c r="S1268" s="653">
        <f t="shared" si="408"/>
        <v>0</v>
      </c>
      <c r="U1268">
        <f t="shared" si="409"/>
        <v>35</v>
      </c>
      <c r="V1268" t="str">
        <f t="shared" si="411"/>
        <v xml:space="preserve">   </v>
      </c>
    </row>
    <row r="1269" spans="1:22" outlineLevel="2">
      <c r="A1269">
        <v>367</v>
      </c>
      <c r="C1269" s="364"/>
      <c r="D1269" s="364" t="s">
        <v>30</v>
      </c>
      <c r="E1269" s="364"/>
      <c r="F1269" s="364" t="s">
        <v>30</v>
      </c>
      <c r="G1269" s="364"/>
      <c r="H1269" s="364"/>
      <c r="I1269" s="364"/>
      <c r="J1269" s="364"/>
      <c r="K1269" s="364"/>
      <c r="L1269" s="364"/>
      <c r="M1269" s="364"/>
      <c r="N1269" s="364"/>
      <c r="O1269" s="364"/>
      <c r="P1269" s="364"/>
      <c r="Q1269" s="364"/>
      <c r="R1269" s="364" t="s">
        <v>30</v>
      </c>
      <c r="S1269" s="653">
        <f t="shared" si="408"/>
        <v>0</v>
      </c>
      <c r="U1269">
        <f t="shared" si="409"/>
        <v>36</v>
      </c>
      <c r="V1269" t="str">
        <f t="shared" si="411"/>
        <v xml:space="preserve">   </v>
      </c>
    </row>
    <row r="1270" spans="1:22" outlineLevel="2">
      <c r="A1270">
        <v>368</v>
      </c>
      <c r="C1270" s="364"/>
      <c r="D1270" s="364" t="s">
        <v>30</v>
      </c>
      <c r="E1270" s="364"/>
      <c r="F1270" s="364" t="s">
        <v>30</v>
      </c>
      <c r="G1270" s="364"/>
      <c r="H1270" s="364"/>
      <c r="I1270" s="364"/>
      <c r="J1270" s="364"/>
      <c r="K1270" s="364"/>
      <c r="L1270" s="364"/>
      <c r="M1270" s="364"/>
      <c r="N1270" s="364"/>
      <c r="O1270" s="364"/>
      <c r="P1270" s="364"/>
      <c r="Q1270" s="364"/>
      <c r="R1270" s="364" t="s">
        <v>30</v>
      </c>
      <c r="S1270" s="653">
        <f t="shared" si="408"/>
        <v>0</v>
      </c>
      <c r="U1270">
        <f t="shared" si="409"/>
        <v>37</v>
      </c>
      <c r="V1270" t="str">
        <f t="shared" si="411"/>
        <v xml:space="preserve">   </v>
      </c>
    </row>
    <row r="1271" spans="1:22" outlineLevel="2">
      <c r="A1271">
        <v>369</v>
      </c>
      <c r="C1271" s="364"/>
      <c r="D1271" s="364" t="s">
        <v>30</v>
      </c>
      <c r="E1271" s="364"/>
      <c r="F1271" s="364" t="s">
        <v>30</v>
      </c>
      <c r="G1271" s="364"/>
      <c r="H1271" s="364"/>
      <c r="I1271" s="364"/>
      <c r="J1271" s="364"/>
      <c r="K1271" s="364"/>
      <c r="L1271" s="364"/>
      <c r="M1271" s="364"/>
      <c r="N1271" s="364"/>
      <c r="O1271" s="364"/>
      <c r="P1271" s="364"/>
      <c r="Q1271" s="364"/>
      <c r="R1271" s="364" t="s">
        <v>30</v>
      </c>
      <c r="S1271" s="653">
        <f t="shared" si="408"/>
        <v>0</v>
      </c>
      <c r="U1271">
        <f t="shared" si="409"/>
        <v>38</v>
      </c>
      <c r="V1271" t="str">
        <f t="shared" si="411"/>
        <v xml:space="preserve">   </v>
      </c>
    </row>
    <row r="1272" spans="1:22" outlineLevel="2">
      <c r="A1272">
        <v>370</v>
      </c>
      <c r="C1272" s="364"/>
      <c r="D1272" s="364" t="s">
        <v>30</v>
      </c>
      <c r="E1272" s="364"/>
      <c r="F1272" s="364" t="s">
        <v>30</v>
      </c>
      <c r="G1272" s="364"/>
      <c r="H1272" s="364"/>
      <c r="I1272" s="364"/>
      <c r="J1272" s="364"/>
      <c r="K1272" s="364"/>
      <c r="L1272" s="364"/>
      <c r="M1272" s="364"/>
      <c r="N1272" s="364"/>
      <c r="O1272" s="364"/>
      <c r="P1272" s="364"/>
      <c r="Q1272" s="364"/>
      <c r="R1272" s="364" t="s">
        <v>30</v>
      </c>
      <c r="S1272" s="653">
        <f t="shared" si="408"/>
        <v>0</v>
      </c>
      <c r="U1272">
        <f t="shared" si="409"/>
        <v>39</v>
      </c>
      <c r="V1272" t="str">
        <f t="shared" si="411"/>
        <v xml:space="preserve">   </v>
      </c>
    </row>
    <row r="1273" spans="1:22" outlineLevel="2">
      <c r="A1273">
        <v>371</v>
      </c>
      <c r="C1273" s="364"/>
      <c r="D1273" s="364" t="s">
        <v>30</v>
      </c>
      <c r="E1273" s="364"/>
      <c r="F1273" s="364" t="s">
        <v>30</v>
      </c>
      <c r="G1273" s="364"/>
      <c r="H1273" s="364"/>
      <c r="I1273" s="364"/>
      <c r="J1273" s="364"/>
      <c r="K1273" s="364"/>
      <c r="L1273" s="364"/>
      <c r="M1273" s="364"/>
      <c r="N1273" s="364"/>
      <c r="O1273" s="364"/>
      <c r="P1273" s="364"/>
      <c r="Q1273" s="364"/>
      <c r="R1273" s="364" t="s">
        <v>30</v>
      </c>
      <c r="S1273" s="653">
        <f t="shared" si="408"/>
        <v>0</v>
      </c>
      <c r="U1273">
        <f t="shared" si="409"/>
        <v>40</v>
      </c>
      <c r="V1273" t="str">
        <f t="shared" si="411"/>
        <v xml:space="preserve">   </v>
      </c>
    </row>
    <row r="1274" spans="1:22" outlineLevel="2">
      <c r="A1274">
        <v>372</v>
      </c>
      <c r="C1274" s="364"/>
      <c r="D1274" s="364" t="s">
        <v>30</v>
      </c>
      <c r="E1274" s="364"/>
      <c r="F1274" s="364" t="s">
        <v>30</v>
      </c>
      <c r="G1274" s="364"/>
      <c r="H1274" s="364"/>
      <c r="I1274" s="364"/>
      <c r="J1274" s="364"/>
      <c r="K1274" s="364"/>
      <c r="L1274" s="364"/>
      <c r="M1274" s="364"/>
      <c r="N1274" s="364"/>
      <c r="O1274" s="364"/>
      <c r="P1274" s="364"/>
      <c r="Q1274" s="364"/>
      <c r="R1274" s="364" t="s">
        <v>30</v>
      </c>
      <c r="S1274" s="653">
        <f t="shared" si="408"/>
        <v>0</v>
      </c>
      <c r="U1274">
        <f t="shared" si="409"/>
        <v>41</v>
      </c>
      <c r="V1274" t="str">
        <f t="shared" si="411"/>
        <v xml:space="preserve">   </v>
      </c>
    </row>
    <row r="1275" spans="1:22" outlineLevel="2">
      <c r="A1275">
        <v>373</v>
      </c>
      <c r="C1275" s="364"/>
      <c r="D1275" s="364" t="s">
        <v>30</v>
      </c>
      <c r="E1275" s="364"/>
      <c r="F1275" s="364" t="s">
        <v>30</v>
      </c>
      <c r="G1275" s="364"/>
      <c r="H1275" s="364"/>
      <c r="I1275" s="364"/>
      <c r="J1275" s="364"/>
      <c r="K1275" s="364"/>
      <c r="L1275" s="364"/>
      <c r="M1275" s="364"/>
      <c r="N1275" s="364"/>
      <c r="O1275" s="364"/>
      <c r="P1275" s="364"/>
      <c r="Q1275" s="364"/>
      <c r="R1275" s="364" t="s">
        <v>30</v>
      </c>
      <c r="S1275" s="653">
        <f t="shared" si="408"/>
        <v>0</v>
      </c>
      <c r="U1275">
        <f t="shared" si="409"/>
        <v>42</v>
      </c>
      <c r="V1275" t="str">
        <f t="shared" si="411"/>
        <v xml:space="preserve">   </v>
      </c>
    </row>
    <row r="1276" spans="1:22" outlineLevel="2">
      <c r="A1276">
        <v>374</v>
      </c>
      <c r="C1276" s="364"/>
      <c r="D1276" s="364" t="s">
        <v>30</v>
      </c>
      <c r="E1276" s="364"/>
      <c r="F1276" s="364" t="s">
        <v>30</v>
      </c>
      <c r="G1276" s="364"/>
      <c r="H1276" s="364"/>
      <c r="I1276" s="364"/>
      <c r="J1276" s="364"/>
      <c r="K1276" s="364"/>
      <c r="L1276" s="364"/>
      <c r="M1276" s="364"/>
      <c r="N1276" s="364"/>
      <c r="O1276" s="364"/>
      <c r="P1276" s="364"/>
      <c r="Q1276" s="364"/>
      <c r="R1276" s="364" t="s">
        <v>30</v>
      </c>
      <c r="S1276" s="653">
        <f t="shared" si="408"/>
        <v>0</v>
      </c>
      <c r="U1276">
        <f t="shared" si="409"/>
        <v>43</v>
      </c>
      <c r="V1276" t="str">
        <f t="shared" si="411"/>
        <v xml:space="preserve">   </v>
      </c>
    </row>
    <row r="1277" spans="1:22" outlineLevel="2">
      <c r="A1277">
        <v>375</v>
      </c>
      <c r="C1277" s="364"/>
      <c r="D1277" s="364" t="s">
        <v>30</v>
      </c>
      <c r="E1277" s="364"/>
      <c r="F1277" s="364" t="s">
        <v>30</v>
      </c>
      <c r="G1277" s="364"/>
      <c r="H1277" s="364"/>
      <c r="I1277" s="364"/>
      <c r="J1277" s="364"/>
      <c r="K1277" s="364"/>
      <c r="L1277" s="364"/>
      <c r="M1277" s="364"/>
      <c r="N1277" s="364"/>
      <c r="O1277" s="364"/>
      <c r="P1277" s="364"/>
      <c r="Q1277" s="364"/>
      <c r="R1277" s="364" t="s">
        <v>30</v>
      </c>
      <c r="S1277" s="653">
        <f t="shared" si="408"/>
        <v>0</v>
      </c>
      <c r="U1277">
        <f t="shared" si="409"/>
        <v>44</v>
      </c>
      <c r="V1277" t="str">
        <f t="shared" si="411"/>
        <v xml:space="preserve">   </v>
      </c>
    </row>
    <row r="1278" spans="1:22" outlineLevel="2">
      <c r="A1278">
        <v>376</v>
      </c>
      <c r="C1278" s="364"/>
      <c r="D1278" s="364" t="s">
        <v>30</v>
      </c>
      <c r="E1278" s="364"/>
      <c r="F1278" s="364" t="s">
        <v>30</v>
      </c>
      <c r="G1278" s="364"/>
      <c r="H1278" s="364"/>
      <c r="I1278" s="364"/>
      <c r="J1278" s="364"/>
      <c r="K1278" s="364"/>
      <c r="L1278" s="364"/>
      <c r="M1278" s="364"/>
      <c r="N1278" s="364"/>
      <c r="O1278" s="364"/>
      <c r="P1278" s="364"/>
      <c r="Q1278" s="364"/>
      <c r="R1278" s="364" t="s">
        <v>30</v>
      </c>
      <c r="S1278" s="653">
        <f t="shared" si="408"/>
        <v>0</v>
      </c>
      <c r="U1278">
        <f t="shared" si="409"/>
        <v>45</v>
      </c>
      <c r="V1278" t="str">
        <f t="shared" si="411"/>
        <v xml:space="preserve">   </v>
      </c>
    </row>
    <row r="1279" spans="1:22" outlineLevel="2">
      <c r="A1279">
        <v>377</v>
      </c>
      <c r="C1279" s="364"/>
      <c r="D1279" s="364" t="s">
        <v>30</v>
      </c>
      <c r="E1279" s="364"/>
      <c r="F1279" s="364" t="s">
        <v>30</v>
      </c>
      <c r="G1279" s="364"/>
      <c r="H1279" s="364"/>
      <c r="I1279" s="364"/>
      <c r="J1279" s="364"/>
      <c r="K1279" s="364"/>
      <c r="L1279" s="364"/>
      <c r="M1279" s="364"/>
      <c r="N1279" s="364"/>
      <c r="O1279" s="364"/>
      <c r="P1279" s="364"/>
      <c r="Q1279" s="364"/>
      <c r="R1279" s="364" t="s">
        <v>30</v>
      </c>
      <c r="S1279" s="653">
        <f t="shared" si="408"/>
        <v>0</v>
      </c>
      <c r="U1279">
        <f t="shared" si="409"/>
        <v>46</v>
      </c>
      <c r="V1279" t="str">
        <f t="shared" si="411"/>
        <v xml:space="preserve">   </v>
      </c>
    </row>
    <row r="1280" spans="1:22" outlineLevel="2">
      <c r="A1280">
        <v>378</v>
      </c>
      <c r="C1280" s="364"/>
      <c r="D1280" s="364" t="s">
        <v>30</v>
      </c>
      <c r="E1280" s="364"/>
      <c r="F1280" s="364" t="s">
        <v>30</v>
      </c>
      <c r="G1280" s="364"/>
      <c r="H1280" s="364"/>
      <c r="I1280" s="364"/>
      <c r="J1280" s="364"/>
      <c r="K1280" s="364"/>
      <c r="L1280" s="364"/>
      <c r="M1280" s="364"/>
      <c r="N1280" s="364"/>
      <c r="O1280" s="364"/>
      <c r="P1280" s="364"/>
      <c r="Q1280" s="364"/>
      <c r="R1280" s="364" t="s">
        <v>30</v>
      </c>
      <c r="S1280" s="653">
        <f t="shared" si="408"/>
        <v>0</v>
      </c>
      <c r="U1280">
        <f t="shared" si="409"/>
        <v>47</v>
      </c>
      <c r="V1280" t="str">
        <f t="shared" si="411"/>
        <v xml:space="preserve">   </v>
      </c>
    </row>
    <row r="1281" spans="1:22" outlineLevel="2">
      <c r="A1281">
        <v>379</v>
      </c>
      <c r="C1281" s="364"/>
      <c r="D1281" s="364" t="s">
        <v>30</v>
      </c>
      <c r="E1281" s="364"/>
      <c r="F1281" s="364" t="s">
        <v>30</v>
      </c>
      <c r="G1281" s="364"/>
      <c r="H1281" s="364"/>
      <c r="I1281" s="364"/>
      <c r="J1281" s="364"/>
      <c r="K1281" s="364"/>
      <c r="L1281" s="364"/>
      <c r="M1281" s="364"/>
      <c r="N1281" s="364"/>
      <c r="O1281" s="364"/>
      <c r="P1281" s="364"/>
      <c r="Q1281" s="364"/>
      <c r="R1281" s="364" t="s">
        <v>30</v>
      </c>
      <c r="S1281" s="653">
        <f t="shared" si="408"/>
        <v>0</v>
      </c>
      <c r="U1281">
        <f t="shared" si="409"/>
        <v>48</v>
      </c>
      <c r="V1281" t="str">
        <f t="shared" si="411"/>
        <v xml:space="preserve">   </v>
      </c>
    </row>
    <row r="1282" spans="1:22" outlineLevel="2">
      <c r="A1282">
        <v>380</v>
      </c>
      <c r="C1282" s="364"/>
      <c r="D1282" s="364" t="s">
        <v>30</v>
      </c>
      <c r="E1282" s="364"/>
      <c r="F1282" s="364" t="s">
        <v>30</v>
      </c>
      <c r="G1282" s="364"/>
      <c r="H1282" s="364"/>
      <c r="I1282" s="364"/>
      <c r="J1282" s="364"/>
      <c r="K1282" s="364"/>
      <c r="L1282" s="364"/>
      <c r="M1282" s="364"/>
      <c r="N1282" s="364"/>
      <c r="O1282" s="364"/>
      <c r="P1282" s="364"/>
      <c r="Q1282" s="364"/>
      <c r="R1282" s="364" t="s">
        <v>30</v>
      </c>
      <c r="S1282" s="653">
        <f t="shared" si="408"/>
        <v>0</v>
      </c>
      <c r="U1282">
        <f t="shared" si="409"/>
        <v>49</v>
      </c>
      <c r="V1282" t="str">
        <f t="shared" si="411"/>
        <v xml:space="preserve">   </v>
      </c>
    </row>
    <row r="1283" spans="1:22" outlineLevel="2">
      <c r="A1283">
        <v>381</v>
      </c>
      <c r="C1283" s="364"/>
      <c r="D1283" s="364" t="s">
        <v>30</v>
      </c>
      <c r="E1283" s="364"/>
      <c r="F1283" s="364" t="s">
        <v>30</v>
      </c>
      <c r="G1283" s="364"/>
      <c r="H1283" s="364"/>
      <c r="I1283" s="364"/>
      <c r="J1283" s="364"/>
      <c r="K1283" s="364"/>
      <c r="L1283" s="364"/>
      <c r="M1283" s="364"/>
      <c r="N1283" s="364"/>
      <c r="O1283" s="364"/>
      <c r="P1283" s="364"/>
      <c r="Q1283" s="364"/>
      <c r="R1283" s="364" t="s">
        <v>30</v>
      </c>
      <c r="S1283" s="653">
        <f t="shared" si="408"/>
        <v>0</v>
      </c>
      <c r="U1283">
        <f t="shared" si="409"/>
        <v>50</v>
      </c>
      <c r="V1283" t="str">
        <f t="shared" si="411"/>
        <v xml:space="preserve">   </v>
      </c>
    </row>
    <row r="1284" spans="1:22" outlineLevel="2">
      <c r="A1284">
        <v>382</v>
      </c>
      <c r="C1284" s="364"/>
      <c r="D1284" s="364" t="s">
        <v>30</v>
      </c>
      <c r="E1284" s="364"/>
      <c r="F1284" s="364" t="s">
        <v>30</v>
      </c>
      <c r="G1284" s="364"/>
      <c r="H1284" s="364"/>
      <c r="I1284" s="364"/>
      <c r="J1284" s="364"/>
      <c r="K1284" s="364"/>
      <c r="L1284" s="364"/>
      <c r="M1284" s="364"/>
      <c r="N1284" s="364"/>
      <c r="O1284" s="364"/>
      <c r="P1284" s="364"/>
      <c r="Q1284" s="364"/>
      <c r="R1284" s="364" t="s">
        <v>30</v>
      </c>
      <c r="S1284" s="653">
        <f t="shared" si="408"/>
        <v>0</v>
      </c>
      <c r="U1284">
        <f t="shared" si="409"/>
        <v>51</v>
      </c>
      <c r="V1284" t="str">
        <f t="shared" si="411"/>
        <v xml:space="preserve">   </v>
      </c>
    </row>
    <row r="1285" spans="1:22" outlineLevel="2">
      <c r="A1285">
        <v>383</v>
      </c>
      <c r="C1285" s="364"/>
      <c r="D1285" s="364" t="s">
        <v>30</v>
      </c>
      <c r="E1285" s="364"/>
      <c r="F1285" s="364" t="s">
        <v>30</v>
      </c>
      <c r="G1285" s="364"/>
      <c r="H1285" s="364"/>
      <c r="I1285" s="364"/>
      <c r="J1285" s="364"/>
      <c r="K1285" s="364"/>
      <c r="L1285" s="364"/>
      <c r="M1285" s="364"/>
      <c r="N1285" s="364"/>
      <c r="O1285" s="364"/>
      <c r="P1285" s="364"/>
      <c r="Q1285" s="364"/>
      <c r="R1285" s="364" t="s">
        <v>30</v>
      </c>
      <c r="S1285" s="653">
        <f t="shared" si="408"/>
        <v>0</v>
      </c>
      <c r="U1285">
        <f t="shared" si="409"/>
        <v>52</v>
      </c>
      <c r="V1285" t="str">
        <f t="shared" si="411"/>
        <v xml:space="preserve">   </v>
      </c>
    </row>
    <row r="1286" spans="1:22" outlineLevel="2">
      <c r="A1286">
        <v>384</v>
      </c>
      <c r="C1286" s="364"/>
      <c r="D1286" s="364" t="s">
        <v>30</v>
      </c>
      <c r="E1286" s="364"/>
      <c r="F1286" s="364" t="s">
        <v>30</v>
      </c>
      <c r="G1286" s="364"/>
      <c r="H1286" s="364"/>
      <c r="I1286" s="364"/>
      <c r="J1286" s="364"/>
      <c r="K1286" s="364"/>
      <c r="L1286" s="364"/>
      <c r="M1286" s="364"/>
      <c r="N1286" s="364"/>
      <c r="O1286" s="364"/>
      <c r="P1286" s="364"/>
      <c r="Q1286" s="364"/>
      <c r="R1286" s="364" t="s">
        <v>30</v>
      </c>
      <c r="S1286" s="653">
        <f t="shared" si="408"/>
        <v>0</v>
      </c>
      <c r="U1286">
        <f t="shared" si="409"/>
        <v>53</v>
      </c>
      <c r="V1286" t="str">
        <f t="shared" si="411"/>
        <v xml:space="preserve">   </v>
      </c>
    </row>
    <row r="1287" spans="1:22" outlineLevel="2">
      <c r="A1287">
        <v>385</v>
      </c>
      <c r="C1287" s="364"/>
      <c r="D1287" s="364" t="s">
        <v>30</v>
      </c>
      <c r="E1287" s="364"/>
      <c r="F1287" s="364" t="s">
        <v>30</v>
      </c>
      <c r="G1287" s="364"/>
      <c r="H1287" s="364"/>
      <c r="I1287" s="364"/>
      <c r="J1287" s="364"/>
      <c r="K1287" s="364"/>
      <c r="L1287" s="364"/>
      <c r="M1287" s="364"/>
      <c r="N1287" s="364"/>
      <c r="O1287" s="364"/>
      <c r="P1287" s="364"/>
      <c r="Q1287" s="364"/>
      <c r="R1287" s="364" t="s">
        <v>30</v>
      </c>
      <c r="S1287" s="653">
        <f t="shared" si="408"/>
        <v>0</v>
      </c>
      <c r="U1287">
        <f t="shared" si="409"/>
        <v>54</v>
      </c>
      <c r="V1287" t="str">
        <f t="shared" si="411"/>
        <v xml:space="preserve">   </v>
      </c>
    </row>
    <row r="1288" spans="1:22" outlineLevel="2">
      <c r="A1288">
        <v>386</v>
      </c>
      <c r="C1288" s="364"/>
      <c r="D1288" s="364" t="s">
        <v>30</v>
      </c>
      <c r="E1288" s="364"/>
      <c r="F1288" s="364" t="s">
        <v>30</v>
      </c>
      <c r="G1288" s="364"/>
      <c r="H1288" s="364"/>
      <c r="I1288" s="364"/>
      <c r="J1288" s="364"/>
      <c r="K1288" s="364"/>
      <c r="L1288" s="364"/>
      <c r="M1288" s="364"/>
      <c r="N1288" s="364"/>
      <c r="O1288" s="364"/>
      <c r="P1288" s="364"/>
      <c r="Q1288" s="364"/>
      <c r="R1288" s="364" t="s">
        <v>30</v>
      </c>
      <c r="S1288" s="653">
        <f t="shared" ref="S1288:S1351" si="412">$L1288</f>
        <v>0</v>
      </c>
      <c r="U1288">
        <f t="shared" si="409"/>
        <v>55</v>
      </c>
      <c r="V1288" t="str">
        <f t="shared" si="411"/>
        <v xml:space="preserve">   </v>
      </c>
    </row>
    <row r="1289" spans="1:22" outlineLevel="2">
      <c r="A1289">
        <v>387</v>
      </c>
      <c r="C1289" s="364"/>
      <c r="D1289" s="364" t="s">
        <v>30</v>
      </c>
      <c r="E1289" s="364"/>
      <c r="F1289" s="364" t="s">
        <v>30</v>
      </c>
      <c r="G1289" s="364"/>
      <c r="H1289" s="364"/>
      <c r="I1289" s="364"/>
      <c r="J1289" s="364"/>
      <c r="K1289" s="364"/>
      <c r="L1289" s="364"/>
      <c r="M1289" s="364"/>
      <c r="N1289" s="364"/>
      <c r="O1289" s="364"/>
      <c r="P1289" s="364"/>
      <c r="Q1289" s="364"/>
      <c r="R1289" s="364" t="s">
        <v>30</v>
      </c>
      <c r="S1289" s="653">
        <f t="shared" si="412"/>
        <v>0</v>
      </c>
      <c r="U1289">
        <f t="shared" ref="U1289:U1352" si="413">U1288+1</f>
        <v>56</v>
      </c>
      <c r="V1289" t="str">
        <f t="shared" si="411"/>
        <v xml:space="preserve">   </v>
      </c>
    </row>
    <row r="1290" spans="1:22" outlineLevel="2">
      <c r="A1290">
        <v>388</v>
      </c>
      <c r="C1290" s="364"/>
      <c r="D1290" s="364" t="s">
        <v>30</v>
      </c>
      <c r="E1290" s="364"/>
      <c r="F1290" s="364" t="s">
        <v>30</v>
      </c>
      <c r="G1290" s="364"/>
      <c r="H1290" s="364"/>
      <c r="I1290" s="364"/>
      <c r="J1290" s="364"/>
      <c r="K1290" s="364"/>
      <c r="L1290" s="364"/>
      <c r="M1290" s="364"/>
      <c r="N1290" s="364"/>
      <c r="O1290" s="364"/>
      <c r="P1290" s="364"/>
      <c r="Q1290" s="364"/>
      <c r="R1290" s="364" t="s">
        <v>30</v>
      </c>
      <c r="S1290" s="653">
        <f t="shared" si="412"/>
        <v>0</v>
      </c>
      <c r="U1290">
        <f t="shared" si="413"/>
        <v>57</v>
      </c>
      <c r="V1290" t="str">
        <f t="shared" si="411"/>
        <v xml:space="preserve">   </v>
      </c>
    </row>
    <row r="1291" spans="1:22" outlineLevel="2">
      <c r="A1291">
        <v>389</v>
      </c>
      <c r="C1291" s="364"/>
      <c r="D1291" s="364" t="s">
        <v>30</v>
      </c>
      <c r="E1291" s="364"/>
      <c r="F1291" s="364" t="s">
        <v>30</v>
      </c>
      <c r="G1291" s="364"/>
      <c r="H1291" s="364"/>
      <c r="I1291" s="364"/>
      <c r="J1291" s="364"/>
      <c r="K1291" s="364"/>
      <c r="L1291" s="364"/>
      <c r="M1291" s="364"/>
      <c r="N1291" s="364"/>
      <c r="O1291" s="364"/>
      <c r="P1291" s="364"/>
      <c r="Q1291" s="364"/>
      <c r="R1291" s="364" t="s">
        <v>30</v>
      </c>
      <c r="S1291" s="653">
        <f t="shared" si="412"/>
        <v>0</v>
      </c>
      <c r="U1291">
        <f t="shared" si="413"/>
        <v>58</v>
      </c>
      <c r="V1291" t="str">
        <f t="shared" si="411"/>
        <v xml:space="preserve">   </v>
      </c>
    </row>
    <row r="1292" spans="1:22" outlineLevel="2">
      <c r="A1292">
        <v>390</v>
      </c>
      <c r="C1292" s="364"/>
      <c r="D1292" s="364" t="s">
        <v>30</v>
      </c>
      <c r="E1292" s="364"/>
      <c r="F1292" s="364" t="s">
        <v>30</v>
      </c>
      <c r="G1292" s="364"/>
      <c r="H1292" s="364"/>
      <c r="I1292" s="364"/>
      <c r="J1292" s="364"/>
      <c r="K1292" s="364"/>
      <c r="L1292" s="364"/>
      <c r="M1292" s="364"/>
      <c r="N1292" s="364"/>
      <c r="O1292" s="364"/>
      <c r="P1292" s="364"/>
      <c r="Q1292" s="364"/>
      <c r="R1292" s="364" t="s">
        <v>30</v>
      </c>
      <c r="S1292" s="653">
        <f t="shared" si="412"/>
        <v>0</v>
      </c>
      <c r="U1292">
        <f t="shared" si="413"/>
        <v>59</v>
      </c>
      <c r="V1292" t="str">
        <f t="shared" si="411"/>
        <v xml:space="preserve">   </v>
      </c>
    </row>
    <row r="1293" spans="1:22" outlineLevel="2">
      <c r="A1293">
        <v>391</v>
      </c>
      <c r="C1293" s="364"/>
      <c r="D1293" s="364" t="s">
        <v>30</v>
      </c>
      <c r="E1293" s="364"/>
      <c r="F1293" s="364" t="s">
        <v>30</v>
      </c>
      <c r="G1293" s="364"/>
      <c r="H1293" s="364"/>
      <c r="I1293" s="364"/>
      <c r="J1293" s="364"/>
      <c r="K1293" s="364"/>
      <c r="L1293" s="364"/>
      <c r="M1293" s="364"/>
      <c r="N1293" s="364"/>
      <c r="O1293" s="364"/>
      <c r="P1293" s="364"/>
      <c r="Q1293" s="364"/>
      <c r="R1293" s="364" t="s">
        <v>30</v>
      </c>
      <c r="S1293" s="653">
        <f t="shared" si="412"/>
        <v>0</v>
      </c>
      <c r="U1293">
        <f t="shared" si="413"/>
        <v>60</v>
      </c>
      <c r="V1293" t="str">
        <f t="shared" si="411"/>
        <v xml:space="preserve">   </v>
      </c>
    </row>
    <row r="1294" spans="1:22" outlineLevel="2">
      <c r="A1294">
        <v>392</v>
      </c>
      <c r="C1294" s="364"/>
      <c r="D1294" s="364" t="s">
        <v>30</v>
      </c>
      <c r="E1294" s="364"/>
      <c r="F1294" s="364" t="s">
        <v>30</v>
      </c>
      <c r="G1294" s="364"/>
      <c r="H1294" s="364"/>
      <c r="I1294" s="364"/>
      <c r="J1294" s="364"/>
      <c r="K1294" s="364"/>
      <c r="L1294" s="364"/>
      <c r="M1294" s="364"/>
      <c r="N1294" s="364"/>
      <c r="O1294" s="364"/>
      <c r="P1294" s="364"/>
      <c r="Q1294" s="364"/>
      <c r="R1294" s="364" t="s">
        <v>30</v>
      </c>
      <c r="S1294" s="653">
        <f t="shared" si="412"/>
        <v>0</v>
      </c>
      <c r="U1294">
        <f t="shared" si="413"/>
        <v>61</v>
      </c>
      <c r="V1294" t="str">
        <f t="shared" si="411"/>
        <v xml:space="preserve">   </v>
      </c>
    </row>
    <row r="1295" spans="1:22" outlineLevel="2">
      <c r="A1295">
        <v>393</v>
      </c>
      <c r="C1295" s="364"/>
      <c r="D1295" s="364" t="s">
        <v>30</v>
      </c>
      <c r="E1295" s="364"/>
      <c r="F1295" s="364" t="s">
        <v>30</v>
      </c>
      <c r="G1295" s="364"/>
      <c r="H1295" s="364"/>
      <c r="I1295" s="364"/>
      <c r="J1295" s="364"/>
      <c r="K1295" s="364"/>
      <c r="L1295" s="364"/>
      <c r="M1295" s="364"/>
      <c r="N1295" s="364"/>
      <c r="O1295" s="364"/>
      <c r="P1295" s="364"/>
      <c r="Q1295" s="364"/>
      <c r="R1295" s="364" t="s">
        <v>30</v>
      </c>
      <c r="S1295" s="653">
        <f t="shared" si="412"/>
        <v>0</v>
      </c>
      <c r="U1295">
        <f t="shared" si="413"/>
        <v>62</v>
      </c>
      <c r="V1295" t="str">
        <f t="shared" si="411"/>
        <v xml:space="preserve">   </v>
      </c>
    </row>
    <row r="1296" spans="1:22" outlineLevel="2">
      <c r="A1296">
        <v>394</v>
      </c>
      <c r="C1296" s="364"/>
      <c r="D1296" s="364" t="s">
        <v>30</v>
      </c>
      <c r="E1296" s="364"/>
      <c r="F1296" s="364" t="s">
        <v>30</v>
      </c>
      <c r="G1296" s="364"/>
      <c r="H1296" s="364"/>
      <c r="I1296" s="364"/>
      <c r="J1296" s="364"/>
      <c r="K1296" s="364"/>
      <c r="L1296" s="364"/>
      <c r="M1296" s="364"/>
      <c r="N1296" s="364"/>
      <c r="O1296" s="364"/>
      <c r="P1296" s="364"/>
      <c r="Q1296" s="364"/>
      <c r="R1296" s="364" t="s">
        <v>30</v>
      </c>
      <c r="S1296" s="653">
        <f t="shared" si="412"/>
        <v>0</v>
      </c>
      <c r="U1296">
        <f t="shared" si="413"/>
        <v>63</v>
      </c>
      <c r="V1296" t="str">
        <f t="shared" si="411"/>
        <v xml:space="preserve">   </v>
      </c>
    </row>
    <row r="1297" spans="1:22" outlineLevel="2">
      <c r="A1297">
        <v>395</v>
      </c>
      <c r="C1297" s="364"/>
      <c r="D1297" s="364" t="s">
        <v>30</v>
      </c>
      <c r="E1297" s="364"/>
      <c r="F1297" s="364" t="s">
        <v>30</v>
      </c>
      <c r="G1297" s="364"/>
      <c r="H1297" s="364"/>
      <c r="I1297" s="364"/>
      <c r="J1297" s="364"/>
      <c r="K1297" s="364"/>
      <c r="L1297" s="364"/>
      <c r="M1297" s="364"/>
      <c r="N1297" s="364"/>
      <c r="O1297" s="364"/>
      <c r="P1297" s="364"/>
      <c r="Q1297" s="364"/>
      <c r="R1297" s="364" t="s">
        <v>30</v>
      </c>
      <c r="S1297" s="653">
        <f t="shared" si="412"/>
        <v>0</v>
      </c>
      <c r="U1297">
        <f t="shared" si="413"/>
        <v>64</v>
      </c>
      <c r="V1297" t="str">
        <f t="shared" si="411"/>
        <v xml:space="preserve">   </v>
      </c>
    </row>
    <row r="1298" spans="1:22" outlineLevel="2">
      <c r="A1298">
        <v>396</v>
      </c>
      <c r="C1298" s="364"/>
      <c r="D1298" s="364" t="s">
        <v>30</v>
      </c>
      <c r="E1298" s="364"/>
      <c r="F1298" s="364" t="s">
        <v>30</v>
      </c>
      <c r="G1298" s="364"/>
      <c r="H1298" s="364"/>
      <c r="I1298" s="364"/>
      <c r="J1298" s="364"/>
      <c r="K1298" s="364"/>
      <c r="L1298" s="364"/>
      <c r="M1298" s="364"/>
      <c r="N1298" s="364"/>
      <c r="O1298" s="364"/>
      <c r="P1298" s="364"/>
      <c r="Q1298" s="364"/>
      <c r="R1298" s="364" t="s">
        <v>30</v>
      </c>
      <c r="S1298" s="653">
        <f t="shared" si="412"/>
        <v>0</v>
      </c>
      <c r="U1298">
        <f t="shared" si="413"/>
        <v>65</v>
      </c>
      <c r="V1298" t="str">
        <f t="shared" ref="V1298:V1361" si="414">LEFT($B1298&amp;"  ",2)&amp;RIGHT(" "&amp;$B1298,1)</f>
        <v xml:space="preserve">   </v>
      </c>
    </row>
    <row r="1299" spans="1:22" outlineLevel="2">
      <c r="A1299">
        <v>397</v>
      </c>
      <c r="C1299" s="364"/>
      <c r="D1299" s="364" t="s">
        <v>30</v>
      </c>
      <c r="E1299" s="364"/>
      <c r="F1299" s="364" t="s">
        <v>30</v>
      </c>
      <c r="G1299" s="364"/>
      <c r="H1299" s="364"/>
      <c r="I1299" s="364"/>
      <c r="J1299" s="364"/>
      <c r="K1299" s="364"/>
      <c r="L1299" s="364"/>
      <c r="M1299" s="364"/>
      <c r="N1299" s="364"/>
      <c r="O1299" s="364"/>
      <c r="P1299" s="364"/>
      <c r="Q1299" s="364"/>
      <c r="R1299" s="364" t="s">
        <v>30</v>
      </c>
      <c r="S1299" s="653">
        <f t="shared" si="412"/>
        <v>0</v>
      </c>
      <c r="U1299">
        <f t="shared" si="413"/>
        <v>66</v>
      </c>
      <c r="V1299" t="str">
        <f t="shared" si="414"/>
        <v xml:space="preserve">   </v>
      </c>
    </row>
    <row r="1300" spans="1:22" outlineLevel="2">
      <c r="A1300">
        <v>398</v>
      </c>
      <c r="C1300" s="364"/>
      <c r="D1300" s="364" t="s">
        <v>30</v>
      </c>
      <c r="E1300" s="364"/>
      <c r="F1300" s="364" t="s">
        <v>30</v>
      </c>
      <c r="G1300" s="364"/>
      <c r="H1300" s="364"/>
      <c r="I1300" s="364"/>
      <c r="J1300" s="364"/>
      <c r="K1300" s="364"/>
      <c r="L1300" s="364"/>
      <c r="M1300" s="364"/>
      <c r="N1300" s="364"/>
      <c r="O1300" s="364"/>
      <c r="P1300" s="364"/>
      <c r="Q1300" s="364"/>
      <c r="R1300" s="364" t="s">
        <v>30</v>
      </c>
      <c r="S1300" s="653">
        <f t="shared" si="412"/>
        <v>0</v>
      </c>
      <c r="U1300">
        <f t="shared" si="413"/>
        <v>67</v>
      </c>
      <c r="V1300" t="str">
        <f t="shared" si="414"/>
        <v xml:space="preserve">   </v>
      </c>
    </row>
    <row r="1301" spans="1:22" outlineLevel="2">
      <c r="A1301">
        <v>399</v>
      </c>
      <c r="C1301" s="364"/>
      <c r="D1301" s="364" t="s">
        <v>30</v>
      </c>
      <c r="E1301" s="364"/>
      <c r="F1301" s="364" t="s">
        <v>30</v>
      </c>
      <c r="G1301" s="364"/>
      <c r="H1301" s="364"/>
      <c r="I1301" s="364"/>
      <c r="J1301" s="364"/>
      <c r="K1301" s="364"/>
      <c r="L1301" s="364"/>
      <c r="M1301" s="364"/>
      <c r="N1301" s="364"/>
      <c r="O1301" s="364"/>
      <c r="P1301" s="364"/>
      <c r="Q1301" s="364"/>
      <c r="R1301" s="364" t="s">
        <v>30</v>
      </c>
      <c r="S1301" s="653">
        <f t="shared" si="412"/>
        <v>0</v>
      </c>
      <c r="U1301">
        <f t="shared" si="413"/>
        <v>68</v>
      </c>
      <c r="V1301" t="str">
        <f t="shared" si="414"/>
        <v xml:space="preserve">   </v>
      </c>
    </row>
    <row r="1302" spans="1:22" outlineLevel="2">
      <c r="A1302">
        <v>400</v>
      </c>
      <c r="C1302" s="364"/>
      <c r="D1302" s="364" t="s">
        <v>30</v>
      </c>
      <c r="E1302" s="364"/>
      <c r="F1302" s="364" t="s">
        <v>30</v>
      </c>
      <c r="G1302" s="364"/>
      <c r="H1302" s="364"/>
      <c r="I1302" s="364"/>
      <c r="J1302" s="364"/>
      <c r="K1302" s="364"/>
      <c r="L1302" s="364"/>
      <c r="M1302" s="364"/>
      <c r="N1302" s="364"/>
      <c r="O1302" s="364"/>
      <c r="P1302" s="364"/>
      <c r="Q1302" s="364"/>
      <c r="R1302" s="364" t="s">
        <v>30</v>
      </c>
      <c r="S1302" s="653">
        <f t="shared" si="412"/>
        <v>0</v>
      </c>
      <c r="U1302">
        <f t="shared" si="413"/>
        <v>69</v>
      </c>
      <c r="V1302" t="str">
        <f t="shared" si="414"/>
        <v xml:space="preserve">   </v>
      </c>
    </row>
    <row r="1303" spans="1:22" outlineLevel="2">
      <c r="A1303">
        <v>401</v>
      </c>
      <c r="C1303" s="364"/>
      <c r="D1303" s="364" t="s">
        <v>30</v>
      </c>
      <c r="E1303" s="364"/>
      <c r="F1303" s="364" t="s">
        <v>30</v>
      </c>
      <c r="G1303" s="364"/>
      <c r="H1303" s="364"/>
      <c r="I1303" s="364"/>
      <c r="J1303" s="364"/>
      <c r="K1303" s="364"/>
      <c r="L1303" s="364"/>
      <c r="M1303" s="364"/>
      <c r="N1303" s="364"/>
      <c r="O1303" s="364"/>
      <c r="P1303" s="364"/>
      <c r="Q1303" s="364"/>
      <c r="R1303" s="364" t="s">
        <v>30</v>
      </c>
      <c r="S1303" s="653">
        <f t="shared" si="412"/>
        <v>0</v>
      </c>
      <c r="U1303">
        <f t="shared" si="413"/>
        <v>70</v>
      </c>
      <c r="V1303" t="str">
        <f t="shared" si="414"/>
        <v xml:space="preserve">   </v>
      </c>
    </row>
    <row r="1304" spans="1:22" outlineLevel="2">
      <c r="A1304">
        <v>402</v>
      </c>
      <c r="C1304" s="364"/>
      <c r="D1304" s="364" t="s">
        <v>30</v>
      </c>
      <c r="E1304" s="364"/>
      <c r="F1304" s="364" t="s">
        <v>30</v>
      </c>
      <c r="G1304" s="364"/>
      <c r="H1304" s="364"/>
      <c r="I1304" s="364"/>
      <c r="J1304" s="364"/>
      <c r="K1304" s="364"/>
      <c r="L1304" s="364"/>
      <c r="M1304" s="364"/>
      <c r="N1304" s="364"/>
      <c r="O1304" s="364"/>
      <c r="P1304" s="364"/>
      <c r="Q1304" s="364"/>
      <c r="R1304" s="364" t="s">
        <v>30</v>
      </c>
      <c r="S1304" s="653">
        <f t="shared" si="412"/>
        <v>0</v>
      </c>
      <c r="U1304">
        <f t="shared" si="413"/>
        <v>71</v>
      </c>
      <c r="V1304" t="str">
        <f t="shared" si="414"/>
        <v xml:space="preserve">   </v>
      </c>
    </row>
    <row r="1305" spans="1:22" outlineLevel="2">
      <c r="A1305">
        <v>403</v>
      </c>
      <c r="C1305" s="364"/>
      <c r="D1305" s="364" t="s">
        <v>30</v>
      </c>
      <c r="E1305" s="364"/>
      <c r="F1305" s="364" t="s">
        <v>30</v>
      </c>
      <c r="G1305" s="364"/>
      <c r="H1305" s="364"/>
      <c r="I1305" s="364"/>
      <c r="J1305" s="364"/>
      <c r="K1305" s="364"/>
      <c r="L1305" s="364"/>
      <c r="M1305" s="364"/>
      <c r="N1305" s="364"/>
      <c r="O1305" s="364"/>
      <c r="P1305" s="364"/>
      <c r="Q1305" s="364"/>
      <c r="R1305" s="364" t="s">
        <v>30</v>
      </c>
      <c r="S1305" s="653">
        <f t="shared" si="412"/>
        <v>0</v>
      </c>
      <c r="U1305">
        <f t="shared" si="413"/>
        <v>72</v>
      </c>
      <c r="V1305" t="str">
        <f t="shared" si="414"/>
        <v xml:space="preserve">   </v>
      </c>
    </row>
    <row r="1306" spans="1:22" outlineLevel="2">
      <c r="A1306">
        <v>404</v>
      </c>
      <c r="C1306" s="364"/>
      <c r="D1306" s="364" t="s">
        <v>30</v>
      </c>
      <c r="E1306" s="364"/>
      <c r="F1306" s="364" t="s">
        <v>30</v>
      </c>
      <c r="G1306" s="364"/>
      <c r="H1306" s="364"/>
      <c r="I1306" s="364"/>
      <c r="J1306" s="364"/>
      <c r="K1306" s="364"/>
      <c r="L1306" s="364"/>
      <c r="M1306" s="364"/>
      <c r="N1306" s="364"/>
      <c r="O1306" s="364"/>
      <c r="P1306" s="364"/>
      <c r="Q1306" s="364"/>
      <c r="R1306" s="364" t="s">
        <v>30</v>
      </c>
      <c r="S1306" s="653">
        <f t="shared" si="412"/>
        <v>0</v>
      </c>
      <c r="U1306">
        <f t="shared" si="413"/>
        <v>73</v>
      </c>
      <c r="V1306" t="str">
        <f t="shared" si="414"/>
        <v xml:space="preserve">   </v>
      </c>
    </row>
    <row r="1307" spans="1:22" outlineLevel="2">
      <c r="A1307">
        <v>405</v>
      </c>
      <c r="C1307" s="364"/>
      <c r="D1307" s="364" t="s">
        <v>30</v>
      </c>
      <c r="E1307" s="364"/>
      <c r="F1307" s="364" t="s">
        <v>30</v>
      </c>
      <c r="G1307" s="364"/>
      <c r="H1307" s="364"/>
      <c r="I1307" s="364"/>
      <c r="J1307" s="364"/>
      <c r="K1307" s="364"/>
      <c r="L1307" s="364"/>
      <c r="M1307" s="364"/>
      <c r="N1307" s="364"/>
      <c r="O1307" s="364"/>
      <c r="P1307" s="364"/>
      <c r="Q1307" s="364"/>
      <c r="R1307" s="364" t="s">
        <v>30</v>
      </c>
      <c r="S1307" s="653">
        <f t="shared" si="412"/>
        <v>0</v>
      </c>
      <c r="U1307">
        <f t="shared" si="413"/>
        <v>74</v>
      </c>
      <c r="V1307" t="str">
        <f t="shared" si="414"/>
        <v xml:space="preserve">   </v>
      </c>
    </row>
    <row r="1308" spans="1:22" outlineLevel="2">
      <c r="A1308">
        <v>406</v>
      </c>
      <c r="C1308" s="364"/>
      <c r="D1308" s="364" t="s">
        <v>30</v>
      </c>
      <c r="E1308" s="364"/>
      <c r="F1308" s="364" t="s">
        <v>30</v>
      </c>
      <c r="G1308" s="364"/>
      <c r="H1308" s="364"/>
      <c r="I1308" s="364"/>
      <c r="J1308" s="364"/>
      <c r="K1308" s="364"/>
      <c r="L1308" s="364"/>
      <c r="M1308" s="364"/>
      <c r="N1308" s="364"/>
      <c r="O1308" s="364"/>
      <c r="P1308" s="364"/>
      <c r="Q1308" s="364"/>
      <c r="R1308" s="364" t="s">
        <v>30</v>
      </c>
      <c r="S1308" s="653">
        <f t="shared" si="412"/>
        <v>0</v>
      </c>
      <c r="U1308">
        <f t="shared" si="413"/>
        <v>75</v>
      </c>
      <c r="V1308" t="str">
        <f t="shared" si="414"/>
        <v xml:space="preserve">   </v>
      </c>
    </row>
    <row r="1309" spans="1:22" outlineLevel="2">
      <c r="A1309">
        <v>407</v>
      </c>
      <c r="C1309" s="364"/>
      <c r="D1309" s="364" t="s">
        <v>30</v>
      </c>
      <c r="E1309" s="364"/>
      <c r="F1309" s="364" t="s">
        <v>30</v>
      </c>
      <c r="G1309" s="364"/>
      <c r="H1309" s="364"/>
      <c r="I1309" s="364"/>
      <c r="J1309" s="364"/>
      <c r="K1309" s="364"/>
      <c r="L1309" s="364"/>
      <c r="M1309" s="364"/>
      <c r="N1309" s="364"/>
      <c r="O1309" s="364"/>
      <c r="P1309" s="364"/>
      <c r="Q1309" s="364"/>
      <c r="R1309" s="364" t="s">
        <v>30</v>
      </c>
      <c r="S1309" s="653">
        <f t="shared" si="412"/>
        <v>0</v>
      </c>
      <c r="U1309">
        <f t="shared" si="413"/>
        <v>76</v>
      </c>
      <c r="V1309" t="str">
        <f t="shared" si="414"/>
        <v xml:space="preserve">   </v>
      </c>
    </row>
    <row r="1310" spans="1:22" outlineLevel="2">
      <c r="A1310">
        <v>408</v>
      </c>
      <c r="C1310" s="364"/>
      <c r="D1310" s="364" t="s">
        <v>30</v>
      </c>
      <c r="E1310" s="364"/>
      <c r="F1310" s="364" t="s">
        <v>30</v>
      </c>
      <c r="G1310" s="364"/>
      <c r="H1310" s="364"/>
      <c r="I1310" s="364"/>
      <c r="J1310" s="364"/>
      <c r="K1310" s="364"/>
      <c r="L1310" s="364"/>
      <c r="M1310" s="364"/>
      <c r="N1310" s="364"/>
      <c r="O1310" s="364"/>
      <c r="P1310" s="364"/>
      <c r="Q1310" s="364"/>
      <c r="R1310" s="364" t="s">
        <v>30</v>
      </c>
      <c r="S1310" s="653">
        <f t="shared" si="412"/>
        <v>0</v>
      </c>
      <c r="U1310">
        <f t="shared" si="413"/>
        <v>77</v>
      </c>
      <c r="V1310" t="str">
        <f t="shared" si="414"/>
        <v xml:space="preserve">   </v>
      </c>
    </row>
    <row r="1311" spans="1:22" outlineLevel="2">
      <c r="A1311">
        <v>409</v>
      </c>
      <c r="C1311" s="364"/>
      <c r="D1311" s="364" t="s">
        <v>30</v>
      </c>
      <c r="E1311" s="364"/>
      <c r="F1311" s="364" t="s">
        <v>30</v>
      </c>
      <c r="G1311" s="364"/>
      <c r="H1311" s="364"/>
      <c r="I1311" s="364"/>
      <c r="J1311" s="364"/>
      <c r="K1311" s="364"/>
      <c r="L1311" s="364"/>
      <c r="M1311" s="364"/>
      <c r="N1311" s="364"/>
      <c r="O1311" s="364"/>
      <c r="P1311" s="364"/>
      <c r="Q1311" s="364"/>
      <c r="R1311" s="364" t="s">
        <v>30</v>
      </c>
      <c r="S1311" s="653">
        <f t="shared" si="412"/>
        <v>0</v>
      </c>
      <c r="U1311">
        <f t="shared" si="413"/>
        <v>78</v>
      </c>
      <c r="V1311" t="str">
        <f t="shared" si="414"/>
        <v xml:space="preserve">   </v>
      </c>
    </row>
    <row r="1312" spans="1:22" outlineLevel="2">
      <c r="A1312">
        <v>410</v>
      </c>
      <c r="C1312" s="364"/>
      <c r="D1312" s="364" t="s">
        <v>30</v>
      </c>
      <c r="E1312" s="364"/>
      <c r="F1312" s="364" t="s">
        <v>30</v>
      </c>
      <c r="G1312" s="364"/>
      <c r="H1312" s="364"/>
      <c r="I1312" s="364"/>
      <c r="J1312" s="364"/>
      <c r="K1312" s="364"/>
      <c r="L1312" s="364"/>
      <c r="M1312" s="364"/>
      <c r="N1312" s="364"/>
      <c r="O1312" s="364"/>
      <c r="P1312" s="364"/>
      <c r="Q1312" s="364"/>
      <c r="R1312" s="364" t="s">
        <v>30</v>
      </c>
      <c r="S1312" s="653">
        <f t="shared" si="412"/>
        <v>0</v>
      </c>
      <c r="U1312">
        <f t="shared" si="413"/>
        <v>79</v>
      </c>
      <c r="V1312" t="str">
        <f t="shared" si="414"/>
        <v xml:space="preserve">   </v>
      </c>
    </row>
    <row r="1313" spans="1:22" outlineLevel="2">
      <c r="A1313">
        <v>411</v>
      </c>
      <c r="C1313" s="364"/>
      <c r="D1313" s="364" t="s">
        <v>30</v>
      </c>
      <c r="E1313" s="364"/>
      <c r="F1313" s="364" t="s">
        <v>30</v>
      </c>
      <c r="G1313" s="364"/>
      <c r="H1313" s="364"/>
      <c r="I1313" s="364"/>
      <c r="J1313" s="364"/>
      <c r="K1313" s="364"/>
      <c r="L1313" s="364"/>
      <c r="M1313" s="364"/>
      <c r="N1313" s="364"/>
      <c r="O1313" s="364"/>
      <c r="P1313" s="364"/>
      <c r="Q1313" s="364"/>
      <c r="R1313" s="364" t="s">
        <v>30</v>
      </c>
      <c r="S1313" s="653">
        <f t="shared" si="412"/>
        <v>0</v>
      </c>
      <c r="U1313">
        <f t="shared" si="413"/>
        <v>80</v>
      </c>
      <c r="V1313" t="str">
        <f t="shared" si="414"/>
        <v xml:space="preserve">   </v>
      </c>
    </row>
    <row r="1314" spans="1:22" outlineLevel="2">
      <c r="A1314">
        <v>412</v>
      </c>
      <c r="C1314" s="364"/>
      <c r="D1314" s="364" t="s">
        <v>30</v>
      </c>
      <c r="E1314" s="364"/>
      <c r="F1314" s="364" t="s">
        <v>30</v>
      </c>
      <c r="G1314" s="364"/>
      <c r="H1314" s="364"/>
      <c r="I1314" s="364"/>
      <c r="J1314" s="364"/>
      <c r="K1314" s="364"/>
      <c r="L1314" s="364"/>
      <c r="M1314" s="364"/>
      <c r="N1314" s="364"/>
      <c r="O1314" s="364"/>
      <c r="P1314" s="364"/>
      <c r="Q1314" s="364"/>
      <c r="R1314" s="364" t="s">
        <v>30</v>
      </c>
      <c r="S1314" s="653">
        <f t="shared" si="412"/>
        <v>0</v>
      </c>
      <c r="U1314">
        <f t="shared" si="413"/>
        <v>81</v>
      </c>
      <c r="V1314" t="str">
        <f t="shared" si="414"/>
        <v xml:space="preserve">   </v>
      </c>
    </row>
    <row r="1315" spans="1:22" outlineLevel="2">
      <c r="A1315">
        <v>413</v>
      </c>
      <c r="C1315" s="364"/>
      <c r="D1315" s="364" t="s">
        <v>30</v>
      </c>
      <c r="E1315" s="364"/>
      <c r="F1315" s="364" t="s">
        <v>30</v>
      </c>
      <c r="G1315" s="364"/>
      <c r="H1315" s="364"/>
      <c r="I1315" s="364"/>
      <c r="J1315" s="364"/>
      <c r="K1315" s="364"/>
      <c r="L1315" s="364"/>
      <c r="M1315" s="364"/>
      <c r="N1315" s="364"/>
      <c r="O1315" s="364"/>
      <c r="P1315" s="364"/>
      <c r="Q1315" s="364"/>
      <c r="R1315" s="364" t="s">
        <v>30</v>
      </c>
      <c r="S1315" s="653">
        <f t="shared" si="412"/>
        <v>0</v>
      </c>
      <c r="U1315">
        <f t="shared" si="413"/>
        <v>82</v>
      </c>
      <c r="V1315" t="str">
        <f t="shared" si="414"/>
        <v xml:space="preserve">   </v>
      </c>
    </row>
    <row r="1316" spans="1:22" outlineLevel="2">
      <c r="A1316">
        <v>414</v>
      </c>
      <c r="C1316" s="364"/>
      <c r="D1316" s="364" t="s">
        <v>30</v>
      </c>
      <c r="E1316" s="364"/>
      <c r="F1316" s="364" t="s">
        <v>30</v>
      </c>
      <c r="G1316" s="364"/>
      <c r="H1316" s="364"/>
      <c r="I1316" s="364"/>
      <c r="J1316" s="364"/>
      <c r="K1316" s="364"/>
      <c r="L1316" s="364"/>
      <c r="M1316" s="364"/>
      <c r="N1316" s="364"/>
      <c r="O1316" s="364"/>
      <c r="P1316" s="364"/>
      <c r="Q1316" s="364"/>
      <c r="R1316" s="364" t="s">
        <v>30</v>
      </c>
      <c r="S1316" s="653">
        <f t="shared" si="412"/>
        <v>0</v>
      </c>
      <c r="U1316">
        <f t="shared" si="413"/>
        <v>83</v>
      </c>
      <c r="V1316" t="str">
        <f t="shared" si="414"/>
        <v xml:space="preserve">   </v>
      </c>
    </row>
    <row r="1317" spans="1:22" outlineLevel="2">
      <c r="A1317">
        <v>415</v>
      </c>
      <c r="C1317" s="364"/>
      <c r="D1317" s="364" t="s">
        <v>30</v>
      </c>
      <c r="E1317" s="364"/>
      <c r="F1317" s="364" t="s">
        <v>30</v>
      </c>
      <c r="G1317" s="364"/>
      <c r="H1317" s="364"/>
      <c r="I1317" s="364"/>
      <c r="J1317" s="364"/>
      <c r="K1317" s="364"/>
      <c r="L1317" s="364"/>
      <c r="M1317" s="364"/>
      <c r="N1317" s="364"/>
      <c r="O1317" s="364"/>
      <c r="P1317" s="364"/>
      <c r="Q1317" s="364"/>
      <c r="R1317" s="364" t="s">
        <v>30</v>
      </c>
      <c r="S1317" s="653">
        <f t="shared" si="412"/>
        <v>0</v>
      </c>
      <c r="U1317">
        <f t="shared" si="413"/>
        <v>84</v>
      </c>
      <c r="V1317" t="str">
        <f t="shared" si="414"/>
        <v xml:space="preserve">   </v>
      </c>
    </row>
    <row r="1318" spans="1:22" outlineLevel="2">
      <c r="A1318">
        <v>416</v>
      </c>
      <c r="C1318" s="364"/>
      <c r="D1318" s="364" t="s">
        <v>30</v>
      </c>
      <c r="E1318" s="364"/>
      <c r="F1318" s="364" t="s">
        <v>30</v>
      </c>
      <c r="G1318" s="364"/>
      <c r="H1318" s="364"/>
      <c r="I1318" s="364"/>
      <c r="J1318" s="364"/>
      <c r="K1318" s="364"/>
      <c r="L1318" s="364"/>
      <c r="M1318" s="364"/>
      <c r="N1318" s="364"/>
      <c r="O1318" s="364"/>
      <c r="P1318" s="364"/>
      <c r="Q1318" s="364"/>
      <c r="R1318" s="364" t="s">
        <v>30</v>
      </c>
      <c r="S1318" s="653">
        <f t="shared" si="412"/>
        <v>0</v>
      </c>
      <c r="U1318">
        <f t="shared" si="413"/>
        <v>85</v>
      </c>
      <c r="V1318" t="str">
        <f t="shared" si="414"/>
        <v xml:space="preserve">   </v>
      </c>
    </row>
    <row r="1319" spans="1:22" outlineLevel="2">
      <c r="A1319">
        <v>417</v>
      </c>
      <c r="C1319" s="364"/>
      <c r="D1319" s="364" t="s">
        <v>30</v>
      </c>
      <c r="E1319" s="364"/>
      <c r="F1319" s="364" t="s">
        <v>30</v>
      </c>
      <c r="G1319" s="364"/>
      <c r="H1319" s="364"/>
      <c r="I1319" s="364"/>
      <c r="J1319" s="364"/>
      <c r="K1319" s="364"/>
      <c r="L1319" s="364"/>
      <c r="M1319" s="364"/>
      <c r="N1319" s="364"/>
      <c r="O1319" s="364"/>
      <c r="P1319" s="364"/>
      <c r="Q1319" s="364"/>
      <c r="R1319" s="364" t="s">
        <v>30</v>
      </c>
      <c r="S1319" s="653">
        <f t="shared" si="412"/>
        <v>0</v>
      </c>
      <c r="U1319">
        <f t="shared" si="413"/>
        <v>86</v>
      </c>
      <c r="V1319" t="str">
        <f t="shared" si="414"/>
        <v xml:space="preserve">   </v>
      </c>
    </row>
    <row r="1320" spans="1:22" outlineLevel="2">
      <c r="A1320">
        <v>418</v>
      </c>
      <c r="C1320" s="364"/>
      <c r="D1320" s="364" t="s">
        <v>30</v>
      </c>
      <c r="E1320" s="364"/>
      <c r="F1320" s="364" t="s">
        <v>30</v>
      </c>
      <c r="G1320" s="364"/>
      <c r="H1320" s="364"/>
      <c r="I1320" s="364"/>
      <c r="J1320" s="364"/>
      <c r="K1320" s="364"/>
      <c r="L1320" s="364"/>
      <c r="M1320" s="364"/>
      <c r="N1320" s="364"/>
      <c r="O1320" s="364"/>
      <c r="P1320" s="364"/>
      <c r="Q1320" s="364"/>
      <c r="R1320" s="364" t="s">
        <v>30</v>
      </c>
      <c r="S1320" s="653">
        <f t="shared" si="412"/>
        <v>0</v>
      </c>
      <c r="U1320">
        <f t="shared" si="413"/>
        <v>87</v>
      </c>
      <c r="V1320" t="str">
        <f t="shared" si="414"/>
        <v xml:space="preserve">   </v>
      </c>
    </row>
    <row r="1321" spans="1:22" outlineLevel="2">
      <c r="A1321">
        <v>419</v>
      </c>
      <c r="C1321" s="364"/>
      <c r="D1321" s="364" t="s">
        <v>30</v>
      </c>
      <c r="E1321" s="364"/>
      <c r="F1321" s="364" t="s">
        <v>30</v>
      </c>
      <c r="G1321" s="364"/>
      <c r="H1321" s="364"/>
      <c r="I1321" s="364"/>
      <c r="J1321" s="364"/>
      <c r="K1321" s="364"/>
      <c r="L1321" s="364"/>
      <c r="M1321" s="364"/>
      <c r="N1321" s="364"/>
      <c r="O1321" s="364"/>
      <c r="P1321" s="364"/>
      <c r="Q1321" s="364"/>
      <c r="R1321" s="364" t="s">
        <v>30</v>
      </c>
      <c r="S1321" s="653">
        <f t="shared" si="412"/>
        <v>0</v>
      </c>
      <c r="U1321">
        <f t="shared" si="413"/>
        <v>88</v>
      </c>
      <c r="V1321" t="str">
        <f t="shared" si="414"/>
        <v xml:space="preserve">   </v>
      </c>
    </row>
    <row r="1322" spans="1:22" outlineLevel="2">
      <c r="A1322">
        <v>420</v>
      </c>
      <c r="C1322" s="364"/>
      <c r="D1322" s="364" t="s">
        <v>30</v>
      </c>
      <c r="E1322" s="364"/>
      <c r="F1322" s="364" t="s">
        <v>30</v>
      </c>
      <c r="G1322" s="364"/>
      <c r="H1322" s="364"/>
      <c r="I1322" s="364"/>
      <c r="J1322" s="364"/>
      <c r="K1322" s="364"/>
      <c r="L1322" s="364"/>
      <c r="M1322" s="364"/>
      <c r="N1322" s="364"/>
      <c r="O1322" s="364"/>
      <c r="P1322" s="364"/>
      <c r="Q1322" s="364"/>
      <c r="R1322" s="364" t="s">
        <v>30</v>
      </c>
      <c r="S1322" s="653">
        <f t="shared" si="412"/>
        <v>0</v>
      </c>
      <c r="U1322">
        <f t="shared" si="413"/>
        <v>89</v>
      </c>
      <c r="V1322" t="str">
        <f t="shared" si="414"/>
        <v xml:space="preserve">   </v>
      </c>
    </row>
    <row r="1323" spans="1:22" outlineLevel="2">
      <c r="A1323">
        <v>421</v>
      </c>
      <c r="C1323" s="364"/>
      <c r="D1323" s="364" t="s">
        <v>30</v>
      </c>
      <c r="E1323" s="364"/>
      <c r="F1323" s="364" t="s">
        <v>30</v>
      </c>
      <c r="G1323" s="364"/>
      <c r="H1323" s="364"/>
      <c r="I1323" s="364"/>
      <c r="J1323" s="364"/>
      <c r="K1323" s="364"/>
      <c r="L1323" s="364"/>
      <c r="M1323" s="364"/>
      <c r="N1323" s="364"/>
      <c r="O1323" s="364"/>
      <c r="P1323" s="364"/>
      <c r="Q1323" s="364"/>
      <c r="R1323" s="364" t="s">
        <v>30</v>
      </c>
      <c r="S1323" s="653">
        <f t="shared" si="412"/>
        <v>0</v>
      </c>
      <c r="U1323">
        <f t="shared" si="413"/>
        <v>90</v>
      </c>
      <c r="V1323" t="str">
        <f t="shared" si="414"/>
        <v xml:space="preserve">   </v>
      </c>
    </row>
    <row r="1324" spans="1:22" outlineLevel="2">
      <c r="A1324">
        <v>422</v>
      </c>
      <c r="C1324" s="364"/>
      <c r="D1324" s="364" t="s">
        <v>30</v>
      </c>
      <c r="E1324" s="364"/>
      <c r="F1324" s="364" t="s">
        <v>30</v>
      </c>
      <c r="G1324" s="364"/>
      <c r="H1324" s="364"/>
      <c r="I1324" s="364"/>
      <c r="J1324" s="364"/>
      <c r="K1324" s="364"/>
      <c r="L1324" s="364"/>
      <c r="M1324" s="364"/>
      <c r="N1324" s="364"/>
      <c r="O1324" s="364"/>
      <c r="P1324" s="364"/>
      <c r="Q1324" s="364"/>
      <c r="R1324" s="364" t="s">
        <v>30</v>
      </c>
      <c r="S1324" s="653">
        <f t="shared" si="412"/>
        <v>0</v>
      </c>
      <c r="U1324">
        <f t="shared" si="413"/>
        <v>91</v>
      </c>
      <c r="V1324" t="str">
        <f t="shared" si="414"/>
        <v xml:space="preserve">   </v>
      </c>
    </row>
    <row r="1325" spans="1:22" outlineLevel="2">
      <c r="A1325">
        <v>423</v>
      </c>
      <c r="C1325" s="364"/>
      <c r="D1325" s="364" t="s">
        <v>30</v>
      </c>
      <c r="E1325" s="364"/>
      <c r="F1325" s="364" t="s">
        <v>30</v>
      </c>
      <c r="G1325" s="364"/>
      <c r="H1325" s="364"/>
      <c r="I1325" s="364"/>
      <c r="J1325" s="364"/>
      <c r="K1325" s="364"/>
      <c r="L1325" s="364"/>
      <c r="M1325" s="364"/>
      <c r="N1325" s="364"/>
      <c r="O1325" s="364"/>
      <c r="P1325" s="364"/>
      <c r="Q1325" s="364"/>
      <c r="R1325" s="364" t="s">
        <v>30</v>
      </c>
      <c r="S1325" s="653">
        <f t="shared" si="412"/>
        <v>0</v>
      </c>
      <c r="U1325">
        <f t="shared" si="413"/>
        <v>92</v>
      </c>
      <c r="V1325" t="str">
        <f t="shared" si="414"/>
        <v xml:space="preserve">   </v>
      </c>
    </row>
    <row r="1326" spans="1:22" outlineLevel="2">
      <c r="A1326">
        <v>424</v>
      </c>
      <c r="C1326" s="364"/>
      <c r="D1326" s="364" t="s">
        <v>30</v>
      </c>
      <c r="E1326" s="364"/>
      <c r="F1326" s="364" t="s">
        <v>30</v>
      </c>
      <c r="G1326" s="364"/>
      <c r="H1326" s="364"/>
      <c r="I1326" s="364"/>
      <c r="J1326" s="364"/>
      <c r="K1326" s="364"/>
      <c r="L1326" s="364"/>
      <c r="M1326" s="364"/>
      <c r="N1326" s="364"/>
      <c r="O1326" s="364"/>
      <c r="P1326" s="364"/>
      <c r="Q1326" s="364"/>
      <c r="R1326" s="364" t="s">
        <v>30</v>
      </c>
      <c r="S1326" s="653">
        <f t="shared" si="412"/>
        <v>0</v>
      </c>
      <c r="U1326">
        <f t="shared" si="413"/>
        <v>93</v>
      </c>
      <c r="V1326" t="str">
        <f t="shared" si="414"/>
        <v xml:space="preserve">   </v>
      </c>
    </row>
    <row r="1327" spans="1:22" outlineLevel="2">
      <c r="A1327">
        <v>425</v>
      </c>
      <c r="C1327" s="364"/>
      <c r="D1327" s="364" t="s">
        <v>30</v>
      </c>
      <c r="E1327" s="364"/>
      <c r="F1327" s="364" t="s">
        <v>30</v>
      </c>
      <c r="G1327" s="364"/>
      <c r="H1327" s="364"/>
      <c r="I1327" s="364"/>
      <c r="J1327" s="364"/>
      <c r="K1327" s="364"/>
      <c r="L1327" s="364"/>
      <c r="M1327" s="364"/>
      <c r="N1327" s="364"/>
      <c r="O1327" s="364"/>
      <c r="P1327" s="364"/>
      <c r="Q1327" s="364"/>
      <c r="R1327" s="364" t="s">
        <v>30</v>
      </c>
      <c r="S1327" s="653">
        <f t="shared" si="412"/>
        <v>0</v>
      </c>
      <c r="U1327">
        <f t="shared" si="413"/>
        <v>94</v>
      </c>
      <c r="V1327" t="str">
        <f t="shared" si="414"/>
        <v xml:space="preserve">   </v>
      </c>
    </row>
    <row r="1328" spans="1:22" outlineLevel="2">
      <c r="A1328">
        <v>426</v>
      </c>
      <c r="C1328" s="364"/>
      <c r="D1328" s="364" t="s">
        <v>30</v>
      </c>
      <c r="E1328" s="364"/>
      <c r="F1328" s="364" t="s">
        <v>30</v>
      </c>
      <c r="G1328" s="364"/>
      <c r="H1328" s="364"/>
      <c r="I1328" s="364"/>
      <c r="J1328" s="364"/>
      <c r="K1328" s="364"/>
      <c r="L1328" s="364"/>
      <c r="M1328" s="364"/>
      <c r="N1328" s="364"/>
      <c r="O1328" s="364"/>
      <c r="P1328" s="364"/>
      <c r="Q1328" s="364"/>
      <c r="R1328" s="364" t="s">
        <v>30</v>
      </c>
      <c r="S1328" s="653">
        <f t="shared" si="412"/>
        <v>0</v>
      </c>
      <c r="U1328">
        <f t="shared" si="413"/>
        <v>95</v>
      </c>
      <c r="V1328" t="str">
        <f t="shared" si="414"/>
        <v xml:space="preserve">   </v>
      </c>
    </row>
    <row r="1329" spans="1:22" outlineLevel="2">
      <c r="A1329">
        <v>427</v>
      </c>
      <c r="C1329" s="364"/>
      <c r="D1329" s="364" t="s">
        <v>30</v>
      </c>
      <c r="E1329" s="364"/>
      <c r="F1329" s="364" t="s">
        <v>30</v>
      </c>
      <c r="G1329" s="364"/>
      <c r="H1329" s="364"/>
      <c r="I1329" s="364"/>
      <c r="J1329" s="364"/>
      <c r="K1329" s="364"/>
      <c r="L1329" s="364"/>
      <c r="M1329" s="364"/>
      <c r="N1329" s="364"/>
      <c r="O1329" s="364"/>
      <c r="P1329" s="364"/>
      <c r="Q1329" s="364"/>
      <c r="R1329" s="364" t="s">
        <v>30</v>
      </c>
      <c r="S1329" s="653">
        <f t="shared" si="412"/>
        <v>0</v>
      </c>
      <c r="U1329">
        <f t="shared" si="413"/>
        <v>96</v>
      </c>
      <c r="V1329" t="str">
        <f t="shared" si="414"/>
        <v xml:space="preserve">   </v>
      </c>
    </row>
    <row r="1330" spans="1:22" outlineLevel="2">
      <c r="A1330">
        <v>428</v>
      </c>
      <c r="C1330" s="364"/>
      <c r="D1330" s="364" t="s">
        <v>30</v>
      </c>
      <c r="E1330" s="364"/>
      <c r="F1330" s="364" t="s">
        <v>30</v>
      </c>
      <c r="G1330" s="364"/>
      <c r="H1330" s="364"/>
      <c r="I1330" s="364"/>
      <c r="J1330" s="364"/>
      <c r="K1330" s="364"/>
      <c r="L1330" s="364"/>
      <c r="M1330" s="364"/>
      <c r="N1330" s="364"/>
      <c r="O1330" s="364"/>
      <c r="P1330" s="364"/>
      <c r="Q1330" s="364"/>
      <c r="R1330" s="364" t="s">
        <v>30</v>
      </c>
      <c r="S1330" s="653">
        <f t="shared" si="412"/>
        <v>0</v>
      </c>
      <c r="U1330">
        <f t="shared" si="413"/>
        <v>97</v>
      </c>
      <c r="V1330" t="str">
        <f t="shared" si="414"/>
        <v xml:space="preserve">   </v>
      </c>
    </row>
    <row r="1331" spans="1:22" outlineLevel="2">
      <c r="A1331">
        <v>429</v>
      </c>
      <c r="C1331" s="364"/>
      <c r="D1331" s="364" t="s">
        <v>30</v>
      </c>
      <c r="E1331" s="364"/>
      <c r="F1331" s="364" t="s">
        <v>30</v>
      </c>
      <c r="G1331" s="364"/>
      <c r="H1331" s="364"/>
      <c r="I1331" s="364"/>
      <c r="J1331" s="364"/>
      <c r="K1331" s="364"/>
      <c r="L1331" s="364"/>
      <c r="M1331" s="364"/>
      <c r="N1331" s="364"/>
      <c r="O1331" s="364"/>
      <c r="P1331" s="364"/>
      <c r="Q1331" s="364"/>
      <c r="R1331" s="364" t="s">
        <v>30</v>
      </c>
      <c r="S1331" s="653">
        <f t="shared" si="412"/>
        <v>0</v>
      </c>
      <c r="U1331">
        <f t="shared" si="413"/>
        <v>98</v>
      </c>
      <c r="V1331" t="str">
        <f t="shared" si="414"/>
        <v xml:space="preserve">   </v>
      </c>
    </row>
    <row r="1332" spans="1:22" outlineLevel="2">
      <c r="A1332">
        <v>430</v>
      </c>
      <c r="C1332" s="364"/>
      <c r="D1332" s="364" t="s">
        <v>30</v>
      </c>
      <c r="E1332" s="364"/>
      <c r="F1332" s="364" t="s">
        <v>30</v>
      </c>
      <c r="G1332" s="364"/>
      <c r="H1332" s="364"/>
      <c r="I1332" s="364"/>
      <c r="J1332" s="364"/>
      <c r="K1332" s="364"/>
      <c r="L1332" s="364"/>
      <c r="M1332" s="364"/>
      <c r="N1332" s="364"/>
      <c r="O1332" s="364"/>
      <c r="P1332" s="364"/>
      <c r="Q1332" s="364"/>
      <c r="R1332" s="364" t="s">
        <v>30</v>
      </c>
      <c r="S1332" s="653">
        <f t="shared" si="412"/>
        <v>0</v>
      </c>
      <c r="U1332">
        <f t="shared" si="413"/>
        <v>99</v>
      </c>
      <c r="V1332" t="str">
        <f t="shared" si="414"/>
        <v xml:space="preserve">   </v>
      </c>
    </row>
    <row r="1333" spans="1:22" outlineLevel="2">
      <c r="A1333">
        <v>431</v>
      </c>
      <c r="C1333" s="364"/>
      <c r="D1333" s="364" t="s">
        <v>30</v>
      </c>
      <c r="E1333" s="364"/>
      <c r="F1333" s="364" t="s">
        <v>30</v>
      </c>
      <c r="G1333" s="364"/>
      <c r="H1333" s="364"/>
      <c r="I1333" s="364"/>
      <c r="J1333" s="364"/>
      <c r="K1333" s="364"/>
      <c r="L1333" s="364"/>
      <c r="M1333" s="364"/>
      <c r="N1333" s="364"/>
      <c r="O1333" s="364"/>
      <c r="P1333" s="364"/>
      <c r="Q1333" s="364"/>
      <c r="R1333" s="364" t="s">
        <v>30</v>
      </c>
      <c r="S1333" s="653">
        <f t="shared" si="412"/>
        <v>0</v>
      </c>
      <c r="U1333">
        <f t="shared" si="413"/>
        <v>100</v>
      </c>
      <c r="V1333" t="str">
        <f t="shared" si="414"/>
        <v xml:space="preserve">   </v>
      </c>
    </row>
    <row r="1334" spans="1:22" outlineLevel="2">
      <c r="A1334">
        <v>432</v>
      </c>
      <c r="C1334" s="364"/>
      <c r="D1334" s="364" t="s">
        <v>30</v>
      </c>
      <c r="E1334" s="364"/>
      <c r="F1334" s="364" t="s">
        <v>30</v>
      </c>
      <c r="G1334" s="364"/>
      <c r="H1334" s="364"/>
      <c r="I1334" s="364"/>
      <c r="J1334" s="364"/>
      <c r="K1334" s="364"/>
      <c r="L1334" s="364"/>
      <c r="M1334" s="364"/>
      <c r="N1334" s="364"/>
      <c r="O1334" s="364"/>
      <c r="P1334" s="364"/>
      <c r="Q1334" s="364"/>
      <c r="R1334" s="364" t="s">
        <v>30</v>
      </c>
      <c r="S1334" s="653">
        <f t="shared" si="412"/>
        <v>0</v>
      </c>
      <c r="U1334">
        <f t="shared" si="413"/>
        <v>101</v>
      </c>
      <c r="V1334" t="str">
        <f t="shared" si="414"/>
        <v xml:space="preserve">   </v>
      </c>
    </row>
    <row r="1335" spans="1:22" outlineLevel="2">
      <c r="A1335">
        <v>433</v>
      </c>
      <c r="C1335" s="364"/>
      <c r="D1335" s="364" t="s">
        <v>30</v>
      </c>
      <c r="E1335" s="364"/>
      <c r="F1335" s="364" t="s">
        <v>30</v>
      </c>
      <c r="G1335" s="364"/>
      <c r="H1335" s="364"/>
      <c r="I1335" s="364"/>
      <c r="J1335" s="364"/>
      <c r="K1335" s="364"/>
      <c r="L1335" s="364"/>
      <c r="M1335" s="364"/>
      <c r="N1335" s="364"/>
      <c r="O1335" s="364"/>
      <c r="P1335" s="364"/>
      <c r="Q1335" s="364"/>
      <c r="R1335" s="364" t="s">
        <v>30</v>
      </c>
      <c r="S1335" s="653">
        <f t="shared" si="412"/>
        <v>0</v>
      </c>
      <c r="U1335">
        <f t="shared" si="413"/>
        <v>102</v>
      </c>
      <c r="V1335" t="str">
        <f t="shared" si="414"/>
        <v xml:space="preserve">   </v>
      </c>
    </row>
    <row r="1336" spans="1:22" outlineLevel="2">
      <c r="A1336">
        <v>434</v>
      </c>
      <c r="C1336" s="364"/>
      <c r="D1336" s="364" t="s">
        <v>30</v>
      </c>
      <c r="E1336" s="364"/>
      <c r="F1336" s="364" t="s">
        <v>30</v>
      </c>
      <c r="G1336" s="364"/>
      <c r="H1336" s="364"/>
      <c r="I1336" s="364"/>
      <c r="J1336" s="364"/>
      <c r="K1336" s="364"/>
      <c r="L1336" s="364"/>
      <c r="M1336" s="364"/>
      <c r="N1336" s="364"/>
      <c r="O1336" s="364"/>
      <c r="P1336" s="364"/>
      <c r="Q1336" s="364"/>
      <c r="R1336" s="364" t="s">
        <v>30</v>
      </c>
      <c r="S1336" s="653">
        <f t="shared" si="412"/>
        <v>0</v>
      </c>
      <c r="U1336">
        <f t="shared" si="413"/>
        <v>103</v>
      </c>
      <c r="V1336" t="str">
        <f t="shared" si="414"/>
        <v xml:space="preserve">   </v>
      </c>
    </row>
    <row r="1337" spans="1:22" outlineLevel="2">
      <c r="A1337">
        <v>435</v>
      </c>
      <c r="C1337" s="364"/>
      <c r="D1337" s="364" t="s">
        <v>30</v>
      </c>
      <c r="E1337" s="364"/>
      <c r="F1337" s="364" t="s">
        <v>30</v>
      </c>
      <c r="G1337" s="364"/>
      <c r="H1337" s="364"/>
      <c r="I1337" s="364"/>
      <c r="J1337" s="364"/>
      <c r="K1337" s="364"/>
      <c r="L1337" s="364"/>
      <c r="M1337" s="364"/>
      <c r="N1337" s="364"/>
      <c r="O1337" s="364"/>
      <c r="P1337" s="364"/>
      <c r="Q1337" s="364"/>
      <c r="R1337" s="364" t="s">
        <v>30</v>
      </c>
      <c r="S1337" s="653">
        <f t="shared" si="412"/>
        <v>0</v>
      </c>
      <c r="U1337">
        <f t="shared" si="413"/>
        <v>104</v>
      </c>
      <c r="V1337" t="str">
        <f t="shared" si="414"/>
        <v xml:space="preserve">   </v>
      </c>
    </row>
    <row r="1338" spans="1:22" outlineLevel="2">
      <c r="A1338">
        <v>436</v>
      </c>
      <c r="C1338" s="364"/>
      <c r="D1338" s="364" t="s">
        <v>30</v>
      </c>
      <c r="E1338" s="364"/>
      <c r="F1338" s="364" t="s">
        <v>30</v>
      </c>
      <c r="G1338" s="364"/>
      <c r="H1338" s="364"/>
      <c r="I1338" s="364"/>
      <c r="J1338" s="364"/>
      <c r="K1338" s="364"/>
      <c r="L1338" s="364"/>
      <c r="M1338" s="364"/>
      <c r="N1338" s="364"/>
      <c r="O1338" s="364"/>
      <c r="P1338" s="364"/>
      <c r="Q1338" s="364"/>
      <c r="R1338" s="364" t="s">
        <v>30</v>
      </c>
      <c r="S1338" s="653">
        <f t="shared" si="412"/>
        <v>0</v>
      </c>
      <c r="U1338">
        <f t="shared" si="413"/>
        <v>105</v>
      </c>
      <c r="V1338" t="str">
        <f t="shared" si="414"/>
        <v xml:space="preserve">   </v>
      </c>
    </row>
    <row r="1339" spans="1:22" outlineLevel="2">
      <c r="A1339">
        <v>437</v>
      </c>
      <c r="C1339" s="364"/>
      <c r="D1339" s="364" t="s">
        <v>30</v>
      </c>
      <c r="E1339" s="364"/>
      <c r="F1339" s="364" t="s">
        <v>30</v>
      </c>
      <c r="G1339" s="364"/>
      <c r="H1339" s="364"/>
      <c r="I1339" s="364"/>
      <c r="J1339" s="364"/>
      <c r="K1339" s="364"/>
      <c r="L1339" s="364"/>
      <c r="M1339" s="364"/>
      <c r="N1339" s="364"/>
      <c r="O1339" s="364"/>
      <c r="P1339" s="364"/>
      <c r="Q1339" s="364"/>
      <c r="R1339" s="364" t="s">
        <v>30</v>
      </c>
      <c r="S1339" s="653">
        <f t="shared" si="412"/>
        <v>0</v>
      </c>
      <c r="U1339">
        <f t="shared" si="413"/>
        <v>106</v>
      </c>
      <c r="V1339" t="str">
        <f t="shared" si="414"/>
        <v xml:space="preserve">   </v>
      </c>
    </row>
    <row r="1340" spans="1:22" outlineLevel="2">
      <c r="A1340">
        <v>438</v>
      </c>
      <c r="C1340" s="364"/>
      <c r="D1340" s="364" t="s">
        <v>30</v>
      </c>
      <c r="E1340" s="364"/>
      <c r="F1340" s="364" t="s">
        <v>30</v>
      </c>
      <c r="G1340" s="364"/>
      <c r="H1340" s="364"/>
      <c r="I1340" s="364"/>
      <c r="J1340" s="364"/>
      <c r="K1340" s="364"/>
      <c r="L1340" s="364"/>
      <c r="M1340" s="364"/>
      <c r="N1340" s="364"/>
      <c r="O1340" s="364"/>
      <c r="P1340" s="364"/>
      <c r="Q1340" s="364"/>
      <c r="R1340" s="364" t="s">
        <v>30</v>
      </c>
      <c r="S1340" s="653">
        <f t="shared" si="412"/>
        <v>0</v>
      </c>
      <c r="U1340">
        <f t="shared" si="413"/>
        <v>107</v>
      </c>
      <c r="V1340" t="str">
        <f t="shared" si="414"/>
        <v xml:space="preserve">   </v>
      </c>
    </row>
    <row r="1341" spans="1:22" outlineLevel="2">
      <c r="A1341">
        <v>439</v>
      </c>
      <c r="C1341" s="364"/>
      <c r="D1341" s="364" t="s">
        <v>30</v>
      </c>
      <c r="E1341" s="364"/>
      <c r="F1341" s="364" t="s">
        <v>30</v>
      </c>
      <c r="G1341" s="364"/>
      <c r="H1341" s="364"/>
      <c r="I1341" s="364"/>
      <c r="J1341" s="364"/>
      <c r="K1341" s="364"/>
      <c r="L1341" s="364"/>
      <c r="M1341" s="364"/>
      <c r="N1341" s="364"/>
      <c r="O1341" s="364"/>
      <c r="P1341" s="364"/>
      <c r="Q1341" s="364"/>
      <c r="R1341" s="364" t="s">
        <v>30</v>
      </c>
      <c r="S1341" s="653">
        <f t="shared" si="412"/>
        <v>0</v>
      </c>
      <c r="U1341">
        <f t="shared" si="413"/>
        <v>108</v>
      </c>
      <c r="V1341" t="str">
        <f t="shared" si="414"/>
        <v xml:space="preserve">   </v>
      </c>
    </row>
    <row r="1342" spans="1:22" outlineLevel="2">
      <c r="A1342">
        <v>440</v>
      </c>
      <c r="C1342" s="364"/>
      <c r="D1342" s="364" t="s">
        <v>30</v>
      </c>
      <c r="E1342" s="364"/>
      <c r="F1342" s="364" t="s">
        <v>30</v>
      </c>
      <c r="G1342" s="364"/>
      <c r="H1342" s="364"/>
      <c r="I1342" s="364"/>
      <c r="J1342" s="364"/>
      <c r="K1342" s="364"/>
      <c r="L1342" s="364"/>
      <c r="M1342" s="364"/>
      <c r="N1342" s="364"/>
      <c r="O1342" s="364"/>
      <c r="P1342" s="364"/>
      <c r="Q1342" s="364"/>
      <c r="R1342" s="364" t="s">
        <v>30</v>
      </c>
      <c r="S1342" s="653">
        <f t="shared" si="412"/>
        <v>0</v>
      </c>
      <c r="U1342">
        <f t="shared" si="413"/>
        <v>109</v>
      </c>
      <c r="V1342" t="str">
        <f t="shared" si="414"/>
        <v xml:space="preserve">   </v>
      </c>
    </row>
    <row r="1343" spans="1:22" outlineLevel="2">
      <c r="A1343">
        <v>441</v>
      </c>
      <c r="C1343" s="364"/>
      <c r="D1343" s="364" t="s">
        <v>30</v>
      </c>
      <c r="E1343" s="364"/>
      <c r="F1343" s="364" t="s">
        <v>30</v>
      </c>
      <c r="G1343" s="364"/>
      <c r="H1343" s="364"/>
      <c r="I1343" s="364"/>
      <c r="J1343" s="364"/>
      <c r="K1343" s="364"/>
      <c r="L1343" s="364"/>
      <c r="M1343" s="364"/>
      <c r="N1343" s="364"/>
      <c r="O1343" s="364"/>
      <c r="P1343" s="364"/>
      <c r="Q1343" s="364"/>
      <c r="R1343" s="364" t="s">
        <v>30</v>
      </c>
      <c r="S1343" s="653">
        <f t="shared" si="412"/>
        <v>0</v>
      </c>
      <c r="U1343">
        <f t="shared" si="413"/>
        <v>110</v>
      </c>
      <c r="V1343" t="str">
        <f t="shared" si="414"/>
        <v xml:space="preserve">   </v>
      </c>
    </row>
    <row r="1344" spans="1:22" outlineLevel="2">
      <c r="A1344">
        <v>442</v>
      </c>
      <c r="C1344" s="364"/>
      <c r="D1344" s="364" t="s">
        <v>30</v>
      </c>
      <c r="E1344" s="364"/>
      <c r="F1344" s="364" t="s">
        <v>30</v>
      </c>
      <c r="G1344" s="364"/>
      <c r="H1344" s="364"/>
      <c r="I1344" s="364"/>
      <c r="J1344" s="364"/>
      <c r="K1344" s="364"/>
      <c r="L1344" s="364"/>
      <c r="M1344" s="364"/>
      <c r="N1344" s="364"/>
      <c r="O1344" s="364"/>
      <c r="P1344" s="364"/>
      <c r="Q1344" s="364"/>
      <c r="R1344" s="364" t="s">
        <v>30</v>
      </c>
      <c r="S1344" s="653">
        <f t="shared" si="412"/>
        <v>0</v>
      </c>
      <c r="U1344">
        <f t="shared" si="413"/>
        <v>111</v>
      </c>
      <c r="V1344" t="str">
        <f t="shared" si="414"/>
        <v xml:space="preserve">   </v>
      </c>
    </row>
    <row r="1345" spans="1:22" outlineLevel="2">
      <c r="A1345">
        <v>443</v>
      </c>
      <c r="C1345" s="364"/>
      <c r="D1345" s="364" t="s">
        <v>30</v>
      </c>
      <c r="E1345" s="364"/>
      <c r="F1345" s="364" t="s">
        <v>30</v>
      </c>
      <c r="G1345" s="364"/>
      <c r="H1345" s="364"/>
      <c r="I1345" s="364"/>
      <c r="J1345" s="364"/>
      <c r="K1345" s="364"/>
      <c r="L1345" s="364"/>
      <c r="M1345" s="364"/>
      <c r="N1345" s="364"/>
      <c r="O1345" s="364"/>
      <c r="P1345" s="364"/>
      <c r="Q1345" s="364"/>
      <c r="R1345" s="364" t="s">
        <v>30</v>
      </c>
      <c r="S1345" s="653">
        <f t="shared" si="412"/>
        <v>0</v>
      </c>
      <c r="U1345">
        <f t="shared" si="413"/>
        <v>112</v>
      </c>
      <c r="V1345" t="str">
        <f t="shared" si="414"/>
        <v xml:space="preserve">   </v>
      </c>
    </row>
    <row r="1346" spans="1:22" outlineLevel="2">
      <c r="A1346">
        <v>444</v>
      </c>
      <c r="C1346" s="364"/>
      <c r="D1346" s="364" t="s">
        <v>30</v>
      </c>
      <c r="E1346" s="364"/>
      <c r="F1346" s="364" t="s">
        <v>30</v>
      </c>
      <c r="G1346" s="364"/>
      <c r="H1346" s="364"/>
      <c r="I1346" s="364"/>
      <c r="J1346" s="364"/>
      <c r="K1346" s="364"/>
      <c r="L1346" s="364"/>
      <c r="M1346" s="364"/>
      <c r="N1346" s="364"/>
      <c r="O1346" s="364"/>
      <c r="P1346" s="364"/>
      <c r="Q1346" s="364"/>
      <c r="R1346" s="364" t="s">
        <v>30</v>
      </c>
      <c r="S1346" s="653">
        <f t="shared" si="412"/>
        <v>0</v>
      </c>
      <c r="U1346">
        <f t="shared" si="413"/>
        <v>113</v>
      </c>
      <c r="V1346" t="str">
        <f t="shared" si="414"/>
        <v xml:space="preserve">   </v>
      </c>
    </row>
    <row r="1347" spans="1:22" outlineLevel="2">
      <c r="A1347">
        <v>445</v>
      </c>
      <c r="C1347" s="364"/>
      <c r="D1347" s="364" t="s">
        <v>30</v>
      </c>
      <c r="E1347" s="364"/>
      <c r="F1347" s="364" t="s">
        <v>30</v>
      </c>
      <c r="G1347" s="364"/>
      <c r="H1347" s="364"/>
      <c r="I1347" s="364"/>
      <c r="J1347" s="364"/>
      <c r="K1347" s="364"/>
      <c r="L1347" s="364"/>
      <c r="M1347" s="364"/>
      <c r="N1347" s="364"/>
      <c r="O1347" s="364"/>
      <c r="P1347" s="364"/>
      <c r="Q1347" s="364"/>
      <c r="R1347" s="364" t="s">
        <v>30</v>
      </c>
      <c r="S1347" s="653">
        <f t="shared" si="412"/>
        <v>0</v>
      </c>
      <c r="U1347">
        <f t="shared" si="413"/>
        <v>114</v>
      </c>
      <c r="V1347" t="str">
        <f t="shared" si="414"/>
        <v xml:space="preserve">   </v>
      </c>
    </row>
    <row r="1348" spans="1:22" outlineLevel="2">
      <c r="A1348">
        <v>446</v>
      </c>
      <c r="C1348" s="364"/>
      <c r="D1348" s="364" t="s">
        <v>30</v>
      </c>
      <c r="E1348" s="364"/>
      <c r="F1348" s="364" t="s">
        <v>30</v>
      </c>
      <c r="G1348" s="364"/>
      <c r="H1348" s="364"/>
      <c r="I1348" s="364"/>
      <c r="J1348" s="364"/>
      <c r="K1348" s="364"/>
      <c r="L1348" s="364"/>
      <c r="M1348" s="364"/>
      <c r="N1348" s="364"/>
      <c r="O1348" s="364"/>
      <c r="P1348" s="364"/>
      <c r="Q1348" s="364"/>
      <c r="R1348" s="364" t="s">
        <v>30</v>
      </c>
      <c r="S1348" s="653">
        <f t="shared" si="412"/>
        <v>0</v>
      </c>
      <c r="U1348">
        <f t="shared" si="413"/>
        <v>115</v>
      </c>
      <c r="V1348" t="str">
        <f t="shared" si="414"/>
        <v xml:space="preserve">   </v>
      </c>
    </row>
    <row r="1349" spans="1:22" outlineLevel="2">
      <c r="A1349">
        <v>447</v>
      </c>
      <c r="C1349" s="364"/>
      <c r="D1349" s="364" t="s">
        <v>30</v>
      </c>
      <c r="E1349" s="364"/>
      <c r="F1349" s="364" t="s">
        <v>30</v>
      </c>
      <c r="G1349" s="364"/>
      <c r="H1349" s="364"/>
      <c r="I1349" s="364"/>
      <c r="J1349" s="364"/>
      <c r="K1349" s="364"/>
      <c r="L1349" s="364"/>
      <c r="M1349" s="364"/>
      <c r="N1349" s="364"/>
      <c r="O1349" s="364"/>
      <c r="P1349" s="364"/>
      <c r="Q1349" s="364"/>
      <c r="R1349" s="364" t="s">
        <v>30</v>
      </c>
      <c r="S1349" s="653">
        <f t="shared" si="412"/>
        <v>0</v>
      </c>
      <c r="U1349">
        <f t="shared" si="413"/>
        <v>116</v>
      </c>
      <c r="V1349" t="str">
        <f t="shared" si="414"/>
        <v xml:space="preserve">   </v>
      </c>
    </row>
    <row r="1350" spans="1:22" outlineLevel="2">
      <c r="A1350">
        <v>448</v>
      </c>
      <c r="C1350" s="364"/>
      <c r="D1350" s="364" t="s">
        <v>30</v>
      </c>
      <c r="E1350" s="364"/>
      <c r="F1350" s="364" t="s">
        <v>30</v>
      </c>
      <c r="G1350" s="364"/>
      <c r="H1350" s="364"/>
      <c r="I1350" s="364"/>
      <c r="J1350" s="364"/>
      <c r="K1350" s="364"/>
      <c r="L1350" s="364"/>
      <c r="M1350" s="364"/>
      <c r="N1350" s="364"/>
      <c r="O1350" s="364"/>
      <c r="P1350" s="364"/>
      <c r="Q1350" s="364"/>
      <c r="R1350" s="364" t="s">
        <v>30</v>
      </c>
      <c r="S1350" s="653">
        <f t="shared" si="412"/>
        <v>0</v>
      </c>
      <c r="U1350">
        <f t="shared" si="413"/>
        <v>117</v>
      </c>
      <c r="V1350" t="str">
        <f t="shared" si="414"/>
        <v xml:space="preserve">   </v>
      </c>
    </row>
    <row r="1351" spans="1:22" outlineLevel="2">
      <c r="A1351">
        <v>449</v>
      </c>
      <c r="C1351" s="364"/>
      <c r="D1351" s="364" t="s">
        <v>30</v>
      </c>
      <c r="E1351" s="364"/>
      <c r="F1351" s="364" t="s">
        <v>30</v>
      </c>
      <c r="G1351" s="364"/>
      <c r="H1351" s="364"/>
      <c r="I1351" s="364"/>
      <c r="J1351" s="364"/>
      <c r="K1351" s="364"/>
      <c r="L1351" s="364"/>
      <c r="M1351" s="364"/>
      <c r="N1351" s="364"/>
      <c r="O1351" s="364"/>
      <c r="P1351" s="364"/>
      <c r="Q1351" s="364"/>
      <c r="R1351" s="364" t="s">
        <v>30</v>
      </c>
      <c r="S1351" s="653">
        <f t="shared" si="412"/>
        <v>0</v>
      </c>
      <c r="U1351">
        <f t="shared" si="413"/>
        <v>118</v>
      </c>
      <c r="V1351" t="str">
        <f t="shared" si="414"/>
        <v xml:space="preserve">   </v>
      </c>
    </row>
    <row r="1352" spans="1:22" outlineLevel="2">
      <c r="A1352">
        <v>450</v>
      </c>
      <c r="C1352" s="364"/>
      <c r="D1352" s="364" t="s">
        <v>30</v>
      </c>
      <c r="E1352" s="364"/>
      <c r="F1352" s="364" t="s">
        <v>30</v>
      </c>
      <c r="G1352" s="364"/>
      <c r="H1352" s="364"/>
      <c r="I1352" s="364"/>
      <c r="J1352" s="364"/>
      <c r="K1352" s="364"/>
      <c r="L1352" s="364"/>
      <c r="M1352" s="364"/>
      <c r="N1352" s="364"/>
      <c r="O1352" s="364"/>
      <c r="P1352" s="364"/>
      <c r="Q1352" s="364"/>
      <c r="R1352" s="364" t="s">
        <v>30</v>
      </c>
      <c r="S1352" s="653">
        <f t="shared" ref="S1352:S1367" si="415">$L1352</f>
        <v>0</v>
      </c>
      <c r="U1352">
        <f t="shared" si="413"/>
        <v>119</v>
      </c>
      <c r="V1352" t="str">
        <f t="shared" si="414"/>
        <v xml:space="preserve">   </v>
      </c>
    </row>
    <row r="1353" spans="1:22" outlineLevel="2">
      <c r="A1353">
        <v>451</v>
      </c>
      <c r="C1353" s="364"/>
      <c r="D1353" s="364" t="s">
        <v>30</v>
      </c>
      <c r="E1353" s="364"/>
      <c r="F1353" s="364" t="s">
        <v>30</v>
      </c>
      <c r="G1353" s="364"/>
      <c r="H1353" s="364"/>
      <c r="I1353" s="364"/>
      <c r="J1353" s="364"/>
      <c r="K1353" s="364"/>
      <c r="L1353" s="364"/>
      <c r="M1353" s="364"/>
      <c r="N1353" s="364"/>
      <c r="O1353" s="364"/>
      <c r="P1353" s="364"/>
      <c r="Q1353" s="364"/>
      <c r="R1353" s="364" t="s">
        <v>30</v>
      </c>
      <c r="S1353" s="653">
        <f t="shared" si="415"/>
        <v>0</v>
      </c>
      <c r="U1353">
        <f t="shared" ref="U1353:U1367" si="416">U1352+1</f>
        <v>120</v>
      </c>
      <c r="V1353" t="str">
        <f t="shared" si="414"/>
        <v xml:space="preserve">   </v>
      </c>
    </row>
    <row r="1354" spans="1:22" outlineLevel="2">
      <c r="A1354">
        <v>452</v>
      </c>
      <c r="C1354" s="364"/>
      <c r="D1354" s="364" t="s">
        <v>30</v>
      </c>
      <c r="E1354" s="364"/>
      <c r="F1354" s="364" t="s">
        <v>30</v>
      </c>
      <c r="G1354" s="364"/>
      <c r="H1354" s="364"/>
      <c r="I1354" s="364"/>
      <c r="J1354" s="364"/>
      <c r="K1354" s="364"/>
      <c r="L1354" s="364"/>
      <c r="M1354" s="364"/>
      <c r="N1354" s="364"/>
      <c r="O1354" s="364"/>
      <c r="P1354" s="364"/>
      <c r="Q1354" s="364"/>
      <c r="R1354" s="364" t="s">
        <v>30</v>
      </c>
      <c r="S1354" s="653">
        <f t="shared" si="415"/>
        <v>0</v>
      </c>
      <c r="U1354">
        <f t="shared" si="416"/>
        <v>121</v>
      </c>
      <c r="V1354" t="str">
        <f t="shared" si="414"/>
        <v xml:space="preserve">   </v>
      </c>
    </row>
    <row r="1355" spans="1:22" outlineLevel="2">
      <c r="A1355">
        <v>453</v>
      </c>
      <c r="C1355" s="364"/>
      <c r="D1355" s="364" t="s">
        <v>30</v>
      </c>
      <c r="E1355" s="364"/>
      <c r="F1355" s="364" t="s">
        <v>30</v>
      </c>
      <c r="G1355" s="364"/>
      <c r="H1355" s="364"/>
      <c r="I1355" s="364"/>
      <c r="J1355" s="364"/>
      <c r="K1355" s="364"/>
      <c r="L1355" s="364"/>
      <c r="M1355" s="364"/>
      <c r="N1355" s="364"/>
      <c r="O1355" s="364"/>
      <c r="P1355" s="364"/>
      <c r="Q1355" s="364"/>
      <c r="R1355" s="364" t="s">
        <v>30</v>
      </c>
      <c r="S1355" s="653">
        <f t="shared" si="415"/>
        <v>0</v>
      </c>
      <c r="U1355">
        <f t="shared" si="416"/>
        <v>122</v>
      </c>
      <c r="V1355" t="str">
        <f t="shared" si="414"/>
        <v xml:space="preserve">   </v>
      </c>
    </row>
    <row r="1356" spans="1:22" outlineLevel="2">
      <c r="A1356">
        <v>454</v>
      </c>
      <c r="C1356" s="364"/>
      <c r="D1356" s="364" t="s">
        <v>30</v>
      </c>
      <c r="E1356" s="364"/>
      <c r="F1356" s="364" t="s">
        <v>30</v>
      </c>
      <c r="G1356" s="364"/>
      <c r="H1356" s="364"/>
      <c r="I1356" s="364"/>
      <c r="J1356" s="364"/>
      <c r="K1356" s="364"/>
      <c r="L1356" s="364"/>
      <c r="M1356" s="364"/>
      <c r="N1356" s="364"/>
      <c r="O1356" s="364"/>
      <c r="P1356" s="364"/>
      <c r="Q1356" s="364"/>
      <c r="R1356" s="364" t="s">
        <v>30</v>
      </c>
      <c r="S1356" s="653">
        <f t="shared" si="415"/>
        <v>0</v>
      </c>
      <c r="U1356">
        <f t="shared" si="416"/>
        <v>123</v>
      </c>
      <c r="V1356" t="str">
        <f t="shared" si="414"/>
        <v xml:space="preserve">   </v>
      </c>
    </row>
    <row r="1357" spans="1:22" outlineLevel="2">
      <c r="A1357">
        <v>455</v>
      </c>
      <c r="C1357" s="364"/>
      <c r="D1357" s="364" t="s">
        <v>30</v>
      </c>
      <c r="E1357" s="364"/>
      <c r="F1357" s="364" t="s">
        <v>30</v>
      </c>
      <c r="G1357" s="364"/>
      <c r="H1357" s="364"/>
      <c r="I1357" s="364"/>
      <c r="J1357" s="364"/>
      <c r="K1357" s="364"/>
      <c r="L1357" s="364"/>
      <c r="M1357" s="364"/>
      <c r="N1357" s="364"/>
      <c r="O1357" s="364"/>
      <c r="P1357" s="364"/>
      <c r="Q1357" s="364"/>
      <c r="R1357" s="364" t="s">
        <v>30</v>
      </c>
      <c r="S1357" s="653">
        <f t="shared" si="415"/>
        <v>0</v>
      </c>
      <c r="U1357">
        <f t="shared" si="416"/>
        <v>124</v>
      </c>
      <c r="V1357" t="str">
        <f t="shared" si="414"/>
        <v xml:space="preserve">   </v>
      </c>
    </row>
    <row r="1358" spans="1:22" outlineLevel="2">
      <c r="A1358">
        <v>456</v>
      </c>
      <c r="C1358" s="364"/>
      <c r="D1358" s="364" t="s">
        <v>30</v>
      </c>
      <c r="E1358" s="364"/>
      <c r="F1358" s="364" t="s">
        <v>30</v>
      </c>
      <c r="G1358" s="364"/>
      <c r="H1358" s="364"/>
      <c r="I1358" s="364"/>
      <c r="J1358" s="364"/>
      <c r="K1358" s="364"/>
      <c r="L1358" s="364"/>
      <c r="M1358" s="364"/>
      <c r="N1358" s="364"/>
      <c r="O1358" s="364"/>
      <c r="P1358" s="364"/>
      <c r="Q1358" s="364"/>
      <c r="R1358" s="364" t="s">
        <v>30</v>
      </c>
      <c r="S1358" s="653">
        <f t="shared" si="415"/>
        <v>0</v>
      </c>
      <c r="U1358">
        <f t="shared" si="416"/>
        <v>125</v>
      </c>
      <c r="V1358" t="str">
        <f t="shared" si="414"/>
        <v xml:space="preserve">   </v>
      </c>
    </row>
    <row r="1359" spans="1:22" outlineLevel="2">
      <c r="A1359">
        <v>457</v>
      </c>
      <c r="C1359" s="364"/>
      <c r="D1359" s="364" t="s">
        <v>30</v>
      </c>
      <c r="E1359" s="364"/>
      <c r="F1359" s="364" t="s">
        <v>30</v>
      </c>
      <c r="G1359" s="364"/>
      <c r="H1359" s="364"/>
      <c r="I1359" s="364"/>
      <c r="J1359" s="364"/>
      <c r="K1359" s="364"/>
      <c r="L1359" s="364"/>
      <c r="M1359" s="364"/>
      <c r="N1359" s="364"/>
      <c r="O1359" s="364"/>
      <c r="P1359" s="364"/>
      <c r="Q1359" s="364"/>
      <c r="R1359" s="364" t="s">
        <v>30</v>
      </c>
      <c r="S1359" s="653">
        <f t="shared" si="415"/>
        <v>0</v>
      </c>
      <c r="U1359">
        <f t="shared" si="416"/>
        <v>126</v>
      </c>
      <c r="V1359" t="str">
        <f t="shared" si="414"/>
        <v xml:space="preserve">   </v>
      </c>
    </row>
    <row r="1360" spans="1:22" outlineLevel="2">
      <c r="A1360">
        <v>458</v>
      </c>
      <c r="C1360" s="364"/>
      <c r="D1360" s="364" t="s">
        <v>30</v>
      </c>
      <c r="E1360" s="364"/>
      <c r="F1360" s="364" t="s">
        <v>30</v>
      </c>
      <c r="G1360" s="364"/>
      <c r="H1360" s="364"/>
      <c r="I1360" s="364"/>
      <c r="J1360" s="364"/>
      <c r="K1360" s="364"/>
      <c r="L1360" s="364"/>
      <c r="M1360" s="364"/>
      <c r="N1360" s="364"/>
      <c r="O1360" s="364"/>
      <c r="P1360" s="364"/>
      <c r="Q1360" s="364"/>
      <c r="R1360" s="364" t="s">
        <v>30</v>
      </c>
      <c r="S1360" s="653">
        <f t="shared" si="415"/>
        <v>0</v>
      </c>
      <c r="U1360">
        <f t="shared" si="416"/>
        <v>127</v>
      </c>
      <c r="V1360" t="str">
        <f t="shared" si="414"/>
        <v xml:space="preserve">   </v>
      </c>
    </row>
    <row r="1361" spans="1:22" outlineLevel="2">
      <c r="A1361">
        <v>459</v>
      </c>
      <c r="C1361" s="364"/>
      <c r="D1361" s="364" t="s">
        <v>30</v>
      </c>
      <c r="E1361" s="364"/>
      <c r="F1361" s="364" t="s">
        <v>30</v>
      </c>
      <c r="G1361" s="364"/>
      <c r="H1361" s="364"/>
      <c r="I1361" s="364"/>
      <c r="J1361" s="364"/>
      <c r="K1361" s="364"/>
      <c r="L1361" s="364"/>
      <c r="M1361" s="364"/>
      <c r="N1361" s="364"/>
      <c r="O1361" s="364"/>
      <c r="P1361" s="364"/>
      <c r="Q1361" s="364"/>
      <c r="R1361" s="364" t="s">
        <v>30</v>
      </c>
      <c r="S1361" s="653">
        <f t="shared" si="415"/>
        <v>0</v>
      </c>
      <c r="U1361">
        <f t="shared" si="416"/>
        <v>128</v>
      </c>
      <c r="V1361" t="str">
        <f t="shared" si="414"/>
        <v xml:space="preserve">   </v>
      </c>
    </row>
    <row r="1362" spans="1:22" outlineLevel="2">
      <c r="A1362">
        <v>460</v>
      </c>
      <c r="C1362" s="364"/>
      <c r="D1362" s="364" t="s">
        <v>30</v>
      </c>
      <c r="E1362" s="364"/>
      <c r="F1362" s="364" t="s">
        <v>30</v>
      </c>
      <c r="G1362" s="364"/>
      <c r="H1362" s="364"/>
      <c r="I1362" s="364"/>
      <c r="J1362" s="364"/>
      <c r="K1362" s="364"/>
      <c r="L1362" s="364"/>
      <c r="M1362" s="364"/>
      <c r="N1362" s="364"/>
      <c r="O1362" s="364"/>
      <c r="P1362" s="364"/>
      <c r="Q1362" s="364"/>
      <c r="R1362" s="364" t="s">
        <v>30</v>
      </c>
      <c r="S1362" s="653">
        <f t="shared" si="415"/>
        <v>0</v>
      </c>
      <c r="U1362">
        <f t="shared" si="416"/>
        <v>129</v>
      </c>
      <c r="V1362" t="str">
        <f t="shared" ref="V1362:V1367" si="417">LEFT($B1362&amp;"  ",2)&amp;RIGHT(" "&amp;$B1362,1)</f>
        <v xml:space="preserve">   </v>
      </c>
    </row>
    <row r="1363" spans="1:22" outlineLevel="2">
      <c r="A1363">
        <v>461</v>
      </c>
      <c r="C1363" s="364"/>
      <c r="D1363" s="364" t="s">
        <v>30</v>
      </c>
      <c r="E1363" s="364"/>
      <c r="F1363" s="364" t="s">
        <v>30</v>
      </c>
      <c r="G1363" s="364"/>
      <c r="H1363" s="364"/>
      <c r="I1363" s="364"/>
      <c r="J1363" s="364"/>
      <c r="K1363" s="364"/>
      <c r="L1363" s="364"/>
      <c r="M1363" s="364"/>
      <c r="N1363" s="364"/>
      <c r="O1363" s="364"/>
      <c r="P1363" s="364"/>
      <c r="Q1363" s="364"/>
      <c r="R1363" s="364" t="s">
        <v>30</v>
      </c>
      <c r="S1363" s="653">
        <f t="shared" si="415"/>
        <v>0</v>
      </c>
      <c r="U1363">
        <f t="shared" si="416"/>
        <v>130</v>
      </c>
      <c r="V1363" t="str">
        <f t="shared" si="417"/>
        <v xml:space="preserve">   </v>
      </c>
    </row>
    <row r="1364" spans="1:22" outlineLevel="2">
      <c r="A1364">
        <v>462</v>
      </c>
      <c r="C1364" s="364"/>
      <c r="D1364" s="364" t="s">
        <v>30</v>
      </c>
      <c r="E1364" s="364"/>
      <c r="F1364" s="364" t="s">
        <v>30</v>
      </c>
      <c r="G1364" s="364"/>
      <c r="H1364" s="364"/>
      <c r="I1364" s="364"/>
      <c r="J1364" s="364"/>
      <c r="K1364" s="364"/>
      <c r="L1364" s="364"/>
      <c r="M1364" s="364"/>
      <c r="N1364" s="364"/>
      <c r="O1364" s="364"/>
      <c r="P1364" s="364"/>
      <c r="Q1364" s="364"/>
      <c r="R1364" s="364" t="s">
        <v>30</v>
      </c>
      <c r="S1364" s="653">
        <f t="shared" si="415"/>
        <v>0</v>
      </c>
      <c r="U1364">
        <f t="shared" si="416"/>
        <v>131</v>
      </c>
      <c r="V1364" t="str">
        <f t="shared" si="417"/>
        <v xml:space="preserve">   </v>
      </c>
    </row>
    <row r="1365" spans="1:22" outlineLevel="2">
      <c r="A1365">
        <v>463</v>
      </c>
      <c r="C1365" s="364"/>
      <c r="D1365" s="364" t="s">
        <v>30</v>
      </c>
      <c r="E1365" s="364"/>
      <c r="F1365" s="364" t="s">
        <v>30</v>
      </c>
      <c r="G1365" s="364"/>
      <c r="H1365" s="364"/>
      <c r="I1365" s="364"/>
      <c r="J1365" s="364"/>
      <c r="K1365" s="364"/>
      <c r="L1365" s="364"/>
      <c r="M1365" s="364"/>
      <c r="N1365" s="364"/>
      <c r="O1365" s="364"/>
      <c r="P1365" s="364"/>
      <c r="Q1365" s="364"/>
      <c r="R1365" s="364" t="s">
        <v>30</v>
      </c>
      <c r="S1365" s="653">
        <f t="shared" si="415"/>
        <v>0</v>
      </c>
      <c r="U1365">
        <f t="shared" si="416"/>
        <v>132</v>
      </c>
      <c r="V1365" t="str">
        <f t="shared" si="417"/>
        <v xml:space="preserve">   </v>
      </c>
    </row>
    <row r="1366" spans="1:22" outlineLevel="2">
      <c r="A1366">
        <v>464</v>
      </c>
      <c r="C1366" s="364"/>
      <c r="D1366" s="364" t="s">
        <v>30</v>
      </c>
      <c r="E1366" s="364"/>
      <c r="F1366" s="364" t="s">
        <v>30</v>
      </c>
      <c r="G1366" s="364"/>
      <c r="H1366" s="364"/>
      <c r="I1366" s="364"/>
      <c r="J1366" s="364"/>
      <c r="K1366" s="364"/>
      <c r="L1366" s="364"/>
      <c r="M1366" s="364"/>
      <c r="N1366" s="364"/>
      <c r="O1366" s="364"/>
      <c r="P1366" s="364"/>
      <c r="Q1366" s="364"/>
      <c r="R1366" s="364" t="s">
        <v>30</v>
      </c>
      <c r="S1366" s="653">
        <f t="shared" si="415"/>
        <v>0</v>
      </c>
      <c r="U1366">
        <f t="shared" si="416"/>
        <v>133</v>
      </c>
      <c r="V1366" t="str">
        <f t="shared" si="417"/>
        <v xml:space="preserve">   </v>
      </c>
    </row>
    <row r="1367" spans="1:22" outlineLevel="2">
      <c r="A1367" s="621">
        <v>465</v>
      </c>
      <c r="B1367" s="621"/>
      <c r="C1367" s="622"/>
      <c r="D1367" s="622" t="s">
        <v>30</v>
      </c>
      <c r="E1367" s="622"/>
      <c r="F1367" s="622" t="s">
        <v>30</v>
      </c>
      <c r="G1367" s="622"/>
      <c r="H1367" s="622"/>
      <c r="I1367" s="622"/>
      <c r="J1367" s="622"/>
      <c r="K1367" s="622"/>
      <c r="L1367" s="622"/>
      <c r="M1367" s="622"/>
      <c r="N1367" s="622"/>
      <c r="O1367" s="622"/>
      <c r="P1367" s="622"/>
      <c r="Q1367" s="622"/>
      <c r="R1367" s="622" t="s">
        <v>30</v>
      </c>
      <c r="S1367" s="653">
        <f t="shared" si="415"/>
        <v>0</v>
      </c>
      <c r="U1367">
        <f t="shared" si="416"/>
        <v>134</v>
      </c>
      <c r="V1367" t="str">
        <f t="shared" si="417"/>
        <v xml:space="preserve">   </v>
      </c>
    </row>
    <row r="1368" spans="1:22" ht="9" customHeight="1" outlineLevel="2"/>
  </sheetData>
  <phoneticPr fontId="5" type="noConversion"/>
  <conditionalFormatting sqref="C91:G106">
    <cfRule type="cellIs" dxfId="50" priority="2" operator="equal">
      <formula>FALSE</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1</v>
      </c>
      <c r="D4" s="58" t="str">
        <f>(INDEX(i.TOL_Desc,1,d.TOL)&amp;" ")</f>
        <v xml:space="preserve">Aut </v>
      </c>
    </row>
    <row r="6" spans="1:13" ht="102" customHeight="1"/>
    <row r="12" spans="1:13" outlineLevel="1">
      <c r="A12" s="169" t="s">
        <v>1376</v>
      </c>
    </row>
    <row r="13" spans="1:13" ht="71" outlineLevel="1">
      <c r="C13" s="109" t="s">
        <v>776</v>
      </c>
      <c r="D13" s="109" t="s">
        <v>1377</v>
      </c>
      <c r="E13" s="109" t="s">
        <v>1378</v>
      </c>
      <c r="F13" s="109" t="s">
        <v>1379</v>
      </c>
      <c r="G13" s="109" t="s">
        <v>1380</v>
      </c>
      <c r="H13" s="109" t="s">
        <v>1381</v>
      </c>
      <c r="I13" s="109" t="s">
        <v>1382</v>
      </c>
      <c r="J13" s="109" t="s">
        <v>1178</v>
      </c>
      <c r="K13" s="109" t="s">
        <v>1383</v>
      </c>
      <c r="L13" s="109" t="s">
        <v>1384</v>
      </c>
      <c r="M13" s="109" t="s">
        <v>1385</v>
      </c>
    </row>
    <row r="14" spans="1:13" outlineLevel="1">
      <c r="A14">
        <v>1</v>
      </c>
      <c r="B14" t="s">
        <v>1386</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1387</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1388</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1389</v>
      </c>
      <c r="C17" s="28">
        <v>0.5</v>
      </c>
      <c r="D17" s="28">
        <v>1000000</v>
      </c>
      <c r="M17" s="364">
        <v>1</v>
      </c>
    </row>
    <row r="18" spans="1:73" outlineLevel="1"/>
    <row r="19" spans="1:73" outlineLevel="1"/>
    <row r="20" spans="1:73" outlineLevel="1">
      <c r="A20" s="169" t="s">
        <v>1390</v>
      </c>
    </row>
    <row r="21" spans="1:73" ht="61" outlineLevel="1">
      <c r="C21" s="109" t="s">
        <v>1163</v>
      </c>
      <c r="D21" s="109" t="s">
        <v>1162</v>
      </c>
      <c r="E21" s="109" t="s">
        <v>1391</v>
      </c>
      <c r="F21" s="109" t="s">
        <v>1392</v>
      </c>
      <c r="G21" s="109" t="s">
        <v>1393</v>
      </c>
      <c r="H21" s="109"/>
      <c r="I21" s="109"/>
    </row>
    <row r="22" spans="1:73" outlineLevel="1">
      <c r="A22">
        <v>1</v>
      </c>
      <c r="B22" s="436" t="s">
        <v>1394</v>
      </c>
      <c r="C22" s="436" t="b">
        <v>0</v>
      </c>
      <c r="D22" s="436" t="b">
        <v>0</v>
      </c>
      <c r="E22" s="436" t="s">
        <v>30</v>
      </c>
      <c r="F22" s="436" t="s">
        <v>30</v>
      </c>
      <c r="G22" s="436" t="s">
        <v>30</v>
      </c>
    </row>
    <row r="23" spans="1:73" outlineLevel="1">
      <c r="A23">
        <v>2</v>
      </c>
      <c r="B23" s="436" t="s">
        <v>1395</v>
      </c>
      <c r="C23" s="436" t="b">
        <v>1</v>
      </c>
      <c r="D23" s="436" t="b">
        <v>1</v>
      </c>
      <c r="E23" s="436">
        <v>1</v>
      </c>
      <c r="F23" s="436">
        <v>3.0000000000000001E-6</v>
      </c>
      <c r="G23" s="436" t="s">
        <v>30</v>
      </c>
    </row>
    <row r="24" spans="1:73" outlineLevel="1">
      <c r="A24">
        <v>3</v>
      </c>
      <c r="B24" s="436" t="s">
        <v>1396</v>
      </c>
      <c r="C24" s="436" t="b">
        <v>1</v>
      </c>
      <c r="D24" s="436" t="b">
        <v>1</v>
      </c>
      <c r="E24" s="436">
        <v>1</v>
      </c>
      <c r="F24" s="436">
        <v>5.0000000000000004E-6</v>
      </c>
      <c r="G24" s="436" t="s">
        <v>30</v>
      </c>
    </row>
    <row r="25" spans="1:73" outlineLevel="1">
      <c r="A25">
        <v>4</v>
      </c>
      <c r="B25" s="436" t="s">
        <v>1397</v>
      </c>
      <c r="C25" s="436" t="b">
        <v>1</v>
      </c>
      <c r="D25" s="436" t="b">
        <v>1</v>
      </c>
      <c r="E25" s="436">
        <v>2</v>
      </c>
      <c r="F25" s="436" t="s">
        <v>30</v>
      </c>
      <c r="G25" s="436">
        <v>0.3</v>
      </c>
    </row>
    <row r="26" spans="1:73" outlineLevel="1">
      <c r="A26">
        <v>5</v>
      </c>
      <c r="B26" s="436" t="s">
        <v>1398</v>
      </c>
      <c r="C26" s="436" t="b">
        <v>1</v>
      </c>
      <c r="D26" s="436" t="b">
        <v>1</v>
      </c>
      <c r="E26" s="436">
        <v>2</v>
      </c>
      <c r="F26" s="436" t="s">
        <v>30</v>
      </c>
      <c r="G26" s="436">
        <v>0.7</v>
      </c>
    </row>
    <row r="28" spans="1:73">
      <c r="A28" s="169" t="s">
        <v>1089</v>
      </c>
    </row>
    <row r="29" spans="1:73" outlineLevel="1">
      <c r="B29" s="29" t="s">
        <v>1757</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1723</v>
      </c>
      <c r="AQ31" s="254"/>
      <c r="AR31" s="254"/>
      <c r="AS31" s="254" t="s">
        <v>1724</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1088</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1082</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1603</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1603</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1604</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1605</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1607</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1603</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1608</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1605</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1609</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1603</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1610</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1605</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1611</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1603</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1612</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1605</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1613</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1603</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1614</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1605</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1615</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1071</v>
      </c>
      <c r="G67" s="261"/>
      <c r="H67" s="27"/>
      <c r="I67" s="27"/>
      <c r="J67" s="27"/>
      <c r="K67" s="27"/>
      <c r="L67" s="27"/>
      <c r="M67" s="27"/>
      <c r="N67" s="27"/>
      <c r="O67" s="27"/>
      <c r="P67" s="27"/>
      <c r="Q67" s="27"/>
      <c r="R67" s="27"/>
      <c r="S67" s="27"/>
      <c r="T67" s="27"/>
    </row>
    <row r="68" spans="1:69" outlineLevel="1">
      <c r="B68" s="264" t="s">
        <v>1095</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533" t="s">
        <v>2046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2180</v>
      </c>
      <c r="AR71" s="59"/>
      <c r="AS71" s="59"/>
      <c r="AT71" s="59"/>
      <c r="AU71" s="59"/>
      <c r="AV71" s="59"/>
      <c r="AW71" s="59"/>
      <c r="AX71" s="59"/>
      <c r="AY71" s="59"/>
      <c r="AZ71" s="59"/>
      <c r="BA71" s="59" t="s">
        <v>2048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2045</v>
      </c>
      <c r="L72" s="60"/>
      <c r="M72" s="60" t="s">
        <v>649</v>
      </c>
      <c r="N72" s="60" t="s">
        <v>650</v>
      </c>
      <c r="O72" s="60" t="s">
        <v>651</v>
      </c>
      <c r="P72" s="60" t="s">
        <v>766</v>
      </c>
      <c r="Q72" s="60" t="s">
        <v>2283</v>
      </c>
      <c r="R72" s="60" t="s">
        <v>2282</v>
      </c>
      <c r="S72" s="60" t="s">
        <v>2284</v>
      </c>
      <c r="T72" s="60" t="s">
        <v>2285</v>
      </c>
      <c r="U72" s="60" t="s">
        <v>2045</v>
      </c>
      <c r="V72" s="60"/>
      <c r="W72" s="60" t="s">
        <v>649</v>
      </c>
      <c r="X72" s="60" t="s">
        <v>650</v>
      </c>
      <c r="Y72" s="60" t="s">
        <v>651</v>
      </c>
      <c r="Z72" s="60" t="s">
        <v>766</v>
      </c>
      <c r="AA72" s="60" t="s">
        <v>2283</v>
      </c>
      <c r="AB72" s="60" t="s">
        <v>2282</v>
      </c>
      <c r="AC72" s="60" t="s">
        <v>2284</v>
      </c>
      <c r="AD72" s="60" t="s">
        <v>2285</v>
      </c>
      <c r="AE72" s="60" t="s">
        <v>2045</v>
      </c>
      <c r="AF72" s="60"/>
      <c r="AG72" s="60" t="s">
        <v>649</v>
      </c>
      <c r="AH72" s="60" t="s">
        <v>650</v>
      </c>
      <c r="AI72" s="60" t="s">
        <v>651</v>
      </c>
      <c r="AJ72" s="60" t="s">
        <v>766</v>
      </c>
      <c r="AK72" s="60" t="s">
        <v>2283</v>
      </c>
      <c r="AL72" s="60" t="s">
        <v>2282</v>
      </c>
      <c r="AM72" s="60" t="s">
        <v>2284</v>
      </c>
      <c r="AN72" s="60" t="s">
        <v>2285</v>
      </c>
      <c r="AO72" s="60" t="s">
        <v>2045</v>
      </c>
      <c r="AP72" s="60"/>
      <c r="AQ72" s="60" t="s">
        <v>649</v>
      </c>
      <c r="AR72" s="60" t="s">
        <v>650</v>
      </c>
      <c r="AS72" s="60" t="s">
        <v>651</v>
      </c>
      <c r="AT72" s="60" t="s">
        <v>766</v>
      </c>
      <c r="AU72" s="60" t="s">
        <v>2283</v>
      </c>
      <c r="AV72" s="60" t="s">
        <v>2282</v>
      </c>
      <c r="AW72" s="60" t="s">
        <v>2284</v>
      </c>
      <c r="AX72" s="60" t="s">
        <v>2285</v>
      </c>
      <c r="AY72" s="60" t="s">
        <v>2045</v>
      </c>
      <c r="AZ72" s="60"/>
      <c r="BA72" s="60" t="s">
        <v>649</v>
      </c>
      <c r="BB72" s="60" t="s">
        <v>650</v>
      </c>
      <c r="BC72" s="60" t="s">
        <v>651</v>
      </c>
      <c r="BD72" s="60" t="s">
        <v>766</v>
      </c>
      <c r="BE72" s="60" t="s">
        <v>2283</v>
      </c>
      <c r="BF72" s="60" t="s">
        <v>2282</v>
      </c>
      <c r="BG72" s="60" t="s">
        <v>2284</v>
      </c>
      <c r="BH72" s="60" t="s">
        <v>2285</v>
      </c>
      <c r="BI72" s="60" t="s">
        <v>2045</v>
      </c>
      <c r="BJ72" s="60"/>
    </row>
    <row r="73" spans="1:69" outlineLevel="1">
      <c r="B73" s="46" t="s">
        <v>706</v>
      </c>
      <c r="C73" s="528">
        <f t="shared" ref="C73:K78" si="29">CHOOSE(d.Region,M73,W73,AG73,AQ73,BA73)</f>
        <v>0</v>
      </c>
      <c r="D73" s="528">
        <f t="shared" si="29"/>
        <v>0</v>
      </c>
      <c r="E73" s="528">
        <f t="shared" si="29"/>
        <v>0</v>
      </c>
      <c r="F73" s="528">
        <f t="shared" si="29"/>
        <v>0</v>
      </c>
      <c r="G73" s="528" t="b">
        <f t="shared" si="29"/>
        <v>1</v>
      </c>
      <c r="H73" s="528" t="b">
        <f t="shared" si="29"/>
        <v>0</v>
      </c>
      <c r="I73" s="528" t="b">
        <f t="shared" si="29"/>
        <v>0</v>
      </c>
      <c r="J73" s="528" t="b">
        <f t="shared" si="29"/>
        <v>0</v>
      </c>
      <c r="K73" s="528">
        <f t="shared" si="29"/>
        <v>0.5</v>
      </c>
      <c r="L73" s="528"/>
      <c r="M73" s="655"/>
      <c r="N73" s="655"/>
      <c r="O73" s="655"/>
      <c r="P73" s="655"/>
      <c r="Q73" s="655" t="b">
        <v>1</v>
      </c>
      <c r="R73" s="655" t="b">
        <v>1</v>
      </c>
      <c r="S73" s="655" t="b">
        <v>0</v>
      </c>
      <c r="T73" s="656" t="b">
        <v>0</v>
      </c>
      <c r="U73" s="657" t="s">
        <v>30</v>
      </c>
      <c r="V73" s="657"/>
      <c r="W73" s="655"/>
      <c r="X73" s="655"/>
      <c r="Y73" s="655"/>
      <c r="Z73" s="655"/>
      <c r="AA73" s="655" t="b">
        <v>1</v>
      </c>
      <c r="AB73" s="655" t="b">
        <v>0</v>
      </c>
      <c r="AC73" s="655" t="b">
        <v>0</v>
      </c>
      <c r="AD73" s="656" t="b">
        <v>0</v>
      </c>
      <c r="AE73" s="657">
        <v>0.5</v>
      </c>
      <c r="AF73" s="657"/>
      <c r="AG73" s="655"/>
      <c r="AH73" s="655"/>
      <c r="AI73" s="655"/>
      <c r="AJ73" s="655"/>
      <c r="AK73" s="655" t="b">
        <v>1</v>
      </c>
      <c r="AL73" s="655" t="b">
        <v>1</v>
      </c>
      <c r="AM73" s="655" t="b">
        <v>0</v>
      </c>
      <c r="AN73" s="656" t="b">
        <v>0</v>
      </c>
      <c r="AO73" s="657" t="s">
        <v>30</v>
      </c>
      <c r="AP73" s="657"/>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529">
        <f t="shared" si="29"/>
        <v>0</v>
      </c>
      <c r="D74" s="529">
        <f t="shared" si="29"/>
        <v>0</v>
      </c>
      <c r="E74" s="529">
        <f t="shared" si="29"/>
        <v>0</v>
      </c>
      <c r="F74" s="529">
        <f t="shared" si="29"/>
        <v>0</v>
      </c>
      <c r="G74" s="529" t="b">
        <f t="shared" si="29"/>
        <v>1</v>
      </c>
      <c r="H74" s="529" t="b">
        <f t="shared" si="29"/>
        <v>0</v>
      </c>
      <c r="I74" s="529" t="b">
        <f t="shared" si="29"/>
        <v>0</v>
      </c>
      <c r="J74" s="529" t="b">
        <f t="shared" si="29"/>
        <v>0</v>
      </c>
      <c r="K74" s="529">
        <f t="shared" si="29"/>
        <v>0.5</v>
      </c>
      <c r="L74" s="529"/>
      <c r="M74" s="658"/>
      <c r="N74" s="658"/>
      <c r="O74" s="658"/>
      <c r="P74" s="658"/>
      <c r="Q74" s="658" t="b">
        <v>1</v>
      </c>
      <c r="R74" s="658" t="b">
        <v>1</v>
      </c>
      <c r="S74" s="658" t="b">
        <v>0</v>
      </c>
      <c r="T74" s="659" t="b">
        <v>0</v>
      </c>
      <c r="U74" s="660" t="s">
        <v>30</v>
      </c>
      <c r="V74" s="660"/>
      <c r="W74" s="658"/>
      <c r="X74" s="658"/>
      <c r="Y74" s="658"/>
      <c r="Z74" s="658"/>
      <c r="AA74" s="658" t="b">
        <v>1</v>
      </c>
      <c r="AB74" s="658" t="b">
        <v>0</v>
      </c>
      <c r="AC74" s="658" t="b">
        <v>0</v>
      </c>
      <c r="AD74" s="659" t="b">
        <v>0</v>
      </c>
      <c r="AE74" s="660">
        <v>0.5</v>
      </c>
      <c r="AF74" s="660"/>
      <c r="AG74" s="658"/>
      <c r="AH74" s="658"/>
      <c r="AI74" s="658"/>
      <c r="AJ74" s="658"/>
      <c r="AK74" s="658" t="b">
        <v>1</v>
      </c>
      <c r="AL74" s="658" t="b">
        <v>1</v>
      </c>
      <c r="AM74" s="658" t="b">
        <v>0</v>
      </c>
      <c r="AN74" s="659" t="b">
        <v>0</v>
      </c>
      <c r="AO74" s="660" t="s">
        <v>30</v>
      </c>
      <c r="AP74" s="660"/>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530">
        <f t="shared" si="29"/>
        <v>0</v>
      </c>
      <c r="D75" s="530">
        <f t="shared" si="29"/>
        <v>0</v>
      </c>
      <c r="E75" s="530">
        <f t="shared" si="29"/>
        <v>0</v>
      </c>
      <c r="F75" s="530">
        <f t="shared" si="29"/>
        <v>0</v>
      </c>
      <c r="G75" s="530" t="b">
        <f t="shared" si="29"/>
        <v>1</v>
      </c>
      <c r="H75" s="530" t="b">
        <f t="shared" si="29"/>
        <v>0</v>
      </c>
      <c r="I75" s="530" t="b">
        <f t="shared" si="29"/>
        <v>0</v>
      </c>
      <c r="J75" s="530" t="b">
        <f t="shared" si="29"/>
        <v>0</v>
      </c>
      <c r="K75" s="530">
        <f t="shared" si="29"/>
        <v>0.5</v>
      </c>
      <c r="L75" s="530"/>
      <c r="M75" s="661"/>
      <c r="N75" s="661"/>
      <c r="O75" s="661"/>
      <c r="P75" s="661"/>
      <c r="Q75" s="661" t="b">
        <v>1</v>
      </c>
      <c r="R75" s="661" t="b">
        <v>1</v>
      </c>
      <c r="S75" s="661" t="b">
        <v>0</v>
      </c>
      <c r="T75" s="662" t="b">
        <v>0</v>
      </c>
      <c r="U75" s="663" t="s">
        <v>30</v>
      </c>
      <c r="V75" s="663"/>
      <c r="W75" s="661"/>
      <c r="X75" s="661"/>
      <c r="Y75" s="661"/>
      <c r="Z75" s="661"/>
      <c r="AA75" s="661" t="b">
        <v>1</v>
      </c>
      <c r="AB75" s="661" t="b">
        <v>0</v>
      </c>
      <c r="AC75" s="661" t="b">
        <v>0</v>
      </c>
      <c r="AD75" s="662" t="b">
        <v>0</v>
      </c>
      <c r="AE75" s="663">
        <v>0.5</v>
      </c>
      <c r="AF75" s="663"/>
      <c r="AG75" s="661"/>
      <c r="AH75" s="661"/>
      <c r="AI75" s="661"/>
      <c r="AJ75" s="661"/>
      <c r="AK75" s="661" t="b">
        <v>1</v>
      </c>
      <c r="AL75" s="661" t="b">
        <v>1</v>
      </c>
      <c r="AM75" s="661" t="b">
        <v>0</v>
      </c>
      <c r="AN75" s="662" t="b">
        <v>0</v>
      </c>
      <c r="AO75" s="663" t="s">
        <v>30</v>
      </c>
      <c r="AP75" s="663"/>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531">
        <f t="shared" si="29"/>
        <v>0</v>
      </c>
      <c r="D76" s="531">
        <f t="shared" si="29"/>
        <v>0</v>
      </c>
      <c r="E76" s="531">
        <f t="shared" si="29"/>
        <v>0</v>
      </c>
      <c r="F76" s="531">
        <f t="shared" si="29"/>
        <v>0</v>
      </c>
      <c r="G76" s="531" t="b">
        <f t="shared" si="29"/>
        <v>1</v>
      </c>
      <c r="H76" s="531" t="b">
        <f t="shared" si="29"/>
        <v>0</v>
      </c>
      <c r="I76" s="531" t="b">
        <f t="shared" si="29"/>
        <v>0</v>
      </c>
      <c r="J76" s="531" t="b">
        <f t="shared" si="29"/>
        <v>0</v>
      </c>
      <c r="K76" s="531">
        <f t="shared" si="29"/>
        <v>0.5</v>
      </c>
      <c r="L76" s="531"/>
      <c r="M76" s="664"/>
      <c r="N76" s="664"/>
      <c r="O76" s="664"/>
      <c r="P76" s="664"/>
      <c r="Q76" s="664" t="b">
        <v>1</v>
      </c>
      <c r="R76" s="664" t="b">
        <v>1</v>
      </c>
      <c r="S76" s="664" t="b">
        <v>0</v>
      </c>
      <c r="T76" s="665" t="b">
        <v>0</v>
      </c>
      <c r="U76" s="666" t="s">
        <v>30</v>
      </c>
      <c r="V76" s="666"/>
      <c r="W76" s="664"/>
      <c r="X76" s="664"/>
      <c r="Y76" s="664"/>
      <c r="Z76" s="664"/>
      <c r="AA76" s="664" t="b">
        <v>1</v>
      </c>
      <c r="AB76" s="664" t="b">
        <v>0</v>
      </c>
      <c r="AC76" s="664" t="b">
        <v>0</v>
      </c>
      <c r="AD76" s="665" t="b">
        <v>0</v>
      </c>
      <c r="AE76" s="666">
        <v>0.5</v>
      </c>
      <c r="AF76" s="666"/>
      <c r="AG76" s="664"/>
      <c r="AH76" s="664"/>
      <c r="AI76" s="664"/>
      <c r="AJ76" s="664"/>
      <c r="AK76" s="664" t="b">
        <v>1</v>
      </c>
      <c r="AL76" s="664" t="b">
        <v>1</v>
      </c>
      <c r="AM76" s="664" t="b">
        <v>0</v>
      </c>
      <c r="AN76" s="665" t="b">
        <v>0</v>
      </c>
      <c r="AO76" s="666" t="s">
        <v>30</v>
      </c>
      <c r="AP76" s="666"/>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529">
        <f t="shared" si="29"/>
        <v>0</v>
      </c>
      <c r="D77" s="529">
        <f t="shared" si="29"/>
        <v>0</v>
      </c>
      <c r="E77" s="529">
        <f t="shared" si="29"/>
        <v>0</v>
      </c>
      <c r="F77" s="529">
        <f t="shared" si="29"/>
        <v>0</v>
      </c>
      <c r="G77" s="529" t="b">
        <f t="shared" si="29"/>
        <v>1</v>
      </c>
      <c r="H77" s="529" t="b">
        <f t="shared" si="29"/>
        <v>0</v>
      </c>
      <c r="I77" s="529" t="b">
        <f t="shared" si="29"/>
        <v>0</v>
      </c>
      <c r="J77" s="529" t="b">
        <f t="shared" si="29"/>
        <v>0</v>
      </c>
      <c r="K77" s="529">
        <f t="shared" si="29"/>
        <v>0.5</v>
      </c>
      <c r="L77" s="529"/>
      <c r="M77" s="658"/>
      <c r="N77" s="658"/>
      <c r="O77" s="658"/>
      <c r="P77" s="658"/>
      <c r="Q77" s="658" t="b">
        <v>1</v>
      </c>
      <c r="R77" s="658" t="b">
        <v>1</v>
      </c>
      <c r="S77" s="658" t="b">
        <v>0</v>
      </c>
      <c r="T77" s="659" t="b">
        <v>0</v>
      </c>
      <c r="U77" s="660" t="s">
        <v>30</v>
      </c>
      <c r="V77" s="660"/>
      <c r="W77" s="658"/>
      <c r="X77" s="658"/>
      <c r="Y77" s="658"/>
      <c r="Z77" s="658"/>
      <c r="AA77" s="658" t="b">
        <v>1</v>
      </c>
      <c r="AB77" s="658" t="b">
        <v>0</v>
      </c>
      <c r="AC77" s="658" t="b">
        <v>0</v>
      </c>
      <c r="AD77" s="659" t="b">
        <v>0</v>
      </c>
      <c r="AE77" s="660">
        <v>0.5</v>
      </c>
      <c r="AF77" s="660"/>
      <c r="AG77" s="658"/>
      <c r="AH77" s="658"/>
      <c r="AI77" s="658"/>
      <c r="AJ77" s="658"/>
      <c r="AK77" s="658" t="b">
        <v>1</v>
      </c>
      <c r="AL77" s="658" t="b">
        <v>1</v>
      </c>
      <c r="AM77" s="658" t="b">
        <v>0</v>
      </c>
      <c r="AN77" s="659" t="b">
        <v>0</v>
      </c>
      <c r="AO77" s="660" t="s">
        <v>30</v>
      </c>
      <c r="AP77" s="660"/>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32">
        <f t="shared" si="29"/>
        <v>0</v>
      </c>
      <c r="D78" s="532">
        <f t="shared" si="29"/>
        <v>0</v>
      </c>
      <c r="E78" s="532">
        <f t="shared" si="29"/>
        <v>0</v>
      </c>
      <c r="F78" s="532">
        <f t="shared" si="29"/>
        <v>0</v>
      </c>
      <c r="G78" s="532" t="b">
        <f t="shared" si="29"/>
        <v>1</v>
      </c>
      <c r="H78" s="532" t="b">
        <f t="shared" si="29"/>
        <v>0</v>
      </c>
      <c r="I78" s="532" t="b">
        <f t="shared" si="29"/>
        <v>0</v>
      </c>
      <c r="J78" s="532" t="b">
        <f t="shared" si="29"/>
        <v>0</v>
      </c>
      <c r="K78" s="532">
        <f t="shared" si="29"/>
        <v>0.5</v>
      </c>
      <c r="L78" s="532"/>
      <c r="M78" s="667"/>
      <c r="N78" s="667"/>
      <c r="O78" s="667"/>
      <c r="P78" s="667"/>
      <c r="Q78" s="667" t="b">
        <v>1</v>
      </c>
      <c r="R78" s="667" t="b">
        <v>1</v>
      </c>
      <c r="S78" s="667" t="b">
        <v>0</v>
      </c>
      <c r="T78" s="668" t="b">
        <v>0</v>
      </c>
      <c r="U78" s="669" t="s">
        <v>30</v>
      </c>
      <c r="V78" s="669"/>
      <c r="W78" s="667"/>
      <c r="X78" s="667"/>
      <c r="Y78" s="667"/>
      <c r="Z78" s="667"/>
      <c r="AA78" s="667" t="b">
        <v>1</v>
      </c>
      <c r="AB78" s="667" t="b">
        <v>0</v>
      </c>
      <c r="AC78" s="667" t="b">
        <v>0</v>
      </c>
      <c r="AD78" s="668" t="b">
        <v>0</v>
      </c>
      <c r="AE78" s="669">
        <v>0.5</v>
      </c>
      <c r="AF78" s="669"/>
      <c r="AG78" s="667"/>
      <c r="AH78" s="667"/>
      <c r="AI78" s="667"/>
      <c r="AJ78" s="661"/>
      <c r="AK78" s="667" t="b">
        <v>1</v>
      </c>
      <c r="AL78" s="667" t="b">
        <v>1</v>
      </c>
      <c r="AM78" s="667" t="b">
        <v>0</v>
      </c>
      <c r="AN78" s="668" t="b">
        <v>0</v>
      </c>
      <c r="AO78" s="669" t="s">
        <v>30</v>
      </c>
      <c r="AP78" s="669"/>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1206</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1199</v>
      </c>
      <c r="D81" s="18" t="s">
        <v>1200</v>
      </c>
      <c r="E81" s="18" t="s">
        <v>1201</v>
      </c>
      <c r="F81" s="18" t="s">
        <v>1202</v>
      </c>
      <c r="G81" s="18" t="s">
        <v>1203</v>
      </c>
      <c r="H81" s="18" t="s">
        <v>1204</v>
      </c>
      <c r="I81" s="18" t="s">
        <v>1205</v>
      </c>
      <c r="J81" t="s">
        <v>1210</v>
      </c>
      <c r="M81" s="18" t="s">
        <v>1199</v>
      </c>
      <c r="N81" s="18" t="s">
        <v>1200</v>
      </c>
      <c r="O81" s="18" t="s">
        <v>1201</v>
      </c>
      <c r="P81" s="18" t="s">
        <v>1202</v>
      </c>
      <c r="Q81" s="18" t="s">
        <v>1203</v>
      </c>
      <c r="R81" s="18" t="s">
        <v>1204</v>
      </c>
      <c r="S81" s="18" t="s">
        <v>1205</v>
      </c>
      <c r="T81" t="s">
        <v>1209</v>
      </c>
      <c r="W81" s="18" t="s">
        <v>1199</v>
      </c>
      <c r="X81" s="18" t="s">
        <v>1200</v>
      </c>
      <c r="Y81" s="18" t="s">
        <v>1201</v>
      </c>
      <c r="Z81" s="18" t="s">
        <v>1202</v>
      </c>
      <c r="AA81" s="18" t="s">
        <v>1203</v>
      </c>
      <c r="AB81" s="18" t="s">
        <v>1204</v>
      </c>
      <c r="AC81" s="18" t="s">
        <v>1205</v>
      </c>
      <c r="AD81" t="s">
        <v>1209</v>
      </c>
      <c r="AG81" s="18" t="s">
        <v>1199</v>
      </c>
      <c r="AH81" s="18" t="s">
        <v>1200</v>
      </c>
      <c r="AI81" s="18" t="s">
        <v>1201</v>
      </c>
      <c r="AJ81" s="18" t="s">
        <v>1202</v>
      </c>
      <c r="AK81" s="18" t="s">
        <v>1203</v>
      </c>
      <c r="AL81" s="18" t="s">
        <v>1204</v>
      </c>
      <c r="AM81" s="18" t="s">
        <v>1205</v>
      </c>
      <c r="AN81" t="s">
        <v>1209</v>
      </c>
      <c r="AQ81" s="18" t="s">
        <v>1199</v>
      </c>
      <c r="AR81" s="18" t="s">
        <v>1200</v>
      </c>
      <c r="AS81" s="18" t="s">
        <v>1201</v>
      </c>
      <c r="AT81" s="18" t="s">
        <v>1202</v>
      </c>
      <c r="AU81" s="18" t="s">
        <v>1203</v>
      </c>
      <c r="AV81" s="18" t="s">
        <v>1204</v>
      </c>
      <c r="AW81" s="18" t="s">
        <v>1205</v>
      </c>
      <c r="AX81" t="s">
        <v>1209</v>
      </c>
      <c r="BA81" s="18" t="s">
        <v>1199</v>
      </c>
      <c r="BB81" s="18" t="s">
        <v>1200</v>
      </c>
      <c r="BC81" s="18" t="s">
        <v>1201</v>
      </c>
      <c r="BD81" s="18" t="s">
        <v>1202</v>
      </c>
      <c r="BE81" s="18" t="s">
        <v>1203</v>
      </c>
      <c r="BF81" s="18" t="s">
        <v>1204</v>
      </c>
      <c r="BG81" s="18" t="s">
        <v>1205</v>
      </c>
      <c r="BH81" t="s">
        <v>1209</v>
      </c>
    </row>
    <row r="82" spans="1:60" outlineLevel="1">
      <c r="C82" s="670">
        <f t="shared" ref="C82:J82" si="30">CHOOSE(d.Region,M82,W82,AG82,AQ82,BA82)</f>
        <v>1</v>
      </c>
      <c r="D82" s="670">
        <f t="shared" si="30"/>
        <v>1</v>
      </c>
      <c r="E82" s="670">
        <f t="shared" si="30"/>
        <v>1</v>
      </c>
      <c r="F82" s="670">
        <f t="shared" si="30"/>
        <v>1</v>
      </c>
      <c r="G82" s="670">
        <f t="shared" si="30"/>
        <v>1</v>
      </c>
      <c r="H82" s="670">
        <f t="shared" si="30"/>
        <v>1</v>
      </c>
      <c r="I82" s="670">
        <f t="shared" si="30"/>
        <v>1</v>
      </c>
      <c r="J82" s="670">
        <f t="shared" si="30"/>
        <v>1</v>
      </c>
      <c r="M82" s="671">
        <v>1</v>
      </c>
      <c r="N82" s="671">
        <v>1</v>
      </c>
      <c r="O82" s="671">
        <v>1</v>
      </c>
      <c r="P82" s="671">
        <v>1</v>
      </c>
      <c r="Q82" s="671">
        <v>1</v>
      </c>
      <c r="R82" s="671">
        <v>1</v>
      </c>
      <c r="S82" s="671">
        <v>1</v>
      </c>
      <c r="T82" s="671">
        <v>1</v>
      </c>
      <c r="W82" s="671">
        <v>1</v>
      </c>
      <c r="X82" s="671">
        <v>1</v>
      </c>
      <c r="Y82" s="671">
        <v>1</v>
      </c>
      <c r="Z82" s="671">
        <v>1</v>
      </c>
      <c r="AA82" s="671">
        <v>1</v>
      </c>
      <c r="AB82" s="671">
        <v>1</v>
      </c>
      <c r="AC82" s="671">
        <f>(1+1)/2</f>
        <v>1</v>
      </c>
      <c r="AD82" s="671">
        <v>1</v>
      </c>
      <c r="AG82" s="671">
        <v>1</v>
      </c>
      <c r="AH82" s="671">
        <v>1</v>
      </c>
      <c r="AI82" s="671">
        <v>1</v>
      </c>
      <c r="AJ82" s="671">
        <v>1</v>
      </c>
      <c r="AK82" s="671">
        <v>1</v>
      </c>
      <c r="AL82" s="671">
        <v>1</v>
      </c>
      <c r="AM82" s="671">
        <f>(1+1)/2</f>
        <v>1</v>
      </c>
      <c r="AN82" s="671">
        <f>(1+1)/2</f>
        <v>1</v>
      </c>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671">
        <f>(0.5+1)/2</f>
        <v>0.75</v>
      </c>
      <c r="X83" s="671">
        <v>0.75</v>
      </c>
      <c r="Y83" s="671">
        <v>0.8</v>
      </c>
      <c r="Z83" s="671">
        <v>0.82499999999999996</v>
      </c>
      <c r="AA83" s="671">
        <v>0.875</v>
      </c>
      <c r="AB83" s="671">
        <v>0.9</v>
      </c>
      <c r="AC83" s="671">
        <f>(1+1)/2</f>
        <v>1</v>
      </c>
      <c r="AD83" s="671">
        <f>(0.75+1)/2</f>
        <v>0.875</v>
      </c>
      <c r="AG83" s="671">
        <v>0.5</v>
      </c>
      <c r="AH83" s="671">
        <v>0.6</v>
      </c>
      <c r="AI83" s="671">
        <v>0.65</v>
      </c>
      <c r="AJ83" s="671">
        <v>0.75</v>
      </c>
      <c r="AK83" s="671">
        <v>0.8</v>
      </c>
      <c r="AL83" s="671">
        <v>1</v>
      </c>
      <c r="AM83" s="671">
        <v>1</v>
      </c>
      <c r="AN83" s="671">
        <v>0.75</v>
      </c>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1337</v>
      </c>
      <c r="E84" t="s">
        <v>906</v>
      </c>
      <c r="F84" t="s">
        <v>1723</v>
      </c>
      <c r="G84" t="s">
        <v>1724</v>
      </c>
      <c r="H84" t="s">
        <v>2179</v>
      </c>
      <c r="W84" t="s">
        <v>1600</v>
      </c>
      <c r="BA84" t="s">
        <v>1600</v>
      </c>
    </row>
    <row r="85" spans="1:60" outlineLevel="1">
      <c r="B85" s="25" t="s">
        <v>1338</v>
      </c>
      <c r="C85" s="233">
        <f>INDEX(E85:H85,1,d.Region)</f>
        <v>3</v>
      </c>
      <c r="D85" s="233"/>
      <c r="E85" s="671">
        <v>3</v>
      </c>
      <c r="F85" s="671">
        <v>3</v>
      </c>
      <c r="G85" s="671">
        <v>3</v>
      </c>
      <c r="H85" s="671">
        <v>3</v>
      </c>
      <c r="I85" t="s">
        <v>1339</v>
      </c>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1723</v>
      </c>
      <c r="X108" s="127"/>
      <c r="Y108" s="127"/>
      <c r="Z108" s="127"/>
      <c r="AA108" s="127" t="s">
        <v>1724</v>
      </c>
      <c r="AB108" s="127"/>
      <c r="AC108" s="127"/>
      <c r="AD108" s="127"/>
      <c r="AE108" s="127" t="s">
        <v>2179</v>
      </c>
      <c r="AF108" s="127"/>
      <c r="AG108" s="127"/>
      <c r="AH108" s="127"/>
      <c r="AI108" s="127" t="s">
        <v>2024</v>
      </c>
      <c r="AJ108" s="127"/>
      <c r="AK108" s="127"/>
      <c r="AL108" s="127"/>
    </row>
    <row r="109" spans="1:38" outlineLevel="1">
      <c r="B109" t="s">
        <v>933</v>
      </c>
      <c r="O109">
        <f>INDEX($S$109:$AL$109,1,(d.Region-1)*4+O$90)</f>
        <v>4</v>
      </c>
      <c r="P109">
        <f>INDEX($S$109:$AL$109,1,(d.Region-1)*4+P$90)</f>
        <v>4</v>
      </c>
      <c r="Q109">
        <f>INDEX($S$109:$AL$109,1,(d.Region-1)*4+Q$90)</f>
        <v>4</v>
      </c>
      <c r="R109">
        <f>INDEX($S$109:$AL$109,1,(d.Region-1)*4+R$90)</f>
        <v>4</v>
      </c>
      <c r="S109" s="11">
        <v>4</v>
      </c>
      <c r="T109" s="11">
        <v>4</v>
      </c>
      <c r="U109" s="11">
        <v>4</v>
      </c>
      <c r="V109" s="11">
        <v>4</v>
      </c>
      <c r="W109" s="11">
        <v>4</v>
      </c>
      <c r="X109" s="11">
        <v>4</v>
      </c>
      <c r="Y109" s="11">
        <v>4</v>
      </c>
      <c r="Z109" s="11">
        <v>4</v>
      </c>
      <c r="AA109" s="11">
        <v>4</v>
      </c>
      <c r="AB109" s="11">
        <v>4</v>
      </c>
      <c r="AC109" s="11">
        <v>4</v>
      </c>
      <c r="AD109" s="11">
        <v>4</v>
      </c>
      <c r="AE109" s="11">
        <v>4</v>
      </c>
      <c r="AF109" s="11">
        <v>4</v>
      </c>
      <c r="AG109" s="11">
        <v>4</v>
      </c>
      <c r="AH109" s="11">
        <v>4</v>
      </c>
      <c r="AI109" s="11">
        <v>4</v>
      </c>
      <c r="AJ109" s="11">
        <v>4</v>
      </c>
      <c r="AK109" s="11">
        <v>4</v>
      </c>
      <c r="AL109" s="11">
        <v>4</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1408</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1723</v>
      </c>
    </row>
    <row r="123" spans="1:11" ht="35" outlineLevel="1">
      <c r="D123" s="23" t="s">
        <v>931</v>
      </c>
      <c r="E123" s="195" t="s">
        <v>1439</v>
      </c>
      <c r="F123" s="195" t="s">
        <v>1440</v>
      </c>
      <c r="G123" s="195" t="s">
        <v>1440</v>
      </c>
      <c r="H123" s="195" t="s">
        <v>1440</v>
      </c>
    </row>
    <row r="124" spans="1:11" outlineLevel="1">
      <c r="D124" s="23"/>
      <c r="E124" s="195"/>
      <c r="F124" s="492" t="s">
        <v>1642</v>
      </c>
      <c r="G124" s="492" t="s">
        <v>1643</v>
      </c>
      <c r="H124" s="492" t="s">
        <v>1644</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1174</v>
      </c>
      <c r="D130" s="160" t="s">
        <v>833</v>
      </c>
      <c r="E130" s="157" t="s">
        <v>1174</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1118</v>
      </c>
      <c r="CE138" t="s">
        <v>1118</v>
      </c>
    </row>
    <row r="139" spans="1:192" ht="16">
      <c r="A139" s="204" t="s">
        <v>2435</v>
      </c>
      <c r="X139" s="14" t="str">
        <f>"Grazing Intensity (BBB &amp; Mat) for TOL:"&amp;D.TOLDesc</f>
        <v xml:space="preserve">Grazing Intensity (BBB &amp; Mat) for TOL:Aut </v>
      </c>
      <c r="AS139" s="14" t="str">
        <f>"GI (BBT) for TOL:"&amp;D.TOLDesc</f>
        <v xml:space="preserve">GI (BBT) for TOL:Aut </v>
      </c>
      <c r="BO139" s="148" t="str">
        <f>"GI - SW Victoria BBB (&amp;Mat) for TOL:"&amp;D.TOLDesc</f>
        <v xml:space="preserve">GI - SW Victoria BBB (&amp;Mat) for TOL:Aut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TOL:Aut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TOL:Aut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TOL:Aut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TOL:Aut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TOL:Aut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1180</v>
      </c>
      <c r="F140" s="153" t="s">
        <v>273</v>
      </c>
      <c r="G140" s="153" t="s">
        <v>274</v>
      </c>
      <c r="H140" s="153" t="s">
        <v>957</v>
      </c>
      <c r="I140" s="153" t="s">
        <v>952</v>
      </c>
      <c r="J140" s="153" t="s">
        <v>958</v>
      </c>
      <c r="K140" s="153" t="s">
        <v>956</v>
      </c>
      <c r="L140" s="153" t="s">
        <v>829</v>
      </c>
      <c r="M140" s="153" t="s">
        <v>1016</v>
      </c>
      <c r="N140" s="153" t="s">
        <v>378</v>
      </c>
      <c r="O140" s="153" t="s">
        <v>1577</v>
      </c>
      <c r="P140" s="153" t="s">
        <v>1578</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1119</v>
      </c>
      <c r="Y141" s="111"/>
      <c r="Z141" s="111"/>
      <c r="AA141" s="111"/>
      <c r="AB141" s="111"/>
      <c r="AC141" s="111"/>
      <c r="AD141" s="111"/>
      <c r="AE141" s="110" t="s">
        <v>1120</v>
      </c>
      <c r="AF141" s="111"/>
      <c r="AG141" s="111"/>
      <c r="AH141" s="111"/>
      <c r="AI141" s="111"/>
      <c r="AJ141" s="111"/>
      <c r="AK141" s="111"/>
      <c r="AL141" s="110" t="s">
        <v>1121</v>
      </c>
      <c r="AM141" s="111"/>
      <c r="AN141" s="111"/>
      <c r="AO141" s="111"/>
      <c r="AP141" s="111"/>
      <c r="AQ141" s="111"/>
      <c r="AR141" s="111"/>
      <c r="AS141" s="110" t="s">
        <v>1119</v>
      </c>
      <c r="AT141" s="111"/>
      <c r="AU141" s="111"/>
      <c r="AV141" s="111"/>
      <c r="AW141" s="111"/>
      <c r="AX141" s="111"/>
      <c r="AY141" s="111"/>
      <c r="AZ141" s="110" t="s">
        <v>1120</v>
      </c>
      <c r="BA141" s="111"/>
      <c r="BB141" s="111"/>
      <c r="BC141" s="111"/>
      <c r="BD141" s="111"/>
      <c r="BE141" s="111"/>
      <c r="BF141" s="111"/>
      <c r="BG141" s="110" t="s">
        <v>1121</v>
      </c>
      <c r="BH141" s="111"/>
      <c r="BI141" s="111"/>
      <c r="BJ141" s="111"/>
      <c r="BK141" s="111"/>
      <c r="BL141" s="111"/>
      <c r="BM141" s="111"/>
      <c r="BO141" s="138" t="s">
        <v>1119</v>
      </c>
      <c r="BP141" s="111"/>
      <c r="BQ141" s="111"/>
      <c r="BR141" s="111"/>
      <c r="BS141" s="111"/>
      <c r="BT141" s="111"/>
      <c r="BU141" s="146"/>
      <c r="BV141" s="110" t="s">
        <v>1120</v>
      </c>
      <c r="BW141" s="111"/>
      <c r="BX141" s="111"/>
      <c r="BY141" s="111"/>
      <c r="BZ141" s="111"/>
      <c r="CA141" s="111"/>
      <c r="CB141" s="146"/>
      <c r="CC141" s="110" t="s">
        <v>1121</v>
      </c>
      <c r="CD141" s="111"/>
      <c r="CE141" s="111"/>
      <c r="CF141" s="111"/>
      <c r="CG141" s="111"/>
      <c r="CH141" s="111"/>
      <c r="CI141" s="142"/>
      <c r="CJ141" s="138" t="s">
        <v>1119</v>
      </c>
      <c r="CK141" s="111"/>
      <c r="CL141" s="111"/>
      <c r="CM141" s="111"/>
      <c r="CN141" s="111"/>
      <c r="CO141" s="111"/>
      <c r="CP141" s="146"/>
      <c r="CQ141" s="110" t="s">
        <v>1120</v>
      </c>
      <c r="CR141" s="111"/>
      <c r="CS141" s="111"/>
      <c r="CT141" s="111"/>
      <c r="CU141" s="111"/>
      <c r="CV141" s="111"/>
      <c r="CW141" s="146"/>
      <c r="CX141" s="110" t="s">
        <v>1121</v>
      </c>
      <c r="CY141" s="111"/>
      <c r="CZ141" s="111"/>
      <c r="DA141" s="111"/>
      <c r="DB141" s="111"/>
      <c r="DC141" s="111"/>
      <c r="DD141" s="142"/>
      <c r="DE141" s="138" t="s">
        <v>1119</v>
      </c>
      <c r="DF141" s="111"/>
      <c r="DG141" s="111"/>
      <c r="DH141" s="111"/>
      <c r="DI141" s="111"/>
      <c r="DJ141" s="111"/>
      <c r="DK141" s="146"/>
      <c r="DL141" s="110" t="s">
        <v>1120</v>
      </c>
      <c r="DM141" s="111"/>
      <c r="DN141" s="111"/>
      <c r="DO141" s="111"/>
      <c r="DP141" s="111"/>
      <c r="DQ141" s="111"/>
      <c r="DR141" s="146"/>
      <c r="DS141" s="110" t="s">
        <v>1121</v>
      </c>
      <c r="DT141" s="111"/>
      <c r="DU141" s="111"/>
      <c r="DV141" s="111"/>
      <c r="DW141" s="111"/>
      <c r="DX141" s="111"/>
      <c r="DY141" s="142"/>
      <c r="DZ141" s="138" t="s">
        <v>1119</v>
      </c>
      <c r="EA141" s="111"/>
      <c r="EB141" s="111"/>
      <c r="EC141" s="111"/>
      <c r="ED141" s="111"/>
      <c r="EE141" s="111"/>
      <c r="EF141" s="146"/>
      <c r="EG141" s="110" t="s">
        <v>1120</v>
      </c>
      <c r="EH141" s="111"/>
      <c r="EI141" s="111"/>
      <c r="EJ141" s="111"/>
      <c r="EK141" s="111"/>
      <c r="EL141" s="111"/>
      <c r="EM141" s="146"/>
      <c r="EN141" s="110" t="s">
        <v>1121</v>
      </c>
      <c r="EO141" s="111"/>
      <c r="EP141" s="111"/>
      <c r="EQ141" s="111"/>
      <c r="ER141" s="111"/>
      <c r="ES141" s="111"/>
      <c r="ET141" s="142"/>
      <c r="EU141" s="138" t="s">
        <v>1119</v>
      </c>
      <c r="EV141" s="111"/>
      <c r="EW141" s="111"/>
      <c r="EX141" s="111"/>
      <c r="EY141" s="111"/>
      <c r="EZ141" s="111"/>
      <c r="FA141" s="146"/>
      <c r="FB141" s="110" t="s">
        <v>1120</v>
      </c>
      <c r="FC141" s="111"/>
      <c r="FD141" s="111"/>
      <c r="FE141" s="111"/>
      <c r="FF141" s="111"/>
      <c r="FG141" s="111"/>
      <c r="FH141" s="146"/>
      <c r="FI141" s="110" t="s">
        <v>1121</v>
      </c>
      <c r="FJ141" s="111"/>
      <c r="FK141" s="111"/>
      <c r="FL141" s="111"/>
      <c r="FM141" s="111"/>
      <c r="FN141" s="111"/>
      <c r="FO141" s="142"/>
      <c r="FP141" s="138" t="s">
        <v>1119</v>
      </c>
      <c r="FQ141" s="111"/>
      <c r="FR141" s="111"/>
      <c r="FS141" s="111"/>
      <c r="FT141" s="111"/>
      <c r="FU141" s="111"/>
      <c r="FV141" s="146"/>
      <c r="FW141" s="110" t="s">
        <v>1120</v>
      </c>
      <c r="FX141" s="111"/>
      <c r="FY141" s="111"/>
      <c r="FZ141" s="111"/>
      <c r="GA141" s="111"/>
      <c r="GB141" s="111"/>
      <c r="GC141" s="146"/>
      <c r="GD141" s="110" t="s">
        <v>1121</v>
      </c>
      <c r="GE141" s="111"/>
      <c r="GF141" s="111"/>
      <c r="GG141" s="111"/>
      <c r="GH141" s="111"/>
      <c r="GI141" s="111"/>
      <c r="GJ141" s="142"/>
    </row>
    <row r="142" spans="1:192" ht="217.5" outlineLevel="1">
      <c r="A142" s="152">
        <v>1</v>
      </c>
      <c r="B142" s="152"/>
      <c r="C142" s="306"/>
      <c r="D142" s="158" t="b">
        <v>0</v>
      </c>
      <c r="F142" s="303" t="s">
        <v>1181</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2437</v>
      </c>
      <c r="X148" s="14" t="str">
        <f>"Grazing Intensity (BBB &amp; Mat) for TOL:"&amp;D.TOLDesc</f>
        <v xml:space="preserve">Grazing Intensity (BBB &amp; Mat) for TOL:Aut </v>
      </c>
      <c r="AS148" s="14" t="str">
        <f>"GI (BBT) for TOL:"&amp;D.TOLDesc</f>
        <v xml:space="preserve">GI (BBT) for TOL:Aut </v>
      </c>
      <c r="BO148" s="148" t="str">
        <f>"GI - SW Victoria BBB (&amp;Mat) for TOL:"&amp;D.TOLDesc</f>
        <v xml:space="preserve">GI - SW Victoria BBB (&amp;Mat) for TOL:Aut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TOL:Aut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TOL:Aut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TOL:Aut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TOL:Aut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TOL:Aut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1180</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1723</v>
      </c>
      <c r="F163" s="152" t="s">
        <v>1724</v>
      </c>
      <c r="G163" s="152" t="s">
        <v>2179</v>
      </c>
      <c r="H163" s="152" t="s">
        <v>2024</v>
      </c>
      <c r="I163" s="152"/>
      <c r="J163" s="152" t="s">
        <v>1065</v>
      </c>
      <c r="K163" s="152"/>
      <c r="L163" s="152"/>
      <c r="M163" s="152"/>
      <c r="N163" s="152"/>
    </row>
    <row r="164" spans="1:20" ht="61.5" outlineLevel="1">
      <c r="C164" s="187" t="s">
        <v>900</v>
      </c>
      <c r="D164" s="152"/>
      <c r="E164" s="152"/>
      <c r="F164" s="152"/>
      <c r="G164" s="152"/>
      <c r="J164" s="152" t="s">
        <v>1066</v>
      </c>
      <c r="K164" s="152" t="s">
        <v>949</v>
      </c>
      <c r="L164" s="152"/>
      <c r="M164" s="152"/>
      <c r="N164" s="152"/>
    </row>
    <row r="165" spans="1:20" outlineLevel="1">
      <c r="A165">
        <v>1</v>
      </c>
      <c r="B165" t="s">
        <v>1062</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1064</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1063</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1433</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1191</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1723</v>
      </c>
      <c r="J174" s="157"/>
      <c r="K174" s="157"/>
      <c r="L174" s="157" t="s">
        <v>1724</v>
      </c>
      <c r="M174" s="157"/>
      <c r="N174" s="157"/>
      <c r="O174" s="157" t="s">
        <v>2179</v>
      </c>
      <c r="P174" s="157"/>
      <c r="Q174" s="157"/>
      <c r="R174" s="157" t="s">
        <v>2024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1197</v>
      </c>
      <c r="D176" s="153" t="s">
        <v>1197</v>
      </c>
      <c r="E176" s="153" t="s">
        <v>1197</v>
      </c>
      <c r="F176" s="152" t="s">
        <v>1194</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2041</v>
      </c>
    </row>
    <row r="178" spans="1:192" outlineLevel="1">
      <c r="A178" s="152">
        <v>2</v>
      </c>
      <c r="B178" s="152" t="s">
        <v>1192</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1193</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1" spans="1:192">
      <c r="C181">
        <v>1</v>
      </c>
      <c r="D181">
        <f>+C181+1</f>
        <v>2</v>
      </c>
      <c r="E181">
        <f t="shared" ref="E181:BK181" si="54">+D181+1</f>
        <v>3</v>
      </c>
      <c r="F181">
        <f t="shared" si="54"/>
        <v>4</v>
      </c>
      <c r="G181">
        <f t="shared" si="54"/>
        <v>5</v>
      </c>
      <c r="H181">
        <f t="shared" si="54"/>
        <v>6</v>
      </c>
      <c r="I181">
        <f t="shared" si="54"/>
        <v>7</v>
      </c>
      <c r="J181">
        <f t="shared" si="54"/>
        <v>8</v>
      </c>
      <c r="K181">
        <f t="shared" si="54"/>
        <v>9</v>
      </c>
      <c r="L181">
        <f t="shared" si="54"/>
        <v>10</v>
      </c>
      <c r="M181">
        <f t="shared" si="54"/>
        <v>11</v>
      </c>
      <c r="N181">
        <f t="shared" si="54"/>
        <v>12</v>
      </c>
      <c r="O181">
        <f t="shared" si="54"/>
        <v>13</v>
      </c>
      <c r="P181">
        <f t="shared" si="54"/>
        <v>14</v>
      </c>
      <c r="Q181">
        <f t="shared" si="54"/>
        <v>15</v>
      </c>
      <c r="R181">
        <f t="shared" si="54"/>
        <v>16</v>
      </c>
      <c r="S181">
        <f t="shared" si="54"/>
        <v>17</v>
      </c>
      <c r="T181">
        <f t="shared" si="54"/>
        <v>18</v>
      </c>
      <c r="U181">
        <f t="shared" si="54"/>
        <v>19</v>
      </c>
      <c r="V181">
        <f t="shared" si="54"/>
        <v>20</v>
      </c>
      <c r="W181">
        <f t="shared" si="54"/>
        <v>21</v>
      </c>
      <c r="X181">
        <f t="shared" si="54"/>
        <v>22</v>
      </c>
      <c r="Y181">
        <f t="shared" si="54"/>
        <v>23</v>
      </c>
      <c r="Z181">
        <f t="shared" si="54"/>
        <v>24</v>
      </c>
      <c r="AA181">
        <f t="shared" si="54"/>
        <v>25</v>
      </c>
      <c r="AB181">
        <f t="shared" si="54"/>
        <v>26</v>
      </c>
      <c r="AC181">
        <f t="shared" si="54"/>
        <v>27</v>
      </c>
      <c r="AD181">
        <f t="shared" si="54"/>
        <v>28</v>
      </c>
      <c r="AE181">
        <f t="shared" si="54"/>
        <v>29</v>
      </c>
      <c r="AF181">
        <f t="shared" si="54"/>
        <v>30</v>
      </c>
      <c r="AG181">
        <f t="shared" si="54"/>
        <v>31</v>
      </c>
      <c r="AH181">
        <f t="shared" si="54"/>
        <v>32</v>
      </c>
      <c r="AI181">
        <f t="shared" si="54"/>
        <v>33</v>
      </c>
      <c r="AJ181">
        <f t="shared" si="54"/>
        <v>34</v>
      </c>
      <c r="AK181">
        <f t="shared" si="54"/>
        <v>35</v>
      </c>
      <c r="AL181">
        <f t="shared" si="54"/>
        <v>36</v>
      </c>
      <c r="AM181">
        <f t="shared" si="54"/>
        <v>37</v>
      </c>
      <c r="AN181">
        <f t="shared" si="54"/>
        <v>38</v>
      </c>
      <c r="AO181">
        <f t="shared" si="54"/>
        <v>39</v>
      </c>
      <c r="AP181">
        <f t="shared" si="54"/>
        <v>40</v>
      </c>
      <c r="AQ181">
        <f t="shared" si="54"/>
        <v>41</v>
      </c>
      <c r="AR181">
        <f t="shared" si="54"/>
        <v>42</v>
      </c>
      <c r="AS181">
        <f t="shared" si="54"/>
        <v>43</v>
      </c>
      <c r="AT181">
        <f t="shared" si="54"/>
        <v>44</v>
      </c>
      <c r="AU181">
        <f t="shared" si="54"/>
        <v>45</v>
      </c>
      <c r="AV181">
        <f t="shared" si="54"/>
        <v>46</v>
      </c>
      <c r="AW181">
        <f t="shared" si="54"/>
        <v>47</v>
      </c>
      <c r="AX181">
        <f t="shared" si="54"/>
        <v>48</v>
      </c>
      <c r="AY181">
        <f t="shared" si="54"/>
        <v>49</v>
      </c>
      <c r="AZ181">
        <f t="shared" si="54"/>
        <v>50</v>
      </c>
      <c r="BA181">
        <f t="shared" si="54"/>
        <v>51</v>
      </c>
      <c r="BB181">
        <f t="shared" si="54"/>
        <v>52</v>
      </c>
      <c r="BC181">
        <f t="shared" si="54"/>
        <v>53</v>
      </c>
      <c r="BD181">
        <f t="shared" si="54"/>
        <v>54</v>
      </c>
      <c r="BE181">
        <f t="shared" si="54"/>
        <v>55</v>
      </c>
      <c r="BF181">
        <f t="shared" si="54"/>
        <v>56</v>
      </c>
      <c r="BG181">
        <f t="shared" si="54"/>
        <v>57</v>
      </c>
      <c r="BH181">
        <f t="shared" si="54"/>
        <v>58</v>
      </c>
      <c r="BI181">
        <f t="shared" si="54"/>
        <v>59</v>
      </c>
      <c r="BJ181">
        <f t="shared" si="54"/>
        <v>60</v>
      </c>
      <c r="BK181">
        <f t="shared" si="54"/>
        <v>61</v>
      </c>
    </row>
    <row r="182" spans="1:192">
      <c r="A182" s="169" t="s">
        <v>1354</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1723</v>
      </c>
      <c r="J183" s="157"/>
      <c r="K183" s="157"/>
      <c r="L183" s="157" t="s">
        <v>1724</v>
      </c>
      <c r="M183" s="157"/>
      <c r="N183" s="157"/>
      <c r="O183" s="157" t="s">
        <v>2179</v>
      </c>
      <c r="P183" s="157"/>
      <c r="Q183" s="157"/>
      <c r="R183" s="157" t="s">
        <v>2024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1062</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1064</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1063</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1433</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2330</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BN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si="63"/>
        <v>15</v>
      </c>
      <c r="AJ197" s="128">
        <f t="shared" si="63"/>
        <v>28</v>
      </c>
      <c r="AK197" s="128">
        <f t="shared" si="63"/>
        <v>34</v>
      </c>
      <c r="AL197" s="128">
        <f t="shared" si="63"/>
        <v>16</v>
      </c>
      <c r="AM197" s="128">
        <f t="shared" si="63"/>
        <v>27</v>
      </c>
      <c r="AN197" s="128">
        <f t="shared" si="63"/>
        <v>33</v>
      </c>
      <c r="AO197" s="128">
        <f t="shared" si="63"/>
        <v>17</v>
      </c>
      <c r="AP197" s="128">
        <f t="shared" si="63"/>
        <v>26</v>
      </c>
      <c r="AQ197" s="128">
        <f t="shared" si="63"/>
        <v>31</v>
      </c>
      <c r="AR197" s="128">
        <f t="shared" si="63"/>
        <v>4</v>
      </c>
      <c r="AS197" s="128">
        <f t="shared" si="63"/>
        <v>5</v>
      </c>
      <c r="AT197" s="128">
        <f t="shared" si="63"/>
        <v>7</v>
      </c>
      <c r="AU197" s="128">
        <f t="shared" si="63"/>
        <v>32</v>
      </c>
      <c r="AV197" s="128">
        <f t="shared" si="63"/>
        <v>23</v>
      </c>
      <c r="AW197" s="128">
        <f t="shared" si="63"/>
        <v>24</v>
      </c>
      <c r="AX197" s="128">
        <f t="shared" si="63"/>
        <v>25</v>
      </c>
      <c r="AY197" s="128">
        <f t="shared" si="63"/>
        <v>26</v>
      </c>
      <c r="AZ197" s="128">
        <f t="shared" si="63"/>
        <v>27</v>
      </c>
      <c r="BA197" s="128">
        <f t="shared" si="63"/>
        <v>28</v>
      </c>
      <c r="BB197" s="128">
        <f t="shared" si="63"/>
        <v>29</v>
      </c>
      <c r="BC197" s="128">
        <f t="shared" si="63"/>
        <v>30</v>
      </c>
      <c r="BD197" s="128">
        <f t="shared" si="63"/>
        <v>12</v>
      </c>
      <c r="BE197" s="128">
        <f t="shared" si="63"/>
        <v>13</v>
      </c>
      <c r="BF197" s="128">
        <f t="shared" si="63"/>
        <v>11</v>
      </c>
      <c r="BG197" s="128">
        <f t="shared" si="63"/>
        <v>1</v>
      </c>
      <c r="BH197" s="128">
        <f t="shared" si="63"/>
        <v>28</v>
      </c>
      <c r="BI197" s="128">
        <f t="shared" si="63"/>
        <v>34</v>
      </c>
      <c r="BJ197" s="128">
        <f t="shared" si="63"/>
        <v>27</v>
      </c>
      <c r="BK197" s="128">
        <f t="shared" si="63"/>
        <v>23</v>
      </c>
      <c r="BL197" s="128">
        <f t="shared" si="63"/>
        <v>24</v>
      </c>
      <c r="BM197" s="128">
        <f t="shared" si="63"/>
        <v>25</v>
      </c>
      <c r="BN197" s="128">
        <f t="shared" si="63"/>
        <v>26</v>
      </c>
      <c r="BO197" s="128">
        <f t="shared" ref="BO197:DR197" si="64">INDEX(LMU_Data,(BO$196*$A$196)+$A197,(d.Region-1)*15+BO$195)</f>
        <v>27</v>
      </c>
      <c r="BP197" s="128">
        <f t="shared" si="64"/>
        <v>28</v>
      </c>
      <c r="BQ197" s="128">
        <f t="shared" si="64"/>
        <v>29</v>
      </c>
      <c r="BR197" s="128">
        <f t="shared" si="64"/>
        <v>30</v>
      </c>
      <c r="BS197" s="128">
        <f t="shared" si="64"/>
        <v>12</v>
      </c>
      <c r="BT197" s="128">
        <f t="shared" si="64"/>
        <v>13</v>
      </c>
      <c r="BU197" s="128">
        <f t="shared" si="64"/>
        <v>27</v>
      </c>
      <c r="BV197" s="128">
        <f t="shared" si="64"/>
        <v>17</v>
      </c>
      <c r="BW197" s="128">
        <f t="shared" si="64"/>
        <v>26</v>
      </c>
      <c r="BX197" s="128">
        <f t="shared" si="64"/>
        <v>31</v>
      </c>
      <c r="BY197" s="128">
        <f t="shared" si="64"/>
        <v>4</v>
      </c>
      <c r="BZ197" s="128" t="str">
        <f t="shared" si="64"/>
        <v>-</v>
      </c>
      <c r="CA197" s="128" t="str">
        <f t="shared" si="64"/>
        <v>-</v>
      </c>
      <c r="CB197" s="128" t="str">
        <f t="shared" si="64"/>
        <v>-</v>
      </c>
      <c r="CC197" s="128" t="str">
        <f t="shared" si="64"/>
        <v>-</v>
      </c>
      <c r="CD197" s="128" t="str">
        <f t="shared" si="64"/>
        <v>-</v>
      </c>
      <c r="CE197" s="128" t="str">
        <f t="shared" si="64"/>
        <v>-</v>
      </c>
      <c r="CF197" s="128" t="str">
        <f t="shared" si="64"/>
        <v>-</v>
      </c>
      <c r="CG197" s="128" t="str">
        <f t="shared" si="64"/>
        <v>-</v>
      </c>
      <c r="CH197" s="128" t="str">
        <f t="shared" si="64"/>
        <v>-</v>
      </c>
      <c r="CI197" s="128" t="str">
        <f t="shared" si="64"/>
        <v>-</v>
      </c>
      <c r="CJ197" s="128" t="str">
        <f t="shared" si="64"/>
        <v>-</v>
      </c>
      <c r="CK197" s="128" t="str">
        <f t="shared" si="64"/>
        <v>-</v>
      </c>
      <c r="CL197" s="128" t="str">
        <f t="shared" si="64"/>
        <v>-</v>
      </c>
      <c r="CM197" s="128" t="str">
        <f t="shared" si="64"/>
        <v>-</v>
      </c>
      <c r="CN197" s="128" t="str">
        <f t="shared" si="64"/>
        <v>-</v>
      </c>
      <c r="CO197" s="128" t="str">
        <f t="shared" si="64"/>
        <v>-</v>
      </c>
      <c r="CP197" s="128" t="str">
        <f t="shared" si="64"/>
        <v>-</v>
      </c>
      <c r="CQ197" s="128" t="str">
        <f t="shared" si="64"/>
        <v>-</v>
      </c>
      <c r="CR197" s="128" t="str">
        <f t="shared" si="64"/>
        <v>-</v>
      </c>
      <c r="CS197" s="128" t="str">
        <f t="shared" si="64"/>
        <v>-</v>
      </c>
      <c r="CT197" s="128" t="str">
        <f t="shared" si="64"/>
        <v>-</v>
      </c>
      <c r="CU197" s="128" t="str">
        <f t="shared" si="64"/>
        <v>-</v>
      </c>
      <c r="CV197" s="128" t="str">
        <f t="shared" si="64"/>
        <v>-</v>
      </c>
      <c r="CW197" s="128" t="str">
        <f t="shared" si="64"/>
        <v>-</v>
      </c>
      <c r="CX197" s="128" t="str">
        <f t="shared" si="64"/>
        <v>-</v>
      </c>
      <c r="CY197" s="128" t="str">
        <f t="shared" si="64"/>
        <v>-</v>
      </c>
      <c r="CZ197" s="128" t="str">
        <f t="shared" si="64"/>
        <v>-</v>
      </c>
      <c r="DA197" s="128" t="str">
        <f t="shared" si="64"/>
        <v>-</v>
      </c>
      <c r="DB197" s="128" t="str">
        <f t="shared" si="64"/>
        <v>-</v>
      </c>
      <c r="DC197" s="128" t="str">
        <f t="shared" si="64"/>
        <v>-</v>
      </c>
      <c r="DD197" s="128" t="str">
        <f t="shared" si="64"/>
        <v>-</v>
      </c>
      <c r="DE197" s="128" t="str">
        <f t="shared" si="64"/>
        <v>-</v>
      </c>
      <c r="DF197" s="128" t="str">
        <f t="shared" si="64"/>
        <v>-</v>
      </c>
      <c r="DG197" s="128" t="str">
        <f t="shared" si="64"/>
        <v>-</v>
      </c>
      <c r="DH197" s="128" t="str">
        <f t="shared" si="64"/>
        <v>-</v>
      </c>
      <c r="DI197" s="128" t="str">
        <f t="shared" si="64"/>
        <v>-</v>
      </c>
      <c r="DJ197" s="128" t="str">
        <f t="shared" si="64"/>
        <v>-</v>
      </c>
      <c r="DK197" s="128" t="str">
        <f t="shared" si="64"/>
        <v>-</v>
      </c>
      <c r="DL197" s="128" t="str">
        <f t="shared" si="64"/>
        <v>-</v>
      </c>
      <c r="DM197" s="128" t="str">
        <f t="shared" si="64"/>
        <v>-</v>
      </c>
      <c r="DN197" s="128" t="str">
        <f t="shared" si="64"/>
        <v>-</v>
      </c>
      <c r="DO197" s="128" t="str">
        <f t="shared" si="64"/>
        <v>-</v>
      </c>
      <c r="DP197" s="128" t="str">
        <f t="shared" si="64"/>
        <v>-</v>
      </c>
      <c r="DQ197" s="128" t="str">
        <f t="shared" si="64"/>
        <v>-</v>
      </c>
      <c r="DR197" s="128" t="str">
        <f t="shared" si="64"/>
        <v>-</v>
      </c>
    </row>
    <row r="198" spans="1:122" outlineLevel="1">
      <c r="B198" t="s">
        <v>877</v>
      </c>
      <c r="C198" s="103" t="str">
        <f>IF(C$197="-",":",TEXT(C$197,"0")&amp;":"&amp;TEXT(C$197+1,"0"))&amp;","&amp;TEXT(C$196,"0")&amp;":"&amp;TEXT(C$196+1,"0")</f>
        <v>:,0:1</v>
      </c>
      <c r="D198" s="103" t="str">
        <f t="shared" ref="D198:BO198" si="65">IF(D$197="-",":",TEXT(D$197,"0")&amp;":"&amp;TEXT(D$197+1,"0"))&amp;","&amp;TEXT(D$196,"0")&amp;":"&amp;TEXT(D$196+1,"0")</f>
        <v>:,0:1</v>
      </c>
      <c r="E198" s="103" t="str">
        <f t="shared" si="65"/>
        <v>:,0:1</v>
      </c>
      <c r="F198" s="103" t="str">
        <f t="shared" si="65"/>
        <v>:,0:1</v>
      </c>
      <c r="G198" s="103" t="str">
        <f t="shared" si="65"/>
        <v>:,0:1</v>
      </c>
      <c r="H198" s="103" t="str">
        <f t="shared" si="65"/>
        <v>:,0:1</v>
      </c>
      <c r="I198" s="103" t="str">
        <f t="shared" si="65"/>
        <v>:,0:1</v>
      </c>
      <c r="J198" s="103" t="str">
        <f t="shared" si="65"/>
        <v>:,0:1</v>
      </c>
      <c r="K198" s="103" t="str">
        <f t="shared" si="65"/>
        <v>:,0:1</v>
      </c>
      <c r="L198" s="103" t="str">
        <f t="shared" si="65"/>
        <v>:,0:1</v>
      </c>
      <c r="M198" s="103" t="str">
        <f t="shared" si="65"/>
        <v>:,0:1</v>
      </c>
      <c r="N198" s="103" t="str">
        <f t="shared" si="65"/>
        <v>:,0:1</v>
      </c>
      <c r="O198" s="103" t="str">
        <f t="shared" si="65"/>
        <v>:,0:1</v>
      </c>
      <c r="P198" s="103" t="str">
        <f t="shared" si="65"/>
        <v>:,0:1</v>
      </c>
      <c r="Q198" s="103" t="str">
        <f t="shared" si="65"/>
        <v>:,0:1</v>
      </c>
      <c r="R198" s="103" t="str">
        <f t="shared" si="65"/>
        <v>:,1:2</v>
      </c>
      <c r="S198" s="103" t="str">
        <f t="shared" si="65"/>
        <v>:,1:2</v>
      </c>
      <c r="T198" s="103" t="str">
        <f t="shared" si="65"/>
        <v>:,1:2</v>
      </c>
      <c r="U198" s="103" t="str">
        <f t="shared" si="65"/>
        <v>:,1:2</v>
      </c>
      <c r="V198" s="103" t="str">
        <f t="shared" si="65"/>
        <v>:,1:2</v>
      </c>
      <c r="W198" s="103" t="str">
        <f t="shared" si="65"/>
        <v>:,1:2</v>
      </c>
      <c r="X198" s="103" t="str">
        <f t="shared" si="65"/>
        <v>:,1:2</v>
      </c>
      <c r="Y198" s="103" t="str">
        <f t="shared" si="65"/>
        <v>:,1:2</v>
      </c>
      <c r="Z198" s="103" t="str">
        <f t="shared" si="65"/>
        <v>:,1:2</v>
      </c>
      <c r="AA198" s="103" t="str">
        <f t="shared" si="65"/>
        <v>:,1:2</v>
      </c>
      <c r="AB198" s="103" t="str">
        <f t="shared" si="65"/>
        <v>:,1:2</v>
      </c>
      <c r="AC198" s="103" t="str">
        <f t="shared" si="65"/>
        <v>:,1:2</v>
      </c>
      <c r="AD198" s="103" t="str">
        <f t="shared" si="65"/>
        <v>:,1:2</v>
      </c>
      <c r="AE198" s="103" t="str">
        <f t="shared" si="65"/>
        <v>:,1:2</v>
      </c>
      <c r="AF198" s="103" t="str">
        <f t="shared" si="65"/>
        <v>:,1:2</v>
      </c>
      <c r="AG198" s="103" t="str">
        <f t="shared" si="65"/>
        <v>1:2,2:3</v>
      </c>
      <c r="AH198" s="103" t="str">
        <f t="shared" si="65"/>
        <v>14:15,2:3</v>
      </c>
      <c r="AI198" s="103" t="str">
        <f t="shared" si="65"/>
        <v>15:16,2:3</v>
      </c>
      <c r="AJ198" s="103" t="str">
        <f t="shared" si="65"/>
        <v>28:29,2:3</v>
      </c>
      <c r="AK198" s="103" t="str">
        <f t="shared" si="65"/>
        <v>34:35,2:3</v>
      </c>
      <c r="AL198" s="103" t="str">
        <f t="shared" si="65"/>
        <v>16:17,2:3</v>
      </c>
      <c r="AM198" s="103" t="str">
        <f t="shared" si="65"/>
        <v>27:28,2:3</v>
      </c>
      <c r="AN198" s="103" t="str">
        <f t="shared" si="65"/>
        <v>33:34,2:3</v>
      </c>
      <c r="AO198" s="103" t="str">
        <f t="shared" si="65"/>
        <v>17:18,2:3</v>
      </c>
      <c r="AP198" s="103" t="str">
        <f t="shared" si="65"/>
        <v>26:27,2:3</v>
      </c>
      <c r="AQ198" s="103" t="str">
        <f t="shared" si="65"/>
        <v>31:32,2:3</v>
      </c>
      <c r="AR198" s="103" t="str">
        <f t="shared" si="65"/>
        <v>4:5,2:3</v>
      </c>
      <c r="AS198" s="103" t="str">
        <f t="shared" si="65"/>
        <v>5:6,2:3</v>
      </c>
      <c r="AT198" s="103" t="str">
        <f t="shared" si="65"/>
        <v>7:8,2:3</v>
      </c>
      <c r="AU198" s="103" t="str">
        <f t="shared" si="65"/>
        <v>32:33,2:3</v>
      </c>
      <c r="AV198" s="103" t="str">
        <f t="shared" si="65"/>
        <v>23:24,3:4</v>
      </c>
      <c r="AW198" s="103" t="str">
        <f t="shared" si="65"/>
        <v>24:25,3:4</v>
      </c>
      <c r="AX198" s="103" t="str">
        <f t="shared" si="65"/>
        <v>25:26,3:4</v>
      </c>
      <c r="AY198" s="103" t="str">
        <f t="shared" si="65"/>
        <v>26:27,3:4</v>
      </c>
      <c r="AZ198" s="103" t="str">
        <f t="shared" si="65"/>
        <v>27:28,3:4</v>
      </c>
      <c r="BA198" s="103" t="str">
        <f t="shared" si="65"/>
        <v>28:29,3:4</v>
      </c>
      <c r="BB198" s="103" t="str">
        <f t="shared" si="65"/>
        <v>29:30,3:4</v>
      </c>
      <c r="BC198" s="103" t="str">
        <f t="shared" si="65"/>
        <v>30:31,3:4</v>
      </c>
      <c r="BD198" s="103" t="str">
        <f t="shared" si="65"/>
        <v>12:13,3:4</v>
      </c>
      <c r="BE198" s="103" t="str">
        <f t="shared" si="65"/>
        <v>13:14,3:4</v>
      </c>
      <c r="BF198" s="103" t="str">
        <f t="shared" si="65"/>
        <v>11:12,3:4</v>
      </c>
      <c r="BG198" s="103" t="str">
        <f t="shared" si="65"/>
        <v>1:2,3:4</v>
      </c>
      <c r="BH198" s="103" t="str">
        <f t="shared" si="65"/>
        <v>28:29,3:4</v>
      </c>
      <c r="BI198" s="103" t="str">
        <f t="shared" si="65"/>
        <v>34:35,3:4</v>
      </c>
      <c r="BJ198" s="103" t="str">
        <f t="shared" si="65"/>
        <v>27:28,3:4</v>
      </c>
      <c r="BK198" s="103" t="str">
        <f t="shared" si="65"/>
        <v>23:24,4:5</v>
      </c>
      <c r="BL198" s="103" t="str">
        <f t="shared" si="65"/>
        <v>24:25,4:5</v>
      </c>
      <c r="BM198" s="103" t="str">
        <f t="shared" si="65"/>
        <v>25:26,4:5</v>
      </c>
      <c r="BN198" s="103" t="str">
        <f t="shared" si="65"/>
        <v>26:27,4:5</v>
      </c>
      <c r="BO198" s="103" t="str">
        <f t="shared" si="65"/>
        <v>27:28,4:5</v>
      </c>
      <c r="BP198" s="103" t="str">
        <f t="shared" ref="BP198:DR198" si="66">IF(BP$197="-",":",TEXT(BP$197,"0")&amp;":"&amp;TEXT(BP$197+1,"0"))&amp;","&amp;TEXT(BP$196,"0")&amp;":"&amp;TEXT(BP$196+1,"0")</f>
        <v>28:29,4:5</v>
      </c>
      <c r="BQ198" s="103" t="str">
        <f t="shared" si="66"/>
        <v>29:30,4:5</v>
      </c>
      <c r="BR198" s="103" t="str">
        <f t="shared" si="66"/>
        <v>30:31,4:5</v>
      </c>
      <c r="BS198" s="103" t="str">
        <f t="shared" si="66"/>
        <v>12:13,4:5</v>
      </c>
      <c r="BT198" s="103" t="str">
        <f t="shared" si="66"/>
        <v>13:14,4:5</v>
      </c>
      <c r="BU198" s="103" t="str">
        <f t="shared" si="66"/>
        <v>27:28,4:5</v>
      </c>
      <c r="BV198" s="103" t="str">
        <f t="shared" si="66"/>
        <v>17:18,4:5</v>
      </c>
      <c r="BW198" s="103" t="str">
        <f t="shared" si="66"/>
        <v>26:27,4:5</v>
      </c>
      <c r="BX198" s="103" t="str">
        <f t="shared" si="66"/>
        <v>31:32,4:5</v>
      </c>
      <c r="BY198" s="103" t="str">
        <f t="shared" si="66"/>
        <v>4:5,4:5</v>
      </c>
      <c r="BZ198" s="103" t="str">
        <f t="shared" si="66"/>
        <v>:,5:6</v>
      </c>
      <c r="CA198" s="103" t="str">
        <f t="shared" si="66"/>
        <v>:,5:6</v>
      </c>
      <c r="CB198" s="103" t="str">
        <f t="shared" si="66"/>
        <v>:,5:6</v>
      </c>
      <c r="CC198" s="103" t="str">
        <f t="shared" si="66"/>
        <v>:,5:6</v>
      </c>
      <c r="CD198" s="103" t="str">
        <f t="shared" si="66"/>
        <v>:,5:6</v>
      </c>
      <c r="CE198" s="103" t="str">
        <f t="shared" si="66"/>
        <v>:,5:6</v>
      </c>
      <c r="CF198" s="103" t="str">
        <f t="shared" si="66"/>
        <v>:,5:6</v>
      </c>
      <c r="CG198" s="103" t="str">
        <f t="shared" si="66"/>
        <v>:,5:6</v>
      </c>
      <c r="CH198" s="103" t="str">
        <f t="shared" si="66"/>
        <v>:,5:6</v>
      </c>
      <c r="CI198" s="103" t="str">
        <f t="shared" si="66"/>
        <v>:,5:6</v>
      </c>
      <c r="CJ198" s="103" t="str">
        <f t="shared" si="66"/>
        <v>:,5:6</v>
      </c>
      <c r="CK198" s="103" t="str">
        <f t="shared" si="66"/>
        <v>:,5:6</v>
      </c>
      <c r="CL198" s="103" t="str">
        <f t="shared" si="66"/>
        <v>:,5:6</v>
      </c>
      <c r="CM198" s="103" t="str">
        <f t="shared" si="66"/>
        <v>:,5:6</v>
      </c>
      <c r="CN198" s="103" t="str">
        <f t="shared" si="66"/>
        <v>:,5:6</v>
      </c>
      <c r="CO198" s="103" t="str">
        <f t="shared" si="66"/>
        <v>:,6:7</v>
      </c>
      <c r="CP198" s="103" t="str">
        <f t="shared" si="66"/>
        <v>:,6:7</v>
      </c>
      <c r="CQ198" s="103" t="str">
        <f t="shared" si="66"/>
        <v>:,6:7</v>
      </c>
      <c r="CR198" s="103" t="str">
        <f t="shared" si="66"/>
        <v>:,6:7</v>
      </c>
      <c r="CS198" s="103" t="str">
        <f t="shared" si="66"/>
        <v>:,6:7</v>
      </c>
      <c r="CT198" s="103" t="str">
        <f t="shared" si="66"/>
        <v>:,6:7</v>
      </c>
      <c r="CU198" s="103" t="str">
        <f t="shared" si="66"/>
        <v>:,6:7</v>
      </c>
      <c r="CV198" s="103" t="str">
        <f t="shared" si="66"/>
        <v>:,6:7</v>
      </c>
      <c r="CW198" s="103" t="str">
        <f t="shared" si="66"/>
        <v>:,6:7</v>
      </c>
      <c r="CX198" s="103" t="str">
        <f t="shared" si="66"/>
        <v>:,6:7</v>
      </c>
      <c r="CY198" s="103" t="str">
        <f t="shared" si="66"/>
        <v>:,6:7</v>
      </c>
      <c r="CZ198" s="103" t="str">
        <f t="shared" si="66"/>
        <v>:,6:7</v>
      </c>
      <c r="DA198" s="103" t="str">
        <f t="shared" si="66"/>
        <v>:,6:7</v>
      </c>
      <c r="DB198" s="103" t="str">
        <f t="shared" si="66"/>
        <v>:,6:7</v>
      </c>
      <c r="DC198" s="103" t="str">
        <f t="shared" si="66"/>
        <v>:,6:7</v>
      </c>
      <c r="DD198" s="103" t="str">
        <f t="shared" si="66"/>
        <v>:,7:8</v>
      </c>
      <c r="DE198" s="103" t="str">
        <f t="shared" si="66"/>
        <v>:,7:8</v>
      </c>
      <c r="DF198" s="103" t="str">
        <f t="shared" si="66"/>
        <v>:,7:8</v>
      </c>
      <c r="DG198" s="103" t="str">
        <f t="shared" si="66"/>
        <v>:,7:8</v>
      </c>
      <c r="DH198" s="103" t="str">
        <f t="shared" si="66"/>
        <v>:,7:8</v>
      </c>
      <c r="DI198" s="103" t="str">
        <f t="shared" si="66"/>
        <v>:,7:8</v>
      </c>
      <c r="DJ198" s="103" t="str">
        <f t="shared" si="66"/>
        <v>:,7:8</v>
      </c>
      <c r="DK198" s="103" t="str">
        <f t="shared" si="66"/>
        <v>:,7:8</v>
      </c>
      <c r="DL198" s="103" t="str">
        <f t="shared" si="66"/>
        <v>:,7:8</v>
      </c>
      <c r="DM198" s="103" t="str">
        <f t="shared" si="66"/>
        <v>:,7:8</v>
      </c>
      <c r="DN198" s="103" t="str">
        <f t="shared" si="66"/>
        <v>:,7:8</v>
      </c>
      <c r="DO198" s="103" t="str">
        <f t="shared" si="66"/>
        <v>:,7:8</v>
      </c>
      <c r="DP198" s="103" t="str">
        <f t="shared" si="66"/>
        <v>:,7:8</v>
      </c>
      <c r="DQ198" s="103" t="str">
        <f t="shared" si="66"/>
        <v>:,7:8</v>
      </c>
      <c r="DR198" s="103" t="str">
        <f t="shared" si="66"/>
        <v>:,7:8</v>
      </c>
    </row>
    <row r="199" spans="1:122" outlineLevel="1">
      <c r="A199">
        <v>2</v>
      </c>
      <c r="B199" t="s">
        <v>879</v>
      </c>
      <c r="C199" s="128" t="str">
        <f t="shared" ref="C199:R202" si="67">INDEX(LMU_Data,(C$196*$A$196)+$A199,(d.Region-1)*15+C$195)</f>
        <v>-</v>
      </c>
      <c r="D199" s="128" t="str">
        <f t="shared" si="67"/>
        <v>-</v>
      </c>
      <c r="E199" s="128" t="str">
        <f t="shared" si="67"/>
        <v>-</v>
      </c>
      <c r="F199" s="128" t="str">
        <f t="shared" si="67"/>
        <v>-</v>
      </c>
      <c r="G199" s="128" t="str">
        <f t="shared" si="67"/>
        <v>-</v>
      </c>
      <c r="H199" s="128" t="str">
        <f t="shared" si="67"/>
        <v>-</v>
      </c>
      <c r="I199" s="128" t="str">
        <f t="shared" si="67"/>
        <v>-</v>
      </c>
      <c r="J199" s="128" t="str">
        <f t="shared" si="67"/>
        <v>-</v>
      </c>
      <c r="K199" s="128" t="str">
        <f t="shared" si="67"/>
        <v>-</v>
      </c>
      <c r="L199" s="128" t="str">
        <f t="shared" si="67"/>
        <v>-</v>
      </c>
      <c r="M199" s="128" t="str">
        <f t="shared" si="67"/>
        <v>-</v>
      </c>
      <c r="N199" s="128" t="str">
        <f t="shared" si="67"/>
        <v>-</v>
      </c>
      <c r="O199" s="128" t="str">
        <f t="shared" si="67"/>
        <v>-</v>
      </c>
      <c r="P199" s="128" t="str">
        <f t="shared" si="67"/>
        <v>-</v>
      </c>
      <c r="Q199" s="128" t="str">
        <f t="shared" si="67"/>
        <v>-</v>
      </c>
      <c r="R199" s="128" t="str">
        <f t="shared" si="67"/>
        <v>-</v>
      </c>
      <c r="S199" s="128" t="str">
        <f t="shared" ref="S199:AH202" si="68">INDEX(LMU_Data,(S$196*$A$196)+$A199,(d.Region-1)*15+S$195)</f>
        <v>-</v>
      </c>
      <c r="T199" s="128" t="str">
        <f t="shared" si="68"/>
        <v>-</v>
      </c>
      <c r="U199" s="128" t="str">
        <f t="shared" si="68"/>
        <v>-</v>
      </c>
      <c r="V199" s="128" t="str">
        <f t="shared" si="68"/>
        <v>-</v>
      </c>
      <c r="W199" s="128" t="str">
        <f t="shared" si="68"/>
        <v>-</v>
      </c>
      <c r="X199" s="128" t="str">
        <f t="shared" si="68"/>
        <v>-</v>
      </c>
      <c r="Y199" s="128" t="str">
        <f t="shared" si="68"/>
        <v>-</v>
      </c>
      <c r="Z199" s="128" t="str">
        <f t="shared" si="68"/>
        <v>-</v>
      </c>
      <c r="AA199" s="128" t="str">
        <f t="shared" si="68"/>
        <v>-</v>
      </c>
      <c r="AB199" s="128" t="str">
        <f t="shared" si="68"/>
        <v>-</v>
      </c>
      <c r="AC199" s="128" t="str">
        <f t="shared" si="68"/>
        <v>-</v>
      </c>
      <c r="AD199" s="128" t="str">
        <f t="shared" si="68"/>
        <v>-</v>
      </c>
      <c r="AE199" s="128" t="str">
        <f t="shared" si="68"/>
        <v>-</v>
      </c>
      <c r="AF199" s="128" t="str">
        <f t="shared" si="68"/>
        <v>-</v>
      </c>
      <c r="AG199" s="128">
        <f t="shared" si="68"/>
        <v>150</v>
      </c>
      <c r="AH199" s="128" t="str">
        <f t="shared" si="68"/>
        <v>-</v>
      </c>
      <c r="AI199" s="128" t="str">
        <f t="shared" ref="AI199:AX202" si="69">INDEX(LMU_Data,(AI$196*$A$196)+$A199,(d.Region-1)*15+AI$195)</f>
        <v>-</v>
      </c>
      <c r="AJ199" s="128" t="str">
        <f t="shared" si="69"/>
        <v>-</v>
      </c>
      <c r="AK199" s="128" t="str">
        <f t="shared" si="69"/>
        <v>-</v>
      </c>
      <c r="AL199" s="128" t="str">
        <f t="shared" si="69"/>
        <v>-</v>
      </c>
      <c r="AM199" s="128" t="str">
        <f t="shared" si="69"/>
        <v>-</v>
      </c>
      <c r="AN199" s="128" t="str">
        <f t="shared" si="69"/>
        <v>-</v>
      </c>
      <c r="AO199" s="128" t="str">
        <f t="shared" si="69"/>
        <v>-</v>
      </c>
      <c r="AP199" s="128" t="str">
        <f t="shared" si="69"/>
        <v>-</v>
      </c>
      <c r="AQ199" s="128" t="str">
        <f t="shared" si="69"/>
        <v>-</v>
      </c>
      <c r="AR199" s="128" t="str">
        <f t="shared" si="69"/>
        <v>-</v>
      </c>
      <c r="AS199" s="128" t="str">
        <f t="shared" si="69"/>
        <v>-</v>
      </c>
      <c r="AT199" s="128" t="str">
        <f t="shared" si="69"/>
        <v>-</v>
      </c>
      <c r="AU199" s="128" t="str">
        <f t="shared" si="69"/>
        <v>-</v>
      </c>
      <c r="AV199" s="128">
        <f t="shared" si="69"/>
        <v>153.75</v>
      </c>
      <c r="AW199" s="128">
        <f t="shared" si="69"/>
        <v>153.75</v>
      </c>
      <c r="AX199" s="128">
        <f t="shared" si="69"/>
        <v>153.75</v>
      </c>
      <c r="AY199" s="128">
        <f t="shared" ref="AY199:BN202" si="70">INDEX(LMU_Data,(AY$196*$A$196)+$A199,(d.Region-1)*15+AY$195)</f>
        <v>153.75</v>
      </c>
      <c r="AZ199" s="128">
        <f t="shared" si="70"/>
        <v>153.75</v>
      </c>
      <c r="BA199" s="128">
        <f t="shared" si="70"/>
        <v>153.75</v>
      </c>
      <c r="BB199" s="128">
        <f t="shared" si="70"/>
        <v>153.75</v>
      </c>
      <c r="BC199" s="128">
        <f t="shared" si="70"/>
        <v>153.75</v>
      </c>
      <c r="BD199" s="128" t="str">
        <f t="shared" si="70"/>
        <v>-</v>
      </c>
      <c r="BE199" s="128" t="str">
        <f t="shared" si="70"/>
        <v>-</v>
      </c>
      <c r="BF199" s="128" t="str">
        <f t="shared" si="70"/>
        <v>-</v>
      </c>
      <c r="BG199" s="128" t="str">
        <f t="shared" si="70"/>
        <v>-</v>
      </c>
      <c r="BH199" s="128" t="str">
        <f t="shared" si="70"/>
        <v>-</v>
      </c>
      <c r="BI199" s="128" t="str">
        <f t="shared" si="70"/>
        <v>-</v>
      </c>
      <c r="BJ199" s="128" t="str">
        <f t="shared" si="70"/>
        <v>-</v>
      </c>
      <c r="BK199" s="128">
        <f t="shared" si="70"/>
        <v>93.75</v>
      </c>
      <c r="BL199" s="128">
        <f t="shared" si="70"/>
        <v>93.75</v>
      </c>
      <c r="BM199" s="128">
        <f t="shared" si="70"/>
        <v>93.75</v>
      </c>
      <c r="BN199" s="128">
        <f t="shared" si="70"/>
        <v>93.75</v>
      </c>
      <c r="BO199" s="128">
        <f t="shared" ref="BO199:CD202" si="71">INDEX(LMU_Data,(BO$196*$A$196)+$A199,(d.Region-1)*15+BO$195)</f>
        <v>93.75</v>
      </c>
      <c r="BP199" s="128">
        <f t="shared" si="71"/>
        <v>93.75</v>
      </c>
      <c r="BQ199" s="128">
        <f t="shared" si="71"/>
        <v>93.75</v>
      </c>
      <c r="BR199" s="128">
        <f t="shared" si="71"/>
        <v>93.75</v>
      </c>
      <c r="BS199" s="128" t="str">
        <f t="shared" si="71"/>
        <v>-</v>
      </c>
      <c r="BT199" s="128" t="str">
        <f t="shared" si="71"/>
        <v>-</v>
      </c>
      <c r="BU199" s="128" t="str">
        <f t="shared" si="71"/>
        <v>-</v>
      </c>
      <c r="BV199" s="128" t="str">
        <f t="shared" si="71"/>
        <v>-</v>
      </c>
      <c r="BW199" s="128" t="str">
        <f t="shared" si="71"/>
        <v>-</v>
      </c>
      <c r="BX199" s="128" t="str">
        <f t="shared" si="71"/>
        <v>-</v>
      </c>
      <c r="BY199" s="128" t="str">
        <f t="shared" si="71"/>
        <v>-</v>
      </c>
      <c r="BZ199" s="128" t="str">
        <f t="shared" si="71"/>
        <v>-</v>
      </c>
      <c r="CA199" s="128" t="str">
        <f t="shared" si="71"/>
        <v>-</v>
      </c>
      <c r="CB199" s="128" t="str">
        <f t="shared" si="71"/>
        <v>-</v>
      </c>
      <c r="CC199" s="128" t="str">
        <f t="shared" si="71"/>
        <v>-</v>
      </c>
      <c r="CD199" s="128" t="str">
        <f t="shared" si="71"/>
        <v>-</v>
      </c>
      <c r="CE199" s="128" t="str">
        <f t="shared" ref="CE199:CT202" si="72">INDEX(LMU_Data,(CE$196*$A$196)+$A199,(d.Region-1)*15+CE$195)</f>
        <v>-</v>
      </c>
      <c r="CF199" s="128" t="str">
        <f t="shared" si="72"/>
        <v>-</v>
      </c>
      <c r="CG199" s="128" t="str">
        <f t="shared" si="72"/>
        <v>-</v>
      </c>
      <c r="CH199" s="128" t="str">
        <f t="shared" si="72"/>
        <v>-</v>
      </c>
      <c r="CI199" s="128" t="str">
        <f t="shared" si="72"/>
        <v>-</v>
      </c>
      <c r="CJ199" s="128" t="str">
        <f t="shared" si="72"/>
        <v>-</v>
      </c>
      <c r="CK199" s="128" t="str">
        <f t="shared" si="72"/>
        <v>-</v>
      </c>
      <c r="CL199" s="128" t="str">
        <f t="shared" si="72"/>
        <v>-</v>
      </c>
      <c r="CM199" s="128" t="str">
        <f t="shared" si="72"/>
        <v>-</v>
      </c>
      <c r="CN199" s="128" t="str">
        <f t="shared" si="72"/>
        <v>-</v>
      </c>
      <c r="CO199" s="128" t="str">
        <f t="shared" si="72"/>
        <v>-</v>
      </c>
      <c r="CP199" s="128" t="str">
        <f t="shared" si="72"/>
        <v>-</v>
      </c>
      <c r="CQ199" s="128" t="str">
        <f t="shared" si="72"/>
        <v>-</v>
      </c>
      <c r="CR199" s="128" t="str">
        <f t="shared" si="72"/>
        <v>-</v>
      </c>
      <c r="CS199" s="128" t="str">
        <f t="shared" si="72"/>
        <v>-</v>
      </c>
      <c r="CT199" s="128" t="str">
        <f t="shared" si="72"/>
        <v>-</v>
      </c>
      <c r="CU199" s="128" t="str">
        <f t="shared" ref="CU199:DJ202" si="73">INDEX(LMU_Data,(CU$196*$A$196)+$A199,(d.Region-1)*15+CU$195)</f>
        <v>-</v>
      </c>
      <c r="CV199" s="128" t="str">
        <f t="shared" si="73"/>
        <v>-</v>
      </c>
      <c r="CW199" s="128" t="str">
        <f t="shared" si="73"/>
        <v>-</v>
      </c>
      <c r="CX199" s="128" t="str">
        <f t="shared" si="73"/>
        <v>-</v>
      </c>
      <c r="CY199" s="128" t="str">
        <f t="shared" si="73"/>
        <v>-</v>
      </c>
      <c r="CZ199" s="128" t="str">
        <f t="shared" si="73"/>
        <v>-</v>
      </c>
      <c r="DA199" s="128" t="str">
        <f t="shared" si="73"/>
        <v>-</v>
      </c>
      <c r="DB199" s="128" t="str">
        <f t="shared" si="73"/>
        <v>-</v>
      </c>
      <c r="DC199" s="128" t="str">
        <f t="shared" si="73"/>
        <v>-</v>
      </c>
      <c r="DD199" s="128" t="str">
        <f t="shared" si="73"/>
        <v>-</v>
      </c>
      <c r="DE199" s="128" t="str">
        <f t="shared" si="73"/>
        <v>-</v>
      </c>
      <c r="DF199" s="128" t="str">
        <f t="shared" si="73"/>
        <v>-</v>
      </c>
      <c r="DG199" s="128" t="str">
        <f t="shared" si="73"/>
        <v>-</v>
      </c>
      <c r="DH199" s="128" t="str">
        <f t="shared" si="73"/>
        <v>-</v>
      </c>
      <c r="DI199" s="128" t="str">
        <f t="shared" si="73"/>
        <v>-</v>
      </c>
      <c r="DJ199" s="128" t="str">
        <f t="shared" si="73"/>
        <v>-</v>
      </c>
      <c r="DK199" s="128" t="str">
        <f t="shared" ref="DI199:DR202" si="74">INDEX(LMU_Data,(DK$196*$A$196)+$A199,(d.Region-1)*15+DK$195)</f>
        <v>-</v>
      </c>
      <c r="DL199" s="128" t="str">
        <f t="shared" si="74"/>
        <v>-</v>
      </c>
      <c r="DM199" s="128" t="str">
        <f t="shared" si="74"/>
        <v>-</v>
      </c>
      <c r="DN199" s="128" t="str">
        <f t="shared" si="74"/>
        <v>-</v>
      </c>
      <c r="DO199" s="128" t="str">
        <f t="shared" si="74"/>
        <v>-</v>
      </c>
      <c r="DP199" s="128" t="str">
        <f t="shared" si="74"/>
        <v>-</v>
      </c>
      <c r="DQ199" s="128" t="str">
        <f t="shared" si="74"/>
        <v>-</v>
      </c>
      <c r="DR199" s="128" t="str">
        <f t="shared" si="74"/>
        <v>-</v>
      </c>
    </row>
    <row r="200" spans="1:122" outlineLevel="1">
      <c r="A200">
        <v>3</v>
      </c>
      <c r="B200" t="s">
        <v>880</v>
      </c>
      <c r="C200" s="128" t="str">
        <f t="shared" si="67"/>
        <v>-</v>
      </c>
      <c r="D200" s="128" t="str">
        <f t="shared" si="67"/>
        <v>-</v>
      </c>
      <c r="E200" s="128" t="str">
        <f t="shared" si="67"/>
        <v>-</v>
      </c>
      <c r="F200" s="128" t="str">
        <f t="shared" si="67"/>
        <v>-</v>
      </c>
      <c r="G200" s="128" t="str">
        <f t="shared" si="67"/>
        <v>-</v>
      </c>
      <c r="H200" s="128" t="str">
        <f t="shared" si="67"/>
        <v>-</v>
      </c>
      <c r="I200" s="128" t="str">
        <f t="shared" si="67"/>
        <v>-</v>
      </c>
      <c r="J200" s="128" t="str">
        <f t="shared" si="67"/>
        <v>-</v>
      </c>
      <c r="K200" s="128" t="str">
        <f t="shared" si="67"/>
        <v>-</v>
      </c>
      <c r="L200" s="128" t="str">
        <f t="shared" si="67"/>
        <v>-</v>
      </c>
      <c r="M200" s="128" t="str">
        <f t="shared" si="67"/>
        <v>-</v>
      </c>
      <c r="N200" s="128" t="str">
        <f t="shared" si="67"/>
        <v>-</v>
      </c>
      <c r="O200" s="128" t="str">
        <f t="shared" si="67"/>
        <v>-</v>
      </c>
      <c r="P200" s="128" t="str">
        <f t="shared" si="67"/>
        <v>-</v>
      </c>
      <c r="Q200" s="128" t="str">
        <f t="shared" si="67"/>
        <v>-</v>
      </c>
      <c r="R200" s="128" t="str">
        <f t="shared" si="67"/>
        <v>-</v>
      </c>
      <c r="S200" s="128" t="str">
        <f t="shared" si="68"/>
        <v>-</v>
      </c>
      <c r="T200" s="128" t="str">
        <f t="shared" si="68"/>
        <v>-</v>
      </c>
      <c r="U200" s="128" t="str">
        <f t="shared" si="68"/>
        <v>-</v>
      </c>
      <c r="V200" s="128" t="str">
        <f t="shared" si="68"/>
        <v>-</v>
      </c>
      <c r="W200" s="128" t="str">
        <f t="shared" si="68"/>
        <v>-</v>
      </c>
      <c r="X200" s="128" t="str">
        <f t="shared" si="68"/>
        <v>-</v>
      </c>
      <c r="Y200" s="128" t="str">
        <f t="shared" si="68"/>
        <v>-</v>
      </c>
      <c r="Z200" s="128" t="str">
        <f t="shared" si="68"/>
        <v>-</v>
      </c>
      <c r="AA200" s="128" t="str">
        <f t="shared" si="68"/>
        <v>-</v>
      </c>
      <c r="AB200" s="128" t="str">
        <f t="shared" si="68"/>
        <v>-</v>
      </c>
      <c r="AC200" s="128" t="str">
        <f t="shared" si="68"/>
        <v>-</v>
      </c>
      <c r="AD200" s="128" t="str">
        <f t="shared" si="68"/>
        <v>-</v>
      </c>
      <c r="AE200" s="128" t="str">
        <f t="shared" si="68"/>
        <v>-</v>
      </c>
      <c r="AF200" s="128" t="str">
        <f t="shared" si="68"/>
        <v>-</v>
      </c>
      <c r="AG200" s="128">
        <f t="shared" si="68"/>
        <v>150</v>
      </c>
      <c r="AH200" s="128" t="str">
        <f t="shared" si="68"/>
        <v>-</v>
      </c>
      <c r="AI200" s="128" t="str">
        <f t="shared" si="69"/>
        <v>-</v>
      </c>
      <c r="AJ200" s="128" t="str">
        <f t="shared" si="69"/>
        <v>-</v>
      </c>
      <c r="AK200" s="128" t="str">
        <f t="shared" si="69"/>
        <v>-</v>
      </c>
      <c r="AL200" s="128" t="str">
        <f t="shared" si="69"/>
        <v>-</v>
      </c>
      <c r="AM200" s="128" t="str">
        <f t="shared" si="69"/>
        <v>-</v>
      </c>
      <c r="AN200" s="128" t="str">
        <f t="shared" si="69"/>
        <v>-</v>
      </c>
      <c r="AO200" s="128" t="str">
        <f t="shared" si="69"/>
        <v>-</v>
      </c>
      <c r="AP200" s="128" t="str">
        <f t="shared" si="69"/>
        <v>-</v>
      </c>
      <c r="AQ200" s="128" t="str">
        <f t="shared" si="69"/>
        <v>-</v>
      </c>
      <c r="AR200" s="128" t="str">
        <f t="shared" si="69"/>
        <v>-</v>
      </c>
      <c r="AS200" s="128" t="str">
        <f t="shared" si="69"/>
        <v>-</v>
      </c>
      <c r="AT200" s="128" t="str">
        <f t="shared" si="69"/>
        <v>-</v>
      </c>
      <c r="AU200" s="128" t="str">
        <f t="shared" si="69"/>
        <v>-</v>
      </c>
      <c r="AV200" s="128">
        <f t="shared" si="69"/>
        <v>153.75</v>
      </c>
      <c r="AW200" s="128">
        <f t="shared" si="69"/>
        <v>153.75</v>
      </c>
      <c r="AX200" s="128">
        <f t="shared" si="69"/>
        <v>153.75</v>
      </c>
      <c r="AY200" s="128">
        <f t="shared" si="70"/>
        <v>153.75</v>
      </c>
      <c r="AZ200" s="128">
        <f t="shared" si="70"/>
        <v>153.75</v>
      </c>
      <c r="BA200" s="128">
        <f t="shared" si="70"/>
        <v>153.75</v>
      </c>
      <c r="BB200" s="128">
        <f t="shared" si="70"/>
        <v>153.75</v>
      </c>
      <c r="BC200" s="128">
        <f t="shared" si="70"/>
        <v>153.75</v>
      </c>
      <c r="BD200" s="128" t="str">
        <f t="shared" si="70"/>
        <v>-</v>
      </c>
      <c r="BE200" s="128" t="str">
        <f t="shared" si="70"/>
        <v>-</v>
      </c>
      <c r="BF200" s="128" t="str">
        <f t="shared" si="70"/>
        <v>-</v>
      </c>
      <c r="BG200" s="128" t="str">
        <f t="shared" si="70"/>
        <v>-</v>
      </c>
      <c r="BH200" s="128" t="str">
        <f t="shared" si="70"/>
        <v>-</v>
      </c>
      <c r="BI200" s="128" t="str">
        <f t="shared" si="70"/>
        <v>-</v>
      </c>
      <c r="BJ200" s="128" t="str">
        <f t="shared" si="70"/>
        <v>-</v>
      </c>
      <c r="BK200" s="128">
        <f t="shared" si="70"/>
        <v>93.75</v>
      </c>
      <c r="BL200" s="128">
        <f t="shared" si="70"/>
        <v>93.75</v>
      </c>
      <c r="BM200" s="128">
        <f t="shared" si="70"/>
        <v>93.75</v>
      </c>
      <c r="BN200" s="128">
        <f t="shared" si="70"/>
        <v>93.75</v>
      </c>
      <c r="BO200" s="128">
        <f t="shared" si="71"/>
        <v>93.75</v>
      </c>
      <c r="BP200" s="128">
        <f t="shared" si="71"/>
        <v>93.75</v>
      </c>
      <c r="BQ200" s="128">
        <f t="shared" si="71"/>
        <v>93.75</v>
      </c>
      <c r="BR200" s="128">
        <f t="shared" si="71"/>
        <v>93.75</v>
      </c>
      <c r="BS200" s="128" t="str">
        <f t="shared" si="71"/>
        <v>-</v>
      </c>
      <c r="BT200" s="128" t="str">
        <f t="shared" si="71"/>
        <v>-</v>
      </c>
      <c r="BU200" s="128" t="str">
        <f t="shared" si="71"/>
        <v>-</v>
      </c>
      <c r="BV200" s="128" t="str">
        <f t="shared" si="71"/>
        <v>-</v>
      </c>
      <c r="BW200" s="128" t="str">
        <f t="shared" si="71"/>
        <v>-</v>
      </c>
      <c r="BX200" s="128" t="str">
        <f t="shared" si="71"/>
        <v>-</v>
      </c>
      <c r="BY200" s="128" t="str">
        <f t="shared" si="71"/>
        <v>-</v>
      </c>
      <c r="BZ200" s="128" t="str">
        <f t="shared" si="71"/>
        <v>-</v>
      </c>
      <c r="CA200" s="128" t="str">
        <f t="shared" si="71"/>
        <v>-</v>
      </c>
      <c r="CB200" s="128" t="str">
        <f t="shared" si="71"/>
        <v>-</v>
      </c>
      <c r="CC200" s="128" t="str">
        <f t="shared" si="71"/>
        <v>-</v>
      </c>
      <c r="CD200" s="128" t="str">
        <f t="shared" si="71"/>
        <v>-</v>
      </c>
      <c r="CE200" s="128" t="str">
        <f t="shared" si="72"/>
        <v>-</v>
      </c>
      <c r="CF200" s="128" t="str">
        <f t="shared" si="72"/>
        <v>-</v>
      </c>
      <c r="CG200" s="128" t="str">
        <f t="shared" si="72"/>
        <v>-</v>
      </c>
      <c r="CH200" s="128" t="str">
        <f t="shared" si="72"/>
        <v>-</v>
      </c>
      <c r="CI200" s="128" t="str">
        <f t="shared" si="72"/>
        <v>-</v>
      </c>
      <c r="CJ200" s="128" t="str">
        <f t="shared" si="72"/>
        <v>-</v>
      </c>
      <c r="CK200" s="128" t="str">
        <f t="shared" si="72"/>
        <v>-</v>
      </c>
      <c r="CL200" s="128" t="str">
        <f t="shared" si="72"/>
        <v>-</v>
      </c>
      <c r="CM200" s="128" t="str">
        <f t="shared" si="72"/>
        <v>-</v>
      </c>
      <c r="CN200" s="128" t="str">
        <f t="shared" si="72"/>
        <v>-</v>
      </c>
      <c r="CO200" s="128" t="str">
        <f t="shared" si="72"/>
        <v>-</v>
      </c>
      <c r="CP200" s="128" t="str">
        <f t="shared" si="72"/>
        <v>-</v>
      </c>
      <c r="CQ200" s="128" t="str">
        <f t="shared" si="72"/>
        <v>-</v>
      </c>
      <c r="CR200" s="128" t="str">
        <f t="shared" si="72"/>
        <v>-</v>
      </c>
      <c r="CS200" s="128" t="str">
        <f t="shared" si="72"/>
        <v>-</v>
      </c>
      <c r="CT200" s="128" t="str">
        <f t="shared" si="72"/>
        <v>-</v>
      </c>
      <c r="CU200" s="128" t="str">
        <f t="shared" si="73"/>
        <v>-</v>
      </c>
      <c r="CV200" s="128" t="str">
        <f t="shared" si="73"/>
        <v>-</v>
      </c>
      <c r="CW200" s="128" t="str">
        <f t="shared" si="73"/>
        <v>-</v>
      </c>
      <c r="CX200" s="128" t="str">
        <f t="shared" si="73"/>
        <v>-</v>
      </c>
      <c r="CY200" s="128" t="str">
        <f t="shared" si="73"/>
        <v>-</v>
      </c>
      <c r="CZ200" s="128" t="str">
        <f t="shared" si="73"/>
        <v>-</v>
      </c>
      <c r="DA200" s="128" t="str">
        <f t="shared" si="73"/>
        <v>-</v>
      </c>
      <c r="DB200" s="128" t="str">
        <f t="shared" si="73"/>
        <v>-</v>
      </c>
      <c r="DC200" s="128" t="str">
        <f t="shared" si="73"/>
        <v>-</v>
      </c>
      <c r="DD200" s="128" t="str">
        <f t="shared" si="73"/>
        <v>-</v>
      </c>
      <c r="DE200" s="128" t="str">
        <f t="shared" si="73"/>
        <v>-</v>
      </c>
      <c r="DF200" s="128" t="str">
        <f t="shared" si="73"/>
        <v>-</v>
      </c>
      <c r="DG200" s="128" t="str">
        <f t="shared" si="73"/>
        <v>-</v>
      </c>
      <c r="DH200" s="128" t="str">
        <f t="shared" si="73"/>
        <v>-</v>
      </c>
      <c r="DI200" s="128" t="str">
        <f t="shared" si="74"/>
        <v>-</v>
      </c>
      <c r="DJ200" s="128" t="str">
        <f t="shared" si="74"/>
        <v>-</v>
      </c>
      <c r="DK200" s="128" t="str">
        <f t="shared" si="74"/>
        <v>-</v>
      </c>
      <c r="DL200" s="128" t="str">
        <f t="shared" si="74"/>
        <v>-</v>
      </c>
      <c r="DM200" s="128" t="str">
        <f t="shared" si="74"/>
        <v>-</v>
      </c>
      <c r="DN200" s="128" t="str">
        <f t="shared" si="74"/>
        <v>-</v>
      </c>
      <c r="DO200" s="128" t="str">
        <f t="shared" si="74"/>
        <v>-</v>
      </c>
      <c r="DP200" s="128" t="str">
        <f t="shared" si="74"/>
        <v>-</v>
      </c>
      <c r="DQ200" s="128" t="str">
        <f t="shared" si="74"/>
        <v>-</v>
      </c>
      <c r="DR200" s="128" t="str">
        <f t="shared" si="74"/>
        <v>-</v>
      </c>
    </row>
    <row r="201" spans="1:122" outlineLevel="1">
      <c r="A201">
        <v>4</v>
      </c>
      <c r="B201" t="s">
        <v>881</v>
      </c>
      <c r="C201" s="128" t="str">
        <f t="shared" si="67"/>
        <v>-</v>
      </c>
      <c r="D201" s="128" t="str">
        <f t="shared" si="67"/>
        <v>-</v>
      </c>
      <c r="E201" s="128" t="str">
        <f t="shared" si="67"/>
        <v>-</v>
      </c>
      <c r="F201" s="128" t="str">
        <f t="shared" si="67"/>
        <v>-</v>
      </c>
      <c r="G201" s="128" t="str">
        <f t="shared" si="67"/>
        <v>-</v>
      </c>
      <c r="H201" s="128" t="str">
        <f t="shared" si="67"/>
        <v>-</v>
      </c>
      <c r="I201" s="128" t="str">
        <f t="shared" si="67"/>
        <v>-</v>
      </c>
      <c r="J201" s="128" t="str">
        <f t="shared" si="67"/>
        <v>-</v>
      </c>
      <c r="K201" s="128" t="str">
        <f t="shared" si="67"/>
        <v>-</v>
      </c>
      <c r="L201" s="128" t="str">
        <f t="shared" si="67"/>
        <v>-</v>
      </c>
      <c r="M201" s="128" t="str">
        <f t="shared" si="67"/>
        <v>-</v>
      </c>
      <c r="N201" s="128" t="str">
        <f t="shared" si="67"/>
        <v>-</v>
      </c>
      <c r="O201" s="128" t="str">
        <f t="shared" si="67"/>
        <v>-</v>
      </c>
      <c r="P201" s="128" t="str">
        <f t="shared" si="67"/>
        <v>-</v>
      </c>
      <c r="Q201" s="128" t="str">
        <f t="shared" si="67"/>
        <v>-</v>
      </c>
      <c r="R201" s="128" t="str">
        <f t="shared" si="67"/>
        <v>-</v>
      </c>
      <c r="S201" s="128" t="str">
        <f t="shared" si="68"/>
        <v>-</v>
      </c>
      <c r="T201" s="128" t="str">
        <f t="shared" si="68"/>
        <v>-</v>
      </c>
      <c r="U201" s="128" t="str">
        <f t="shared" si="68"/>
        <v>-</v>
      </c>
      <c r="V201" s="128" t="str">
        <f t="shared" si="68"/>
        <v>-</v>
      </c>
      <c r="W201" s="128" t="str">
        <f t="shared" si="68"/>
        <v>-</v>
      </c>
      <c r="X201" s="128" t="str">
        <f t="shared" si="68"/>
        <v>-</v>
      </c>
      <c r="Y201" s="128" t="str">
        <f t="shared" si="68"/>
        <v>-</v>
      </c>
      <c r="Z201" s="128" t="str">
        <f t="shared" si="68"/>
        <v>-</v>
      </c>
      <c r="AA201" s="128" t="str">
        <f t="shared" si="68"/>
        <v>-</v>
      </c>
      <c r="AB201" s="128" t="str">
        <f t="shared" si="68"/>
        <v>-</v>
      </c>
      <c r="AC201" s="128" t="str">
        <f t="shared" si="68"/>
        <v>-</v>
      </c>
      <c r="AD201" s="128" t="str">
        <f t="shared" si="68"/>
        <v>-</v>
      </c>
      <c r="AE201" s="128" t="str">
        <f t="shared" si="68"/>
        <v>-</v>
      </c>
      <c r="AF201" s="128" t="str">
        <f t="shared" si="68"/>
        <v>-</v>
      </c>
      <c r="AG201" s="128">
        <f t="shared" si="68"/>
        <v>150</v>
      </c>
      <c r="AH201" s="128" t="str">
        <f t="shared" si="68"/>
        <v>-</v>
      </c>
      <c r="AI201" s="128" t="str">
        <f t="shared" si="69"/>
        <v>-</v>
      </c>
      <c r="AJ201" s="128" t="str">
        <f t="shared" si="69"/>
        <v>-</v>
      </c>
      <c r="AK201" s="128" t="str">
        <f t="shared" si="69"/>
        <v>-</v>
      </c>
      <c r="AL201" s="128" t="str">
        <f t="shared" si="69"/>
        <v>-</v>
      </c>
      <c r="AM201" s="128" t="str">
        <f t="shared" si="69"/>
        <v>-</v>
      </c>
      <c r="AN201" s="128" t="str">
        <f t="shared" si="69"/>
        <v>-</v>
      </c>
      <c r="AO201" s="128" t="str">
        <f t="shared" si="69"/>
        <v>-</v>
      </c>
      <c r="AP201" s="128" t="str">
        <f t="shared" si="69"/>
        <v>-</v>
      </c>
      <c r="AQ201" s="128" t="str">
        <f t="shared" si="69"/>
        <v>-</v>
      </c>
      <c r="AR201" s="128" t="str">
        <f t="shared" si="69"/>
        <v>-</v>
      </c>
      <c r="AS201" s="128" t="str">
        <f t="shared" si="69"/>
        <v>-</v>
      </c>
      <c r="AT201" s="128" t="str">
        <f t="shared" si="69"/>
        <v>-</v>
      </c>
      <c r="AU201" s="128" t="str">
        <f t="shared" si="69"/>
        <v>-</v>
      </c>
      <c r="AV201" s="128">
        <f t="shared" si="69"/>
        <v>153.75</v>
      </c>
      <c r="AW201" s="128">
        <f t="shared" si="69"/>
        <v>153.75</v>
      </c>
      <c r="AX201" s="128">
        <f t="shared" si="69"/>
        <v>153.75</v>
      </c>
      <c r="AY201" s="128">
        <f t="shared" si="70"/>
        <v>153.75</v>
      </c>
      <c r="AZ201" s="128">
        <f t="shared" si="70"/>
        <v>153.75</v>
      </c>
      <c r="BA201" s="128">
        <f t="shared" si="70"/>
        <v>153.75</v>
      </c>
      <c r="BB201" s="128">
        <f t="shared" si="70"/>
        <v>153.75</v>
      </c>
      <c r="BC201" s="128">
        <f t="shared" si="70"/>
        <v>153.75</v>
      </c>
      <c r="BD201" s="128" t="str">
        <f t="shared" si="70"/>
        <v>-</v>
      </c>
      <c r="BE201" s="128" t="str">
        <f t="shared" si="70"/>
        <v>-</v>
      </c>
      <c r="BF201" s="128" t="str">
        <f t="shared" si="70"/>
        <v>-</v>
      </c>
      <c r="BG201" s="128" t="str">
        <f t="shared" si="70"/>
        <v>-</v>
      </c>
      <c r="BH201" s="128" t="str">
        <f t="shared" si="70"/>
        <v>-</v>
      </c>
      <c r="BI201" s="128" t="str">
        <f t="shared" si="70"/>
        <v>-</v>
      </c>
      <c r="BJ201" s="128" t="str">
        <f t="shared" si="70"/>
        <v>-</v>
      </c>
      <c r="BK201" s="128">
        <f t="shared" si="70"/>
        <v>93.75</v>
      </c>
      <c r="BL201" s="128">
        <f t="shared" si="70"/>
        <v>93.75</v>
      </c>
      <c r="BM201" s="128">
        <f t="shared" si="70"/>
        <v>93.75</v>
      </c>
      <c r="BN201" s="128">
        <f t="shared" si="70"/>
        <v>93.75</v>
      </c>
      <c r="BO201" s="128">
        <f t="shared" si="71"/>
        <v>93.75</v>
      </c>
      <c r="BP201" s="128">
        <f t="shared" si="71"/>
        <v>93.75</v>
      </c>
      <c r="BQ201" s="128">
        <f t="shared" si="71"/>
        <v>93.75</v>
      </c>
      <c r="BR201" s="128">
        <f t="shared" si="71"/>
        <v>93.75</v>
      </c>
      <c r="BS201" s="128" t="str">
        <f t="shared" si="71"/>
        <v>-</v>
      </c>
      <c r="BT201" s="128" t="str">
        <f t="shared" si="71"/>
        <v>-</v>
      </c>
      <c r="BU201" s="128" t="str">
        <f t="shared" si="71"/>
        <v>-</v>
      </c>
      <c r="BV201" s="128" t="str">
        <f t="shared" si="71"/>
        <v>-</v>
      </c>
      <c r="BW201" s="128" t="str">
        <f t="shared" si="71"/>
        <v>-</v>
      </c>
      <c r="BX201" s="128" t="str">
        <f t="shared" si="71"/>
        <v>-</v>
      </c>
      <c r="BY201" s="128" t="str">
        <f t="shared" si="71"/>
        <v>-</v>
      </c>
      <c r="BZ201" s="128" t="str">
        <f t="shared" si="71"/>
        <v>-</v>
      </c>
      <c r="CA201" s="128" t="str">
        <f t="shared" si="71"/>
        <v>-</v>
      </c>
      <c r="CB201" s="128" t="str">
        <f t="shared" si="71"/>
        <v>-</v>
      </c>
      <c r="CC201" s="128" t="str">
        <f t="shared" si="71"/>
        <v>-</v>
      </c>
      <c r="CD201" s="128" t="str">
        <f t="shared" si="71"/>
        <v>-</v>
      </c>
      <c r="CE201" s="128" t="str">
        <f t="shared" si="72"/>
        <v>-</v>
      </c>
      <c r="CF201" s="128" t="str">
        <f t="shared" si="72"/>
        <v>-</v>
      </c>
      <c r="CG201" s="128" t="str">
        <f t="shared" si="72"/>
        <v>-</v>
      </c>
      <c r="CH201" s="128" t="str">
        <f t="shared" si="72"/>
        <v>-</v>
      </c>
      <c r="CI201" s="128" t="str">
        <f t="shared" si="72"/>
        <v>-</v>
      </c>
      <c r="CJ201" s="128" t="str">
        <f t="shared" si="72"/>
        <v>-</v>
      </c>
      <c r="CK201" s="128" t="str">
        <f t="shared" si="72"/>
        <v>-</v>
      </c>
      <c r="CL201" s="128" t="str">
        <f t="shared" si="72"/>
        <v>-</v>
      </c>
      <c r="CM201" s="128" t="str">
        <f t="shared" si="72"/>
        <v>-</v>
      </c>
      <c r="CN201" s="128" t="str">
        <f t="shared" si="72"/>
        <v>-</v>
      </c>
      <c r="CO201" s="128" t="str">
        <f t="shared" si="72"/>
        <v>-</v>
      </c>
      <c r="CP201" s="128" t="str">
        <f t="shared" si="72"/>
        <v>-</v>
      </c>
      <c r="CQ201" s="128" t="str">
        <f t="shared" si="72"/>
        <v>-</v>
      </c>
      <c r="CR201" s="128" t="str">
        <f t="shared" si="72"/>
        <v>-</v>
      </c>
      <c r="CS201" s="128" t="str">
        <f t="shared" si="72"/>
        <v>-</v>
      </c>
      <c r="CT201" s="128" t="str">
        <f t="shared" si="72"/>
        <v>-</v>
      </c>
      <c r="CU201" s="128" t="str">
        <f t="shared" si="73"/>
        <v>-</v>
      </c>
      <c r="CV201" s="128" t="str">
        <f t="shared" si="73"/>
        <v>-</v>
      </c>
      <c r="CW201" s="128" t="str">
        <f t="shared" si="73"/>
        <v>-</v>
      </c>
      <c r="CX201" s="128" t="str">
        <f t="shared" si="73"/>
        <v>-</v>
      </c>
      <c r="CY201" s="128" t="str">
        <f t="shared" si="73"/>
        <v>-</v>
      </c>
      <c r="CZ201" s="128" t="str">
        <f t="shared" si="73"/>
        <v>-</v>
      </c>
      <c r="DA201" s="128" t="str">
        <f t="shared" si="73"/>
        <v>-</v>
      </c>
      <c r="DB201" s="128" t="str">
        <f t="shared" si="73"/>
        <v>-</v>
      </c>
      <c r="DC201" s="128" t="str">
        <f t="shared" si="73"/>
        <v>-</v>
      </c>
      <c r="DD201" s="128" t="str">
        <f t="shared" si="73"/>
        <v>-</v>
      </c>
      <c r="DE201" s="128" t="str">
        <f t="shared" si="73"/>
        <v>-</v>
      </c>
      <c r="DF201" s="128" t="str">
        <f t="shared" si="73"/>
        <v>-</v>
      </c>
      <c r="DG201" s="128" t="str">
        <f t="shared" si="73"/>
        <v>-</v>
      </c>
      <c r="DH201" s="128" t="str">
        <f t="shared" si="73"/>
        <v>-</v>
      </c>
      <c r="DI201" s="128" t="str">
        <f t="shared" si="74"/>
        <v>-</v>
      </c>
      <c r="DJ201" s="128" t="str">
        <f t="shared" si="74"/>
        <v>-</v>
      </c>
      <c r="DK201" s="128" t="str">
        <f t="shared" si="74"/>
        <v>-</v>
      </c>
      <c r="DL201" s="128" t="str">
        <f t="shared" si="74"/>
        <v>-</v>
      </c>
      <c r="DM201" s="128" t="str">
        <f t="shared" si="74"/>
        <v>-</v>
      </c>
      <c r="DN201" s="128" t="str">
        <f t="shared" si="74"/>
        <v>-</v>
      </c>
      <c r="DO201" s="128" t="str">
        <f t="shared" si="74"/>
        <v>-</v>
      </c>
      <c r="DP201" s="128" t="str">
        <f t="shared" si="74"/>
        <v>-</v>
      </c>
      <c r="DQ201" s="128" t="str">
        <f t="shared" si="74"/>
        <v>-</v>
      </c>
      <c r="DR201" s="128" t="str">
        <f t="shared" si="74"/>
        <v>-</v>
      </c>
    </row>
    <row r="202" spans="1:122" outlineLevel="1">
      <c r="A202">
        <v>5</v>
      </c>
      <c r="B202" t="s">
        <v>882</v>
      </c>
      <c r="C202" s="128" t="str">
        <f t="shared" si="67"/>
        <v>-</v>
      </c>
      <c r="D202" s="128" t="str">
        <f t="shared" si="67"/>
        <v>-</v>
      </c>
      <c r="E202" s="128" t="str">
        <f t="shared" si="67"/>
        <v>-</v>
      </c>
      <c r="F202" s="128" t="str">
        <f t="shared" si="67"/>
        <v>-</v>
      </c>
      <c r="G202" s="128" t="str">
        <f t="shared" si="67"/>
        <v>-</v>
      </c>
      <c r="H202" s="128" t="str">
        <f t="shared" si="67"/>
        <v>-</v>
      </c>
      <c r="I202" s="128" t="str">
        <f t="shared" si="67"/>
        <v>-</v>
      </c>
      <c r="J202" s="128" t="str">
        <f t="shared" si="67"/>
        <v>-</v>
      </c>
      <c r="K202" s="128" t="str">
        <f t="shared" si="67"/>
        <v>-</v>
      </c>
      <c r="L202" s="128" t="str">
        <f t="shared" si="67"/>
        <v>-</v>
      </c>
      <c r="M202" s="128" t="str">
        <f t="shared" si="67"/>
        <v>-</v>
      </c>
      <c r="N202" s="128" t="str">
        <f t="shared" si="67"/>
        <v>-</v>
      </c>
      <c r="O202" s="128" t="str">
        <f t="shared" si="67"/>
        <v>-</v>
      </c>
      <c r="P202" s="128" t="str">
        <f t="shared" si="67"/>
        <v>-</v>
      </c>
      <c r="Q202" s="128" t="str">
        <f t="shared" si="67"/>
        <v>-</v>
      </c>
      <c r="R202" s="128" t="str">
        <f t="shared" si="67"/>
        <v>-</v>
      </c>
      <c r="S202" s="128" t="str">
        <f t="shared" si="68"/>
        <v>-</v>
      </c>
      <c r="T202" s="128" t="str">
        <f t="shared" si="68"/>
        <v>-</v>
      </c>
      <c r="U202" s="128" t="str">
        <f t="shared" si="68"/>
        <v>-</v>
      </c>
      <c r="V202" s="128" t="str">
        <f t="shared" si="68"/>
        <v>-</v>
      </c>
      <c r="W202" s="128" t="str">
        <f t="shared" si="68"/>
        <v>-</v>
      </c>
      <c r="X202" s="128" t="str">
        <f t="shared" si="68"/>
        <v>-</v>
      </c>
      <c r="Y202" s="128" t="str">
        <f t="shared" si="68"/>
        <v>-</v>
      </c>
      <c r="Z202" s="128" t="str">
        <f t="shared" si="68"/>
        <v>-</v>
      </c>
      <c r="AA202" s="128" t="str">
        <f t="shared" si="68"/>
        <v>-</v>
      </c>
      <c r="AB202" s="128" t="str">
        <f t="shared" si="68"/>
        <v>-</v>
      </c>
      <c r="AC202" s="128" t="str">
        <f t="shared" si="68"/>
        <v>-</v>
      </c>
      <c r="AD202" s="128" t="str">
        <f t="shared" si="68"/>
        <v>-</v>
      </c>
      <c r="AE202" s="128" t="str">
        <f t="shared" si="68"/>
        <v>-</v>
      </c>
      <c r="AF202" s="128" t="str">
        <f t="shared" si="68"/>
        <v>-</v>
      </c>
      <c r="AG202" s="128">
        <f t="shared" si="68"/>
        <v>150</v>
      </c>
      <c r="AH202" s="128" t="str">
        <f t="shared" si="68"/>
        <v>-</v>
      </c>
      <c r="AI202" s="128" t="str">
        <f t="shared" si="69"/>
        <v>-</v>
      </c>
      <c r="AJ202" s="128" t="str">
        <f t="shared" si="69"/>
        <v>-</v>
      </c>
      <c r="AK202" s="128" t="str">
        <f t="shared" si="69"/>
        <v>-</v>
      </c>
      <c r="AL202" s="128" t="str">
        <f t="shared" si="69"/>
        <v>-</v>
      </c>
      <c r="AM202" s="128" t="str">
        <f t="shared" si="69"/>
        <v>-</v>
      </c>
      <c r="AN202" s="128" t="str">
        <f t="shared" si="69"/>
        <v>-</v>
      </c>
      <c r="AO202" s="128" t="str">
        <f t="shared" si="69"/>
        <v>-</v>
      </c>
      <c r="AP202" s="128" t="str">
        <f t="shared" si="69"/>
        <v>-</v>
      </c>
      <c r="AQ202" s="128" t="str">
        <f t="shared" si="69"/>
        <v>-</v>
      </c>
      <c r="AR202" s="128" t="str">
        <f t="shared" si="69"/>
        <v>-</v>
      </c>
      <c r="AS202" s="128" t="str">
        <f t="shared" si="69"/>
        <v>-</v>
      </c>
      <c r="AT202" s="128" t="str">
        <f t="shared" si="69"/>
        <v>-</v>
      </c>
      <c r="AU202" s="128" t="str">
        <f t="shared" si="69"/>
        <v>-</v>
      </c>
      <c r="AV202" s="128">
        <f t="shared" si="69"/>
        <v>153.75</v>
      </c>
      <c r="AW202" s="128">
        <f t="shared" si="69"/>
        <v>153.75</v>
      </c>
      <c r="AX202" s="128">
        <f t="shared" si="69"/>
        <v>153.75</v>
      </c>
      <c r="AY202" s="128">
        <f t="shared" si="70"/>
        <v>153.75</v>
      </c>
      <c r="AZ202" s="128">
        <f t="shared" si="70"/>
        <v>153.75</v>
      </c>
      <c r="BA202" s="128">
        <f t="shared" si="70"/>
        <v>153.75</v>
      </c>
      <c r="BB202" s="128">
        <f t="shared" si="70"/>
        <v>153.75</v>
      </c>
      <c r="BC202" s="128">
        <f t="shared" si="70"/>
        <v>153.75</v>
      </c>
      <c r="BD202" s="128" t="str">
        <f t="shared" si="70"/>
        <v>-</v>
      </c>
      <c r="BE202" s="128" t="str">
        <f t="shared" si="70"/>
        <v>-</v>
      </c>
      <c r="BF202" s="128" t="str">
        <f t="shared" si="70"/>
        <v>-</v>
      </c>
      <c r="BG202" s="128" t="str">
        <f t="shared" si="70"/>
        <v>-</v>
      </c>
      <c r="BH202" s="128" t="str">
        <f t="shared" si="70"/>
        <v>-</v>
      </c>
      <c r="BI202" s="128" t="str">
        <f t="shared" si="70"/>
        <v>-</v>
      </c>
      <c r="BJ202" s="128" t="str">
        <f t="shared" si="70"/>
        <v>-</v>
      </c>
      <c r="BK202" s="128">
        <f t="shared" si="70"/>
        <v>93.75</v>
      </c>
      <c r="BL202" s="128">
        <f t="shared" si="70"/>
        <v>93.75</v>
      </c>
      <c r="BM202" s="128">
        <f t="shared" si="70"/>
        <v>93.75</v>
      </c>
      <c r="BN202" s="128">
        <f t="shared" si="70"/>
        <v>93.75</v>
      </c>
      <c r="BO202" s="128">
        <f t="shared" si="71"/>
        <v>93.75</v>
      </c>
      <c r="BP202" s="128">
        <f t="shared" si="71"/>
        <v>93.75</v>
      </c>
      <c r="BQ202" s="128">
        <f t="shared" si="71"/>
        <v>93.75</v>
      </c>
      <c r="BR202" s="128">
        <f t="shared" si="71"/>
        <v>93.75</v>
      </c>
      <c r="BS202" s="128" t="str">
        <f t="shared" si="71"/>
        <v>-</v>
      </c>
      <c r="BT202" s="128" t="str">
        <f t="shared" si="71"/>
        <v>-</v>
      </c>
      <c r="BU202" s="128" t="str">
        <f t="shared" si="71"/>
        <v>-</v>
      </c>
      <c r="BV202" s="128" t="str">
        <f t="shared" si="71"/>
        <v>-</v>
      </c>
      <c r="BW202" s="128" t="str">
        <f t="shared" si="71"/>
        <v>-</v>
      </c>
      <c r="BX202" s="128" t="str">
        <f t="shared" si="71"/>
        <v>-</v>
      </c>
      <c r="BY202" s="128" t="str">
        <f t="shared" si="71"/>
        <v>-</v>
      </c>
      <c r="BZ202" s="128" t="str">
        <f t="shared" si="71"/>
        <v>-</v>
      </c>
      <c r="CA202" s="128" t="str">
        <f t="shared" si="71"/>
        <v>-</v>
      </c>
      <c r="CB202" s="128" t="str">
        <f t="shared" si="71"/>
        <v>-</v>
      </c>
      <c r="CC202" s="128" t="str">
        <f t="shared" si="71"/>
        <v>-</v>
      </c>
      <c r="CD202" s="128" t="str">
        <f t="shared" si="71"/>
        <v>-</v>
      </c>
      <c r="CE202" s="128" t="str">
        <f t="shared" si="72"/>
        <v>-</v>
      </c>
      <c r="CF202" s="128" t="str">
        <f t="shared" si="72"/>
        <v>-</v>
      </c>
      <c r="CG202" s="128" t="str">
        <f t="shared" si="72"/>
        <v>-</v>
      </c>
      <c r="CH202" s="128" t="str">
        <f t="shared" si="72"/>
        <v>-</v>
      </c>
      <c r="CI202" s="128" t="str">
        <f t="shared" si="72"/>
        <v>-</v>
      </c>
      <c r="CJ202" s="128" t="str">
        <f t="shared" si="72"/>
        <v>-</v>
      </c>
      <c r="CK202" s="128" t="str">
        <f t="shared" si="72"/>
        <v>-</v>
      </c>
      <c r="CL202" s="128" t="str">
        <f t="shared" si="72"/>
        <v>-</v>
      </c>
      <c r="CM202" s="128" t="str">
        <f t="shared" si="72"/>
        <v>-</v>
      </c>
      <c r="CN202" s="128" t="str">
        <f t="shared" si="72"/>
        <v>-</v>
      </c>
      <c r="CO202" s="128" t="str">
        <f t="shared" si="72"/>
        <v>-</v>
      </c>
      <c r="CP202" s="128" t="str">
        <f t="shared" si="72"/>
        <v>-</v>
      </c>
      <c r="CQ202" s="128" t="str">
        <f t="shared" si="72"/>
        <v>-</v>
      </c>
      <c r="CR202" s="128" t="str">
        <f t="shared" si="72"/>
        <v>-</v>
      </c>
      <c r="CS202" s="128" t="str">
        <f t="shared" si="72"/>
        <v>-</v>
      </c>
      <c r="CT202" s="128" t="str">
        <f t="shared" si="72"/>
        <v>-</v>
      </c>
      <c r="CU202" s="128" t="str">
        <f t="shared" si="73"/>
        <v>-</v>
      </c>
      <c r="CV202" s="128" t="str">
        <f t="shared" si="73"/>
        <v>-</v>
      </c>
      <c r="CW202" s="128" t="str">
        <f t="shared" si="73"/>
        <v>-</v>
      </c>
      <c r="CX202" s="128" t="str">
        <f t="shared" si="73"/>
        <v>-</v>
      </c>
      <c r="CY202" s="128" t="str">
        <f t="shared" si="73"/>
        <v>-</v>
      </c>
      <c r="CZ202" s="128" t="str">
        <f t="shared" si="73"/>
        <v>-</v>
      </c>
      <c r="DA202" s="128" t="str">
        <f t="shared" si="73"/>
        <v>-</v>
      </c>
      <c r="DB202" s="128" t="str">
        <f t="shared" si="73"/>
        <v>-</v>
      </c>
      <c r="DC202" s="128" t="str">
        <f t="shared" si="73"/>
        <v>-</v>
      </c>
      <c r="DD202" s="128" t="str">
        <f t="shared" si="73"/>
        <v>-</v>
      </c>
      <c r="DE202" s="128" t="str">
        <f t="shared" si="73"/>
        <v>-</v>
      </c>
      <c r="DF202" s="128" t="str">
        <f t="shared" si="73"/>
        <v>-</v>
      </c>
      <c r="DG202" s="128" t="str">
        <f t="shared" si="73"/>
        <v>-</v>
      </c>
      <c r="DH202" s="128" t="str">
        <f t="shared" si="73"/>
        <v>-</v>
      </c>
      <c r="DI202" s="128" t="str">
        <f t="shared" si="74"/>
        <v>-</v>
      </c>
      <c r="DJ202" s="128" t="str">
        <f t="shared" si="74"/>
        <v>-</v>
      </c>
      <c r="DK202" s="128" t="str">
        <f t="shared" si="74"/>
        <v>-</v>
      </c>
      <c r="DL202" s="128" t="str">
        <f t="shared" si="74"/>
        <v>-</v>
      </c>
      <c r="DM202" s="128" t="str">
        <f t="shared" si="74"/>
        <v>-</v>
      </c>
      <c r="DN202" s="128" t="str">
        <f t="shared" si="74"/>
        <v>-</v>
      </c>
      <c r="DO202" s="128" t="str">
        <f t="shared" si="74"/>
        <v>-</v>
      </c>
      <c r="DP202" s="128" t="str">
        <f t="shared" si="74"/>
        <v>-</v>
      </c>
      <c r="DQ202" s="128" t="str">
        <f t="shared" si="74"/>
        <v>-</v>
      </c>
      <c r="DR202" s="128" t="str">
        <f t="shared" si="74"/>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2559</v>
      </c>
      <c r="AW204" s="127"/>
      <c r="AX204" s="127"/>
      <c r="AY204" s="127"/>
      <c r="AZ204" s="127"/>
      <c r="BA204" s="127"/>
      <c r="BB204" s="127"/>
      <c r="BC204" s="127"/>
      <c r="BD204" s="127"/>
      <c r="BE204" s="127"/>
      <c r="BF204" s="127"/>
      <c r="BG204" s="127"/>
      <c r="BH204" s="127"/>
      <c r="BI204" s="127"/>
      <c r="BJ204" s="127"/>
      <c r="BK204" s="126" t="s">
        <v>2560</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5">D206</f>
        <v>0</v>
      </c>
      <c r="E207" s="27">
        <f t="shared" si="75"/>
        <v>0</v>
      </c>
      <c r="F207" s="27">
        <f t="shared" si="75"/>
        <v>0</v>
      </c>
      <c r="G207" s="27">
        <f t="shared" si="75"/>
        <v>0</v>
      </c>
      <c r="H207" s="27">
        <f t="shared" si="75"/>
        <v>0</v>
      </c>
      <c r="I207" s="27">
        <f t="shared" si="75"/>
        <v>0</v>
      </c>
      <c r="J207" s="27">
        <f t="shared" si="75"/>
        <v>0</v>
      </c>
      <c r="K207" s="27">
        <f t="shared" si="75"/>
        <v>0</v>
      </c>
      <c r="L207" s="27">
        <f t="shared" si="75"/>
        <v>0</v>
      </c>
      <c r="M207" s="27">
        <f t="shared" si="75"/>
        <v>0</v>
      </c>
      <c r="N207" s="27">
        <f t="shared" si="75"/>
        <v>0</v>
      </c>
      <c r="O207" s="27">
        <f t="shared" si="75"/>
        <v>0</v>
      </c>
      <c r="P207" s="27">
        <f t="shared" si="75"/>
        <v>0</v>
      </c>
      <c r="Q207" s="27">
        <f t="shared" si="75"/>
        <v>0</v>
      </c>
      <c r="R207" s="27">
        <f>R206</f>
        <v>0</v>
      </c>
      <c r="S207" s="27">
        <f t="shared" ref="S207:AG209" si="76">S206</f>
        <v>0</v>
      </c>
      <c r="T207" s="27">
        <f t="shared" si="76"/>
        <v>0</v>
      </c>
      <c r="U207" s="27">
        <f t="shared" si="76"/>
        <v>0</v>
      </c>
      <c r="V207" s="27">
        <f t="shared" si="76"/>
        <v>0</v>
      </c>
      <c r="W207" s="27">
        <f t="shared" si="76"/>
        <v>0</v>
      </c>
      <c r="X207" s="27">
        <f t="shared" si="76"/>
        <v>0</v>
      </c>
      <c r="Y207" s="27">
        <f t="shared" si="76"/>
        <v>0</v>
      </c>
      <c r="Z207" s="27">
        <f t="shared" si="76"/>
        <v>0</v>
      </c>
      <c r="AA207" s="27">
        <f t="shared" si="76"/>
        <v>0</v>
      </c>
      <c r="AB207" s="27">
        <f t="shared" si="76"/>
        <v>0</v>
      </c>
      <c r="AC207" s="27">
        <f t="shared" si="76"/>
        <v>0</v>
      </c>
      <c r="AD207" s="27">
        <f t="shared" si="76"/>
        <v>0</v>
      </c>
      <c r="AE207" s="27">
        <f t="shared" si="76"/>
        <v>0</v>
      </c>
      <c r="AF207" s="27">
        <f t="shared" si="76"/>
        <v>0</v>
      </c>
      <c r="AG207" s="27">
        <f>AG206</f>
        <v>0</v>
      </c>
      <c r="AH207" s="27">
        <f t="shared" ref="AH207:AV209" si="77">AH206</f>
        <v>0</v>
      </c>
      <c r="AI207" s="27">
        <f t="shared" si="77"/>
        <v>0</v>
      </c>
      <c r="AJ207" s="27">
        <f t="shared" si="77"/>
        <v>0</v>
      </c>
      <c r="AK207" s="27">
        <f t="shared" si="77"/>
        <v>0</v>
      </c>
      <c r="AL207" s="27">
        <f t="shared" si="77"/>
        <v>0</v>
      </c>
      <c r="AM207" s="27">
        <f t="shared" si="77"/>
        <v>0</v>
      </c>
      <c r="AN207" s="27">
        <f t="shared" si="77"/>
        <v>0</v>
      </c>
      <c r="AO207" s="27">
        <f t="shared" si="77"/>
        <v>0</v>
      </c>
      <c r="AP207" s="27">
        <f t="shared" si="77"/>
        <v>0</v>
      </c>
      <c r="AQ207" s="27">
        <f t="shared" si="77"/>
        <v>0</v>
      </c>
      <c r="AR207" s="27">
        <f t="shared" si="77"/>
        <v>0</v>
      </c>
      <c r="AS207" s="27">
        <f t="shared" si="77"/>
        <v>0</v>
      </c>
      <c r="AT207" s="27">
        <f t="shared" si="77"/>
        <v>0</v>
      </c>
      <c r="AU207" s="27">
        <f t="shared" si="77"/>
        <v>0</v>
      </c>
      <c r="AV207" s="27">
        <f>AV206</f>
        <v>0</v>
      </c>
      <c r="AW207" s="27">
        <f t="shared" ref="AW207:BJ207" si="78">AW206</f>
        <v>0</v>
      </c>
      <c r="AX207" s="27">
        <f t="shared" si="78"/>
        <v>0</v>
      </c>
      <c r="AY207" s="27">
        <f t="shared" si="78"/>
        <v>0</v>
      </c>
      <c r="AZ207" s="27">
        <f t="shared" si="78"/>
        <v>0</v>
      </c>
      <c r="BA207" s="27">
        <f t="shared" si="78"/>
        <v>0</v>
      </c>
      <c r="BB207" s="27">
        <f t="shared" si="78"/>
        <v>0</v>
      </c>
      <c r="BC207" s="27">
        <f t="shared" si="78"/>
        <v>0</v>
      </c>
      <c r="BD207" s="27">
        <f t="shared" si="78"/>
        <v>0</v>
      </c>
      <c r="BE207" s="27">
        <f t="shared" si="78"/>
        <v>0</v>
      </c>
      <c r="BF207" s="27">
        <f t="shared" si="78"/>
        <v>0</v>
      </c>
      <c r="BG207" s="27">
        <f t="shared" si="78"/>
        <v>0</v>
      </c>
      <c r="BH207" s="27">
        <f t="shared" si="78"/>
        <v>0</v>
      </c>
      <c r="BI207" s="27">
        <f t="shared" si="78"/>
        <v>0</v>
      </c>
      <c r="BJ207" s="27">
        <f t="shared" si="78"/>
        <v>0</v>
      </c>
      <c r="BK207" s="27">
        <f>BK206</f>
        <v>0</v>
      </c>
      <c r="BL207" s="27">
        <f t="shared" ref="BL207:BY207" si="79">BL206</f>
        <v>0</v>
      </c>
      <c r="BM207" s="27">
        <f t="shared" si="79"/>
        <v>0</v>
      </c>
      <c r="BN207" s="27">
        <f t="shared" si="79"/>
        <v>0</v>
      </c>
      <c r="BO207" s="27">
        <f t="shared" si="79"/>
        <v>0</v>
      </c>
      <c r="BP207" s="27">
        <f t="shared" si="79"/>
        <v>0</v>
      </c>
      <c r="BQ207" s="27">
        <f t="shared" si="79"/>
        <v>0</v>
      </c>
      <c r="BR207" s="27">
        <f t="shared" si="79"/>
        <v>0</v>
      </c>
      <c r="BS207" s="27">
        <f t="shared" si="79"/>
        <v>0</v>
      </c>
      <c r="BT207" s="27">
        <f t="shared" si="79"/>
        <v>0</v>
      </c>
      <c r="BU207" s="27">
        <f t="shared" si="79"/>
        <v>0</v>
      </c>
      <c r="BV207" s="27">
        <f t="shared" si="79"/>
        <v>0</v>
      </c>
      <c r="BW207" s="27">
        <f t="shared" si="79"/>
        <v>0</v>
      </c>
      <c r="BX207" s="27">
        <f t="shared" si="79"/>
        <v>0</v>
      </c>
      <c r="BY207" s="27">
        <f t="shared" si="79"/>
        <v>0</v>
      </c>
    </row>
    <row r="208" spans="1:122" outlineLevel="1">
      <c r="B208" s="25" t="s">
        <v>887</v>
      </c>
      <c r="C208" s="27">
        <f>C207</f>
        <v>0</v>
      </c>
      <c r="D208" s="27">
        <f t="shared" si="75"/>
        <v>0</v>
      </c>
      <c r="E208" s="27">
        <f t="shared" si="75"/>
        <v>0</v>
      </c>
      <c r="F208" s="27">
        <f t="shared" si="75"/>
        <v>0</v>
      </c>
      <c r="G208" s="27">
        <f t="shared" si="75"/>
        <v>0</v>
      </c>
      <c r="H208" s="27">
        <f t="shared" si="75"/>
        <v>0</v>
      </c>
      <c r="I208" s="27">
        <f t="shared" si="75"/>
        <v>0</v>
      </c>
      <c r="J208" s="27">
        <f t="shared" si="75"/>
        <v>0</v>
      </c>
      <c r="K208" s="27">
        <f t="shared" si="75"/>
        <v>0</v>
      </c>
      <c r="L208" s="27">
        <f t="shared" si="75"/>
        <v>0</v>
      </c>
      <c r="M208" s="27">
        <f t="shared" si="75"/>
        <v>0</v>
      </c>
      <c r="N208" s="27">
        <f t="shared" si="75"/>
        <v>0</v>
      </c>
      <c r="O208" s="27">
        <f t="shared" si="75"/>
        <v>0</v>
      </c>
      <c r="P208" s="27">
        <f t="shared" si="75"/>
        <v>0</v>
      </c>
      <c r="Q208" s="27">
        <f t="shared" si="75"/>
        <v>0</v>
      </c>
      <c r="R208" s="27">
        <f t="shared" si="75"/>
        <v>0</v>
      </c>
      <c r="S208" s="27">
        <f t="shared" si="76"/>
        <v>0</v>
      </c>
      <c r="T208" s="27">
        <f t="shared" si="76"/>
        <v>0</v>
      </c>
      <c r="U208" s="27">
        <f t="shared" si="76"/>
        <v>0</v>
      </c>
      <c r="V208" s="27">
        <f t="shared" si="76"/>
        <v>0</v>
      </c>
      <c r="W208" s="27">
        <f t="shared" si="76"/>
        <v>0</v>
      </c>
      <c r="X208" s="27">
        <f t="shared" si="76"/>
        <v>0</v>
      </c>
      <c r="Y208" s="27">
        <f t="shared" si="76"/>
        <v>0</v>
      </c>
      <c r="Z208" s="27">
        <f t="shared" si="76"/>
        <v>0</v>
      </c>
      <c r="AA208" s="27">
        <f t="shared" si="76"/>
        <v>0</v>
      </c>
      <c r="AB208" s="27">
        <f t="shared" si="76"/>
        <v>0</v>
      </c>
      <c r="AC208" s="27">
        <f t="shared" si="76"/>
        <v>0</v>
      </c>
      <c r="AD208" s="27">
        <f t="shared" si="76"/>
        <v>0</v>
      </c>
      <c r="AE208" s="27">
        <f t="shared" si="76"/>
        <v>0</v>
      </c>
      <c r="AF208" s="27">
        <f t="shared" si="76"/>
        <v>0</v>
      </c>
      <c r="AG208" s="27">
        <f t="shared" si="76"/>
        <v>0</v>
      </c>
      <c r="AH208" s="27">
        <f t="shared" si="77"/>
        <v>0</v>
      </c>
      <c r="AI208" s="27">
        <f t="shared" si="77"/>
        <v>0</v>
      </c>
      <c r="AJ208" s="27">
        <f t="shared" si="77"/>
        <v>0</v>
      </c>
      <c r="AK208" s="27">
        <f t="shared" si="77"/>
        <v>0</v>
      </c>
      <c r="AL208" s="27">
        <f t="shared" si="77"/>
        <v>0</v>
      </c>
      <c r="AM208" s="27">
        <f t="shared" si="77"/>
        <v>0</v>
      </c>
      <c r="AN208" s="27">
        <f t="shared" si="77"/>
        <v>0</v>
      </c>
      <c r="AO208" s="27">
        <f t="shared" si="77"/>
        <v>0</v>
      </c>
      <c r="AP208" s="27">
        <f t="shared" si="77"/>
        <v>0</v>
      </c>
      <c r="AQ208" s="27">
        <f t="shared" si="77"/>
        <v>0</v>
      </c>
      <c r="AR208" s="27">
        <f t="shared" si="77"/>
        <v>0</v>
      </c>
      <c r="AS208" s="27">
        <f t="shared" si="77"/>
        <v>0</v>
      </c>
      <c r="AT208" s="27">
        <f t="shared" si="77"/>
        <v>0</v>
      </c>
      <c r="AU208" s="27">
        <f t="shared" si="77"/>
        <v>0</v>
      </c>
      <c r="AV208" s="27">
        <f t="shared" si="77"/>
        <v>0</v>
      </c>
      <c r="AW208" s="27">
        <f t="shared" ref="AW208:BY208" si="80">AW207</f>
        <v>0</v>
      </c>
      <c r="AX208" s="27">
        <f t="shared" si="80"/>
        <v>0</v>
      </c>
      <c r="AY208" s="27">
        <f t="shared" si="80"/>
        <v>0</v>
      </c>
      <c r="AZ208" s="27">
        <f t="shared" si="80"/>
        <v>0</v>
      </c>
      <c r="BA208" s="27">
        <f t="shared" si="80"/>
        <v>0</v>
      </c>
      <c r="BB208" s="27">
        <f t="shared" si="80"/>
        <v>0</v>
      </c>
      <c r="BC208" s="27">
        <f t="shared" si="80"/>
        <v>0</v>
      </c>
      <c r="BD208" s="27">
        <f t="shared" si="80"/>
        <v>0</v>
      </c>
      <c r="BE208" s="27">
        <f t="shared" si="80"/>
        <v>0</v>
      </c>
      <c r="BF208" s="27">
        <f t="shared" si="80"/>
        <v>0</v>
      </c>
      <c r="BG208" s="27">
        <f t="shared" si="80"/>
        <v>0</v>
      </c>
      <c r="BH208" s="27">
        <f t="shared" si="80"/>
        <v>0</v>
      </c>
      <c r="BI208" s="27">
        <f t="shared" si="80"/>
        <v>0</v>
      </c>
      <c r="BJ208" s="27">
        <f t="shared" si="80"/>
        <v>0</v>
      </c>
      <c r="BK208" s="27">
        <f t="shared" si="80"/>
        <v>0</v>
      </c>
      <c r="BL208" s="27">
        <f t="shared" si="80"/>
        <v>0</v>
      </c>
      <c r="BM208" s="27">
        <f t="shared" si="80"/>
        <v>0</v>
      </c>
      <c r="BN208" s="27">
        <f t="shared" si="80"/>
        <v>0</v>
      </c>
      <c r="BO208" s="27">
        <f t="shared" si="80"/>
        <v>0</v>
      </c>
      <c r="BP208" s="27">
        <f t="shared" si="80"/>
        <v>0</v>
      </c>
      <c r="BQ208" s="27">
        <f t="shared" si="80"/>
        <v>0</v>
      </c>
      <c r="BR208" s="27">
        <f t="shared" si="80"/>
        <v>0</v>
      </c>
      <c r="BS208" s="27">
        <f t="shared" si="80"/>
        <v>0</v>
      </c>
      <c r="BT208" s="27">
        <f t="shared" si="80"/>
        <v>0</v>
      </c>
      <c r="BU208" s="27">
        <f t="shared" si="80"/>
        <v>0</v>
      </c>
      <c r="BV208" s="27">
        <f t="shared" si="80"/>
        <v>0</v>
      </c>
      <c r="BW208" s="27">
        <f t="shared" si="80"/>
        <v>0</v>
      </c>
      <c r="BX208" s="27">
        <f t="shared" si="80"/>
        <v>0</v>
      </c>
      <c r="BY208" s="27">
        <f t="shared" si="80"/>
        <v>0</v>
      </c>
    </row>
    <row r="209" spans="2:77" outlineLevel="1">
      <c r="B209" s="25" t="s">
        <v>888</v>
      </c>
      <c r="C209" s="27">
        <f>C208</f>
        <v>0</v>
      </c>
      <c r="D209" s="27">
        <f t="shared" si="75"/>
        <v>0</v>
      </c>
      <c r="E209" s="27">
        <f t="shared" si="75"/>
        <v>0</v>
      </c>
      <c r="F209" s="27">
        <f t="shared" si="75"/>
        <v>0</v>
      </c>
      <c r="G209" s="27">
        <f t="shared" si="75"/>
        <v>0</v>
      </c>
      <c r="H209" s="27">
        <f t="shared" si="75"/>
        <v>0</v>
      </c>
      <c r="I209" s="27">
        <f t="shared" si="75"/>
        <v>0</v>
      </c>
      <c r="J209" s="27">
        <f t="shared" si="75"/>
        <v>0</v>
      </c>
      <c r="K209" s="27">
        <f t="shared" si="75"/>
        <v>0</v>
      </c>
      <c r="L209" s="27">
        <f t="shared" si="75"/>
        <v>0</v>
      </c>
      <c r="M209" s="27">
        <f t="shared" si="75"/>
        <v>0</v>
      </c>
      <c r="N209" s="27">
        <f t="shared" si="75"/>
        <v>0</v>
      </c>
      <c r="O209" s="27">
        <f t="shared" si="75"/>
        <v>0</v>
      </c>
      <c r="P209" s="27">
        <f t="shared" si="75"/>
        <v>0</v>
      </c>
      <c r="Q209" s="27">
        <f t="shared" si="75"/>
        <v>0</v>
      </c>
      <c r="R209" s="27">
        <f t="shared" si="75"/>
        <v>0</v>
      </c>
      <c r="S209" s="27">
        <f t="shared" si="76"/>
        <v>0</v>
      </c>
      <c r="T209" s="27">
        <f t="shared" si="76"/>
        <v>0</v>
      </c>
      <c r="U209" s="27">
        <f t="shared" si="76"/>
        <v>0</v>
      </c>
      <c r="V209" s="27">
        <f t="shared" si="76"/>
        <v>0</v>
      </c>
      <c r="W209" s="27">
        <f t="shared" si="76"/>
        <v>0</v>
      </c>
      <c r="X209" s="27">
        <f t="shared" si="76"/>
        <v>0</v>
      </c>
      <c r="Y209" s="27">
        <f t="shared" si="76"/>
        <v>0</v>
      </c>
      <c r="Z209" s="27">
        <f t="shared" si="76"/>
        <v>0</v>
      </c>
      <c r="AA209" s="27">
        <f t="shared" si="76"/>
        <v>0</v>
      </c>
      <c r="AB209" s="27">
        <f t="shared" si="76"/>
        <v>0</v>
      </c>
      <c r="AC209" s="27">
        <f t="shared" si="76"/>
        <v>0</v>
      </c>
      <c r="AD209" s="27">
        <f t="shared" si="76"/>
        <v>0</v>
      </c>
      <c r="AE209" s="27">
        <f t="shared" si="76"/>
        <v>0</v>
      </c>
      <c r="AF209" s="27">
        <f t="shared" si="76"/>
        <v>0</v>
      </c>
      <c r="AG209" s="27">
        <f t="shared" si="76"/>
        <v>0</v>
      </c>
      <c r="AH209" s="27">
        <f t="shared" si="77"/>
        <v>0</v>
      </c>
      <c r="AI209" s="27">
        <f t="shared" si="77"/>
        <v>0</v>
      </c>
      <c r="AJ209" s="27">
        <f t="shared" si="77"/>
        <v>0</v>
      </c>
      <c r="AK209" s="27">
        <f t="shared" si="77"/>
        <v>0</v>
      </c>
      <c r="AL209" s="27">
        <f t="shared" si="77"/>
        <v>0</v>
      </c>
      <c r="AM209" s="27">
        <f t="shared" si="77"/>
        <v>0</v>
      </c>
      <c r="AN209" s="27">
        <f t="shared" si="77"/>
        <v>0</v>
      </c>
      <c r="AO209" s="27">
        <f t="shared" si="77"/>
        <v>0</v>
      </c>
      <c r="AP209" s="27">
        <f t="shared" si="77"/>
        <v>0</v>
      </c>
      <c r="AQ209" s="27">
        <f t="shared" si="77"/>
        <v>0</v>
      </c>
      <c r="AR209" s="27">
        <f t="shared" si="77"/>
        <v>0</v>
      </c>
      <c r="AS209" s="27">
        <f t="shared" si="77"/>
        <v>0</v>
      </c>
      <c r="AT209" s="27">
        <f t="shared" si="77"/>
        <v>0</v>
      </c>
      <c r="AU209" s="27">
        <f t="shared" si="77"/>
        <v>0</v>
      </c>
      <c r="AV209" s="27">
        <f t="shared" si="77"/>
        <v>0</v>
      </c>
      <c r="AW209" s="27">
        <f t="shared" ref="AW209:BY209" si="81">AW208</f>
        <v>0</v>
      </c>
      <c r="AX209" s="27">
        <f t="shared" si="81"/>
        <v>0</v>
      </c>
      <c r="AY209" s="27">
        <f t="shared" si="81"/>
        <v>0</v>
      </c>
      <c r="AZ209" s="27">
        <f t="shared" si="81"/>
        <v>0</v>
      </c>
      <c r="BA209" s="27">
        <f t="shared" si="81"/>
        <v>0</v>
      </c>
      <c r="BB209" s="27">
        <f t="shared" si="81"/>
        <v>0</v>
      </c>
      <c r="BC209" s="27">
        <f t="shared" si="81"/>
        <v>0</v>
      </c>
      <c r="BD209" s="27">
        <f t="shared" si="81"/>
        <v>0</v>
      </c>
      <c r="BE209" s="27">
        <f t="shared" si="81"/>
        <v>0</v>
      </c>
      <c r="BF209" s="27">
        <f t="shared" si="81"/>
        <v>0</v>
      </c>
      <c r="BG209" s="27">
        <f t="shared" si="81"/>
        <v>0</v>
      </c>
      <c r="BH209" s="27">
        <f t="shared" si="81"/>
        <v>0</v>
      </c>
      <c r="BI209" s="27">
        <f t="shared" si="81"/>
        <v>0</v>
      </c>
      <c r="BJ209" s="27">
        <f t="shared" si="81"/>
        <v>0</v>
      </c>
      <c r="BK209" s="27">
        <f t="shared" si="81"/>
        <v>0</v>
      </c>
      <c r="BL209" s="27">
        <f t="shared" si="81"/>
        <v>0</v>
      </c>
      <c r="BM209" s="27">
        <f t="shared" si="81"/>
        <v>0</v>
      </c>
      <c r="BN209" s="27">
        <f t="shared" si="81"/>
        <v>0</v>
      </c>
      <c r="BO209" s="27">
        <f t="shared" si="81"/>
        <v>0</v>
      </c>
      <c r="BP209" s="27">
        <f t="shared" si="81"/>
        <v>0</v>
      </c>
      <c r="BQ209" s="27">
        <f t="shared" si="81"/>
        <v>0</v>
      </c>
      <c r="BR209" s="27">
        <f t="shared" si="81"/>
        <v>0</v>
      </c>
      <c r="BS209" s="27">
        <f t="shared" si="81"/>
        <v>0</v>
      </c>
      <c r="BT209" s="27">
        <f t="shared" si="81"/>
        <v>0</v>
      </c>
      <c r="BU209" s="27">
        <f t="shared" si="81"/>
        <v>0</v>
      </c>
      <c r="BV209" s="27">
        <f t="shared" si="81"/>
        <v>0</v>
      </c>
      <c r="BW209" s="27">
        <f t="shared" si="81"/>
        <v>0</v>
      </c>
      <c r="BX209" s="27">
        <f t="shared" si="81"/>
        <v>0</v>
      </c>
      <c r="BY209" s="27">
        <f t="shared" si="81"/>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2">C211</f>
        <v>0</v>
      </c>
      <c r="D212" s="27">
        <f t="shared" si="82"/>
        <v>0</v>
      </c>
      <c r="E212" s="27">
        <f t="shared" si="82"/>
        <v>0</v>
      </c>
      <c r="F212" s="27">
        <f t="shared" si="82"/>
        <v>0</v>
      </c>
      <c r="G212" s="27">
        <f t="shared" si="82"/>
        <v>0</v>
      </c>
      <c r="H212" s="27">
        <f t="shared" si="82"/>
        <v>0</v>
      </c>
      <c r="I212" s="27">
        <f t="shared" si="82"/>
        <v>0</v>
      </c>
      <c r="J212" s="27">
        <f t="shared" si="82"/>
        <v>0</v>
      </c>
      <c r="K212" s="27">
        <f t="shared" si="82"/>
        <v>0</v>
      </c>
      <c r="L212" s="27">
        <f t="shared" si="82"/>
        <v>0</v>
      </c>
      <c r="M212" s="27">
        <f t="shared" si="82"/>
        <v>0</v>
      </c>
      <c r="N212" s="27">
        <f t="shared" si="82"/>
        <v>0</v>
      </c>
      <c r="O212" s="27">
        <f t="shared" si="82"/>
        <v>0</v>
      </c>
      <c r="P212" s="27">
        <f t="shared" si="82"/>
        <v>0</v>
      </c>
      <c r="Q212" s="27">
        <f t="shared" si="82"/>
        <v>0</v>
      </c>
      <c r="R212" s="27">
        <f t="shared" si="82"/>
        <v>0</v>
      </c>
      <c r="S212" s="27">
        <f t="shared" si="82"/>
        <v>0</v>
      </c>
      <c r="T212" s="27">
        <f t="shared" si="82"/>
        <v>0</v>
      </c>
      <c r="U212" s="27">
        <f t="shared" si="82"/>
        <v>0</v>
      </c>
      <c r="V212" s="27">
        <f t="shared" si="82"/>
        <v>0</v>
      </c>
      <c r="W212" s="27">
        <f t="shared" si="82"/>
        <v>0</v>
      </c>
      <c r="X212" s="27">
        <f t="shared" si="82"/>
        <v>0</v>
      </c>
      <c r="Y212" s="27">
        <f t="shared" si="82"/>
        <v>0</v>
      </c>
      <c r="Z212" s="27">
        <f t="shared" si="82"/>
        <v>0</v>
      </c>
      <c r="AA212" s="27">
        <f t="shared" si="82"/>
        <v>0</v>
      </c>
      <c r="AB212" s="27">
        <f t="shared" si="82"/>
        <v>0</v>
      </c>
      <c r="AC212" s="27">
        <f t="shared" si="82"/>
        <v>0</v>
      </c>
      <c r="AD212" s="27">
        <f t="shared" si="82"/>
        <v>0</v>
      </c>
      <c r="AE212" s="27">
        <f t="shared" si="82"/>
        <v>0</v>
      </c>
      <c r="AF212" s="27">
        <f t="shared" si="82"/>
        <v>0</v>
      </c>
      <c r="AG212" s="27">
        <f t="shared" si="82"/>
        <v>0</v>
      </c>
      <c r="AH212" s="27">
        <f t="shared" si="82"/>
        <v>0</v>
      </c>
      <c r="AI212" s="27">
        <f t="shared" si="82"/>
        <v>0</v>
      </c>
      <c r="AJ212" s="27">
        <f t="shared" si="82"/>
        <v>0</v>
      </c>
      <c r="AK212" s="27">
        <f t="shared" si="82"/>
        <v>0</v>
      </c>
      <c r="AL212" s="27">
        <f t="shared" si="82"/>
        <v>0</v>
      </c>
      <c r="AM212" s="27">
        <f t="shared" si="82"/>
        <v>0</v>
      </c>
      <c r="AN212" s="27">
        <f t="shared" si="82"/>
        <v>0</v>
      </c>
      <c r="AO212" s="27">
        <f t="shared" si="82"/>
        <v>0</v>
      </c>
      <c r="AP212" s="27">
        <f t="shared" si="82"/>
        <v>0</v>
      </c>
      <c r="AQ212" s="27">
        <f t="shared" si="82"/>
        <v>0</v>
      </c>
      <c r="AR212" s="27">
        <f t="shared" si="82"/>
        <v>0</v>
      </c>
      <c r="AS212" s="27">
        <f t="shared" si="82"/>
        <v>0</v>
      </c>
      <c r="AT212" s="27">
        <f t="shared" si="82"/>
        <v>0</v>
      </c>
      <c r="AU212" s="27">
        <f t="shared" si="82"/>
        <v>0</v>
      </c>
      <c r="AV212" s="27">
        <f t="shared" ref="AV212:BY212" si="83">AV211</f>
        <v>0</v>
      </c>
      <c r="AW212" s="27">
        <f t="shared" si="83"/>
        <v>0</v>
      </c>
      <c r="AX212" s="27">
        <f t="shared" si="83"/>
        <v>0</v>
      </c>
      <c r="AY212" s="27">
        <f t="shared" si="83"/>
        <v>0</v>
      </c>
      <c r="AZ212" s="27">
        <f t="shared" si="83"/>
        <v>0</v>
      </c>
      <c r="BA212" s="27">
        <f t="shared" si="83"/>
        <v>0</v>
      </c>
      <c r="BB212" s="27">
        <f t="shared" si="83"/>
        <v>0</v>
      </c>
      <c r="BC212" s="27">
        <f t="shared" si="83"/>
        <v>0</v>
      </c>
      <c r="BD212" s="27">
        <f t="shared" si="83"/>
        <v>0</v>
      </c>
      <c r="BE212" s="27">
        <f t="shared" si="83"/>
        <v>0</v>
      </c>
      <c r="BF212" s="27">
        <f t="shared" si="83"/>
        <v>0</v>
      </c>
      <c r="BG212" s="27">
        <f t="shared" si="83"/>
        <v>0</v>
      </c>
      <c r="BH212" s="27">
        <f t="shared" si="83"/>
        <v>0</v>
      </c>
      <c r="BI212" s="27">
        <f t="shared" si="83"/>
        <v>0</v>
      </c>
      <c r="BJ212" s="27">
        <f t="shared" si="83"/>
        <v>0</v>
      </c>
      <c r="BK212" s="27">
        <f t="shared" si="83"/>
        <v>0</v>
      </c>
      <c r="BL212" s="27">
        <f t="shared" si="83"/>
        <v>0</v>
      </c>
      <c r="BM212" s="27">
        <f t="shared" si="83"/>
        <v>0</v>
      </c>
      <c r="BN212" s="27">
        <f t="shared" si="83"/>
        <v>0</v>
      </c>
      <c r="BO212" s="27">
        <f t="shared" si="83"/>
        <v>0</v>
      </c>
      <c r="BP212" s="27">
        <f t="shared" si="83"/>
        <v>0</v>
      </c>
      <c r="BQ212" s="27">
        <f t="shared" si="83"/>
        <v>0</v>
      </c>
      <c r="BR212" s="27">
        <f t="shared" si="83"/>
        <v>0</v>
      </c>
      <c r="BS212" s="27">
        <f t="shared" si="83"/>
        <v>0</v>
      </c>
      <c r="BT212" s="27">
        <f t="shared" si="83"/>
        <v>0</v>
      </c>
      <c r="BU212" s="27">
        <f t="shared" si="83"/>
        <v>0</v>
      </c>
      <c r="BV212" s="27">
        <f t="shared" si="83"/>
        <v>0</v>
      </c>
      <c r="BW212" s="27">
        <f t="shared" si="83"/>
        <v>0</v>
      </c>
      <c r="BX212" s="27">
        <f t="shared" si="83"/>
        <v>0</v>
      </c>
      <c r="BY212" s="27">
        <f t="shared" si="83"/>
        <v>0</v>
      </c>
    </row>
    <row r="213" spans="2:77" outlineLevel="1">
      <c r="B213" s="25" t="s">
        <v>887</v>
      </c>
      <c r="C213" s="27">
        <f t="shared" si="82"/>
        <v>0</v>
      </c>
      <c r="D213" s="27">
        <f t="shared" si="82"/>
        <v>0</v>
      </c>
      <c r="E213" s="27">
        <f t="shared" si="82"/>
        <v>0</v>
      </c>
      <c r="F213" s="27">
        <f t="shared" si="82"/>
        <v>0</v>
      </c>
      <c r="G213" s="27">
        <f t="shared" si="82"/>
        <v>0</v>
      </c>
      <c r="H213" s="27">
        <f t="shared" si="82"/>
        <v>0</v>
      </c>
      <c r="I213" s="27">
        <f t="shared" si="82"/>
        <v>0</v>
      </c>
      <c r="J213" s="27">
        <f t="shared" si="82"/>
        <v>0</v>
      </c>
      <c r="K213" s="27">
        <f t="shared" si="82"/>
        <v>0</v>
      </c>
      <c r="L213" s="27">
        <f t="shared" si="82"/>
        <v>0</v>
      </c>
      <c r="M213" s="27">
        <f t="shared" si="82"/>
        <v>0</v>
      </c>
      <c r="N213" s="27">
        <f t="shared" si="82"/>
        <v>0</v>
      </c>
      <c r="O213" s="27">
        <f t="shared" si="82"/>
        <v>0</v>
      </c>
      <c r="P213" s="27">
        <f t="shared" si="82"/>
        <v>0</v>
      </c>
      <c r="Q213" s="27">
        <f t="shared" si="82"/>
        <v>0</v>
      </c>
      <c r="R213" s="27">
        <f t="shared" si="82"/>
        <v>0</v>
      </c>
      <c r="S213" s="27">
        <f t="shared" si="82"/>
        <v>0</v>
      </c>
      <c r="T213" s="27">
        <f t="shared" si="82"/>
        <v>0</v>
      </c>
      <c r="U213" s="27">
        <f t="shared" si="82"/>
        <v>0</v>
      </c>
      <c r="V213" s="27">
        <f t="shared" si="82"/>
        <v>0</v>
      </c>
      <c r="W213" s="27">
        <f t="shared" si="82"/>
        <v>0</v>
      </c>
      <c r="X213" s="27">
        <f t="shared" si="82"/>
        <v>0</v>
      </c>
      <c r="Y213" s="27">
        <f t="shared" si="82"/>
        <v>0</v>
      </c>
      <c r="Z213" s="27">
        <f t="shared" si="82"/>
        <v>0</v>
      </c>
      <c r="AA213" s="27">
        <f t="shared" si="82"/>
        <v>0</v>
      </c>
      <c r="AB213" s="27">
        <f t="shared" si="82"/>
        <v>0</v>
      </c>
      <c r="AC213" s="27">
        <f t="shared" si="82"/>
        <v>0</v>
      </c>
      <c r="AD213" s="27">
        <f t="shared" si="82"/>
        <v>0</v>
      </c>
      <c r="AE213" s="27">
        <f t="shared" si="82"/>
        <v>0</v>
      </c>
      <c r="AF213" s="27">
        <f t="shared" si="82"/>
        <v>0</v>
      </c>
      <c r="AG213" s="27">
        <f t="shared" si="82"/>
        <v>0</v>
      </c>
      <c r="AH213" s="27">
        <f t="shared" si="82"/>
        <v>0</v>
      </c>
      <c r="AI213" s="27">
        <f t="shared" si="82"/>
        <v>0</v>
      </c>
      <c r="AJ213" s="27">
        <f t="shared" si="82"/>
        <v>0</v>
      </c>
      <c r="AK213" s="27">
        <f t="shared" si="82"/>
        <v>0</v>
      </c>
      <c r="AL213" s="27">
        <f t="shared" si="82"/>
        <v>0</v>
      </c>
      <c r="AM213" s="27">
        <f t="shared" si="82"/>
        <v>0</v>
      </c>
      <c r="AN213" s="27">
        <f t="shared" si="82"/>
        <v>0</v>
      </c>
      <c r="AO213" s="27">
        <f t="shared" si="82"/>
        <v>0</v>
      </c>
      <c r="AP213" s="27">
        <f t="shared" si="82"/>
        <v>0</v>
      </c>
      <c r="AQ213" s="27">
        <f t="shared" si="82"/>
        <v>0</v>
      </c>
      <c r="AR213" s="27">
        <f t="shared" si="82"/>
        <v>0</v>
      </c>
      <c r="AS213" s="27">
        <f t="shared" si="82"/>
        <v>0</v>
      </c>
      <c r="AT213" s="27">
        <f t="shared" si="82"/>
        <v>0</v>
      </c>
      <c r="AU213" s="27">
        <f t="shared" si="82"/>
        <v>0</v>
      </c>
      <c r="AV213" s="27">
        <f t="shared" ref="AV213:BY213" si="84">AV212</f>
        <v>0</v>
      </c>
      <c r="AW213" s="27">
        <f t="shared" si="84"/>
        <v>0</v>
      </c>
      <c r="AX213" s="27">
        <f t="shared" si="84"/>
        <v>0</v>
      </c>
      <c r="AY213" s="27">
        <f t="shared" si="84"/>
        <v>0</v>
      </c>
      <c r="AZ213" s="27">
        <f t="shared" si="84"/>
        <v>0</v>
      </c>
      <c r="BA213" s="27">
        <f t="shared" si="84"/>
        <v>0</v>
      </c>
      <c r="BB213" s="27">
        <f t="shared" si="84"/>
        <v>0</v>
      </c>
      <c r="BC213" s="27">
        <f t="shared" si="84"/>
        <v>0</v>
      </c>
      <c r="BD213" s="27">
        <f t="shared" si="84"/>
        <v>0</v>
      </c>
      <c r="BE213" s="27">
        <f t="shared" si="84"/>
        <v>0</v>
      </c>
      <c r="BF213" s="27">
        <f t="shared" si="84"/>
        <v>0</v>
      </c>
      <c r="BG213" s="27">
        <f t="shared" si="84"/>
        <v>0</v>
      </c>
      <c r="BH213" s="27">
        <f t="shared" si="84"/>
        <v>0</v>
      </c>
      <c r="BI213" s="27">
        <f t="shared" si="84"/>
        <v>0</v>
      </c>
      <c r="BJ213" s="27">
        <f t="shared" si="84"/>
        <v>0</v>
      </c>
      <c r="BK213" s="27">
        <f t="shared" si="84"/>
        <v>0</v>
      </c>
      <c r="BL213" s="27">
        <f t="shared" si="84"/>
        <v>0</v>
      </c>
      <c r="BM213" s="27">
        <f t="shared" si="84"/>
        <v>0</v>
      </c>
      <c r="BN213" s="27">
        <f t="shared" si="84"/>
        <v>0</v>
      </c>
      <c r="BO213" s="27">
        <f t="shared" si="84"/>
        <v>0</v>
      </c>
      <c r="BP213" s="27">
        <f t="shared" si="84"/>
        <v>0</v>
      </c>
      <c r="BQ213" s="27">
        <f t="shared" si="84"/>
        <v>0</v>
      </c>
      <c r="BR213" s="27">
        <f t="shared" si="84"/>
        <v>0</v>
      </c>
      <c r="BS213" s="27">
        <f t="shared" si="84"/>
        <v>0</v>
      </c>
      <c r="BT213" s="27">
        <f t="shared" si="84"/>
        <v>0</v>
      </c>
      <c r="BU213" s="27">
        <f t="shared" si="84"/>
        <v>0</v>
      </c>
      <c r="BV213" s="27">
        <f t="shared" si="84"/>
        <v>0</v>
      </c>
      <c r="BW213" s="27">
        <f t="shared" si="84"/>
        <v>0</v>
      </c>
      <c r="BX213" s="27">
        <f t="shared" si="84"/>
        <v>0</v>
      </c>
      <c r="BY213" s="27">
        <f t="shared" si="84"/>
        <v>0</v>
      </c>
    </row>
    <row r="214" spans="2:77" outlineLevel="1">
      <c r="B214" s="25" t="s">
        <v>888</v>
      </c>
      <c r="C214" s="27">
        <f t="shared" si="82"/>
        <v>0</v>
      </c>
      <c r="D214" s="27">
        <f t="shared" si="82"/>
        <v>0</v>
      </c>
      <c r="E214" s="27">
        <f t="shared" si="82"/>
        <v>0</v>
      </c>
      <c r="F214" s="27">
        <f t="shared" si="82"/>
        <v>0</v>
      </c>
      <c r="G214" s="27">
        <f t="shared" si="82"/>
        <v>0</v>
      </c>
      <c r="H214" s="27">
        <f t="shared" si="82"/>
        <v>0</v>
      </c>
      <c r="I214" s="27">
        <f t="shared" si="82"/>
        <v>0</v>
      </c>
      <c r="J214" s="27">
        <f t="shared" si="82"/>
        <v>0</v>
      </c>
      <c r="K214" s="27">
        <f t="shared" si="82"/>
        <v>0</v>
      </c>
      <c r="L214" s="27">
        <f t="shared" si="82"/>
        <v>0</v>
      </c>
      <c r="M214" s="27">
        <f t="shared" si="82"/>
        <v>0</v>
      </c>
      <c r="N214" s="27">
        <f t="shared" si="82"/>
        <v>0</v>
      </c>
      <c r="O214" s="27">
        <f t="shared" si="82"/>
        <v>0</v>
      </c>
      <c r="P214" s="27">
        <f t="shared" si="82"/>
        <v>0</v>
      </c>
      <c r="Q214" s="27">
        <f t="shared" si="82"/>
        <v>0</v>
      </c>
      <c r="R214" s="27">
        <f t="shared" si="82"/>
        <v>0</v>
      </c>
      <c r="S214" s="27">
        <f t="shared" si="82"/>
        <v>0</v>
      </c>
      <c r="T214" s="27">
        <f t="shared" si="82"/>
        <v>0</v>
      </c>
      <c r="U214" s="27">
        <f t="shared" si="82"/>
        <v>0</v>
      </c>
      <c r="V214" s="27">
        <f t="shared" si="82"/>
        <v>0</v>
      </c>
      <c r="W214" s="27">
        <f t="shared" si="82"/>
        <v>0</v>
      </c>
      <c r="X214" s="27">
        <f t="shared" si="82"/>
        <v>0</v>
      </c>
      <c r="Y214" s="27">
        <f t="shared" si="82"/>
        <v>0</v>
      </c>
      <c r="Z214" s="27">
        <f t="shared" si="82"/>
        <v>0</v>
      </c>
      <c r="AA214" s="27">
        <f t="shared" si="82"/>
        <v>0</v>
      </c>
      <c r="AB214" s="27">
        <f t="shared" si="82"/>
        <v>0</v>
      </c>
      <c r="AC214" s="27">
        <f t="shared" si="82"/>
        <v>0</v>
      </c>
      <c r="AD214" s="27">
        <f t="shared" si="82"/>
        <v>0</v>
      </c>
      <c r="AE214" s="27">
        <f t="shared" si="82"/>
        <v>0</v>
      </c>
      <c r="AF214" s="27">
        <f t="shared" si="82"/>
        <v>0</v>
      </c>
      <c r="AG214" s="27">
        <f t="shared" si="82"/>
        <v>0</v>
      </c>
      <c r="AH214" s="27">
        <f t="shared" si="82"/>
        <v>0</v>
      </c>
      <c r="AI214" s="27">
        <f t="shared" si="82"/>
        <v>0</v>
      </c>
      <c r="AJ214" s="27">
        <f t="shared" si="82"/>
        <v>0</v>
      </c>
      <c r="AK214" s="27">
        <f t="shared" si="82"/>
        <v>0</v>
      </c>
      <c r="AL214" s="27">
        <f t="shared" si="82"/>
        <v>0</v>
      </c>
      <c r="AM214" s="27">
        <f t="shared" si="82"/>
        <v>0</v>
      </c>
      <c r="AN214" s="27">
        <f t="shared" si="82"/>
        <v>0</v>
      </c>
      <c r="AO214" s="27">
        <f t="shared" si="82"/>
        <v>0</v>
      </c>
      <c r="AP214" s="27">
        <f t="shared" si="82"/>
        <v>0</v>
      </c>
      <c r="AQ214" s="27">
        <f t="shared" si="82"/>
        <v>0</v>
      </c>
      <c r="AR214" s="27">
        <f t="shared" si="82"/>
        <v>0</v>
      </c>
      <c r="AS214" s="27">
        <f t="shared" si="82"/>
        <v>0</v>
      </c>
      <c r="AT214" s="27">
        <f t="shared" si="82"/>
        <v>0</v>
      </c>
      <c r="AU214" s="27">
        <f t="shared" si="82"/>
        <v>0</v>
      </c>
      <c r="AV214" s="27">
        <f t="shared" ref="AV214:BY214" si="85">AV213</f>
        <v>0</v>
      </c>
      <c r="AW214" s="27">
        <f t="shared" si="85"/>
        <v>0</v>
      </c>
      <c r="AX214" s="27">
        <f t="shared" si="85"/>
        <v>0</v>
      </c>
      <c r="AY214" s="27">
        <f t="shared" si="85"/>
        <v>0</v>
      </c>
      <c r="AZ214" s="27">
        <f t="shared" si="85"/>
        <v>0</v>
      </c>
      <c r="BA214" s="27">
        <f t="shared" si="85"/>
        <v>0</v>
      </c>
      <c r="BB214" s="27">
        <f t="shared" si="85"/>
        <v>0</v>
      </c>
      <c r="BC214" s="27">
        <f t="shared" si="85"/>
        <v>0</v>
      </c>
      <c r="BD214" s="27">
        <f t="shared" si="85"/>
        <v>0</v>
      </c>
      <c r="BE214" s="27">
        <f t="shared" si="85"/>
        <v>0</v>
      </c>
      <c r="BF214" s="27">
        <f t="shared" si="85"/>
        <v>0</v>
      </c>
      <c r="BG214" s="27">
        <f t="shared" si="85"/>
        <v>0</v>
      </c>
      <c r="BH214" s="27">
        <f t="shared" si="85"/>
        <v>0</v>
      </c>
      <c r="BI214" s="27">
        <f t="shared" si="85"/>
        <v>0</v>
      </c>
      <c r="BJ214" s="27">
        <f t="shared" si="85"/>
        <v>0</v>
      </c>
      <c r="BK214" s="27">
        <f t="shared" si="85"/>
        <v>0</v>
      </c>
      <c r="BL214" s="27">
        <f t="shared" si="85"/>
        <v>0</v>
      </c>
      <c r="BM214" s="27">
        <f t="shared" si="85"/>
        <v>0</v>
      </c>
      <c r="BN214" s="27">
        <f t="shared" si="85"/>
        <v>0</v>
      </c>
      <c r="BO214" s="27">
        <f t="shared" si="85"/>
        <v>0</v>
      </c>
      <c r="BP214" s="27">
        <f t="shared" si="85"/>
        <v>0</v>
      </c>
      <c r="BQ214" s="27">
        <f t="shared" si="85"/>
        <v>0</v>
      </c>
      <c r="BR214" s="27">
        <f t="shared" si="85"/>
        <v>0</v>
      </c>
      <c r="BS214" s="27">
        <f t="shared" si="85"/>
        <v>0</v>
      </c>
      <c r="BT214" s="27">
        <f t="shared" si="85"/>
        <v>0</v>
      </c>
      <c r="BU214" s="27">
        <f t="shared" si="85"/>
        <v>0</v>
      </c>
      <c r="BV214" s="27">
        <f t="shared" si="85"/>
        <v>0</v>
      </c>
      <c r="BW214" s="27">
        <f t="shared" si="85"/>
        <v>0</v>
      </c>
      <c r="BX214" s="27">
        <f t="shared" si="85"/>
        <v>0</v>
      </c>
      <c r="BY214" s="27">
        <f t="shared" si="85"/>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6">C216</f>
        <v>0</v>
      </c>
      <c r="D217" s="27">
        <f t="shared" si="86"/>
        <v>0</v>
      </c>
      <c r="E217" s="27">
        <f t="shared" si="86"/>
        <v>0</v>
      </c>
      <c r="F217" s="27">
        <f t="shared" si="86"/>
        <v>0</v>
      </c>
      <c r="G217" s="27">
        <f t="shared" si="86"/>
        <v>0</v>
      </c>
      <c r="H217" s="27">
        <f t="shared" si="86"/>
        <v>0</v>
      </c>
      <c r="I217" s="27">
        <f t="shared" si="86"/>
        <v>0</v>
      </c>
      <c r="J217" s="27">
        <f t="shared" si="86"/>
        <v>0</v>
      </c>
      <c r="K217" s="27">
        <f t="shared" si="86"/>
        <v>0</v>
      </c>
      <c r="L217" s="27">
        <f t="shared" si="86"/>
        <v>0</v>
      </c>
      <c r="M217" s="27">
        <f t="shared" si="86"/>
        <v>0</v>
      </c>
      <c r="N217" s="27">
        <f t="shared" si="86"/>
        <v>0</v>
      </c>
      <c r="O217" s="27">
        <f t="shared" si="86"/>
        <v>0</v>
      </c>
      <c r="P217" s="27">
        <f t="shared" si="86"/>
        <v>0</v>
      </c>
      <c r="Q217" s="27">
        <f t="shared" si="86"/>
        <v>0</v>
      </c>
      <c r="R217" s="27">
        <f t="shared" si="86"/>
        <v>150</v>
      </c>
      <c r="S217" s="27">
        <f t="shared" si="86"/>
        <v>0</v>
      </c>
      <c r="T217" s="27">
        <f t="shared" si="86"/>
        <v>0</v>
      </c>
      <c r="U217" s="27">
        <f t="shared" si="86"/>
        <v>0</v>
      </c>
      <c r="V217" s="27">
        <f t="shared" si="86"/>
        <v>0</v>
      </c>
      <c r="W217" s="27">
        <f t="shared" si="86"/>
        <v>0</v>
      </c>
      <c r="X217" s="27">
        <f t="shared" si="86"/>
        <v>0</v>
      </c>
      <c r="Y217" s="27">
        <f t="shared" si="86"/>
        <v>0</v>
      </c>
      <c r="Z217" s="27">
        <f t="shared" si="86"/>
        <v>0</v>
      </c>
      <c r="AA217" s="27">
        <f t="shared" si="86"/>
        <v>0</v>
      </c>
      <c r="AB217" s="27">
        <f t="shared" si="86"/>
        <v>0</v>
      </c>
      <c r="AC217" s="27">
        <f t="shared" si="86"/>
        <v>0</v>
      </c>
      <c r="AD217" s="27">
        <f t="shared" si="86"/>
        <v>0</v>
      </c>
      <c r="AE217" s="27">
        <f t="shared" si="86"/>
        <v>0</v>
      </c>
      <c r="AF217" s="27">
        <f t="shared" si="86"/>
        <v>0</v>
      </c>
      <c r="AG217" s="27">
        <f t="shared" si="86"/>
        <v>0</v>
      </c>
      <c r="AH217" s="27">
        <f t="shared" si="86"/>
        <v>0</v>
      </c>
      <c r="AI217" s="27">
        <f t="shared" si="86"/>
        <v>0</v>
      </c>
      <c r="AJ217" s="27">
        <f t="shared" si="86"/>
        <v>0</v>
      </c>
      <c r="AK217" s="27">
        <f t="shared" si="86"/>
        <v>0</v>
      </c>
      <c r="AL217" s="27">
        <f t="shared" si="86"/>
        <v>0</v>
      </c>
      <c r="AM217" s="27">
        <f t="shared" si="86"/>
        <v>0</v>
      </c>
      <c r="AN217" s="27">
        <f t="shared" si="86"/>
        <v>0</v>
      </c>
      <c r="AO217" s="27">
        <f t="shared" si="86"/>
        <v>0</v>
      </c>
      <c r="AP217" s="27">
        <f t="shared" si="86"/>
        <v>0</v>
      </c>
      <c r="AQ217" s="27">
        <f t="shared" si="86"/>
        <v>0</v>
      </c>
      <c r="AR217" s="27">
        <f t="shared" si="86"/>
        <v>0</v>
      </c>
      <c r="AS217" s="27">
        <f t="shared" si="86"/>
        <v>0</v>
      </c>
      <c r="AT217" s="27">
        <f t="shared" si="86"/>
        <v>0</v>
      </c>
      <c r="AU217" s="27">
        <f t="shared" si="86"/>
        <v>0</v>
      </c>
      <c r="AV217" s="27">
        <f t="shared" ref="AV217:BY217" si="87">AV216</f>
        <v>0</v>
      </c>
      <c r="AW217" s="27">
        <f t="shared" si="87"/>
        <v>0</v>
      </c>
      <c r="AX217" s="27">
        <f t="shared" si="87"/>
        <v>0</v>
      </c>
      <c r="AY217" s="27">
        <f t="shared" si="87"/>
        <v>0</v>
      </c>
      <c r="AZ217" s="27">
        <f t="shared" si="87"/>
        <v>0</v>
      </c>
      <c r="BA217" s="27">
        <f t="shared" si="87"/>
        <v>0</v>
      </c>
      <c r="BB217" s="27">
        <f t="shared" si="87"/>
        <v>0</v>
      </c>
      <c r="BC217" s="27">
        <f t="shared" si="87"/>
        <v>0</v>
      </c>
      <c r="BD217" s="27">
        <f t="shared" si="87"/>
        <v>0</v>
      </c>
      <c r="BE217" s="27">
        <f t="shared" si="87"/>
        <v>0</v>
      </c>
      <c r="BF217" s="27">
        <f t="shared" si="87"/>
        <v>0</v>
      </c>
      <c r="BG217" s="27">
        <f t="shared" si="87"/>
        <v>0</v>
      </c>
      <c r="BH217" s="27">
        <f t="shared" si="87"/>
        <v>0</v>
      </c>
      <c r="BI217" s="27">
        <f t="shared" si="87"/>
        <v>0</v>
      </c>
      <c r="BJ217" s="27">
        <f t="shared" si="87"/>
        <v>0</v>
      </c>
      <c r="BK217" s="27">
        <f t="shared" si="87"/>
        <v>150</v>
      </c>
      <c r="BL217" s="27">
        <f t="shared" si="87"/>
        <v>0</v>
      </c>
      <c r="BM217" s="27">
        <f t="shared" si="87"/>
        <v>0</v>
      </c>
      <c r="BN217" s="27">
        <f t="shared" si="87"/>
        <v>0</v>
      </c>
      <c r="BO217" s="27">
        <f t="shared" si="87"/>
        <v>0</v>
      </c>
      <c r="BP217" s="27">
        <f t="shared" si="87"/>
        <v>0</v>
      </c>
      <c r="BQ217" s="27">
        <f t="shared" si="87"/>
        <v>0</v>
      </c>
      <c r="BR217" s="27">
        <f t="shared" si="87"/>
        <v>0</v>
      </c>
      <c r="BS217" s="27">
        <f t="shared" si="87"/>
        <v>0</v>
      </c>
      <c r="BT217" s="27">
        <f t="shared" si="87"/>
        <v>0</v>
      </c>
      <c r="BU217" s="27">
        <f t="shared" si="87"/>
        <v>0</v>
      </c>
      <c r="BV217" s="27">
        <f t="shared" si="87"/>
        <v>0</v>
      </c>
      <c r="BW217" s="27">
        <f t="shared" si="87"/>
        <v>0</v>
      </c>
      <c r="BX217" s="27">
        <f t="shared" si="87"/>
        <v>0</v>
      </c>
      <c r="BY217" s="27">
        <f t="shared" si="87"/>
        <v>0</v>
      </c>
    </row>
    <row r="218" spans="2:77" outlineLevel="1">
      <c r="B218" s="25" t="s">
        <v>887</v>
      </c>
      <c r="C218" s="27">
        <f t="shared" si="86"/>
        <v>0</v>
      </c>
      <c r="D218" s="27">
        <f t="shared" si="86"/>
        <v>0</v>
      </c>
      <c r="E218" s="27">
        <f t="shared" si="86"/>
        <v>0</v>
      </c>
      <c r="F218" s="27">
        <f t="shared" si="86"/>
        <v>0</v>
      </c>
      <c r="G218" s="27">
        <f t="shared" si="86"/>
        <v>0</v>
      </c>
      <c r="H218" s="27">
        <f t="shared" si="86"/>
        <v>0</v>
      </c>
      <c r="I218" s="27">
        <f t="shared" si="86"/>
        <v>0</v>
      </c>
      <c r="J218" s="27">
        <f t="shared" si="86"/>
        <v>0</v>
      </c>
      <c r="K218" s="27">
        <f t="shared" si="86"/>
        <v>0</v>
      </c>
      <c r="L218" s="27">
        <f t="shared" si="86"/>
        <v>0</v>
      </c>
      <c r="M218" s="27">
        <f t="shared" si="86"/>
        <v>0</v>
      </c>
      <c r="N218" s="27">
        <f t="shared" si="86"/>
        <v>0</v>
      </c>
      <c r="O218" s="27">
        <f t="shared" si="86"/>
        <v>0</v>
      </c>
      <c r="P218" s="27">
        <f t="shared" si="86"/>
        <v>0</v>
      </c>
      <c r="Q218" s="27">
        <f t="shared" si="86"/>
        <v>0</v>
      </c>
      <c r="R218" s="27">
        <f t="shared" si="86"/>
        <v>150</v>
      </c>
      <c r="S218" s="27">
        <f t="shared" si="86"/>
        <v>0</v>
      </c>
      <c r="T218" s="27">
        <f t="shared" si="86"/>
        <v>0</v>
      </c>
      <c r="U218" s="27">
        <f t="shared" si="86"/>
        <v>0</v>
      </c>
      <c r="V218" s="27">
        <f t="shared" si="86"/>
        <v>0</v>
      </c>
      <c r="W218" s="27">
        <f t="shared" si="86"/>
        <v>0</v>
      </c>
      <c r="X218" s="27">
        <f t="shared" si="86"/>
        <v>0</v>
      </c>
      <c r="Y218" s="27">
        <f t="shared" si="86"/>
        <v>0</v>
      </c>
      <c r="Z218" s="27">
        <f t="shared" si="86"/>
        <v>0</v>
      </c>
      <c r="AA218" s="27">
        <f t="shared" si="86"/>
        <v>0</v>
      </c>
      <c r="AB218" s="27">
        <f t="shared" si="86"/>
        <v>0</v>
      </c>
      <c r="AC218" s="27">
        <f t="shared" si="86"/>
        <v>0</v>
      </c>
      <c r="AD218" s="27">
        <f t="shared" si="86"/>
        <v>0</v>
      </c>
      <c r="AE218" s="27">
        <f t="shared" si="86"/>
        <v>0</v>
      </c>
      <c r="AF218" s="27">
        <f t="shared" si="86"/>
        <v>0</v>
      </c>
      <c r="AG218" s="27">
        <f t="shared" si="86"/>
        <v>0</v>
      </c>
      <c r="AH218" s="27">
        <f t="shared" si="86"/>
        <v>0</v>
      </c>
      <c r="AI218" s="27">
        <f t="shared" si="86"/>
        <v>0</v>
      </c>
      <c r="AJ218" s="27">
        <f t="shared" si="86"/>
        <v>0</v>
      </c>
      <c r="AK218" s="27">
        <f t="shared" si="86"/>
        <v>0</v>
      </c>
      <c r="AL218" s="27">
        <f t="shared" si="86"/>
        <v>0</v>
      </c>
      <c r="AM218" s="27">
        <f t="shared" si="86"/>
        <v>0</v>
      </c>
      <c r="AN218" s="27">
        <f t="shared" si="86"/>
        <v>0</v>
      </c>
      <c r="AO218" s="27">
        <f t="shared" si="86"/>
        <v>0</v>
      </c>
      <c r="AP218" s="27">
        <f t="shared" si="86"/>
        <v>0</v>
      </c>
      <c r="AQ218" s="27">
        <f t="shared" si="86"/>
        <v>0</v>
      </c>
      <c r="AR218" s="27">
        <f t="shared" si="86"/>
        <v>0</v>
      </c>
      <c r="AS218" s="27">
        <f t="shared" si="86"/>
        <v>0</v>
      </c>
      <c r="AT218" s="27">
        <f t="shared" si="86"/>
        <v>0</v>
      </c>
      <c r="AU218" s="27">
        <f t="shared" si="86"/>
        <v>0</v>
      </c>
      <c r="AV218" s="27">
        <f t="shared" ref="AV218:BY218" si="88">AV217</f>
        <v>0</v>
      </c>
      <c r="AW218" s="27">
        <f t="shared" si="88"/>
        <v>0</v>
      </c>
      <c r="AX218" s="27">
        <f t="shared" si="88"/>
        <v>0</v>
      </c>
      <c r="AY218" s="27">
        <f t="shared" si="88"/>
        <v>0</v>
      </c>
      <c r="AZ218" s="27">
        <f t="shared" si="88"/>
        <v>0</v>
      </c>
      <c r="BA218" s="27">
        <f t="shared" si="88"/>
        <v>0</v>
      </c>
      <c r="BB218" s="27">
        <f t="shared" si="88"/>
        <v>0</v>
      </c>
      <c r="BC218" s="27">
        <f t="shared" si="88"/>
        <v>0</v>
      </c>
      <c r="BD218" s="27">
        <f t="shared" si="88"/>
        <v>0</v>
      </c>
      <c r="BE218" s="27">
        <f t="shared" si="88"/>
        <v>0</v>
      </c>
      <c r="BF218" s="27">
        <f t="shared" si="88"/>
        <v>0</v>
      </c>
      <c r="BG218" s="27">
        <f t="shared" si="88"/>
        <v>0</v>
      </c>
      <c r="BH218" s="27">
        <f t="shared" si="88"/>
        <v>0</v>
      </c>
      <c r="BI218" s="27">
        <f t="shared" si="88"/>
        <v>0</v>
      </c>
      <c r="BJ218" s="27">
        <f t="shared" si="88"/>
        <v>0</v>
      </c>
      <c r="BK218" s="27">
        <f t="shared" si="88"/>
        <v>150</v>
      </c>
      <c r="BL218" s="27">
        <f t="shared" si="88"/>
        <v>0</v>
      </c>
      <c r="BM218" s="27">
        <f t="shared" si="88"/>
        <v>0</v>
      </c>
      <c r="BN218" s="27">
        <f t="shared" si="88"/>
        <v>0</v>
      </c>
      <c r="BO218" s="27">
        <f t="shared" si="88"/>
        <v>0</v>
      </c>
      <c r="BP218" s="27">
        <f t="shared" si="88"/>
        <v>0</v>
      </c>
      <c r="BQ218" s="27">
        <f t="shared" si="88"/>
        <v>0</v>
      </c>
      <c r="BR218" s="27">
        <f t="shared" si="88"/>
        <v>0</v>
      </c>
      <c r="BS218" s="27">
        <f t="shared" si="88"/>
        <v>0</v>
      </c>
      <c r="BT218" s="27">
        <f t="shared" si="88"/>
        <v>0</v>
      </c>
      <c r="BU218" s="27">
        <f t="shared" si="88"/>
        <v>0</v>
      </c>
      <c r="BV218" s="27">
        <f t="shared" si="88"/>
        <v>0</v>
      </c>
      <c r="BW218" s="27">
        <f t="shared" si="88"/>
        <v>0</v>
      </c>
      <c r="BX218" s="27">
        <f t="shared" si="88"/>
        <v>0</v>
      </c>
      <c r="BY218" s="27">
        <f t="shared" si="88"/>
        <v>0</v>
      </c>
    </row>
    <row r="219" spans="2:77" outlineLevel="1">
      <c r="B219" s="25" t="s">
        <v>888</v>
      </c>
      <c r="C219" s="27">
        <f t="shared" si="86"/>
        <v>0</v>
      </c>
      <c r="D219" s="27">
        <f t="shared" si="86"/>
        <v>0</v>
      </c>
      <c r="E219" s="27">
        <f t="shared" si="86"/>
        <v>0</v>
      </c>
      <c r="F219" s="27">
        <f t="shared" si="86"/>
        <v>0</v>
      </c>
      <c r="G219" s="27">
        <f t="shared" si="86"/>
        <v>0</v>
      </c>
      <c r="H219" s="27">
        <f t="shared" si="86"/>
        <v>0</v>
      </c>
      <c r="I219" s="27">
        <f t="shared" si="86"/>
        <v>0</v>
      </c>
      <c r="J219" s="27">
        <f t="shared" si="86"/>
        <v>0</v>
      </c>
      <c r="K219" s="27">
        <f t="shared" si="86"/>
        <v>0</v>
      </c>
      <c r="L219" s="27">
        <f t="shared" si="86"/>
        <v>0</v>
      </c>
      <c r="M219" s="27">
        <f t="shared" si="86"/>
        <v>0</v>
      </c>
      <c r="N219" s="27">
        <f t="shared" si="86"/>
        <v>0</v>
      </c>
      <c r="O219" s="27">
        <f t="shared" si="86"/>
        <v>0</v>
      </c>
      <c r="P219" s="27">
        <f t="shared" si="86"/>
        <v>0</v>
      </c>
      <c r="Q219" s="27">
        <f t="shared" si="86"/>
        <v>0</v>
      </c>
      <c r="R219" s="27">
        <f t="shared" si="86"/>
        <v>150</v>
      </c>
      <c r="S219" s="27">
        <f t="shared" si="86"/>
        <v>0</v>
      </c>
      <c r="T219" s="27">
        <f t="shared" si="86"/>
        <v>0</v>
      </c>
      <c r="U219" s="27">
        <f t="shared" si="86"/>
        <v>0</v>
      </c>
      <c r="V219" s="27">
        <f t="shared" si="86"/>
        <v>0</v>
      </c>
      <c r="W219" s="27">
        <f t="shared" si="86"/>
        <v>0</v>
      </c>
      <c r="X219" s="27">
        <f t="shared" si="86"/>
        <v>0</v>
      </c>
      <c r="Y219" s="27">
        <f t="shared" si="86"/>
        <v>0</v>
      </c>
      <c r="Z219" s="27">
        <f t="shared" si="86"/>
        <v>0</v>
      </c>
      <c r="AA219" s="27">
        <f t="shared" si="86"/>
        <v>0</v>
      </c>
      <c r="AB219" s="27">
        <f t="shared" si="86"/>
        <v>0</v>
      </c>
      <c r="AC219" s="27">
        <f t="shared" si="86"/>
        <v>0</v>
      </c>
      <c r="AD219" s="27">
        <f t="shared" si="86"/>
        <v>0</v>
      </c>
      <c r="AE219" s="27">
        <f t="shared" si="86"/>
        <v>0</v>
      </c>
      <c r="AF219" s="27">
        <f t="shared" si="86"/>
        <v>0</v>
      </c>
      <c r="AG219" s="27">
        <f t="shared" si="86"/>
        <v>0</v>
      </c>
      <c r="AH219" s="27">
        <f t="shared" si="86"/>
        <v>0</v>
      </c>
      <c r="AI219" s="27">
        <f t="shared" si="86"/>
        <v>0</v>
      </c>
      <c r="AJ219" s="27">
        <f t="shared" si="86"/>
        <v>0</v>
      </c>
      <c r="AK219" s="27">
        <f t="shared" si="86"/>
        <v>0</v>
      </c>
      <c r="AL219" s="27">
        <f t="shared" si="86"/>
        <v>0</v>
      </c>
      <c r="AM219" s="27">
        <f t="shared" si="86"/>
        <v>0</v>
      </c>
      <c r="AN219" s="27">
        <f t="shared" si="86"/>
        <v>0</v>
      </c>
      <c r="AO219" s="27">
        <f t="shared" si="86"/>
        <v>0</v>
      </c>
      <c r="AP219" s="27">
        <f t="shared" si="86"/>
        <v>0</v>
      </c>
      <c r="AQ219" s="27">
        <f t="shared" si="86"/>
        <v>0</v>
      </c>
      <c r="AR219" s="27">
        <f t="shared" si="86"/>
        <v>0</v>
      </c>
      <c r="AS219" s="27">
        <f t="shared" si="86"/>
        <v>0</v>
      </c>
      <c r="AT219" s="27">
        <f t="shared" si="86"/>
        <v>0</v>
      </c>
      <c r="AU219" s="27">
        <f t="shared" si="86"/>
        <v>0</v>
      </c>
      <c r="AV219" s="27">
        <f t="shared" ref="AV219:BY219" si="89">AV218</f>
        <v>0</v>
      </c>
      <c r="AW219" s="27">
        <f t="shared" si="89"/>
        <v>0</v>
      </c>
      <c r="AX219" s="27">
        <f t="shared" si="89"/>
        <v>0</v>
      </c>
      <c r="AY219" s="27">
        <f t="shared" si="89"/>
        <v>0</v>
      </c>
      <c r="AZ219" s="27">
        <f t="shared" si="89"/>
        <v>0</v>
      </c>
      <c r="BA219" s="27">
        <f t="shared" si="89"/>
        <v>0</v>
      </c>
      <c r="BB219" s="27">
        <f t="shared" si="89"/>
        <v>0</v>
      </c>
      <c r="BC219" s="27">
        <f t="shared" si="89"/>
        <v>0</v>
      </c>
      <c r="BD219" s="27">
        <f t="shared" si="89"/>
        <v>0</v>
      </c>
      <c r="BE219" s="27">
        <f t="shared" si="89"/>
        <v>0</v>
      </c>
      <c r="BF219" s="27">
        <f t="shared" si="89"/>
        <v>0</v>
      </c>
      <c r="BG219" s="27">
        <f t="shared" si="89"/>
        <v>0</v>
      </c>
      <c r="BH219" s="27">
        <f t="shared" si="89"/>
        <v>0</v>
      </c>
      <c r="BI219" s="27">
        <f t="shared" si="89"/>
        <v>0</v>
      </c>
      <c r="BJ219" s="27">
        <f t="shared" si="89"/>
        <v>0</v>
      </c>
      <c r="BK219" s="27">
        <f t="shared" si="89"/>
        <v>150</v>
      </c>
      <c r="BL219" s="27">
        <f t="shared" si="89"/>
        <v>0</v>
      </c>
      <c r="BM219" s="27">
        <f t="shared" si="89"/>
        <v>0</v>
      </c>
      <c r="BN219" s="27">
        <f t="shared" si="89"/>
        <v>0</v>
      </c>
      <c r="BO219" s="27">
        <f t="shared" si="89"/>
        <v>0</v>
      </c>
      <c r="BP219" s="27">
        <f t="shared" si="89"/>
        <v>0</v>
      </c>
      <c r="BQ219" s="27">
        <f t="shared" si="89"/>
        <v>0</v>
      </c>
      <c r="BR219" s="27">
        <f t="shared" si="89"/>
        <v>0</v>
      </c>
      <c r="BS219" s="27">
        <f t="shared" si="89"/>
        <v>0</v>
      </c>
      <c r="BT219" s="27">
        <f t="shared" si="89"/>
        <v>0</v>
      </c>
      <c r="BU219" s="27">
        <f t="shared" si="89"/>
        <v>0</v>
      </c>
      <c r="BV219" s="27">
        <f t="shared" si="89"/>
        <v>0</v>
      </c>
      <c r="BW219" s="27">
        <f t="shared" si="89"/>
        <v>0</v>
      </c>
      <c r="BX219" s="27">
        <f t="shared" si="89"/>
        <v>0</v>
      </c>
      <c r="BY219" s="27">
        <f t="shared" si="8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90">C221</f>
        <v>0</v>
      </c>
      <c r="D222" s="27">
        <f t="shared" si="90"/>
        <v>0</v>
      </c>
      <c r="E222" s="27">
        <f t="shared" si="90"/>
        <v>0</v>
      </c>
      <c r="F222" s="27">
        <f t="shared" si="90"/>
        <v>0</v>
      </c>
      <c r="G222" s="27">
        <f t="shared" si="90"/>
        <v>0</v>
      </c>
      <c r="H222" s="27">
        <f t="shared" si="90"/>
        <v>0</v>
      </c>
      <c r="I222" s="27">
        <f t="shared" si="90"/>
        <v>0</v>
      </c>
      <c r="J222" s="27">
        <f t="shared" si="90"/>
        <v>0</v>
      </c>
      <c r="K222" s="27">
        <f t="shared" si="90"/>
        <v>0</v>
      </c>
      <c r="L222" s="27">
        <f t="shared" si="90"/>
        <v>0</v>
      </c>
      <c r="M222" s="27">
        <f t="shared" si="90"/>
        <v>0</v>
      </c>
      <c r="N222" s="27">
        <f t="shared" si="90"/>
        <v>0</v>
      </c>
      <c r="O222" s="27">
        <f t="shared" si="90"/>
        <v>0</v>
      </c>
      <c r="P222" s="27">
        <f t="shared" si="90"/>
        <v>0</v>
      </c>
      <c r="Q222" s="27">
        <f t="shared" si="90"/>
        <v>0</v>
      </c>
      <c r="R222" s="27">
        <f t="shared" si="90"/>
        <v>0</v>
      </c>
      <c r="S222" s="27">
        <f t="shared" si="90"/>
        <v>0</v>
      </c>
      <c r="T222" s="27">
        <f t="shared" si="90"/>
        <v>97</v>
      </c>
      <c r="U222" s="27">
        <f t="shared" si="90"/>
        <v>97</v>
      </c>
      <c r="V222" s="27">
        <f t="shared" si="90"/>
        <v>97</v>
      </c>
      <c r="W222" s="27">
        <f t="shared" si="90"/>
        <v>97</v>
      </c>
      <c r="X222" s="27">
        <f t="shared" si="90"/>
        <v>97</v>
      </c>
      <c r="Y222" s="27">
        <f t="shared" si="90"/>
        <v>97</v>
      </c>
      <c r="Z222" s="27">
        <f t="shared" si="90"/>
        <v>97</v>
      </c>
      <c r="AA222" s="27">
        <f t="shared" si="90"/>
        <v>97</v>
      </c>
      <c r="AB222" s="27">
        <f t="shared" si="90"/>
        <v>152</v>
      </c>
      <c r="AC222" s="27">
        <f t="shared" si="90"/>
        <v>152</v>
      </c>
      <c r="AD222" s="27">
        <f t="shared" si="90"/>
        <v>152</v>
      </c>
      <c r="AE222" s="27">
        <f t="shared" si="90"/>
        <v>0</v>
      </c>
      <c r="AF222" s="27">
        <f t="shared" si="90"/>
        <v>0</v>
      </c>
      <c r="AG222" s="27">
        <f t="shared" si="90"/>
        <v>0</v>
      </c>
      <c r="AH222" s="27">
        <f t="shared" si="90"/>
        <v>0</v>
      </c>
      <c r="AI222" s="27">
        <f t="shared" si="90"/>
        <v>0</v>
      </c>
      <c r="AJ222" s="27">
        <f t="shared" si="90"/>
        <v>0</v>
      </c>
      <c r="AK222" s="27">
        <f t="shared" si="90"/>
        <v>0</v>
      </c>
      <c r="AL222" s="27">
        <f t="shared" si="90"/>
        <v>0</v>
      </c>
      <c r="AM222" s="27">
        <f t="shared" si="90"/>
        <v>0</v>
      </c>
      <c r="AN222" s="27">
        <f t="shared" si="90"/>
        <v>0</v>
      </c>
      <c r="AO222" s="27">
        <f t="shared" si="90"/>
        <v>0</v>
      </c>
      <c r="AP222" s="27">
        <f t="shared" si="90"/>
        <v>0</v>
      </c>
      <c r="AQ222" s="27">
        <f t="shared" si="90"/>
        <v>0</v>
      </c>
      <c r="AR222" s="27">
        <f t="shared" si="90"/>
        <v>0</v>
      </c>
      <c r="AS222" s="27">
        <f t="shared" si="90"/>
        <v>0</v>
      </c>
      <c r="AT222" s="27">
        <f t="shared" si="90"/>
        <v>0</v>
      </c>
      <c r="AU222" s="27">
        <f t="shared" si="90"/>
        <v>0</v>
      </c>
      <c r="AV222" s="27">
        <f t="shared" ref="AV222:BY222" si="91">AV221</f>
        <v>0</v>
      </c>
      <c r="AW222" s="27">
        <f t="shared" si="91"/>
        <v>0</v>
      </c>
      <c r="AX222" s="27">
        <f t="shared" si="91"/>
        <v>0</v>
      </c>
      <c r="AY222" s="27">
        <f t="shared" si="91"/>
        <v>0</v>
      </c>
      <c r="AZ222" s="27">
        <f t="shared" si="91"/>
        <v>0</v>
      </c>
      <c r="BA222" s="27">
        <f t="shared" si="91"/>
        <v>0</v>
      </c>
      <c r="BB222" s="27">
        <f t="shared" si="91"/>
        <v>0</v>
      </c>
      <c r="BC222" s="27">
        <f t="shared" si="91"/>
        <v>0</v>
      </c>
      <c r="BD222" s="27">
        <f t="shared" si="91"/>
        <v>0</v>
      </c>
      <c r="BE222" s="27">
        <f t="shared" si="91"/>
        <v>0</v>
      </c>
      <c r="BF222" s="27">
        <f t="shared" si="91"/>
        <v>0</v>
      </c>
      <c r="BG222" s="27">
        <f t="shared" si="91"/>
        <v>0</v>
      </c>
      <c r="BH222" s="27">
        <f t="shared" si="91"/>
        <v>0</v>
      </c>
      <c r="BI222" s="27">
        <f t="shared" si="91"/>
        <v>0</v>
      </c>
      <c r="BJ222" s="27">
        <f t="shared" si="91"/>
        <v>0</v>
      </c>
      <c r="BK222" s="27">
        <f t="shared" si="91"/>
        <v>0</v>
      </c>
      <c r="BL222" s="27">
        <f t="shared" si="91"/>
        <v>0</v>
      </c>
      <c r="BM222" s="27">
        <f t="shared" si="91"/>
        <v>97</v>
      </c>
      <c r="BN222" s="27">
        <f t="shared" si="91"/>
        <v>97</v>
      </c>
      <c r="BO222" s="27">
        <f t="shared" si="91"/>
        <v>97</v>
      </c>
      <c r="BP222" s="27">
        <f t="shared" si="91"/>
        <v>97</v>
      </c>
      <c r="BQ222" s="27">
        <f t="shared" si="91"/>
        <v>97</v>
      </c>
      <c r="BR222" s="27">
        <f t="shared" si="91"/>
        <v>97</v>
      </c>
      <c r="BS222" s="27">
        <f t="shared" si="91"/>
        <v>97</v>
      </c>
      <c r="BT222" s="27">
        <f t="shared" si="91"/>
        <v>97</v>
      </c>
      <c r="BU222" s="27">
        <f t="shared" si="91"/>
        <v>152</v>
      </c>
      <c r="BV222" s="27">
        <f t="shared" si="91"/>
        <v>152</v>
      </c>
      <c r="BW222" s="27">
        <f t="shared" si="91"/>
        <v>152</v>
      </c>
      <c r="BX222" s="27">
        <f t="shared" si="91"/>
        <v>0</v>
      </c>
      <c r="BY222" s="27">
        <f t="shared" si="91"/>
        <v>0</v>
      </c>
    </row>
    <row r="223" spans="2:77" outlineLevel="1">
      <c r="B223" s="25" t="s">
        <v>887</v>
      </c>
      <c r="C223" s="27">
        <f t="shared" si="90"/>
        <v>0</v>
      </c>
      <c r="D223" s="27">
        <f t="shared" si="90"/>
        <v>0</v>
      </c>
      <c r="E223" s="27">
        <f t="shared" si="90"/>
        <v>0</v>
      </c>
      <c r="F223" s="27">
        <f t="shared" si="90"/>
        <v>0</v>
      </c>
      <c r="G223" s="27">
        <f t="shared" si="90"/>
        <v>0</v>
      </c>
      <c r="H223" s="27">
        <f t="shared" si="90"/>
        <v>0</v>
      </c>
      <c r="I223" s="27">
        <f t="shared" si="90"/>
        <v>0</v>
      </c>
      <c r="J223" s="27">
        <f t="shared" si="90"/>
        <v>0</v>
      </c>
      <c r="K223" s="27">
        <f t="shared" si="90"/>
        <v>0</v>
      </c>
      <c r="L223" s="27">
        <f t="shared" si="90"/>
        <v>0</v>
      </c>
      <c r="M223" s="27">
        <f t="shared" si="90"/>
        <v>0</v>
      </c>
      <c r="N223" s="27">
        <f t="shared" si="90"/>
        <v>0</v>
      </c>
      <c r="O223" s="27">
        <f t="shared" si="90"/>
        <v>0</v>
      </c>
      <c r="P223" s="27">
        <f t="shared" si="90"/>
        <v>0</v>
      </c>
      <c r="Q223" s="27">
        <f t="shared" si="90"/>
        <v>0</v>
      </c>
      <c r="R223" s="27">
        <f t="shared" si="90"/>
        <v>0</v>
      </c>
      <c r="S223" s="27">
        <f t="shared" si="90"/>
        <v>0</v>
      </c>
      <c r="T223" s="27">
        <f t="shared" si="90"/>
        <v>97</v>
      </c>
      <c r="U223" s="27">
        <f t="shared" si="90"/>
        <v>97</v>
      </c>
      <c r="V223" s="27">
        <f t="shared" si="90"/>
        <v>97</v>
      </c>
      <c r="W223" s="27">
        <f t="shared" si="90"/>
        <v>97</v>
      </c>
      <c r="X223" s="27">
        <f t="shared" si="90"/>
        <v>97</v>
      </c>
      <c r="Y223" s="27">
        <f t="shared" si="90"/>
        <v>97</v>
      </c>
      <c r="Z223" s="27">
        <f t="shared" si="90"/>
        <v>97</v>
      </c>
      <c r="AA223" s="27">
        <f t="shared" si="90"/>
        <v>97</v>
      </c>
      <c r="AB223" s="27">
        <f t="shared" si="90"/>
        <v>152</v>
      </c>
      <c r="AC223" s="27">
        <f t="shared" si="90"/>
        <v>152</v>
      </c>
      <c r="AD223" s="27">
        <f t="shared" si="90"/>
        <v>152</v>
      </c>
      <c r="AE223" s="27">
        <f t="shared" si="90"/>
        <v>0</v>
      </c>
      <c r="AF223" s="27">
        <f t="shared" si="90"/>
        <v>0</v>
      </c>
      <c r="AG223" s="27">
        <f t="shared" si="90"/>
        <v>0</v>
      </c>
      <c r="AH223" s="27">
        <f t="shared" si="90"/>
        <v>0</v>
      </c>
      <c r="AI223" s="27">
        <f t="shared" si="90"/>
        <v>0</v>
      </c>
      <c r="AJ223" s="27">
        <f t="shared" si="90"/>
        <v>0</v>
      </c>
      <c r="AK223" s="27">
        <f t="shared" si="90"/>
        <v>0</v>
      </c>
      <c r="AL223" s="27">
        <f t="shared" si="90"/>
        <v>0</v>
      </c>
      <c r="AM223" s="27">
        <f t="shared" si="90"/>
        <v>0</v>
      </c>
      <c r="AN223" s="27">
        <f t="shared" si="90"/>
        <v>0</v>
      </c>
      <c r="AO223" s="27">
        <f t="shared" si="90"/>
        <v>0</v>
      </c>
      <c r="AP223" s="27">
        <f t="shared" si="90"/>
        <v>0</v>
      </c>
      <c r="AQ223" s="27">
        <f t="shared" si="90"/>
        <v>0</v>
      </c>
      <c r="AR223" s="27">
        <f t="shared" si="90"/>
        <v>0</v>
      </c>
      <c r="AS223" s="27">
        <f t="shared" si="90"/>
        <v>0</v>
      </c>
      <c r="AT223" s="27">
        <f t="shared" si="90"/>
        <v>0</v>
      </c>
      <c r="AU223" s="27">
        <f t="shared" si="90"/>
        <v>0</v>
      </c>
      <c r="AV223" s="27">
        <f t="shared" ref="AV223:BY223" si="92">AV222</f>
        <v>0</v>
      </c>
      <c r="AW223" s="27">
        <f t="shared" si="92"/>
        <v>0</v>
      </c>
      <c r="AX223" s="27">
        <f t="shared" si="92"/>
        <v>0</v>
      </c>
      <c r="AY223" s="27">
        <f t="shared" si="92"/>
        <v>0</v>
      </c>
      <c r="AZ223" s="27">
        <f t="shared" si="92"/>
        <v>0</v>
      </c>
      <c r="BA223" s="27">
        <f t="shared" si="92"/>
        <v>0</v>
      </c>
      <c r="BB223" s="27">
        <f t="shared" si="92"/>
        <v>0</v>
      </c>
      <c r="BC223" s="27">
        <f t="shared" si="92"/>
        <v>0</v>
      </c>
      <c r="BD223" s="27">
        <f t="shared" si="92"/>
        <v>0</v>
      </c>
      <c r="BE223" s="27">
        <f t="shared" si="92"/>
        <v>0</v>
      </c>
      <c r="BF223" s="27">
        <f t="shared" si="92"/>
        <v>0</v>
      </c>
      <c r="BG223" s="27">
        <f t="shared" si="92"/>
        <v>0</v>
      </c>
      <c r="BH223" s="27">
        <f t="shared" si="92"/>
        <v>0</v>
      </c>
      <c r="BI223" s="27">
        <f t="shared" si="92"/>
        <v>0</v>
      </c>
      <c r="BJ223" s="27">
        <f t="shared" si="92"/>
        <v>0</v>
      </c>
      <c r="BK223" s="27">
        <f t="shared" si="92"/>
        <v>0</v>
      </c>
      <c r="BL223" s="27">
        <f t="shared" si="92"/>
        <v>0</v>
      </c>
      <c r="BM223" s="27">
        <f t="shared" si="92"/>
        <v>97</v>
      </c>
      <c r="BN223" s="27">
        <f t="shared" si="92"/>
        <v>97</v>
      </c>
      <c r="BO223" s="27">
        <f t="shared" si="92"/>
        <v>97</v>
      </c>
      <c r="BP223" s="27">
        <f t="shared" si="92"/>
        <v>97</v>
      </c>
      <c r="BQ223" s="27">
        <f t="shared" si="92"/>
        <v>97</v>
      </c>
      <c r="BR223" s="27">
        <f t="shared" si="92"/>
        <v>97</v>
      </c>
      <c r="BS223" s="27">
        <f t="shared" si="92"/>
        <v>97</v>
      </c>
      <c r="BT223" s="27">
        <f t="shared" si="92"/>
        <v>97</v>
      </c>
      <c r="BU223" s="27">
        <f t="shared" si="92"/>
        <v>152</v>
      </c>
      <c r="BV223" s="27">
        <f t="shared" si="92"/>
        <v>152</v>
      </c>
      <c r="BW223" s="27">
        <f t="shared" si="92"/>
        <v>152</v>
      </c>
      <c r="BX223" s="27">
        <f t="shared" si="92"/>
        <v>0</v>
      </c>
      <c r="BY223" s="27">
        <f t="shared" si="92"/>
        <v>0</v>
      </c>
    </row>
    <row r="224" spans="2:77" outlineLevel="1">
      <c r="B224" s="25" t="s">
        <v>888</v>
      </c>
      <c r="C224" s="27">
        <f t="shared" si="90"/>
        <v>0</v>
      </c>
      <c r="D224" s="27">
        <f t="shared" si="90"/>
        <v>0</v>
      </c>
      <c r="E224" s="27">
        <f t="shared" si="90"/>
        <v>0</v>
      </c>
      <c r="F224" s="27">
        <f t="shared" si="90"/>
        <v>0</v>
      </c>
      <c r="G224" s="27">
        <f t="shared" si="90"/>
        <v>0</v>
      </c>
      <c r="H224" s="27">
        <f t="shared" si="90"/>
        <v>0</v>
      </c>
      <c r="I224" s="27">
        <f t="shared" si="90"/>
        <v>0</v>
      </c>
      <c r="J224" s="27">
        <f t="shared" si="90"/>
        <v>0</v>
      </c>
      <c r="K224" s="27">
        <f t="shared" si="90"/>
        <v>0</v>
      </c>
      <c r="L224" s="27">
        <f t="shared" si="90"/>
        <v>0</v>
      </c>
      <c r="M224" s="27">
        <f t="shared" si="90"/>
        <v>0</v>
      </c>
      <c r="N224" s="27">
        <f t="shared" si="90"/>
        <v>0</v>
      </c>
      <c r="O224" s="27">
        <f t="shared" si="90"/>
        <v>0</v>
      </c>
      <c r="P224" s="27">
        <f t="shared" si="90"/>
        <v>0</v>
      </c>
      <c r="Q224" s="27">
        <f t="shared" si="90"/>
        <v>0</v>
      </c>
      <c r="R224" s="27">
        <f t="shared" si="90"/>
        <v>0</v>
      </c>
      <c r="S224" s="27">
        <f t="shared" si="90"/>
        <v>0</v>
      </c>
      <c r="T224" s="27">
        <f t="shared" si="90"/>
        <v>97</v>
      </c>
      <c r="U224" s="27">
        <f t="shared" si="90"/>
        <v>97</v>
      </c>
      <c r="V224" s="27">
        <f t="shared" si="90"/>
        <v>97</v>
      </c>
      <c r="W224" s="27">
        <f t="shared" si="90"/>
        <v>97</v>
      </c>
      <c r="X224" s="27">
        <f t="shared" si="90"/>
        <v>97</v>
      </c>
      <c r="Y224" s="27">
        <f t="shared" si="90"/>
        <v>97</v>
      </c>
      <c r="Z224" s="27">
        <f t="shared" si="90"/>
        <v>97</v>
      </c>
      <c r="AA224" s="27">
        <f t="shared" si="90"/>
        <v>97</v>
      </c>
      <c r="AB224" s="27">
        <f t="shared" si="90"/>
        <v>152</v>
      </c>
      <c r="AC224" s="27">
        <f t="shared" si="90"/>
        <v>152</v>
      </c>
      <c r="AD224" s="27">
        <f t="shared" si="90"/>
        <v>152</v>
      </c>
      <c r="AE224" s="27">
        <f t="shared" si="90"/>
        <v>0</v>
      </c>
      <c r="AF224" s="27">
        <f t="shared" si="90"/>
        <v>0</v>
      </c>
      <c r="AG224" s="27">
        <f t="shared" si="90"/>
        <v>0</v>
      </c>
      <c r="AH224" s="27">
        <f t="shared" si="90"/>
        <v>0</v>
      </c>
      <c r="AI224" s="27">
        <f t="shared" si="90"/>
        <v>0</v>
      </c>
      <c r="AJ224" s="27">
        <f t="shared" si="90"/>
        <v>0</v>
      </c>
      <c r="AK224" s="27">
        <f t="shared" si="90"/>
        <v>0</v>
      </c>
      <c r="AL224" s="27">
        <f t="shared" si="90"/>
        <v>0</v>
      </c>
      <c r="AM224" s="27">
        <f t="shared" si="90"/>
        <v>0</v>
      </c>
      <c r="AN224" s="27">
        <f t="shared" si="90"/>
        <v>0</v>
      </c>
      <c r="AO224" s="27">
        <f t="shared" si="90"/>
        <v>0</v>
      </c>
      <c r="AP224" s="27">
        <f t="shared" si="90"/>
        <v>0</v>
      </c>
      <c r="AQ224" s="27">
        <f t="shared" si="90"/>
        <v>0</v>
      </c>
      <c r="AR224" s="27">
        <f t="shared" si="90"/>
        <v>0</v>
      </c>
      <c r="AS224" s="27">
        <f t="shared" si="90"/>
        <v>0</v>
      </c>
      <c r="AT224" s="27">
        <f t="shared" si="90"/>
        <v>0</v>
      </c>
      <c r="AU224" s="27">
        <f t="shared" si="90"/>
        <v>0</v>
      </c>
      <c r="AV224" s="27">
        <f t="shared" ref="AV224:BY224" si="93">AV223</f>
        <v>0</v>
      </c>
      <c r="AW224" s="27">
        <f t="shared" si="93"/>
        <v>0</v>
      </c>
      <c r="AX224" s="27">
        <f t="shared" si="93"/>
        <v>0</v>
      </c>
      <c r="AY224" s="27">
        <f t="shared" si="93"/>
        <v>0</v>
      </c>
      <c r="AZ224" s="27">
        <f t="shared" si="93"/>
        <v>0</v>
      </c>
      <c r="BA224" s="27">
        <f t="shared" si="93"/>
        <v>0</v>
      </c>
      <c r="BB224" s="27">
        <f t="shared" si="93"/>
        <v>0</v>
      </c>
      <c r="BC224" s="27">
        <f t="shared" si="93"/>
        <v>0</v>
      </c>
      <c r="BD224" s="27">
        <f t="shared" si="93"/>
        <v>0</v>
      </c>
      <c r="BE224" s="27">
        <f t="shared" si="93"/>
        <v>0</v>
      </c>
      <c r="BF224" s="27">
        <f t="shared" si="93"/>
        <v>0</v>
      </c>
      <c r="BG224" s="27">
        <f t="shared" si="93"/>
        <v>0</v>
      </c>
      <c r="BH224" s="27">
        <f t="shared" si="93"/>
        <v>0</v>
      </c>
      <c r="BI224" s="27">
        <f t="shared" si="93"/>
        <v>0</v>
      </c>
      <c r="BJ224" s="27">
        <f t="shared" si="93"/>
        <v>0</v>
      </c>
      <c r="BK224" s="27">
        <f t="shared" si="93"/>
        <v>0</v>
      </c>
      <c r="BL224" s="27">
        <f t="shared" si="93"/>
        <v>0</v>
      </c>
      <c r="BM224" s="27">
        <f t="shared" si="93"/>
        <v>97</v>
      </c>
      <c r="BN224" s="27">
        <f t="shared" si="93"/>
        <v>97</v>
      </c>
      <c r="BO224" s="27">
        <f t="shared" si="93"/>
        <v>97</v>
      </c>
      <c r="BP224" s="27">
        <f t="shared" si="93"/>
        <v>97</v>
      </c>
      <c r="BQ224" s="27">
        <f t="shared" si="93"/>
        <v>97</v>
      </c>
      <c r="BR224" s="27">
        <f t="shared" si="93"/>
        <v>97</v>
      </c>
      <c r="BS224" s="27">
        <f t="shared" si="93"/>
        <v>97</v>
      </c>
      <c r="BT224" s="27">
        <f t="shared" si="93"/>
        <v>97</v>
      </c>
      <c r="BU224" s="27">
        <f t="shared" si="93"/>
        <v>152</v>
      </c>
      <c r="BV224" s="27">
        <f t="shared" si="93"/>
        <v>152</v>
      </c>
      <c r="BW224" s="27">
        <f t="shared" si="93"/>
        <v>152</v>
      </c>
      <c r="BX224" s="27">
        <f t="shared" si="93"/>
        <v>0</v>
      </c>
      <c r="BY224" s="27">
        <f t="shared" si="93"/>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4">C226</f>
        <v>0</v>
      </c>
      <c r="D227" s="27">
        <f t="shared" si="94"/>
        <v>0</v>
      </c>
      <c r="E227" s="27">
        <f t="shared" si="94"/>
        <v>0</v>
      </c>
      <c r="F227" s="27">
        <f t="shared" si="94"/>
        <v>0</v>
      </c>
      <c r="G227" s="27">
        <f t="shared" si="94"/>
        <v>0</v>
      </c>
      <c r="H227" s="27">
        <f t="shared" si="94"/>
        <v>0</v>
      </c>
      <c r="I227" s="27">
        <f t="shared" si="94"/>
        <v>0</v>
      </c>
      <c r="J227" s="27">
        <f t="shared" si="94"/>
        <v>0</v>
      </c>
      <c r="K227" s="27">
        <f t="shared" si="94"/>
        <v>0</v>
      </c>
      <c r="L227" s="27">
        <f t="shared" si="94"/>
        <v>0</v>
      </c>
      <c r="M227" s="27">
        <f t="shared" si="94"/>
        <v>0</v>
      </c>
      <c r="N227" s="27">
        <f t="shared" si="94"/>
        <v>0</v>
      </c>
      <c r="O227" s="27">
        <f t="shared" si="94"/>
        <v>0</v>
      </c>
      <c r="P227" s="27">
        <f t="shared" si="94"/>
        <v>0</v>
      </c>
      <c r="Q227" s="27">
        <f t="shared" si="94"/>
        <v>0</v>
      </c>
      <c r="R227" s="27">
        <f t="shared" si="94"/>
        <v>348</v>
      </c>
      <c r="S227" s="27">
        <f t="shared" si="94"/>
        <v>348</v>
      </c>
      <c r="T227" s="27">
        <f t="shared" si="94"/>
        <v>7</v>
      </c>
      <c r="U227" s="27">
        <f t="shared" si="94"/>
        <v>7</v>
      </c>
      <c r="V227" s="27">
        <f t="shared" si="94"/>
        <v>7</v>
      </c>
      <c r="W227" s="27">
        <f t="shared" si="94"/>
        <v>7</v>
      </c>
      <c r="X227" s="27">
        <f t="shared" si="94"/>
        <v>7</v>
      </c>
      <c r="Y227" s="27">
        <f t="shared" si="94"/>
        <v>7</v>
      </c>
      <c r="Z227" s="27">
        <f t="shared" si="94"/>
        <v>7</v>
      </c>
      <c r="AA227" s="27">
        <f t="shared" si="94"/>
        <v>7</v>
      </c>
      <c r="AB227" s="27">
        <f t="shared" si="94"/>
        <v>0</v>
      </c>
      <c r="AC227" s="27">
        <f t="shared" si="94"/>
        <v>0</v>
      </c>
      <c r="AD227" s="27">
        <f t="shared" si="94"/>
        <v>0</v>
      </c>
      <c r="AE227" s="27">
        <f t="shared" si="94"/>
        <v>0</v>
      </c>
      <c r="AF227" s="27">
        <f t="shared" si="94"/>
        <v>0</v>
      </c>
      <c r="AG227" s="27">
        <f t="shared" si="94"/>
        <v>0</v>
      </c>
      <c r="AH227" s="27">
        <f t="shared" si="94"/>
        <v>0</v>
      </c>
      <c r="AI227" s="27">
        <f t="shared" si="94"/>
        <v>0</v>
      </c>
      <c r="AJ227" s="27">
        <f t="shared" si="94"/>
        <v>0</v>
      </c>
      <c r="AK227" s="27">
        <f t="shared" si="94"/>
        <v>0</v>
      </c>
      <c r="AL227" s="27">
        <f t="shared" si="94"/>
        <v>0</v>
      </c>
      <c r="AM227" s="27">
        <f t="shared" si="94"/>
        <v>0</v>
      </c>
      <c r="AN227" s="27">
        <f t="shared" si="94"/>
        <v>0</v>
      </c>
      <c r="AO227" s="27">
        <f t="shared" si="94"/>
        <v>0</v>
      </c>
      <c r="AP227" s="27">
        <f t="shared" si="94"/>
        <v>0</v>
      </c>
      <c r="AQ227" s="27">
        <f t="shared" si="94"/>
        <v>0</v>
      </c>
      <c r="AR227" s="27">
        <f t="shared" si="94"/>
        <v>0</v>
      </c>
      <c r="AS227" s="27">
        <f t="shared" si="94"/>
        <v>0</v>
      </c>
      <c r="AT227" s="27">
        <f t="shared" si="94"/>
        <v>0</v>
      </c>
      <c r="AU227" s="27">
        <f t="shared" si="94"/>
        <v>0</v>
      </c>
      <c r="AV227" s="27">
        <f t="shared" ref="AV227:BY227" si="95">AV226</f>
        <v>0</v>
      </c>
      <c r="AW227" s="27">
        <f t="shared" si="95"/>
        <v>0</v>
      </c>
      <c r="AX227" s="27">
        <f t="shared" si="95"/>
        <v>0</v>
      </c>
      <c r="AY227" s="27">
        <f t="shared" si="95"/>
        <v>0</v>
      </c>
      <c r="AZ227" s="27">
        <f t="shared" si="95"/>
        <v>0</v>
      </c>
      <c r="BA227" s="27">
        <f t="shared" si="95"/>
        <v>0</v>
      </c>
      <c r="BB227" s="27">
        <f t="shared" si="95"/>
        <v>0</v>
      </c>
      <c r="BC227" s="27">
        <f t="shared" si="95"/>
        <v>0</v>
      </c>
      <c r="BD227" s="27">
        <f t="shared" si="95"/>
        <v>0</v>
      </c>
      <c r="BE227" s="27">
        <f t="shared" si="95"/>
        <v>0</v>
      </c>
      <c r="BF227" s="27">
        <f t="shared" si="95"/>
        <v>0</v>
      </c>
      <c r="BG227" s="27">
        <f t="shared" si="95"/>
        <v>0</v>
      </c>
      <c r="BH227" s="27">
        <f t="shared" si="95"/>
        <v>0</v>
      </c>
      <c r="BI227" s="27">
        <f t="shared" si="95"/>
        <v>0</v>
      </c>
      <c r="BJ227" s="27">
        <f t="shared" si="95"/>
        <v>0</v>
      </c>
      <c r="BK227" s="27">
        <f t="shared" si="95"/>
        <v>348</v>
      </c>
      <c r="BL227" s="27">
        <f t="shared" si="95"/>
        <v>348</v>
      </c>
      <c r="BM227" s="27">
        <f t="shared" si="95"/>
        <v>7</v>
      </c>
      <c r="BN227" s="27">
        <f t="shared" si="95"/>
        <v>7</v>
      </c>
      <c r="BO227" s="27">
        <f t="shared" si="95"/>
        <v>7</v>
      </c>
      <c r="BP227" s="27">
        <f t="shared" si="95"/>
        <v>7</v>
      </c>
      <c r="BQ227" s="27">
        <f t="shared" si="95"/>
        <v>7</v>
      </c>
      <c r="BR227" s="27">
        <f t="shared" si="95"/>
        <v>7</v>
      </c>
      <c r="BS227" s="27">
        <f t="shared" si="95"/>
        <v>7</v>
      </c>
      <c r="BT227" s="27">
        <f t="shared" si="95"/>
        <v>7</v>
      </c>
      <c r="BU227" s="27">
        <f t="shared" si="95"/>
        <v>0</v>
      </c>
      <c r="BV227" s="27">
        <f t="shared" si="95"/>
        <v>0</v>
      </c>
      <c r="BW227" s="27">
        <f t="shared" si="95"/>
        <v>0</v>
      </c>
      <c r="BX227" s="27">
        <f t="shared" si="95"/>
        <v>0</v>
      </c>
      <c r="BY227" s="27">
        <f t="shared" si="95"/>
        <v>0</v>
      </c>
    </row>
    <row r="228" spans="2:77" outlineLevel="1">
      <c r="B228" s="25" t="s">
        <v>887</v>
      </c>
      <c r="C228" s="27">
        <f t="shared" si="94"/>
        <v>0</v>
      </c>
      <c r="D228" s="27">
        <f t="shared" si="94"/>
        <v>0</v>
      </c>
      <c r="E228" s="27">
        <f t="shared" si="94"/>
        <v>0</v>
      </c>
      <c r="F228" s="27">
        <f t="shared" si="94"/>
        <v>0</v>
      </c>
      <c r="G228" s="27">
        <f t="shared" si="94"/>
        <v>0</v>
      </c>
      <c r="H228" s="27">
        <f t="shared" si="94"/>
        <v>0</v>
      </c>
      <c r="I228" s="27">
        <f t="shared" si="94"/>
        <v>0</v>
      </c>
      <c r="J228" s="27">
        <f t="shared" si="94"/>
        <v>0</v>
      </c>
      <c r="K228" s="27">
        <f t="shared" si="94"/>
        <v>0</v>
      </c>
      <c r="L228" s="27">
        <f t="shared" si="94"/>
        <v>0</v>
      </c>
      <c r="M228" s="27">
        <f t="shared" si="94"/>
        <v>0</v>
      </c>
      <c r="N228" s="27">
        <f t="shared" si="94"/>
        <v>0</v>
      </c>
      <c r="O228" s="27">
        <f t="shared" si="94"/>
        <v>0</v>
      </c>
      <c r="P228" s="27">
        <f t="shared" si="94"/>
        <v>0</v>
      </c>
      <c r="Q228" s="27">
        <f t="shared" si="94"/>
        <v>0</v>
      </c>
      <c r="R228" s="27">
        <f t="shared" si="94"/>
        <v>348</v>
      </c>
      <c r="S228" s="27">
        <f t="shared" si="94"/>
        <v>348</v>
      </c>
      <c r="T228" s="27">
        <f t="shared" si="94"/>
        <v>7</v>
      </c>
      <c r="U228" s="27">
        <f t="shared" si="94"/>
        <v>7</v>
      </c>
      <c r="V228" s="27">
        <f t="shared" si="94"/>
        <v>7</v>
      </c>
      <c r="W228" s="27">
        <f t="shared" si="94"/>
        <v>7</v>
      </c>
      <c r="X228" s="27">
        <f t="shared" si="94"/>
        <v>7</v>
      </c>
      <c r="Y228" s="27">
        <f t="shared" si="94"/>
        <v>7</v>
      </c>
      <c r="Z228" s="27">
        <f t="shared" si="94"/>
        <v>7</v>
      </c>
      <c r="AA228" s="27">
        <f t="shared" si="94"/>
        <v>7</v>
      </c>
      <c r="AB228" s="27">
        <f t="shared" si="94"/>
        <v>0</v>
      </c>
      <c r="AC228" s="27">
        <f t="shared" si="94"/>
        <v>0</v>
      </c>
      <c r="AD228" s="27">
        <f t="shared" si="94"/>
        <v>0</v>
      </c>
      <c r="AE228" s="27">
        <f t="shared" si="94"/>
        <v>0</v>
      </c>
      <c r="AF228" s="27">
        <f t="shared" si="94"/>
        <v>0</v>
      </c>
      <c r="AG228" s="27">
        <f t="shared" si="94"/>
        <v>0</v>
      </c>
      <c r="AH228" s="27">
        <f t="shared" si="94"/>
        <v>0</v>
      </c>
      <c r="AI228" s="27">
        <f t="shared" si="94"/>
        <v>0</v>
      </c>
      <c r="AJ228" s="27">
        <f t="shared" si="94"/>
        <v>0</v>
      </c>
      <c r="AK228" s="27">
        <f t="shared" si="94"/>
        <v>0</v>
      </c>
      <c r="AL228" s="27">
        <f t="shared" si="94"/>
        <v>0</v>
      </c>
      <c r="AM228" s="27">
        <f t="shared" si="94"/>
        <v>0</v>
      </c>
      <c r="AN228" s="27">
        <f t="shared" si="94"/>
        <v>0</v>
      </c>
      <c r="AO228" s="27">
        <f t="shared" si="94"/>
        <v>0</v>
      </c>
      <c r="AP228" s="27">
        <f t="shared" si="94"/>
        <v>0</v>
      </c>
      <c r="AQ228" s="27">
        <f t="shared" si="94"/>
        <v>0</v>
      </c>
      <c r="AR228" s="27">
        <f t="shared" si="94"/>
        <v>0</v>
      </c>
      <c r="AS228" s="27">
        <f t="shared" si="94"/>
        <v>0</v>
      </c>
      <c r="AT228" s="27">
        <f t="shared" si="94"/>
        <v>0</v>
      </c>
      <c r="AU228" s="27">
        <f t="shared" si="94"/>
        <v>0</v>
      </c>
      <c r="AV228" s="27">
        <f t="shared" ref="AV228:BY228" si="96">AV227</f>
        <v>0</v>
      </c>
      <c r="AW228" s="27">
        <f t="shared" si="96"/>
        <v>0</v>
      </c>
      <c r="AX228" s="27">
        <f t="shared" si="96"/>
        <v>0</v>
      </c>
      <c r="AY228" s="27">
        <f t="shared" si="96"/>
        <v>0</v>
      </c>
      <c r="AZ228" s="27">
        <f t="shared" si="96"/>
        <v>0</v>
      </c>
      <c r="BA228" s="27">
        <f t="shared" si="96"/>
        <v>0</v>
      </c>
      <c r="BB228" s="27">
        <f t="shared" si="96"/>
        <v>0</v>
      </c>
      <c r="BC228" s="27">
        <f t="shared" si="96"/>
        <v>0</v>
      </c>
      <c r="BD228" s="27">
        <f t="shared" si="96"/>
        <v>0</v>
      </c>
      <c r="BE228" s="27">
        <f t="shared" si="96"/>
        <v>0</v>
      </c>
      <c r="BF228" s="27">
        <f t="shared" si="96"/>
        <v>0</v>
      </c>
      <c r="BG228" s="27">
        <f t="shared" si="96"/>
        <v>0</v>
      </c>
      <c r="BH228" s="27">
        <f t="shared" si="96"/>
        <v>0</v>
      </c>
      <c r="BI228" s="27">
        <f t="shared" si="96"/>
        <v>0</v>
      </c>
      <c r="BJ228" s="27">
        <f t="shared" si="96"/>
        <v>0</v>
      </c>
      <c r="BK228" s="27">
        <f t="shared" si="96"/>
        <v>348</v>
      </c>
      <c r="BL228" s="27">
        <f t="shared" si="96"/>
        <v>348</v>
      </c>
      <c r="BM228" s="27">
        <f t="shared" si="96"/>
        <v>7</v>
      </c>
      <c r="BN228" s="27">
        <f t="shared" si="96"/>
        <v>7</v>
      </c>
      <c r="BO228" s="27">
        <f t="shared" si="96"/>
        <v>7</v>
      </c>
      <c r="BP228" s="27">
        <f t="shared" si="96"/>
        <v>7</v>
      </c>
      <c r="BQ228" s="27">
        <f t="shared" si="96"/>
        <v>7</v>
      </c>
      <c r="BR228" s="27">
        <f t="shared" si="96"/>
        <v>7</v>
      </c>
      <c r="BS228" s="27">
        <f t="shared" si="96"/>
        <v>7</v>
      </c>
      <c r="BT228" s="27">
        <f t="shared" si="96"/>
        <v>7</v>
      </c>
      <c r="BU228" s="27">
        <f t="shared" si="96"/>
        <v>0</v>
      </c>
      <c r="BV228" s="27">
        <f t="shared" si="96"/>
        <v>0</v>
      </c>
      <c r="BW228" s="27">
        <f t="shared" si="96"/>
        <v>0</v>
      </c>
      <c r="BX228" s="27">
        <f t="shared" si="96"/>
        <v>0</v>
      </c>
      <c r="BY228" s="27">
        <f t="shared" si="96"/>
        <v>0</v>
      </c>
    </row>
    <row r="229" spans="2:77" outlineLevel="1">
      <c r="B229" s="25" t="s">
        <v>888</v>
      </c>
      <c r="C229" s="27">
        <f t="shared" si="94"/>
        <v>0</v>
      </c>
      <c r="D229" s="27">
        <f t="shared" si="94"/>
        <v>0</v>
      </c>
      <c r="E229" s="27">
        <f t="shared" si="94"/>
        <v>0</v>
      </c>
      <c r="F229" s="27">
        <f t="shared" si="94"/>
        <v>0</v>
      </c>
      <c r="G229" s="27">
        <f t="shared" si="94"/>
        <v>0</v>
      </c>
      <c r="H229" s="27">
        <f t="shared" si="94"/>
        <v>0</v>
      </c>
      <c r="I229" s="27">
        <f t="shared" si="94"/>
        <v>0</v>
      </c>
      <c r="J229" s="27">
        <f t="shared" si="94"/>
        <v>0</v>
      </c>
      <c r="K229" s="27">
        <f t="shared" si="94"/>
        <v>0</v>
      </c>
      <c r="L229" s="27">
        <f t="shared" si="94"/>
        <v>0</v>
      </c>
      <c r="M229" s="27">
        <f t="shared" si="94"/>
        <v>0</v>
      </c>
      <c r="N229" s="27">
        <f t="shared" si="94"/>
        <v>0</v>
      </c>
      <c r="O229" s="27">
        <f t="shared" si="94"/>
        <v>0</v>
      </c>
      <c r="P229" s="27">
        <f t="shared" si="94"/>
        <v>0</v>
      </c>
      <c r="Q229" s="27">
        <f t="shared" si="94"/>
        <v>0</v>
      </c>
      <c r="R229" s="27">
        <f t="shared" si="94"/>
        <v>348</v>
      </c>
      <c r="S229" s="27">
        <f t="shared" si="94"/>
        <v>348</v>
      </c>
      <c r="T229" s="27">
        <f t="shared" si="94"/>
        <v>7</v>
      </c>
      <c r="U229" s="27">
        <f t="shared" si="94"/>
        <v>7</v>
      </c>
      <c r="V229" s="27">
        <f t="shared" si="94"/>
        <v>7</v>
      </c>
      <c r="W229" s="27">
        <f t="shared" si="94"/>
        <v>7</v>
      </c>
      <c r="X229" s="27">
        <f t="shared" si="94"/>
        <v>7</v>
      </c>
      <c r="Y229" s="27">
        <f t="shared" si="94"/>
        <v>7</v>
      </c>
      <c r="Z229" s="27">
        <f t="shared" si="94"/>
        <v>7</v>
      </c>
      <c r="AA229" s="27">
        <f t="shared" si="94"/>
        <v>7</v>
      </c>
      <c r="AB229" s="27">
        <f t="shared" si="94"/>
        <v>0</v>
      </c>
      <c r="AC229" s="27">
        <f t="shared" si="94"/>
        <v>0</v>
      </c>
      <c r="AD229" s="27">
        <f t="shared" si="94"/>
        <v>0</v>
      </c>
      <c r="AE229" s="27">
        <f t="shared" si="94"/>
        <v>0</v>
      </c>
      <c r="AF229" s="27">
        <f t="shared" si="94"/>
        <v>0</v>
      </c>
      <c r="AG229" s="27">
        <f t="shared" si="94"/>
        <v>0</v>
      </c>
      <c r="AH229" s="27">
        <f t="shared" si="94"/>
        <v>0</v>
      </c>
      <c r="AI229" s="27">
        <f t="shared" si="94"/>
        <v>0</v>
      </c>
      <c r="AJ229" s="27">
        <f t="shared" si="94"/>
        <v>0</v>
      </c>
      <c r="AK229" s="27">
        <f t="shared" si="94"/>
        <v>0</v>
      </c>
      <c r="AL229" s="27">
        <f t="shared" si="94"/>
        <v>0</v>
      </c>
      <c r="AM229" s="27">
        <f t="shared" si="94"/>
        <v>0</v>
      </c>
      <c r="AN229" s="27">
        <f t="shared" si="94"/>
        <v>0</v>
      </c>
      <c r="AO229" s="27">
        <f t="shared" si="94"/>
        <v>0</v>
      </c>
      <c r="AP229" s="27">
        <f t="shared" si="94"/>
        <v>0</v>
      </c>
      <c r="AQ229" s="27">
        <f t="shared" si="94"/>
        <v>0</v>
      </c>
      <c r="AR229" s="27">
        <f t="shared" si="94"/>
        <v>0</v>
      </c>
      <c r="AS229" s="27">
        <f t="shared" si="94"/>
        <v>0</v>
      </c>
      <c r="AT229" s="27">
        <f t="shared" si="94"/>
        <v>0</v>
      </c>
      <c r="AU229" s="27">
        <f t="shared" si="94"/>
        <v>0</v>
      </c>
      <c r="AV229" s="27">
        <f t="shared" ref="AV229:BY229" si="97">AV228</f>
        <v>0</v>
      </c>
      <c r="AW229" s="27">
        <f t="shared" si="97"/>
        <v>0</v>
      </c>
      <c r="AX229" s="27">
        <f t="shared" si="97"/>
        <v>0</v>
      </c>
      <c r="AY229" s="27">
        <f t="shared" si="97"/>
        <v>0</v>
      </c>
      <c r="AZ229" s="27">
        <f t="shared" si="97"/>
        <v>0</v>
      </c>
      <c r="BA229" s="27">
        <f t="shared" si="97"/>
        <v>0</v>
      </c>
      <c r="BB229" s="27">
        <f t="shared" si="97"/>
        <v>0</v>
      </c>
      <c r="BC229" s="27">
        <f t="shared" si="97"/>
        <v>0</v>
      </c>
      <c r="BD229" s="27">
        <f t="shared" si="97"/>
        <v>0</v>
      </c>
      <c r="BE229" s="27">
        <f t="shared" si="97"/>
        <v>0</v>
      </c>
      <c r="BF229" s="27">
        <f t="shared" si="97"/>
        <v>0</v>
      </c>
      <c r="BG229" s="27">
        <f t="shared" si="97"/>
        <v>0</v>
      </c>
      <c r="BH229" s="27">
        <f t="shared" si="97"/>
        <v>0</v>
      </c>
      <c r="BI229" s="27">
        <f t="shared" si="97"/>
        <v>0</v>
      </c>
      <c r="BJ229" s="27">
        <f t="shared" si="97"/>
        <v>0</v>
      </c>
      <c r="BK229" s="27">
        <f t="shared" si="97"/>
        <v>348</v>
      </c>
      <c r="BL229" s="27">
        <f t="shared" si="97"/>
        <v>348</v>
      </c>
      <c r="BM229" s="27">
        <f t="shared" si="97"/>
        <v>7</v>
      </c>
      <c r="BN229" s="27">
        <f t="shared" si="97"/>
        <v>7</v>
      </c>
      <c r="BO229" s="27">
        <f t="shared" si="97"/>
        <v>7</v>
      </c>
      <c r="BP229" s="27">
        <f t="shared" si="97"/>
        <v>7</v>
      </c>
      <c r="BQ229" s="27">
        <f t="shared" si="97"/>
        <v>7</v>
      </c>
      <c r="BR229" s="27">
        <f t="shared" si="97"/>
        <v>7</v>
      </c>
      <c r="BS229" s="27">
        <f t="shared" si="97"/>
        <v>7</v>
      </c>
      <c r="BT229" s="27">
        <f t="shared" si="97"/>
        <v>7</v>
      </c>
      <c r="BU229" s="27">
        <f t="shared" si="97"/>
        <v>0</v>
      </c>
      <c r="BV229" s="27">
        <f t="shared" si="97"/>
        <v>0</v>
      </c>
      <c r="BW229" s="27">
        <f t="shared" si="97"/>
        <v>0</v>
      </c>
      <c r="BX229" s="27">
        <f t="shared" si="97"/>
        <v>0</v>
      </c>
      <c r="BY229" s="27">
        <f t="shared" si="97"/>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8">C231</f>
        <v>0</v>
      </c>
      <c r="D232" s="27">
        <f t="shared" si="98"/>
        <v>0</v>
      </c>
      <c r="E232" s="27">
        <f t="shared" si="98"/>
        <v>0</v>
      </c>
      <c r="F232" s="27">
        <f t="shared" si="98"/>
        <v>0</v>
      </c>
      <c r="G232" s="27">
        <f t="shared" si="98"/>
        <v>0</v>
      </c>
      <c r="H232" s="27">
        <f t="shared" si="98"/>
        <v>0</v>
      </c>
      <c r="I232" s="27">
        <f t="shared" si="98"/>
        <v>0</v>
      </c>
      <c r="J232" s="27">
        <f t="shared" si="98"/>
        <v>0</v>
      </c>
      <c r="K232" s="27">
        <f t="shared" si="98"/>
        <v>0</v>
      </c>
      <c r="L232" s="27">
        <f t="shared" si="98"/>
        <v>0</v>
      </c>
      <c r="M232" s="27">
        <f t="shared" si="98"/>
        <v>0</v>
      </c>
      <c r="N232" s="27">
        <f t="shared" si="98"/>
        <v>0</v>
      </c>
      <c r="O232" s="27">
        <f t="shared" si="98"/>
        <v>0</v>
      </c>
      <c r="P232" s="27">
        <f t="shared" si="98"/>
        <v>0</v>
      </c>
      <c r="Q232" s="27">
        <f t="shared" si="98"/>
        <v>0</v>
      </c>
      <c r="R232" s="27">
        <f t="shared" si="98"/>
        <v>0</v>
      </c>
      <c r="S232" s="27">
        <f t="shared" si="98"/>
        <v>0</v>
      </c>
      <c r="T232" s="27">
        <f t="shared" si="98"/>
        <v>0</v>
      </c>
      <c r="U232" s="27">
        <f t="shared" si="98"/>
        <v>0</v>
      </c>
      <c r="V232" s="27">
        <f t="shared" si="98"/>
        <v>0</v>
      </c>
      <c r="W232" s="27">
        <f t="shared" si="98"/>
        <v>0</v>
      </c>
      <c r="X232" s="27">
        <f t="shared" si="98"/>
        <v>0</v>
      </c>
      <c r="Y232" s="27">
        <f t="shared" si="98"/>
        <v>0</v>
      </c>
      <c r="Z232" s="27">
        <f t="shared" si="98"/>
        <v>0</v>
      </c>
      <c r="AA232" s="27">
        <f t="shared" si="98"/>
        <v>0</v>
      </c>
      <c r="AB232" s="27">
        <f t="shared" si="98"/>
        <v>0</v>
      </c>
      <c r="AC232" s="27">
        <f t="shared" si="98"/>
        <v>0</v>
      </c>
      <c r="AD232" s="27">
        <f t="shared" si="98"/>
        <v>0</v>
      </c>
      <c r="AE232" s="27">
        <f t="shared" si="98"/>
        <v>0</v>
      </c>
      <c r="AF232" s="27">
        <f t="shared" si="98"/>
        <v>0</v>
      </c>
      <c r="AG232" s="27">
        <f t="shared" si="98"/>
        <v>0</v>
      </c>
      <c r="AH232" s="27">
        <f t="shared" si="98"/>
        <v>0</v>
      </c>
      <c r="AI232" s="27">
        <f t="shared" si="98"/>
        <v>0</v>
      </c>
      <c r="AJ232" s="27">
        <f t="shared" si="98"/>
        <v>0</v>
      </c>
      <c r="AK232" s="27">
        <f t="shared" si="98"/>
        <v>0</v>
      </c>
      <c r="AL232" s="27">
        <f t="shared" si="98"/>
        <v>0</v>
      </c>
      <c r="AM232" s="27">
        <f t="shared" si="98"/>
        <v>0</v>
      </c>
      <c r="AN232" s="27">
        <f t="shared" si="98"/>
        <v>0</v>
      </c>
      <c r="AO232" s="27">
        <f t="shared" si="98"/>
        <v>0</v>
      </c>
      <c r="AP232" s="27">
        <f t="shared" si="98"/>
        <v>0</v>
      </c>
      <c r="AQ232" s="27">
        <f t="shared" si="98"/>
        <v>0</v>
      </c>
      <c r="AR232" s="27">
        <f t="shared" si="98"/>
        <v>0</v>
      </c>
      <c r="AS232" s="27">
        <f t="shared" si="98"/>
        <v>0</v>
      </c>
      <c r="AT232" s="27">
        <f t="shared" si="98"/>
        <v>0</v>
      </c>
      <c r="AU232" s="27">
        <f t="shared" si="98"/>
        <v>0</v>
      </c>
      <c r="AV232" s="27">
        <f t="shared" ref="AV232:BY232" si="99">AV231</f>
        <v>0</v>
      </c>
      <c r="AW232" s="27">
        <f t="shared" si="99"/>
        <v>0</v>
      </c>
      <c r="AX232" s="27">
        <f t="shared" si="99"/>
        <v>0</v>
      </c>
      <c r="AY232" s="27">
        <f t="shared" si="99"/>
        <v>0</v>
      </c>
      <c r="AZ232" s="27">
        <f t="shared" si="99"/>
        <v>0</v>
      </c>
      <c r="BA232" s="27">
        <f t="shared" si="99"/>
        <v>0</v>
      </c>
      <c r="BB232" s="27">
        <f t="shared" si="99"/>
        <v>0</v>
      </c>
      <c r="BC232" s="27">
        <f t="shared" si="99"/>
        <v>0</v>
      </c>
      <c r="BD232" s="27">
        <f t="shared" si="99"/>
        <v>0</v>
      </c>
      <c r="BE232" s="27">
        <f t="shared" si="99"/>
        <v>0</v>
      </c>
      <c r="BF232" s="27">
        <f t="shared" si="99"/>
        <v>0</v>
      </c>
      <c r="BG232" s="27">
        <f t="shared" si="99"/>
        <v>0</v>
      </c>
      <c r="BH232" s="27">
        <f t="shared" si="99"/>
        <v>0</v>
      </c>
      <c r="BI232" s="27">
        <f t="shared" si="99"/>
        <v>0</v>
      </c>
      <c r="BJ232" s="27">
        <f t="shared" si="99"/>
        <v>0</v>
      </c>
      <c r="BK232" s="27">
        <f t="shared" si="99"/>
        <v>0</v>
      </c>
      <c r="BL232" s="27">
        <f t="shared" si="99"/>
        <v>0</v>
      </c>
      <c r="BM232" s="27">
        <f t="shared" si="99"/>
        <v>0</v>
      </c>
      <c r="BN232" s="27">
        <f t="shared" si="99"/>
        <v>0</v>
      </c>
      <c r="BO232" s="27">
        <f t="shared" si="99"/>
        <v>0</v>
      </c>
      <c r="BP232" s="27">
        <f t="shared" si="99"/>
        <v>0</v>
      </c>
      <c r="BQ232" s="27">
        <f t="shared" si="99"/>
        <v>0</v>
      </c>
      <c r="BR232" s="27">
        <f t="shared" si="99"/>
        <v>0</v>
      </c>
      <c r="BS232" s="27">
        <f t="shared" si="99"/>
        <v>0</v>
      </c>
      <c r="BT232" s="27">
        <f t="shared" si="99"/>
        <v>0</v>
      </c>
      <c r="BU232" s="27">
        <f t="shared" si="99"/>
        <v>0</v>
      </c>
      <c r="BV232" s="27">
        <f t="shared" si="99"/>
        <v>0</v>
      </c>
      <c r="BW232" s="27">
        <f t="shared" si="99"/>
        <v>0</v>
      </c>
      <c r="BX232" s="27">
        <f t="shared" si="99"/>
        <v>0</v>
      </c>
      <c r="BY232" s="27">
        <f t="shared" si="99"/>
        <v>0</v>
      </c>
    </row>
    <row r="233" spans="2:77" outlineLevel="1">
      <c r="B233" s="25" t="s">
        <v>887</v>
      </c>
      <c r="C233" s="27">
        <f t="shared" si="98"/>
        <v>0</v>
      </c>
      <c r="D233" s="27">
        <f t="shared" si="98"/>
        <v>0</v>
      </c>
      <c r="E233" s="27">
        <f t="shared" si="98"/>
        <v>0</v>
      </c>
      <c r="F233" s="27">
        <f t="shared" si="98"/>
        <v>0</v>
      </c>
      <c r="G233" s="27">
        <f t="shared" si="98"/>
        <v>0</v>
      </c>
      <c r="H233" s="27">
        <f t="shared" si="98"/>
        <v>0</v>
      </c>
      <c r="I233" s="27">
        <f t="shared" si="98"/>
        <v>0</v>
      </c>
      <c r="J233" s="27">
        <f t="shared" si="98"/>
        <v>0</v>
      </c>
      <c r="K233" s="27">
        <f t="shared" si="98"/>
        <v>0</v>
      </c>
      <c r="L233" s="27">
        <f t="shared" si="98"/>
        <v>0</v>
      </c>
      <c r="M233" s="27">
        <f t="shared" si="98"/>
        <v>0</v>
      </c>
      <c r="N233" s="27">
        <f t="shared" si="98"/>
        <v>0</v>
      </c>
      <c r="O233" s="27">
        <f t="shared" si="98"/>
        <v>0</v>
      </c>
      <c r="P233" s="27">
        <f t="shared" si="98"/>
        <v>0</v>
      </c>
      <c r="Q233" s="27">
        <f t="shared" si="98"/>
        <v>0</v>
      </c>
      <c r="R233" s="27">
        <f t="shared" si="98"/>
        <v>0</v>
      </c>
      <c r="S233" s="27">
        <f t="shared" si="98"/>
        <v>0</v>
      </c>
      <c r="T233" s="27">
        <f t="shared" si="98"/>
        <v>0</v>
      </c>
      <c r="U233" s="27">
        <f t="shared" si="98"/>
        <v>0</v>
      </c>
      <c r="V233" s="27">
        <f t="shared" si="98"/>
        <v>0</v>
      </c>
      <c r="W233" s="27">
        <f t="shared" si="98"/>
        <v>0</v>
      </c>
      <c r="X233" s="27">
        <f t="shared" si="98"/>
        <v>0</v>
      </c>
      <c r="Y233" s="27">
        <f t="shared" si="98"/>
        <v>0</v>
      </c>
      <c r="Z233" s="27">
        <f t="shared" si="98"/>
        <v>0</v>
      </c>
      <c r="AA233" s="27">
        <f t="shared" si="98"/>
        <v>0</v>
      </c>
      <c r="AB233" s="27">
        <f t="shared" si="98"/>
        <v>0</v>
      </c>
      <c r="AC233" s="27">
        <f t="shared" si="98"/>
        <v>0</v>
      </c>
      <c r="AD233" s="27">
        <f t="shared" si="98"/>
        <v>0</v>
      </c>
      <c r="AE233" s="27">
        <f t="shared" si="98"/>
        <v>0</v>
      </c>
      <c r="AF233" s="27">
        <f t="shared" si="98"/>
        <v>0</v>
      </c>
      <c r="AG233" s="27">
        <f t="shared" si="98"/>
        <v>0</v>
      </c>
      <c r="AH233" s="27">
        <f t="shared" si="98"/>
        <v>0</v>
      </c>
      <c r="AI233" s="27">
        <f t="shared" si="98"/>
        <v>0</v>
      </c>
      <c r="AJ233" s="27">
        <f t="shared" si="98"/>
        <v>0</v>
      </c>
      <c r="AK233" s="27">
        <f t="shared" si="98"/>
        <v>0</v>
      </c>
      <c r="AL233" s="27">
        <f t="shared" si="98"/>
        <v>0</v>
      </c>
      <c r="AM233" s="27">
        <f t="shared" si="98"/>
        <v>0</v>
      </c>
      <c r="AN233" s="27">
        <f t="shared" si="98"/>
        <v>0</v>
      </c>
      <c r="AO233" s="27">
        <f t="shared" si="98"/>
        <v>0</v>
      </c>
      <c r="AP233" s="27">
        <f t="shared" si="98"/>
        <v>0</v>
      </c>
      <c r="AQ233" s="27">
        <f t="shared" si="98"/>
        <v>0</v>
      </c>
      <c r="AR233" s="27">
        <f t="shared" si="98"/>
        <v>0</v>
      </c>
      <c r="AS233" s="27">
        <f t="shared" si="98"/>
        <v>0</v>
      </c>
      <c r="AT233" s="27">
        <f t="shared" si="98"/>
        <v>0</v>
      </c>
      <c r="AU233" s="27">
        <f t="shared" si="98"/>
        <v>0</v>
      </c>
      <c r="AV233" s="27">
        <f t="shared" ref="AV233:BY233" si="100">AV232</f>
        <v>0</v>
      </c>
      <c r="AW233" s="27">
        <f t="shared" si="100"/>
        <v>0</v>
      </c>
      <c r="AX233" s="27">
        <f t="shared" si="100"/>
        <v>0</v>
      </c>
      <c r="AY233" s="27">
        <f t="shared" si="100"/>
        <v>0</v>
      </c>
      <c r="AZ233" s="27">
        <f t="shared" si="100"/>
        <v>0</v>
      </c>
      <c r="BA233" s="27">
        <f t="shared" si="100"/>
        <v>0</v>
      </c>
      <c r="BB233" s="27">
        <f t="shared" si="100"/>
        <v>0</v>
      </c>
      <c r="BC233" s="27">
        <f t="shared" si="100"/>
        <v>0</v>
      </c>
      <c r="BD233" s="27">
        <f t="shared" si="100"/>
        <v>0</v>
      </c>
      <c r="BE233" s="27">
        <f t="shared" si="100"/>
        <v>0</v>
      </c>
      <c r="BF233" s="27">
        <f t="shared" si="100"/>
        <v>0</v>
      </c>
      <c r="BG233" s="27">
        <f t="shared" si="100"/>
        <v>0</v>
      </c>
      <c r="BH233" s="27">
        <f t="shared" si="100"/>
        <v>0</v>
      </c>
      <c r="BI233" s="27">
        <f t="shared" si="100"/>
        <v>0</v>
      </c>
      <c r="BJ233" s="27">
        <f t="shared" si="100"/>
        <v>0</v>
      </c>
      <c r="BK233" s="27">
        <f t="shared" si="100"/>
        <v>0</v>
      </c>
      <c r="BL233" s="27">
        <f t="shared" si="100"/>
        <v>0</v>
      </c>
      <c r="BM233" s="27">
        <f t="shared" si="100"/>
        <v>0</v>
      </c>
      <c r="BN233" s="27">
        <f t="shared" si="100"/>
        <v>0</v>
      </c>
      <c r="BO233" s="27">
        <f t="shared" si="100"/>
        <v>0</v>
      </c>
      <c r="BP233" s="27">
        <f t="shared" si="100"/>
        <v>0</v>
      </c>
      <c r="BQ233" s="27">
        <f t="shared" si="100"/>
        <v>0</v>
      </c>
      <c r="BR233" s="27">
        <f t="shared" si="100"/>
        <v>0</v>
      </c>
      <c r="BS233" s="27">
        <f t="shared" si="100"/>
        <v>0</v>
      </c>
      <c r="BT233" s="27">
        <f t="shared" si="100"/>
        <v>0</v>
      </c>
      <c r="BU233" s="27">
        <f t="shared" si="100"/>
        <v>0</v>
      </c>
      <c r="BV233" s="27">
        <f t="shared" si="100"/>
        <v>0</v>
      </c>
      <c r="BW233" s="27">
        <f t="shared" si="100"/>
        <v>0</v>
      </c>
      <c r="BX233" s="27">
        <f t="shared" si="100"/>
        <v>0</v>
      </c>
      <c r="BY233" s="27">
        <f t="shared" si="100"/>
        <v>0</v>
      </c>
    </row>
    <row r="234" spans="2:77" outlineLevel="1">
      <c r="B234" s="25" t="s">
        <v>888</v>
      </c>
      <c r="C234" s="27">
        <f t="shared" si="98"/>
        <v>0</v>
      </c>
      <c r="D234" s="27">
        <f t="shared" si="98"/>
        <v>0</v>
      </c>
      <c r="E234" s="27">
        <f t="shared" si="98"/>
        <v>0</v>
      </c>
      <c r="F234" s="27">
        <f t="shared" si="98"/>
        <v>0</v>
      </c>
      <c r="G234" s="27">
        <f t="shared" si="98"/>
        <v>0</v>
      </c>
      <c r="H234" s="27">
        <f t="shared" si="98"/>
        <v>0</v>
      </c>
      <c r="I234" s="27">
        <f t="shared" si="98"/>
        <v>0</v>
      </c>
      <c r="J234" s="27">
        <f t="shared" si="98"/>
        <v>0</v>
      </c>
      <c r="K234" s="27">
        <f t="shared" si="98"/>
        <v>0</v>
      </c>
      <c r="L234" s="27">
        <f t="shared" si="98"/>
        <v>0</v>
      </c>
      <c r="M234" s="27">
        <f t="shared" si="98"/>
        <v>0</v>
      </c>
      <c r="N234" s="27">
        <f t="shared" si="98"/>
        <v>0</v>
      </c>
      <c r="O234" s="27">
        <f t="shared" si="98"/>
        <v>0</v>
      </c>
      <c r="P234" s="27">
        <f t="shared" si="98"/>
        <v>0</v>
      </c>
      <c r="Q234" s="27">
        <f t="shared" si="98"/>
        <v>0</v>
      </c>
      <c r="R234" s="27">
        <f t="shared" si="98"/>
        <v>0</v>
      </c>
      <c r="S234" s="27">
        <f t="shared" si="98"/>
        <v>0</v>
      </c>
      <c r="T234" s="27">
        <f t="shared" si="98"/>
        <v>0</v>
      </c>
      <c r="U234" s="27">
        <f t="shared" si="98"/>
        <v>0</v>
      </c>
      <c r="V234" s="27">
        <f t="shared" si="98"/>
        <v>0</v>
      </c>
      <c r="W234" s="27">
        <f t="shared" si="98"/>
        <v>0</v>
      </c>
      <c r="X234" s="27">
        <f t="shared" si="98"/>
        <v>0</v>
      </c>
      <c r="Y234" s="27">
        <f t="shared" si="98"/>
        <v>0</v>
      </c>
      <c r="Z234" s="27">
        <f t="shared" si="98"/>
        <v>0</v>
      </c>
      <c r="AA234" s="27">
        <f t="shared" si="98"/>
        <v>0</v>
      </c>
      <c r="AB234" s="27">
        <f t="shared" si="98"/>
        <v>0</v>
      </c>
      <c r="AC234" s="27">
        <f t="shared" si="98"/>
        <v>0</v>
      </c>
      <c r="AD234" s="27">
        <f t="shared" si="98"/>
        <v>0</v>
      </c>
      <c r="AE234" s="27">
        <f t="shared" si="98"/>
        <v>0</v>
      </c>
      <c r="AF234" s="27">
        <f t="shared" si="98"/>
        <v>0</v>
      </c>
      <c r="AG234" s="27">
        <f t="shared" si="98"/>
        <v>0</v>
      </c>
      <c r="AH234" s="27">
        <f t="shared" si="98"/>
        <v>0</v>
      </c>
      <c r="AI234" s="27">
        <f t="shared" si="98"/>
        <v>0</v>
      </c>
      <c r="AJ234" s="27">
        <f t="shared" si="98"/>
        <v>0</v>
      </c>
      <c r="AK234" s="27">
        <f t="shared" si="98"/>
        <v>0</v>
      </c>
      <c r="AL234" s="27">
        <f t="shared" si="98"/>
        <v>0</v>
      </c>
      <c r="AM234" s="27">
        <f t="shared" si="98"/>
        <v>0</v>
      </c>
      <c r="AN234" s="27">
        <f t="shared" si="98"/>
        <v>0</v>
      </c>
      <c r="AO234" s="27">
        <f t="shared" si="98"/>
        <v>0</v>
      </c>
      <c r="AP234" s="27">
        <f t="shared" si="98"/>
        <v>0</v>
      </c>
      <c r="AQ234" s="27">
        <f t="shared" si="98"/>
        <v>0</v>
      </c>
      <c r="AR234" s="27">
        <f t="shared" si="98"/>
        <v>0</v>
      </c>
      <c r="AS234" s="27">
        <f t="shared" si="98"/>
        <v>0</v>
      </c>
      <c r="AT234" s="27">
        <f t="shared" si="98"/>
        <v>0</v>
      </c>
      <c r="AU234" s="27">
        <f t="shared" si="98"/>
        <v>0</v>
      </c>
      <c r="AV234" s="27">
        <f t="shared" ref="AV234:BY234" si="101">AV233</f>
        <v>0</v>
      </c>
      <c r="AW234" s="27">
        <f t="shared" si="101"/>
        <v>0</v>
      </c>
      <c r="AX234" s="27">
        <f t="shared" si="101"/>
        <v>0</v>
      </c>
      <c r="AY234" s="27">
        <f t="shared" si="101"/>
        <v>0</v>
      </c>
      <c r="AZ234" s="27">
        <f t="shared" si="101"/>
        <v>0</v>
      </c>
      <c r="BA234" s="27">
        <f t="shared" si="101"/>
        <v>0</v>
      </c>
      <c r="BB234" s="27">
        <f t="shared" si="101"/>
        <v>0</v>
      </c>
      <c r="BC234" s="27">
        <f t="shared" si="101"/>
        <v>0</v>
      </c>
      <c r="BD234" s="27">
        <f t="shared" si="101"/>
        <v>0</v>
      </c>
      <c r="BE234" s="27">
        <f t="shared" si="101"/>
        <v>0</v>
      </c>
      <c r="BF234" s="27">
        <f t="shared" si="101"/>
        <v>0</v>
      </c>
      <c r="BG234" s="27">
        <f t="shared" si="101"/>
        <v>0</v>
      </c>
      <c r="BH234" s="27">
        <f t="shared" si="101"/>
        <v>0</v>
      </c>
      <c r="BI234" s="27">
        <f t="shared" si="101"/>
        <v>0</v>
      </c>
      <c r="BJ234" s="27">
        <f t="shared" si="101"/>
        <v>0</v>
      </c>
      <c r="BK234" s="27">
        <f t="shared" si="101"/>
        <v>0</v>
      </c>
      <c r="BL234" s="27">
        <f t="shared" si="101"/>
        <v>0</v>
      </c>
      <c r="BM234" s="27">
        <f t="shared" si="101"/>
        <v>0</v>
      </c>
      <c r="BN234" s="27">
        <f t="shared" si="101"/>
        <v>0</v>
      </c>
      <c r="BO234" s="27">
        <f t="shared" si="101"/>
        <v>0</v>
      </c>
      <c r="BP234" s="27">
        <f t="shared" si="101"/>
        <v>0</v>
      </c>
      <c r="BQ234" s="27">
        <f t="shared" si="101"/>
        <v>0</v>
      </c>
      <c r="BR234" s="27">
        <f t="shared" si="101"/>
        <v>0</v>
      </c>
      <c r="BS234" s="27">
        <f t="shared" si="101"/>
        <v>0</v>
      </c>
      <c r="BT234" s="27">
        <f t="shared" si="101"/>
        <v>0</v>
      </c>
      <c r="BU234" s="27">
        <f t="shared" si="101"/>
        <v>0</v>
      </c>
      <c r="BV234" s="27">
        <f t="shared" si="101"/>
        <v>0</v>
      </c>
      <c r="BW234" s="27">
        <f t="shared" si="101"/>
        <v>0</v>
      </c>
      <c r="BX234" s="27">
        <f t="shared" si="101"/>
        <v>0</v>
      </c>
      <c r="BY234" s="27">
        <f t="shared" si="101"/>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2">C236</f>
        <v>0</v>
      </c>
      <c r="D237" s="27">
        <f t="shared" si="102"/>
        <v>0</v>
      </c>
      <c r="E237" s="27">
        <f t="shared" si="102"/>
        <v>0</v>
      </c>
      <c r="F237" s="27">
        <f t="shared" si="102"/>
        <v>0</v>
      </c>
      <c r="G237" s="27">
        <f t="shared" si="102"/>
        <v>0</v>
      </c>
      <c r="H237" s="27">
        <f t="shared" si="102"/>
        <v>0</v>
      </c>
      <c r="I237" s="27">
        <f t="shared" si="102"/>
        <v>0</v>
      </c>
      <c r="J237" s="27">
        <f t="shared" si="102"/>
        <v>0</v>
      </c>
      <c r="K237" s="27">
        <f t="shared" si="102"/>
        <v>0</v>
      </c>
      <c r="L237" s="27">
        <f t="shared" si="102"/>
        <v>0</v>
      </c>
      <c r="M237" s="27">
        <f t="shared" si="102"/>
        <v>0</v>
      </c>
      <c r="N237" s="27">
        <f t="shared" si="102"/>
        <v>0</v>
      </c>
      <c r="O237" s="27">
        <f t="shared" si="102"/>
        <v>0</v>
      </c>
      <c r="P237" s="27">
        <f t="shared" si="102"/>
        <v>0</v>
      </c>
      <c r="Q237" s="27">
        <f t="shared" si="102"/>
        <v>0</v>
      </c>
      <c r="R237" s="27">
        <f t="shared" si="102"/>
        <v>0</v>
      </c>
      <c r="S237" s="27">
        <f t="shared" si="102"/>
        <v>0</v>
      </c>
      <c r="T237" s="27">
        <f t="shared" si="102"/>
        <v>0</v>
      </c>
      <c r="U237" s="27">
        <f t="shared" si="102"/>
        <v>0</v>
      </c>
      <c r="V237" s="27">
        <f t="shared" si="102"/>
        <v>0</v>
      </c>
      <c r="W237" s="27">
        <f t="shared" si="102"/>
        <v>0</v>
      </c>
      <c r="X237" s="27">
        <f t="shared" si="102"/>
        <v>0</v>
      </c>
      <c r="Y237" s="27">
        <f t="shared" si="102"/>
        <v>0</v>
      </c>
      <c r="Z237" s="27">
        <f t="shared" si="102"/>
        <v>0</v>
      </c>
      <c r="AA237" s="27">
        <f t="shared" si="102"/>
        <v>0</v>
      </c>
      <c r="AB237" s="27">
        <f t="shared" si="102"/>
        <v>0</v>
      </c>
      <c r="AC237" s="27">
        <f t="shared" si="102"/>
        <v>0</v>
      </c>
      <c r="AD237" s="27">
        <f t="shared" si="102"/>
        <v>0</v>
      </c>
      <c r="AE237" s="27">
        <f t="shared" si="102"/>
        <v>0</v>
      </c>
      <c r="AF237" s="27">
        <f t="shared" si="102"/>
        <v>0</v>
      </c>
      <c r="AG237" s="27">
        <f t="shared" si="102"/>
        <v>0</v>
      </c>
      <c r="AH237" s="27">
        <f t="shared" si="102"/>
        <v>0</v>
      </c>
      <c r="AI237" s="27">
        <f t="shared" si="102"/>
        <v>0</v>
      </c>
      <c r="AJ237" s="27">
        <f t="shared" si="102"/>
        <v>0</v>
      </c>
      <c r="AK237" s="27">
        <f t="shared" si="102"/>
        <v>0</v>
      </c>
      <c r="AL237" s="27">
        <f t="shared" si="102"/>
        <v>0</v>
      </c>
      <c r="AM237" s="27">
        <f t="shared" si="102"/>
        <v>0</v>
      </c>
      <c r="AN237" s="27">
        <f t="shared" si="102"/>
        <v>0</v>
      </c>
      <c r="AO237" s="27">
        <f t="shared" si="102"/>
        <v>0</v>
      </c>
      <c r="AP237" s="27">
        <f t="shared" si="102"/>
        <v>0</v>
      </c>
      <c r="AQ237" s="27">
        <f t="shared" si="102"/>
        <v>0</v>
      </c>
      <c r="AR237" s="27">
        <f t="shared" si="102"/>
        <v>0</v>
      </c>
      <c r="AS237" s="27">
        <f t="shared" si="102"/>
        <v>0</v>
      </c>
      <c r="AT237" s="27">
        <f t="shared" si="102"/>
        <v>0</v>
      </c>
      <c r="AU237" s="27">
        <f t="shared" si="102"/>
        <v>0</v>
      </c>
      <c r="AV237" s="27">
        <f t="shared" ref="AV237:BY237" si="103">AV236</f>
        <v>0</v>
      </c>
      <c r="AW237" s="27">
        <f t="shared" si="103"/>
        <v>0</v>
      </c>
      <c r="AX237" s="27">
        <f t="shared" si="103"/>
        <v>0</v>
      </c>
      <c r="AY237" s="27">
        <f t="shared" si="103"/>
        <v>0</v>
      </c>
      <c r="AZ237" s="27">
        <f t="shared" si="103"/>
        <v>0</v>
      </c>
      <c r="BA237" s="27">
        <f t="shared" si="103"/>
        <v>0</v>
      </c>
      <c r="BB237" s="27">
        <f t="shared" si="103"/>
        <v>0</v>
      </c>
      <c r="BC237" s="27">
        <f t="shared" si="103"/>
        <v>0</v>
      </c>
      <c r="BD237" s="27">
        <f t="shared" si="103"/>
        <v>0</v>
      </c>
      <c r="BE237" s="27">
        <f t="shared" si="103"/>
        <v>0</v>
      </c>
      <c r="BF237" s="27">
        <f t="shared" si="103"/>
        <v>0</v>
      </c>
      <c r="BG237" s="27">
        <f t="shared" si="103"/>
        <v>0</v>
      </c>
      <c r="BH237" s="27">
        <f t="shared" si="103"/>
        <v>0</v>
      </c>
      <c r="BI237" s="27">
        <f t="shared" si="103"/>
        <v>0</v>
      </c>
      <c r="BJ237" s="27">
        <f t="shared" si="103"/>
        <v>0</v>
      </c>
      <c r="BK237" s="27">
        <f t="shared" si="103"/>
        <v>0</v>
      </c>
      <c r="BL237" s="27">
        <f t="shared" si="103"/>
        <v>0</v>
      </c>
      <c r="BM237" s="27">
        <f t="shared" si="103"/>
        <v>0</v>
      </c>
      <c r="BN237" s="27">
        <f t="shared" si="103"/>
        <v>0</v>
      </c>
      <c r="BO237" s="27">
        <f t="shared" si="103"/>
        <v>0</v>
      </c>
      <c r="BP237" s="27">
        <f t="shared" si="103"/>
        <v>0</v>
      </c>
      <c r="BQ237" s="27">
        <f t="shared" si="103"/>
        <v>0</v>
      </c>
      <c r="BR237" s="27">
        <f t="shared" si="103"/>
        <v>0</v>
      </c>
      <c r="BS237" s="27">
        <f t="shared" si="103"/>
        <v>0</v>
      </c>
      <c r="BT237" s="27">
        <f t="shared" si="103"/>
        <v>0</v>
      </c>
      <c r="BU237" s="27">
        <f t="shared" si="103"/>
        <v>0</v>
      </c>
      <c r="BV237" s="27">
        <f t="shared" si="103"/>
        <v>0</v>
      </c>
      <c r="BW237" s="27">
        <f t="shared" si="103"/>
        <v>0</v>
      </c>
      <c r="BX237" s="27">
        <f t="shared" si="103"/>
        <v>0</v>
      </c>
      <c r="BY237" s="27">
        <f t="shared" si="103"/>
        <v>0</v>
      </c>
    </row>
    <row r="238" spans="2:77" outlineLevel="1">
      <c r="B238" s="25" t="s">
        <v>887</v>
      </c>
      <c r="C238" s="27">
        <f t="shared" si="102"/>
        <v>0</v>
      </c>
      <c r="D238" s="27">
        <f t="shared" si="102"/>
        <v>0</v>
      </c>
      <c r="E238" s="27">
        <f t="shared" si="102"/>
        <v>0</v>
      </c>
      <c r="F238" s="27">
        <f t="shared" si="102"/>
        <v>0</v>
      </c>
      <c r="G238" s="27">
        <f t="shared" si="102"/>
        <v>0</v>
      </c>
      <c r="H238" s="27">
        <f t="shared" si="102"/>
        <v>0</v>
      </c>
      <c r="I238" s="27">
        <f t="shared" si="102"/>
        <v>0</v>
      </c>
      <c r="J238" s="27">
        <f t="shared" si="102"/>
        <v>0</v>
      </c>
      <c r="K238" s="27">
        <f t="shared" si="102"/>
        <v>0</v>
      </c>
      <c r="L238" s="27">
        <f t="shared" si="102"/>
        <v>0</v>
      </c>
      <c r="M238" s="27">
        <f t="shared" si="102"/>
        <v>0</v>
      </c>
      <c r="N238" s="27">
        <f t="shared" si="102"/>
        <v>0</v>
      </c>
      <c r="O238" s="27">
        <f t="shared" si="102"/>
        <v>0</v>
      </c>
      <c r="P238" s="27">
        <f t="shared" si="102"/>
        <v>0</v>
      </c>
      <c r="Q238" s="27">
        <f t="shared" si="102"/>
        <v>0</v>
      </c>
      <c r="R238" s="27">
        <f t="shared" si="102"/>
        <v>0</v>
      </c>
      <c r="S238" s="27">
        <f t="shared" si="102"/>
        <v>0</v>
      </c>
      <c r="T238" s="27">
        <f t="shared" si="102"/>
        <v>0</v>
      </c>
      <c r="U238" s="27">
        <f t="shared" si="102"/>
        <v>0</v>
      </c>
      <c r="V238" s="27">
        <f t="shared" si="102"/>
        <v>0</v>
      </c>
      <c r="W238" s="27">
        <f t="shared" si="102"/>
        <v>0</v>
      </c>
      <c r="X238" s="27">
        <f t="shared" si="102"/>
        <v>0</v>
      </c>
      <c r="Y238" s="27">
        <f t="shared" si="102"/>
        <v>0</v>
      </c>
      <c r="Z238" s="27">
        <f t="shared" si="102"/>
        <v>0</v>
      </c>
      <c r="AA238" s="27">
        <f t="shared" si="102"/>
        <v>0</v>
      </c>
      <c r="AB238" s="27">
        <f t="shared" si="102"/>
        <v>0</v>
      </c>
      <c r="AC238" s="27">
        <f t="shared" si="102"/>
        <v>0</v>
      </c>
      <c r="AD238" s="27">
        <f t="shared" si="102"/>
        <v>0</v>
      </c>
      <c r="AE238" s="27">
        <f t="shared" si="102"/>
        <v>0</v>
      </c>
      <c r="AF238" s="27">
        <f t="shared" si="102"/>
        <v>0</v>
      </c>
      <c r="AG238" s="27">
        <f t="shared" si="102"/>
        <v>0</v>
      </c>
      <c r="AH238" s="27">
        <f t="shared" si="102"/>
        <v>0</v>
      </c>
      <c r="AI238" s="27">
        <f t="shared" si="102"/>
        <v>0</v>
      </c>
      <c r="AJ238" s="27">
        <f t="shared" si="102"/>
        <v>0</v>
      </c>
      <c r="AK238" s="27">
        <f t="shared" si="102"/>
        <v>0</v>
      </c>
      <c r="AL238" s="27">
        <f t="shared" si="102"/>
        <v>0</v>
      </c>
      <c r="AM238" s="27">
        <f t="shared" si="102"/>
        <v>0</v>
      </c>
      <c r="AN238" s="27">
        <f t="shared" si="102"/>
        <v>0</v>
      </c>
      <c r="AO238" s="27">
        <f t="shared" si="102"/>
        <v>0</v>
      </c>
      <c r="AP238" s="27">
        <f t="shared" si="102"/>
        <v>0</v>
      </c>
      <c r="AQ238" s="27">
        <f t="shared" si="102"/>
        <v>0</v>
      </c>
      <c r="AR238" s="27">
        <f t="shared" si="102"/>
        <v>0</v>
      </c>
      <c r="AS238" s="27">
        <f t="shared" si="102"/>
        <v>0</v>
      </c>
      <c r="AT238" s="27">
        <f t="shared" si="102"/>
        <v>0</v>
      </c>
      <c r="AU238" s="27">
        <f t="shared" si="102"/>
        <v>0</v>
      </c>
      <c r="AV238" s="27">
        <f t="shared" ref="AV238:BY238" si="104">AV237</f>
        <v>0</v>
      </c>
      <c r="AW238" s="27">
        <f t="shared" si="104"/>
        <v>0</v>
      </c>
      <c r="AX238" s="27">
        <f t="shared" si="104"/>
        <v>0</v>
      </c>
      <c r="AY238" s="27">
        <f t="shared" si="104"/>
        <v>0</v>
      </c>
      <c r="AZ238" s="27">
        <f t="shared" si="104"/>
        <v>0</v>
      </c>
      <c r="BA238" s="27">
        <f t="shared" si="104"/>
        <v>0</v>
      </c>
      <c r="BB238" s="27">
        <f t="shared" si="104"/>
        <v>0</v>
      </c>
      <c r="BC238" s="27">
        <f t="shared" si="104"/>
        <v>0</v>
      </c>
      <c r="BD238" s="27">
        <f t="shared" si="104"/>
        <v>0</v>
      </c>
      <c r="BE238" s="27">
        <f t="shared" si="104"/>
        <v>0</v>
      </c>
      <c r="BF238" s="27">
        <f t="shared" si="104"/>
        <v>0</v>
      </c>
      <c r="BG238" s="27">
        <f t="shared" si="104"/>
        <v>0</v>
      </c>
      <c r="BH238" s="27">
        <f t="shared" si="104"/>
        <v>0</v>
      </c>
      <c r="BI238" s="27">
        <f t="shared" si="104"/>
        <v>0</v>
      </c>
      <c r="BJ238" s="27">
        <f t="shared" si="104"/>
        <v>0</v>
      </c>
      <c r="BK238" s="27">
        <f t="shared" si="104"/>
        <v>0</v>
      </c>
      <c r="BL238" s="27">
        <f t="shared" si="104"/>
        <v>0</v>
      </c>
      <c r="BM238" s="27">
        <f t="shared" si="104"/>
        <v>0</v>
      </c>
      <c r="BN238" s="27">
        <f t="shared" si="104"/>
        <v>0</v>
      </c>
      <c r="BO238" s="27">
        <f t="shared" si="104"/>
        <v>0</v>
      </c>
      <c r="BP238" s="27">
        <f t="shared" si="104"/>
        <v>0</v>
      </c>
      <c r="BQ238" s="27">
        <f t="shared" si="104"/>
        <v>0</v>
      </c>
      <c r="BR238" s="27">
        <f t="shared" si="104"/>
        <v>0</v>
      </c>
      <c r="BS238" s="27">
        <f t="shared" si="104"/>
        <v>0</v>
      </c>
      <c r="BT238" s="27">
        <f t="shared" si="104"/>
        <v>0</v>
      </c>
      <c r="BU238" s="27">
        <f t="shared" si="104"/>
        <v>0</v>
      </c>
      <c r="BV238" s="27">
        <f t="shared" si="104"/>
        <v>0</v>
      </c>
      <c r="BW238" s="27">
        <f t="shared" si="104"/>
        <v>0</v>
      </c>
      <c r="BX238" s="27">
        <f t="shared" si="104"/>
        <v>0</v>
      </c>
      <c r="BY238" s="27">
        <f t="shared" si="104"/>
        <v>0</v>
      </c>
    </row>
    <row r="239" spans="2:77" outlineLevel="1">
      <c r="B239" s="25" t="s">
        <v>888</v>
      </c>
      <c r="C239" s="27">
        <f t="shared" si="102"/>
        <v>0</v>
      </c>
      <c r="D239" s="27">
        <f t="shared" si="102"/>
        <v>0</v>
      </c>
      <c r="E239" s="27">
        <f t="shared" si="102"/>
        <v>0</v>
      </c>
      <c r="F239" s="27">
        <f t="shared" si="102"/>
        <v>0</v>
      </c>
      <c r="G239" s="27">
        <f t="shared" si="102"/>
        <v>0</v>
      </c>
      <c r="H239" s="27">
        <f t="shared" si="102"/>
        <v>0</v>
      </c>
      <c r="I239" s="27">
        <f t="shared" si="102"/>
        <v>0</v>
      </c>
      <c r="J239" s="27">
        <f t="shared" si="102"/>
        <v>0</v>
      </c>
      <c r="K239" s="27">
        <f t="shared" si="102"/>
        <v>0</v>
      </c>
      <c r="L239" s="27">
        <f t="shared" si="102"/>
        <v>0</v>
      </c>
      <c r="M239" s="27">
        <f t="shared" si="102"/>
        <v>0</v>
      </c>
      <c r="N239" s="27">
        <f t="shared" si="102"/>
        <v>0</v>
      </c>
      <c r="O239" s="27">
        <f t="shared" si="102"/>
        <v>0</v>
      </c>
      <c r="P239" s="27">
        <f t="shared" si="102"/>
        <v>0</v>
      </c>
      <c r="Q239" s="27">
        <f t="shared" si="102"/>
        <v>0</v>
      </c>
      <c r="R239" s="27">
        <f t="shared" si="102"/>
        <v>0</v>
      </c>
      <c r="S239" s="27">
        <f t="shared" si="102"/>
        <v>0</v>
      </c>
      <c r="T239" s="27">
        <f t="shared" si="102"/>
        <v>0</v>
      </c>
      <c r="U239" s="27">
        <f t="shared" si="102"/>
        <v>0</v>
      </c>
      <c r="V239" s="27">
        <f t="shared" si="102"/>
        <v>0</v>
      </c>
      <c r="W239" s="27">
        <f t="shared" si="102"/>
        <v>0</v>
      </c>
      <c r="X239" s="27">
        <f t="shared" si="102"/>
        <v>0</v>
      </c>
      <c r="Y239" s="27">
        <f t="shared" si="102"/>
        <v>0</v>
      </c>
      <c r="Z239" s="27">
        <f t="shared" si="102"/>
        <v>0</v>
      </c>
      <c r="AA239" s="27">
        <f t="shared" si="102"/>
        <v>0</v>
      </c>
      <c r="AB239" s="27">
        <f t="shared" si="102"/>
        <v>0</v>
      </c>
      <c r="AC239" s="27">
        <f t="shared" si="102"/>
        <v>0</v>
      </c>
      <c r="AD239" s="27">
        <f t="shared" si="102"/>
        <v>0</v>
      </c>
      <c r="AE239" s="27">
        <f t="shared" si="102"/>
        <v>0</v>
      </c>
      <c r="AF239" s="27">
        <f t="shared" si="102"/>
        <v>0</v>
      </c>
      <c r="AG239" s="27">
        <f t="shared" si="102"/>
        <v>0</v>
      </c>
      <c r="AH239" s="27">
        <f t="shared" si="102"/>
        <v>0</v>
      </c>
      <c r="AI239" s="27">
        <f t="shared" si="102"/>
        <v>0</v>
      </c>
      <c r="AJ239" s="27">
        <f t="shared" si="102"/>
        <v>0</v>
      </c>
      <c r="AK239" s="27">
        <f t="shared" si="102"/>
        <v>0</v>
      </c>
      <c r="AL239" s="27">
        <f t="shared" si="102"/>
        <v>0</v>
      </c>
      <c r="AM239" s="27">
        <f t="shared" si="102"/>
        <v>0</v>
      </c>
      <c r="AN239" s="27">
        <f t="shared" si="102"/>
        <v>0</v>
      </c>
      <c r="AO239" s="27">
        <f t="shared" si="102"/>
        <v>0</v>
      </c>
      <c r="AP239" s="27">
        <f t="shared" si="102"/>
        <v>0</v>
      </c>
      <c r="AQ239" s="27">
        <f t="shared" si="102"/>
        <v>0</v>
      </c>
      <c r="AR239" s="27">
        <f t="shared" si="102"/>
        <v>0</v>
      </c>
      <c r="AS239" s="27">
        <f t="shared" si="102"/>
        <v>0</v>
      </c>
      <c r="AT239" s="27">
        <f t="shared" si="102"/>
        <v>0</v>
      </c>
      <c r="AU239" s="27">
        <f t="shared" si="102"/>
        <v>0</v>
      </c>
      <c r="AV239" s="27">
        <f t="shared" ref="AV239:BY239" si="105">AV238</f>
        <v>0</v>
      </c>
      <c r="AW239" s="27">
        <f t="shared" si="105"/>
        <v>0</v>
      </c>
      <c r="AX239" s="27">
        <f t="shared" si="105"/>
        <v>0</v>
      </c>
      <c r="AY239" s="27">
        <f t="shared" si="105"/>
        <v>0</v>
      </c>
      <c r="AZ239" s="27">
        <f t="shared" si="105"/>
        <v>0</v>
      </c>
      <c r="BA239" s="27">
        <f t="shared" si="105"/>
        <v>0</v>
      </c>
      <c r="BB239" s="27">
        <f t="shared" si="105"/>
        <v>0</v>
      </c>
      <c r="BC239" s="27">
        <f t="shared" si="105"/>
        <v>0</v>
      </c>
      <c r="BD239" s="27">
        <f t="shared" si="105"/>
        <v>0</v>
      </c>
      <c r="BE239" s="27">
        <f t="shared" si="105"/>
        <v>0</v>
      </c>
      <c r="BF239" s="27">
        <f t="shared" si="105"/>
        <v>0</v>
      </c>
      <c r="BG239" s="27">
        <f t="shared" si="105"/>
        <v>0</v>
      </c>
      <c r="BH239" s="27">
        <f t="shared" si="105"/>
        <v>0</v>
      </c>
      <c r="BI239" s="27">
        <f t="shared" si="105"/>
        <v>0</v>
      </c>
      <c r="BJ239" s="27">
        <f t="shared" si="105"/>
        <v>0</v>
      </c>
      <c r="BK239" s="27">
        <f t="shared" si="105"/>
        <v>0</v>
      </c>
      <c r="BL239" s="27">
        <f t="shared" si="105"/>
        <v>0</v>
      </c>
      <c r="BM239" s="27">
        <f t="shared" si="105"/>
        <v>0</v>
      </c>
      <c r="BN239" s="27">
        <f t="shared" si="105"/>
        <v>0</v>
      </c>
      <c r="BO239" s="27">
        <f t="shared" si="105"/>
        <v>0</v>
      </c>
      <c r="BP239" s="27">
        <f t="shared" si="105"/>
        <v>0</v>
      </c>
      <c r="BQ239" s="27">
        <f t="shared" si="105"/>
        <v>0</v>
      </c>
      <c r="BR239" s="27">
        <f t="shared" si="105"/>
        <v>0</v>
      </c>
      <c r="BS239" s="27">
        <f t="shared" si="105"/>
        <v>0</v>
      </c>
      <c r="BT239" s="27">
        <f t="shared" si="105"/>
        <v>0</v>
      </c>
      <c r="BU239" s="27">
        <f t="shared" si="105"/>
        <v>0</v>
      </c>
      <c r="BV239" s="27">
        <f t="shared" si="105"/>
        <v>0</v>
      </c>
      <c r="BW239" s="27">
        <f t="shared" si="105"/>
        <v>0</v>
      </c>
      <c r="BX239" s="27">
        <f t="shared" si="105"/>
        <v>0</v>
      </c>
      <c r="BY239" s="27">
        <f t="shared" si="105"/>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6">C241</f>
        <v>0</v>
      </c>
      <c r="D242" s="27">
        <f t="shared" si="106"/>
        <v>0</v>
      </c>
      <c r="E242" s="27">
        <f t="shared" si="106"/>
        <v>0</v>
      </c>
      <c r="F242" s="27">
        <f t="shared" si="106"/>
        <v>0</v>
      </c>
      <c r="G242" s="27">
        <f t="shared" si="106"/>
        <v>0</v>
      </c>
      <c r="H242" s="27">
        <f t="shared" si="106"/>
        <v>0</v>
      </c>
      <c r="I242" s="27">
        <f t="shared" si="106"/>
        <v>0</v>
      </c>
      <c r="J242" s="27">
        <f t="shared" si="106"/>
        <v>0</v>
      </c>
      <c r="K242" s="27">
        <f t="shared" si="106"/>
        <v>0</v>
      </c>
      <c r="L242" s="27">
        <f t="shared" si="106"/>
        <v>0</v>
      </c>
      <c r="M242" s="27">
        <f t="shared" si="106"/>
        <v>0</v>
      </c>
      <c r="N242" s="27">
        <f t="shared" si="106"/>
        <v>0</v>
      </c>
      <c r="O242" s="27">
        <f t="shared" si="106"/>
        <v>0</v>
      </c>
      <c r="P242" s="27">
        <f t="shared" si="106"/>
        <v>0</v>
      </c>
      <c r="Q242" s="27">
        <f t="shared" si="106"/>
        <v>0</v>
      </c>
      <c r="R242" s="27">
        <f t="shared" si="106"/>
        <v>0</v>
      </c>
      <c r="S242" s="27">
        <f t="shared" si="106"/>
        <v>0</v>
      </c>
      <c r="T242" s="27">
        <f t="shared" si="106"/>
        <v>0</v>
      </c>
      <c r="U242" s="27">
        <f t="shared" si="106"/>
        <v>0</v>
      </c>
      <c r="V242" s="27">
        <f t="shared" si="106"/>
        <v>0</v>
      </c>
      <c r="W242" s="27">
        <f t="shared" si="106"/>
        <v>0</v>
      </c>
      <c r="X242" s="27">
        <f t="shared" si="106"/>
        <v>0</v>
      </c>
      <c r="Y242" s="27">
        <f t="shared" si="106"/>
        <v>0</v>
      </c>
      <c r="Z242" s="27">
        <f t="shared" si="106"/>
        <v>0</v>
      </c>
      <c r="AA242" s="27">
        <f t="shared" si="106"/>
        <v>0</v>
      </c>
      <c r="AB242" s="27">
        <f t="shared" si="106"/>
        <v>0</v>
      </c>
      <c r="AC242" s="27">
        <f t="shared" si="106"/>
        <v>0</v>
      </c>
      <c r="AD242" s="27">
        <f t="shared" si="106"/>
        <v>0</v>
      </c>
      <c r="AE242" s="27">
        <f t="shared" si="106"/>
        <v>0</v>
      </c>
      <c r="AF242" s="27">
        <f t="shared" si="106"/>
        <v>0</v>
      </c>
      <c r="AG242" s="27">
        <f t="shared" si="106"/>
        <v>0</v>
      </c>
      <c r="AH242" s="27">
        <f t="shared" si="106"/>
        <v>0</v>
      </c>
      <c r="AI242" s="27">
        <f t="shared" si="106"/>
        <v>0</v>
      </c>
      <c r="AJ242" s="27">
        <f t="shared" si="106"/>
        <v>0</v>
      </c>
      <c r="AK242" s="27">
        <f t="shared" si="106"/>
        <v>0</v>
      </c>
      <c r="AL242" s="27">
        <f t="shared" si="106"/>
        <v>0</v>
      </c>
      <c r="AM242" s="27">
        <f t="shared" si="106"/>
        <v>0</v>
      </c>
      <c r="AN242" s="27">
        <f t="shared" si="106"/>
        <v>0</v>
      </c>
      <c r="AO242" s="27">
        <f t="shared" si="106"/>
        <v>0</v>
      </c>
      <c r="AP242" s="27">
        <f t="shared" si="106"/>
        <v>0</v>
      </c>
      <c r="AQ242" s="27">
        <f t="shared" si="106"/>
        <v>0</v>
      </c>
      <c r="AR242" s="27">
        <f t="shared" si="106"/>
        <v>0</v>
      </c>
      <c r="AS242" s="27">
        <f t="shared" si="106"/>
        <v>0</v>
      </c>
      <c r="AT242" s="27">
        <f t="shared" si="106"/>
        <v>0</v>
      </c>
      <c r="AU242" s="27">
        <f t="shared" si="106"/>
        <v>0</v>
      </c>
      <c r="AV242" s="27">
        <f t="shared" ref="AV242:BY242" si="107">AV241</f>
        <v>0</v>
      </c>
      <c r="AW242" s="27">
        <f t="shared" si="107"/>
        <v>0</v>
      </c>
      <c r="AX242" s="27">
        <f t="shared" si="107"/>
        <v>0</v>
      </c>
      <c r="AY242" s="27">
        <f t="shared" si="107"/>
        <v>0</v>
      </c>
      <c r="AZ242" s="27">
        <f t="shared" si="107"/>
        <v>0</v>
      </c>
      <c r="BA242" s="27">
        <f t="shared" si="107"/>
        <v>0</v>
      </c>
      <c r="BB242" s="27">
        <f t="shared" si="107"/>
        <v>0</v>
      </c>
      <c r="BC242" s="27">
        <f t="shared" si="107"/>
        <v>0</v>
      </c>
      <c r="BD242" s="27">
        <f t="shared" si="107"/>
        <v>0</v>
      </c>
      <c r="BE242" s="27">
        <f t="shared" si="107"/>
        <v>0</v>
      </c>
      <c r="BF242" s="27">
        <f t="shared" si="107"/>
        <v>0</v>
      </c>
      <c r="BG242" s="27">
        <f t="shared" si="107"/>
        <v>0</v>
      </c>
      <c r="BH242" s="27">
        <f t="shared" si="107"/>
        <v>0</v>
      </c>
      <c r="BI242" s="27">
        <f t="shared" si="107"/>
        <v>0</v>
      </c>
      <c r="BJ242" s="27">
        <f t="shared" si="107"/>
        <v>0</v>
      </c>
      <c r="BK242" s="27">
        <f t="shared" si="107"/>
        <v>0</v>
      </c>
      <c r="BL242" s="27">
        <f t="shared" si="107"/>
        <v>0</v>
      </c>
      <c r="BM242" s="27">
        <f t="shared" si="107"/>
        <v>0</v>
      </c>
      <c r="BN242" s="27">
        <f t="shared" si="107"/>
        <v>0</v>
      </c>
      <c r="BO242" s="27">
        <f t="shared" si="107"/>
        <v>0</v>
      </c>
      <c r="BP242" s="27">
        <f t="shared" si="107"/>
        <v>0</v>
      </c>
      <c r="BQ242" s="27">
        <f t="shared" si="107"/>
        <v>0</v>
      </c>
      <c r="BR242" s="27">
        <f t="shared" si="107"/>
        <v>0</v>
      </c>
      <c r="BS242" s="27">
        <f t="shared" si="107"/>
        <v>0</v>
      </c>
      <c r="BT242" s="27">
        <f t="shared" si="107"/>
        <v>0</v>
      </c>
      <c r="BU242" s="27">
        <f t="shared" si="107"/>
        <v>0</v>
      </c>
      <c r="BV242" s="27">
        <f t="shared" si="107"/>
        <v>0</v>
      </c>
      <c r="BW242" s="27">
        <f t="shared" si="107"/>
        <v>0</v>
      </c>
      <c r="BX242" s="27">
        <f t="shared" si="107"/>
        <v>0</v>
      </c>
      <c r="BY242" s="27">
        <f t="shared" si="107"/>
        <v>0</v>
      </c>
    </row>
    <row r="243" spans="1:77" outlineLevel="1">
      <c r="B243" s="25" t="s">
        <v>887</v>
      </c>
      <c r="C243" s="27">
        <f t="shared" si="106"/>
        <v>0</v>
      </c>
      <c r="D243" s="27">
        <f t="shared" si="106"/>
        <v>0</v>
      </c>
      <c r="E243" s="27">
        <f t="shared" si="106"/>
        <v>0</v>
      </c>
      <c r="F243" s="27">
        <f t="shared" si="106"/>
        <v>0</v>
      </c>
      <c r="G243" s="27">
        <f t="shared" si="106"/>
        <v>0</v>
      </c>
      <c r="H243" s="27">
        <f t="shared" si="106"/>
        <v>0</v>
      </c>
      <c r="I243" s="27">
        <f t="shared" si="106"/>
        <v>0</v>
      </c>
      <c r="J243" s="27">
        <f t="shared" si="106"/>
        <v>0</v>
      </c>
      <c r="K243" s="27">
        <f t="shared" si="106"/>
        <v>0</v>
      </c>
      <c r="L243" s="27">
        <f t="shared" si="106"/>
        <v>0</v>
      </c>
      <c r="M243" s="27">
        <f t="shared" si="106"/>
        <v>0</v>
      </c>
      <c r="N243" s="27">
        <f t="shared" si="106"/>
        <v>0</v>
      </c>
      <c r="O243" s="27">
        <f t="shared" si="106"/>
        <v>0</v>
      </c>
      <c r="P243" s="27">
        <f t="shared" si="106"/>
        <v>0</v>
      </c>
      <c r="Q243" s="27">
        <f t="shared" si="106"/>
        <v>0</v>
      </c>
      <c r="R243" s="27">
        <f t="shared" si="106"/>
        <v>0</v>
      </c>
      <c r="S243" s="27">
        <f t="shared" si="106"/>
        <v>0</v>
      </c>
      <c r="T243" s="27">
        <f t="shared" si="106"/>
        <v>0</v>
      </c>
      <c r="U243" s="27">
        <f t="shared" si="106"/>
        <v>0</v>
      </c>
      <c r="V243" s="27">
        <f t="shared" si="106"/>
        <v>0</v>
      </c>
      <c r="W243" s="27">
        <f t="shared" si="106"/>
        <v>0</v>
      </c>
      <c r="X243" s="27">
        <f t="shared" si="106"/>
        <v>0</v>
      </c>
      <c r="Y243" s="27">
        <f t="shared" si="106"/>
        <v>0</v>
      </c>
      <c r="Z243" s="27">
        <f t="shared" si="106"/>
        <v>0</v>
      </c>
      <c r="AA243" s="27">
        <f t="shared" si="106"/>
        <v>0</v>
      </c>
      <c r="AB243" s="27">
        <f t="shared" si="106"/>
        <v>0</v>
      </c>
      <c r="AC243" s="27">
        <f t="shared" si="106"/>
        <v>0</v>
      </c>
      <c r="AD243" s="27">
        <f t="shared" si="106"/>
        <v>0</v>
      </c>
      <c r="AE243" s="27">
        <f t="shared" si="106"/>
        <v>0</v>
      </c>
      <c r="AF243" s="27">
        <f t="shared" si="106"/>
        <v>0</v>
      </c>
      <c r="AG243" s="27">
        <f t="shared" si="106"/>
        <v>0</v>
      </c>
      <c r="AH243" s="27">
        <f t="shared" si="106"/>
        <v>0</v>
      </c>
      <c r="AI243" s="27">
        <f t="shared" si="106"/>
        <v>0</v>
      </c>
      <c r="AJ243" s="27">
        <f t="shared" si="106"/>
        <v>0</v>
      </c>
      <c r="AK243" s="27">
        <f t="shared" si="106"/>
        <v>0</v>
      </c>
      <c r="AL243" s="27">
        <f t="shared" si="106"/>
        <v>0</v>
      </c>
      <c r="AM243" s="27">
        <f t="shared" si="106"/>
        <v>0</v>
      </c>
      <c r="AN243" s="27">
        <f t="shared" si="106"/>
        <v>0</v>
      </c>
      <c r="AO243" s="27">
        <f t="shared" si="106"/>
        <v>0</v>
      </c>
      <c r="AP243" s="27">
        <f t="shared" si="106"/>
        <v>0</v>
      </c>
      <c r="AQ243" s="27">
        <f t="shared" si="106"/>
        <v>0</v>
      </c>
      <c r="AR243" s="27">
        <f t="shared" si="106"/>
        <v>0</v>
      </c>
      <c r="AS243" s="27">
        <f t="shared" si="106"/>
        <v>0</v>
      </c>
      <c r="AT243" s="27">
        <f t="shared" si="106"/>
        <v>0</v>
      </c>
      <c r="AU243" s="27">
        <f t="shared" si="106"/>
        <v>0</v>
      </c>
      <c r="AV243" s="27">
        <f t="shared" ref="AV243:BY243" si="108">AV242</f>
        <v>0</v>
      </c>
      <c r="AW243" s="27">
        <f t="shared" si="108"/>
        <v>0</v>
      </c>
      <c r="AX243" s="27">
        <f t="shared" si="108"/>
        <v>0</v>
      </c>
      <c r="AY243" s="27">
        <f t="shared" si="108"/>
        <v>0</v>
      </c>
      <c r="AZ243" s="27">
        <f t="shared" si="108"/>
        <v>0</v>
      </c>
      <c r="BA243" s="27">
        <f t="shared" si="108"/>
        <v>0</v>
      </c>
      <c r="BB243" s="27">
        <f t="shared" si="108"/>
        <v>0</v>
      </c>
      <c r="BC243" s="27">
        <f t="shared" si="108"/>
        <v>0</v>
      </c>
      <c r="BD243" s="27">
        <f t="shared" si="108"/>
        <v>0</v>
      </c>
      <c r="BE243" s="27">
        <f t="shared" si="108"/>
        <v>0</v>
      </c>
      <c r="BF243" s="27">
        <f t="shared" si="108"/>
        <v>0</v>
      </c>
      <c r="BG243" s="27">
        <f t="shared" si="108"/>
        <v>0</v>
      </c>
      <c r="BH243" s="27">
        <f t="shared" si="108"/>
        <v>0</v>
      </c>
      <c r="BI243" s="27">
        <f t="shared" si="108"/>
        <v>0</v>
      </c>
      <c r="BJ243" s="27">
        <f t="shared" si="108"/>
        <v>0</v>
      </c>
      <c r="BK243" s="27">
        <f t="shared" si="108"/>
        <v>0</v>
      </c>
      <c r="BL243" s="27">
        <f t="shared" si="108"/>
        <v>0</v>
      </c>
      <c r="BM243" s="27">
        <f t="shared" si="108"/>
        <v>0</v>
      </c>
      <c r="BN243" s="27">
        <f t="shared" si="108"/>
        <v>0</v>
      </c>
      <c r="BO243" s="27">
        <f t="shared" si="108"/>
        <v>0</v>
      </c>
      <c r="BP243" s="27">
        <f t="shared" si="108"/>
        <v>0</v>
      </c>
      <c r="BQ243" s="27">
        <f t="shared" si="108"/>
        <v>0</v>
      </c>
      <c r="BR243" s="27">
        <f t="shared" si="108"/>
        <v>0</v>
      </c>
      <c r="BS243" s="27">
        <f t="shared" si="108"/>
        <v>0</v>
      </c>
      <c r="BT243" s="27">
        <f t="shared" si="108"/>
        <v>0</v>
      </c>
      <c r="BU243" s="27">
        <f t="shared" si="108"/>
        <v>0</v>
      </c>
      <c r="BV243" s="27">
        <f t="shared" si="108"/>
        <v>0</v>
      </c>
      <c r="BW243" s="27">
        <f t="shared" si="108"/>
        <v>0</v>
      </c>
      <c r="BX243" s="27">
        <f t="shared" si="108"/>
        <v>0</v>
      </c>
      <c r="BY243" s="27">
        <f t="shared" si="108"/>
        <v>0</v>
      </c>
    </row>
    <row r="244" spans="1:77" outlineLevel="1">
      <c r="B244" s="25" t="s">
        <v>888</v>
      </c>
      <c r="C244" s="27">
        <f t="shared" si="106"/>
        <v>0</v>
      </c>
      <c r="D244" s="27">
        <f t="shared" si="106"/>
        <v>0</v>
      </c>
      <c r="E244" s="27">
        <f t="shared" si="106"/>
        <v>0</v>
      </c>
      <c r="F244" s="27">
        <f t="shared" si="106"/>
        <v>0</v>
      </c>
      <c r="G244" s="27">
        <f t="shared" si="106"/>
        <v>0</v>
      </c>
      <c r="H244" s="27">
        <f t="shared" si="106"/>
        <v>0</v>
      </c>
      <c r="I244" s="27">
        <f t="shared" si="106"/>
        <v>0</v>
      </c>
      <c r="J244" s="27">
        <f t="shared" si="106"/>
        <v>0</v>
      </c>
      <c r="K244" s="27">
        <f t="shared" si="106"/>
        <v>0</v>
      </c>
      <c r="L244" s="27">
        <f t="shared" si="106"/>
        <v>0</v>
      </c>
      <c r="M244" s="27">
        <f t="shared" si="106"/>
        <v>0</v>
      </c>
      <c r="N244" s="27">
        <f t="shared" si="106"/>
        <v>0</v>
      </c>
      <c r="O244" s="27">
        <f t="shared" si="106"/>
        <v>0</v>
      </c>
      <c r="P244" s="27">
        <f t="shared" si="106"/>
        <v>0</v>
      </c>
      <c r="Q244" s="27">
        <f t="shared" si="106"/>
        <v>0</v>
      </c>
      <c r="R244" s="27">
        <f t="shared" si="106"/>
        <v>0</v>
      </c>
      <c r="S244" s="27">
        <f t="shared" si="106"/>
        <v>0</v>
      </c>
      <c r="T244" s="27">
        <f t="shared" si="106"/>
        <v>0</v>
      </c>
      <c r="U244" s="27">
        <f t="shared" si="106"/>
        <v>0</v>
      </c>
      <c r="V244" s="27">
        <f t="shared" si="106"/>
        <v>0</v>
      </c>
      <c r="W244" s="27">
        <f t="shared" si="106"/>
        <v>0</v>
      </c>
      <c r="X244" s="27">
        <f t="shared" si="106"/>
        <v>0</v>
      </c>
      <c r="Y244" s="27">
        <f t="shared" si="106"/>
        <v>0</v>
      </c>
      <c r="Z244" s="27">
        <f t="shared" si="106"/>
        <v>0</v>
      </c>
      <c r="AA244" s="27">
        <f t="shared" si="106"/>
        <v>0</v>
      </c>
      <c r="AB244" s="27">
        <f t="shared" si="106"/>
        <v>0</v>
      </c>
      <c r="AC244" s="27">
        <f t="shared" si="106"/>
        <v>0</v>
      </c>
      <c r="AD244" s="27">
        <f t="shared" si="106"/>
        <v>0</v>
      </c>
      <c r="AE244" s="27">
        <f t="shared" si="106"/>
        <v>0</v>
      </c>
      <c r="AF244" s="27">
        <f t="shared" si="106"/>
        <v>0</v>
      </c>
      <c r="AG244" s="27">
        <f t="shared" si="106"/>
        <v>0</v>
      </c>
      <c r="AH244" s="27">
        <f t="shared" si="106"/>
        <v>0</v>
      </c>
      <c r="AI244" s="27">
        <f t="shared" si="106"/>
        <v>0</v>
      </c>
      <c r="AJ244" s="27">
        <f t="shared" si="106"/>
        <v>0</v>
      </c>
      <c r="AK244" s="27">
        <f t="shared" si="106"/>
        <v>0</v>
      </c>
      <c r="AL244" s="27">
        <f t="shared" si="106"/>
        <v>0</v>
      </c>
      <c r="AM244" s="27">
        <f t="shared" si="106"/>
        <v>0</v>
      </c>
      <c r="AN244" s="27">
        <f t="shared" si="106"/>
        <v>0</v>
      </c>
      <c r="AO244" s="27">
        <f t="shared" si="106"/>
        <v>0</v>
      </c>
      <c r="AP244" s="27">
        <f t="shared" si="106"/>
        <v>0</v>
      </c>
      <c r="AQ244" s="27">
        <f t="shared" si="106"/>
        <v>0</v>
      </c>
      <c r="AR244" s="27">
        <f t="shared" si="106"/>
        <v>0</v>
      </c>
      <c r="AS244" s="27">
        <f t="shared" si="106"/>
        <v>0</v>
      </c>
      <c r="AT244" s="27">
        <f t="shared" si="106"/>
        <v>0</v>
      </c>
      <c r="AU244" s="27">
        <f t="shared" si="106"/>
        <v>0</v>
      </c>
      <c r="AV244" s="27">
        <f t="shared" ref="AV244:BY244" si="109">AV243</f>
        <v>0</v>
      </c>
      <c r="AW244" s="27">
        <f t="shared" si="109"/>
        <v>0</v>
      </c>
      <c r="AX244" s="27">
        <f t="shared" si="109"/>
        <v>0</v>
      </c>
      <c r="AY244" s="27">
        <f t="shared" si="109"/>
        <v>0</v>
      </c>
      <c r="AZ244" s="27">
        <f t="shared" si="109"/>
        <v>0</v>
      </c>
      <c r="BA244" s="27">
        <f t="shared" si="109"/>
        <v>0</v>
      </c>
      <c r="BB244" s="27">
        <f t="shared" si="109"/>
        <v>0</v>
      </c>
      <c r="BC244" s="27">
        <f t="shared" si="109"/>
        <v>0</v>
      </c>
      <c r="BD244" s="27">
        <f t="shared" si="109"/>
        <v>0</v>
      </c>
      <c r="BE244" s="27">
        <f t="shared" si="109"/>
        <v>0</v>
      </c>
      <c r="BF244" s="27">
        <f t="shared" si="109"/>
        <v>0</v>
      </c>
      <c r="BG244" s="27">
        <f t="shared" si="109"/>
        <v>0</v>
      </c>
      <c r="BH244" s="27">
        <f t="shared" si="109"/>
        <v>0</v>
      </c>
      <c r="BI244" s="27">
        <f t="shared" si="109"/>
        <v>0</v>
      </c>
      <c r="BJ244" s="27">
        <f t="shared" si="109"/>
        <v>0</v>
      </c>
      <c r="BK244" s="27">
        <f t="shared" si="109"/>
        <v>0</v>
      </c>
      <c r="BL244" s="27">
        <f t="shared" si="109"/>
        <v>0</v>
      </c>
      <c r="BM244" s="27">
        <f t="shared" si="109"/>
        <v>0</v>
      </c>
      <c r="BN244" s="27">
        <f t="shared" si="109"/>
        <v>0</v>
      </c>
      <c r="BO244" s="27">
        <f t="shared" si="109"/>
        <v>0</v>
      </c>
      <c r="BP244" s="27">
        <f t="shared" si="109"/>
        <v>0</v>
      </c>
      <c r="BQ244" s="27">
        <f t="shared" si="109"/>
        <v>0</v>
      </c>
      <c r="BR244" s="27">
        <f t="shared" si="109"/>
        <v>0</v>
      </c>
      <c r="BS244" s="27">
        <f t="shared" si="109"/>
        <v>0</v>
      </c>
      <c r="BT244" s="27">
        <f t="shared" si="109"/>
        <v>0</v>
      </c>
      <c r="BU244" s="27">
        <f t="shared" si="109"/>
        <v>0</v>
      </c>
      <c r="BV244" s="27">
        <f t="shared" si="109"/>
        <v>0</v>
      </c>
      <c r="BW244" s="27">
        <f t="shared" si="109"/>
        <v>0</v>
      </c>
      <c r="BX244" s="27">
        <f t="shared" si="109"/>
        <v>0</v>
      </c>
      <c r="BY244" s="27">
        <f t="shared" si="109"/>
        <v>0</v>
      </c>
    </row>
    <row r="245" spans="1:77" outlineLevel="1"/>
    <row r="247" spans="1:77">
      <c r="A247" s="14" t="s">
        <v>1586</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1645</v>
      </c>
      <c r="C249" t="s">
        <v>1646</v>
      </c>
      <c r="D249" t="s">
        <v>1647</v>
      </c>
      <c r="E249" t="s">
        <v>1036</v>
      </c>
      <c r="F249" t="s">
        <v>1696</v>
      </c>
      <c r="G249" t="s">
        <v>1649</v>
      </c>
      <c r="H249" t="s">
        <v>1654</v>
      </c>
      <c r="I249" t="s">
        <v>1646</v>
      </c>
      <c r="J249" t="s">
        <v>1647</v>
      </c>
      <c r="K249" t="s">
        <v>1648</v>
      </c>
      <c r="L249" t="s">
        <v>1036</v>
      </c>
      <c r="M249" t="s">
        <v>1649</v>
      </c>
      <c r="N249" t="s">
        <v>1654</v>
      </c>
      <c r="O249" t="s">
        <v>1646</v>
      </c>
      <c r="P249" t="s">
        <v>1647</v>
      </c>
      <c r="Q249" t="s">
        <v>1648</v>
      </c>
      <c r="R249" t="s">
        <v>1036</v>
      </c>
      <c r="S249" t="s">
        <v>1649</v>
      </c>
      <c r="T249" t="s">
        <v>1654</v>
      </c>
      <c r="U249" t="s">
        <v>1646</v>
      </c>
      <c r="V249" t="s">
        <v>1647</v>
      </c>
      <c r="W249" t="s">
        <v>1648</v>
      </c>
      <c r="X249" t="s">
        <v>1036</v>
      </c>
      <c r="Y249" t="s">
        <v>1649</v>
      </c>
      <c r="Z249" t="s">
        <v>1654</v>
      </c>
      <c r="AA249" t="s">
        <v>1646</v>
      </c>
      <c r="AB249" t="s">
        <v>1647</v>
      </c>
      <c r="AC249" t="s">
        <v>1648</v>
      </c>
      <c r="AD249" t="s">
        <v>1036</v>
      </c>
      <c r="AE249" t="s">
        <v>1649</v>
      </c>
      <c r="AF249" t="s">
        <v>1654</v>
      </c>
      <c r="AG249" t="s">
        <v>1646</v>
      </c>
      <c r="AH249" t="s">
        <v>1647</v>
      </c>
      <c r="AI249" t="s">
        <v>1648</v>
      </c>
      <c r="AJ249" t="s">
        <v>1036</v>
      </c>
      <c r="AK249" t="s">
        <v>1649</v>
      </c>
      <c r="AL249" t="s">
        <v>1654</v>
      </c>
      <c r="AM249" t="s">
        <v>1655</v>
      </c>
      <c r="AN249" t="s">
        <v>1036</v>
      </c>
      <c r="AO249" t="s">
        <v>905</v>
      </c>
      <c r="AP249" t="s">
        <v>1656</v>
      </c>
      <c r="AQ249" t="s">
        <v>1646</v>
      </c>
      <c r="AR249" t="s">
        <v>1659</v>
      </c>
      <c r="AS249" t="s">
        <v>1036</v>
      </c>
      <c r="AT249" t="s">
        <v>905</v>
      </c>
      <c r="AU249" t="s">
        <v>1660</v>
      </c>
      <c r="AV249" t="s">
        <v>1646</v>
      </c>
      <c r="AW249" t="s">
        <v>1661</v>
      </c>
      <c r="AX249" t="s">
        <v>1036</v>
      </c>
      <c r="AY249" t="s">
        <v>905</v>
      </c>
      <c r="AZ249" t="s">
        <v>1662</v>
      </c>
      <c r="BA249" t="s">
        <v>1646</v>
      </c>
      <c r="BB249" t="s">
        <v>1663</v>
      </c>
      <c r="BC249" t="s">
        <v>1036</v>
      </c>
      <c r="BD249" t="s">
        <v>905</v>
      </c>
      <c r="BE249" t="s">
        <v>1664</v>
      </c>
      <c r="BF249" t="s">
        <v>1646</v>
      </c>
      <c r="BG249" t="s">
        <v>1665</v>
      </c>
      <c r="BH249" t="s">
        <v>1036</v>
      </c>
      <c r="BI249" t="s">
        <v>905</v>
      </c>
      <c r="BJ249" t="s">
        <v>1666</v>
      </c>
      <c r="BK249" t="s">
        <v>1646</v>
      </c>
    </row>
    <row r="250" spans="1:77" outlineLevel="1">
      <c r="B250" t="s">
        <v>1650</v>
      </c>
      <c r="C250" t="s">
        <v>913</v>
      </c>
      <c r="D250" t="s">
        <v>914</v>
      </c>
      <c r="E250" t="s">
        <v>1651</v>
      </c>
      <c r="F250" t="s">
        <v>1658</v>
      </c>
      <c r="G250" t="s">
        <v>1652</v>
      </c>
      <c r="H250" t="s">
        <v>1653</v>
      </c>
      <c r="I250" t="s">
        <v>913</v>
      </c>
      <c r="J250" t="s">
        <v>1647</v>
      </c>
      <c r="K250" t="s">
        <v>915</v>
      </c>
      <c r="L250" t="s">
        <v>1651</v>
      </c>
      <c r="M250" t="s">
        <v>1652</v>
      </c>
      <c r="N250" t="s">
        <v>1653</v>
      </c>
      <c r="O250" t="s">
        <v>913</v>
      </c>
      <c r="P250" t="s">
        <v>1647</v>
      </c>
      <c r="Q250" t="s">
        <v>915</v>
      </c>
      <c r="R250" t="s">
        <v>1651</v>
      </c>
      <c r="S250" t="s">
        <v>1652</v>
      </c>
      <c r="T250" t="s">
        <v>1653</v>
      </c>
      <c r="U250" t="s">
        <v>913</v>
      </c>
      <c r="V250" t="s">
        <v>1647</v>
      </c>
      <c r="W250" t="s">
        <v>915</v>
      </c>
      <c r="X250" t="s">
        <v>1651</v>
      </c>
      <c r="Y250" t="s">
        <v>1652</v>
      </c>
      <c r="Z250" t="s">
        <v>1653</v>
      </c>
      <c r="AA250" t="s">
        <v>913</v>
      </c>
      <c r="AB250" t="s">
        <v>1647</v>
      </c>
      <c r="AC250" t="s">
        <v>915</v>
      </c>
      <c r="AD250" t="s">
        <v>1651</v>
      </c>
      <c r="AE250" t="s">
        <v>1652</v>
      </c>
      <c r="AF250" t="s">
        <v>1653</v>
      </c>
      <c r="AG250" t="s">
        <v>913</v>
      </c>
      <c r="AH250" t="s">
        <v>1647</v>
      </c>
      <c r="AI250" t="s">
        <v>915</v>
      </c>
      <c r="AJ250" t="s">
        <v>1651</v>
      </c>
      <c r="AK250" t="s">
        <v>1652</v>
      </c>
      <c r="AL250" t="s">
        <v>1653</v>
      </c>
      <c r="AM250" t="s">
        <v>1064</v>
      </c>
      <c r="AN250" t="s">
        <v>1657</v>
      </c>
      <c r="AO250" t="s">
        <v>1658</v>
      </c>
      <c r="AP250" t="s">
        <v>1652</v>
      </c>
      <c r="AQ250" t="s">
        <v>913</v>
      </c>
      <c r="AR250" t="s">
        <v>1064</v>
      </c>
      <c r="AS250" t="s">
        <v>1657</v>
      </c>
      <c r="AT250" t="s">
        <v>1658</v>
      </c>
      <c r="AU250" t="s">
        <v>1652</v>
      </c>
      <c r="AV250" t="s">
        <v>913</v>
      </c>
      <c r="AW250" t="s">
        <v>1064</v>
      </c>
      <c r="AX250" t="s">
        <v>1657</v>
      </c>
      <c r="AY250" t="s">
        <v>1658</v>
      </c>
      <c r="AZ250" t="s">
        <v>1652</v>
      </c>
      <c r="BA250" t="s">
        <v>913</v>
      </c>
      <c r="BB250" t="s">
        <v>1064</v>
      </c>
      <c r="BC250" t="s">
        <v>1657</v>
      </c>
      <c r="BD250" t="s">
        <v>1658</v>
      </c>
      <c r="BE250" t="s">
        <v>1652</v>
      </c>
      <c r="BF250" t="s">
        <v>913</v>
      </c>
      <c r="BG250" t="s">
        <v>1064</v>
      </c>
      <c r="BH250" t="s">
        <v>1657</v>
      </c>
      <c r="BI250" t="s">
        <v>1658</v>
      </c>
      <c r="BJ250" t="s">
        <v>1652</v>
      </c>
      <c r="BK250" t="s">
        <v>913</v>
      </c>
    </row>
    <row r="251" spans="1:77" outlineLevel="1">
      <c r="B251" t="s">
        <v>1086</v>
      </c>
      <c r="C251">
        <v>1</v>
      </c>
      <c r="D251">
        <v>2</v>
      </c>
      <c r="E251">
        <v>4</v>
      </c>
      <c r="F251">
        <v>5</v>
      </c>
      <c r="G251">
        <v>6</v>
      </c>
      <c r="H251">
        <v>7</v>
      </c>
      <c r="I251">
        <f>C251</f>
        <v>1</v>
      </c>
      <c r="J251">
        <f t="shared" ref="J251:AK251" si="110">D251</f>
        <v>2</v>
      </c>
      <c r="K251">
        <f t="shared" si="110"/>
        <v>4</v>
      </c>
      <c r="L251">
        <f t="shared" si="110"/>
        <v>5</v>
      </c>
      <c r="M251">
        <f t="shared" si="110"/>
        <v>6</v>
      </c>
      <c r="N251">
        <f>H251</f>
        <v>7</v>
      </c>
      <c r="O251">
        <f t="shared" si="110"/>
        <v>1</v>
      </c>
      <c r="P251">
        <f t="shared" si="110"/>
        <v>2</v>
      </c>
      <c r="Q251">
        <f t="shared" si="110"/>
        <v>4</v>
      </c>
      <c r="R251">
        <f t="shared" si="110"/>
        <v>5</v>
      </c>
      <c r="S251">
        <f t="shared" si="110"/>
        <v>6</v>
      </c>
      <c r="T251">
        <f>N251</f>
        <v>7</v>
      </c>
      <c r="U251">
        <f t="shared" si="110"/>
        <v>1</v>
      </c>
      <c r="V251">
        <f t="shared" si="110"/>
        <v>2</v>
      </c>
      <c r="W251">
        <f t="shared" si="110"/>
        <v>4</v>
      </c>
      <c r="X251">
        <f t="shared" si="110"/>
        <v>5</v>
      </c>
      <c r="Y251">
        <f t="shared" si="110"/>
        <v>6</v>
      </c>
      <c r="Z251">
        <f>T251</f>
        <v>7</v>
      </c>
      <c r="AA251">
        <f t="shared" si="110"/>
        <v>1</v>
      </c>
      <c r="AB251">
        <f t="shared" si="110"/>
        <v>2</v>
      </c>
      <c r="AC251">
        <f t="shared" si="110"/>
        <v>4</v>
      </c>
      <c r="AD251">
        <f t="shared" si="110"/>
        <v>5</v>
      </c>
      <c r="AE251">
        <f t="shared" si="110"/>
        <v>6</v>
      </c>
      <c r="AF251">
        <f>Z251</f>
        <v>7</v>
      </c>
      <c r="AG251">
        <f t="shared" si="110"/>
        <v>1</v>
      </c>
      <c r="AH251">
        <f t="shared" si="110"/>
        <v>2</v>
      </c>
      <c r="AI251">
        <f t="shared" si="110"/>
        <v>4</v>
      </c>
      <c r="AJ251">
        <f t="shared" si="110"/>
        <v>5</v>
      </c>
      <c r="AK251">
        <f t="shared" si="110"/>
        <v>6</v>
      </c>
      <c r="AL251">
        <f>AF251</f>
        <v>7</v>
      </c>
      <c r="AM251">
        <v>8</v>
      </c>
      <c r="AN251">
        <f t="shared" ref="AN251:AV251" si="111">AM251+1</f>
        <v>9</v>
      </c>
      <c r="AO251">
        <f t="shared" si="111"/>
        <v>10</v>
      </c>
      <c r="AP251">
        <f t="shared" si="111"/>
        <v>11</v>
      </c>
      <c r="AQ251">
        <f t="shared" si="111"/>
        <v>12</v>
      </c>
      <c r="AR251">
        <f t="shared" si="111"/>
        <v>13</v>
      </c>
      <c r="AS251">
        <f t="shared" si="111"/>
        <v>14</v>
      </c>
      <c r="AT251">
        <f t="shared" si="111"/>
        <v>15</v>
      </c>
      <c r="AU251">
        <f t="shared" si="111"/>
        <v>16</v>
      </c>
      <c r="AV251">
        <f t="shared" si="111"/>
        <v>17</v>
      </c>
      <c r="AW251">
        <f t="shared" ref="AW251:BK251" si="112">AV251+1</f>
        <v>18</v>
      </c>
      <c r="AX251">
        <f t="shared" si="112"/>
        <v>19</v>
      </c>
      <c r="AY251">
        <f t="shared" si="112"/>
        <v>20</v>
      </c>
      <c r="AZ251">
        <f t="shared" si="112"/>
        <v>21</v>
      </c>
      <c r="BA251">
        <f t="shared" si="112"/>
        <v>22</v>
      </c>
      <c r="BB251">
        <f t="shared" si="112"/>
        <v>23</v>
      </c>
      <c r="BC251">
        <f t="shared" si="112"/>
        <v>24</v>
      </c>
      <c r="BD251">
        <f t="shared" si="112"/>
        <v>25</v>
      </c>
      <c r="BE251">
        <f t="shared" si="112"/>
        <v>26</v>
      </c>
      <c r="BF251">
        <f t="shared" si="112"/>
        <v>27</v>
      </c>
      <c r="BG251">
        <f t="shared" si="112"/>
        <v>28</v>
      </c>
      <c r="BH251">
        <f t="shared" si="112"/>
        <v>29</v>
      </c>
      <c r="BI251">
        <f t="shared" si="112"/>
        <v>30</v>
      </c>
      <c r="BJ251">
        <f t="shared" si="112"/>
        <v>31</v>
      </c>
      <c r="BK251">
        <f t="shared" si="112"/>
        <v>32</v>
      </c>
    </row>
    <row r="252" spans="1:77" outlineLevel="1">
      <c r="B252" t="s">
        <v>927</v>
      </c>
      <c r="C252" s="128">
        <f t="shared" ref="C252:H252" si="113">INDEX(i.Periods,C$251,1+d.TOL+(C$248-1)*3)</f>
        <v>33</v>
      </c>
      <c r="D252" s="128">
        <f t="shared" si="113"/>
        <v>49</v>
      </c>
      <c r="E252" s="128">
        <f t="shared" si="113"/>
        <v>62</v>
      </c>
      <c r="F252" s="128">
        <f t="shared" si="113"/>
        <v>69</v>
      </c>
      <c r="G252" s="128">
        <f t="shared" si="113"/>
        <v>73</v>
      </c>
      <c r="H252" s="128">
        <f t="shared" si="113"/>
        <v>84</v>
      </c>
      <c r="I252" s="128">
        <f t="shared" ref="I252:AK252" si="114">INDEX(i.Periods,I$251,1+d.TOL+(I$248-1)*3)</f>
        <v>33</v>
      </c>
      <c r="J252" s="128">
        <f t="shared" si="114"/>
        <v>51</v>
      </c>
      <c r="K252" s="128">
        <f t="shared" si="114"/>
        <v>64</v>
      </c>
      <c r="L252" s="128">
        <f t="shared" si="114"/>
        <v>71</v>
      </c>
      <c r="M252" s="128">
        <f t="shared" si="114"/>
        <v>75</v>
      </c>
      <c r="N252" s="128">
        <f t="shared" si="114"/>
        <v>86</v>
      </c>
      <c r="O252" s="128">
        <f t="shared" si="114"/>
        <v>33</v>
      </c>
      <c r="P252" s="128">
        <f t="shared" si="114"/>
        <v>54</v>
      </c>
      <c r="Q252" s="128">
        <f t="shared" si="114"/>
        <v>67</v>
      </c>
      <c r="R252" s="128">
        <f t="shared" si="114"/>
        <v>74</v>
      </c>
      <c r="S252" s="128">
        <f t="shared" si="114"/>
        <v>78</v>
      </c>
      <c r="T252" s="128">
        <f t="shared" si="114"/>
        <v>89</v>
      </c>
      <c r="U252" s="128">
        <f t="shared" si="114"/>
        <v>33</v>
      </c>
      <c r="V252" s="128">
        <f t="shared" si="114"/>
        <v>56</v>
      </c>
      <c r="W252" s="128">
        <f t="shared" si="114"/>
        <v>69</v>
      </c>
      <c r="X252" s="128">
        <f t="shared" si="114"/>
        <v>76</v>
      </c>
      <c r="Y252" s="128">
        <f t="shared" si="114"/>
        <v>80</v>
      </c>
      <c r="Z252" s="128">
        <f t="shared" si="114"/>
        <v>91</v>
      </c>
      <c r="AA252" s="128">
        <f t="shared" si="114"/>
        <v>33</v>
      </c>
      <c r="AB252" s="128">
        <f t="shared" si="114"/>
        <v>58</v>
      </c>
      <c r="AC252" s="128">
        <f t="shared" si="114"/>
        <v>71</v>
      </c>
      <c r="AD252" s="128">
        <f t="shared" si="114"/>
        <v>78</v>
      </c>
      <c r="AE252" s="128">
        <f t="shared" si="114"/>
        <v>82</v>
      </c>
      <c r="AF252" s="128">
        <f t="shared" si="114"/>
        <v>93</v>
      </c>
      <c r="AG252" s="128">
        <f t="shared" si="114"/>
        <v>33</v>
      </c>
      <c r="AH252" s="128">
        <f t="shared" si="114"/>
        <v>49</v>
      </c>
      <c r="AI252" s="128">
        <f t="shared" si="114"/>
        <v>62</v>
      </c>
      <c r="AJ252" s="128">
        <f t="shared" si="114"/>
        <v>69</v>
      </c>
      <c r="AK252" s="128">
        <f t="shared" si="114"/>
        <v>73</v>
      </c>
      <c r="AL252" s="128">
        <f t="shared" ref="AL252:AQ252" si="115">INDEX(i.Periods,AL$251,1+d.TOL+(AL$248-1)*3)</f>
        <v>84</v>
      </c>
      <c r="AM252" s="128">
        <f t="shared" si="115"/>
        <v>101</v>
      </c>
      <c r="AN252" s="128">
        <f t="shared" si="115"/>
        <v>114</v>
      </c>
      <c r="AO252" s="128">
        <f t="shared" si="115"/>
        <v>121</v>
      </c>
      <c r="AP252" s="128">
        <f t="shared" si="115"/>
        <v>125</v>
      </c>
      <c r="AQ252" s="128">
        <f t="shared" si="115"/>
        <v>136</v>
      </c>
      <c r="AR252" s="128">
        <f t="shared" ref="AR252:BK252" si="116">INDEX(i.Periods,AR$251,1+d.TOL+(AR$248-1)*3)</f>
        <v>153</v>
      </c>
      <c r="AS252" s="128">
        <f t="shared" si="116"/>
        <v>166</v>
      </c>
      <c r="AT252" s="128">
        <f t="shared" si="116"/>
        <v>173</v>
      </c>
      <c r="AU252" s="128">
        <f t="shared" si="116"/>
        <v>177</v>
      </c>
      <c r="AV252" s="128">
        <f t="shared" si="116"/>
        <v>188</v>
      </c>
      <c r="AW252" s="128">
        <f t="shared" si="116"/>
        <v>205</v>
      </c>
      <c r="AX252" s="128">
        <f t="shared" si="116"/>
        <v>218</v>
      </c>
      <c r="AY252" s="128">
        <f t="shared" si="116"/>
        <v>225</v>
      </c>
      <c r="AZ252" s="128">
        <f t="shared" si="116"/>
        <v>229</v>
      </c>
      <c r="BA252" s="128">
        <f t="shared" si="116"/>
        <v>240</v>
      </c>
      <c r="BB252" s="128">
        <f t="shared" si="116"/>
        <v>257</v>
      </c>
      <c r="BC252" s="128">
        <f t="shared" si="116"/>
        <v>270</v>
      </c>
      <c r="BD252" s="128">
        <f t="shared" si="116"/>
        <v>277</v>
      </c>
      <c r="BE252" s="128">
        <f t="shared" si="116"/>
        <v>281</v>
      </c>
      <c r="BF252" s="128">
        <f t="shared" si="116"/>
        <v>292</v>
      </c>
      <c r="BG252" s="128">
        <f t="shared" si="116"/>
        <v>309</v>
      </c>
      <c r="BH252" s="128">
        <f t="shared" si="116"/>
        <v>322</v>
      </c>
      <c r="BI252" s="128">
        <f t="shared" si="116"/>
        <v>329</v>
      </c>
      <c r="BJ252" s="128">
        <f t="shared" si="116"/>
        <v>333</v>
      </c>
      <c r="BK252" s="128">
        <f t="shared" si="116"/>
        <v>344</v>
      </c>
    </row>
    <row r="253" spans="1:77" outlineLevel="1">
      <c r="B253" t="s">
        <v>930</v>
      </c>
      <c r="C253" s="489">
        <f t="shared" ref="C253:H253" si="117">INDEX(i.Periods,C$251+1,1+d.TOL+(C$248-1)*3)</f>
        <v>49</v>
      </c>
      <c r="D253" s="489">
        <f t="shared" si="117"/>
        <v>54</v>
      </c>
      <c r="E253" s="489">
        <f t="shared" si="117"/>
        <v>69</v>
      </c>
      <c r="F253" s="489">
        <f t="shared" si="117"/>
        <v>73</v>
      </c>
      <c r="G253" s="489">
        <f t="shared" si="117"/>
        <v>84</v>
      </c>
      <c r="H253" s="489">
        <f t="shared" si="117"/>
        <v>101</v>
      </c>
      <c r="I253" s="489">
        <f t="shared" ref="I253:AK253" si="118">INDEX(i.Periods,I$251+1,1+d.TOL+(I$248-1)*3)</f>
        <v>51</v>
      </c>
      <c r="J253" s="489">
        <f t="shared" si="118"/>
        <v>56</v>
      </c>
      <c r="K253" s="489">
        <f t="shared" si="118"/>
        <v>71</v>
      </c>
      <c r="L253" s="489">
        <f t="shared" si="118"/>
        <v>75</v>
      </c>
      <c r="M253" s="489">
        <f t="shared" si="118"/>
        <v>86</v>
      </c>
      <c r="N253" s="489">
        <f t="shared" si="118"/>
        <v>101</v>
      </c>
      <c r="O253" s="489">
        <f t="shared" si="118"/>
        <v>54</v>
      </c>
      <c r="P253" s="489">
        <f t="shared" si="118"/>
        <v>59</v>
      </c>
      <c r="Q253" s="489">
        <f t="shared" si="118"/>
        <v>74</v>
      </c>
      <c r="R253" s="489">
        <f t="shared" si="118"/>
        <v>78</v>
      </c>
      <c r="S253" s="489">
        <f t="shared" si="118"/>
        <v>89</v>
      </c>
      <c r="T253" s="489">
        <f t="shared" si="118"/>
        <v>101</v>
      </c>
      <c r="U253" s="489">
        <f t="shared" si="118"/>
        <v>56</v>
      </c>
      <c r="V253" s="489">
        <f t="shared" si="118"/>
        <v>61</v>
      </c>
      <c r="W253" s="489">
        <f t="shared" si="118"/>
        <v>76</v>
      </c>
      <c r="X253" s="489">
        <f t="shared" si="118"/>
        <v>80</v>
      </c>
      <c r="Y253" s="489">
        <f t="shared" si="118"/>
        <v>91</v>
      </c>
      <c r="Z253" s="489">
        <f t="shared" si="118"/>
        <v>101</v>
      </c>
      <c r="AA253" s="489">
        <f t="shared" si="118"/>
        <v>58</v>
      </c>
      <c r="AB253" s="489">
        <f t="shared" si="118"/>
        <v>63</v>
      </c>
      <c r="AC253" s="489">
        <f t="shared" si="118"/>
        <v>78</v>
      </c>
      <c r="AD253" s="489">
        <f t="shared" si="118"/>
        <v>82</v>
      </c>
      <c r="AE253" s="489">
        <f t="shared" si="118"/>
        <v>93</v>
      </c>
      <c r="AF253" s="489">
        <f t="shared" si="118"/>
        <v>101</v>
      </c>
      <c r="AG253" s="489">
        <f t="shared" si="118"/>
        <v>49</v>
      </c>
      <c r="AH253" s="489">
        <f t="shared" si="118"/>
        <v>54</v>
      </c>
      <c r="AI253" s="489">
        <f t="shared" si="118"/>
        <v>69</v>
      </c>
      <c r="AJ253" s="489">
        <f t="shared" si="118"/>
        <v>73</v>
      </c>
      <c r="AK253" s="489">
        <f t="shared" si="118"/>
        <v>84</v>
      </c>
      <c r="AL253" s="489">
        <f t="shared" ref="AL253:AQ253" si="119">INDEX(i.Periods,AL$251+1,1+d.TOL+(AL$248-1)*3)</f>
        <v>101</v>
      </c>
      <c r="AM253" s="489">
        <f t="shared" si="119"/>
        <v>114</v>
      </c>
      <c r="AN253" s="489">
        <f t="shared" si="119"/>
        <v>121</v>
      </c>
      <c r="AO253" s="489">
        <f t="shared" si="119"/>
        <v>125</v>
      </c>
      <c r="AP253" s="489">
        <f t="shared" si="119"/>
        <v>136</v>
      </c>
      <c r="AQ253" s="489">
        <f t="shared" si="119"/>
        <v>153</v>
      </c>
      <c r="AR253" s="489">
        <f t="shared" ref="AR253:BK253" si="120">INDEX(i.Periods,AR$251+1,1+d.TOL+(AR$248-1)*3)</f>
        <v>166</v>
      </c>
      <c r="AS253" s="489">
        <f t="shared" si="120"/>
        <v>173</v>
      </c>
      <c r="AT253" s="489">
        <f t="shared" si="120"/>
        <v>177</v>
      </c>
      <c r="AU253" s="489">
        <f t="shared" si="120"/>
        <v>188</v>
      </c>
      <c r="AV253" s="489">
        <f t="shared" si="120"/>
        <v>205</v>
      </c>
      <c r="AW253" s="489">
        <f t="shared" si="120"/>
        <v>218</v>
      </c>
      <c r="AX253" s="489">
        <f t="shared" si="120"/>
        <v>225</v>
      </c>
      <c r="AY253" s="489">
        <f t="shared" si="120"/>
        <v>229</v>
      </c>
      <c r="AZ253" s="489">
        <f t="shared" si="120"/>
        <v>240</v>
      </c>
      <c r="BA253" s="489">
        <f t="shared" si="120"/>
        <v>257</v>
      </c>
      <c r="BB253" s="489">
        <f t="shared" si="120"/>
        <v>270</v>
      </c>
      <c r="BC253" s="489">
        <f t="shared" si="120"/>
        <v>277</v>
      </c>
      <c r="BD253" s="489">
        <f t="shared" si="120"/>
        <v>281</v>
      </c>
      <c r="BE253" s="489">
        <f t="shared" si="120"/>
        <v>292</v>
      </c>
      <c r="BF253" s="489">
        <f t="shared" si="120"/>
        <v>309</v>
      </c>
      <c r="BG253" s="489">
        <f t="shared" si="120"/>
        <v>322</v>
      </c>
      <c r="BH253" s="489">
        <f t="shared" si="120"/>
        <v>329</v>
      </c>
      <c r="BI253" s="489">
        <f t="shared" si="120"/>
        <v>333</v>
      </c>
      <c r="BJ253" s="489">
        <f t="shared" si="120"/>
        <v>344</v>
      </c>
      <c r="BK253" s="489">
        <f t="shared" si="120"/>
        <v>361</v>
      </c>
    </row>
    <row r="254" spans="1:77" ht="56.25" customHeight="1" outlineLevel="1">
      <c r="A254">
        <v>1</v>
      </c>
      <c r="B254" t="s">
        <v>1641</v>
      </c>
      <c r="C254" s="435" t="str">
        <f t="shared" ref="C254:Q263" si="121">INDEX(i.TOL_indices,d.TOL,$A254)&amp;", "&amp;TEXT(C$252,"0")&amp;":"&amp;TEXT(C$253,"0")</f>
        <v>19:20, 33:49</v>
      </c>
      <c r="D254" s="435" t="str">
        <f t="shared" si="121"/>
        <v>19:20, 49:54</v>
      </c>
      <c r="E254" s="435" t="str">
        <f t="shared" ref="E254:F263" si="122">INDEX(i.TOL_indices,d.TOL,$A254)&amp;", "&amp;TEXT(E$252,"0")&amp;":"&amp;TEXT(E$253,"0")</f>
        <v>19:20, 62:69</v>
      </c>
      <c r="F254" s="435" t="str">
        <f t="shared" si="122"/>
        <v>19:20, 69:73</v>
      </c>
      <c r="G254" s="435" t="str">
        <f t="shared" si="121"/>
        <v>19:20, 73:84</v>
      </c>
      <c r="H254" s="435" t="str">
        <f t="shared" si="121"/>
        <v>19:20, 84:101</v>
      </c>
      <c r="I254" s="435" t="str">
        <f t="shared" si="121"/>
        <v>19:20, 33:51</v>
      </c>
      <c r="J254" s="435" t="str">
        <f t="shared" si="121"/>
        <v>19:20, 51:56</v>
      </c>
      <c r="K254" s="435" t="str">
        <f t="shared" si="121"/>
        <v>19:20, 64:71</v>
      </c>
      <c r="L254" s="435" t="str">
        <f t="shared" si="121"/>
        <v>19:20, 71:75</v>
      </c>
      <c r="M254" s="435" t="str">
        <f t="shared" si="121"/>
        <v>19:20, 75:86</v>
      </c>
      <c r="N254" s="435" t="str">
        <f t="shared" si="121"/>
        <v>19:20, 86:101</v>
      </c>
      <c r="O254" s="435" t="str">
        <f t="shared" si="121"/>
        <v>19:20, 33:54</v>
      </c>
      <c r="P254" s="435" t="str">
        <f t="shared" si="121"/>
        <v>19:20, 54:59</v>
      </c>
      <c r="Q254" s="435" t="str">
        <f t="shared" si="121"/>
        <v>19:20, 67:74</v>
      </c>
      <c r="R254" s="435" t="str">
        <f t="shared" ref="R254:AT263" si="123">INDEX(i.TOL_indices,d.TOL,$A254)&amp;", "&amp;TEXT(R$252,"0")&amp;":"&amp;TEXT(R$253,"0")</f>
        <v>19:20, 74:78</v>
      </c>
      <c r="S254" s="435" t="str">
        <f t="shared" si="123"/>
        <v>19:20, 78:89</v>
      </c>
      <c r="T254" s="435" t="str">
        <f t="shared" si="123"/>
        <v>19:20, 89:101</v>
      </c>
      <c r="U254" s="435" t="str">
        <f t="shared" si="123"/>
        <v>19:20, 33:56</v>
      </c>
      <c r="V254" s="435" t="str">
        <f t="shared" si="123"/>
        <v>19:20, 56:61</v>
      </c>
      <c r="W254" s="435" t="str">
        <f t="shared" si="123"/>
        <v>19:20, 69:76</v>
      </c>
      <c r="X254" s="435" t="str">
        <f t="shared" si="123"/>
        <v>19:20, 76:80</v>
      </c>
      <c r="Y254" s="435" t="str">
        <f t="shared" si="123"/>
        <v>19:20, 80:91</v>
      </c>
      <c r="Z254" s="435" t="str">
        <f t="shared" si="123"/>
        <v>19:20, 91:101</v>
      </c>
      <c r="AA254" s="435" t="str">
        <f t="shared" si="123"/>
        <v>19:20, 33:58</v>
      </c>
      <c r="AB254" s="435" t="str">
        <f t="shared" si="123"/>
        <v>19:20, 58:63</v>
      </c>
      <c r="AC254" s="435" t="str">
        <f t="shared" si="123"/>
        <v>19:20, 71:78</v>
      </c>
      <c r="AD254" s="435" t="str">
        <f t="shared" si="123"/>
        <v>19:20, 78:82</v>
      </c>
      <c r="AE254" s="435" t="str">
        <f t="shared" si="123"/>
        <v>19:20, 82:93</v>
      </c>
      <c r="AF254" s="435" t="str">
        <f t="shared" si="123"/>
        <v>19:20, 93:101</v>
      </c>
      <c r="AG254" s="435" t="str">
        <f t="shared" si="123"/>
        <v>19:20, 33:49</v>
      </c>
      <c r="AH254" s="435" t="str">
        <f t="shared" si="123"/>
        <v>19:20, 49:54</v>
      </c>
      <c r="AI254" s="435" t="str">
        <f t="shared" si="123"/>
        <v>19:20, 62:69</v>
      </c>
      <c r="AJ254" s="435" t="str">
        <f t="shared" si="123"/>
        <v>19:20, 69:73</v>
      </c>
      <c r="AK254" s="435" t="str">
        <f t="shared" si="123"/>
        <v>19:20, 73:84</v>
      </c>
      <c r="AL254" s="435" t="str">
        <f t="shared" si="123"/>
        <v>19:20, 84:101</v>
      </c>
      <c r="AM254" s="435" t="str">
        <f t="shared" si="123"/>
        <v>19:20, 101:114</v>
      </c>
      <c r="AN254" s="435" t="str">
        <f t="shared" si="123"/>
        <v>19:20, 114:121</v>
      </c>
      <c r="AO254" s="435" t="str">
        <f t="shared" si="123"/>
        <v>19:20, 121:125</v>
      </c>
      <c r="AP254" s="435" t="str">
        <f t="shared" si="123"/>
        <v>19:20, 125:136</v>
      </c>
      <c r="AQ254" s="435" t="str">
        <f t="shared" ref="AM254:AQ263" si="124">INDEX(i.TOL_indices,d.TOL,$A254)&amp;", "&amp;TEXT(AQ$252,"0")&amp;":"&amp;TEXT(AQ$253,"0")</f>
        <v>19:20, 136:153</v>
      </c>
      <c r="AR254" s="435" t="str">
        <f t="shared" si="123"/>
        <v>19:20, 153:166</v>
      </c>
      <c r="AS254" s="435" t="str">
        <f t="shared" si="123"/>
        <v>19:20, 166:173</v>
      </c>
      <c r="AT254" s="435" t="str">
        <f t="shared" si="123"/>
        <v>19:20, 173:177</v>
      </c>
      <c r="AU254" s="435" t="str">
        <f t="shared" ref="AR254:BK263" si="125">INDEX(i.TOL_indices,d.TOL,$A254)&amp;", "&amp;TEXT(AU$252,"0")&amp;":"&amp;TEXT(AU$253,"0")</f>
        <v>19:20, 177:188</v>
      </c>
      <c r="AV254" s="435" t="str">
        <f t="shared" si="125"/>
        <v>19:20, 188:205</v>
      </c>
      <c r="AW254" s="435" t="str">
        <f t="shared" si="125"/>
        <v>19:20, 205:218</v>
      </c>
      <c r="AX254" s="435" t="str">
        <f t="shared" si="125"/>
        <v>19:20, 218:225</v>
      </c>
      <c r="AY254" s="435" t="str">
        <f t="shared" si="125"/>
        <v>19:20, 225:229</v>
      </c>
      <c r="AZ254" s="435" t="str">
        <f t="shared" si="125"/>
        <v>19:20, 229:240</v>
      </c>
      <c r="BA254" s="435" t="str">
        <f t="shared" si="125"/>
        <v>19:20, 240:257</v>
      </c>
      <c r="BB254" s="435" t="str">
        <f t="shared" si="125"/>
        <v>19:20, 257:270</v>
      </c>
      <c r="BC254" s="435" t="str">
        <f t="shared" si="125"/>
        <v>19:20, 270:277</v>
      </c>
      <c r="BD254" s="435" t="str">
        <f t="shared" si="125"/>
        <v>19:20, 277:281</v>
      </c>
      <c r="BE254" s="435" t="str">
        <f t="shared" si="125"/>
        <v>19:20, 281:292</v>
      </c>
      <c r="BF254" s="435" t="str">
        <f t="shared" si="125"/>
        <v>19:20, 292:309</v>
      </c>
      <c r="BG254" s="435" t="str">
        <f t="shared" si="125"/>
        <v>19:20, 309:322</v>
      </c>
      <c r="BH254" s="435" t="str">
        <f t="shared" si="125"/>
        <v>19:20, 322:329</v>
      </c>
      <c r="BI254" s="435" t="str">
        <f t="shared" si="125"/>
        <v>19:20, 329:333</v>
      </c>
      <c r="BJ254" s="435" t="str">
        <f t="shared" si="125"/>
        <v>19:20, 333:344</v>
      </c>
      <c r="BK254" s="435" t="str">
        <f t="shared" si="125"/>
        <v>19:20, 344:361</v>
      </c>
    </row>
    <row r="255" spans="1:77" ht="48.75" customHeight="1" outlineLevel="1">
      <c r="A255">
        <v>3</v>
      </c>
      <c r="B255" t="s">
        <v>2314</v>
      </c>
      <c r="C255" s="435" t="str">
        <f t="shared" si="121"/>
        <v>6:7, 33:49</v>
      </c>
      <c r="D255" s="435" t="str">
        <f t="shared" si="121"/>
        <v>6:7, 49:54</v>
      </c>
      <c r="E255" s="435" t="str">
        <f t="shared" si="122"/>
        <v>6:7, 62:69</v>
      </c>
      <c r="F255" s="435" t="str">
        <f t="shared" si="122"/>
        <v>6:7, 69:73</v>
      </c>
      <c r="G255" s="435" t="str">
        <f t="shared" si="121"/>
        <v>6:7, 73:84</v>
      </c>
      <c r="H255" s="435" t="str">
        <f t="shared" si="121"/>
        <v>6:7, 84:101</v>
      </c>
      <c r="I255" s="435" t="str">
        <f t="shared" si="121"/>
        <v>6:7, 33:51</v>
      </c>
      <c r="J255" s="435" t="str">
        <f t="shared" si="121"/>
        <v>6:7, 51:56</v>
      </c>
      <c r="K255" s="435" t="str">
        <f t="shared" si="121"/>
        <v>6:7, 64:71</v>
      </c>
      <c r="L255" s="435" t="str">
        <f t="shared" si="121"/>
        <v>6:7, 71:75</v>
      </c>
      <c r="M255" s="435" t="str">
        <f t="shared" si="121"/>
        <v>6:7, 75:86</v>
      </c>
      <c r="N255" s="435" t="str">
        <f t="shared" si="121"/>
        <v>6:7, 86:101</v>
      </c>
      <c r="O255" s="435" t="str">
        <f t="shared" si="121"/>
        <v>6:7, 33:54</v>
      </c>
      <c r="P255" s="435" t="str">
        <f t="shared" si="121"/>
        <v>6:7, 54:59</v>
      </c>
      <c r="Q255" s="435" t="str">
        <f t="shared" si="121"/>
        <v>6:7, 67:74</v>
      </c>
      <c r="R255" s="435" t="str">
        <f t="shared" si="123"/>
        <v>6:7, 74:78</v>
      </c>
      <c r="S255" s="435" t="str">
        <f t="shared" si="123"/>
        <v>6:7, 78:89</v>
      </c>
      <c r="T255" s="435" t="str">
        <f t="shared" si="123"/>
        <v>6:7, 89:101</v>
      </c>
      <c r="U255" s="435" t="str">
        <f t="shared" si="123"/>
        <v>6:7, 33:56</v>
      </c>
      <c r="V255" s="435" t="str">
        <f t="shared" si="123"/>
        <v>6:7, 56:61</v>
      </c>
      <c r="W255" s="435" t="str">
        <f t="shared" si="123"/>
        <v>6:7, 69:76</v>
      </c>
      <c r="X255" s="435" t="str">
        <f t="shared" si="123"/>
        <v>6:7, 76:80</v>
      </c>
      <c r="Y255" s="435" t="str">
        <f t="shared" si="123"/>
        <v>6:7, 80:91</v>
      </c>
      <c r="Z255" s="435" t="str">
        <f t="shared" si="123"/>
        <v>6:7, 91:101</v>
      </c>
      <c r="AA255" s="435" t="str">
        <f t="shared" si="123"/>
        <v>6:7, 33:58</v>
      </c>
      <c r="AB255" s="435" t="str">
        <f t="shared" si="123"/>
        <v>6:7, 58:63</v>
      </c>
      <c r="AC255" s="435" t="str">
        <f t="shared" si="123"/>
        <v>6:7, 71:78</v>
      </c>
      <c r="AD255" s="435" t="str">
        <f t="shared" si="123"/>
        <v>6:7, 78:82</v>
      </c>
      <c r="AE255" s="435" t="str">
        <f t="shared" si="123"/>
        <v>6:7, 82:93</v>
      </c>
      <c r="AF255" s="435" t="str">
        <f t="shared" si="123"/>
        <v>6:7, 93:101</v>
      </c>
      <c r="AG255" s="435" t="str">
        <f t="shared" si="123"/>
        <v>6:7, 33:49</v>
      </c>
      <c r="AH255" s="435" t="str">
        <f t="shared" si="123"/>
        <v>6:7, 49:54</v>
      </c>
      <c r="AI255" s="435" t="str">
        <f t="shared" si="123"/>
        <v>6:7, 62:69</v>
      </c>
      <c r="AJ255" s="435" t="str">
        <f t="shared" si="123"/>
        <v>6:7, 69:73</v>
      </c>
      <c r="AK255" s="435" t="str">
        <f t="shared" si="123"/>
        <v>6:7, 73:84</v>
      </c>
      <c r="AL255" s="435" t="str">
        <f t="shared" si="123"/>
        <v>6:7, 84:101</v>
      </c>
      <c r="AM255" s="435" t="str">
        <f t="shared" si="124"/>
        <v>6:7, 101:114</v>
      </c>
      <c r="AN255" s="435" t="str">
        <f t="shared" si="124"/>
        <v>6:7, 114:121</v>
      </c>
      <c r="AO255" s="435" t="str">
        <f t="shared" si="124"/>
        <v>6:7, 121:125</v>
      </c>
      <c r="AP255" s="435" t="str">
        <f t="shared" si="124"/>
        <v>6:7, 125:136</v>
      </c>
      <c r="AQ255" s="435" t="str">
        <f t="shared" si="124"/>
        <v>6:7, 136:153</v>
      </c>
      <c r="AR255" s="435" t="str">
        <f t="shared" si="125"/>
        <v>6:7, 153:166</v>
      </c>
      <c r="AS255" s="435" t="str">
        <f t="shared" si="125"/>
        <v>6:7, 166:173</v>
      </c>
      <c r="AT255" s="435" t="str">
        <f t="shared" si="125"/>
        <v>6:7, 173:177</v>
      </c>
      <c r="AU255" s="435" t="str">
        <f t="shared" si="125"/>
        <v>6:7, 177:188</v>
      </c>
      <c r="AV255" s="435" t="str">
        <f t="shared" si="125"/>
        <v>6:7, 188:205</v>
      </c>
      <c r="AW255" s="435" t="str">
        <f t="shared" si="125"/>
        <v>6:7, 205:218</v>
      </c>
      <c r="AX255" s="435" t="str">
        <f t="shared" si="125"/>
        <v>6:7, 218:225</v>
      </c>
      <c r="AY255" s="435" t="str">
        <f t="shared" si="125"/>
        <v>6:7, 225:229</v>
      </c>
      <c r="AZ255" s="435" t="str">
        <f t="shared" si="125"/>
        <v>6:7, 229:240</v>
      </c>
      <c r="BA255" s="435" t="str">
        <f t="shared" si="125"/>
        <v>6:7, 240:257</v>
      </c>
      <c r="BB255" s="435" t="str">
        <f t="shared" si="125"/>
        <v>6:7, 257:270</v>
      </c>
      <c r="BC255" s="435" t="str">
        <f t="shared" si="125"/>
        <v>6:7, 270:277</v>
      </c>
      <c r="BD255" s="435" t="str">
        <f t="shared" si="125"/>
        <v>6:7, 277:281</v>
      </c>
      <c r="BE255" s="435" t="str">
        <f t="shared" si="125"/>
        <v>6:7, 281:292</v>
      </c>
      <c r="BF255" s="435" t="str">
        <f t="shared" si="125"/>
        <v>6:7, 292:309</v>
      </c>
      <c r="BG255" s="435" t="str">
        <f t="shared" si="125"/>
        <v>6:7, 309:322</v>
      </c>
      <c r="BH255" s="435" t="str">
        <f t="shared" si="125"/>
        <v>6:7, 322:329</v>
      </c>
      <c r="BI255" s="435" t="str">
        <f t="shared" si="125"/>
        <v>6:7, 329:333</v>
      </c>
      <c r="BJ255" s="435" t="str">
        <f t="shared" si="125"/>
        <v>6:7, 333:344</v>
      </c>
      <c r="BK255" s="435" t="str">
        <f t="shared" si="125"/>
        <v>6:7, 344:361</v>
      </c>
    </row>
    <row r="256" spans="1:77" ht="48.75" customHeight="1" outlineLevel="1">
      <c r="A256">
        <v>4</v>
      </c>
      <c r="B256" s="152" t="s">
        <v>2315</v>
      </c>
      <c r="C256" s="596" t="str">
        <f t="shared" si="121"/>
        <v>10:11, 33:49</v>
      </c>
      <c r="D256" s="596" t="str">
        <f t="shared" si="121"/>
        <v>10:11, 49:54</v>
      </c>
      <c r="E256" s="596" t="str">
        <f t="shared" si="122"/>
        <v>10:11, 62:69</v>
      </c>
      <c r="F256" s="596" t="str">
        <f t="shared" si="122"/>
        <v>10:11, 69:73</v>
      </c>
      <c r="G256" s="596" t="str">
        <f t="shared" si="121"/>
        <v>10:11, 73:84</v>
      </c>
      <c r="H256" s="596" t="str">
        <f t="shared" si="121"/>
        <v>10:11, 84:101</v>
      </c>
      <c r="I256" s="596" t="str">
        <f t="shared" si="121"/>
        <v>10:11, 33:51</v>
      </c>
      <c r="J256" s="596" t="str">
        <f t="shared" si="121"/>
        <v>10:11, 51:56</v>
      </c>
      <c r="K256" s="596" t="str">
        <f t="shared" si="121"/>
        <v>10:11, 64:71</v>
      </c>
      <c r="L256" s="596" t="str">
        <f t="shared" si="121"/>
        <v>10:11, 71:75</v>
      </c>
      <c r="M256" s="596" t="str">
        <f t="shared" si="121"/>
        <v>10:11, 75:86</v>
      </c>
      <c r="N256" s="596" t="str">
        <f t="shared" si="121"/>
        <v>10:11, 86:101</v>
      </c>
      <c r="O256" s="596" t="str">
        <f t="shared" si="121"/>
        <v>10:11, 33:54</v>
      </c>
      <c r="P256" s="596" t="str">
        <f t="shared" si="121"/>
        <v>10:11, 54:59</v>
      </c>
      <c r="Q256" s="596" t="str">
        <f t="shared" si="121"/>
        <v>10:11, 67:74</v>
      </c>
      <c r="R256" s="596" t="str">
        <f t="shared" si="123"/>
        <v>10:11, 74:78</v>
      </c>
      <c r="S256" s="596" t="str">
        <f t="shared" si="123"/>
        <v>10:11, 78:89</v>
      </c>
      <c r="T256" s="596" t="str">
        <f t="shared" si="123"/>
        <v>10:11, 89:101</v>
      </c>
      <c r="U256" s="596" t="str">
        <f t="shared" si="123"/>
        <v>10:11, 33:56</v>
      </c>
      <c r="V256" s="596" t="str">
        <f t="shared" si="123"/>
        <v>10:11, 56:61</v>
      </c>
      <c r="W256" s="596" t="str">
        <f t="shared" si="123"/>
        <v>10:11, 69:76</v>
      </c>
      <c r="X256" s="596" t="str">
        <f t="shared" si="123"/>
        <v>10:11, 76:80</v>
      </c>
      <c r="Y256" s="596" t="str">
        <f t="shared" si="123"/>
        <v>10:11, 80:91</v>
      </c>
      <c r="Z256" s="596" t="str">
        <f t="shared" si="123"/>
        <v>10:11, 91:101</v>
      </c>
      <c r="AA256" s="596" t="str">
        <f t="shared" si="123"/>
        <v>10:11, 33:58</v>
      </c>
      <c r="AB256" s="596" t="str">
        <f t="shared" si="123"/>
        <v>10:11, 58:63</v>
      </c>
      <c r="AC256" s="596" t="str">
        <f t="shared" si="123"/>
        <v>10:11, 71:78</v>
      </c>
      <c r="AD256" s="596" t="str">
        <f t="shared" si="123"/>
        <v>10:11, 78:82</v>
      </c>
      <c r="AE256" s="596" t="str">
        <f t="shared" si="123"/>
        <v>10:11, 82:93</v>
      </c>
      <c r="AF256" s="596" t="str">
        <f t="shared" si="123"/>
        <v>10:11, 93:101</v>
      </c>
      <c r="AG256" s="596" t="str">
        <f t="shared" si="123"/>
        <v>10:11, 33:49</v>
      </c>
      <c r="AH256" s="596" t="str">
        <f t="shared" si="123"/>
        <v>10:11, 49:54</v>
      </c>
      <c r="AI256" s="596" t="str">
        <f t="shared" si="123"/>
        <v>10:11, 62:69</v>
      </c>
      <c r="AJ256" s="596" t="str">
        <f t="shared" si="123"/>
        <v>10:11, 69:73</v>
      </c>
      <c r="AK256" s="596" t="str">
        <f t="shared" si="123"/>
        <v>10:11, 73:84</v>
      </c>
      <c r="AL256" s="596" t="str">
        <f t="shared" si="123"/>
        <v>10:11, 84:101</v>
      </c>
      <c r="AM256" s="596" t="str">
        <f t="shared" si="124"/>
        <v>10:11, 101:114</v>
      </c>
      <c r="AN256" s="596" t="str">
        <f t="shared" si="124"/>
        <v>10:11, 114:121</v>
      </c>
      <c r="AO256" s="596" t="str">
        <f t="shared" si="124"/>
        <v>10:11, 121:125</v>
      </c>
      <c r="AP256" s="596" t="str">
        <f t="shared" si="124"/>
        <v>10:11, 125:136</v>
      </c>
      <c r="AQ256" s="596" t="str">
        <f t="shared" si="124"/>
        <v>10:11, 136:153</v>
      </c>
      <c r="AR256" s="596" t="str">
        <f t="shared" si="125"/>
        <v>10:11, 153:166</v>
      </c>
      <c r="AS256" s="596" t="str">
        <f t="shared" si="125"/>
        <v>10:11, 166:173</v>
      </c>
      <c r="AT256" s="596" t="str">
        <f t="shared" si="125"/>
        <v>10:11, 173:177</v>
      </c>
      <c r="AU256" s="596" t="str">
        <f t="shared" si="125"/>
        <v>10:11, 177:188</v>
      </c>
      <c r="AV256" s="596" t="str">
        <f t="shared" si="125"/>
        <v>10:11, 188:205</v>
      </c>
      <c r="AW256" s="596" t="str">
        <f t="shared" si="125"/>
        <v>10:11, 205:218</v>
      </c>
      <c r="AX256" s="596" t="str">
        <f t="shared" si="125"/>
        <v>10:11, 218:225</v>
      </c>
      <c r="AY256" s="596" t="str">
        <f t="shared" si="125"/>
        <v>10:11, 225:229</v>
      </c>
      <c r="AZ256" s="596" t="str">
        <f t="shared" si="125"/>
        <v>10:11, 229:240</v>
      </c>
      <c r="BA256" s="596" t="str">
        <f t="shared" si="125"/>
        <v>10:11, 240:257</v>
      </c>
      <c r="BB256" s="596" t="str">
        <f t="shared" si="125"/>
        <v>10:11, 257:270</v>
      </c>
      <c r="BC256" s="596" t="str">
        <f t="shared" si="125"/>
        <v>10:11, 270:277</v>
      </c>
      <c r="BD256" s="596" t="str">
        <f t="shared" si="125"/>
        <v>10:11, 277:281</v>
      </c>
      <c r="BE256" s="596" t="str">
        <f t="shared" si="125"/>
        <v>10:11, 281:292</v>
      </c>
      <c r="BF256" s="596" t="str">
        <f t="shared" si="125"/>
        <v>10:11, 292:309</v>
      </c>
      <c r="BG256" s="596" t="str">
        <f t="shared" si="125"/>
        <v>10:11, 309:322</v>
      </c>
      <c r="BH256" s="596" t="str">
        <f t="shared" si="125"/>
        <v>10:11, 322:329</v>
      </c>
      <c r="BI256" s="596" t="str">
        <f t="shared" si="125"/>
        <v>10:11, 329:333</v>
      </c>
      <c r="BJ256" s="596" t="str">
        <f t="shared" si="125"/>
        <v>10:11, 333:344</v>
      </c>
      <c r="BK256" s="596" t="str">
        <f t="shared" si="125"/>
        <v>10:11, 344:361</v>
      </c>
    </row>
    <row r="257" spans="1:63" ht="48.75" customHeight="1" outlineLevel="1">
      <c r="A257">
        <v>4</v>
      </c>
      <c r="B257" s="152" t="s">
        <v>2316</v>
      </c>
      <c r="C257" s="596" t="str">
        <f t="shared" si="121"/>
        <v>10:11, 33:49</v>
      </c>
      <c r="D257" s="596" t="str">
        <f t="shared" si="121"/>
        <v>10:11, 49:54</v>
      </c>
      <c r="E257" s="596" t="str">
        <f t="shared" si="122"/>
        <v>10:11, 62:69</v>
      </c>
      <c r="F257" s="596" t="str">
        <f t="shared" si="122"/>
        <v>10:11, 69:73</v>
      </c>
      <c r="G257" s="596" t="str">
        <f t="shared" si="121"/>
        <v>10:11, 73:84</v>
      </c>
      <c r="H257" s="596" t="str">
        <f t="shared" si="121"/>
        <v>10:11, 84:101</v>
      </c>
      <c r="I257" s="596" t="str">
        <f t="shared" si="121"/>
        <v>10:11, 33:51</v>
      </c>
      <c r="J257" s="596" t="str">
        <f t="shared" si="121"/>
        <v>10:11, 51:56</v>
      </c>
      <c r="K257" s="596" t="str">
        <f t="shared" si="121"/>
        <v>10:11, 64:71</v>
      </c>
      <c r="L257" s="596" t="str">
        <f t="shared" si="121"/>
        <v>10:11, 71:75</v>
      </c>
      <c r="M257" s="596" t="str">
        <f t="shared" si="121"/>
        <v>10:11, 75:86</v>
      </c>
      <c r="N257" s="596" t="str">
        <f t="shared" si="121"/>
        <v>10:11, 86:101</v>
      </c>
      <c r="O257" s="596" t="str">
        <f t="shared" si="121"/>
        <v>10:11, 33:54</v>
      </c>
      <c r="P257" s="596" t="str">
        <f t="shared" si="121"/>
        <v>10:11, 54:59</v>
      </c>
      <c r="Q257" s="596" t="str">
        <f t="shared" si="121"/>
        <v>10:11, 67:74</v>
      </c>
      <c r="R257" s="596" t="str">
        <f t="shared" si="123"/>
        <v>10:11, 74:78</v>
      </c>
      <c r="S257" s="596" t="str">
        <f t="shared" si="123"/>
        <v>10:11, 78:89</v>
      </c>
      <c r="T257" s="596" t="str">
        <f t="shared" si="123"/>
        <v>10:11, 89:101</v>
      </c>
      <c r="U257" s="596" t="str">
        <f t="shared" si="123"/>
        <v>10:11, 33:56</v>
      </c>
      <c r="V257" s="596" t="str">
        <f t="shared" si="123"/>
        <v>10:11, 56:61</v>
      </c>
      <c r="W257" s="596" t="str">
        <f t="shared" si="123"/>
        <v>10:11, 69:76</v>
      </c>
      <c r="X257" s="596" t="str">
        <f t="shared" si="123"/>
        <v>10:11, 76:80</v>
      </c>
      <c r="Y257" s="596" t="str">
        <f t="shared" si="123"/>
        <v>10:11, 80:91</v>
      </c>
      <c r="Z257" s="596" t="str">
        <f t="shared" si="123"/>
        <v>10:11, 91:101</v>
      </c>
      <c r="AA257" s="596" t="str">
        <f t="shared" si="123"/>
        <v>10:11, 33:58</v>
      </c>
      <c r="AB257" s="596" t="str">
        <f t="shared" si="123"/>
        <v>10:11, 58:63</v>
      </c>
      <c r="AC257" s="596" t="str">
        <f t="shared" si="123"/>
        <v>10:11, 71:78</v>
      </c>
      <c r="AD257" s="596" t="str">
        <f t="shared" si="123"/>
        <v>10:11, 78:82</v>
      </c>
      <c r="AE257" s="596" t="str">
        <f t="shared" si="123"/>
        <v>10:11, 82:93</v>
      </c>
      <c r="AF257" s="596" t="str">
        <f t="shared" si="123"/>
        <v>10:11, 93:101</v>
      </c>
      <c r="AG257" s="596" t="str">
        <f t="shared" si="123"/>
        <v>10:11, 33:49</v>
      </c>
      <c r="AH257" s="596" t="str">
        <f t="shared" si="123"/>
        <v>10:11, 49:54</v>
      </c>
      <c r="AI257" s="596" t="str">
        <f t="shared" si="123"/>
        <v>10:11, 62:69</v>
      </c>
      <c r="AJ257" s="596" t="str">
        <f t="shared" si="123"/>
        <v>10:11, 69:73</v>
      </c>
      <c r="AK257" s="596" t="str">
        <f t="shared" si="123"/>
        <v>10:11, 73:84</v>
      </c>
      <c r="AL257" s="596" t="str">
        <f t="shared" si="123"/>
        <v>10:11, 84:101</v>
      </c>
      <c r="AM257" s="596" t="str">
        <f t="shared" si="124"/>
        <v>10:11, 101:114</v>
      </c>
      <c r="AN257" s="596" t="str">
        <f t="shared" si="124"/>
        <v>10:11, 114:121</v>
      </c>
      <c r="AO257" s="596" t="str">
        <f t="shared" si="124"/>
        <v>10:11, 121:125</v>
      </c>
      <c r="AP257" s="596" t="str">
        <f t="shared" si="124"/>
        <v>10:11, 125:136</v>
      </c>
      <c r="AQ257" s="596" t="str">
        <f t="shared" si="124"/>
        <v>10:11, 136:153</v>
      </c>
      <c r="AR257" s="596" t="str">
        <f t="shared" si="125"/>
        <v>10:11, 153:166</v>
      </c>
      <c r="AS257" s="596" t="str">
        <f t="shared" si="125"/>
        <v>10:11, 166:173</v>
      </c>
      <c r="AT257" s="596" t="str">
        <f t="shared" si="125"/>
        <v>10:11, 173:177</v>
      </c>
      <c r="AU257" s="596" t="str">
        <f t="shared" si="125"/>
        <v>10:11, 177:188</v>
      </c>
      <c r="AV257" s="596" t="str">
        <f t="shared" si="125"/>
        <v>10:11, 188:205</v>
      </c>
      <c r="AW257" s="596" t="str">
        <f t="shared" si="125"/>
        <v>10:11, 205:218</v>
      </c>
      <c r="AX257" s="596" t="str">
        <f t="shared" si="125"/>
        <v>10:11, 218:225</v>
      </c>
      <c r="AY257" s="596" t="str">
        <f t="shared" si="125"/>
        <v>10:11, 225:229</v>
      </c>
      <c r="AZ257" s="596" t="str">
        <f t="shared" si="125"/>
        <v>10:11, 229:240</v>
      </c>
      <c r="BA257" s="596" t="str">
        <f t="shared" si="125"/>
        <v>10:11, 240:257</v>
      </c>
      <c r="BB257" s="596" t="str">
        <f t="shared" si="125"/>
        <v>10:11, 257:270</v>
      </c>
      <c r="BC257" s="596" t="str">
        <f t="shared" si="125"/>
        <v>10:11, 270:277</v>
      </c>
      <c r="BD257" s="596" t="str">
        <f t="shared" si="125"/>
        <v>10:11, 277:281</v>
      </c>
      <c r="BE257" s="596" t="str">
        <f t="shared" si="125"/>
        <v>10:11, 281:292</v>
      </c>
      <c r="BF257" s="596" t="str">
        <f t="shared" si="125"/>
        <v>10:11, 292:309</v>
      </c>
      <c r="BG257" s="596" t="str">
        <f t="shared" si="125"/>
        <v>10:11, 309:322</v>
      </c>
      <c r="BH257" s="596" t="str">
        <f t="shared" si="125"/>
        <v>10:11, 322:329</v>
      </c>
      <c r="BI257" s="596" t="str">
        <f t="shared" si="125"/>
        <v>10:11, 329:333</v>
      </c>
      <c r="BJ257" s="596" t="str">
        <f t="shared" si="125"/>
        <v>10:11, 333:344</v>
      </c>
      <c r="BK257" s="596" t="str">
        <f t="shared" si="125"/>
        <v>10:11, 344:361</v>
      </c>
    </row>
    <row r="258" spans="1:63" ht="48.75" customHeight="1" outlineLevel="1">
      <c r="A258">
        <v>4</v>
      </c>
      <c r="B258" t="s">
        <v>2317</v>
      </c>
      <c r="C258" s="435" t="str">
        <f t="shared" si="121"/>
        <v>10:11, 33:49</v>
      </c>
      <c r="D258" s="435" t="str">
        <f t="shared" si="121"/>
        <v>10:11, 49:54</v>
      </c>
      <c r="E258" s="435" t="str">
        <f t="shared" si="122"/>
        <v>10:11, 62:69</v>
      </c>
      <c r="F258" s="435" t="str">
        <f t="shared" si="122"/>
        <v>10:11, 69:73</v>
      </c>
      <c r="G258" s="435" t="str">
        <f t="shared" si="121"/>
        <v>10:11, 73:84</v>
      </c>
      <c r="H258" s="435" t="str">
        <f t="shared" si="121"/>
        <v>10:11, 84:101</v>
      </c>
      <c r="I258" s="435" t="str">
        <f t="shared" si="121"/>
        <v>10:11, 33:51</v>
      </c>
      <c r="J258" s="435" t="str">
        <f t="shared" si="121"/>
        <v>10:11, 51:56</v>
      </c>
      <c r="K258" s="435" t="str">
        <f t="shared" si="121"/>
        <v>10:11, 64:71</v>
      </c>
      <c r="L258" s="435" t="str">
        <f t="shared" si="121"/>
        <v>10:11, 71:75</v>
      </c>
      <c r="M258" s="435" t="str">
        <f t="shared" si="121"/>
        <v>10:11, 75:86</v>
      </c>
      <c r="N258" s="435" t="str">
        <f t="shared" si="121"/>
        <v>10:11, 86:101</v>
      </c>
      <c r="O258" s="435" t="str">
        <f t="shared" si="121"/>
        <v>10:11, 33:54</v>
      </c>
      <c r="P258" s="435" t="str">
        <f t="shared" si="121"/>
        <v>10:11, 54:59</v>
      </c>
      <c r="Q258" s="435" t="str">
        <f t="shared" si="121"/>
        <v>10:11, 67:74</v>
      </c>
      <c r="R258" s="435" t="str">
        <f t="shared" si="123"/>
        <v>10:11, 74:78</v>
      </c>
      <c r="S258" s="435" t="str">
        <f t="shared" si="123"/>
        <v>10:11, 78:89</v>
      </c>
      <c r="T258" s="435" t="str">
        <f t="shared" si="123"/>
        <v>10:11, 89:101</v>
      </c>
      <c r="U258" s="435" t="str">
        <f t="shared" si="123"/>
        <v>10:11, 33:56</v>
      </c>
      <c r="V258" s="435" t="str">
        <f t="shared" si="123"/>
        <v>10:11, 56:61</v>
      </c>
      <c r="W258" s="435" t="str">
        <f t="shared" si="123"/>
        <v>10:11, 69:76</v>
      </c>
      <c r="X258" s="435" t="str">
        <f t="shared" si="123"/>
        <v>10:11, 76:80</v>
      </c>
      <c r="Y258" s="435" t="str">
        <f t="shared" si="123"/>
        <v>10:11, 80:91</v>
      </c>
      <c r="Z258" s="435" t="str">
        <f t="shared" si="123"/>
        <v>10:11, 91:101</v>
      </c>
      <c r="AA258" s="435" t="str">
        <f t="shared" si="123"/>
        <v>10:11, 33:58</v>
      </c>
      <c r="AB258" s="435" t="str">
        <f t="shared" si="123"/>
        <v>10:11, 58:63</v>
      </c>
      <c r="AC258" s="435" t="str">
        <f t="shared" si="123"/>
        <v>10:11, 71:78</v>
      </c>
      <c r="AD258" s="435" t="str">
        <f t="shared" si="123"/>
        <v>10:11, 78:82</v>
      </c>
      <c r="AE258" s="435" t="str">
        <f t="shared" si="123"/>
        <v>10:11, 82:93</v>
      </c>
      <c r="AF258" s="435" t="str">
        <f t="shared" si="123"/>
        <v>10:11, 93:101</v>
      </c>
      <c r="AG258" s="435" t="str">
        <f t="shared" si="123"/>
        <v>10:11, 33:49</v>
      </c>
      <c r="AH258" s="435" t="str">
        <f t="shared" si="123"/>
        <v>10:11, 49:54</v>
      </c>
      <c r="AI258" s="435" t="str">
        <f t="shared" si="123"/>
        <v>10:11, 62:69</v>
      </c>
      <c r="AJ258" s="435" t="str">
        <f t="shared" si="123"/>
        <v>10:11, 69:73</v>
      </c>
      <c r="AK258" s="435" t="str">
        <f t="shared" si="123"/>
        <v>10:11, 73:84</v>
      </c>
      <c r="AL258" s="435" t="str">
        <f t="shared" si="123"/>
        <v>10:11, 84:101</v>
      </c>
      <c r="AM258" s="435" t="str">
        <f t="shared" si="124"/>
        <v>10:11, 101:114</v>
      </c>
      <c r="AN258" s="435" t="str">
        <f t="shared" si="124"/>
        <v>10:11, 114:121</v>
      </c>
      <c r="AO258" s="435" t="str">
        <f t="shared" si="124"/>
        <v>10:11, 121:125</v>
      </c>
      <c r="AP258" s="435" t="str">
        <f t="shared" si="124"/>
        <v>10:11, 125:136</v>
      </c>
      <c r="AQ258" s="435" t="str">
        <f t="shared" si="124"/>
        <v>10:11, 136:153</v>
      </c>
      <c r="AR258" s="435" t="str">
        <f t="shared" si="125"/>
        <v>10:11, 153:166</v>
      </c>
      <c r="AS258" s="435" t="str">
        <f t="shared" si="125"/>
        <v>10:11, 166:173</v>
      </c>
      <c r="AT258" s="435" t="str">
        <f t="shared" si="125"/>
        <v>10:11, 173:177</v>
      </c>
      <c r="AU258" s="435" t="str">
        <f t="shared" si="125"/>
        <v>10:11, 177:188</v>
      </c>
      <c r="AV258" s="435" t="str">
        <f t="shared" si="125"/>
        <v>10:11, 188:205</v>
      </c>
      <c r="AW258" s="435" t="str">
        <f t="shared" si="125"/>
        <v>10:11, 205:218</v>
      </c>
      <c r="AX258" s="435" t="str">
        <f t="shared" si="125"/>
        <v>10:11, 218:225</v>
      </c>
      <c r="AY258" s="435" t="str">
        <f t="shared" si="125"/>
        <v>10:11, 225:229</v>
      </c>
      <c r="AZ258" s="435" t="str">
        <f t="shared" si="125"/>
        <v>10:11, 229:240</v>
      </c>
      <c r="BA258" s="435" t="str">
        <f t="shared" si="125"/>
        <v>10:11, 240:257</v>
      </c>
      <c r="BB258" s="435" t="str">
        <f t="shared" si="125"/>
        <v>10:11, 257:270</v>
      </c>
      <c r="BC258" s="435" t="str">
        <f t="shared" si="125"/>
        <v>10:11, 270:277</v>
      </c>
      <c r="BD258" s="435" t="str">
        <f t="shared" si="125"/>
        <v>10:11, 277:281</v>
      </c>
      <c r="BE258" s="435" t="str">
        <f t="shared" si="125"/>
        <v>10:11, 281:292</v>
      </c>
      <c r="BF258" s="435" t="str">
        <f t="shared" si="125"/>
        <v>10:11, 292:309</v>
      </c>
      <c r="BG258" s="435" t="str">
        <f t="shared" si="125"/>
        <v>10:11, 309:322</v>
      </c>
      <c r="BH258" s="435" t="str">
        <f t="shared" si="125"/>
        <v>10:11, 322:329</v>
      </c>
      <c r="BI258" s="435" t="str">
        <f t="shared" si="125"/>
        <v>10:11, 329:333</v>
      </c>
      <c r="BJ258" s="435" t="str">
        <f t="shared" si="125"/>
        <v>10:11, 333:344</v>
      </c>
      <c r="BK258" s="435" t="str">
        <f t="shared" si="125"/>
        <v>10:11, 344:361</v>
      </c>
    </row>
    <row r="259" spans="1:63" ht="48.75" customHeight="1" outlineLevel="1">
      <c r="A259">
        <v>4</v>
      </c>
      <c r="B259" t="s">
        <v>2318</v>
      </c>
      <c r="C259" s="435" t="str">
        <f t="shared" si="121"/>
        <v>10:11, 33:49</v>
      </c>
      <c r="D259" s="435" t="str">
        <f t="shared" si="121"/>
        <v>10:11, 49:54</v>
      </c>
      <c r="E259" s="435" t="str">
        <f t="shared" si="122"/>
        <v>10:11, 62:69</v>
      </c>
      <c r="F259" s="435" t="str">
        <f t="shared" si="122"/>
        <v>10:11, 69:73</v>
      </c>
      <c r="G259" s="435" t="str">
        <f t="shared" si="121"/>
        <v>10:11, 73:84</v>
      </c>
      <c r="H259" s="435" t="str">
        <f t="shared" si="121"/>
        <v>10:11, 84:101</v>
      </c>
      <c r="I259" s="435" t="str">
        <f t="shared" si="121"/>
        <v>10:11, 33:51</v>
      </c>
      <c r="J259" s="435" t="str">
        <f t="shared" si="121"/>
        <v>10:11, 51:56</v>
      </c>
      <c r="K259" s="435" t="str">
        <f t="shared" si="121"/>
        <v>10:11, 64:71</v>
      </c>
      <c r="L259" s="435" t="str">
        <f t="shared" si="121"/>
        <v>10:11, 71:75</v>
      </c>
      <c r="M259" s="435" t="str">
        <f t="shared" si="121"/>
        <v>10:11, 75:86</v>
      </c>
      <c r="N259" s="435" t="str">
        <f t="shared" si="121"/>
        <v>10:11, 86:101</v>
      </c>
      <c r="O259" s="435" t="str">
        <f t="shared" si="121"/>
        <v>10:11, 33:54</v>
      </c>
      <c r="P259" s="435" t="str">
        <f t="shared" si="121"/>
        <v>10:11, 54:59</v>
      </c>
      <c r="Q259" s="435" t="str">
        <f t="shared" si="121"/>
        <v>10:11, 67:74</v>
      </c>
      <c r="R259" s="435" t="str">
        <f t="shared" si="123"/>
        <v>10:11, 74:78</v>
      </c>
      <c r="S259" s="435" t="str">
        <f t="shared" si="123"/>
        <v>10:11, 78:89</v>
      </c>
      <c r="T259" s="435" t="str">
        <f t="shared" si="123"/>
        <v>10:11, 89:101</v>
      </c>
      <c r="U259" s="435" t="str">
        <f t="shared" si="123"/>
        <v>10:11, 33:56</v>
      </c>
      <c r="V259" s="435" t="str">
        <f t="shared" si="123"/>
        <v>10:11, 56:61</v>
      </c>
      <c r="W259" s="435" t="str">
        <f t="shared" si="123"/>
        <v>10:11, 69:76</v>
      </c>
      <c r="X259" s="435" t="str">
        <f t="shared" si="123"/>
        <v>10:11, 76:80</v>
      </c>
      <c r="Y259" s="435" t="str">
        <f t="shared" si="123"/>
        <v>10:11, 80:91</v>
      </c>
      <c r="Z259" s="435" t="str">
        <f t="shared" si="123"/>
        <v>10:11, 91:101</v>
      </c>
      <c r="AA259" s="435" t="str">
        <f t="shared" si="123"/>
        <v>10:11, 33:58</v>
      </c>
      <c r="AB259" s="435" t="str">
        <f t="shared" si="123"/>
        <v>10:11, 58:63</v>
      </c>
      <c r="AC259" s="435" t="str">
        <f t="shared" si="123"/>
        <v>10:11, 71:78</v>
      </c>
      <c r="AD259" s="435" t="str">
        <f t="shared" si="123"/>
        <v>10:11, 78:82</v>
      </c>
      <c r="AE259" s="435" t="str">
        <f t="shared" si="123"/>
        <v>10:11, 82:93</v>
      </c>
      <c r="AF259" s="435" t="str">
        <f t="shared" si="123"/>
        <v>10:11, 93:101</v>
      </c>
      <c r="AG259" s="435" t="str">
        <f t="shared" si="123"/>
        <v>10:11, 33:49</v>
      </c>
      <c r="AH259" s="435" t="str">
        <f t="shared" si="123"/>
        <v>10:11, 49:54</v>
      </c>
      <c r="AI259" s="435" t="str">
        <f t="shared" si="123"/>
        <v>10:11, 62:69</v>
      </c>
      <c r="AJ259" s="435" t="str">
        <f t="shared" si="123"/>
        <v>10:11, 69:73</v>
      </c>
      <c r="AK259" s="435" t="str">
        <f t="shared" si="123"/>
        <v>10:11, 73:84</v>
      </c>
      <c r="AL259" s="435" t="str">
        <f t="shared" si="123"/>
        <v>10:11, 84:101</v>
      </c>
      <c r="AM259" s="435" t="str">
        <f t="shared" si="124"/>
        <v>10:11, 101:114</v>
      </c>
      <c r="AN259" s="435" t="str">
        <f t="shared" si="124"/>
        <v>10:11, 114:121</v>
      </c>
      <c r="AO259" s="435" t="str">
        <f t="shared" si="124"/>
        <v>10:11, 121:125</v>
      </c>
      <c r="AP259" s="435" t="str">
        <f t="shared" si="124"/>
        <v>10:11, 125:136</v>
      </c>
      <c r="AQ259" s="435" t="str">
        <f t="shared" si="124"/>
        <v>10:11, 136:153</v>
      </c>
      <c r="AR259" s="435" t="str">
        <f t="shared" si="125"/>
        <v>10:11, 153:166</v>
      </c>
      <c r="AS259" s="435" t="str">
        <f t="shared" si="125"/>
        <v>10:11, 166:173</v>
      </c>
      <c r="AT259" s="435" t="str">
        <f t="shared" si="125"/>
        <v>10:11, 173:177</v>
      </c>
      <c r="AU259" s="435" t="str">
        <f t="shared" si="125"/>
        <v>10:11, 177:188</v>
      </c>
      <c r="AV259" s="435" t="str">
        <f t="shared" si="125"/>
        <v>10:11, 188:205</v>
      </c>
      <c r="AW259" s="435" t="str">
        <f t="shared" si="125"/>
        <v>10:11, 205:218</v>
      </c>
      <c r="AX259" s="435" t="str">
        <f t="shared" si="125"/>
        <v>10:11, 218:225</v>
      </c>
      <c r="AY259" s="435" t="str">
        <f t="shared" si="125"/>
        <v>10:11, 225:229</v>
      </c>
      <c r="AZ259" s="435" t="str">
        <f t="shared" si="125"/>
        <v>10:11, 229:240</v>
      </c>
      <c r="BA259" s="435" t="str">
        <f t="shared" si="125"/>
        <v>10:11, 240:257</v>
      </c>
      <c r="BB259" s="435" t="str">
        <f t="shared" si="125"/>
        <v>10:11, 257:270</v>
      </c>
      <c r="BC259" s="435" t="str">
        <f t="shared" si="125"/>
        <v>10:11, 270:277</v>
      </c>
      <c r="BD259" s="435" t="str">
        <f t="shared" si="125"/>
        <v>10:11, 277:281</v>
      </c>
      <c r="BE259" s="435" t="str">
        <f t="shared" si="125"/>
        <v>10:11, 281:292</v>
      </c>
      <c r="BF259" s="435" t="str">
        <f t="shared" si="125"/>
        <v>10:11, 292:309</v>
      </c>
      <c r="BG259" s="435" t="str">
        <f t="shared" si="125"/>
        <v>10:11, 309:322</v>
      </c>
      <c r="BH259" s="435" t="str">
        <f t="shared" si="125"/>
        <v>10:11, 322:329</v>
      </c>
      <c r="BI259" s="435" t="str">
        <f t="shared" si="125"/>
        <v>10:11, 329:333</v>
      </c>
      <c r="BJ259" s="435" t="str">
        <f t="shared" si="125"/>
        <v>10:11, 333:344</v>
      </c>
      <c r="BK259" s="435" t="str">
        <f t="shared" si="125"/>
        <v>10:11, 344:361</v>
      </c>
    </row>
    <row r="260" spans="1:63" ht="48.75" customHeight="1" outlineLevel="1">
      <c r="A260">
        <v>4</v>
      </c>
      <c r="B260" s="152" t="s">
        <v>2319</v>
      </c>
      <c r="C260" s="596" t="str">
        <f t="shared" si="121"/>
        <v>10:11, 33:49</v>
      </c>
      <c r="D260" s="596" t="str">
        <f t="shared" si="121"/>
        <v>10:11, 49:54</v>
      </c>
      <c r="E260" s="596" t="str">
        <f t="shared" si="122"/>
        <v>10:11, 62:69</v>
      </c>
      <c r="F260" s="596" t="str">
        <f t="shared" si="122"/>
        <v>10:11, 69:73</v>
      </c>
      <c r="G260" s="596" t="str">
        <f t="shared" si="121"/>
        <v>10:11, 73:84</v>
      </c>
      <c r="H260" s="596" t="str">
        <f t="shared" si="121"/>
        <v>10:11, 84:101</v>
      </c>
      <c r="I260" s="596" t="str">
        <f t="shared" si="121"/>
        <v>10:11, 33:51</v>
      </c>
      <c r="J260" s="596" t="str">
        <f t="shared" si="121"/>
        <v>10:11, 51:56</v>
      </c>
      <c r="K260" s="596" t="str">
        <f t="shared" si="121"/>
        <v>10:11, 64:71</v>
      </c>
      <c r="L260" s="596" t="str">
        <f t="shared" si="121"/>
        <v>10:11, 71:75</v>
      </c>
      <c r="M260" s="596" t="str">
        <f t="shared" si="121"/>
        <v>10:11, 75:86</v>
      </c>
      <c r="N260" s="596" t="str">
        <f t="shared" si="121"/>
        <v>10:11, 86:101</v>
      </c>
      <c r="O260" s="596" t="str">
        <f t="shared" si="121"/>
        <v>10:11, 33:54</v>
      </c>
      <c r="P260" s="596" t="str">
        <f t="shared" si="121"/>
        <v>10:11, 54:59</v>
      </c>
      <c r="Q260" s="596" t="str">
        <f t="shared" si="121"/>
        <v>10:11, 67:74</v>
      </c>
      <c r="R260" s="596" t="str">
        <f t="shared" si="123"/>
        <v>10:11, 74:78</v>
      </c>
      <c r="S260" s="596" t="str">
        <f t="shared" si="123"/>
        <v>10:11, 78:89</v>
      </c>
      <c r="T260" s="596" t="str">
        <f t="shared" si="123"/>
        <v>10:11, 89:101</v>
      </c>
      <c r="U260" s="596" t="str">
        <f t="shared" si="123"/>
        <v>10:11, 33:56</v>
      </c>
      <c r="V260" s="596" t="str">
        <f t="shared" si="123"/>
        <v>10:11, 56:61</v>
      </c>
      <c r="W260" s="596" t="str">
        <f t="shared" si="123"/>
        <v>10:11, 69:76</v>
      </c>
      <c r="X260" s="596" t="str">
        <f t="shared" si="123"/>
        <v>10:11, 76:80</v>
      </c>
      <c r="Y260" s="596" t="str">
        <f t="shared" si="123"/>
        <v>10:11, 80:91</v>
      </c>
      <c r="Z260" s="596" t="str">
        <f t="shared" si="123"/>
        <v>10:11, 91:101</v>
      </c>
      <c r="AA260" s="596" t="str">
        <f t="shared" si="123"/>
        <v>10:11, 33:58</v>
      </c>
      <c r="AB260" s="596" t="str">
        <f t="shared" si="123"/>
        <v>10:11, 58:63</v>
      </c>
      <c r="AC260" s="596" t="str">
        <f t="shared" si="123"/>
        <v>10:11, 71:78</v>
      </c>
      <c r="AD260" s="596" t="str">
        <f t="shared" si="123"/>
        <v>10:11, 78:82</v>
      </c>
      <c r="AE260" s="596" t="str">
        <f t="shared" si="123"/>
        <v>10:11, 82:93</v>
      </c>
      <c r="AF260" s="596" t="str">
        <f t="shared" si="123"/>
        <v>10:11, 93:101</v>
      </c>
      <c r="AG260" s="596" t="str">
        <f t="shared" si="123"/>
        <v>10:11, 33:49</v>
      </c>
      <c r="AH260" s="596" t="str">
        <f t="shared" si="123"/>
        <v>10:11, 49:54</v>
      </c>
      <c r="AI260" s="596" t="str">
        <f t="shared" si="123"/>
        <v>10:11, 62:69</v>
      </c>
      <c r="AJ260" s="596" t="str">
        <f t="shared" si="123"/>
        <v>10:11, 69:73</v>
      </c>
      <c r="AK260" s="596" t="str">
        <f t="shared" si="123"/>
        <v>10:11, 73:84</v>
      </c>
      <c r="AL260" s="596" t="str">
        <f t="shared" si="123"/>
        <v>10:11, 84:101</v>
      </c>
      <c r="AM260" s="596" t="str">
        <f t="shared" si="124"/>
        <v>10:11, 101:114</v>
      </c>
      <c r="AN260" s="596" t="str">
        <f t="shared" si="124"/>
        <v>10:11, 114:121</v>
      </c>
      <c r="AO260" s="596" t="str">
        <f t="shared" si="124"/>
        <v>10:11, 121:125</v>
      </c>
      <c r="AP260" s="596" t="str">
        <f t="shared" si="124"/>
        <v>10:11, 125:136</v>
      </c>
      <c r="AQ260" s="596" t="str">
        <f t="shared" si="124"/>
        <v>10:11, 136:153</v>
      </c>
      <c r="AR260" s="596" t="str">
        <f t="shared" si="125"/>
        <v>10:11, 153:166</v>
      </c>
      <c r="AS260" s="596" t="str">
        <f t="shared" si="125"/>
        <v>10:11, 166:173</v>
      </c>
      <c r="AT260" s="596" t="str">
        <f t="shared" si="125"/>
        <v>10:11, 173:177</v>
      </c>
      <c r="AU260" s="596" t="str">
        <f t="shared" si="125"/>
        <v>10:11, 177:188</v>
      </c>
      <c r="AV260" s="596" t="str">
        <f t="shared" si="125"/>
        <v>10:11, 188:205</v>
      </c>
      <c r="AW260" s="596" t="str">
        <f t="shared" si="125"/>
        <v>10:11, 205:218</v>
      </c>
      <c r="AX260" s="596" t="str">
        <f t="shared" si="125"/>
        <v>10:11, 218:225</v>
      </c>
      <c r="AY260" s="596" t="str">
        <f t="shared" si="125"/>
        <v>10:11, 225:229</v>
      </c>
      <c r="AZ260" s="596" t="str">
        <f t="shared" si="125"/>
        <v>10:11, 229:240</v>
      </c>
      <c r="BA260" s="596" t="str">
        <f t="shared" si="125"/>
        <v>10:11, 240:257</v>
      </c>
      <c r="BB260" s="596" t="str">
        <f t="shared" si="125"/>
        <v>10:11, 257:270</v>
      </c>
      <c r="BC260" s="596" t="str">
        <f t="shared" si="125"/>
        <v>10:11, 270:277</v>
      </c>
      <c r="BD260" s="596" t="str">
        <f t="shared" si="125"/>
        <v>10:11, 277:281</v>
      </c>
      <c r="BE260" s="596" t="str">
        <f t="shared" si="125"/>
        <v>10:11, 281:292</v>
      </c>
      <c r="BF260" s="596" t="str">
        <f t="shared" si="125"/>
        <v>10:11, 292:309</v>
      </c>
      <c r="BG260" s="596" t="str">
        <f t="shared" si="125"/>
        <v>10:11, 309:322</v>
      </c>
      <c r="BH260" s="596" t="str">
        <f t="shared" si="125"/>
        <v>10:11, 322:329</v>
      </c>
      <c r="BI260" s="596" t="str">
        <f t="shared" si="125"/>
        <v>10:11, 329:333</v>
      </c>
      <c r="BJ260" s="596" t="str">
        <f t="shared" si="125"/>
        <v>10:11, 333:344</v>
      </c>
      <c r="BK260" s="596" t="str">
        <f t="shared" si="125"/>
        <v>10:11, 344:361</v>
      </c>
    </row>
    <row r="261" spans="1:63" ht="48.75" customHeight="1" outlineLevel="1">
      <c r="A261">
        <v>4</v>
      </c>
      <c r="B261" t="s">
        <v>2320</v>
      </c>
      <c r="C261" s="435" t="str">
        <f t="shared" si="121"/>
        <v>10:11, 33:49</v>
      </c>
      <c r="D261" s="435" t="str">
        <f t="shared" si="121"/>
        <v>10:11, 49:54</v>
      </c>
      <c r="E261" s="435" t="str">
        <f t="shared" si="122"/>
        <v>10:11, 62:69</v>
      </c>
      <c r="F261" s="435" t="str">
        <f t="shared" si="122"/>
        <v>10:11, 69:73</v>
      </c>
      <c r="G261" s="435" t="str">
        <f t="shared" si="121"/>
        <v>10:11, 73:84</v>
      </c>
      <c r="H261" s="435" t="str">
        <f t="shared" si="121"/>
        <v>10:11, 84:101</v>
      </c>
      <c r="I261" s="435" t="str">
        <f t="shared" si="121"/>
        <v>10:11, 33:51</v>
      </c>
      <c r="J261" s="435" t="str">
        <f t="shared" si="121"/>
        <v>10:11, 51:56</v>
      </c>
      <c r="K261" s="435" t="str">
        <f t="shared" si="121"/>
        <v>10:11, 64:71</v>
      </c>
      <c r="L261" s="435" t="str">
        <f t="shared" si="121"/>
        <v>10:11, 71:75</v>
      </c>
      <c r="M261" s="435" t="str">
        <f t="shared" si="121"/>
        <v>10:11, 75:86</v>
      </c>
      <c r="N261" s="435" t="str">
        <f t="shared" si="121"/>
        <v>10:11, 86:101</v>
      </c>
      <c r="O261" s="435" t="str">
        <f t="shared" si="121"/>
        <v>10:11, 33:54</v>
      </c>
      <c r="P261" s="435" t="str">
        <f t="shared" si="121"/>
        <v>10:11, 54:59</v>
      </c>
      <c r="Q261" s="435" t="str">
        <f t="shared" si="121"/>
        <v>10:11, 67:74</v>
      </c>
      <c r="R261" s="435" t="str">
        <f t="shared" si="123"/>
        <v>10:11, 74:78</v>
      </c>
      <c r="S261" s="435" t="str">
        <f t="shared" si="123"/>
        <v>10:11, 78:89</v>
      </c>
      <c r="T261" s="435" t="str">
        <f t="shared" si="123"/>
        <v>10:11, 89:101</v>
      </c>
      <c r="U261" s="435" t="str">
        <f t="shared" si="123"/>
        <v>10:11, 33:56</v>
      </c>
      <c r="V261" s="435" t="str">
        <f t="shared" si="123"/>
        <v>10:11, 56:61</v>
      </c>
      <c r="W261" s="435" t="str">
        <f t="shared" si="123"/>
        <v>10:11, 69:76</v>
      </c>
      <c r="X261" s="435" t="str">
        <f t="shared" si="123"/>
        <v>10:11, 76:80</v>
      </c>
      <c r="Y261" s="435" t="str">
        <f t="shared" si="123"/>
        <v>10:11, 80:91</v>
      </c>
      <c r="Z261" s="435" t="str">
        <f t="shared" si="123"/>
        <v>10:11, 91:101</v>
      </c>
      <c r="AA261" s="435" t="str">
        <f t="shared" si="123"/>
        <v>10:11, 33:58</v>
      </c>
      <c r="AB261" s="435" t="str">
        <f t="shared" si="123"/>
        <v>10:11, 58:63</v>
      </c>
      <c r="AC261" s="435" t="str">
        <f t="shared" si="123"/>
        <v>10:11, 71:78</v>
      </c>
      <c r="AD261" s="435" t="str">
        <f t="shared" si="123"/>
        <v>10:11, 78:82</v>
      </c>
      <c r="AE261" s="435" t="str">
        <f t="shared" si="123"/>
        <v>10:11, 82:93</v>
      </c>
      <c r="AF261" s="435" t="str">
        <f t="shared" si="123"/>
        <v>10:11, 93:101</v>
      </c>
      <c r="AG261" s="435" t="str">
        <f t="shared" si="123"/>
        <v>10:11, 33:49</v>
      </c>
      <c r="AH261" s="435" t="str">
        <f t="shared" si="123"/>
        <v>10:11, 49:54</v>
      </c>
      <c r="AI261" s="435" t="str">
        <f t="shared" si="123"/>
        <v>10:11, 62:69</v>
      </c>
      <c r="AJ261" s="435" t="str">
        <f t="shared" si="123"/>
        <v>10:11, 69:73</v>
      </c>
      <c r="AK261" s="435" t="str">
        <f t="shared" si="123"/>
        <v>10:11, 73:84</v>
      </c>
      <c r="AL261" s="435" t="str">
        <f t="shared" si="123"/>
        <v>10:11, 84:101</v>
      </c>
      <c r="AM261" s="435" t="str">
        <f t="shared" si="124"/>
        <v>10:11, 101:114</v>
      </c>
      <c r="AN261" s="435" t="str">
        <f t="shared" si="124"/>
        <v>10:11, 114:121</v>
      </c>
      <c r="AO261" s="435" t="str">
        <f t="shared" si="124"/>
        <v>10:11, 121:125</v>
      </c>
      <c r="AP261" s="435" t="str">
        <f t="shared" si="124"/>
        <v>10:11, 125:136</v>
      </c>
      <c r="AQ261" s="435" t="str">
        <f t="shared" si="124"/>
        <v>10:11, 136:153</v>
      </c>
      <c r="AR261" s="435" t="str">
        <f t="shared" si="125"/>
        <v>10:11, 153:166</v>
      </c>
      <c r="AS261" s="435" t="str">
        <f t="shared" si="125"/>
        <v>10:11, 166:173</v>
      </c>
      <c r="AT261" s="435" t="str">
        <f t="shared" si="125"/>
        <v>10:11, 173:177</v>
      </c>
      <c r="AU261" s="435" t="str">
        <f t="shared" si="125"/>
        <v>10:11, 177:188</v>
      </c>
      <c r="AV261" s="435" t="str">
        <f t="shared" si="125"/>
        <v>10:11, 188:205</v>
      </c>
      <c r="AW261" s="435" t="str">
        <f t="shared" si="125"/>
        <v>10:11, 205:218</v>
      </c>
      <c r="AX261" s="435" t="str">
        <f t="shared" si="125"/>
        <v>10:11, 218:225</v>
      </c>
      <c r="AY261" s="435" t="str">
        <f t="shared" si="125"/>
        <v>10:11, 225:229</v>
      </c>
      <c r="AZ261" s="435" t="str">
        <f t="shared" si="125"/>
        <v>10:11, 229:240</v>
      </c>
      <c r="BA261" s="435" t="str">
        <f t="shared" si="125"/>
        <v>10:11, 240:257</v>
      </c>
      <c r="BB261" s="435" t="str">
        <f t="shared" si="125"/>
        <v>10:11, 257:270</v>
      </c>
      <c r="BC261" s="435" t="str">
        <f t="shared" si="125"/>
        <v>10:11, 270:277</v>
      </c>
      <c r="BD261" s="435" t="str">
        <f t="shared" si="125"/>
        <v>10:11, 277:281</v>
      </c>
      <c r="BE261" s="435" t="str">
        <f t="shared" si="125"/>
        <v>10:11, 281:292</v>
      </c>
      <c r="BF261" s="435" t="str">
        <f t="shared" si="125"/>
        <v>10:11, 292:309</v>
      </c>
      <c r="BG261" s="435" t="str">
        <f t="shared" si="125"/>
        <v>10:11, 309:322</v>
      </c>
      <c r="BH261" s="435" t="str">
        <f t="shared" si="125"/>
        <v>10:11, 322:329</v>
      </c>
      <c r="BI261" s="435" t="str">
        <f t="shared" si="125"/>
        <v>10:11, 329:333</v>
      </c>
      <c r="BJ261" s="435" t="str">
        <f t="shared" si="125"/>
        <v>10:11, 333:344</v>
      </c>
      <c r="BK261" s="435" t="str">
        <f t="shared" si="125"/>
        <v>10:11, 344:361</v>
      </c>
    </row>
    <row r="262" spans="1:63" ht="48.75" customHeight="1" outlineLevel="1">
      <c r="A262">
        <v>4</v>
      </c>
      <c r="B262" t="s">
        <v>2322</v>
      </c>
      <c r="C262" s="435" t="str">
        <f t="shared" si="121"/>
        <v>10:11, 33:49</v>
      </c>
      <c r="D262" s="435" t="str">
        <f t="shared" si="121"/>
        <v>10:11, 49:54</v>
      </c>
      <c r="E262" s="435" t="str">
        <f t="shared" si="122"/>
        <v>10:11, 62:69</v>
      </c>
      <c r="F262" s="435" t="str">
        <f t="shared" si="122"/>
        <v>10:11, 69:73</v>
      </c>
      <c r="G262" s="435" t="str">
        <f t="shared" si="121"/>
        <v>10:11, 73:84</v>
      </c>
      <c r="H262" s="435" t="str">
        <f t="shared" si="121"/>
        <v>10:11, 84:101</v>
      </c>
      <c r="I262" s="435" t="str">
        <f t="shared" si="121"/>
        <v>10:11, 33:51</v>
      </c>
      <c r="J262" s="435" t="str">
        <f t="shared" si="121"/>
        <v>10:11, 51:56</v>
      </c>
      <c r="K262" s="435" t="str">
        <f t="shared" si="121"/>
        <v>10:11, 64:71</v>
      </c>
      <c r="L262" s="435" t="str">
        <f t="shared" si="121"/>
        <v>10:11, 71:75</v>
      </c>
      <c r="M262" s="435" t="str">
        <f t="shared" si="121"/>
        <v>10:11, 75:86</v>
      </c>
      <c r="N262" s="435" t="str">
        <f t="shared" si="121"/>
        <v>10:11, 86:101</v>
      </c>
      <c r="O262" s="435" t="str">
        <f t="shared" si="121"/>
        <v>10:11, 33:54</v>
      </c>
      <c r="P262" s="435" t="str">
        <f t="shared" si="121"/>
        <v>10:11, 54:59</v>
      </c>
      <c r="Q262" s="435" t="str">
        <f t="shared" si="121"/>
        <v>10:11, 67:74</v>
      </c>
      <c r="R262" s="435" t="str">
        <f t="shared" si="123"/>
        <v>10:11, 74:78</v>
      </c>
      <c r="S262" s="435" t="str">
        <f t="shared" si="123"/>
        <v>10:11, 78:89</v>
      </c>
      <c r="T262" s="435" t="str">
        <f t="shared" si="123"/>
        <v>10:11, 89:101</v>
      </c>
      <c r="U262" s="435" t="str">
        <f t="shared" si="123"/>
        <v>10:11, 33:56</v>
      </c>
      <c r="V262" s="435" t="str">
        <f t="shared" si="123"/>
        <v>10:11, 56:61</v>
      </c>
      <c r="W262" s="435" t="str">
        <f t="shared" si="123"/>
        <v>10:11, 69:76</v>
      </c>
      <c r="X262" s="435" t="str">
        <f t="shared" si="123"/>
        <v>10:11, 76:80</v>
      </c>
      <c r="Y262" s="435" t="str">
        <f t="shared" si="123"/>
        <v>10:11, 80:91</v>
      </c>
      <c r="Z262" s="435" t="str">
        <f t="shared" si="123"/>
        <v>10:11, 91:101</v>
      </c>
      <c r="AA262" s="435" t="str">
        <f t="shared" si="123"/>
        <v>10:11, 33:58</v>
      </c>
      <c r="AB262" s="435" t="str">
        <f t="shared" si="123"/>
        <v>10:11, 58:63</v>
      </c>
      <c r="AC262" s="435" t="str">
        <f t="shared" si="123"/>
        <v>10:11, 71:78</v>
      </c>
      <c r="AD262" s="435" t="str">
        <f t="shared" si="123"/>
        <v>10:11, 78:82</v>
      </c>
      <c r="AE262" s="435" t="str">
        <f t="shared" si="123"/>
        <v>10:11, 82:93</v>
      </c>
      <c r="AF262" s="435" t="str">
        <f t="shared" si="123"/>
        <v>10:11, 93:101</v>
      </c>
      <c r="AG262" s="435" t="str">
        <f t="shared" si="123"/>
        <v>10:11, 33:49</v>
      </c>
      <c r="AH262" s="435" t="str">
        <f t="shared" si="123"/>
        <v>10:11, 49:54</v>
      </c>
      <c r="AI262" s="435" t="str">
        <f t="shared" si="123"/>
        <v>10:11, 62:69</v>
      </c>
      <c r="AJ262" s="435" t="str">
        <f t="shared" si="123"/>
        <v>10:11, 69:73</v>
      </c>
      <c r="AK262" s="435" t="str">
        <f t="shared" si="123"/>
        <v>10:11, 73:84</v>
      </c>
      <c r="AL262" s="435" t="str">
        <f t="shared" si="123"/>
        <v>10:11, 84:101</v>
      </c>
      <c r="AM262" s="435" t="str">
        <f t="shared" si="124"/>
        <v>10:11, 101:114</v>
      </c>
      <c r="AN262" s="435" t="str">
        <f t="shared" si="124"/>
        <v>10:11, 114:121</v>
      </c>
      <c r="AO262" s="435" t="str">
        <f t="shared" si="124"/>
        <v>10:11, 121:125</v>
      </c>
      <c r="AP262" s="435" t="str">
        <f t="shared" si="124"/>
        <v>10:11, 125:136</v>
      </c>
      <c r="AQ262" s="435" t="str">
        <f t="shared" si="124"/>
        <v>10:11, 136:153</v>
      </c>
      <c r="AR262" s="435" t="str">
        <f t="shared" si="125"/>
        <v>10:11, 153:166</v>
      </c>
      <c r="AS262" s="435" t="str">
        <f t="shared" si="125"/>
        <v>10:11, 166:173</v>
      </c>
      <c r="AT262" s="435" t="str">
        <f t="shared" si="125"/>
        <v>10:11, 173:177</v>
      </c>
      <c r="AU262" s="435" t="str">
        <f t="shared" si="125"/>
        <v>10:11, 177:188</v>
      </c>
      <c r="AV262" s="435" t="str">
        <f t="shared" si="125"/>
        <v>10:11, 188:205</v>
      </c>
      <c r="AW262" s="435" t="str">
        <f t="shared" si="125"/>
        <v>10:11, 205:218</v>
      </c>
      <c r="AX262" s="435" t="str">
        <f t="shared" si="125"/>
        <v>10:11, 218:225</v>
      </c>
      <c r="AY262" s="435" t="str">
        <f t="shared" si="125"/>
        <v>10:11, 225:229</v>
      </c>
      <c r="AZ262" s="435" t="str">
        <f t="shared" si="125"/>
        <v>10:11, 229:240</v>
      </c>
      <c r="BA262" s="435" t="str">
        <f t="shared" si="125"/>
        <v>10:11, 240:257</v>
      </c>
      <c r="BB262" s="435" t="str">
        <f t="shared" si="125"/>
        <v>10:11, 257:270</v>
      </c>
      <c r="BC262" s="435" t="str">
        <f t="shared" si="125"/>
        <v>10:11, 270:277</v>
      </c>
      <c r="BD262" s="435" t="str">
        <f t="shared" si="125"/>
        <v>10:11, 277:281</v>
      </c>
      <c r="BE262" s="435" t="str">
        <f t="shared" si="125"/>
        <v>10:11, 281:292</v>
      </c>
      <c r="BF262" s="435" t="str">
        <f t="shared" si="125"/>
        <v>10:11, 292:309</v>
      </c>
      <c r="BG262" s="435" t="str">
        <f t="shared" si="125"/>
        <v>10:11, 309:322</v>
      </c>
      <c r="BH262" s="435" t="str">
        <f t="shared" si="125"/>
        <v>10:11, 322:329</v>
      </c>
      <c r="BI262" s="435" t="str">
        <f t="shared" si="125"/>
        <v>10:11, 329:333</v>
      </c>
      <c r="BJ262" s="435" t="str">
        <f t="shared" si="125"/>
        <v>10:11, 333:344</v>
      </c>
      <c r="BK262" s="435" t="str">
        <f t="shared" si="125"/>
        <v>10:11, 344:361</v>
      </c>
    </row>
    <row r="263" spans="1:63" ht="48.75" customHeight="1" outlineLevel="1">
      <c r="A263">
        <v>4</v>
      </c>
      <c r="B263" t="s">
        <v>2321</v>
      </c>
      <c r="C263" s="435" t="str">
        <f t="shared" si="121"/>
        <v>10:11, 33:49</v>
      </c>
      <c r="D263" s="435" t="str">
        <f t="shared" si="121"/>
        <v>10:11, 49:54</v>
      </c>
      <c r="E263" s="435" t="str">
        <f t="shared" si="122"/>
        <v>10:11, 62:69</v>
      </c>
      <c r="F263" s="435" t="str">
        <f t="shared" si="122"/>
        <v>10:11, 69:73</v>
      </c>
      <c r="G263" s="435" t="str">
        <f t="shared" si="121"/>
        <v>10:11, 73:84</v>
      </c>
      <c r="H263" s="435" t="str">
        <f t="shared" si="121"/>
        <v>10:11, 84:101</v>
      </c>
      <c r="I263" s="435" t="str">
        <f t="shared" si="121"/>
        <v>10:11, 33:51</v>
      </c>
      <c r="J263" s="435" t="str">
        <f t="shared" si="121"/>
        <v>10:11, 51:56</v>
      </c>
      <c r="K263" s="435" t="str">
        <f t="shared" si="121"/>
        <v>10:11, 64:71</v>
      </c>
      <c r="L263" s="435" t="str">
        <f t="shared" si="121"/>
        <v>10:11, 71:75</v>
      </c>
      <c r="M263" s="435" t="str">
        <f t="shared" si="121"/>
        <v>10:11, 75:86</v>
      </c>
      <c r="N263" s="435" t="str">
        <f t="shared" si="121"/>
        <v>10:11, 86:101</v>
      </c>
      <c r="O263" s="435" t="str">
        <f t="shared" si="121"/>
        <v>10:11, 33:54</v>
      </c>
      <c r="P263" s="435" t="str">
        <f t="shared" si="121"/>
        <v>10:11, 54:59</v>
      </c>
      <c r="Q263" s="435" t="str">
        <f t="shared" si="121"/>
        <v>10:11, 67:74</v>
      </c>
      <c r="R263" s="435" t="str">
        <f t="shared" si="123"/>
        <v>10:11, 74:78</v>
      </c>
      <c r="S263" s="435" t="str">
        <f t="shared" si="123"/>
        <v>10:11, 78:89</v>
      </c>
      <c r="T263" s="435" t="str">
        <f t="shared" si="123"/>
        <v>10:11, 89:101</v>
      </c>
      <c r="U263" s="435" t="str">
        <f t="shared" si="123"/>
        <v>10:11, 33:56</v>
      </c>
      <c r="V263" s="435" t="str">
        <f t="shared" si="123"/>
        <v>10:11, 56:61</v>
      </c>
      <c r="W263" s="435" t="str">
        <f t="shared" si="123"/>
        <v>10:11, 69:76</v>
      </c>
      <c r="X263" s="435" t="str">
        <f t="shared" si="123"/>
        <v>10:11, 76:80</v>
      </c>
      <c r="Y263" s="435" t="str">
        <f t="shared" si="123"/>
        <v>10:11, 80:91</v>
      </c>
      <c r="Z263" s="435" t="str">
        <f t="shared" si="123"/>
        <v>10:11, 91:101</v>
      </c>
      <c r="AA263" s="435" t="str">
        <f t="shared" si="123"/>
        <v>10:11, 33:58</v>
      </c>
      <c r="AB263" s="435" t="str">
        <f t="shared" si="123"/>
        <v>10:11, 58:63</v>
      </c>
      <c r="AC263" s="435" t="str">
        <f t="shared" si="123"/>
        <v>10:11, 71:78</v>
      </c>
      <c r="AD263" s="435" t="str">
        <f t="shared" si="123"/>
        <v>10:11, 78:82</v>
      </c>
      <c r="AE263" s="435" t="str">
        <f t="shared" si="123"/>
        <v>10:11, 82:93</v>
      </c>
      <c r="AF263" s="435" t="str">
        <f t="shared" si="123"/>
        <v>10:11, 93:101</v>
      </c>
      <c r="AG263" s="435" t="str">
        <f t="shared" si="123"/>
        <v>10:11, 33:49</v>
      </c>
      <c r="AH263" s="435" t="str">
        <f t="shared" si="123"/>
        <v>10:11, 49:54</v>
      </c>
      <c r="AI263" s="435" t="str">
        <f t="shared" si="123"/>
        <v>10:11, 62:69</v>
      </c>
      <c r="AJ263" s="435" t="str">
        <f t="shared" si="123"/>
        <v>10:11, 69:73</v>
      </c>
      <c r="AK263" s="435" t="str">
        <f t="shared" si="123"/>
        <v>10:11, 73:84</v>
      </c>
      <c r="AL263" s="435" t="str">
        <f t="shared" si="123"/>
        <v>10:11, 84:101</v>
      </c>
      <c r="AM263" s="435" t="str">
        <f t="shared" si="124"/>
        <v>10:11, 101:114</v>
      </c>
      <c r="AN263" s="435" t="str">
        <f t="shared" si="124"/>
        <v>10:11, 114:121</v>
      </c>
      <c r="AO263" s="435" t="str">
        <f t="shared" si="124"/>
        <v>10:11, 121:125</v>
      </c>
      <c r="AP263" s="435" t="str">
        <f t="shared" si="124"/>
        <v>10:11, 125:136</v>
      </c>
      <c r="AQ263" s="435" t="str">
        <f t="shared" si="124"/>
        <v>10:11, 136:153</v>
      </c>
      <c r="AR263" s="435" t="str">
        <f t="shared" si="125"/>
        <v>10:11, 153:166</v>
      </c>
      <c r="AS263" s="435" t="str">
        <f t="shared" si="125"/>
        <v>10:11, 166:173</v>
      </c>
      <c r="AT263" s="435" t="str">
        <f t="shared" si="125"/>
        <v>10:11, 173:177</v>
      </c>
      <c r="AU263" s="435" t="str">
        <f t="shared" si="125"/>
        <v>10:11, 177:188</v>
      </c>
      <c r="AV263" s="435" t="str">
        <f t="shared" si="125"/>
        <v>10:11, 188:205</v>
      </c>
      <c r="AW263" s="435" t="str">
        <f t="shared" si="125"/>
        <v>10:11, 205:218</v>
      </c>
      <c r="AX263" s="435" t="str">
        <f t="shared" si="125"/>
        <v>10:11, 218:225</v>
      </c>
      <c r="AY263" s="435" t="str">
        <f t="shared" si="125"/>
        <v>10:11, 225:229</v>
      </c>
      <c r="AZ263" s="435" t="str">
        <f t="shared" si="125"/>
        <v>10:11, 229:240</v>
      </c>
      <c r="BA263" s="435" t="str">
        <f t="shared" si="125"/>
        <v>10:11, 240:257</v>
      </c>
      <c r="BB263" s="435" t="str">
        <f t="shared" si="125"/>
        <v>10:11, 257:270</v>
      </c>
      <c r="BC263" s="435" t="str">
        <f t="shared" si="125"/>
        <v>10:11, 270:277</v>
      </c>
      <c r="BD263" s="435" t="str">
        <f t="shared" si="125"/>
        <v>10:11, 277:281</v>
      </c>
      <c r="BE263" s="435" t="str">
        <f t="shared" si="125"/>
        <v>10:11, 281:292</v>
      </c>
      <c r="BF263" s="435" t="str">
        <f t="shared" si="125"/>
        <v>10:11, 292:309</v>
      </c>
      <c r="BG263" s="435" t="str">
        <f t="shared" si="125"/>
        <v>10:11, 309:322</v>
      </c>
      <c r="BH263" s="435" t="str">
        <f t="shared" si="125"/>
        <v>10:11, 322:329</v>
      </c>
      <c r="BI263" s="435" t="str">
        <f t="shared" si="125"/>
        <v>10:11, 329:333</v>
      </c>
      <c r="BJ263" s="435" t="str">
        <f t="shared" si="125"/>
        <v>10:11, 333:344</v>
      </c>
      <c r="BK263" s="435" t="str">
        <f t="shared" si="125"/>
        <v>10:11, 344:361</v>
      </c>
    </row>
    <row r="264" spans="1:63" outlineLevel="1">
      <c r="B264" t="s">
        <v>1087</v>
      </c>
    </row>
    <row r="265" spans="1:63" outlineLevel="1">
      <c r="A265">
        <v>0</v>
      </c>
      <c r="C265" s="158">
        <v>0</v>
      </c>
      <c r="D265" s="158">
        <v>0</v>
      </c>
      <c r="E265" s="158">
        <v>0</v>
      </c>
      <c r="F265" s="158">
        <v>0</v>
      </c>
      <c r="G265" s="158">
        <v>0</v>
      </c>
      <c r="H265" s="158">
        <v>0</v>
      </c>
      <c r="I265" s="152">
        <f t="shared" ref="I265:R268" si="126">C265</f>
        <v>0</v>
      </c>
      <c r="J265" s="152">
        <f t="shared" si="126"/>
        <v>0</v>
      </c>
      <c r="K265" s="152">
        <f t="shared" si="126"/>
        <v>0</v>
      </c>
      <c r="L265" s="152">
        <f t="shared" si="126"/>
        <v>0</v>
      </c>
      <c r="M265" s="152">
        <f t="shared" si="126"/>
        <v>0</v>
      </c>
      <c r="N265" s="152">
        <f t="shared" si="126"/>
        <v>0</v>
      </c>
      <c r="O265" s="152">
        <f t="shared" si="126"/>
        <v>0</v>
      </c>
      <c r="P265" s="152">
        <f t="shared" si="126"/>
        <v>0</v>
      </c>
      <c r="Q265" s="152">
        <f t="shared" si="126"/>
        <v>0</v>
      </c>
      <c r="R265" s="152">
        <f t="shared" si="126"/>
        <v>0</v>
      </c>
      <c r="S265" s="152">
        <f t="shared" ref="S265:AB268" si="127">M265</f>
        <v>0</v>
      </c>
      <c r="T265" s="152">
        <f t="shared" si="127"/>
        <v>0</v>
      </c>
      <c r="U265" s="152">
        <f t="shared" si="127"/>
        <v>0</v>
      </c>
      <c r="V265" s="152">
        <f t="shared" si="127"/>
        <v>0</v>
      </c>
      <c r="W265" s="152">
        <f t="shared" si="127"/>
        <v>0</v>
      </c>
      <c r="X265" s="152">
        <f t="shared" si="127"/>
        <v>0</v>
      </c>
      <c r="Y265" s="152">
        <f t="shared" si="127"/>
        <v>0</v>
      </c>
      <c r="Z265" s="152">
        <f t="shared" si="127"/>
        <v>0</v>
      </c>
      <c r="AA265" s="152">
        <f t="shared" si="127"/>
        <v>0</v>
      </c>
      <c r="AB265" s="152">
        <f t="shared" si="127"/>
        <v>0</v>
      </c>
      <c r="AC265" s="152">
        <f t="shared" ref="AC265:AL268" si="128">W265</f>
        <v>0</v>
      </c>
      <c r="AD265" s="152">
        <f t="shared" si="128"/>
        <v>0</v>
      </c>
      <c r="AE265" s="152">
        <f t="shared" si="128"/>
        <v>0</v>
      </c>
      <c r="AF265" s="152">
        <f t="shared" si="128"/>
        <v>0</v>
      </c>
      <c r="AG265" s="152">
        <f t="shared" si="128"/>
        <v>0</v>
      </c>
      <c r="AH265" s="152">
        <f t="shared" si="128"/>
        <v>0</v>
      </c>
      <c r="AI265" s="152">
        <f t="shared" si="128"/>
        <v>0</v>
      </c>
      <c r="AJ265" s="152">
        <f t="shared" si="128"/>
        <v>0</v>
      </c>
      <c r="AK265" s="152">
        <f t="shared" si="128"/>
        <v>0</v>
      </c>
      <c r="AL265" s="152">
        <f t="shared" si="128"/>
        <v>0</v>
      </c>
      <c r="AM265" s="152">
        <f t="shared" ref="AM265:AO268" si="129">AG265</f>
        <v>0</v>
      </c>
      <c r="AN265" s="152">
        <f t="shared" si="129"/>
        <v>0</v>
      </c>
      <c r="AO265" s="152">
        <f t="shared" si="129"/>
        <v>0</v>
      </c>
      <c r="AP265" s="152">
        <f>AH265</f>
        <v>0</v>
      </c>
      <c r="AQ265" s="152">
        <f t="shared" ref="AQ265:AR268" si="130">AJ265</f>
        <v>0</v>
      </c>
      <c r="AR265" s="152">
        <f t="shared" si="130"/>
        <v>0</v>
      </c>
      <c r="AS265" s="152">
        <f t="shared" ref="AS265:AT268" si="131">AM265</f>
        <v>0</v>
      </c>
      <c r="AT265" s="152">
        <f t="shared" si="131"/>
        <v>0</v>
      </c>
      <c r="AU265" s="152">
        <f>AM265</f>
        <v>0</v>
      </c>
      <c r="AV265" s="152">
        <f t="shared" ref="AV265:AY268" si="132">AP265</f>
        <v>0</v>
      </c>
      <c r="AW265" s="152">
        <f t="shared" si="132"/>
        <v>0</v>
      </c>
      <c r="AX265" s="152">
        <f t="shared" si="132"/>
        <v>0</v>
      </c>
      <c r="AY265" s="152">
        <f t="shared" si="132"/>
        <v>0</v>
      </c>
      <c r="AZ265" s="152">
        <f>AR265</f>
        <v>0</v>
      </c>
      <c r="BA265" s="152">
        <f t="shared" ref="BA265:BD268" si="133">AU265</f>
        <v>0</v>
      </c>
      <c r="BB265" s="152">
        <f t="shared" si="133"/>
        <v>0</v>
      </c>
      <c r="BC265" s="152">
        <f t="shared" si="133"/>
        <v>0</v>
      </c>
      <c r="BD265" s="152">
        <f t="shared" si="133"/>
        <v>0</v>
      </c>
      <c r="BE265" s="152">
        <f>AW265</f>
        <v>0</v>
      </c>
      <c r="BF265" s="152">
        <f t="shared" ref="BF265:BI268" si="134">AZ265</f>
        <v>0</v>
      </c>
      <c r="BG265" s="152">
        <f t="shared" si="134"/>
        <v>0</v>
      </c>
      <c r="BH265" s="152">
        <f t="shared" si="134"/>
        <v>0</v>
      </c>
      <c r="BI265" s="152">
        <f t="shared" si="134"/>
        <v>0</v>
      </c>
      <c r="BJ265" s="152">
        <f>BB265</f>
        <v>0</v>
      </c>
      <c r="BK265" s="152">
        <f>BE265</f>
        <v>0</v>
      </c>
    </row>
    <row r="266" spans="1:63" outlineLevel="1">
      <c r="A266">
        <v>1</v>
      </c>
      <c r="C266" s="158">
        <v>-1</v>
      </c>
      <c r="D266" s="158">
        <v>0.5</v>
      </c>
      <c r="E266" s="158">
        <v>0.5</v>
      </c>
      <c r="F266" s="158">
        <v>0.5</v>
      </c>
      <c r="G266" s="158">
        <v>0.5</v>
      </c>
      <c r="H266" s="158">
        <v>0.5</v>
      </c>
      <c r="I266" s="152">
        <f t="shared" si="126"/>
        <v>-1</v>
      </c>
      <c r="J266" s="152">
        <f t="shared" si="126"/>
        <v>0.5</v>
      </c>
      <c r="K266" s="152">
        <f t="shared" si="126"/>
        <v>0.5</v>
      </c>
      <c r="L266" s="152">
        <f t="shared" si="126"/>
        <v>0.5</v>
      </c>
      <c r="M266" s="152">
        <f t="shared" si="126"/>
        <v>0.5</v>
      </c>
      <c r="N266" s="152">
        <f t="shared" si="126"/>
        <v>0.5</v>
      </c>
      <c r="O266" s="152">
        <f t="shared" si="126"/>
        <v>-1</v>
      </c>
      <c r="P266" s="152">
        <f t="shared" si="126"/>
        <v>0.5</v>
      </c>
      <c r="Q266" s="152">
        <f t="shared" si="126"/>
        <v>0.5</v>
      </c>
      <c r="R266" s="152">
        <f t="shared" si="126"/>
        <v>0.5</v>
      </c>
      <c r="S266" s="152">
        <f t="shared" si="127"/>
        <v>0.5</v>
      </c>
      <c r="T266" s="152">
        <f t="shared" si="127"/>
        <v>0.5</v>
      </c>
      <c r="U266" s="152">
        <f t="shared" si="127"/>
        <v>-1</v>
      </c>
      <c r="V266" s="152">
        <f t="shared" si="127"/>
        <v>0.5</v>
      </c>
      <c r="W266" s="152">
        <f t="shared" si="127"/>
        <v>0.5</v>
      </c>
      <c r="X266" s="152">
        <f t="shared" si="127"/>
        <v>0.5</v>
      </c>
      <c r="Y266" s="152">
        <f t="shared" si="127"/>
        <v>0.5</v>
      </c>
      <c r="Z266" s="152">
        <f t="shared" si="127"/>
        <v>0.5</v>
      </c>
      <c r="AA266" s="152">
        <f t="shared" si="127"/>
        <v>-1</v>
      </c>
      <c r="AB266" s="152">
        <f t="shared" si="127"/>
        <v>0.5</v>
      </c>
      <c r="AC266" s="152">
        <f t="shared" si="128"/>
        <v>0.5</v>
      </c>
      <c r="AD266" s="152">
        <f t="shared" si="128"/>
        <v>0.5</v>
      </c>
      <c r="AE266" s="152">
        <f t="shared" si="128"/>
        <v>0.5</v>
      </c>
      <c r="AF266" s="152">
        <f t="shared" si="128"/>
        <v>0.5</v>
      </c>
      <c r="AG266" s="152">
        <f t="shared" si="128"/>
        <v>-1</v>
      </c>
      <c r="AH266" s="152">
        <f t="shared" si="128"/>
        <v>0.5</v>
      </c>
      <c r="AI266" s="152">
        <f t="shared" si="128"/>
        <v>0.5</v>
      </c>
      <c r="AJ266" s="152">
        <f t="shared" si="128"/>
        <v>0.5</v>
      </c>
      <c r="AK266" s="152">
        <f t="shared" si="128"/>
        <v>0.5</v>
      </c>
      <c r="AL266" s="152">
        <f t="shared" si="128"/>
        <v>0.5</v>
      </c>
      <c r="AM266" s="152">
        <f t="shared" si="129"/>
        <v>-1</v>
      </c>
      <c r="AN266" s="152">
        <f t="shared" si="129"/>
        <v>0.5</v>
      </c>
      <c r="AO266" s="152">
        <f t="shared" si="129"/>
        <v>0.5</v>
      </c>
      <c r="AP266" s="152">
        <f>AH266</f>
        <v>0.5</v>
      </c>
      <c r="AQ266" s="152">
        <f t="shared" si="130"/>
        <v>0.5</v>
      </c>
      <c r="AR266" s="152">
        <f t="shared" si="130"/>
        <v>0.5</v>
      </c>
      <c r="AS266" s="152">
        <f t="shared" si="131"/>
        <v>-1</v>
      </c>
      <c r="AT266" s="152">
        <f t="shared" si="131"/>
        <v>0.5</v>
      </c>
      <c r="AU266" s="152">
        <f>AM266</f>
        <v>-1</v>
      </c>
      <c r="AV266" s="152">
        <f t="shared" si="132"/>
        <v>0.5</v>
      </c>
      <c r="AW266" s="152">
        <f t="shared" si="132"/>
        <v>0.5</v>
      </c>
      <c r="AX266" s="152">
        <f t="shared" si="132"/>
        <v>0.5</v>
      </c>
      <c r="AY266" s="152">
        <f t="shared" si="132"/>
        <v>-1</v>
      </c>
      <c r="AZ266" s="152">
        <f>AR266</f>
        <v>0.5</v>
      </c>
      <c r="BA266" s="152">
        <f t="shared" si="133"/>
        <v>-1</v>
      </c>
      <c r="BB266" s="152">
        <f t="shared" si="133"/>
        <v>0.5</v>
      </c>
      <c r="BC266" s="152">
        <f t="shared" si="133"/>
        <v>0.5</v>
      </c>
      <c r="BD266" s="152">
        <f t="shared" si="133"/>
        <v>0.5</v>
      </c>
      <c r="BE266" s="152">
        <f>AW266</f>
        <v>0.5</v>
      </c>
      <c r="BF266" s="152">
        <f t="shared" si="134"/>
        <v>0.5</v>
      </c>
      <c r="BG266" s="152">
        <f t="shared" si="134"/>
        <v>-1</v>
      </c>
      <c r="BH266" s="152">
        <f t="shared" si="134"/>
        <v>0.5</v>
      </c>
      <c r="BI266" s="152">
        <f t="shared" si="134"/>
        <v>0.5</v>
      </c>
      <c r="BJ266" s="152">
        <f>BB266</f>
        <v>0.5</v>
      </c>
      <c r="BK266" s="152">
        <f>BE266</f>
        <v>0.5</v>
      </c>
    </row>
    <row r="267" spans="1:63" outlineLevel="1">
      <c r="A267">
        <v>2</v>
      </c>
      <c r="C267" s="158">
        <v>-0.5</v>
      </c>
      <c r="D267" s="158">
        <v>1</v>
      </c>
      <c r="E267" s="158">
        <v>1</v>
      </c>
      <c r="F267" s="158">
        <v>1</v>
      </c>
      <c r="G267" s="158">
        <v>1</v>
      </c>
      <c r="H267" s="158">
        <v>1</v>
      </c>
      <c r="I267" s="152">
        <f t="shared" si="126"/>
        <v>-0.5</v>
      </c>
      <c r="J267" s="152">
        <f t="shared" si="126"/>
        <v>1</v>
      </c>
      <c r="K267" s="152">
        <f t="shared" si="126"/>
        <v>1</v>
      </c>
      <c r="L267" s="152">
        <f t="shared" si="126"/>
        <v>1</v>
      </c>
      <c r="M267" s="152">
        <f t="shared" si="126"/>
        <v>1</v>
      </c>
      <c r="N267" s="152">
        <f t="shared" si="126"/>
        <v>1</v>
      </c>
      <c r="O267" s="152">
        <f t="shared" si="126"/>
        <v>-0.5</v>
      </c>
      <c r="P267" s="152">
        <f t="shared" si="126"/>
        <v>1</v>
      </c>
      <c r="Q267" s="152">
        <f t="shared" si="126"/>
        <v>1</v>
      </c>
      <c r="R267" s="152">
        <f t="shared" si="126"/>
        <v>1</v>
      </c>
      <c r="S267" s="152">
        <f t="shared" si="127"/>
        <v>1</v>
      </c>
      <c r="T267" s="152">
        <f t="shared" si="127"/>
        <v>1</v>
      </c>
      <c r="U267" s="152">
        <f t="shared" si="127"/>
        <v>-0.5</v>
      </c>
      <c r="V267" s="152">
        <f t="shared" si="127"/>
        <v>1</v>
      </c>
      <c r="W267" s="152">
        <f t="shared" si="127"/>
        <v>1</v>
      </c>
      <c r="X267" s="152">
        <f t="shared" si="127"/>
        <v>1</v>
      </c>
      <c r="Y267" s="152">
        <f t="shared" si="127"/>
        <v>1</v>
      </c>
      <c r="Z267" s="152">
        <f t="shared" si="127"/>
        <v>1</v>
      </c>
      <c r="AA267" s="152">
        <f t="shared" si="127"/>
        <v>-0.5</v>
      </c>
      <c r="AB267" s="152">
        <f t="shared" si="127"/>
        <v>1</v>
      </c>
      <c r="AC267" s="152">
        <f t="shared" si="128"/>
        <v>1</v>
      </c>
      <c r="AD267" s="152">
        <f t="shared" si="128"/>
        <v>1</v>
      </c>
      <c r="AE267" s="152">
        <f t="shared" si="128"/>
        <v>1</v>
      </c>
      <c r="AF267" s="152">
        <f t="shared" si="128"/>
        <v>1</v>
      </c>
      <c r="AG267" s="152">
        <f t="shared" si="128"/>
        <v>-0.5</v>
      </c>
      <c r="AH267" s="152">
        <f t="shared" si="128"/>
        <v>1</v>
      </c>
      <c r="AI267" s="152">
        <f t="shared" si="128"/>
        <v>1</v>
      </c>
      <c r="AJ267" s="152">
        <f t="shared" si="128"/>
        <v>1</v>
      </c>
      <c r="AK267" s="152">
        <f t="shared" si="128"/>
        <v>1</v>
      </c>
      <c r="AL267" s="152">
        <f t="shared" si="128"/>
        <v>1</v>
      </c>
      <c r="AM267" s="152">
        <f t="shared" si="129"/>
        <v>-0.5</v>
      </c>
      <c r="AN267" s="152">
        <f t="shared" si="129"/>
        <v>1</v>
      </c>
      <c r="AO267" s="152">
        <f t="shared" si="129"/>
        <v>1</v>
      </c>
      <c r="AP267" s="152">
        <f>AH267</f>
        <v>1</v>
      </c>
      <c r="AQ267" s="152">
        <f t="shared" si="130"/>
        <v>1</v>
      </c>
      <c r="AR267" s="152">
        <f t="shared" si="130"/>
        <v>1</v>
      </c>
      <c r="AS267" s="152">
        <f t="shared" si="131"/>
        <v>-0.5</v>
      </c>
      <c r="AT267" s="152">
        <f t="shared" si="131"/>
        <v>1</v>
      </c>
      <c r="AU267" s="152">
        <f>AM267</f>
        <v>-0.5</v>
      </c>
      <c r="AV267" s="152">
        <f t="shared" si="132"/>
        <v>1</v>
      </c>
      <c r="AW267" s="152">
        <f t="shared" si="132"/>
        <v>1</v>
      </c>
      <c r="AX267" s="152">
        <f t="shared" si="132"/>
        <v>1</v>
      </c>
      <c r="AY267" s="152">
        <f t="shared" si="132"/>
        <v>-0.5</v>
      </c>
      <c r="AZ267" s="152">
        <f>AR267</f>
        <v>1</v>
      </c>
      <c r="BA267" s="152">
        <f t="shared" si="133"/>
        <v>-0.5</v>
      </c>
      <c r="BB267" s="152">
        <f t="shared" si="133"/>
        <v>1</v>
      </c>
      <c r="BC267" s="152">
        <f t="shared" si="133"/>
        <v>1</v>
      </c>
      <c r="BD267" s="152">
        <f t="shared" si="133"/>
        <v>1</v>
      </c>
      <c r="BE267" s="152">
        <f>AW267</f>
        <v>1</v>
      </c>
      <c r="BF267" s="152">
        <f t="shared" si="134"/>
        <v>1</v>
      </c>
      <c r="BG267" s="152">
        <f t="shared" si="134"/>
        <v>-0.5</v>
      </c>
      <c r="BH267" s="152">
        <f t="shared" si="134"/>
        <v>1</v>
      </c>
      <c r="BI267" s="152">
        <f t="shared" si="134"/>
        <v>1</v>
      </c>
      <c r="BJ267" s="152">
        <f>BB267</f>
        <v>1</v>
      </c>
      <c r="BK267" s="152">
        <f>BE267</f>
        <v>1</v>
      </c>
    </row>
    <row r="268" spans="1:63" outlineLevel="1">
      <c r="A268">
        <v>3</v>
      </c>
      <c r="C268" s="158">
        <v>0</v>
      </c>
      <c r="D268" s="158">
        <v>1.5</v>
      </c>
      <c r="E268" s="158">
        <v>1.5</v>
      </c>
      <c r="F268" s="158">
        <v>1.5</v>
      </c>
      <c r="G268" s="158">
        <v>1.5</v>
      </c>
      <c r="H268" s="158">
        <v>1.5</v>
      </c>
      <c r="I268" s="152">
        <f t="shared" si="126"/>
        <v>0</v>
      </c>
      <c r="J268" s="152">
        <f t="shared" si="126"/>
        <v>1.5</v>
      </c>
      <c r="K268" s="152">
        <f t="shared" si="126"/>
        <v>1.5</v>
      </c>
      <c r="L268" s="152">
        <f t="shared" si="126"/>
        <v>1.5</v>
      </c>
      <c r="M268" s="152">
        <f t="shared" si="126"/>
        <v>1.5</v>
      </c>
      <c r="N268" s="152">
        <f t="shared" si="126"/>
        <v>1.5</v>
      </c>
      <c r="O268" s="152">
        <f t="shared" si="126"/>
        <v>0</v>
      </c>
      <c r="P268" s="152">
        <f t="shared" si="126"/>
        <v>1.5</v>
      </c>
      <c r="Q268" s="152">
        <f t="shared" si="126"/>
        <v>1.5</v>
      </c>
      <c r="R268" s="152">
        <f t="shared" si="126"/>
        <v>1.5</v>
      </c>
      <c r="S268" s="152">
        <f t="shared" si="127"/>
        <v>1.5</v>
      </c>
      <c r="T268" s="152">
        <f t="shared" si="127"/>
        <v>1.5</v>
      </c>
      <c r="U268" s="152">
        <f t="shared" si="127"/>
        <v>0</v>
      </c>
      <c r="V268" s="152">
        <f t="shared" si="127"/>
        <v>1.5</v>
      </c>
      <c r="W268" s="152">
        <f t="shared" si="127"/>
        <v>1.5</v>
      </c>
      <c r="X268" s="152">
        <f t="shared" si="127"/>
        <v>1.5</v>
      </c>
      <c r="Y268" s="152">
        <f t="shared" si="127"/>
        <v>1.5</v>
      </c>
      <c r="Z268" s="152">
        <f t="shared" si="127"/>
        <v>1.5</v>
      </c>
      <c r="AA268" s="152">
        <f t="shared" si="127"/>
        <v>0</v>
      </c>
      <c r="AB268" s="152">
        <f t="shared" si="127"/>
        <v>1.5</v>
      </c>
      <c r="AC268" s="152">
        <f t="shared" si="128"/>
        <v>1.5</v>
      </c>
      <c r="AD268" s="152">
        <f t="shared" si="128"/>
        <v>1.5</v>
      </c>
      <c r="AE268" s="152">
        <f t="shared" si="128"/>
        <v>1.5</v>
      </c>
      <c r="AF268" s="152">
        <f t="shared" si="128"/>
        <v>1.5</v>
      </c>
      <c r="AG268" s="152">
        <f t="shared" si="128"/>
        <v>0</v>
      </c>
      <c r="AH268" s="152">
        <f t="shared" si="128"/>
        <v>1.5</v>
      </c>
      <c r="AI268" s="152">
        <f t="shared" si="128"/>
        <v>1.5</v>
      </c>
      <c r="AJ268" s="152">
        <f t="shared" si="128"/>
        <v>1.5</v>
      </c>
      <c r="AK268" s="152">
        <f t="shared" si="128"/>
        <v>1.5</v>
      </c>
      <c r="AL268" s="152">
        <f t="shared" si="128"/>
        <v>1.5</v>
      </c>
      <c r="AM268" s="152">
        <f t="shared" si="129"/>
        <v>0</v>
      </c>
      <c r="AN268" s="152">
        <f t="shared" si="129"/>
        <v>1.5</v>
      </c>
      <c r="AO268" s="152">
        <f t="shared" si="129"/>
        <v>1.5</v>
      </c>
      <c r="AP268" s="152">
        <f>AH268</f>
        <v>1.5</v>
      </c>
      <c r="AQ268" s="152">
        <f t="shared" si="130"/>
        <v>1.5</v>
      </c>
      <c r="AR268" s="152">
        <f t="shared" si="130"/>
        <v>1.5</v>
      </c>
      <c r="AS268" s="152">
        <f t="shared" si="131"/>
        <v>0</v>
      </c>
      <c r="AT268" s="152">
        <f t="shared" si="131"/>
        <v>1.5</v>
      </c>
      <c r="AU268" s="152">
        <f>AM268</f>
        <v>0</v>
      </c>
      <c r="AV268" s="152">
        <f t="shared" si="132"/>
        <v>1.5</v>
      </c>
      <c r="AW268" s="152">
        <f t="shared" si="132"/>
        <v>1.5</v>
      </c>
      <c r="AX268" s="152">
        <f t="shared" si="132"/>
        <v>1.5</v>
      </c>
      <c r="AY268" s="152">
        <f t="shared" si="132"/>
        <v>0</v>
      </c>
      <c r="AZ268" s="152">
        <f>AR268</f>
        <v>1.5</v>
      </c>
      <c r="BA268" s="152">
        <f t="shared" si="133"/>
        <v>0</v>
      </c>
      <c r="BB268" s="152">
        <f t="shared" si="133"/>
        <v>1.5</v>
      </c>
      <c r="BC268" s="152">
        <f t="shared" si="133"/>
        <v>1.5</v>
      </c>
      <c r="BD268" s="152">
        <f t="shared" si="133"/>
        <v>1.5</v>
      </c>
      <c r="BE268" s="152">
        <f>AW268</f>
        <v>1.5</v>
      </c>
      <c r="BF268" s="152">
        <f t="shared" si="134"/>
        <v>1.5</v>
      </c>
      <c r="BG268" s="152">
        <f t="shared" si="134"/>
        <v>0</v>
      </c>
      <c r="BH268" s="152">
        <f t="shared" si="134"/>
        <v>1.5</v>
      </c>
      <c r="BI268" s="152">
        <f t="shared" si="134"/>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5">C270</f>
        <v>1</v>
      </c>
      <c r="J270" s="152"/>
      <c r="K270" s="152"/>
      <c r="L270" s="152"/>
      <c r="M270" s="152"/>
      <c r="N270" s="152"/>
      <c r="O270" s="152"/>
      <c r="P270" s="152"/>
      <c r="Q270" s="152"/>
      <c r="R270" s="152"/>
      <c r="S270" s="152"/>
      <c r="T270" s="152"/>
      <c r="U270" s="152">
        <f t="shared" ref="U270:U271" si="136">O270</f>
        <v>0</v>
      </c>
      <c r="V270" s="152"/>
      <c r="W270" s="152"/>
      <c r="X270" s="152"/>
      <c r="Y270" s="152"/>
      <c r="Z270" s="152"/>
      <c r="AA270" s="152">
        <f t="shared" ref="AA270:AA271" si="137">U270</f>
        <v>0</v>
      </c>
      <c r="AB270" s="152"/>
      <c r="AC270" s="152"/>
      <c r="AD270" s="152"/>
      <c r="AE270" s="152"/>
      <c r="AF270" s="152"/>
      <c r="AG270" s="152">
        <f t="shared" ref="AG270:AG271" si="138">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5"/>
        <v>1</v>
      </c>
      <c r="J271" s="152"/>
      <c r="K271" s="152"/>
      <c r="L271" s="152"/>
      <c r="M271" s="152"/>
      <c r="N271" s="152"/>
      <c r="O271" s="152"/>
      <c r="P271" s="152"/>
      <c r="Q271" s="152"/>
      <c r="R271" s="152"/>
      <c r="S271" s="152"/>
      <c r="T271" s="152"/>
      <c r="U271" s="152">
        <f t="shared" si="136"/>
        <v>0</v>
      </c>
      <c r="V271" s="152"/>
      <c r="W271" s="152"/>
      <c r="X271" s="152"/>
      <c r="Y271" s="152"/>
      <c r="Z271" s="152"/>
      <c r="AA271" s="152">
        <f t="shared" si="137"/>
        <v>0</v>
      </c>
      <c r="AB271" s="152"/>
      <c r="AC271" s="152"/>
      <c r="AD271" s="152"/>
      <c r="AE271" s="152"/>
      <c r="AF271" s="152"/>
      <c r="AG271" s="152">
        <f t="shared" si="138"/>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1115</v>
      </c>
    </row>
    <row r="276" spans="1:99">
      <c r="A276" s="227"/>
      <c r="B276" s="226"/>
      <c r="C276" s="108" t="s">
        <v>1621</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1723</v>
      </c>
      <c r="AJ276" s="108"/>
      <c r="AK276" s="108"/>
      <c r="AL276" s="108"/>
      <c r="AM276" s="108"/>
      <c r="AN276" s="108"/>
      <c r="AO276" s="108"/>
      <c r="AP276" s="108"/>
      <c r="AQ276" s="108"/>
      <c r="AR276" s="108"/>
      <c r="AS276" s="108"/>
      <c r="AT276" s="108"/>
      <c r="AU276" s="108"/>
      <c r="AV276" s="108"/>
      <c r="AW276" s="108"/>
      <c r="AX276" s="425"/>
      <c r="AY276" s="413" t="s">
        <v>1724</v>
      </c>
      <c r="AZ276" s="108"/>
      <c r="BA276" s="108"/>
      <c r="BB276" s="108"/>
      <c r="BC276" s="108"/>
      <c r="BD276" s="108"/>
      <c r="BE276" s="108"/>
      <c r="BF276" s="108"/>
      <c r="BG276" s="108"/>
      <c r="BH276" s="108"/>
      <c r="BI276" s="108"/>
      <c r="BJ276" s="108"/>
      <c r="BK276" s="108"/>
      <c r="BL276" s="108"/>
      <c r="BM276" s="108"/>
      <c r="BN276" s="425"/>
      <c r="BO276" s="413" t="s">
        <v>2179</v>
      </c>
      <c r="BP276" s="108"/>
      <c r="BQ276" s="108"/>
      <c r="BR276" s="108"/>
      <c r="BS276" s="108"/>
      <c r="BT276" s="108"/>
      <c r="BU276" s="108"/>
      <c r="BV276" s="108"/>
      <c r="BW276" s="108"/>
      <c r="BX276" s="108"/>
      <c r="BY276" s="108"/>
      <c r="BZ276" s="108"/>
      <c r="CA276" s="108"/>
      <c r="CB276" s="108"/>
      <c r="CC276" s="108"/>
      <c r="CD276" s="425"/>
      <c r="CE276" s="413" t="s">
        <v>1723</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1348</v>
      </c>
      <c r="D278" s="477" t="s">
        <v>1349</v>
      </c>
      <c r="E278" s="477" t="s">
        <v>1350</v>
      </c>
      <c r="F278" s="477" t="s">
        <v>1351</v>
      </c>
      <c r="G278" s="477" t="s">
        <v>1348</v>
      </c>
      <c r="H278" s="477" t="s">
        <v>1349</v>
      </c>
      <c r="I278" s="477" t="s">
        <v>1350</v>
      </c>
      <c r="J278" s="477" t="s">
        <v>1351</v>
      </c>
      <c r="K278" s="477" t="s">
        <v>1348</v>
      </c>
      <c r="L278" s="477" t="s">
        <v>1349</v>
      </c>
      <c r="M278" s="477" t="s">
        <v>1350</v>
      </c>
      <c r="N278" s="477" t="s">
        <v>1351</v>
      </c>
      <c r="O278" s="477" t="s">
        <v>1348</v>
      </c>
      <c r="P278" s="477" t="s">
        <v>1349</v>
      </c>
      <c r="Q278" s="477" t="s">
        <v>1350</v>
      </c>
      <c r="R278" s="495" t="s">
        <v>1351</v>
      </c>
      <c r="S278" s="494" t="s">
        <v>1348</v>
      </c>
      <c r="T278" s="477" t="s">
        <v>1349</v>
      </c>
      <c r="U278" s="477" t="s">
        <v>1350</v>
      </c>
      <c r="V278" s="477" t="s">
        <v>1351</v>
      </c>
      <c r="W278" s="477" t="s">
        <v>1348</v>
      </c>
      <c r="X278" s="477" t="s">
        <v>1349</v>
      </c>
      <c r="Y278" s="477" t="s">
        <v>1350</v>
      </c>
      <c r="Z278" s="477" t="s">
        <v>1351</v>
      </c>
      <c r="AA278" s="477" t="s">
        <v>1348</v>
      </c>
      <c r="AB278" s="477" t="s">
        <v>1349</v>
      </c>
      <c r="AC278" s="477" t="s">
        <v>1350</v>
      </c>
      <c r="AD278" s="477" t="s">
        <v>1351</v>
      </c>
      <c r="AE278" s="477" t="s">
        <v>1348</v>
      </c>
      <c r="AF278" s="477" t="s">
        <v>1349</v>
      </c>
      <c r="AG278" s="477" t="s">
        <v>1350</v>
      </c>
      <c r="AH278" s="495" t="s">
        <v>1351</v>
      </c>
      <c r="AI278" s="494" t="s">
        <v>1348</v>
      </c>
      <c r="AJ278" s="477" t="s">
        <v>1349</v>
      </c>
      <c r="AK278" s="477" t="s">
        <v>1350</v>
      </c>
      <c r="AL278" s="477" t="s">
        <v>1351</v>
      </c>
      <c r="AM278" s="477" t="s">
        <v>1348</v>
      </c>
      <c r="AN278" s="477" t="s">
        <v>1349</v>
      </c>
      <c r="AO278" s="477" t="s">
        <v>1350</v>
      </c>
      <c r="AP278" s="477" t="s">
        <v>1351</v>
      </c>
      <c r="AQ278" s="477" t="s">
        <v>1348</v>
      </c>
      <c r="AR278" s="477" t="s">
        <v>1349</v>
      </c>
      <c r="AS278" s="477" t="s">
        <v>1350</v>
      </c>
      <c r="AT278" s="477" t="s">
        <v>1351</v>
      </c>
      <c r="AU278" s="477" t="s">
        <v>1348</v>
      </c>
      <c r="AV278" s="477" t="s">
        <v>1349</v>
      </c>
      <c r="AW278" s="477" t="s">
        <v>1350</v>
      </c>
      <c r="AX278" s="495" t="s">
        <v>1351</v>
      </c>
      <c r="AY278" s="494" t="s">
        <v>1348</v>
      </c>
      <c r="AZ278" s="477" t="s">
        <v>1349</v>
      </c>
      <c r="BA278" s="477" t="s">
        <v>1350</v>
      </c>
      <c r="BB278" s="477" t="s">
        <v>1351</v>
      </c>
      <c r="BC278" s="477" t="s">
        <v>1348</v>
      </c>
      <c r="BD278" s="477" t="s">
        <v>1349</v>
      </c>
      <c r="BE278" s="477" t="s">
        <v>1350</v>
      </c>
      <c r="BF278" s="477" t="s">
        <v>1351</v>
      </c>
      <c r="BG278" s="477" t="s">
        <v>1348</v>
      </c>
      <c r="BH278" s="477" t="s">
        <v>1349</v>
      </c>
      <c r="BI278" s="477" t="s">
        <v>1350</v>
      </c>
      <c r="BJ278" s="477" t="s">
        <v>1351</v>
      </c>
      <c r="BK278" s="477" t="s">
        <v>1348</v>
      </c>
      <c r="BL278" s="477" t="s">
        <v>1349</v>
      </c>
      <c r="BM278" s="477" t="s">
        <v>1350</v>
      </c>
      <c r="BN278" s="495" t="s">
        <v>1351</v>
      </c>
      <c r="BO278" s="494" t="s">
        <v>1348</v>
      </c>
      <c r="BP278" s="477" t="s">
        <v>1349</v>
      </c>
      <c r="BQ278" s="477" t="s">
        <v>1350</v>
      </c>
      <c r="BR278" s="477" t="s">
        <v>1351</v>
      </c>
      <c r="BS278" s="477" t="s">
        <v>1348</v>
      </c>
      <c r="BT278" s="477" t="s">
        <v>1349</v>
      </c>
      <c r="BU278" s="477" t="s">
        <v>1350</v>
      </c>
      <c r="BV278" s="477" t="s">
        <v>1351</v>
      </c>
      <c r="BW278" s="477" t="s">
        <v>1348</v>
      </c>
      <c r="BX278" s="477" t="s">
        <v>1349</v>
      </c>
      <c r="BY278" s="477" t="s">
        <v>1350</v>
      </c>
      <c r="BZ278" s="477" t="s">
        <v>1351</v>
      </c>
      <c r="CA278" s="477" t="s">
        <v>1348</v>
      </c>
      <c r="CB278" s="477" t="s">
        <v>1349</v>
      </c>
      <c r="CC278" s="477" t="s">
        <v>1350</v>
      </c>
      <c r="CD278" s="495" t="s">
        <v>1351</v>
      </c>
      <c r="CE278" s="494" t="s">
        <v>1348</v>
      </c>
      <c r="CF278" s="477" t="s">
        <v>1349</v>
      </c>
      <c r="CG278" s="477" t="s">
        <v>1350</v>
      </c>
      <c r="CH278" s="477" t="s">
        <v>1351</v>
      </c>
      <c r="CI278" s="477" t="s">
        <v>1348</v>
      </c>
      <c r="CJ278" s="477" t="s">
        <v>1349</v>
      </c>
      <c r="CK278" s="477" t="s">
        <v>1350</v>
      </c>
      <c r="CL278" s="477" t="s">
        <v>1351</v>
      </c>
      <c r="CM278" s="477" t="s">
        <v>1348</v>
      </c>
      <c r="CN278" s="477" t="s">
        <v>1349</v>
      </c>
      <c r="CO278" s="477" t="s">
        <v>1350</v>
      </c>
      <c r="CP278" s="477" t="s">
        <v>1351</v>
      </c>
      <c r="CQ278" s="477" t="s">
        <v>1348</v>
      </c>
      <c r="CR278" s="477" t="s">
        <v>1349</v>
      </c>
      <c r="CS278" s="477" t="s">
        <v>1350</v>
      </c>
      <c r="CT278" s="495" t="s">
        <v>1351</v>
      </c>
    </row>
    <row r="279" spans="1:99" ht="24.5" outlineLevel="1">
      <c r="A279" t="s">
        <v>1643</v>
      </c>
      <c r="B279" s="46" t="str">
        <f>"Timing 1 - Wean to Join
"&amp;$B$165&amp;""</f>
        <v>Timing 1 - Wean to Join
Standard (7mo)</v>
      </c>
      <c r="C279" s="388">
        <f t="shared" ref="C279:R302" si="139">CHOOSE(d.Region,S279,AI279,AY279)</f>
        <v>0</v>
      </c>
      <c r="D279" s="388">
        <f t="shared" si="139"/>
        <v>0</v>
      </c>
      <c r="E279" s="388">
        <f t="shared" si="139"/>
        <v>0</v>
      </c>
      <c r="F279" s="388">
        <f t="shared" si="139"/>
        <v>0</v>
      </c>
      <c r="G279" s="388">
        <f t="shared" si="139"/>
        <v>0</v>
      </c>
      <c r="H279" s="388">
        <f t="shared" si="139"/>
        <v>0</v>
      </c>
      <c r="I279" s="388">
        <f t="shared" si="139"/>
        <v>0</v>
      </c>
      <c r="J279" s="388">
        <f t="shared" si="139"/>
        <v>0</v>
      </c>
      <c r="K279" s="388">
        <f t="shared" si="139"/>
        <v>0</v>
      </c>
      <c r="L279" s="388">
        <f t="shared" si="139"/>
        <v>0</v>
      </c>
      <c r="M279" s="388">
        <f t="shared" si="139"/>
        <v>0</v>
      </c>
      <c r="N279" s="388">
        <f t="shared" si="139"/>
        <v>0</v>
      </c>
      <c r="O279" s="388">
        <f t="shared" si="139"/>
        <v>0</v>
      </c>
      <c r="P279" s="388">
        <f t="shared" si="139"/>
        <v>0</v>
      </c>
      <c r="Q279" s="388">
        <f t="shared" si="139"/>
        <v>0</v>
      </c>
      <c r="R279" s="404">
        <f t="shared" si="139"/>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1353</v>
      </c>
    </row>
    <row r="280" spans="1:99" outlineLevel="1">
      <c r="B280" s="47" t="str">
        <f>$B$166&amp;""</f>
        <v>Early</v>
      </c>
      <c r="C280" s="390">
        <f t="shared" si="139"/>
        <v>0</v>
      </c>
      <c r="D280" s="390">
        <f t="shared" si="139"/>
        <v>0</v>
      </c>
      <c r="E280" s="390">
        <f t="shared" si="139"/>
        <v>0</v>
      </c>
      <c r="F280" s="390">
        <f t="shared" si="139"/>
        <v>0</v>
      </c>
      <c r="G280" s="390">
        <f t="shared" si="139"/>
        <v>0</v>
      </c>
      <c r="H280" s="390">
        <f t="shared" si="139"/>
        <v>0</v>
      </c>
      <c r="I280" s="390">
        <f t="shared" si="139"/>
        <v>0</v>
      </c>
      <c r="J280" s="390">
        <f t="shared" si="139"/>
        <v>0</v>
      </c>
      <c r="K280" s="390">
        <f t="shared" si="139"/>
        <v>0</v>
      </c>
      <c r="L280" s="390">
        <f t="shared" si="139"/>
        <v>0</v>
      </c>
      <c r="M280" s="390">
        <f t="shared" si="139"/>
        <v>0</v>
      </c>
      <c r="N280" s="390">
        <f t="shared" si="139"/>
        <v>0</v>
      </c>
      <c r="O280" s="390">
        <f t="shared" si="139"/>
        <v>0</v>
      </c>
      <c r="P280" s="390">
        <f t="shared" si="139"/>
        <v>0</v>
      </c>
      <c r="Q280" s="390">
        <f t="shared" si="139"/>
        <v>0</v>
      </c>
      <c r="R280" s="405">
        <f t="shared" si="139"/>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9"/>
        <v>0</v>
      </c>
      <c r="D281" s="390">
        <f t="shared" si="139"/>
        <v>0</v>
      </c>
      <c r="E281" s="390">
        <f t="shared" si="139"/>
        <v>0</v>
      </c>
      <c r="F281" s="390">
        <f t="shared" si="139"/>
        <v>0</v>
      </c>
      <c r="G281" s="390">
        <f t="shared" si="139"/>
        <v>0</v>
      </c>
      <c r="H281" s="390">
        <f t="shared" si="139"/>
        <v>0</v>
      </c>
      <c r="I281" s="390">
        <f t="shared" si="139"/>
        <v>0</v>
      </c>
      <c r="J281" s="390">
        <f t="shared" si="139"/>
        <v>0</v>
      </c>
      <c r="K281" s="390">
        <f t="shared" si="139"/>
        <v>0</v>
      </c>
      <c r="L281" s="390">
        <f t="shared" si="139"/>
        <v>0</v>
      </c>
      <c r="M281" s="390">
        <f t="shared" si="139"/>
        <v>0</v>
      </c>
      <c r="N281" s="390">
        <f t="shared" si="139"/>
        <v>0</v>
      </c>
      <c r="O281" s="390">
        <f t="shared" si="139"/>
        <v>0</v>
      </c>
      <c r="P281" s="390">
        <f t="shared" si="139"/>
        <v>0</v>
      </c>
      <c r="Q281" s="390">
        <f t="shared" si="139"/>
        <v>0</v>
      </c>
      <c r="R281" s="405">
        <f t="shared" si="139"/>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9"/>
        <v>0</v>
      </c>
      <c r="D282" s="390">
        <f t="shared" si="139"/>
        <v>0</v>
      </c>
      <c r="E282" s="390">
        <f t="shared" si="139"/>
        <v>0</v>
      </c>
      <c r="F282" s="390">
        <f t="shared" si="139"/>
        <v>0</v>
      </c>
      <c r="G282" s="390">
        <f t="shared" si="139"/>
        <v>0</v>
      </c>
      <c r="H282" s="390">
        <f t="shared" si="139"/>
        <v>0</v>
      </c>
      <c r="I282" s="390">
        <f t="shared" si="139"/>
        <v>0</v>
      </c>
      <c r="J282" s="390">
        <f t="shared" si="139"/>
        <v>0</v>
      </c>
      <c r="K282" s="390">
        <f t="shared" si="139"/>
        <v>0</v>
      </c>
      <c r="L282" s="390">
        <f t="shared" si="139"/>
        <v>0</v>
      </c>
      <c r="M282" s="390">
        <f t="shared" si="139"/>
        <v>0</v>
      </c>
      <c r="N282" s="390">
        <f t="shared" si="139"/>
        <v>0</v>
      </c>
      <c r="O282" s="390">
        <f t="shared" si="139"/>
        <v>0</v>
      </c>
      <c r="P282" s="390">
        <f t="shared" si="139"/>
        <v>0</v>
      </c>
      <c r="Q282" s="390">
        <f t="shared" si="139"/>
        <v>0</v>
      </c>
      <c r="R282" s="405">
        <f t="shared" si="139"/>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1487</v>
      </c>
      <c r="C283" s="390">
        <f t="shared" ref="C283:R285" si="140">CHOOSE(d.Region,S283,AI283,AY283)</f>
        <v>0</v>
      </c>
      <c r="D283" s="390">
        <f t="shared" si="140"/>
        <v>0</v>
      </c>
      <c r="E283" s="390">
        <f t="shared" si="140"/>
        <v>0</v>
      </c>
      <c r="F283" s="390">
        <f t="shared" si="140"/>
        <v>0</v>
      </c>
      <c r="G283" s="390">
        <f t="shared" si="140"/>
        <v>0</v>
      </c>
      <c r="H283" s="390">
        <f t="shared" si="140"/>
        <v>0</v>
      </c>
      <c r="I283" s="390">
        <f t="shared" si="140"/>
        <v>0</v>
      </c>
      <c r="J283" s="390">
        <f t="shared" si="140"/>
        <v>0</v>
      </c>
      <c r="K283" s="390">
        <f t="shared" si="140"/>
        <v>0</v>
      </c>
      <c r="L283" s="390">
        <f t="shared" si="140"/>
        <v>0</v>
      </c>
      <c r="M283" s="390">
        <f t="shared" si="140"/>
        <v>0</v>
      </c>
      <c r="N283" s="390">
        <f t="shared" si="140"/>
        <v>0</v>
      </c>
      <c r="O283" s="390">
        <f t="shared" si="140"/>
        <v>0</v>
      </c>
      <c r="P283" s="390">
        <f t="shared" si="140"/>
        <v>0</v>
      </c>
      <c r="Q283" s="390">
        <f t="shared" si="140"/>
        <v>0</v>
      </c>
      <c r="R283" s="405">
        <f t="shared" si="140"/>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40"/>
        <v>0</v>
      </c>
      <c r="D284" s="390">
        <f t="shared" si="140"/>
        <v>0</v>
      </c>
      <c r="E284" s="390">
        <f t="shared" si="140"/>
        <v>0</v>
      </c>
      <c r="F284" s="390">
        <f t="shared" si="140"/>
        <v>0</v>
      </c>
      <c r="G284" s="390">
        <f t="shared" si="140"/>
        <v>0</v>
      </c>
      <c r="H284" s="390">
        <f t="shared" si="140"/>
        <v>0</v>
      </c>
      <c r="I284" s="390">
        <f t="shared" si="140"/>
        <v>0</v>
      </c>
      <c r="J284" s="390">
        <f t="shared" si="140"/>
        <v>0</v>
      </c>
      <c r="K284" s="390">
        <f t="shared" si="140"/>
        <v>0</v>
      </c>
      <c r="L284" s="390">
        <f t="shared" si="140"/>
        <v>0</v>
      </c>
      <c r="M284" s="390">
        <f t="shared" si="140"/>
        <v>0</v>
      </c>
      <c r="N284" s="390">
        <f t="shared" si="140"/>
        <v>0</v>
      </c>
      <c r="O284" s="390">
        <f t="shared" si="140"/>
        <v>0</v>
      </c>
      <c r="P284" s="390">
        <f t="shared" si="140"/>
        <v>0</v>
      </c>
      <c r="Q284" s="390">
        <f t="shared" si="140"/>
        <v>0</v>
      </c>
      <c r="R284" s="405">
        <f t="shared" si="140"/>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1620</v>
      </c>
      <c r="C285" s="390">
        <f t="shared" si="140"/>
        <v>0</v>
      </c>
      <c r="D285" s="390">
        <f t="shared" si="140"/>
        <v>0</v>
      </c>
      <c r="E285" s="390">
        <f t="shared" si="140"/>
        <v>0</v>
      </c>
      <c r="F285" s="390">
        <f t="shared" si="140"/>
        <v>0</v>
      </c>
      <c r="G285" s="390">
        <f t="shared" si="140"/>
        <v>0</v>
      </c>
      <c r="H285" s="390">
        <f t="shared" si="140"/>
        <v>0</v>
      </c>
      <c r="I285" s="390">
        <f t="shared" si="140"/>
        <v>0</v>
      </c>
      <c r="J285" s="390">
        <f t="shared" si="140"/>
        <v>0</v>
      </c>
      <c r="K285" s="390">
        <f t="shared" si="140"/>
        <v>0</v>
      </c>
      <c r="L285" s="390">
        <f t="shared" si="140"/>
        <v>0</v>
      </c>
      <c r="M285" s="390">
        <f t="shared" si="140"/>
        <v>0</v>
      </c>
      <c r="N285" s="390">
        <f t="shared" si="140"/>
        <v>0</v>
      </c>
      <c r="O285" s="390">
        <f t="shared" si="140"/>
        <v>0</v>
      </c>
      <c r="P285" s="390">
        <f t="shared" si="140"/>
        <v>0</v>
      </c>
      <c r="Q285" s="390">
        <f t="shared" si="140"/>
        <v>0</v>
      </c>
      <c r="R285" s="405">
        <f t="shared" si="140"/>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9"/>
        <v>0</v>
      </c>
      <c r="D286" s="391">
        <f t="shared" si="139"/>
        <v>0</v>
      </c>
      <c r="E286" s="391">
        <f t="shared" si="139"/>
        <v>0</v>
      </c>
      <c r="F286" s="391">
        <f t="shared" si="139"/>
        <v>0</v>
      </c>
      <c r="G286" s="391">
        <f t="shared" si="139"/>
        <v>0</v>
      </c>
      <c r="H286" s="391">
        <f t="shared" si="139"/>
        <v>0</v>
      </c>
      <c r="I286" s="391">
        <f t="shared" si="139"/>
        <v>0</v>
      </c>
      <c r="J286" s="391">
        <f t="shared" si="139"/>
        <v>0</v>
      </c>
      <c r="K286" s="391">
        <f t="shared" si="139"/>
        <v>0</v>
      </c>
      <c r="L286" s="391">
        <f t="shared" si="139"/>
        <v>0</v>
      </c>
      <c r="M286" s="391">
        <f t="shared" si="139"/>
        <v>0</v>
      </c>
      <c r="N286" s="391">
        <f t="shared" si="139"/>
        <v>0</v>
      </c>
      <c r="O286" s="391">
        <f t="shared" si="139"/>
        <v>0</v>
      </c>
      <c r="P286" s="391">
        <f t="shared" si="139"/>
        <v>0</v>
      </c>
      <c r="Q286" s="391">
        <f t="shared" si="139"/>
        <v>0</v>
      </c>
      <c r="R286" s="406">
        <f t="shared" si="139"/>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9"/>
        <v>0</v>
      </c>
      <c r="D287" s="388">
        <f t="shared" si="139"/>
        <v>0</v>
      </c>
      <c r="E287" s="388">
        <f t="shared" si="139"/>
        <v>0</v>
      </c>
      <c r="F287" s="388">
        <f t="shared" si="139"/>
        <v>0</v>
      </c>
      <c r="G287" s="388">
        <f t="shared" si="139"/>
        <v>0</v>
      </c>
      <c r="H287" s="388">
        <f t="shared" si="139"/>
        <v>0</v>
      </c>
      <c r="I287" s="388">
        <f t="shared" si="139"/>
        <v>0</v>
      </c>
      <c r="J287" s="388">
        <f t="shared" si="139"/>
        <v>0</v>
      </c>
      <c r="K287" s="388">
        <f t="shared" si="139"/>
        <v>0</v>
      </c>
      <c r="L287" s="388">
        <f t="shared" si="139"/>
        <v>0</v>
      </c>
      <c r="M287" s="388">
        <f t="shared" si="139"/>
        <v>0</v>
      </c>
      <c r="N287" s="388">
        <f t="shared" si="139"/>
        <v>0</v>
      </c>
      <c r="O287" s="388">
        <f t="shared" si="139"/>
        <v>0</v>
      </c>
      <c r="P287" s="388">
        <f t="shared" si="139"/>
        <v>0</v>
      </c>
      <c r="Q287" s="388">
        <f t="shared" si="139"/>
        <v>0</v>
      </c>
      <c r="R287" s="404">
        <f t="shared" si="139"/>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1353</v>
      </c>
    </row>
    <row r="288" spans="1:99">
      <c r="B288" s="47" t="str">
        <f>$B$166&amp;""</f>
        <v>Early</v>
      </c>
      <c r="C288" s="390">
        <f t="shared" si="139"/>
        <v>0</v>
      </c>
      <c r="D288" s="390">
        <f t="shared" si="139"/>
        <v>0</v>
      </c>
      <c r="E288" s="390">
        <f t="shared" si="139"/>
        <v>0</v>
      </c>
      <c r="F288" s="390">
        <f t="shared" si="139"/>
        <v>0</v>
      </c>
      <c r="G288" s="390">
        <f t="shared" si="139"/>
        <v>0</v>
      </c>
      <c r="H288" s="390">
        <f t="shared" si="139"/>
        <v>0</v>
      </c>
      <c r="I288" s="390">
        <f t="shared" si="139"/>
        <v>0</v>
      </c>
      <c r="J288" s="390">
        <f t="shared" si="139"/>
        <v>0</v>
      </c>
      <c r="K288" s="390">
        <f t="shared" si="139"/>
        <v>0</v>
      </c>
      <c r="L288" s="390">
        <f t="shared" si="139"/>
        <v>0</v>
      </c>
      <c r="M288" s="390">
        <f t="shared" si="139"/>
        <v>0</v>
      </c>
      <c r="N288" s="390">
        <f t="shared" si="139"/>
        <v>0</v>
      </c>
      <c r="O288" s="390">
        <f t="shared" si="139"/>
        <v>0</v>
      </c>
      <c r="P288" s="390">
        <f t="shared" si="139"/>
        <v>0</v>
      </c>
      <c r="Q288" s="390">
        <f t="shared" si="139"/>
        <v>0</v>
      </c>
      <c r="R288" s="405">
        <f t="shared" si="139"/>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9"/>
        <v>0</v>
      </c>
      <c r="D289" s="390">
        <f t="shared" si="139"/>
        <v>0</v>
      </c>
      <c r="E289" s="390">
        <f t="shared" si="139"/>
        <v>0</v>
      </c>
      <c r="F289" s="390">
        <f t="shared" si="139"/>
        <v>0</v>
      </c>
      <c r="G289" s="390">
        <f t="shared" si="139"/>
        <v>0</v>
      </c>
      <c r="H289" s="390">
        <f t="shared" si="139"/>
        <v>0</v>
      </c>
      <c r="I289" s="390">
        <f t="shared" si="139"/>
        <v>0</v>
      </c>
      <c r="J289" s="390">
        <f t="shared" si="139"/>
        <v>0</v>
      </c>
      <c r="K289" s="390">
        <f t="shared" si="139"/>
        <v>0</v>
      </c>
      <c r="L289" s="390">
        <f t="shared" si="139"/>
        <v>0</v>
      </c>
      <c r="M289" s="390">
        <f t="shared" si="139"/>
        <v>0</v>
      </c>
      <c r="N289" s="390">
        <f t="shared" si="139"/>
        <v>0</v>
      </c>
      <c r="O289" s="390">
        <f t="shared" si="139"/>
        <v>0</v>
      </c>
      <c r="P289" s="390">
        <f t="shared" si="139"/>
        <v>0</v>
      </c>
      <c r="Q289" s="390">
        <f t="shared" si="139"/>
        <v>0</v>
      </c>
      <c r="R289" s="405">
        <f t="shared" si="139"/>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9"/>
        <v>0</v>
      </c>
      <c r="D290" s="390">
        <f t="shared" si="139"/>
        <v>0</v>
      </c>
      <c r="E290" s="390">
        <f t="shared" si="139"/>
        <v>0</v>
      </c>
      <c r="F290" s="390">
        <f t="shared" si="139"/>
        <v>0</v>
      </c>
      <c r="G290" s="390">
        <f t="shared" si="139"/>
        <v>0</v>
      </c>
      <c r="H290" s="390">
        <f t="shared" si="139"/>
        <v>0</v>
      </c>
      <c r="I290" s="390">
        <f t="shared" si="139"/>
        <v>0</v>
      </c>
      <c r="J290" s="390">
        <f t="shared" si="139"/>
        <v>0</v>
      </c>
      <c r="K290" s="390">
        <f t="shared" si="139"/>
        <v>0</v>
      </c>
      <c r="L290" s="390">
        <f t="shared" si="139"/>
        <v>0</v>
      </c>
      <c r="M290" s="390">
        <f t="shared" si="139"/>
        <v>0</v>
      </c>
      <c r="N290" s="390">
        <f t="shared" si="139"/>
        <v>0</v>
      </c>
      <c r="O290" s="390">
        <f t="shared" si="139"/>
        <v>0</v>
      </c>
      <c r="P290" s="390">
        <f t="shared" si="139"/>
        <v>0</v>
      </c>
      <c r="Q290" s="390">
        <f t="shared" si="139"/>
        <v>0</v>
      </c>
      <c r="R290" s="405">
        <f t="shared" si="139"/>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41">CHOOSE(d.Region,S291,AI291,AY291)</f>
        <v>0</v>
      </c>
      <c r="D291" s="390">
        <f t="shared" si="141"/>
        <v>0</v>
      </c>
      <c r="E291" s="390">
        <f t="shared" si="141"/>
        <v>0</v>
      </c>
      <c r="F291" s="390">
        <f t="shared" si="141"/>
        <v>0</v>
      </c>
      <c r="G291" s="390">
        <f t="shared" si="141"/>
        <v>0</v>
      </c>
      <c r="H291" s="390">
        <f t="shared" si="141"/>
        <v>0</v>
      </c>
      <c r="I291" s="390">
        <f t="shared" si="141"/>
        <v>0</v>
      </c>
      <c r="J291" s="390">
        <f t="shared" si="141"/>
        <v>0</v>
      </c>
      <c r="K291" s="390">
        <f t="shared" si="141"/>
        <v>0</v>
      </c>
      <c r="L291" s="390">
        <f t="shared" si="141"/>
        <v>0</v>
      </c>
      <c r="M291" s="390">
        <f t="shared" si="141"/>
        <v>0</v>
      </c>
      <c r="N291" s="390">
        <f t="shared" si="141"/>
        <v>0</v>
      </c>
      <c r="O291" s="390">
        <f t="shared" si="141"/>
        <v>0</v>
      </c>
      <c r="P291" s="390">
        <f t="shared" si="141"/>
        <v>0</v>
      </c>
      <c r="Q291" s="390">
        <f t="shared" si="141"/>
        <v>0</v>
      </c>
      <c r="R291" s="405">
        <f t="shared" si="141"/>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41"/>
        <v>0</v>
      </c>
      <c r="D292" s="390">
        <f t="shared" si="141"/>
        <v>0</v>
      </c>
      <c r="E292" s="390">
        <f t="shared" si="141"/>
        <v>0</v>
      </c>
      <c r="F292" s="390">
        <f t="shared" si="141"/>
        <v>0</v>
      </c>
      <c r="G292" s="390">
        <f t="shared" si="141"/>
        <v>0</v>
      </c>
      <c r="H292" s="390">
        <f t="shared" si="141"/>
        <v>0</v>
      </c>
      <c r="I292" s="390">
        <f t="shared" si="141"/>
        <v>0</v>
      </c>
      <c r="J292" s="390">
        <f t="shared" si="141"/>
        <v>0</v>
      </c>
      <c r="K292" s="390">
        <f t="shared" si="141"/>
        <v>0</v>
      </c>
      <c r="L292" s="390">
        <f t="shared" si="141"/>
        <v>0</v>
      </c>
      <c r="M292" s="390">
        <f t="shared" si="141"/>
        <v>0</v>
      </c>
      <c r="N292" s="390">
        <f t="shared" si="141"/>
        <v>0</v>
      </c>
      <c r="O292" s="390">
        <f t="shared" si="141"/>
        <v>0</v>
      </c>
      <c r="P292" s="390">
        <f t="shared" si="141"/>
        <v>0</v>
      </c>
      <c r="Q292" s="390">
        <f t="shared" si="141"/>
        <v>0</v>
      </c>
      <c r="R292" s="405">
        <f t="shared" si="141"/>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1620</v>
      </c>
      <c r="C293" s="390">
        <f t="shared" si="141"/>
        <v>0</v>
      </c>
      <c r="D293" s="390">
        <f t="shared" si="141"/>
        <v>0</v>
      </c>
      <c r="E293" s="390">
        <f t="shared" si="141"/>
        <v>0</v>
      </c>
      <c r="F293" s="390">
        <f t="shared" si="141"/>
        <v>0</v>
      </c>
      <c r="G293" s="390">
        <f t="shared" si="141"/>
        <v>0</v>
      </c>
      <c r="H293" s="390">
        <f t="shared" si="141"/>
        <v>0</v>
      </c>
      <c r="I293" s="390">
        <f t="shared" si="141"/>
        <v>0</v>
      </c>
      <c r="J293" s="390">
        <f t="shared" si="141"/>
        <v>0</v>
      </c>
      <c r="K293" s="390">
        <f t="shared" si="141"/>
        <v>0</v>
      </c>
      <c r="L293" s="390">
        <f t="shared" si="141"/>
        <v>0</v>
      </c>
      <c r="M293" s="390">
        <f t="shared" si="141"/>
        <v>0</v>
      </c>
      <c r="N293" s="390">
        <f t="shared" si="141"/>
        <v>0</v>
      </c>
      <c r="O293" s="390">
        <f t="shared" si="141"/>
        <v>0</v>
      </c>
      <c r="P293" s="390">
        <f t="shared" si="141"/>
        <v>0</v>
      </c>
      <c r="Q293" s="390">
        <f t="shared" si="141"/>
        <v>0</v>
      </c>
      <c r="R293" s="405">
        <f t="shared" si="141"/>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9"/>
        <v>0</v>
      </c>
      <c r="D294" s="391">
        <f t="shared" si="139"/>
        <v>0</v>
      </c>
      <c r="E294" s="391">
        <f t="shared" si="139"/>
        <v>0</v>
      </c>
      <c r="F294" s="391">
        <f t="shared" si="139"/>
        <v>0</v>
      </c>
      <c r="G294" s="391">
        <f t="shared" si="139"/>
        <v>0</v>
      </c>
      <c r="H294" s="391">
        <f t="shared" si="139"/>
        <v>0</v>
      </c>
      <c r="I294" s="391">
        <f t="shared" si="139"/>
        <v>0</v>
      </c>
      <c r="J294" s="391">
        <f t="shared" si="139"/>
        <v>0</v>
      </c>
      <c r="K294" s="391">
        <f t="shared" si="139"/>
        <v>0</v>
      </c>
      <c r="L294" s="391">
        <f t="shared" si="139"/>
        <v>0</v>
      </c>
      <c r="M294" s="391">
        <f t="shared" si="139"/>
        <v>0</v>
      </c>
      <c r="N294" s="391">
        <f t="shared" si="139"/>
        <v>0</v>
      </c>
      <c r="O294" s="391">
        <f t="shared" si="139"/>
        <v>0</v>
      </c>
      <c r="P294" s="391">
        <f t="shared" si="139"/>
        <v>0</v>
      </c>
      <c r="Q294" s="391">
        <f t="shared" si="139"/>
        <v>0</v>
      </c>
      <c r="R294" s="406">
        <f t="shared" si="139"/>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9"/>
        <v>0</v>
      </c>
      <c r="D295" s="388">
        <f t="shared" si="139"/>
        <v>0</v>
      </c>
      <c r="E295" s="388">
        <f t="shared" si="139"/>
        <v>0</v>
      </c>
      <c r="F295" s="388">
        <f t="shared" si="139"/>
        <v>0</v>
      </c>
      <c r="G295" s="388">
        <f t="shared" si="139"/>
        <v>0</v>
      </c>
      <c r="H295" s="388">
        <f t="shared" si="139"/>
        <v>0</v>
      </c>
      <c r="I295" s="388">
        <f t="shared" si="139"/>
        <v>0</v>
      </c>
      <c r="J295" s="388">
        <f t="shared" si="139"/>
        <v>0</v>
      </c>
      <c r="K295" s="388">
        <f t="shared" si="139"/>
        <v>0</v>
      </c>
      <c r="L295" s="388">
        <f t="shared" si="139"/>
        <v>0</v>
      </c>
      <c r="M295" s="388">
        <f t="shared" si="139"/>
        <v>0</v>
      </c>
      <c r="N295" s="388">
        <f t="shared" si="139"/>
        <v>0</v>
      </c>
      <c r="O295" s="388">
        <f t="shared" si="139"/>
        <v>0</v>
      </c>
      <c r="P295" s="388">
        <f t="shared" si="139"/>
        <v>0</v>
      </c>
      <c r="Q295" s="388">
        <f t="shared" si="139"/>
        <v>0</v>
      </c>
      <c r="R295" s="404">
        <f t="shared" si="139"/>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1353</v>
      </c>
    </row>
    <row r="296" spans="1:99" outlineLevel="1">
      <c r="B296" s="47" t="str">
        <f>$B$166&amp;""</f>
        <v>Early</v>
      </c>
      <c r="C296" s="390">
        <f t="shared" si="139"/>
        <v>0</v>
      </c>
      <c r="D296" s="390">
        <f t="shared" si="139"/>
        <v>0</v>
      </c>
      <c r="E296" s="390">
        <f t="shared" si="139"/>
        <v>0</v>
      </c>
      <c r="F296" s="390">
        <f t="shared" si="139"/>
        <v>0</v>
      </c>
      <c r="G296" s="390">
        <f t="shared" si="139"/>
        <v>0</v>
      </c>
      <c r="H296" s="390">
        <f t="shared" si="139"/>
        <v>0</v>
      </c>
      <c r="I296" s="390">
        <f t="shared" si="139"/>
        <v>0</v>
      </c>
      <c r="J296" s="390">
        <f t="shared" si="139"/>
        <v>0</v>
      </c>
      <c r="K296" s="390">
        <f t="shared" si="139"/>
        <v>0</v>
      </c>
      <c r="L296" s="390">
        <f t="shared" si="139"/>
        <v>0</v>
      </c>
      <c r="M296" s="390">
        <f t="shared" si="139"/>
        <v>0</v>
      </c>
      <c r="N296" s="390">
        <f t="shared" si="139"/>
        <v>0</v>
      </c>
      <c r="O296" s="390">
        <f t="shared" si="139"/>
        <v>0</v>
      </c>
      <c r="P296" s="390">
        <f t="shared" si="139"/>
        <v>0</v>
      </c>
      <c r="Q296" s="390">
        <f t="shared" si="139"/>
        <v>0</v>
      </c>
      <c r="R296" s="405">
        <f t="shared" si="139"/>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9"/>
        <v>0</v>
      </c>
      <c r="D297" s="390">
        <f t="shared" si="139"/>
        <v>0</v>
      </c>
      <c r="E297" s="390">
        <f t="shared" si="139"/>
        <v>0</v>
      </c>
      <c r="F297" s="390">
        <f t="shared" si="139"/>
        <v>0</v>
      </c>
      <c r="G297" s="390">
        <f t="shared" si="139"/>
        <v>0</v>
      </c>
      <c r="H297" s="390">
        <f t="shared" si="139"/>
        <v>0</v>
      </c>
      <c r="I297" s="390">
        <f t="shared" si="139"/>
        <v>0</v>
      </c>
      <c r="J297" s="390">
        <f t="shared" si="139"/>
        <v>0</v>
      </c>
      <c r="K297" s="390">
        <f t="shared" si="139"/>
        <v>0</v>
      </c>
      <c r="L297" s="390">
        <f t="shared" si="139"/>
        <v>0</v>
      </c>
      <c r="M297" s="390">
        <f t="shared" si="139"/>
        <v>0</v>
      </c>
      <c r="N297" s="390">
        <f t="shared" si="139"/>
        <v>0</v>
      </c>
      <c r="O297" s="390">
        <f t="shared" si="139"/>
        <v>0</v>
      </c>
      <c r="P297" s="390">
        <f t="shared" si="139"/>
        <v>0</v>
      </c>
      <c r="Q297" s="390">
        <f t="shared" si="139"/>
        <v>0</v>
      </c>
      <c r="R297" s="405">
        <f t="shared" si="139"/>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9"/>
        <v>0</v>
      </c>
      <c r="D298" s="390">
        <f t="shared" si="139"/>
        <v>0</v>
      </c>
      <c r="E298" s="390">
        <f t="shared" si="139"/>
        <v>0</v>
      </c>
      <c r="F298" s="390">
        <f t="shared" si="139"/>
        <v>0</v>
      </c>
      <c r="G298" s="390">
        <f t="shared" si="139"/>
        <v>0</v>
      </c>
      <c r="H298" s="390">
        <f t="shared" si="139"/>
        <v>0</v>
      </c>
      <c r="I298" s="390">
        <f t="shared" si="139"/>
        <v>0</v>
      </c>
      <c r="J298" s="390">
        <f t="shared" si="139"/>
        <v>0</v>
      </c>
      <c r="K298" s="390">
        <f t="shared" si="139"/>
        <v>0</v>
      </c>
      <c r="L298" s="390">
        <f t="shared" si="139"/>
        <v>0</v>
      </c>
      <c r="M298" s="390">
        <f t="shared" si="139"/>
        <v>0</v>
      </c>
      <c r="N298" s="390">
        <f t="shared" si="139"/>
        <v>0</v>
      </c>
      <c r="O298" s="390">
        <f t="shared" si="139"/>
        <v>0</v>
      </c>
      <c r="P298" s="390">
        <f t="shared" si="139"/>
        <v>0</v>
      </c>
      <c r="Q298" s="390">
        <f t="shared" si="139"/>
        <v>0</v>
      </c>
      <c r="R298" s="405">
        <f t="shared" si="139"/>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2">CHOOSE(d.Region,S299,AI299,AY299)</f>
        <v>0</v>
      </c>
      <c r="D299" s="390">
        <f t="shared" si="142"/>
        <v>0</v>
      </c>
      <c r="E299" s="390">
        <f t="shared" si="142"/>
        <v>0</v>
      </c>
      <c r="F299" s="390">
        <f t="shared" si="142"/>
        <v>0</v>
      </c>
      <c r="G299" s="390">
        <f t="shared" si="142"/>
        <v>0</v>
      </c>
      <c r="H299" s="390">
        <f t="shared" si="142"/>
        <v>0</v>
      </c>
      <c r="I299" s="390">
        <f t="shared" si="142"/>
        <v>0</v>
      </c>
      <c r="J299" s="390">
        <f t="shared" si="142"/>
        <v>0</v>
      </c>
      <c r="K299" s="390">
        <f t="shared" si="142"/>
        <v>0</v>
      </c>
      <c r="L299" s="390">
        <f t="shared" si="142"/>
        <v>0</v>
      </c>
      <c r="M299" s="390">
        <f t="shared" si="142"/>
        <v>0</v>
      </c>
      <c r="N299" s="390">
        <f t="shared" si="142"/>
        <v>0</v>
      </c>
      <c r="O299" s="390">
        <f t="shared" si="142"/>
        <v>0</v>
      </c>
      <c r="P299" s="390">
        <f t="shared" si="142"/>
        <v>0</v>
      </c>
      <c r="Q299" s="390">
        <f t="shared" si="142"/>
        <v>0</v>
      </c>
      <c r="R299" s="405">
        <f t="shared" si="142"/>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2"/>
        <v>0</v>
      </c>
      <c r="D300" s="390">
        <f t="shared" si="142"/>
        <v>0</v>
      </c>
      <c r="E300" s="390">
        <f t="shared" si="142"/>
        <v>0</v>
      </c>
      <c r="F300" s="390">
        <f t="shared" si="142"/>
        <v>0</v>
      </c>
      <c r="G300" s="390">
        <f t="shared" si="142"/>
        <v>0</v>
      </c>
      <c r="H300" s="390">
        <f t="shared" si="142"/>
        <v>0</v>
      </c>
      <c r="I300" s="390">
        <f t="shared" si="142"/>
        <v>0</v>
      </c>
      <c r="J300" s="390">
        <f t="shared" si="142"/>
        <v>0</v>
      </c>
      <c r="K300" s="390">
        <f t="shared" si="142"/>
        <v>0</v>
      </c>
      <c r="L300" s="390">
        <f t="shared" si="142"/>
        <v>0</v>
      </c>
      <c r="M300" s="390">
        <f t="shared" si="142"/>
        <v>0</v>
      </c>
      <c r="N300" s="390">
        <f t="shared" si="142"/>
        <v>0</v>
      </c>
      <c r="O300" s="390">
        <f t="shared" si="142"/>
        <v>0</v>
      </c>
      <c r="P300" s="390">
        <f t="shared" si="142"/>
        <v>0</v>
      </c>
      <c r="Q300" s="390">
        <f t="shared" si="142"/>
        <v>0</v>
      </c>
      <c r="R300" s="405">
        <f t="shared" si="142"/>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1620</v>
      </c>
      <c r="C301" s="390">
        <f t="shared" si="142"/>
        <v>0</v>
      </c>
      <c r="D301" s="390">
        <f t="shared" si="142"/>
        <v>0</v>
      </c>
      <c r="E301" s="390">
        <f t="shared" si="142"/>
        <v>0</v>
      </c>
      <c r="F301" s="390">
        <f t="shared" si="142"/>
        <v>0</v>
      </c>
      <c r="G301" s="390">
        <f t="shared" si="142"/>
        <v>0</v>
      </c>
      <c r="H301" s="390">
        <f t="shared" si="142"/>
        <v>0</v>
      </c>
      <c r="I301" s="390">
        <f t="shared" si="142"/>
        <v>0</v>
      </c>
      <c r="J301" s="390">
        <f t="shared" si="142"/>
        <v>0</v>
      </c>
      <c r="K301" s="390">
        <f t="shared" si="142"/>
        <v>0</v>
      </c>
      <c r="L301" s="390">
        <f t="shared" si="142"/>
        <v>0</v>
      </c>
      <c r="M301" s="390">
        <f t="shared" si="142"/>
        <v>0</v>
      </c>
      <c r="N301" s="390">
        <f t="shared" si="142"/>
        <v>0</v>
      </c>
      <c r="O301" s="390">
        <f t="shared" si="142"/>
        <v>0</v>
      </c>
      <c r="P301" s="390">
        <f t="shared" si="142"/>
        <v>0</v>
      </c>
      <c r="Q301" s="390">
        <f t="shared" si="142"/>
        <v>0</v>
      </c>
      <c r="R301" s="405">
        <f t="shared" si="142"/>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9"/>
        <v>0</v>
      </c>
      <c r="D302" s="391">
        <f t="shared" si="139"/>
        <v>0</v>
      </c>
      <c r="E302" s="391">
        <f t="shared" si="139"/>
        <v>0</v>
      </c>
      <c r="F302" s="391">
        <f t="shared" si="139"/>
        <v>0</v>
      </c>
      <c r="G302" s="391">
        <f t="shared" si="139"/>
        <v>0</v>
      </c>
      <c r="H302" s="391">
        <f t="shared" si="139"/>
        <v>0</v>
      </c>
      <c r="I302" s="391">
        <f t="shared" si="139"/>
        <v>0</v>
      </c>
      <c r="J302" s="391">
        <f t="shared" si="139"/>
        <v>0</v>
      </c>
      <c r="K302" s="391">
        <f t="shared" si="139"/>
        <v>0</v>
      </c>
      <c r="L302" s="391">
        <f t="shared" si="139"/>
        <v>0</v>
      </c>
      <c r="M302" s="391">
        <f t="shared" si="139"/>
        <v>0</v>
      </c>
      <c r="N302" s="391">
        <f t="shared" si="139"/>
        <v>0</v>
      </c>
      <c r="O302" s="391">
        <f t="shared" si="139"/>
        <v>0</v>
      </c>
      <c r="P302" s="391">
        <f t="shared" si="139"/>
        <v>0</v>
      </c>
      <c r="Q302" s="391">
        <f t="shared" si="139"/>
        <v>0</v>
      </c>
      <c r="R302" s="406">
        <f t="shared" si="139"/>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1644</v>
      </c>
      <c r="B303" s="46" t="str">
        <f>"Timing 1 - Wean to Join
"&amp;$B$165&amp;""</f>
        <v>Timing 1 - Wean to Join
Standard (7mo)</v>
      </c>
      <c r="C303" s="388">
        <f t="shared" ref="C303:C326" si="143">CHOOSE(d.Region,S303,AI303,AY303)</f>
        <v>0</v>
      </c>
      <c r="D303" s="388">
        <f t="shared" ref="D303:D326" si="144">CHOOSE(d.Region,T303,AJ303,AZ303)</f>
        <v>0</v>
      </c>
      <c r="E303" s="388">
        <f t="shared" ref="E303:E326" si="145">CHOOSE(d.Region,U303,AK303,BA303)</f>
        <v>0</v>
      </c>
      <c r="F303" s="388">
        <f t="shared" ref="F303:F326" si="146">CHOOSE(d.Region,V303,AL303,BB303)</f>
        <v>0</v>
      </c>
      <c r="G303" s="388">
        <f t="shared" ref="G303:G326" si="147">CHOOSE(d.Region,W303,AM303,BC303)</f>
        <v>0</v>
      </c>
      <c r="H303" s="388">
        <f t="shared" ref="H303:H326" si="148">CHOOSE(d.Region,X303,AN303,BD303)</f>
        <v>0</v>
      </c>
      <c r="I303" s="388">
        <f t="shared" ref="I303:I326" si="149">CHOOSE(d.Region,Y303,AO303,BE303)</f>
        <v>0</v>
      </c>
      <c r="J303" s="388">
        <f t="shared" ref="J303:J326" si="150">CHOOSE(d.Region,Z303,AP303,BF303)</f>
        <v>0</v>
      </c>
      <c r="K303" s="388">
        <f t="shared" ref="K303:K326" si="151">CHOOSE(d.Region,AA303,AQ303,BG303)</f>
        <v>0</v>
      </c>
      <c r="L303" s="388">
        <f t="shared" ref="L303:L326" si="152">CHOOSE(d.Region,AB303,AR303,BH303)</f>
        <v>0</v>
      </c>
      <c r="M303" s="388">
        <f t="shared" ref="M303:M326" si="153">CHOOSE(d.Region,AC303,AS303,BI303)</f>
        <v>0</v>
      </c>
      <c r="N303" s="388">
        <f t="shared" ref="N303:N326" si="154">CHOOSE(d.Region,AD303,AT303,BJ303)</f>
        <v>0</v>
      </c>
      <c r="O303" s="388">
        <f t="shared" ref="O303:O326" si="155">CHOOSE(d.Region,AE303,AU303,BK303)</f>
        <v>0</v>
      </c>
      <c r="P303" s="388">
        <f t="shared" ref="P303:P326" si="156">CHOOSE(d.Region,AF303,AV303,BL303)</f>
        <v>0</v>
      </c>
      <c r="Q303" s="388">
        <f t="shared" ref="Q303:Q326" si="157">CHOOSE(d.Region,AG303,AW303,BM303)</f>
        <v>0</v>
      </c>
      <c r="R303" s="404">
        <f t="shared" ref="R303:R326" si="158">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1353</v>
      </c>
    </row>
    <row r="304" spans="1:99" outlineLevel="1">
      <c r="B304" s="47" t="str">
        <f>$B$166&amp;""</f>
        <v>Early</v>
      </c>
      <c r="C304" s="390">
        <f t="shared" si="143"/>
        <v>0</v>
      </c>
      <c r="D304" s="390">
        <f t="shared" si="144"/>
        <v>0</v>
      </c>
      <c r="E304" s="390">
        <f t="shared" si="145"/>
        <v>0</v>
      </c>
      <c r="F304" s="390">
        <f t="shared" si="146"/>
        <v>0</v>
      </c>
      <c r="G304" s="390">
        <f t="shared" si="147"/>
        <v>0</v>
      </c>
      <c r="H304" s="390">
        <f t="shared" si="148"/>
        <v>0</v>
      </c>
      <c r="I304" s="390">
        <f t="shared" si="149"/>
        <v>0</v>
      </c>
      <c r="J304" s="390">
        <f t="shared" si="150"/>
        <v>0</v>
      </c>
      <c r="K304" s="390">
        <f t="shared" si="151"/>
        <v>0</v>
      </c>
      <c r="L304" s="390">
        <f t="shared" si="152"/>
        <v>0</v>
      </c>
      <c r="M304" s="390">
        <f t="shared" si="153"/>
        <v>0</v>
      </c>
      <c r="N304" s="390">
        <f t="shared" si="154"/>
        <v>0</v>
      </c>
      <c r="O304" s="390">
        <f t="shared" si="155"/>
        <v>0</v>
      </c>
      <c r="P304" s="390">
        <f t="shared" si="156"/>
        <v>0</v>
      </c>
      <c r="Q304" s="390">
        <f t="shared" si="157"/>
        <v>0</v>
      </c>
      <c r="R304" s="405">
        <f t="shared" si="158"/>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3"/>
        <v>0</v>
      </c>
      <c r="D305" s="390">
        <f t="shared" si="144"/>
        <v>0</v>
      </c>
      <c r="E305" s="390">
        <f t="shared" si="145"/>
        <v>0</v>
      </c>
      <c r="F305" s="390">
        <f t="shared" si="146"/>
        <v>0</v>
      </c>
      <c r="G305" s="390">
        <f t="shared" si="147"/>
        <v>0</v>
      </c>
      <c r="H305" s="390">
        <f t="shared" si="148"/>
        <v>0</v>
      </c>
      <c r="I305" s="390">
        <f t="shared" si="149"/>
        <v>0</v>
      </c>
      <c r="J305" s="390">
        <f t="shared" si="150"/>
        <v>0</v>
      </c>
      <c r="K305" s="390">
        <f t="shared" si="151"/>
        <v>0</v>
      </c>
      <c r="L305" s="390">
        <f t="shared" si="152"/>
        <v>0</v>
      </c>
      <c r="M305" s="390">
        <f t="shared" si="153"/>
        <v>0</v>
      </c>
      <c r="N305" s="390">
        <f t="shared" si="154"/>
        <v>0</v>
      </c>
      <c r="O305" s="390">
        <f t="shared" si="155"/>
        <v>0</v>
      </c>
      <c r="P305" s="390">
        <f t="shared" si="156"/>
        <v>0</v>
      </c>
      <c r="Q305" s="390">
        <f t="shared" si="157"/>
        <v>0</v>
      </c>
      <c r="R305" s="405">
        <f t="shared" si="158"/>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3"/>
        <v>0</v>
      </c>
      <c r="D306" s="390">
        <f t="shared" si="144"/>
        <v>0</v>
      </c>
      <c r="E306" s="390">
        <f t="shared" si="145"/>
        <v>0</v>
      </c>
      <c r="F306" s="390">
        <f t="shared" si="146"/>
        <v>0</v>
      </c>
      <c r="G306" s="390">
        <f t="shared" si="147"/>
        <v>0</v>
      </c>
      <c r="H306" s="390">
        <f t="shared" si="148"/>
        <v>0</v>
      </c>
      <c r="I306" s="390">
        <f t="shared" si="149"/>
        <v>0</v>
      </c>
      <c r="J306" s="390">
        <f t="shared" si="150"/>
        <v>0</v>
      </c>
      <c r="K306" s="390">
        <f t="shared" si="151"/>
        <v>0</v>
      </c>
      <c r="L306" s="390">
        <f t="shared" si="152"/>
        <v>0</v>
      </c>
      <c r="M306" s="390">
        <f t="shared" si="153"/>
        <v>0</v>
      </c>
      <c r="N306" s="390">
        <f t="shared" si="154"/>
        <v>0</v>
      </c>
      <c r="O306" s="390">
        <f t="shared" si="155"/>
        <v>0</v>
      </c>
      <c r="P306" s="390">
        <f t="shared" si="156"/>
        <v>0</v>
      </c>
      <c r="Q306" s="390">
        <f t="shared" si="157"/>
        <v>0</v>
      </c>
      <c r="R306" s="405">
        <f t="shared" si="158"/>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1487</v>
      </c>
      <c r="C307" s="390">
        <f t="shared" si="143"/>
        <v>0</v>
      </c>
      <c r="D307" s="390">
        <f t="shared" si="144"/>
        <v>0</v>
      </c>
      <c r="E307" s="390">
        <f t="shared" si="145"/>
        <v>0</v>
      </c>
      <c r="F307" s="390">
        <f t="shared" si="146"/>
        <v>0</v>
      </c>
      <c r="G307" s="390">
        <f t="shared" si="147"/>
        <v>0</v>
      </c>
      <c r="H307" s="390">
        <f t="shared" si="148"/>
        <v>0</v>
      </c>
      <c r="I307" s="390">
        <f t="shared" si="149"/>
        <v>0</v>
      </c>
      <c r="J307" s="390">
        <f t="shared" si="150"/>
        <v>0</v>
      </c>
      <c r="K307" s="390">
        <f t="shared" si="151"/>
        <v>0</v>
      </c>
      <c r="L307" s="390">
        <f t="shared" si="152"/>
        <v>0</v>
      </c>
      <c r="M307" s="390">
        <f t="shared" si="153"/>
        <v>0</v>
      </c>
      <c r="N307" s="390">
        <f t="shared" si="154"/>
        <v>0</v>
      </c>
      <c r="O307" s="390">
        <f t="shared" si="155"/>
        <v>0</v>
      </c>
      <c r="P307" s="390">
        <f t="shared" si="156"/>
        <v>0</v>
      </c>
      <c r="Q307" s="390">
        <f t="shared" si="157"/>
        <v>0</v>
      </c>
      <c r="R307" s="405">
        <f t="shared" si="158"/>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3"/>
        <v>0</v>
      </c>
      <c r="D308" s="390">
        <f t="shared" si="144"/>
        <v>0</v>
      </c>
      <c r="E308" s="390">
        <f t="shared" si="145"/>
        <v>0</v>
      </c>
      <c r="F308" s="390">
        <f t="shared" si="146"/>
        <v>0</v>
      </c>
      <c r="G308" s="390">
        <f t="shared" si="147"/>
        <v>0</v>
      </c>
      <c r="H308" s="390">
        <f t="shared" si="148"/>
        <v>0</v>
      </c>
      <c r="I308" s="390">
        <f t="shared" si="149"/>
        <v>0</v>
      </c>
      <c r="J308" s="390">
        <f t="shared" si="150"/>
        <v>0</v>
      </c>
      <c r="K308" s="390">
        <f t="shared" si="151"/>
        <v>0</v>
      </c>
      <c r="L308" s="390">
        <f t="shared" si="152"/>
        <v>0</v>
      </c>
      <c r="M308" s="390">
        <f t="shared" si="153"/>
        <v>0</v>
      </c>
      <c r="N308" s="390">
        <f t="shared" si="154"/>
        <v>0</v>
      </c>
      <c r="O308" s="390">
        <f t="shared" si="155"/>
        <v>0</v>
      </c>
      <c r="P308" s="390">
        <f t="shared" si="156"/>
        <v>0</v>
      </c>
      <c r="Q308" s="390">
        <f t="shared" si="157"/>
        <v>0</v>
      </c>
      <c r="R308" s="405">
        <f t="shared" si="158"/>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1620</v>
      </c>
      <c r="C309" s="390">
        <f t="shared" si="143"/>
        <v>0</v>
      </c>
      <c r="D309" s="390">
        <f t="shared" si="144"/>
        <v>0</v>
      </c>
      <c r="E309" s="390">
        <f t="shared" si="145"/>
        <v>0</v>
      </c>
      <c r="F309" s="390">
        <f t="shared" si="146"/>
        <v>0</v>
      </c>
      <c r="G309" s="390">
        <f t="shared" si="147"/>
        <v>0</v>
      </c>
      <c r="H309" s="390">
        <f t="shared" si="148"/>
        <v>0</v>
      </c>
      <c r="I309" s="390">
        <f t="shared" si="149"/>
        <v>0</v>
      </c>
      <c r="J309" s="390">
        <f t="shared" si="150"/>
        <v>0</v>
      </c>
      <c r="K309" s="390">
        <f t="shared" si="151"/>
        <v>0</v>
      </c>
      <c r="L309" s="390">
        <f t="shared" si="152"/>
        <v>0</v>
      </c>
      <c r="M309" s="390">
        <f t="shared" si="153"/>
        <v>0</v>
      </c>
      <c r="N309" s="390">
        <f t="shared" si="154"/>
        <v>0</v>
      </c>
      <c r="O309" s="390">
        <f t="shared" si="155"/>
        <v>0</v>
      </c>
      <c r="P309" s="390">
        <f t="shared" si="156"/>
        <v>0</v>
      </c>
      <c r="Q309" s="390">
        <f t="shared" si="157"/>
        <v>0</v>
      </c>
      <c r="R309" s="405">
        <f t="shared" si="158"/>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3"/>
        <v>0</v>
      </c>
      <c r="D310" s="391">
        <f t="shared" si="144"/>
        <v>0</v>
      </c>
      <c r="E310" s="391">
        <f t="shared" si="145"/>
        <v>0</v>
      </c>
      <c r="F310" s="391">
        <f t="shared" si="146"/>
        <v>0</v>
      </c>
      <c r="G310" s="391">
        <f t="shared" si="147"/>
        <v>0</v>
      </c>
      <c r="H310" s="391">
        <f t="shared" si="148"/>
        <v>0</v>
      </c>
      <c r="I310" s="391">
        <f t="shared" si="149"/>
        <v>0</v>
      </c>
      <c r="J310" s="391">
        <f t="shared" si="150"/>
        <v>0</v>
      </c>
      <c r="K310" s="391">
        <f t="shared" si="151"/>
        <v>0</v>
      </c>
      <c r="L310" s="391">
        <f t="shared" si="152"/>
        <v>0</v>
      </c>
      <c r="M310" s="391">
        <f t="shared" si="153"/>
        <v>0</v>
      </c>
      <c r="N310" s="391">
        <f t="shared" si="154"/>
        <v>0</v>
      </c>
      <c r="O310" s="391">
        <f t="shared" si="155"/>
        <v>0</v>
      </c>
      <c r="P310" s="391">
        <f t="shared" si="156"/>
        <v>0</v>
      </c>
      <c r="Q310" s="391">
        <f t="shared" si="157"/>
        <v>0</v>
      </c>
      <c r="R310" s="406">
        <f t="shared" si="158"/>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3"/>
        <v>0</v>
      </c>
      <c r="D311" s="388">
        <f t="shared" si="144"/>
        <v>0</v>
      </c>
      <c r="E311" s="388">
        <f t="shared" si="145"/>
        <v>0</v>
      </c>
      <c r="F311" s="388">
        <f t="shared" si="146"/>
        <v>0</v>
      </c>
      <c r="G311" s="388">
        <f t="shared" si="147"/>
        <v>0</v>
      </c>
      <c r="H311" s="388">
        <f t="shared" si="148"/>
        <v>0</v>
      </c>
      <c r="I311" s="388">
        <f t="shared" si="149"/>
        <v>0</v>
      </c>
      <c r="J311" s="388">
        <f t="shared" si="150"/>
        <v>0</v>
      </c>
      <c r="K311" s="388">
        <f t="shared" si="151"/>
        <v>0</v>
      </c>
      <c r="L311" s="388">
        <f t="shared" si="152"/>
        <v>0</v>
      </c>
      <c r="M311" s="388">
        <f t="shared" si="153"/>
        <v>0</v>
      </c>
      <c r="N311" s="388">
        <f t="shared" si="154"/>
        <v>0</v>
      </c>
      <c r="O311" s="388">
        <f t="shared" si="155"/>
        <v>0</v>
      </c>
      <c r="P311" s="388">
        <f t="shared" si="156"/>
        <v>0</v>
      </c>
      <c r="Q311" s="388">
        <f t="shared" si="157"/>
        <v>0</v>
      </c>
      <c r="R311" s="404">
        <f t="shared" si="158"/>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1353</v>
      </c>
    </row>
    <row r="312" spans="2:99">
      <c r="B312" s="47" t="str">
        <f>$B$166&amp;""</f>
        <v>Early</v>
      </c>
      <c r="C312" s="390">
        <f t="shared" si="143"/>
        <v>0</v>
      </c>
      <c r="D312" s="390">
        <f t="shared" si="144"/>
        <v>0</v>
      </c>
      <c r="E312" s="390">
        <f t="shared" si="145"/>
        <v>0</v>
      </c>
      <c r="F312" s="390">
        <f t="shared" si="146"/>
        <v>0</v>
      </c>
      <c r="G312" s="390">
        <f t="shared" si="147"/>
        <v>0</v>
      </c>
      <c r="H312" s="390">
        <f t="shared" si="148"/>
        <v>0</v>
      </c>
      <c r="I312" s="390">
        <f t="shared" si="149"/>
        <v>0</v>
      </c>
      <c r="J312" s="390">
        <f t="shared" si="150"/>
        <v>0</v>
      </c>
      <c r="K312" s="390">
        <f t="shared" si="151"/>
        <v>0</v>
      </c>
      <c r="L312" s="390">
        <f t="shared" si="152"/>
        <v>0</v>
      </c>
      <c r="M312" s="390">
        <f t="shared" si="153"/>
        <v>0</v>
      </c>
      <c r="N312" s="390">
        <f t="shared" si="154"/>
        <v>0</v>
      </c>
      <c r="O312" s="390">
        <f t="shared" si="155"/>
        <v>0</v>
      </c>
      <c r="P312" s="390">
        <f t="shared" si="156"/>
        <v>0</v>
      </c>
      <c r="Q312" s="390">
        <f t="shared" si="157"/>
        <v>0</v>
      </c>
      <c r="R312" s="405">
        <f t="shared" si="158"/>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3"/>
        <v>0</v>
      </c>
      <c r="D313" s="390">
        <f t="shared" si="144"/>
        <v>0</v>
      </c>
      <c r="E313" s="390">
        <f t="shared" si="145"/>
        <v>0</v>
      </c>
      <c r="F313" s="390">
        <f t="shared" si="146"/>
        <v>0</v>
      </c>
      <c r="G313" s="390">
        <f t="shared" si="147"/>
        <v>0</v>
      </c>
      <c r="H313" s="390">
        <f t="shared" si="148"/>
        <v>0</v>
      </c>
      <c r="I313" s="390">
        <f t="shared" si="149"/>
        <v>0</v>
      </c>
      <c r="J313" s="390">
        <f t="shared" si="150"/>
        <v>0</v>
      </c>
      <c r="K313" s="390">
        <f t="shared" si="151"/>
        <v>0</v>
      </c>
      <c r="L313" s="390">
        <f t="shared" si="152"/>
        <v>0</v>
      </c>
      <c r="M313" s="390">
        <f t="shared" si="153"/>
        <v>0</v>
      </c>
      <c r="N313" s="390">
        <f t="shared" si="154"/>
        <v>0</v>
      </c>
      <c r="O313" s="390">
        <f t="shared" si="155"/>
        <v>0</v>
      </c>
      <c r="P313" s="390">
        <f t="shared" si="156"/>
        <v>0</v>
      </c>
      <c r="Q313" s="390">
        <f t="shared" si="157"/>
        <v>0</v>
      </c>
      <c r="R313" s="405">
        <f t="shared" si="158"/>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3"/>
        <v>0</v>
      </c>
      <c r="D314" s="390">
        <f t="shared" si="144"/>
        <v>0</v>
      </c>
      <c r="E314" s="390">
        <f t="shared" si="145"/>
        <v>0</v>
      </c>
      <c r="F314" s="390">
        <f t="shared" si="146"/>
        <v>0</v>
      </c>
      <c r="G314" s="390">
        <f t="shared" si="147"/>
        <v>0</v>
      </c>
      <c r="H314" s="390">
        <f t="shared" si="148"/>
        <v>0</v>
      </c>
      <c r="I314" s="390">
        <f t="shared" si="149"/>
        <v>0</v>
      </c>
      <c r="J314" s="390">
        <f t="shared" si="150"/>
        <v>0</v>
      </c>
      <c r="K314" s="390">
        <f t="shared" si="151"/>
        <v>0</v>
      </c>
      <c r="L314" s="390">
        <f t="shared" si="152"/>
        <v>0</v>
      </c>
      <c r="M314" s="390">
        <f t="shared" si="153"/>
        <v>0</v>
      </c>
      <c r="N314" s="390">
        <f t="shared" si="154"/>
        <v>0</v>
      </c>
      <c r="O314" s="390">
        <f t="shared" si="155"/>
        <v>0</v>
      </c>
      <c r="P314" s="390">
        <f t="shared" si="156"/>
        <v>0</v>
      </c>
      <c r="Q314" s="390">
        <f t="shared" si="157"/>
        <v>0</v>
      </c>
      <c r="R314" s="405">
        <f t="shared" si="158"/>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3"/>
        <v>0</v>
      </c>
      <c r="D315" s="390">
        <f t="shared" si="144"/>
        <v>0</v>
      </c>
      <c r="E315" s="390">
        <f t="shared" si="145"/>
        <v>0</v>
      </c>
      <c r="F315" s="390">
        <f t="shared" si="146"/>
        <v>0</v>
      </c>
      <c r="G315" s="390">
        <f t="shared" si="147"/>
        <v>0</v>
      </c>
      <c r="H315" s="390">
        <f t="shared" si="148"/>
        <v>0</v>
      </c>
      <c r="I315" s="390">
        <f t="shared" si="149"/>
        <v>0</v>
      </c>
      <c r="J315" s="390">
        <f t="shared" si="150"/>
        <v>0</v>
      </c>
      <c r="K315" s="390">
        <f t="shared" si="151"/>
        <v>0</v>
      </c>
      <c r="L315" s="390">
        <f t="shared" si="152"/>
        <v>0</v>
      </c>
      <c r="M315" s="390">
        <f t="shared" si="153"/>
        <v>0</v>
      </c>
      <c r="N315" s="390">
        <f t="shared" si="154"/>
        <v>0</v>
      </c>
      <c r="O315" s="390">
        <f t="shared" si="155"/>
        <v>0</v>
      </c>
      <c r="P315" s="390">
        <f t="shared" si="156"/>
        <v>0</v>
      </c>
      <c r="Q315" s="390">
        <f t="shared" si="157"/>
        <v>0</v>
      </c>
      <c r="R315" s="405">
        <f t="shared" si="158"/>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3"/>
        <v>0</v>
      </c>
      <c r="D316" s="390">
        <f t="shared" si="144"/>
        <v>0</v>
      </c>
      <c r="E316" s="390">
        <f t="shared" si="145"/>
        <v>0</v>
      </c>
      <c r="F316" s="390">
        <f t="shared" si="146"/>
        <v>0</v>
      </c>
      <c r="G316" s="390">
        <f t="shared" si="147"/>
        <v>0</v>
      </c>
      <c r="H316" s="390">
        <f t="shared" si="148"/>
        <v>0</v>
      </c>
      <c r="I316" s="390">
        <f t="shared" si="149"/>
        <v>0</v>
      </c>
      <c r="J316" s="390">
        <f t="shared" si="150"/>
        <v>0</v>
      </c>
      <c r="K316" s="390">
        <f t="shared" si="151"/>
        <v>0</v>
      </c>
      <c r="L316" s="390">
        <f t="shared" si="152"/>
        <v>0</v>
      </c>
      <c r="M316" s="390">
        <f t="shared" si="153"/>
        <v>0</v>
      </c>
      <c r="N316" s="390">
        <f t="shared" si="154"/>
        <v>0</v>
      </c>
      <c r="O316" s="390">
        <f t="shared" si="155"/>
        <v>0</v>
      </c>
      <c r="P316" s="390">
        <f t="shared" si="156"/>
        <v>0</v>
      </c>
      <c r="Q316" s="390">
        <f t="shared" si="157"/>
        <v>0</v>
      </c>
      <c r="R316" s="405">
        <f t="shared" si="158"/>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1620</v>
      </c>
      <c r="C317" s="390">
        <f t="shared" si="143"/>
        <v>0</v>
      </c>
      <c r="D317" s="390">
        <f t="shared" si="144"/>
        <v>0</v>
      </c>
      <c r="E317" s="390">
        <f t="shared" si="145"/>
        <v>0</v>
      </c>
      <c r="F317" s="390">
        <f t="shared" si="146"/>
        <v>0</v>
      </c>
      <c r="G317" s="390">
        <f t="shared" si="147"/>
        <v>0</v>
      </c>
      <c r="H317" s="390">
        <f t="shared" si="148"/>
        <v>0</v>
      </c>
      <c r="I317" s="390">
        <f t="shared" si="149"/>
        <v>0</v>
      </c>
      <c r="J317" s="390">
        <f t="shared" si="150"/>
        <v>0</v>
      </c>
      <c r="K317" s="390">
        <f t="shared" si="151"/>
        <v>0</v>
      </c>
      <c r="L317" s="390">
        <f t="shared" si="152"/>
        <v>0</v>
      </c>
      <c r="M317" s="390">
        <f t="shared" si="153"/>
        <v>0</v>
      </c>
      <c r="N317" s="390">
        <f t="shared" si="154"/>
        <v>0</v>
      </c>
      <c r="O317" s="390">
        <f t="shared" si="155"/>
        <v>0</v>
      </c>
      <c r="P317" s="390">
        <f t="shared" si="156"/>
        <v>0</v>
      </c>
      <c r="Q317" s="390">
        <f t="shared" si="157"/>
        <v>0</v>
      </c>
      <c r="R317" s="405">
        <f t="shared" si="158"/>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3"/>
        <v>0</v>
      </c>
      <c r="D318" s="391">
        <f t="shared" si="144"/>
        <v>0</v>
      </c>
      <c r="E318" s="391">
        <f t="shared" si="145"/>
        <v>0</v>
      </c>
      <c r="F318" s="391">
        <f t="shared" si="146"/>
        <v>0</v>
      </c>
      <c r="G318" s="391">
        <f t="shared" si="147"/>
        <v>0</v>
      </c>
      <c r="H318" s="391">
        <f t="shared" si="148"/>
        <v>0</v>
      </c>
      <c r="I318" s="391">
        <f t="shared" si="149"/>
        <v>0</v>
      </c>
      <c r="J318" s="391">
        <f t="shared" si="150"/>
        <v>0</v>
      </c>
      <c r="K318" s="391">
        <f t="shared" si="151"/>
        <v>0</v>
      </c>
      <c r="L318" s="391">
        <f t="shared" si="152"/>
        <v>0</v>
      </c>
      <c r="M318" s="391">
        <f t="shared" si="153"/>
        <v>0</v>
      </c>
      <c r="N318" s="391">
        <f t="shared" si="154"/>
        <v>0</v>
      </c>
      <c r="O318" s="391">
        <f t="shared" si="155"/>
        <v>0</v>
      </c>
      <c r="P318" s="391">
        <f t="shared" si="156"/>
        <v>0</v>
      </c>
      <c r="Q318" s="391">
        <f t="shared" si="157"/>
        <v>0</v>
      </c>
      <c r="R318" s="406">
        <f t="shared" si="158"/>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3"/>
        <v>0</v>
      </c>
      <c r="D319" s="388">
        <f t="shared" si="144"/>
        <v>0</v>
      </c>
      <c r="E319" s="388">
        <f t="shared" si="145"/>
        <v>0</v>
      </c>
      <c r="F319" s="388">
        <f t="shared" si="146"/>
        <v>0</v>
      </c>
      <c r="G319" s="388">
        <f t="shared" si="147"/>
        <v>0</v>
      </c>
      <c r="H319" s="388">
        <f t="shared" si="148"/>
        <v>0</v>
      </c>
      <c r="I319" s="388">
        <f t="shared" si="149"/>
        <v>0</v>
      </c>
      <c r="J319" s="388">
        <f t="shared" si="150"/>
        <v>0</v>
      </c>
      <c r="K319" s="388">
        <f t="shared" si="151"/>
        <v>0</v>
      </c>
      <c r="L319" s="388">
        <f t="shared" si="152"/>
        <v>0</v>
      </c>
      <c r="M319" s="388">
        <f t="shared" si="153"/>
        <v>0</v>
      </c>
      <c r="N319" s="388">
        <f t="shared" si="154"/>
        <v>0</v>
      </c>
      <c r="O319" s="388">
        <f t="shared" si="155"/>
        <v>0</v>
      </c>
      <c r="P319" s="388">
        <f t="shared" si="156"/>
        <v>0</v>
      </c>
      <c r="Q319" s="388">
        <f t="shared" si="157"/>
        <v>0</v>
      </c>
      <c r="R319" s="404">
        <f t="shared" si="158"/>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1353</v>
      </c>
    </row>
    <row r="320" spans="2:99" outlineLevel="1">
      <c r="B320" s="47" t="str">
        <f>$B$166&amp;""</f>
        <v>Early</v>
      </c>
      <c r="C320" s="390">
        <f t="shared" si="143"/>
        <v>0</v>
      </c>
      <c r="D320" s="390">
        <f t="shared" si="144"/>
        <v>0</v>
      </c>
      <c r="E320" s="390">
        <f t="shared" si="145"/>
        <v>0</v>
      </c>
      <c r="F320" s="390">
        <f t="shared" si="146"/>
        <v>0</v>
      </c>
      <c r="G320" s="390">
        <f t="shared" si="147"/>
        <v>0</v>
      </c>
      <c r="H320" s="390">
        <f t="shared" si="148"/>
        <v>0</v>
      </c>
      <c r="I320" s="390">
        <f t="shared" si="149"/>
        <v>0</v>
      </c>
      <c r="J320" s="390">
        <f t="shared" si="150"/>
        <v>0</v>
      </c>
      <c r="K320" s="390">
        <f t="shared" si="151"/>
        <v>0</v>
      </c>
      <c r="L320" s="390">
        <f t="shared" si="152"/>
        <v>0</v>
      </c>
      <c r="M320" s="390">
        <f t="shared" si="153"/>
        <v>0</v>
      </c>
      <c r="N320" s="390">
        <f t="shared" si="154"/>
        <v>0</v>
      </c>
      <c r="O320" s="390">
        <f t="shared" si="155"/>
        <v>0</v>
      </c>
      <c r="P320" s="390">
        <f t="shared" si="156"/>
        <v>0</v>
      </c>
      <c r="Q320" s="390">
        <f t="shared" si="157"/>
        <v>0</v>
      </c>
      <c r="R320" s="405">
        <f t="shared" si="158"/>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3"/>
        <v>0</v>
      </c>
      <c r="D321" s="390">
        <f t="shared" si="144"/>
        <v>0</v>
      </c>
      <c r="E321" s="390">
        <f t="shared" si="145"/>
        <v>0</v>
      </c>
      <c r="F321" s="390">
        <f t="shared" si="146"/>
        <v>0</v>
      </c>
      <c r="G321" s="390">
        <f t="shared" si="147"/>
        <v>0</v>
      </c>
      <c r="H321" s="390">
        <f t="shared" si="148"/>
        <v>0</v>
      </c>
      <c r="I321" s="390">
        <f t="shared" si="149"/>
        <v>0</v>
      </c>
      <c r="J321" s="390">
        <f t="shared" si="150"/>
        <v>0</v>
      </c>
      <c r="K321" s="390">
        <f t="shared" si="151"/>
        <v>0</v>
      </c>
      <c r="L321" s="390">
        <f t="shared" si="152"/>
        <v>0</v>
      </c>
      <c r="M321" s="390">
        <f t="shared" si="153"/>
        <v>0</v>
      </c>
      <c r="N321" s="390">
        <f t="shared" si="154"/>
        <v>0</v>
      </c>
      <c r="O321" s="390">
        <f t="shared" si="155"/>
        <v>0</v>
      </c>
      <c r="P321" s="390">
        <f t="shared" si="156"/>
        <v>0</v>
      </c>
      <c r="Q321" s="390">
        <f t="shared" si="157"/>
        <v>0</v>
      </c>
      <c r="R321" s="405">
        <f t="shared" si="158"/>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3"/>
        <v>0</v>
      </c>
      <c r="D322" s="390">
        <f t="shared" si="144"/>
        <v>0</v>
      </c>
      <c r="E322" s="390">
        <f t="shared" si="145"/>
        <v>0</v>
      </c>
      <c r="F322" s="390">
        <f t="shared" si="146"/>
        <v>0</v>
      </c>
      <c r="G322" s="390">
        <f t="shared" si="147"/>
        <v>0</v>
      </c>
      <c r="H322" s="390">
        <f t="shared" si="148"/>
        <v>0</v>
      </c>
      <c r="I322" s="390">
        <f t="shared" si="149"/>
        <v>0</v>
      </c>
      <c r="J322" s="390">
        <f t="shared" si="150"/>
        <v>0</v>
      </c>
      <c r="K322" s="390">
        <f t="shared" si="151"/>
        <v>0</v>
      </c>
      <c r="L322" s="390">
        <f t="shared" si="152"/>
        <v>0</v>
      </c>
      <c r="M322" s="390">
        <f t="shared" si="153"/>
        <v>0</v>
      </c>
      <c r="N322" s="390">
        <f t="shared" si="154"/>
        <v>0</v>
      </c>
      <c r="O322" s="390">
        <f t="shared" si="155"/>
        <v>0</v>
      </c>
      <c r="P322" s="390">
        <f t="shared" si="156"/>
        <v>0</v>
      </c>
      <c r="Q322" s="390">
        <f t="shared" si="157"/>
        <v>0</v>
      </c>
      <c r="R322" s="405">
        <f t="shared" si="158"/>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3"/>
        <v>0</v>
      </c>
      <c r="D323" s="390">
        <f t="shared" si="144"/>
        <v>0</v>
      </c>
      <c r="E323" s="390">
        <f t="shared" si="145"/>
        <v>0</v>
      </c>
      <c r="F323" s="390">
        <f t="shared" si="146"/>
        <v>0</v>
      </c>
      <c r="G323" s="390">
        <f t="shared" si="147"/>
        <v>0</v>
      </c>
      <c r="H323" s="390">
        <f t="shared" si="148"/>
        <v>0</v>
      </c>
      <c r="I323" s="390">
        <f t="shared" si="149"/>
        <v>0</v>
      </c>
      <c r="J323" s="390">
        <f t="shared" si="150"/>
        <v>0</v>
      </c>
      <c r="K323" s="390">
        <f t="shared" si="151"/>
        <v>0</v>
      </c>
      <c r="L323" s="390">
        <f t="shared" si="152"/>
        <v>0</v>
      </c>
      <c r="M323" s="390">
        <f t="shared" si="153"/>
        <v>0</v>
      </c>
      <c r="N323" s="390">
        <f t="shared" si="154"/>
        <v>0</v>
      </c>
      <c r="O323" s="390">
        <f t="shared" si="155"/>
        <v>0</v>
      </c>
      <c r="P323" s="390">
        <f t="shared" si="156"/>
        <v>0</v>
      </c>
      <c r="Q323" s="390">
        <f t="shared" si="157"/>
        <v>0</v>
      </c>
      <c r="R323" s="405">
        <f t="shared" si="158"/>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3"/>
        <v>0</v>
      </c>
      <c r="D324" s="390">
        <f t="shared" si="144"/>
        <v>0</v>
      </c>
      <c r="E324" s="390">
        <f t="shared" si="145"/>
        <v>0</v>
      </c>
      <c r="F324" s="390">
        <f t="shared" si="146"/>
        <v>0</v>
      </c>
      <c r="G324" s="390">
        <f t="shared" si="147"/>
        <v>0</v>
      </c>
      <c r="H324" s="390">
        <f t="shared" si="148"/>
        <v>0</v>
      </c>
      <c r="I324" s="390">
        <f t="shared" si="149"/>
        <v>0</v>
      </c>
      <c r="J324" s="390">
        <f t="shared" si="150"/>
        <v>0</v>
      </c>
      <c r="K324" s="390">
        <f t="shared" si="151"/>
        <v>0</v>
      </c>
      <c r="L324" s="390">
        <f t="shared" si="152"/>
        <v>0</v>
      </c>
      <c r="M324" s="390">
        <f t="shared" si="153"/>
        <v>0</v>
      </c>
      <c r="N324" s="390">
        <f t="shared" si="154"/>
        <v>0</v>
      </c>
      <c r="O324" s="390">
        <f t="shared" si="155"/>
        <v>0</v>
      </c>
      <c r="P324" s="390">
        <f t="shared" si="156"/>
        <v>0</v>
      </c>
      <c r="Q324" s="390">
        <f t="shared" si="157"/>
        <v>0</v>
      </c>
      <c r="R324" s="405">
        <f t="shared" si="158"/>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1620</v>
      </c>
      <c r="C325" s="390">
        <f t="shared" si="143"/>
        <v>0</v>
      </c>
      <c r="D325" s="390">
        <f t="shared" si="144"/>
        <v>0</v>
      </c>
      <c r="E325" s="390">
        <f t="shared" si="145"/>
        <v>0</v>
      </c>
      <c r="F325" s="390">
        <f t="shared" si="146"/>
        <v>0</v>
      </c>
      <c r="G325" s="390">
        <f t="shared" si="147"/>
        <v>0</v>
      </c>
      <c r="H325" s="390">
        <f t="shared" si="148"/>
        <v>0</v>
      </c>
      <c r="I325" s="390">
        <f t="shared" si="149"/>
        <v>0</v>
      </c>
      <c r="J325" s="390">
        <f t="shared" si="150"/>
        <v>0</v>
      </c>
      <c r="K325" s="390">
        <f t="shared" si="151"/>
        <v>0</v>
      </c>
      <c r="L325" s="390">
        <f t="shared" si="152"/>
        <v>0</v>
      </c>
      <c r="M325" s="390">
        <f t="shared" si="153"/>
        <v>0</v>
      </c>
      <c r="N325" s="390">
        <f t="shared" si="154"/>
        <v>0</v>
      </c>
      <c r="O325" s="390">
        <f t="shared" si="155"/>
        <v>0</v>
      </c>
      <c r="P325" s="390">
        <f t="shared" si="156"/>
        <v>0</v>
      </c>
      <c r="Q325" s="390">
        <f t="shared" si="157"/>
        <v>0</v>
      </c>
      <c r="R325" s="405">
        <f t="shared" si="158"/>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3"/>
        <v>0</v>
      </c>
      <c r="D326" s="391">
        <f t="shared" si="144"/>
        <v>0</v>
      </c>
      <c r="E326" s="391">
        <f t="shared" si="145"/>
        <v>0</v>
      </c>
      <c r="F326" s="391">
        <f t="shared" si="146"/>
        <v>0</v>
      </c>
      <c r="G326" s="391">
        <f t="shared" si="147"/>
        <v>0</v>
      </c>
      <c r="H326" s="391">
        <f t="shared" si="148"/>
        <v>0</v>
      </c>
      <c r="I326" s="391">
        <f t="shared" si="149"/>
        <v>0</v>
      </c>
      <c r="J326" s="391">
        <f t="shared" si="150"/>
        <v>0</v>
      </c>
      <c r="K326" s="391">
        <f t="shared" si="151"/>
        <v>0</v>
      </c>
      <c r="L326" s="391">
        <f t="shared" si="152"/>
        <v>0</v>
      </c>
      <c r="M326" s="391">
        <f t="shared" si="153"/>
        <v>0</v>
      </c>
      <c r="N326" s="391">
        <f t="shared" si="154"/>
        <v>0</v>
      </c>
      <c r="O326" s="391">
        <f t="shared" si="155"/>
        <v>0</v>
      </c>
      <c r="P326" s="391">
        <f t="shared" si="156"/>
        <v>0</v>
      </c>
      <c r="Q326" s="391">
        <f t="shared" si="157"/>
        <v>0</v>
      </c>
      <c r="R326" s="406">
        <f t="shared" si="158"/>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1070</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84" t="s">
        <v>1103</v>
      </c>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1723</v>
      </c>
      <c r="AJ330" s="108"/>
      <c r="AK330" s="108"/>
      <c r="AL330" s="108"/>
      <c r="AM330" s="108"/>
      <c r="AN330" s="108"/>
      <c r="AO330" s="108"/>
      <c r="AP330" s="108"/>
      <c r="AQ330" s="108"/>
      <c r="AR330" s="108"/>
      <c r="AS330" s="108"/>
      <c r="AT330" s="108"/>
      <c r="AU330" s="108"/>
      <c r="AV330" s="108"/>
      <c r="AW330" s="108"/>
      <c r="AX330" s="425"/>
      <c r="AY330" s="413" t="s">
        <v>1724</v>
      </c>
      <c r="AZ330" s="108"/>
      <c r="BA330" s="108"/>
      <c r="BB330" s="108"/>
      <c r="BC330" s="108"/>
      <c r="BD330" s="108"/>
      <c r="BE330" s="108"/>
      <c r="BF330" s="108"/>
      <c r="BG330" s="108"/>
      <c r="BH330" s="108"/>
      <c r="BI330" s="108"/>
      <c r="BJ330" s="108"/>
      <c r="BK330" s="108"/>
      <c r="BL330" s="108"/>
      <c r="BM330" s="108"/>
      <c r="BN330" s="425"/>
      <c r="BO330" s="413" t="s">
        <v>1724</v>
      </c>
      <c r="BP330" s="108"/>
      <c r="BQ330" s="108"/>
      <c r="BR330" s="108"/>
      <c r="BS330" s="108"/>
      <c r="BT330" s="108"/>
      <c r="BU330" s="108"/>
      <c r="BV330" s="108"/>
      <c r="BW330" s="108"/>
      <c r="BX330" s="108"/>
      <c r="BY330" s="108"/>
      <c r="BZ330" s="108"/>
      <c r="CA330" s="108"/>
      <c r="CB330" s="108"/>
      <c r="CC330" s="108"/>
      <c r="CD330" s="425"/>
      <c r="CE330" s="413" t="s">
        <v>1723</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1348</v>
      </c>
      <c r="D332" s="18" t="s">
        <v>1349</v>
      </c>
      <c r="E332" s="18" t="s">
        <v>1350</v>
      </c>
      <c r="F332" s="18" t="s">
        <v>1351</v>
      </c>
      <c r="G332" s="18" t="s">
        <v>1348</v>
      </c>
      <c r="H332" s="18" t="s">
        <v>1349</v>
      </c>
      <c r="I332" s="18" t="s">
        <v>1350</v>
      </c>
      <c r="J332" s="18" t="s">
        <v>1351</v>
      </c>
      <c r="K332" s="18" t="s">
        <v>1348</v>
      </c>
      <c r="L332" s="18" t="s">
        <v>1349</v>
      </c>
      <c r="M332" s="18" t="s">
        <v>1350</v>
      </c>
      <c r="N332" s="18" t="s">
        <v>1351</v>
      </c>
      <c r="O332" s="18" t="s">
        <v>1348</v>
      </c>
      <c r="P332" s="18" t="s">
        <v>1349</v>
      </c>
      <c r="Q332" s="18" t="s">
        <v>1350</v>
      </c>
      <c r="R332" s="18" t="s">
        <v>1351</v>
      </c>
      <c r="S332" s="417" t="s">
        <v>1348</v>
      </c>
      <c r="T332" s="18" t="s">
        <v>1349</v>
      </c>
      <c r="U332" s="18" t="s">
        <v>1350</v>
      </c>
      <c r="V332" s="18" t="s">
        <v>1351</v>
      </c>
      <c r="W332" s="18" t="s">
        <v>1348</v>
      </c>
      <c r="X332" s="18" t="s">
        <v>1349</v>
      </c>
      <c r="Y332" s="18" t="s">
        <v>1350</v>
      </c>
      <c r="Z332" s="18" t="s">
        <v>1351</v>
      </c>
      <c r="AA332" s="18" t="s">
        <v>1348</v>
      </c>
      <c r="AB332" s="18" t="s">
        <v>1349</v>
      </c>
      <c r="AC332" s="18" t="s">
        <v>1350</v>
      </c>
      <c r="AD332" s="18" t="s">
        <v>1351</v>
      </c>
      <c r="AE332" s="18" t="s">
        <v>1348</v>
      </c>
      <c r="AF332" s="18" t="s">
        <v>1349</v>
      </c>
      <c r="AG332" s="18" t="s">
        <v>1350</v>
      </c>
      <c r="AH332" s="428" t="s">
        <v>1351</v>
      </c>
      <c r="AI332" s="417" t="s">
        <v>1348</v>
      </c>
      <c r="AJ332" s="18" t="s">
        <v>1349</v>
      </c>
      <c r="AK332" s="18" t="s">
        <v>1350</v>
      </c>
      <c r="AL332" s="18" t="s">
        <v>1351</v>
      </c>
      <c r="AM332" s="18" t="s">
        <v>1348</v>
      </c>
      <c r="AN332" s="18" t="s">
        <v>1349</v>
      </c>
      <c r="AO332" s="18" t="s">
        <v>1350</v>
      </c>
      <c r="AP332" s="18" t="s">
        <v>1351</v>
      </c>
      <c r="AQ332" s="18" t="s">
        <v>1348</v>
      </c>
      <c r="AR332" s="18" t="s">
        <v>1349</v>
      </c>
      <c r="AS332" s="18" t="s">
        <v>1350</v>
      </c>
      <c r="AT332" s="18" t="s">
        <v>1351</v>
      </c>
      <c r="AU332" s="18" t="s">
        <v>1348</v>
      </c>
      <c r="AV332" s="18" t="s">
        <v>1349</v>
      </c>
      <c r="AW332" s="18" t="s">
        <v>1350</v>
      </c>
      <c r="AX332" s="428" t="s">
        <v>1351</v>
      </c>
      <c r="AY332" s="417" t="s">
        <v>1348</v>
      </c>
      <c r="AZ332" s="18" t="s">
        <v>1349</v>
      </c>
      <c r="BA332" s="18" t="s">
        <v>1350</v>
      </c>
      <c r="BB332" s="18" t="s">
        <v>1351</v>
      </c>
      <c r="BC332" s="18" t="s">
        <v>1348</v>
      </c>
      <c r="BD332" s="18" t="s">
        <v>1349</v>
      </c>
      <c r="BE332" s="18" t="s">
        <v>1350</v>
      </c>
      <c r="BF332" s="18" t="s">
        <v>1351</v>
      </c>
      <c r="BG332" s="18" t="s">
        <v>1348</v>
      </c>
      <c r="BH332" s="18" t="s">
        <v>1349</v>
      </c>
      <c r="BI332" s="18" t="s">
        <v>1350</v>
      </c>
      <c r="BJ332" s="18" t="s">
        <v>1351</v>
      </c>
      <c r="BK332" s="18" t="s">
        <v>1348</v>
      </c>
      <c r="BL332" s="18" t="s">
        <v>1349</v>
      </c>
      <c r="BM332" s="18" t="s">
        <v>1350</v>
      </c>
      <c r="BN332" s="428" t="s">
        <v>1351</v>
      </c>
      <c r="BO332" s="417" t="s">
        <v>1348</v>
      </c>
      <c r="BP332" s="18" t="s">
        <v>1349</v>
      </c>
      <c r="BQ332" s="18" t="s">
        <v>1350</v>
      </c>
      <c r="BR332" s="18" t="s">
        <v>1351</v>
      </c>
      <c r="BS332" s="18" t="s">
        <v>1348</v>
      </c>
      <c r="BT332" s="18" t="s">
        <v>1349</v>
      </c>
      <c r="BU332" s="18" t="s">
        <v>1350</v>
      </c>
      <c r="BV332" s="18" t="s">
        <v>1351</v>
      </c>
      <c r="BW332" s="18" t="s">
        <v>1348</v>
      </c>
      <c r="BX332" s="18" t="s">
        <v>1349</v>
      </c>
      <c r="BY332" s="18" t="s">
        <v>1350</v>
      </c>
      <c r="BZ332" s="18" t="s">
        <v>1351</v>
      </c>
      <c r="CA332" s="18" t="s">
        <v>1348</v>
      </c>
      <c r="CB332" s="18" t="s">
        <v>1349</v>
      </c>
      <c r="CC332" s="18" t="s">
        <v>1350</v>
      </c>
      <c r="CD332" s="428" t="s">
        <v>1351</v>
      </c>
      <c r="CE332" s="417" t="s">
        <v>1348</v>
      </c>
      <c r="CF332" s="18" t="s">
        <v>1349</v>
      </c>
      <c r="CG332" s="18" t="s">
        <v>1350</v>
      </c>
      <c r="CH332" s="18" t="s">
        <v>1351</v>
      </c>
      <c r="CI332" s="18" t="s">
        <v>1348</v>
      </c>
      <c r="CJ332" s="18" t="s">
        <v>1349</v>
      </c>
      <c r="CK332" s="18" t="s">
        <v>1350</v>
      </c>
      <c r="CL332" s="18" t="s">
        <v>1351</v>
      </c>
      <c r="CM332" s="18" t="s">
        <v>1348</v>
      </c>
      <c r="CN332" s="18" t="s">
        <v>1349</v>
      </c>
      <c r="CO332" s="18" t="s">
        <v>1350</v>
      </c>
      <c r="CP332" s="18" t="s">
        <v>1351</v>
      </c>
      <c r="CQ332" s="18" t="s">
        <v>1348</v>
      </c>
      <c r="CR332" s="18" t="s">
        <v>1349</v>
      </c>
      <c r="CS332" s="18" t="s">
        <v>1350</v>
      </c>
      <c r="CT332" s="428" t="s">
        <v>1351</v>
      </c>
    </row>
    <row r="333" spans="1:99" ht="24.5" outlineLevel="2">
      <c r="B333" s="46" t="str">
        <f>"Grazing Intensity 1
"&amp;$B$165&amp;": Ewe Lambs"</f>
        <v>Grazing Intensity 1
Standard (7mo): Ewe Lambs</v>
      </c>
      <c r="C333" s="54">
        <f t="shared" ref="C333:C386" si="159">CHOOSE(d.Region,S333,AI333,AY333)</f>
        <v>0</v>
      </c>
      <c r="D333" s="54">
        <f t="shared" ref="D333:D386" si="160">CHOOSE(d.Region,T333,AJ333,AZ333)</f>
        <v>0</v>
      </c>
      <c r="E333" s="54">
        <f t="shared" ref="E333:E386" si="161">CHOOSE(d.Region,U333,AK333,BA333)</f>
        <v>0</v>
      </c>
      <c r="F333" s="54">
        <f t="shared" ref="F333:F386" si="162">CHOOSE(d.Region,V333,AL333,BB333)</f>
        <v>0</v>
      </c>
      <c r="G333" s="54">
        <f t="shared" ref="G333:G386" si="163">CHOOSE(d.Region,W333,AM333,BC333)</f>
        <v>0</v>
      </c>
      <c r="H333" s="54">
        <f t="shared" ref="H333:H386" si="164">CHOOSE(d.Region,X333,AN333,BD333)</f>
        <v>0</v>
      </c>
      <c r="I333" s="54">
        <f t="shared" ref="I333:I386" si="165">CHOOSE(d.Region,Y333,AO333,BE333)</f>
        <v>0</v>
      </c>
      <c r="J333" s="54">
        <f t="shared" ref="J333:J386" si="166">CHOOSE(d.Region,Z333,AP333,BF333)</f>
        <v>0</v>
      </c>
      <c r="K333" s="54">
        <f t="shared" ref="K333:K386" si="167">CHOOSE(d.Region,AA333,AQ333,BG333)</f>
        <v>0</v>
      </c>
      <c r="L333" s="54">
        <f t="shared" ref="L333:L386" si="168">CHOOSE(d.Region,AB333,AR333,BH333)</f>
        <v>0</v>
      </c>
      <c r="M333" s="54">
        <f t="shared" ref="M333:M386" si="169">CHOOSE(d.Region,AC333,AS333,BI333)</f>
        <v>0</v>
      </c>
      <c r="N333" s="54">
        <f t="shared" ref="N333:N386" si="170">CHOOSE(d.Region,AD333,AT333,BJ333)</f>
        <v>0</v>
      </c>
      <c r="O333" s="54">
        <f t="shared" ref="O333:O386" si="171">CHOOSE(d.Region,AE333,AU333,BK333)</f>
        <v>0</v>
      </c>
      <c r="P333" s="54">
        <f t="shared" ref="P333:P386" si="172">CHOOSE(d.Region,AF333,AV333,BL333)</f>
        <v>0</v>
      </c>
      <c r="Q333" s="54">
        <f t="shared" ref="Q333:Q386" si="173">CHOOSE(d.Region,AG333,AW333,BM333)</f>
        <v>0</v>
      </c>
      <c r="R333" s="407">
        <f t="shared" ref="R333:R386" si="174">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row>
    <row r="334" spans="1:99" outlineLevel="2">
      <c r="B334" s="47" t="s">
        <v>1068</v>
      </c>
      <c r="C334" s="224">
        <f t="shared" si="159"/>
        <v>0</v>
      </c>
      <c r="D334" s="224">
        <f t="shared" si="160"/>
        <v>0</v>
      </c>
      <c r="E334" s="224">
        <f t="shared" si="161"/>
        <v>0</v>
      </c>
      <c r="F334" s="224">
        <f t="shared" si="162"/>
        <v>0</v>
      </c>
      <c r="G334" s="224">
        <f t="shared" si="163"/>
        <v>0</v>
      </c>
      <c r="H334" s="224">
        <f t="shared" si="164"/>
        <v>0</v>
      </c>
      <c r="I334" s="224">
        <f t="shared" si="165"/>
        <v>0</v>
      </c>
      <c r="J334" s="224">
        <f t="shared" si="166"/>
        <v>0</v>
      </c>
      <c r="K334" s="224">
        <f t="shared" si="167"/>
        <v>0</v>
      </c>
      <c r="L334" s="224">
        <f t="shared" si="168"/>
        <v>0</v>
      </c>
      <c r="M334" s="224">
        <f t="shared" si="169"/>
        <v>0</v>
      </c>
      <c r="N334" s="224">
        <f t="shared" si="170"/>
        <v>0</v>
      </c>
      <c r="O334" s="224">
        <f t="shared" si="171"/>
        <v>0</v>
      </c>
      <c r="P334" s="224">
        <f t="shared" si="172"/>
        <v>0</v>
      </c>
      <c r="Q334" s="224">
        <f t="shared" si="173"/>
        <v>0</v>
      </c>
      <c r="R334" s="408">
        <f t="shared" si="174"/>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1069</v>
      </c>
      <c r="C335" s="55">
        <f t="shared" si="159"/>
        <v>0</v>
      </c>
      <c r="D335" s="55">
        <f t="shared" si="160"/>
        <v>0</v>
      </c>
      <c r="E335" s="55">
        <f t="shared" si="161"/>
        <v>0</v>
      </c>
      <c r="F335" s="55">
        <f t="shared" si="162"/>
        <v>0</v>
      </c>
      <c r="G335" s="55">
        <f t="shared" si="163"/>
        <v>0</v>
      </c>
      <c r="H335" s="55">
        <f t="shared" si="164"/>
        <v>0</v>
      </c>
      <c r="I335" s="55">
        <f t="shared" si="165"/>
        <v>0</v>
      </c>
      <c r="J335" s="55">
        <f t="shared" si="166"/>
        <v>0</v>
      </c>
      <c r="K335" s="55">
        <f t="shared" si="167"/>
        <v>0</v>
      </c>
      <c r="L335" s="55">
        <f t="shared" si="168"/>
        <v>0</v>
      </c>
      <c r="M335" s="55">
        <f t="shared" si="169"/>
        <v>0</v>
      </c>
      <c r="N335" s="55">
        <f t="shared" si="170"/>
        <v>0</v>
      </c>
      <c r="O335" s="55">
        <f t="shared" si="171"/>
        <v>0</v>
      </c>
      <c r="P335" s="55">
        <f t="shared" si="172"/>
        <v>0</v>
      </c>
      <c r="Q335" s="55">
        <f t="shared" si="173"/>
        <v>0</v>
      </c>
      <c r="R335" s="409">
        <f t="shared" si="174"/>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9"/>
        <v>0</v>
      </c>
      <c r="D336" s="54">
        <f t="shared" si="160"/>
        <v>0</v>
      </c>
      <c r="E336" s="54">
        <f t="shared" si="161"/>
        <v>0</v>
      </c>
      <c r="F336" s="54">
        <f t="shared" si="162"/>
        <v>0</v>
      </c>
      <c r="G336" s="54">
        <f t="shared" si="163"/>
        <v>0</v>
      </c>
      <c r="H336" s="54">
        <f t="shared" si="164"/>
        <v>0</v>
      </c>
      <c r="I336" s="54">
        <f t="shared" si="165"/>
        <v>0</v>
      </c>
      <c r="J336" s="54">
        <f t="shared" si="166"/>
        <v>0</v>
      </c>
      <c r="K336" s="54">
        <f t="shared" si="167"/>
        <v>0</v>
      </c>
      <c r="L336" s="54">
        <f t="shared" si="168"/>
        <v>0</v>
      </c>
      <c r="M336" s="54">
        <f t="shared" si="169"/>
        <v>0</v>
      </c>
      <c r="N336" s="54">
        <f t="shared" si="170"/>
        <v>0</v>
      </c>
      <c r="O336" s="54">
        <f t="shared" si="171"/>
        <v>0</v>
      </c>
      <c r="P336" s="54">
        <f t="shared" si="172"/>
        <v>0</v>
      </c>
      <c r="Q336" s="54">
        <f t="shared" si="173"/>
        <v>0</v>
      </c>
      <c r="R336" s="407">
        <f t="shared" si="174"/>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row>
    <row r="337" spans="2:99" outlineLevel="2">
      <c r="B337" s="47" t="s">
        <v>1068</v>
      </c>
      <c r="C337" s="224">
        <f t="shared" si="159"/>
        <v>0</v>
      </c>
      <c r="D337" s="224">
        <f t="shared" si="160"/>
        <v>0</v>
      </c>
      <c r="E337" s="224">
        <f t="shared" si="161"/>
        <v>0</v>
      </c>
      <c r="F337" s="224">
        <f t="shared" si="162"/>
        <v>0</v>
      </c>
      <c r="G337" s="224">
        <f t="shared" si="163"/>
        <v>0</v>
      </c>
      <c r="H337" s="224">
        <f t="shared" si="164"/>
        <v>0</v>
      </c>
      <c r="I337" s="224">
        <f t="shared" si="165"/>
        <v>0</v>
      </c>
      <c r="J337" s="224">
        <f t="shared" si="166"/>
        <v>0</v>
      </c>
      <c r="K337" s="224">
        <f t="shared" si="167"/>
        <v>0</v>
      </c>
      <c r="L337" s="224">
        <f t="shared" si="168"/>
        <v>0</v>
      </c>
      <c r="M337" s="224">
        <f t="shared" si="169"/>
        <v>0</v>
      </c>
      <c r="N337" s="224">
        <f t="shared" si="170"/>
        <v>0</v>
      </c>
      <c r="O337" s="224">
        <f t="shared" si="171"/>
        <v>0</v>
      </c>
      <c r="P337" s="224">
        <f t="shared" si="172"/>
        <v>0</v>
      </c>
      <c r="Q337" s="224">
        <f t="shared" si="173"/>
        <v>0</v>
      </c>
      <c r="R337" s="408">
        <f t="shared" si="174"/>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1069</v>
      </c>
      <c r="C338" s="55">
        <f t="shared" si="159"/>
        <v>0</v>
      </c>
      <c r="D338" s="55">
        <f t="shared" si="160"/>
        <v>0</v>
      </c>
      <c r="E338" s="55">
        <f t="shared" si="161"/>
        <v>0</v>
      </c>
      <c r="F338" s="55">
        <f t="shared" si="162"/>
        <v>0</v>
      </c>
      <c r="G338" s="55">
        <f t="shared" si="163"/>
        <v>0</v>
      </c>
      <c r="H338" s="55">
        <f t="shared" si="164"/>
        <v>0</v>
      </c>
      <c r="I338" s="55">
        <f t="shared" si="165"/>
        <v>0</v>
      </c>
      <c r="J338" s="55">
        <f t="shared" si="166"/>
        <v>0</v>
      </c>
      <c r="K338" s="55">
        <f t="shared" si="167"/>
        <v>0</v>
      </c>
      <c r="L338" s="55">
        <f t="shared" si="168"/>
        <v>0</v>
      </c>
      <c r="M338" s="55">
        <f t="shared" si="169"/>
        <v>0</v>
      </c>
      <c r="N338" s="55">
        <f t="shared" si="170"/>
        <v>0</v>
      </c>
      <c r="O338" s="55">
        <f t="shared" si="171"/>
        <v>0</v>
      </c>
      <c r="P338" s="55">
        <f t="shared" si="172"/>
        <v>0</v>
      </c>
      <c r="Q338" s="55">
        <f t="shared" si="173"/>
        <v>0</v>
      </c>
      <c r="R338" s="409">
        <f t="shared" si="174"/>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9"/>
        <v>0</v>
      </c>
      <c r="D339" s="54">
        <f t="shared" si="160"/>
        <v>0</v>
      </c>
      <c r="E339" s="54">
        <f t="shared" si="161"/>
        <v>0</v>
      </c>
      <c r="F339" s="54">
        <f t="shared" si="162"/>
        <v>0</v>
      </c>
      <c r="G339" s="54">
        <f t="shared" si="163"/>
        <v>0</v>
      </c>
      <c r="H339" s="54">
        <f t="shared" si="164"/>
        <v>0</v>
      </c>
      <c r="I339" s="54">
        <f t="shared" si="165"/>
        <v>0</v>
      </c>
      <c r="J339" s="54">
        <f t="shared" si="166"/>
        <v>0</v>
      </c>
      <c r="K339" s="54">
        <f t="shared" si="167"/>
        <v>0</v>
      </c>
      <c r="L339" s="54">
        <f t="shared" si="168"/>
        <v>0</v>
      </c>
      <c r="M339" s="54">
        <f t="shared" si="169"/>
        <v>0</v>
      </c>
      <c r="N339" s="54">
        <f t="shared" si="170"/>
        <v>0</v>
      </c>
      <c r="O339" s="54">
        <f t="shared" si="171"/>
        <v>0</v>
      </c>
      <c r="P339" s="54">
        <f t="shared" si="172"/>
        <v>0</v>
      </c>
      <c r="Q339" s="54">
        <f t="shared" si="173"/>
        <v>0</v>
      </c>
      <c r="R339" s="407">
        <f t="shared" si="174"/>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row>
    <row r="340" spans="2:99" outlineLevel="2">
      <c r="B340" s="47" t="s">
        <v>1068</v>
      </c>
      <c r="C340" s="224">
        <f t="shared" si="159"/>
        <v>0</v>
      </c>
      <c r="D340" s="224">
        <f t="shared" si="160"/>
        <v>0</v>
      </c>
      <c r="E340" s="224">
        <f t="shared" si="161"/>
        <v>0</v>
      </c>
      <c r="F340" s="224">
        <f t="shared" si="162"/>
        <v>0</v>
      </c>
      <c r="G340" s="224">
        <f t="shared" si="163"/>
        <v>0</v>
      </c>
      <c r="H340" s="224">
        <f t="shared" si="164"/>
        <v>0</v>
      </c>
      <c r="I340" s="224">
        <f t="shared" si="165"/>
        <v>0</v>
      </c>
      <c r="J340" s="224">
        <f t="shared" si="166"/>
        <v>0</v>
      </c>
      <c r="K340" s="224">
        <f t="shared" si="167"/>
        <v>0</v>
      </c>
      <c r="L340" s="224">
        <f t="shared" si="168"/>
        <v>0</v>
      </c>
      <c r="M340" s="224">
        <f t="shared" si="169"/>
        <v>0</v>
      </c>
      <c r="N340" s="224">
        <f t="shared" si="170"/>
        <v>0</v>
      </c>
      <c r="O340" s="224">
        <f t="shared" si="171"/>
        <v>0</v>
      </c>
      <c r="P340" s="224">
        <f t="shared" si="172"/>
        <v>0</v>
      </c>
      <c r="Q340" s="224">
        <f t="shared" si="173"/>
        <v>0</v>
      </c>
      <c r="R340" s="408">
        <f t="shared" si="174"/>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1069</v>
      </c>
      <c r="C341" s="55">
        <f t="shared" si="159"/>
        <v>0</v>
      </c>
      <c r="D341" s="55">
        <f t="shared" si="160"/>
        <v>0</v>
      </c>
      <c r="E341" s="55">
        <f t="shared" si="161"/>
        <v>0</v>
      </c>
      <c r="F341" s="55">
        <f t="shared" si="162"/>
        <v>0</v>
      </c>
      <c r="G341" s="55">
        <f t="shared" si="163"/>
        <v>0</v>
      </c>
      <c r="H341" s="55">
        <f t="shared" si="164"/>
        <v>0</v>
      </c>
      <c r="I341" s="55">
        <f t="shared" si="165"/>
        <v>0</v>
      </c>
      <c r="J341" s="55">
        <f t="shared" si="166"/>
        <v>0</v>
      </c>
      <c r="K341" s="55">
        <f t="shared" si="167"/>
        <v>0</v>
      </c>
      <c r="L341" s="55">
        <f t="shared" si="168"/>
        <v>0</v>
      </c>
      <c r="M341" s="55">
        <f t="shared" si="169"/>
        <v>0</v>
      </c>
      <c r="N341" s="55">
        <f t="shared" si="170"/>
        <v>0</v>
      </c>
      <c r="O341" s="55">
        <f t="shared" si="171"/>
        <v>0</v>
      </c>
      <c r="P341" s="55">
        <f t="shared" si="172"/>
        <v>0</v>
      </c>
      <c r="Q341" s="55">
        <f t="shared" si="173"/>
        <v>0</v>
      </c>
      <c r="R341" s="409">
        <f t="shared" si="174"/>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9"/>
        <v>0</v>
      </c>
      <c r="D342" s="54">
        <f t="shared" si="160"/>
        <v>0</v>
      </c>
      <c r="E342" s="54">
        <f t="shared" si="161"/>
        <v>0</v>
      </c>
      <c r="F342" s="54">
        <f t="shared" si="162"/>
        <v>0</v>
      </c>
      <c r="G342" s="54">
        <f t="shared" si="163"/>
        <v>0</v>
      </c>
      <c r="H342" s="54">
        <f t="shared" si="164"/>
        <v>0</v>
      </c>
      <c r="I342" s="54">
        <f t="shared" si="165"/>
        <v>0</v>
      </c>
      <c r="J342" s="54">
        <f t="shared" si="166"/>
        <v>0</v>
      </c>
      <c r="K342" s="54">
        <f t="shared" si="167"/>
        <v>0</v>
      </c>
      <c r="L342" s="54">
        <f t="shared" si="168"/>
        <v>0</v>
      </c>
      <c r="M342" s="54">
        <f t="shared" si="169"/>
        <v>0</v>
      </c>
      <c r="N342" s="54">
        <f t="shared" si="170"/>
        <v>0</v>
      </c>
      <c r="O342" s="54">
        <f t="shared" si="171"/>
        <v>0</v>
      </c>
      <c r="P342" s="54">
        <f t="shared" si="172"/>
        <v>0</v>
      </c>
      <c r="Q342" s="54">
        <f t="shared" si="173"/>
        <v>0</v>
      </c>
      <c r="R342" s="407">
        <f t="shared" si="174"/>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row>
    <row r="343" spans="2:99" outlineLevel="2">
      <c r="B343" s="47" t="s">
        <v>1068</v>
      </c>
      <c r="C343" s="224">
        <f t="shared" si="159"/>
        <v>0</v>
      </c>
      <c r="D343" s="224">
        <f t="shared" si="160"/>
        <v>0</v>
      </c>
      <c r="E343" s="224">
        <f t="shared" si="161"/>
        <v>0</v>
      </c>
      <c r="F343" s="224">
        <f t="shared" si="162"/>
        <v>0</v>
      </c>
      <c r="G343" s="224">
        <f t="shared" si="163"/>
        <v>0</v>
      </c>
      <c r="H343" s="224">
        <f t="shared" si="164"/>
        <v>0</v>
      </c>
      <c r="I343" s="224">
        <f t="shared" si="165"/>
        <v>0</v>
      </c>
      <c r="J343" s="224">
        <f t="shared" si="166"/>
        <v>0</v>
      </c>
      <c r="K343" s="224">
        <f t="shared" si="167"/>
        <v>0</v>
      </c>
      <c r="L343" s="224">
        <f t="shared" si="168"/>
        <v>0</v>
      </c>
      <c r="M343" s="224">
        <f t="shared" si="169"/>
        <v>0</v>
      </c>
      <c r="N343" s="224">
        <f t="shared" si="170"/>
        <v>0</v>
      </c>
      <c r="O343" s="224">
        <f t="shared" si="171"/>
        <v>0</v>
      </c>
      <c r="P343" s="224">
        <f t="shared" si="172"/>
        <v>0</v>
      </c>
      <c r="Q343" s="224">
        <f t="shared" si="173"/>
        <v>0</v>
      </c>
      <c r="R343" s="408">
        <f t="shared" si="174"/>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1069</v>
      </c>
      <c r="C344" s="55">
        <f t="shared" si="159"/>
        <v>0</v>
      </c>
      <c r="D344" s="55">
        <f t="shared" si="160"/>
        <v>0</v>
      </c>
      <c r="E344" s="55">
        <f t="shared" si="161"/>
        <v>0</v>
      </c>
      <c r="F344" s="55">
        <f t="shared" si="162"/>
        <v>0</v>
      </c>
      <c r="G344" s="55">
        <f t="shared" si="163"/>
        <v>0</v>
      </c>
      <c r="H344" s="55">
        <f t="shared" si="164"/>
        <v>0</v>
      </c>
      <c r="I344" s="55">
        <f t="shared" si="165"/>
        <v>0</v>
      </c>
      <c r="J344" s="55">
        <f t="shared" si="166"/>
        <v>0</v>
      </c>
      <c r="K344" s="55">
        <f t="shared" si="167"/>
        <v>0</v>
      </c>
      <c r="L344" s="55">
        <f t="shared" si="168"/>
        <v>0</v>
      </c>
      <c r="M344" s="55">
        <f t="shared" si="169"/>
        <v>0</v>
      </c>
      <c r="N344" s="55">
        <f t="shared" si="170"/>
        <v>0</v>
      </c>
      <c r="O344" s="55">
        <f t="shared" si="171"/>
        <v>0</v>
      </c>
      <c r="P344" s="55">
        <f t="shared" si="172"/>
        <v>0</v>
      </c>
      <c r="Q344" s="55">
        <f t="shared" si="173"/>
        <v>0</v>
      </c>
      <c r="R344" s="409">
        <f t="shared" si="174"/>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5">CHOOSE(d.Region,S345,AI345,AY345)</f>
        <v>0</v>
      </c>
      <c r="D345" s="54">
        <f t="shared" si="175"/>
        <v>0</v>
      </c>
      <c r="E345" s="54">
        <f t="shared" si="175"/>
        <v>0</v>
      </c>
      <c r="F345" s="54">
        <f t="shared" si="175"/>
        <v>0</v>
      </c>
      <c r="G345" s="54">
        <f t="shared" si="175"/>
        <v>0</v>
      </c>
      <c r="H345" s="54">
        <f t="shared" si="175"/>
        <v>0</v>
      </c>
      <c r="I345" s="54">
        <f t="shared" si="175"/>
        <v>0</v>
      </c>
      <c r="J345" s="54">
        <f t="shared" si="175"/>
        <v>0</v>
      </c>
      <c r="K345" s="54">
        <f t="shared" si="175"/>
        <v>0</v>
      </c>
      <c r="L345" s="54">
        <f t="shared" si="175"/>
        <v>0</v>
      </c>
      <c r="M345" s="54">
        <f t="shared" si="175"/>
        <v>0</v>
      </c>
      <c r="N345" s="54">
        <f t="shared" si="175"/>
        <v>0</v>
      </c>
      <c r="O345" s="54">
        <f t="shared" si="175"/>
        <v>0</v>
      </c>
      <c r="P345" s="54">
        <f t="shared" si="175"/>
        <v>0</v>
      </c>
      <c r="Q345" s="54">
        <f t="shared" si="175"/>
        <v>0</v>
      </c>
      <c r="R345" s="407">
        <f t="shared" si="175"/>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row>
    <row r="346" spans="2:99" outlineLevel="2">
      <c r="B346" s="47" t="s">
        <v>1068</v>
      </c>
      <c r="C346" s="224">
        <f t="shared" si="175"/>
        <v>0</v>
      </c>
      <c r="D346" s="224">
        <f t="shared" si="175"/>
        <v>0</v>
      </c>
      <c r="E346" s="224">
        <f t="shared" si="175"/>
        <v>0</v>
      </c>
      <c r="F346" s="224">
        <f t="shared" si="175"/>
        <v>0</v>
      </c>
      <c r="G346" s="224">
        <f t="shared" si="175"/>
        <v>0</v>
      </c>
      <c r="H346" s="224">
        <f t="shared" si="175"/>
        <v>0</v>
      </c>
      <c r="I346" s="224">
        <f t="shared" si="175"/>
        <v>0</v>
      </c>
      <c r="J346" s="224">
        <f t="shared" si="175"/>
        <v>0</v>
      </c>
      <c r="K346" s="224">
        <f t="shared" si="175"/>
        <v>0</v>
      </c>
      <c r="L346" s="224">
        <f t="shared" si="175"/>
        <v>0</v>
      </c>
      <c r="M346" s="224">
        <f t="shared" si="175"/>
        <v>0</v>
      </c>
      <c r="N346" s="224">
        <f t="shared" si="175"/>
        <v>0</v>
      </c>
      <c r="O346" s="224">
        <f t="shared" si="175"/>
        <v>0</v>
      </c>
      <c r="P346" s="224">
        <f t="shared" si="175"/>
        <v>0</v>
      </c>
      <c r="Q346" s="224">
        <f t="shared" si="175"/>
        <v>0</v>
      </c>
      <c r="R346" s="408">
        <f t="shared" si="175"/>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1069</v>
      </c>
      <c r="C347" s="55">
        <f t="shared" si="175"/>
        <v>0</v>
      </c>
      <c r="D347" s="55">
        <f t="shared" si="175"/>
        <v>0</v>
      </c>
      <c r="E347" s="55">
        <f t="shared" si="175"/>
        <v>0</v>
      </c>
      <c r="F347" s="55">
        <f t="shared" si="175"/>
        <v>0</v>
      </c>
      <c r="G347" s="55">
        <f t="shared" si="175"/>
        <v>0</v>
      </c>
      <c r="H347" s="55">
        <f t="shared" si="175"/>
        <v>0</v>
      </c>
      <c r="I347" s="55">
        <f t="shared" si="175"/>
        <v>0</v>
      </c>
      <c r="J347" s="55">
        <f t="shared" si="175"/>
        <v>0</v>
      </c>
      <c r="K347" s="55">
        <f t="shared" si="175"/>
        <v>0</v>
      </c>
      <c r="L347" s="55">
        <f t="shared" si="175"/>
        <v>0</v>
      </c>
      <c r="M347" s="55">
        <f t="shared" si="175"/>
        <v>0</v>
      </c>
      <c r="N347" s="55">
        <f t="shared" si="175"/>
        <v>0</v>
      </c>
      <c r="O347" s="55">
        <f t="shared" si="175"/>
        <v>0</v>
      </c>
      <c r="P347" s="55">
        <f t="shared" si="175"/>
        <v>0</v>
      </c>
      <c r="Q347" s="55">
        <f t="shared" si="175"/>
        <v>0</v>
      </c>
      <c r="R347" s="409">
        <f t="shared" si="175"/>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9"/>
        <v>0</v>
      </c>
      <c r="D348" s="54">
        <f t="shared" si="160"/>
        <v>0</v>
      </c>
      <c r="E348" s="54">
        <f t="shared" si="161"/>
        <v>0</v>
      </c>
      <c r="F348" s="54">
        <f t="shared" si="162"/>
        <v>0</v>
      </c>
      <c r="G348" s="54">
        <f t="shared" si="163"/>
        <v>0</v>
      </c>
      <c r="H348" s="54">
        <f t="shared" si="164"/>
        <v>0</v>
      </c>
      <c r="I348" s="54">
        <f t="shared" si="165"/>
        <v>0</v>
      </c>
      <c r="J348" s="54">
        <f t="shared" si="166"/>
        <v>0</v>
      </c>
      <c r="K348" s="54">
        <f t="shared" si="167"/>
        <v>0</v>
      </c>
      <c r="L348" s="54">
        <f t="shared" si="168"/>
        <v>0</v>
      </c>
      <c r="M348" s="54">
        <f t="shared" si="169"/>
        <v>0</v>
      </c>
      <c r="N348" s="54">
        <f t="shared" si="170"/>
        <v>0</v>
      </c>
      <c r="O348" s="54">
        <f t="shared" si="171"/>
        <v>0</v>
      </c>
      <c r="P348" s="54">
        <f t="shared" si="172"/>
        <v>0</v>
      </c>
      <c r="Q348" s="54">
        <f t="shared" si="173"/>
        <v>0</v>
      </c>
      <c r="R348" s="407">
        <f t="shared" si="174"/>
        <v>0</v>
      </c>
      <c r="S348" s="324">
        <f>S333</f>
        <v>0</v>
      </c>
      <c r="T348" s="324">
        <f t="shared" ref="T348:BN348" si="176">T333</f>
        <v>0</v>
      </c>
      <c r="U348" s="324">
        <f t="shared" si="176"/>
        <v>0</v>
      </c>
      <c r="V348" s="324">
        <f t="shared" si="176"/>
        <v>0</v>
      </c>
      <c r="W348" s="324">
        <f t="shared" si="176"/>
        <v>0</v>
      </c>
      <c r="X348" s="324">
        <f t="shared" si="176"/>
        <v>0</v>
      </c>
      <c r="Y348" s="324">
        <f t="shared" si="176"/>
        <v>0</v>
      </c>
      <c r="Z348" s="324">
        <f t="shared" si="176"/>
        <v>0</v>
      </c>
      <c r="AA348" s="324">
        <f t="shared" si="176"/>
        <v>0</v>
      </c>
      <c r="AB348" s="324">
        <f t="shared" si="176"/>
        <v>0</v>
      </c>
      <c r="AC348" s="324">
        <f t="shared" si="176"/>
        <v>0</v>
      </c>
      <c r="AD348" s="324">
        <f t="shared" si="176"/>
        <v>0</v>
      </c>
      <c r="AE348" s="324">
        <f t="shared" si="176"/>
        <v>0</v>
      </c>
      <c r="AF348" s="324">
        <f t="shared" si="176"/>
        <v>0</v>
      </c>
      <c r="AG348" s="324">
        <f t="shared" si="176"/>
        <v>0</v>
      </c>
      <c r="AH348" s="324">
        <f t="shared" si="176"/>
        <v>0</v>
      </c>
      <c r="AI348" s="324">
        <f t="shared" si="176"/>
        <v>0</v>
      </c>
      <c r="AJ348" s="324">
        <f t="shared" si="176"/>
        <v>0</v>
      </c>
      <c r="AK348" s="324">
        <f t="shared" si="176"/>
        <v>0</v>
      </c>
      <c r="AL348" s="324">
        <f t="shared" si="176"/>
        <v>0</v>
      </c>
      <c r="AM348" s="324">
        <f t="shared" si="176"/>
        <v>0</v>
      </c>
      <c r="AN348" s="324">
        <f t="shared" si="176"/>
        <v>0</v>
      </c>
      <c r="AO348" s="324">
        <f t="shared" si="176"/>
        <v>0</v>
      </c>
      <c r="AP348" s="324">
        <f t="shared" si="176"/>
        <v>0</v>
      </c>
      <c r="AQ348" s="324">
        <f t="shared" si="176"/>
        <v>0</v>
      </c>
      <c r="AR348" s="324">
        <f t="shared" si="176"/>
        <v>0</v>
      </c>
      <c r="AS348" s="324">
        <f t="shared" si="176"/>
        <v>0</v>
      </c>
      <c r="AT348" s="324">
        <f t="shared" si="176"/>
        <v>0</v>
      </c>
      <c r="AU348" s="324">
        <f t="shared" si="176"/>
        <v>0</v>
      </c>
      <c r="AV348" s="324">
        <f t="shared" si="176"/>
        <v>0</v>
      </c>
      <c r="AW348" s="324">
        <f t="shared" si="176"/>
        <v>0</v>
      </c>
      <c r="AX348" s="324">
        <f t="shared" si="176"/>
        <v>0</v>
      </c>
      <c r="AY348" s="324">
        <f t="shared" si="176"/>
        <v>0</v>
      </c>
      <c r="AZ348" s="324">
        <f t="shared" si="176"/>
        <v>0</v>
      </c>
      <c r="BA348" s="324">
        <f t="shared" si="176"/>
        <v>0</v>
      </c>
      <c r="BB348" s="324">
        <f t="shared" si="176"/>
        <v>0</v>
      </c>
      <c r="BC348" s="324">
        <f t="shared" si="176"/>
        <v>0</v>
      </c>
      <c r="BD348" s="324">
        <f t="shared" si="176"/>
        <v>0</v>
      </c>
      <c r="BE348" s="324">
        <f t="shared" si="176"/>
        <v>0</v>
      </c>
      <c r="BF348" s="324">
        <f t="shared" si="176"/>
        <v>0</v>
      </c>
      <c r="BG348" s="324">
        <f t="shared" si="176"/>
        <v>0</v>
      </c>
      <c r="BH348" s="324">
        <f t="shared" si="176"/>
        <v>0</v>
      </c>
      <c r="BI348" s="324">
        <f t="shared" si="176"/>
        <v>0</v>
      </c>
      <c r="BJ348" s="324">
        <f t="shared" si="176"/>
        <v>0</v>
      </c>
      <c r="BK348" s="324">
        <f t="shared" si="176"/>
        <v>0</v>
      </c>
      <c r="BL348" s="324">
        <f t="shared" si="176"/>
        <v>0</v>
      </c>
      <c r="BM348" s="324">
        <f t="shared" si="176"/>
        <v>0</v>
      </c>
      <c r="BN348" s="324">
        <f t="shared" si="176"/>
        <v>0</v>
      </c>
      <c r="BO348" s="324">
        <f t="shared" ref="BO348:CT348" si="177">BO333</f>
        <v>0</v>
      </c>
      <c r="BP348" s="324">
        <f t="shared" si="177"/>
        <v>0</v>
      </c>
      <c r="BQ348" s="324">
        <f t="shared" si="177"/>
        <v>0</v>
      </c>
      <c r="BR348" s="324">
        <f t="shared" si="177"/>
        <v>0</v>
      </c>
      <c r="BS348" s="324">
        <f t="shared" si="177"/>
        <v>0</v>
      </c>
      <c r="BT348" s="324">
        <f t="shared" si="177"/>
        <v>0</v>
      </c>
      <c r="BU348" s="324">
        <f t="shared" si="177"/>
        <v>0</v>
      </c>
      <c r="BV348" s="324">
        <f t="shared" si="177"/>
        <v>0</v>
      </c>
      <c r="BW348" s="324">
        <f t="shared" si="177"/>
        <v>0</v>
      </c>
      <c r="BX348" s="324">
        <f t="shared" si="177"/>
        <v>0</v>
      </c>
      <c r="BY348" s="324">
        <f t="shared" si="177"/>
        <v>0</v>
      </c>
      <c r="BZ348" s="324">
        <f t="shared" si="177"/>
        <v>0</v>
      </c>
      <c r="CA348" s="324">
        <f t="shared" si="177"/>
        <v>0</v>
      </c>
      <c r="CB348" s="324">
        <f t="shared" si="177"/>
        <v>0</v>
      </c>
      <c r="CC348" s="324">
        <f t="shared" si="177"/>
        <v>0</v>
      </c>
      <c r="CD348" s="324">
        <f t="shared" si="177"/>
        <v>0</v>
      </c>
      <c r="CE348" s="324">
        <f t="shared" si="177"/>
        <v>0</v>
      </c>
      <c r="CF348" s="324">
        <f t="shared" si="177"/>
        <v>0</v>
      </c>
      <c r="CG348" s="324">
        <f t="shared" si="177"/>
        <v>0</v>
      </c>
      <c r="CH348" s="324">
        <f t="shared" si="177"/>
        <v>0</v>
      </c>
      <c r="CI348" s="324">
        <f t="shared" si="177"/>
        <v>0</v>
      </c>
      <c r="CJ348" s="324">
        <f t="shared" si="177"/>
        <v>0</v>
      </c>
      <c r="CK348" s="324">
        <f t="shared" si="177"/>
        <v>0</v>
      </c>
      <c r="CL348" s="324">
        <f t="shared" si="177"/>
        <v>0</v>
      </c>
      <c r="CM348" s="324">
        <f t="shared" si="177"/>
        <v>0</v>
      </c>
      <c r="CN348" s="324">
        <f t="shared" si="177"/>
        <v>0</v>
      </c>
      <c r="CO348" s="324">
        <f t="shared" si="177"/>
        <v>0</v>
      </c>
      <c r="CP348" s="324">
        <f t="shared" si="177"/>
        <v>0</v>
      </c>
      <c r="CQ348" s="324">
        <f t="shared" si="177"/>
        <v>0</v>
      </c>
      <c r="CR348" s="324">
        <f t="shared" si="177"/>
        <v>0</v>
      </c>
      <c r="CS348" s="324">
        <f t="shared" si="177"/>
        <v>0</v>
      </c>
      <c r="CT348" s="324">
        <f t="shared" si="177"/>
        <v>0</v>
      </c>
      <c r="CU348" s="27"/>
    </row>
    <row r="349" spans="2:99" outlineLevel="2">
      <c r="B349" s="47" t="s">
        <v>1068</v>
      </c>
      <c r="C349" s="224">
        <f t="shared" si="159"/>
        <v>0</v>
      </c>
      <c r="D349" s="224">
        <f t="shared" si="160"/>
        <v>0</v>
      </c>
      <c r="E349" s="224">
        <f t="shared" si="161"/>
        <v>0</v>
      </c>
      <c r="F349" s="224">
        <f t="shared" si="162"/>
        <v>0</v>
      </c>
      <c r="G349" s="224">
        <f t="shared" si="163"/>
        <v>0</v>
      </c>
      <c r="H349" s="224">
        <f t="shared" si="164"/>
        <v>0</v>
      </c>
      <c r="I349" s="224">
        <f t="shared" si="165"/>
        <v>0</v>
      </c>
      <c r="J349" s="224">
        <f t="shared" si="166"/>
        <v>0</v>
      </c>
      <c r="K349" s="224">
        <f t="shared" si="167"/>
        <v>0</v>
      </c>
      <c r="L349" s="224">
        <f t="shared" si="168"/>
        <v>0</v>
      </c>
      <c r="M349" s="224">
        <f t="shared" si="169"/>
        <v>0</v>
      </c>
      <c r="N349" s="224">
        <f t="shared" si="170"/>
        <v>0</v>
      </c>
      <c r="O349" s="224">
        <f t="shared" si="171"/>
        <v>0</v>
      </c>
      <c r="P349" s="224">
        <f t="shared" si="172"/>
        <v>0</v>
      </c>
      <c r="Q349" s="224">
        <f t="shared" si="173"/>
        <v>0</v>
      </c>
      <c r="R349" s="408">
        <f t="shared" si="174"/>
        <v>0</v>
      </c>
      <c r="S349" s="324">
        <f t="shared" ref="S349:BN349" si="178">S334</f>
        <v>0</v>
      </c>
      <c r="T349" s="324">
        <f t="shared" si="178"/>
        <v>0</v>
      </c>
      <c r="U349" s="324">
        <f t="shared" si="178"/>
        <v>0</v>
      </c>
      <c r="V349" s="324">
        <f t="shared" si="178"/>
        <v>0</v>
      </c>
      <c r="W349" s="324">
        <f t="shared" si="178"/>
        <v>0</v>
      </c>
      <c r="X349" s="324">
        <f t="shared" si="178"/>
        <v>0</v>
      </c>
      <c r="Y349" s="324">
        <f t="shared" si="178"/>
        <v>0</v>
      </c>
      <c r="Z349" s="324">
        <f t="shared" si="178"/>
        <v>0</v>
      </c>
      <c r="AA349" s="324">
        <f t="shared" si="178"/>
        <v>0</v>
      </c>
      <c r="AB349" s="324">
        <f t="shared" si="178"/>
        <v>0</v>
      </c>
      <c r="AC349" s="324">
        <f t="shared" si="178"/>
        <v>0</v>
      </c>
      <c r="AD349" s="324">
        <f t="shared" si="178"/>
        <v>0</v>
      </c>
      <c r="AE349" s="324">
        <f t="shared" si="178"/>
        <v>0</v>
      </c>
      <c r="AF349" s="324">
        <f t="shared" si="178"/>
        <v>0</v>
      </c>
      <c r="AG349" s="324">
        <f t="shared" si="178"/>
        <v>0</v>
      </c>
      <c r="AH349" s="324">
        <f t="shared" si="178"/>
        <v>0</v>
      </c>
      <c r="AI349" s="324">
        <f t="shared" si="178"/>
        <v>0</v>
      </c>
      <c r="AJ349" s="324">
        <f t="shared" si="178"/>
        <v>0</v>
      </c>
      <c r="AK349" s="324">
        <f t="shared" si="178"/>
        <v>0</v>
      </c>
      <c r="AL349" s="324">
        <f t="shared" si="178"/>
        <v>0</v>
      </c>
      <c r="AM349" s="324">
        <f t="shared" si="178"/>
        <v>0</v>
      </c>
      <c r="AN349" s="324">
        <f t="shared" si="178"/>
        <v>0</v>
      </c>
      <c r="AO349" s="324">
        <f t="shared" si="178"/>
        <v>0</v>
      </c>
      <c r="AP349" s="324">
        <f t="shared" si="178"/>
        <v>0</v>
      </c>
      <c r="AQ349" s="324">
        <f t="shared" si="178"/>
        <v>0</v>
      </c>
      <c r="AR349" s="324">
        <f t="shared" si="178"/>
        <v>0</v>
      </c>
      <c r="AS349" s="324">
        <f t="shared" si="178"/>
        <v>0</v>
      </c>
      <c r="AT349" s="324">
        <f t="shared" si="178"/>
        <v>0</v>
      </c>
      <c r="AU349" s="324">
        <f t="shared" si="178"/>
        <v>0</v>
      </c>
      <c r="AV349" s="324">
        <f t="shared" si="178"/>
        <v>0</v>
      </c>
      <c r="AW349" s="324">
        <f t="shared" si="178"/>
        <v>0</v>
      </c>
      <c r="AX349" s="324">
        <f t="shared" si="178"/>
        <v>0</v>
      </c>
      <c r="AY349" s="324">
        <f t="shared" si="178"/>
        <v>0</v>
      </c>
      <c r="AZ349" s="324">
        <f t="shared" si="178"/>
        <v>0</v>
      </c>
      <c r="BA349" s="324">
        <f t="shared" si="178"/>
        <v>0</v>
      </c>
      <c r="BB349" s="324">
        <f t="shared" si="178"/>
        <v>0</v>
      </c>
      <c r="BC349" s="324">
        <f t="shared" si="178"/>
        <v>0</v>
      </c>
      <c r="BD349" s="324">
        <f t="shared" si="178"/>
        <v>0</v>
      </c>
      <c r="BE349" s="324">
        <f t="shared" si="178"/>
        <v>0</v>
      </c>
      <c r="BF349" s="324">
        <f t="shared" si="178"/>
        <v>0</v>
      </c>
      <c r="BG349" s="324">
        <f t="shared" si="178"/>
        <v>0</v>
      </c>
      <c r="BH349" s="324">
        <f t="shared" si="178"/>
        <v>0</v>
      </c>
      <c r="BI349" s="324">
        <f t="shared" si="178"/>
        <v>0</v>
      </c>
      <c r="BJ349" s="324">
        <f t="shared" si="178"/>
        <v>0</v>
      </c>
      <c r="BK349" s="324">
        <f t="shared" si="178"/>
        <v>0</v>
      </c>
      <c r="BL349" s="324">
        <f t="shared" si="178"/>
        <v>0</v>
      </c>
      <c r="BM349" s="324">
        <f t="shared" si="178"/>
        <v>0</v>
      </c>
      <c r="BN349" s="324">
        <f t="shared" si="178"/>
        <v>0</v>
      </c>
      <c r="BO349" s="324">
        <f t="shared" ref="BO349:CT349" si="179">BO334</f>
        <v>0</v>
      </c>
      <c r="BP349" s="324">
        <f t="shared" si="179"/>
        <v>0</v>
      </c>
      <c r="BQ349" s="324">
        <f t="shared" si="179"/>
        <v>0</v>
      </c>
      <c r="BR349" s="324">
        <f t="shared" si="179"/>
        <v>0</v>
      </c>
      <c r="BS349" s="324">
        <f t="shared" si="179"/>
        <v>0</v>
      </c>
      <c r="BT349" s="324">
        <f t="shared" si="179"/>
        <v>0</v>
      </c>
      <c r="BU349" s="324">
        <f t="shared" si="179"/>
        <v>0</v>
      </c>
      <c r="BV349" s="324">
        <f t="shared" si="179"/>
        <v>0</v>
      </c>
      <c r="BW349" s="324">
        <f t="shared" si="179"/>
        <v>0</v>
      </c>
      <c r="BX349" s="324">
        <f t="shared" si="179"/>
        <v>0</v>
      </c>
      <c r="BY349" s="324">
        <f t="shared" si="179"/>
        <v>0</v>
      </c>
      <c r="BZ349" s="324">
        <f t="shared" si="179"/>
        <v>0</v>
      </c>
      <c r="CA349" s="324">
        <f t="shared" si="179"/>
        <v>0</v>
      </c>
      <c r="CB349" s="324">
        <f t="shared" si="179"/>
        <v>0</v>
      </c>
      <c r="CC349" s="324">
        <f t="shared" si="179"/>
        <v>0</v>
      </c>
      <c r="CD349" s="324">
        <f t="shared" si="179"/>
        <v>0</v>
      </c>
      <c r="CE349" s="324">
        <f t="shared" si="179"/>
        <v>0</v>
      </c>
      <c r="CF349" s="324">
        <f t="shared" si="179"/>
        <v>0</v>
      </c>
      <c r="CG349" s="324">
        <f t="shared" si="179"/>
        <v>0</v>
      </c>
      <c r="CH349" s="324">
        <f t="shared" si="179"/>
        <v>0</v>
      </c>
      <c r="CI349" s="324">
        <f t="shared" si="179"/>
        <v>0</v>
      </c>
      <c r="CJ349" s="324">
        <f t="shared" si="179"/>
        <v>0</v>
      </c>
      <c r="CK349" s="324">
        <f t="shared" si="179"/>
        <v>0</v>
      </c>
      <c r="CL349" s="324">
        <f t="shared" si="179"/>
        <v>0</v>
      </c>
      <c r="CM349" s="324">
        <f t="shared" si="179"/>
        <v>0</v>
      </c>
      <c r="CN349" s="324">
        <f t="shared" si="179"/>
        <v>0</v>
      </c>
      <c r="CO349" s="324">
        <f t="shared" si="179"/>
        <v>0</v>
      </c>
      <c r="CP349" s="324">
        <f t="shared" si="179"/>
        <v>0</v>
      </c>
      <c r="CQ349" s="324">
        <f t="shared" si="179"/>
        <v>0</v>
      </c>
      <c r="CR349" s="324">
        <f t="shared" si="179"/>
        <v>0</v>
      </c>
      <c r="CS349" s="324">
        <f t="shared" si="179"/>
        <v>0</v>
      </c>
      <c r="CT349" s="324">
        <f t="shared" si="179"/>
        <v>0</v>
      </c>
    </row>
    <row r="350" spans="2:99" outlineLevel="2">
      <c r="B350" s="48" t="s">
        <v>1069</v>
      </c>
      <c r="C350" s="55">
        <f t="shared" si="159"/>
        <v>0</v>
      </c>
      <c r="D350" s="55">
        <f t="shared" si="160"/>
        <v>0</v>
      </c>
      <c r="E350" s="55">
        <f t="shared" si="161"/>
        <v>0</v>
      </c>
      <c r="F350" s="55">
        <f t="shared" si="162"/>
        <v>0</v>
      </c>
      <c r="G350" s="55">
        <f t="shared" si="163"/>
        <v>0</v>
      </c>
      <c r="H350" s="55">
        <f t="shared" si="164"/>
        <v>0</v>
      </c>
      <c r="I350" s="55">
        <f t="shared" si="165"/>
        <v>0</v>
      </c>
      <c r="J350" s="55">
        <f t="shared" si="166"/>
        <v>0</v>
      </c>
      <c r="K350" s="55">
        <f t="shared" si="167"/>
        <v>0</v>
      </c>
      <c r="L350" s="55">
        <f t="shared" si="168"/>
        <v>0</v>
      </c>
      <c r="M350" s="55">
        <f t="shared" si="169"/>
        <v>0</v>
      </c>
      <c r="N350" s="55">
        <f t="shared" si="170"/>
        <v>0</v>
      </c>
      <c r="O350" s="55">
        <f t="shared" si="171"/>
        <v>0</v>
      </c>
      <c r="P350" s="55">
        <f t="shared" si="172"/>
        <v>0</v>
      </c>
      <c r="Q350" s="55">
        <f t="shared" si="173"/>
        <v>0</v>
      </c>
      <c r="R350" s="409">
        <f t="shared" si="174"/>
        <v>0</v>
      </c>
      <c r="S350" s="324">
        <f t="shared" ref="S350:BN350" si="180">S335</f>
        <v>0</v>
      </c>
      <c r="T350" s="324">
        <f t="shared" si="180"/>
        <v>0</v>
      </c>
      <c r="U350" s="324">
        <f t="shared" si="180"/>
        <v>0</v>
      </c>
      <c r="V350" s="324">
        <f t="shared" si="180"/>
        <v>0</v>
      </c>
      <c r="W350" s="324">
        <f t="shared" si="180"/>
        <v>0</v>
      </c>
      <c r="X350" s="324">
        <f t="shared" si="180"/>
        <v>0</v>
      </c>
      <c r="Y350" s="324">
        <f t="shared" si="180"/>
        <v>0</v>
      </c>
      <c r="Z350" s="324">
        <f t="shared" si="180"/>
        <v>0</v>
      </c>
      <c r="AA350" s="324">
        <f t="shared" si="180"/>
        <v>0</v>
      </c>
      <c r="AB350" s="324">
        <f t="shared" si="180"/>
        <v>0</v>
      </c>
      <c r="AC350" s="324">
        <f t="shared" si="180"/>
        <v>0</v>
      </c>
      <c r="AD350" s="324">
        <f t="shared" si="180"/>
        <v>0</v>
      </c>
      <c r="AE350" s="324">
        <f t="shared" si="180"/>
        <v>0</v>
      </c>
      <c r="AF350" s="324">
        <f t="shared" si="180"/>
        <v>0</v>
      </c>
      <c r="AG350" s="324">
        <f t="shared" si="180"/>
        <v>0</v>
      </c>
      <c r="AH350" s="324">
        <f t="shared" si="180"/>
        <v>0</v>
      </c>
      <c r="AI350" s="324">
        <f t="shared" si="180"/>
        <v>0</v>
      </c>
      <c r="AJ350" s="324">
        <f t="shared" si="180"/>
        <v>0</v>
      </c>
      <c r="AK350" s="324">
        <f t="shared" si="180"/>
        <v>0</v>
      </c>
      <c r="AL350" s="324">
        <f t="shared" si="180"/>
        <v>0</v>
      </c>
      <c r="AM350" s="324">
        <f t="shared" si="180"/>
        <v>0</v>
      </c>
      <c r="AN350" s="324">
        <f t="shared" si="180"/>
        <v>0</v>
      </c>
      <c r="AO350" s="324">
        <f t="shared" si="180"/>
        <v>0</v>
      </c>
      <c r="AP350" s="324">
        <f t="shared" si="180"/>
        <v>0</v>
      </c>
      <c r="AQ350" s="324">
        <f t="shared" si="180"/>
        <v>0</v>
      </c>
      <c r="AR350" s="324">
        <f t="shared" si="180"/>
        <v>0</v>
      </c>
      <c r="AS350" s="324">
        <f t="shared" si="180"/>
        <v>0</v>
      </c>
      <c r="AT350" s="324">
        <f t="shared" si="180"/>
        <v>0</v>
      </c>
      <c r="AU350" s="324">
        <f t="shared" si="180"/>
        <v>0</v>
      </c>
      <c r="AV350" s="324">
        <f t="shared" si="180"/>
        <v>0</v>
      </c>
      <c r="AW350" s="324">
        <f t="shared" si="180"/>
        <v>0</v>
      </c>
      <c r="AX350" s="324">
        <f t="shared" si="180"/>
        <v>0</v>
      </c>
      <c r="AY350" s="324">
        <f t="shared" si="180"/>
        <v>0</v>
      </c>
      <c r="AZ350" s="324">
        <f t="shared" si="180"/>
        <v>0</v>
      </c>
      <c r="BA350" s="324">
        <f t="shared" si="180"/>
        <v>0</v>
      </c>
      <c r="BB350" s="324">
        <f t="shared" si="180"/>
        <v>0</v>
      </c>
      <c r="BC350" s="324">
        <f t="shared" si="180"/>
        <v>0</v>
      </c>
      <c r="BD350" s="324">
        <f t="shared" si="180"/>
        <v>0</v>
      </c>
      <c r="BE350" s="324">
        <f t="shared" si="180"/>
        <v>0</v>
      </c>
      <c r="BF350" s="324">
        <f t="shared" si="180"/>
        <v>0</v>
      </c>
      <c r="BG350" s="324">
        <f t="shared" si="180"/>
        <v>0</v>
      </c>
      <c r="BH350" s="324">
        <f t="shared" si="180"/>
        <v>0</v>
      </c>
      <c r="BI350" s="324">
        <f t="shared" si="180"/>
        <v>0</v>
      </c>
      <c r="BJ350" s="324">
        <f t="shared" si="180"/>
        <v>0</v>
      </c>
      <c r="BK350" s="324">
        <f t="shared" si="180"/>
        <v>0</v>
      </c>
      <c r="BL350" s="324">
        <f t="shared" si="180"/>
        <v>0</v>
      </c>
      <c r="BM350" s="324">
        <f t="shared" si="180"/>
        <v>0</v>
      </c>
      <c r="BN350" s="324">
        <f t="shared" si="180"/>
        <v>0</v>
      </c>
      <c r="BO350" s="324">
        <f t="shared" ref="BO350:CT350" si="181">BO335</f>
        <v>0</v>
      </c>
      <c r="BP350" s="324">
        <f t="shared" si="181"/>
        <v>0</v>
      </c>
      <c r="BQ350" s="324">
        <f t="shared" si="181"/>
        <v>0</v>
      </c>
      <c r="BR350" s="324">
        <f t="shared" si="181"/>
        <v>0</v>
      </c>
      <c r="BS350" s="324">
        <f t="shared" si="181"/>
        <v>0</v>
      </c>
      <c r="BT350" s="324">
        <f t="shared" si="181"/>
        <v>0</v>
      </c>
      <c r="BU350" s="324">
        <f t="shared" si="181"/>
        <v>0</v>
      </c>
      <c r="BV350" s="324">
        <f t="shared" si="181"/>
        <v>0</v>
      </c>
      <c r="BW350" s="324">
        <f t="shared" si="181"/>
        <v>0</v>
      </c>
      <c r="BX350" s="324">
        <f t="shared" si="181"/>
        <v>0</v>
      </c>
      <c r="BY350" s="324">
        <f t="shared" si="181"/>
        <v>0</v>
      </c>
      <c r="BZ350" s="324">
        <f t="shared" si="181"/>
        <v>0</v>
      </c>
      <c r="CA350" s="324">
        <f t="shared" si="181"/>
        <v>0</v>
      </c>
      <c r="CB350" s="324">
        <f t="shared" si="181"/>
        <v>0</v>
      </c>
      <c r="CC350" s="324">
        <f t="shared" si="181"/>
        <v>0</v>
      </c>
      <c r="CD350" s="324">
        <f t="shared" si="181"/>
        <v>0</v>
      </c>
      <c r="CE350" s="324">
        <f t="shared" si="181"/>
        <v>0</v>
      </c>
      <c r="CF350" s="324">
        <f t="shared" si="181"/>
        <v>0</v>
      </c>
      <c r="CG350" s="324">
        <f t="shared" si="181"/>
        <v>0</v>
      </c>
      <c r="CH350" s="324">
        <f t="shared" si="181"/>
        <v>0</v>
      </c>
      <c r="CI350" s="324">
        <f t="shared" si="181"/>
        <v>0</v>
      </c>
      <c r="CJ350" s="324">
        <f t="shared" si="181"/>
        <v>0</v>
      </c>
      <c r="CK350" s="324">
        <f t="shared" si="181"/>
        <v>0</v>
      </c>
      <c r="CL350" s="324">
        <f t="shared" si="181"/>
        <v>0</v>
      </c>
      <c r="CM350" s="324">
        <f t="shared" si="181"/>
        <v>0</v>
      </c>
      <c r="CN350" s="324">
        <f t="shared" si="181"/>
        <v>0</v>
      </c>
      <c r="CO350" s="324">
        <f t="shared" si="181"/>
        <v>0</v>
      </c>
      <c r="CP350" s="324">
        <f t="shared" si="181"/>
        <v>0</v>
      </c>
      <c r="CQ350" s="324">
        <f t="shared" si="181"/>
        <v>0</v>
      </c>
      <c r="CR350" s="324">
        <f t="shared" si="181"/>
        <v>0</v>
      </c>
      <c r="CS350" s="324">
        <f t="shared" si="181"/>
        <v>0</v>
      </c>
      <c r="CT350" s="324">
        <f t="shared" si="181"/>
        <v>0</v>
      </c>
    </row>
    <row r="351" spans="2:99" ht="24.5" outlineLevel="1">
      <c r="B351" s="46" t="str">
        <f>"Grazing Intensity 2
"&amp;$B$165&amp;": Ewe Lambs"</f>
        <v>Grazing Intensity 2
Standard (7mo): Ewe Lambs</v>
      </c>
      <c r="C351" s="54">
        <f t="shared" si="159"/>
        <v>0</v>
      </c>
      <c r="D351" s="54">
        <f t="shared" si="160"/>
        <v>0</v>
      </c>
      <c r="E351" s="54">
        <f t="shared" si="161"/>
        <v>0</v>
      </c>
      <c r="F351" s="54">
        <f t="shared" si="162"/>
        <v>0</v>
      </c>
      <c r="G351" s="54">
        <f t="shared" si="163"/>
        <v>0</v>
      </c>
      <c r="H351" s="54">
        <f t="shared" si="164"/>
        <v>0</v>
      </c>
      <c r="I351" s="54">
        <f t="shared" si="165"/>
        <v>0</v>
      </c>
      <c r="J351" s="54">
        <f t="shared" si="166"/>
        <v>0</v>
      </c>
      <c r="K351" s="54">
        <f t="shared" si="167"/>
        <v>0</v>
      </c>
      <c r="L351" s="54">
        <f t="shared" si="168"/>
        <v>0</v>
      </c>
      <c r="M351" s="54">
        <f t="shared" si="169"/>
        <v>0</v>
      </c>
      <c r="N351" s="54">
        <f t="shared" si="170"/>
        <v>0</v>
      </c>
      <c r="O351" s="54">
        <f t="shared" si="171"/>
        <v>0</v>
      </c>
      <c r="P351" s="54">
        <f t="shared" si="172"/>
        <v>0</v>
      </c>
      <c r="Q351" s="54">
        <f t="shared" si="173"/>
        <v>0</v>
      </c>
      <c r="R351" s="407">
        <f t="shared" si="174"/>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row>
    <row r="352" spans="2:99" outlineLevel="1">
      <c r="B352" s="47" t="s">
        <v>1068</v>
      </c>
      <c r="C352" s="224">
        <f t="shared" si="159"/>
        <v>0</v>
      </c>
      <c r="D352" s="224">
        <f t="shared" si="160"/>
        <v>0</v>
      </c>
      <c r="E352" s="224">
        <f t="shared" si="161"/>
        <v>0</v>
      </c>
      <c r="F352" s="224">
        <f t="shared" si="162"/>
        <v>0</v>
      </c>
      <c r="G352" s="224">
        <f t="shared" si="163"/>
        <v>0</v>
      </c>
      <c r="H352" s="224">
        <f t="shared" si="164"/>
        <v>0</v>
      </c>
      <c r="I352" s="224">
        <f t="shared" si="165"/>
        <v>0</v>
      </c>
      <c r="J352" s="224">
        <f t="shared" si="166"/>
        <v>0</v>
      </c>
      <c r="K352" s="224">
        <f t="shared" si="167"/>
        <v>0</v>
      </c>
      <c r="L352" s="224">
        <f t="shared" si="168"/>
        <v>0</v>
      </c>
      <c r="M352" s="224">
        <f t="shared" si="169"/>
        <v>0</v>
      </c>
      <c r="N352" s="224">
        <f t="shared" si="170"/>
        <v>0</v>
      </c>
      <c r="O352" s="224">
        <f t="shared" si="171"/>
        <v>0</v>
      </c>
      <c r="P352" s="224">
        <f t="shared" si="172"/>
        <v>0</v>
      </c>
      <c r="Q352" s="224">
        <f t="shared" si="173"/>
        <v>0</v>
      </c>
      <c r="R352" s="408">
        <f t="shared" si="174"/>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1069</v>
      </c>
      <c r="C353" s="55">
        <f t="shared" si="159"/>
        <v>0</v>
      </c>
      <c r="D353" s="55">
        <f t="shared" si="160"/>
        <v>0</v>
      </c>
      <c r="E353" s="55">
        <f t="shared" si="161"/>
        <v>0</v>
      </c>
      <c r="F353" s="55">
        <f t="shared" si="162"/>
        <v>0</v>
      </c>
      <c r="G353" s="55">
        <f t="shared" si="163"/>
        <v>0</v>
      </c>
      <c r="H353" s="55">
        <f t="shared" si="164"/>
        <v>0</v>
      </c>
      <c r="I353" s="55">
        <f t="shared" si="165"/>
        <v>0</v>
      </c>
      <c r="J353" s="55">
        <f t="shared" si="166"/>
        <v>0</v>
      </c>
      <c r="K353" s="55">
        <f t="shared" si="167"/>
        <v>0</v>
      </c>
      <c r="L353" s="55">
        <f t="shared" si="168"/>
        <v>0</v>
      </c>
      <c r="M353" s="55">
        <f t="shared" si="169"/>
        <v>0</v>
      </c>
      <c r="N353" s="55">
        <f t="shared" si="170"/>
        <v>0</v>
      </c>
      <c r="O353" s="55">
        <f t="shared" si="171"/>
        <v>0</v>
      </c>
      <c r="P353" s="55">
        <f t="shared" si="172"/>
        <v>0</v>
      </c>
      <c r="Q353" s="55">
        <f t="shared" si="173"/>
        <v>0</v>
      </c>
      <c r="R353" s="409">
        <f t="shared" si="174"/>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9"/>
        <v>0</v>
      </c>
      <c r="D354" s="54">
        <f t="shared" si="160"/>
        <v>0</v>
      </c>
      <c r="E354" s="54">
        <f t="shared" si="161"/>
        <v>0</v>
      </c>
      <c r="F354" s="54">
        <f t="shared" si="162"/>
        <v>0</v>
      </c>
      <c r="G354" s="54">
        <f t="shared" si="163"/>
        <v>0</v>
      </c>
      <c r="H354" s="54">
        <f t="shared" si="164"/>
        <v>0</v>
      </c>
      <c r="I354" s="54">
        <f t="shared" si="165"/>
        <v>0</v>
      </c>
      <c r="J354" s="54">
        <f t="shared" si="166"/>
        <v>0</v>
      </c>
      <c r="K354" s="54">
        <f t="shared" si="167"/>
        <v>0</v>
      </c>
      <c r="L354" s="54">
        <f t="shared" si="168"/>
        <v>0</v>
      </c>
      <c r="M354" s="54">
        <f t="shared" si="169"/>
        <v>0</v>
      </c>
      <c r="N354" s="54">
        <f t="shared" si="170"/>
        <v>0</v>
      </c>
      <c r="O354" s="54">
        <f t="shared" si="171"/>
        <v>0</v>
      </c>
      <c r="P354" s="54">
        <f t="shared" si="172"/>
        <v>0</v>
      </c>
      <c r="Q354" s="54">
        <f t="shared" si="173"/>
        <v>0</v>
      </c>
      <c r="R354" s="407">
        <f t="shared" si="174"/>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row>
    <row r="355" spans="2:99" outlineLevel="1">
      <c r="B355" s="47" t="s">
        <v>1068</v>
      </c>
      <c r="C355" s="224">
        <f t="shared" si="159"/>
        <v>0</v>
      </c>
      <c r="D355" s="224">
        <f t="shared" si="160"/>
        <v>0</v>
      </c>
      <c r="E355" s="224">
        <f t="shared" si="161"/>
        <v>0</v>
      </c>
      <c r="F355" s="224">
        <f t="shared" si="162"/>
        <v>0</v>
      </c>
      <c r="G355" s="224">
        <f t="shared" si="163"/>
        <v>0</v>
      </c>
      <c r="H355" s="224">
        <f t="shared" si="164"/>
        <v>0</v>
      </c>
      <c r="I355" s="224">
        <f t="shared" si="165"/>
        <v>0</v>
      </c>
      <c r="J355" s="224">
        <f t="shared" si="166"/>
        <v>0</v>
      </c>
      <c r="K355" s="224">
        <f t="shared" si="167"/>
        <v>0</v>
      </c>
      <c r="L355" s="224">
        <f t="shared" si="168"/>
        <v>0</v>
      </c>
      <c r="M355" s="224">
        <f t="shared" si="169"/>
        <v>0</v>
      </c>
      <c r="N355" s="224">
        <f t="shared" si="170"/>
        <v>0</v>
      </c>
      <c r="O355" s="224">
        <f t="shared" si="171"/>
        <v>0</v>
      </c>
      <c r="P355" s="224">
        <f t="shared" si="172"/>
        <v>0</v>
      </c>
      <c r="Q355" s="224">
        <f t="shared" si="173"/>
        <v>0</v>
      </c>
      <c r="R355" s="408">
        <f t="shared" si="174"/>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1069</v>
      </c>
      <c r="C356" s="55">
        <f t="shared" si="159"/>
        <v>0</v>
      </c>
      <c r="D356" s="55">
        <f t="shared" si="160"/>
        <v>0</v>
      </c>
      <c r="E356" s="55">
        <f t="shared" si="161"/>
        <v>0</v>
      </c>
      <c r="F356" s="55">
        <f t="shared" si="162"/>
        <v>0</v>
      </c>
      <c r="G356" s="55">
        <f t="shared" si="163"/>
        <v>0</v>
      </c>
      <c r="H356" s="55">
        <f t="shared" si="164"/>
        <v>0</v>
      </c>
      <c r="I356" s="55">
        <f t="shared" si="165"/>
        <v>0</v>
      </c>
      <c r="J356" s="55">
        <f t="shared" si="166"/>
        <v>0</v>
      </c>
      <c r="K356" s="55">
        <f t="shared" si="167"/>
        <v>0</v>
      </c>
      <c r="L356" s="55">
        <f t="shared" si="168"/>
        <v>0</v>
      </c>
      <c r="M356" s="55">
        <f t="shared" si="169"/>
        <v>0</v>
      </c>
      <c r="N356" s="55">
        <f t="shared" si="170"/>
        <v>0</v>
      </c>
      <c r="O356" s="55">
        <f t="shared" si="171"/>
        <v>0</v>
      </c>
      <c r="P356" s="55">
        <f t="shared" si="172"/>
        <v>0</v>
      </c>
      <c r="Q356" s="55">
        <f t="shared" si="173"/>
        <v>0</v>
      </c>
      <c r="R356" s="409">
        <f t="shared" si="174"/>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9"/>
        <v>0</v>
      </c>
      <c r="D357" s="54">
        <f t="shared" si="160"/>
        <v>0</v>
      </c>
      <c r="E357" s="54">
        <f t="shared" si="161"/>
        <v>0</v>
      </c>
      <c r="F357" s="54">
        <f t="shared" si="162"/>
        <v>0</v>
      </c>
      <c r="G357" s="54">
        <f t="shared" si="163"/>
        <v>0</v>
      </c>
      <c r="H357" s="54">
        <f t="shared" si="164"/>
        <v>0</v>
      </c>
      <c r="I357" s="54">
        <f t="shared" si="165"/>
        <v>0</v>
      </c>
      <c r="J357" s="54">
        <f t="shared" si="166"/>
        <v>0</v>
      </c>
      <c r="K357" s="54">
        <f t="shared" si="167"/>
        <v>0</v>
      </c>
      <c r="L357" s="54">
        <f t="shared" si="168"/>
        <v>0</v>
      </c>
      <c r="M357" s="54">
        <f t="shared" si="169"/>
        <v>0</v>
      </c>
      <c r="N357" s="54">
        <f t="shared" si="170"/>
        <v>0</v>
      </c>
      <c r="O357" s="54">
        <f t="shared" si="171"/>
        <v>0</v>
      </c>
      <c r="P357" s="54">
        <f t="shared" si="172"/>
        <v>0</v>
      </c>
      <c r="Q357" s="54">
        <f t="shared" si="173"/>
        <v>0</v>
      </c>
      <c r="R357" s="407">
        <f t="shared" si="174"/>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row>
    <row r="358" spans="2:99" outlineLevel="1">
      <c r="B358" s="47" t="s">
        <v>1068</v>
      </c>
      <c r="C358" s="224">
        <f t="shared" si="159"/>
        <v>0</v>
      </c>
      <c r="D358" s="224">
        <f t="shared" si="160"/>
        <v>0</v>
      </c>
      <c r="E358" s="224">
        <f t="shared" si="161"/>
        <v>0</v>
      </c>
      <c r="F358" s="224">
        <f t="shared" si="162"/>
        <v>0</v>
      </c>
      <c r="G358" s="224">
        <f t="shared" si="163"/>
        <v>0</v>
      </c>
      <c r="H358" s="224">
        <f t="shared" si="164"/>
        <v>0</v>
      </c>
      <c r="I358" s="224">
        <f t="shared" si="165"/>
        <v>0</v>
      </c>
      <c r="J358" s="224">
        <f t="shared" si="166"/>
        <v>0</v>
      </c>
      <c r="K358" s="224">
        <f t="shared" si="167"/>
        <v>0</v>
      </c>
      <c r="L358" s="224">
        <f t="shared" si="168"/>
        <v>0</v>
      </c>
      <c r="M358" s="224">
        <f t="shared" si="169"/>
        <v>0</v>
      </c>
      <c r="N358" s="224">
        <f t="shared" si="170"/>
        <v>0</v>
      </c>
      <c r="O358" s="224">
        <f t="shared" si="171"/>
        <v>0</v>
      </c>
      <c r="P358" s="224">
        <f t="shared" si="172"/>
        <v>0</v>
      </c>
      <c r="Q358" s="224">
        <f t="shared" si="173"/>
        <v>0</v>
      </c>
      <c r="R358" s="408">
        <f t="shared" si="174"/>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1069</v>
      </c>
      <c r="C359" s="55">
        <f t="shared" si="159"/>
        <v>0</v>
      </c>
      <c r="D359" s="55">
        <f t="shared" si="160"/>
        <v>0</v>
      </c>
      <c r="E359" s="55">
        <f t="shared" si="161"/>
        <v>0</v>
      </c>
      <c r="F359" s="55">
        <f t="shared" si="162"/>
        <v>0</v>
      </c>
      <c r="G359" s="55">
        <f t="shared" si="163"/>
        <v>0</v>
      </c>
      <c r="H359" s="55">
        <f t="shared" si="164"/>
        <v>0</v>
      </c>
      <c r="I359" s="55">
        <f t="shared" si="165"/>
        <v>0</v>
      </c>
      <c r="J359" s="55">
        <f t="shared" si="166"/>
        <v>0</v>
      </c>
      <c r="K359" s="55">
        <f t="shared" si="167"/>
        <v>0</v>
      </c>
      <c r="L359" s="55">
        <f t="shared" si="168"/>
        <v>0</v>
      </c>
      <c r="M359" s="55">
        <f t="shared" si="169"/>
        <v>0</v>
      </c>
      <c r="N359" s="55">
        <f t="shared" si="170"/>
        <v>0</v>
      </c>
      <c r="O359" s="55">
        <f t="shared" si="171"/>
        <v>0</v>
      </c>
      <c r="P359" s="55">
        <f t="shared" si="172"/>
        <v>0</v>
      </c>
      <c r="Q359" s="55">
        <f t="shared" si="173"/>
        <v>0</v>
      </c>
      <c r="R359" s="409">
        <f t="shared" si="174"/>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9"/>
        <v>0</v>
      </c>
      <c r="D360" s="54">
        <f t="shared" si="160"/>
        <v>0</v>
      </c>
      <c r="E360" s="54">
        <f t="shared" si="161"/>
        <v>0</v>
      </c>
      <c r="F360" s="54">
        <f t="shared" si="162"/>
        <v>0</v>
      </c>
      <c r="G360" s="54">
        <f t="shared" si="163"/>
        <v>0</v>
      </c>
      <c r="H360" s="54">
        <f t="shared" si="164"/>
        <v>0</v>
      </c>
      <c r="I360" s="54">
        <f t="shared" si="165"/>
        <v>0</v>
      </c>
      <c r="J360" s="54">
        <f t="shared" si="166"/>
        <v>0</v>
      </c>
      <c r="K360" s="54">
        <f t="shared" si="167"/>
        <v>0</v>
      </c>
      <c r="L360" s="54">
        <f t="shared" si="168"/>
        <v>0</v>
      </c>
      <c r="M360" s="54">
        <f t="shared" si="169"/>
        <v>0</v>
      </c>
      <c r="N360" s="54">
        <f t="shared" si="170"/>
        <v>0</v>
      </c>
      <c r="O360" s="54">
        <f t="shared" si="171"/>
        <v>0</v>
      </c>
      <c r="P360" s="54">
        <f t="shared" si="172"/>
        <v>0</v>
      </c>
      <c r="Q360" s="54">
        <f t="shared" si="173"/>
        <v>0</v>
      </c>
      <c r="R360" s="407">
        <f t="shared" si="174"/>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row>
    <row r="361" spans="2:99" outlineLevel="1">
      <c r="B361" s="47" t="s">
        <v>1068</v>
      </c>
      <c r="C361" s="224">
        <f t="shared" si="159"/>
        <v>0</v>
      </c>
      <c r="D361" s="224">
        <f t="shared" si="160"/>
        <v>0</v>
      </c>
      <c r="E361" s="224">
        <f t="shared" si="161"/>
        <v>0</v>
      </c>
      <c r="F361" s="224">
        <f t="shared" si="162"/>
        <v>0</v>
      </c>
      <c r="G361" s="224">
        <f t="shared" si="163"/>
        <v>0</v>
      </c>
      <c r="H361" s="224">
        <f t="shared" si="164"/>
        <v>0</v>
      </c>
      <c r="I361" s="224">
        <f t="shared" si="165"/>
        <v>0</v>
      </c>
      <c r="J361" s="224">
        <f t="shared" si="166"/>
        <v>0</v>
      </c>
      <c r="K361" s="224">
        <f t="shared" si="167"/>
        <v>0</v>
      </c>
      <c r="L361" s="224">
        <f t="shared" si="168"/>
        <v>0</v>
      </c>
      <c r="M361" s="224">
        <f t="shared" si="169"/>
        <v>0</v>
      </c>
      <c r="N361" s="224">
        <f t="shared" si="170"/>
        <v>0</v>
      </c>
      <c r="O361" s="224">
        <f t="shared" si="171"/>
        <v>0</v>
      </c>
      <c r="P361" s="224">
        <f t="shared" si="172"/>
        <v>0</v>
      </c>
      <c r="Q361" s="224">
        <f t="shared" si="173"/>
        <v>0</v>
      </c>
      <c r="R361" s="408">
        <f t="shared" si="174"/>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1069</v>
      </c>
      <c r="C362" s="55">
        <f t="shared" si="159"/>
        <v>0</v>
      </c>
      <c r="D362" s="55">
        <f t="shared" si="160"/>
        <v>0</v>
      </c>
      <c r="E362" s="55">
        <f t="shared" si="161"/>
        <v>0</v>
      </c>
      <c r="F362" s="55">
        <f t="shared" si="162"/>
        <v>0</v>
      </c>
      <c r="G362" s="55">
        <f t="shared" si="163"/>
        <v>0</v>
      </c>
      <c r="H362" s="55">
        <f t="shared" si="164"/>
        <v>0</v>
      </c>
      <c r="I362" s="55">
        <f t="shared" si="165"/>
        <v>0</v>
      </c>
      <c r="J362" s="55">
        <f t="shared" si="166"/>
        <v>0</v>
      </c>
      <c r="K362" s="55">
        <f t="shared" si="167"/>
        <v>0</v>
      </c>
      <c r="L362" s="55">
        <f t="shared" si="168"/>
        <v>0</v>
      </c>
      <c r="M362" s="55">
        <f t="shared" si="169"/>
        <v>0</v>
      </c>
      <c r="N362" s="55">
        <f t="shared" si="170"/>
        <v>0</v>
      </c>
      <c r="O362" s="55">
        <f t="shared" si="171"/>
        <v>0</v>
      </c>
      <c r="P362" s="55">
        <f t="shared" si="172"/>
        <v>0</v>
      </c>
      <c r="Q362" s="55">
        <f t="shared" si="173"/>
        <v>0</v>
      </c>
      <c r="R362" s="409">
        <f t="shared" si="174"/>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2">CHOOSE(d.Region,S363,AI363,AY363)</f>
        <v>0</v>
      </c>
      <c r="D363" s="54">
        <f t="shared" si="182"/>
        <v>0</v>
      </c>
      <c r="E363" s="54">
        <f t="shared" si="182"/>
        <v>0</v>
      </c>
      <c r="F363" s="54">
        <f t="shared" si="182"/>
        <v>0</v>
      </c>
      <c r="G363" s="54">
        <f t="shared" si="182"/>
        <v>0</v>
      </c>
      <c r="H363" s="54">
        <f t="shared" si="182"/>
        <v>0</v>
      </c>
      <c r="I363" s="54">
        <f t="shared" si="182"/>
        <v>0</v>
      </c>
      <c r="J363" s="54">
        <f t="shared" si="182"/>
        <v>0</v>
      </c>
      <c r="K363" s="54">
        <f t="shared" si="182"/>
        <v>0</v>
      </c>
      <c r="L363" s="54">
        <f t="shared" si="182"/>
        <v>0</v>
      </c>
      <c r="M363" s="54">
        <f t="shared" si="182"/>
        <v>0</v>
      </c>
      <c r="N363" s="54">
        <f t="shared" si="182"/>
        <v>0</v>
      </c>
      <c r="O363" s="54">
        <f t="shared" si="182"/>
        <v>0</v>
      </c>
      <c r="P363" s="54">
        <f t="shared" si="182"/>
        <v>0</v>
      </c>
      <c r="Q363" s="54">
        <f t="shared" si="182"/>
        <v>0</v>
      </c>
      <c r="R363" s="407">
        <f t="shared" si="182"/>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row>
    <row r="364" spans="2:99" outlineLevel="1">
      <c r="B364" s="47" t="s">
        <v>1068</v>
      </c>
      <c r="C364" s="224">
        <f t="shared" si="182"/>
        <v>0</v>
      </c>
      <c r="D364" s="224">
        <f t="shared" si="182"/>
        <v>0</v>
      </c>
      <c r="E364" s="224">
        <f t="shared" si="182"/>
        <v>0</v>
      </c>
      <c r="F364" s="224">
        <f t="shared" si="182"/>
        <v>0</v>
      </c>
      <c r="G364" s="224">
        <f t="shared" si="182"/>
        <v>0</v>
      </c>
      <c r="H364" s="224">
        <f t="shared" si="182"/>
        <v>0</v>
      </c>
      <c r="I364" s="224">
        <f t="shared" si="182"/>
        <v>0</v>
      </c>
      <c r="J364" s="224">
        <f t="shared" si="182"/>
        <v>0</v>
      </c>
      <c r="K364" s="224">
        <f t="shared" si="182"/>
        <v>0</v>
      </c>
      <c r="L364" s="224">
        <f t="shared" si="182"/>
        <v>0</v>
      </c>
      <c r="M364" s="224">
        <f t="shared" si="182"/>
        <v>0</v>
      </c>
      <c r="N364" s="224">
        <f t="shared" si="182"/>
        <v>0</v>
      </c>
      <c r="O364" s="224">
        <f t="shared" si="182"/>
        <v>0</v>
      </c>
      <c r="P364" s="224">
        <f t="shared" si="182"/>
        <v>0</v>
      </c>
      <c r="Q364" s="224">
        <f t="shared" si="182"/>
        <v>0</v>
      </c>
      <c r="R364" s="408">
        <f t="shared" si="182"/>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1069</v>
      </c>
      <c r="C365" s="55">
        <f t="shared" si="182"/>
        <v>0</v>
      </c>
      <c r="D365" s="55">
        <f t="shared" si="182"/>
        <v>0</v>
      </c>
      <c r="E365" s="55">
        <f t="shared" si="182"/>
        <v>0</v>
      </c>
      <c r="F365" s="55">
        <f t="shared" si="182"/>
        <v>0</v>
      </c>
      <c r="G365" s="55">
        <f t="shared" si="182"/>
        <v>0</v>
      </c>
      <c r="H365" s="55">
        <f t="shared" si="182"/>
        <v>0</v>
      </c>
      <c r="I365" s="55">
        <f t="shared" si="182"/>
        <v>0</v>
      </c>
      <c r="J365" s="55">
        <f t="shared" si="182"/>
        <v>0</v>
      </c>
      <c r="K365" s="55">
        <f t="shared" si="182"/>
        <v>0</v>
      </c>
      <c r="L365" s="55">
        <f t="shared" si="182"/>
        <v>0</v>
      </c>
      <c r="M365" s="55">
        <f t="shared" si="182"/>
        <v>0</v>
      </c>
      <c r="N365" s="55">
        <f t="shared" si="182"/>
        <v>0</v>
      </c>
      <c r="O365" s="55">
        <f t="shared" si="182"/>
        <v>0</v>
      </c>
      <c r="P365" s="55">
        <f t="shared" si="182"/>
        <v>0</v>
      </c>
      <c r="Q365" s="55">
        <f t="shared" si="182"/>
        <v>0</v>
      </c>
      <c r="R365" s="409">
        <f t="shared" si="182"/>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9"/>
        <v>0</v>
      </c>
      <c r="D366" s="54">
        <f t="shared" si="160"/>
        <v>0</v>
      </c>
      <c r="E366" s="54">
        <f t="shared" si="161"/>
        <v>0</v>
      </c>
      <c r="F366" s="54">
        <f t="shared" si="162"/>
        <v>0</v>
      </c>
      <c r="G366" s="54">
        <f t="shared" si="163"/>
        <v>0</v>
      </c>
      <c r="H366" s="54">
        <f t="shared" si="164"/>
        <v>0</v>
      </c>
      <c r="I366" s="54">
        <f t="shared" si="165"/>
        <v>0</v>
      </c>
      <c r="J366" s="54">
        <f t="shared" si="166"/>
        <v>0</v>
      </c>
      <c r="K366" s="54">
        <f t="shared" si="167"/>
        <v>0</v>
      </c>
      <c r="L366" s="54">
        <f t="shared" si="168"/>
        <v>0</v>
      </c>
      <c r="M366" s="54">
        <f t="shared" si="169"/>
        <v>0</v>
      </c>
      <c r="N366" s="54">
        <f t="shared" si="170"/>
        <v>0</v>
      </c>
      <c r="O366" s="54">
        <f t="shared" si="171"/>
        <v>0</v>
      </c>
      <c r="P366" s="54">
        <f t="shared" si="172"/>
        <v>0</v>
      </c>
      <c r="Q366" s="54">
        <f t="shared" si="173"/>
        <v>0</v>
      </c>
      <c r="R366" s="407">
        <f t="shared" si="174"/>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row>
    <row r="367" spans="2:99" outlineLevel="1">
      <c r="B367" s="47" t="s">
        <v>1068</v>
      </c>
      <c r="C367" s="224">
        <f t="shared" si="159"/>
        <v>0</v>
      </c>
      <c r="D367" s="224">
        <f t="shared" si="160"/>
        <v>0</v>
      </c>
      <c r="E367" s="224">
        <f t="shared" si="161"/>
        <v>0</v>
      </c>
      <c r="F367" s="224">
        <f t="shared" si="162"/>
        <v>0</v>
      </c>
      <c r="G367" s="224">
        <f t="shared" si="163"/>
        <v>0</v>
      </c>
      <c r="H367" s="224">
        <f t="shared" si="164"/>
        <v>0</v>
      </c>
      <c r="I367" s="224">
        <f t="shared" si="165"/>
        <v>0</v>
      </c>
      <c r="J367" s="224">
        <f t="shared" si="166"/>
        <v>0</v>
      </c>
      <c r="K367" s="224">
        <f t="shared" si="167"/>
        <v>0</v>
      </c>
      <c r="L367" s="224">
        <f t="shared" si="168"/>
        <v>0</v>
      </c>
      <c r="M367" s="224">
        <f t="shared" si="169"/>
        <v>0</v>
      </c>
      <c r="N367" s="224">
        <f t="shared" si="170"/>
        <v>0</v>
      </c>
      <c r="O367" s="224">
        <f t="shared" si="171"/>
        <v>0</v>
      </c>
      <c r="P367" s="224">
        <f t="shared" si="172"/>
        <v>0</v>
      </c>
      <c r="Q367" s="224">
        <f t="shared" si="173"/>
        <v>0</v>
      </c>
      <c r="R367" s="408">
        <f t="shared" si="174"/>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1069</v>
      </c>
      <c r="C368" s="55">
        <f t="shared" si="159"/>
        <v>0</v>
      </c>
      <c r="D368" s="55">
        <f t="shared" si="160"/>
        <v>0</v>
      </c>
      <c r="E368" s="55">
        <f t="shared" si="161"/>
        <v>0</v>
      </c>
      <c r="F368" s="55">
        <f t="shared" si="162"/>
        <v>0</v>
      </c>
      <c r="G368" s="55">
        <f t="shared" si="163"/>
        <v>0</v>
      </c>
      <c r="H368" s="55">
        <f t="shared" si="164"/>
        <v>0</v>
      </c>
      <c r="I368" s="55">
        <f t="shared" si="165"/>
        <v>0</v>
      </c>
      <c r="J368" s="55">
        <f t="shared" si="166"/>
        <v>0</v>
      </c>
      <c r="K368" s="55">
        <f t="shared" si="167"/>
        <v>0</v>
      </c>
      <c r="L368" s="55">
        <f t="shared" si="168"/>
        <v>0</v>
      </c>
      <c r="M368" s="55">
        <f t="shared" si="169"/>
        <v>0</v>
      </c>
      <c r="N368" s="55">
        <f t="shared" si="170"/>
        <v>0</v>
      </c>
      <c r="O368" s="55">
        <f t="shared" si="171"/>
        <v>0</v>
      </c>
      <c r="P368" s="55">
        <f t="shared" si="172"/>
        <v>0</v>
      </c>
      <c r="Q368" s="55">
        <f t="shared" si="173"/>
        <v>0</v>
      </c>
      <c r="R368" s="409">
        <f t="shared" si="174"/>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9"/>
        <v>0</v>
      </c>
      <c r="D369" s="54">
        <f t="shared" si="160"/>
        <v>0</v>
      </c>
      <c r="E369" s="54">
        <f t="shared" si="161"/>
        <v>0</v>
      </c>
      <c r="F369" s="54">
        <f t="shared" si="162"/>
        <v>0</v>
      </c>
      <c r="G369" s="54">
        <f t="shared" si="163"/>
        <v>0</v>
      </c>
      <c r="H369" s="54">
        <f t="shared" si="164"/>
        <v>0</v>
      </c>
      <c r="I369" s="54">
        <f t="shared" si="165"/>
        <v>0</v>
      </c>
      <c r="J369" s="54">
        <f t="shared" si="166"/>
        <v>0</v>
      </c>
      <c r="K369" s="54">
        <f t="shared" si="167"/>
        <v>0</v>
      </c>
      <c r="L369" s="54">
        <f t="shared" si="168"/>
        <v>0</v>
      </c>
      <c r="M369" s="54">
        <f t="shared" si="169"/>
        <v>0</v>
      </c>
      <c r="N369" s="54">
        <f t="shared" si="170"/>
        <v>0</v>
      </c>
      <c r="O369" s="54">
        <f t="shared" si="171"/>
        <v>0</v>
      </c>
      <c r="P369" s="54">
        <f t="shared" si="172"/>
        <v>0</v>
      </c>
      <c r="Q369" s="54">
        <f t="shared" si="173"/>
        <v>0</v>
      </c>
      <c r="R369" s="407">
        <f t="shared" si="174"/>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row>
    <row r="370" spans="2:99" outlineLevel="2">
      <c r="B370" s="47" t="s">
        <v>1068</v>
      </c>
      <c r="C370" s="224">
        <f t="shared" si="159"/>
        <v>0</v>
      </c>
      <c r="D370" s="224">
        <f t="shared" si="160"/>
        <v>0</v>
      </c>
      <c r="E370" s="224">
        <f t="shared" si="161"/>
        <v>0</v>
      </c>
      <c r="F370" s="224">
        <f t="shared" si="162"/>
        <v>0</v>
      </c>
      <c r="G370" s="224">
        <f t="shared" si="163"/>
        <v>0</v>
      </c>
      <c r="H370" s="224">
        <f t="shared" si="164"/>
        <v>0</v>
      </c>
      <c r="I370" s="224">
        <f t="shared" si="165"/>
        <v>0</v>
      </c>
      <c r="J370" s="224">
        <f t="shared" si="166"/>
        <v>0</v>
      </c>
      <c r="K370" s="224">
        <f t="shared" si="167"/>
        <v>0</v>
      </c>
      <c r="L370" s="224">
        <f t="shared" si="168"/>
        <v>0</v>
      </c>
      <c r="M370" s="224">
        <f t="shared" si="169"/>
        <v>0</v>
      </c>
      <c r="N370" s="224">
        <f t="shared" si="170"/>
        <v>0</v>
      </c>
      <c r="O370" s="224">
        <f t="shared" si="171"/>
        <v>0</v>
      </c>
      <c r="P370" s="224">
        <f t="shared" si="172"/>
        <v>0</v>
      </c>
      <c r="Q370" s="224">
        <f t="shared" si="173"/>
        <v>0</v>
      </c>
      <c r="R370" s="408">
        <f t="shared" si="174"/>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1069</v>
      </c>
      <c r="C371" s="55">
        <f t="shared" si="159"/>
        <v>0</v>
      </c>
      <c r="D371" s="55">
        <f t="shared" si="160"/>
        <v>0</v>
      </c>
      <c r="E371" s="55">
        <f t="shared" si="161"/>
        <v>0</v>
      </c>
      <c r="F371" s="55">
        <f t="shared" si="162"/>
        <v>0</v>
      </c>
      <c r="G371" s="55">
        <f t="shared" si="163"/>
        <v>0</v>
      </c>
      <c r="H371" s="55">
        <f t="shared" si="164"/>
        <v>0</v>
      </c>
      <c r="I371" s="55">
        <f t="shared" si="165"/>
        <v>0</v>
      </c>
      <c r="J371" s="55">
        <f t="shared" si="166"/>
        <v>0</v>
      </c>
      <c r="K371" s="55">
        <f t="shared" si="167"/>
        <v>0</v>
      </c>
      <c r="L371" s="55">
        <f t="shared" si="168"/>
        <v>0</v>
      </c>
      <c r="M371" s="55">
        <f t="shared" si="169"/>
        <v>0</v>
      </c>
      <c r="N371" s="55">
        <f t="shared" si="170"/>
        <v>0</v>
      </c>
      <c r="O371" s="55">
        <f t="shared" si="171"/>
        <v>0</v>
      </c>
      <c r="P371" s="55">
        <f t="shared" si="172"/>
        <v>0</v>
      </c>
      <c r="Q371" s="55">
        <f t="shared" si="173"/>
        <v>0</v>
      </c>
      <c r="R371" s="409">
        <f t="shared" si="174"/>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9"/>
        <v>0</v>
      </c>
      <c r="D372" s="54">
        <f t="shared" si="160"/>
        <v>0</v>
      </c>
      <c r="E372" s="54">
        <f t="shared" si="161"/>
        <v>0</v>
      </c>
      <c r="F372" s="54">
        <f t="shared" si="162"/>
        <v>0</v>
      </c>
      <c r="G372" s="54">
        <f t="shared" si="163"/>
        <v>0</v>
      </c>
      <c r="H372" s="54">
        <f t="shared" si="164"/>
        <v>0</v>
      </c>
      <c r="I372" s="54">
        <f t="shared" si="165"/>
        <v>0</v>
      </c>
      <c r="J372" s="54">
        <f t="shared" si="166"/>
        <v>0</v>
      </c>
      <c r="K372" s="54">
        <f t="shared" si="167"/>
        <v>0</v>
      </c>
      <c r="L372" s="54">
        <f t="shared" si="168"/>
        <v>0</v>
      </c>
      <c r="M372" s="54">
        <f t="shared" si="169"/>
        <v>0</v>
      </c>
      <c r="N372" s="54">
        <f t="shared" si="170"/>
        <v>0</v>
      </c>
      <c r="O372" s="54">
        <f t="shared" si="171"/>
        <v>0</v>
      </c>
      <c r="P372" s="54">
        <f t="shared" si="172"/>
        <v>0</v>
      </c>
      <c r="Q372" s="54">
        <f t="shared" si="173"/>
        <v>0</v>
      </c>
      <c r="R372" s="407">
        <f t="shared" si="174"/>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row>
    <row r="373" spans="2:99" outlineLevel="2">
      <c r="B373" s="47" t="s">
        <v>1068</v>
      </c>
      <c r="C373" s="224">
        <f t="shared" si="159"/>
        <v>0</v>
      </c>
      <c r="D373" s="224">
        <f t="shared" si="160"/>
        <v>0</v>
      </c>
      <c r="E373" s="224">
        <f t="shared" si="161"/>
        <v>0</v>
      </c>
      <c r="F373" s="224">
        <f t="shared" si="162"/>
        <v>0</v>
      </c>
      <c r="G373" s="224">
        <f t="shared" si="163"/>
        <v>0</v>
      </c>
      <c r="H373" s="224">
        <f t="shared" si="164"/>
        <v>0</v>
      </c>
      <c r="I373" s="224">
        <f t="shared" si="165"/>
        <v>0</v>
      </c>
      <c r="J373" s="224">
        <f t="shared" si="166"/>
        <v>0</v>
      </c>
      <c r="K373" s="224">
        <f t="shared" si="167"/>
        <v>0</v>
      </c>
      <c r="L373" s="224">
        <f t="shared" si="168"/>
        <v>0</v>
      </c>
      <c r="M373" s="224">
        <f t="shared" si="169"/>
        <v>0</v>
      </c>
      <c r="N373" s="224">
        <f t="shared" si="170"/>
        <v>0</v>
      </c>
      <c r="O373" s="224">
        <f t="shared" si="171"/>
        <v>0</v>
      </c>
      <c r="P373" s="224">
        <f t="shared" si="172"/>
        <v>0</v>
      </c>
      <c r="Q373" s="224">
        <f t="shared" si="173"/>
        <v>0</v>
      </c>
      <c r="R373" s="408">
        <f t="shared" si="174"/>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1069</v>
      </c>
      <c r="C374" s="55">
        <f t="shared" si="159"/>
        <v>0</v>
      </c>
      <c r="D374" s="55">
        <f t="shared" si="160"/>
        <v>0</v>
      </c>
      <c r="E374" s="55">
        <f t="shared" si="161"/>
        <v>0</v>
      </c>
      <c r="F374" s="55">
        <f t="shared" si="162"/>
        <v>0</v>
      </c>
      <c r="G374" s="55">
        <f t="shared" si="163"/>
        <v>0</v>
      </c>
      <c r="H374" s="55">
        <f t="shared" si="164"/>
        <v>0</v>
      </c>
      <c r="I374" s="55">
        <f t="shared" si="165"/>
        <v>0</v>
      </c>
      <c r="J374" s="55">
        <f t="shared" si="166"/>
        <v>0</v>
      </c>
      <c r="K374" s="55">
        <f t="shared" si="167"/>
        <v>0</v>
      </c>
      <c r="L374" s="55">
        <f t="shared" si="168"/>
        <v>0</v>
      </c>
      <c r="M374" s="55">
        <f t="shared" si="169"/>
        <v>0</v>
      </c>
      <c r="N374" s="55">
        <f t="shared" si="170"/>
        <v>0</v>
      </c>
      <c r="O374" s="55">
        <f t="shared" si="171"/>
        <v>0</v>
      </c>
      <c r="P374" s="55">
        <f t="shared" si="172"/>
        <v>0</v>
      </c>
      <c r="Q374" s="55">
        <f t="shared" si="173"/>
        <v>0</v>
      </c>
      <c r="R374" s="409">
        <f t="shared" si="174"/>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9"/>
        <v>0</v>
      </c>
      <c r="D375" s="54">
        <f t="shared" si="160"/>
        <v>0</v>
      </c>
      <c r="E375" s="54">
        <f t="shared" si="161"/>
        <v>0</v>
      </c>
      <c r="F375" s="54">
        <f t="shared" si="162"/>
        <v>0</v>
      </c>
      <c r="G375" s="54">
        <f t="shared" si="163"/>
        <v>0</v>
      </c>
      <c r="H375" s="54">
        <f t="shared" si="164"/>
        <v>0</v>
      </c>
      <c r="I375" s="54">
        <f t="shared" si="165"/>
        <v>0</v>
      </c>
      <c r="J375" s="54">
        <f t="shared" si="166"/>
        <v>0</v>
      </c>
      <c r="K375" s="54">
        <f t="shared" si="167"/>
        <v>0</v>
      </c>
      <c r="L375" s="54">
        <f t="shared" si="168"/>
        <v>0</v>
      </c>
      <c r="M375" s="54">
        <f t="shared" si="169"/>
        <v>0</v>
      </c>
      <c r="N375" s="54">
        <f t="shared" si="170"/>
        <v>0</v>
      </c>
      <c r="O375" s="54">
        <f t="shared" si="171"/>
        <v>0</v>
      </c>
      <c r="P375" s="54">
        <f t="shared" si="172"/>
        <v>0</v>
      </c>
      <c r="Q375" s="54">
        <f t="shared" si="173"/>
        <v>0</v>
      </c>
      <c r="R375" s="407">
        <f t="shared" si="174"/>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row>
    <row r="376" spans="2:99" outlineLevel="2">
      <c r="B376" s="47" t="s">
        <v>1068</v>
      </c>
      <c r="C376" s="224">
        <f t="shared" si="159"/>
        <v>0</v>
      </c>
      <c r="D376" s="224">
        <f t="shared" si="160"/>
        <v>0</v>
      </c>
      <c r="E376" s="224">
        <f t="shared" si="161"/>
        <v>0</v>
      </c>
      <c r="F376" s="224">
        <f t="shared" si="162"/>
        <v>0</v>
      </c>
      <c r="G376" s="224">
        <f t="shared" si="163"/>
        <v>0</v>
      </c>
      <c r="H376" s="224">
        <f t="shared" si="164"/>
        <v>0</v>
      </c>
      <c r="I376" s="224">
        <f t="shared" si="165"/>
        <v>0</v>
      </c>
      <c r="J376" s="224">
        <f t="shared" si="166"/>
        <v>0</v>
      </c>
      <c r="K376" s="224">
        <f t="shared" si="167"/>
        <v>0</v>
      </c>
      <c r="L376" s="224">
        <f t="shared" si="168"/>
        <v>0</v>
      </c>
      <c r="M376" s="224">
        <f t="shared" si="169"/>
        <v>0</v>
      </c>
      <c r="N376" s="224">
        <f t="shared" si="170"/>
        <v>0</v>
      </c>
      <c r="O376" s="224">
        <f t="shared" si="171"/>
        <v>0</v>
      </c>
      <c r="P376" s="224">
        <f t="shared" si="172"/>
        <v>0</v>
      </c>
      <c r="Q376" s="224">
        <f t="shared" si="173"/>
        <v>0</v>
      </c>
      <c r="R376" s="408">
        <f t="shared" si="174"/>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1069</v>
      </c>
      <c r="C377" s="55">
        <f t="shared" si="159"/>
        <v>0</v>
      </c>
      <c r="D377" s="55">
        <f t="shared" si="160"/>
        <v>0</v>
      </c>
      <c r="E377" s="55">
        <f t="shared" si="161"/>
        <v>0</v>
      </c>
      <c r="F377" s="55">
        <f t="shared" si="162"/>
        <v>0</v>
      </c>
      <c r="G377" s="55">
        <f t="shared" si="163"/>
        <v>0</v>
      </c>
      <c r="H377" s="55">
        <f t="shared" si="164"/>
        <v>0</v>
      </c>
      <c r="I377" s="55">
        <f t="shared" si="165"/>
        <v>0</v>
      </c>
      <c r="J377" s="55">
        <f t="shared" si="166"/>
        <v>0</v>
      </c>
      <c r="K377" s="55">
        <f t="shared" si="167"/>
        <v>0</v>
      </c>
      <c r="L377" s="55">
        <f t="shared" si="168"/>
        <v>0</v>
      </c>
      <c r="M377" s="55">
        <f t="shared" si="169"/>
        <v>0</v>
      </c>
      <c r="N377" s="55">
        <f t="shared" si="170"/>
        <v>0</v>
      </c>
      <c r="O377" s="55">
        <f t="shared" si="171"/>
        <v>0</v>
      </c>
      <c r="P377" s="55">
        <f t="shared" si="172"/>
        <v>0</v>
      </c>
      <c r="Q377" s="55">
        <f t="shared" si="173"/>
        <v>0</v>
      </c>
      <c r="R377" s="409">
        <f t="shared" si="174"/>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9"/>
        <v>0</v>
      </c>
      <c r="D378" s="54">
        <f t="shared" si="160"/>
        <v>0</v>
      </c>
      <c r="E378" s="54">
        <f t="shared" si="161"/>
        <v>0</v>
      </c>
      <c r="F378" s="54">
        <f t="shared" si="162"/>
        <v>0</v>
      </c>
      <c r="G378" s="54">
        <f t="shared" si="163"/>
        <v>0</v>
      </c>
      <c r="H378" s="54">
        <f t="shared" si="164"/>
        <v>0</v>
      </c>
      <c r="I378" s="54">
        <f t="shared" si="165"/>
        <v>0</v>
      </c>
      <c r="J378" s="54">
        <f t="shared" si="166"/>
        <v>0</v>
      </c>
      <c r="K378" s="54">
        <f t="shared" si="167"/>
        <v>0</v>
      </c>
      <c r="L378" s="54">
        <f t="shared" si="168"/>
        <v>0</v>
      </c>
      <c r="M378" s="54">
        <f t="shared" si="169"/>
        <v>0</v>
      </c>
      <c r="N378" s="54">
        <f t="shared" si="170"/>
        <v>0</v>
      </c>
      <c r="O378" s="54">
        <f t="shared" si="171"/>
        <v>0</v>
      </c>
      <c r="P378" s="54">
        <f t="shared" si="172"/>
        <v>0</v>
      </c>
      <c r="Q378" s="54">
        <f t="shared" si="173"/>
        <v>0</v>
      </c>
      <c r="R378" s="407">
        <f t="shared" si="174"/>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row>
    <row r="379" spans="2:99" outlineLevel="2">
      <c r="B379" s="47" t="s">
        <v>1068</v>
      </c>
      <c r="C379" s="224">
        <f t="shared" si="159"/>
        <v>0</v>
      </c>
      <c r="D379" s="224">
        <f t="shared" si="160"/>
        <v>0</v>
      </c>
      <c r="E379" s="224">
        <f t="shared" si="161"/>
        <v>0</v>
      </c>
      <c r="F379" s="224">
        <f t="shared" si="162"/>
        <v>0</v>
      </c>
      <c r="G379" s="224">
        <f t="shared" si="163"/>
        <v>0</v>
      </c>
      <c r="H379" s="224">
        <f t="shared" si="164"/>
        <v>0</v>
      </c>
      <c r="I379" s="224">
        <f t="shared" si="165"/>
        <v>0</v>
      </c>
      <c r="J379" s="224">
        <f t="shared" si="166"/>
        <v>0</v>
      </c>
      <c r="K379" s="224">
        <f t="shared" si="167"/>
        <v>0</v>
      </c>
      <c r="L379" s="224">
        <f t="shared" si="168"/>
        <v>0</v>
      </c>
      <c r="M379" s="224">
        <f t="shared" si="169"/>
        <v>0</v>
      </c>
      <c r="N379" s="224">
        <f t="shared" si="170"/>
        <v>0</v>
      </c>
      <c r="O379" s="224">
        <f t="shared" si="171"/>
        <v>0</v>
      </c>
      <c r="P379" s="224">
        <f t="shared" si="172"/>
        <v>0</v>
      </c>
      <c r="Q379" s="224">
        <f t="shared" si="173"/>
        <v>0</v>
      </c>
      <c r="R379" s="408">
        <f t="shared" si="174"/>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1069</v>
      </c>
      <c r="C380" s="55">
        <f t="shared" si="159"/>
        <v>0</v>
      </c>
      <c r="D380" s="55">
        <f t="shared" si="160"/>
        <v>0</v>
      </c>
      <c r="E380" s="55">
        <f t="shared" si="161"/>
        <v>0</v>
      </c>
      <c r="F380" s="55">
        <f t="shared" si="162"/>
        <v>0</v>
      </c>
      <c r="G380" s="55">
        <f t="shared" si="163"/>
        <v>0</v>
      </c>
      <c r="H380" s="55">
        <f t="shared" si="164"/>
        <v>0</v>
      </c>
      <c r="I380" s="55">
        <f t="shared" si="165"/>
        <v>0</v>
      </c>
      <c r="J380" s="55">
        <f t="shared" si="166"/>
        <v>0</v>
      </c>
      <c r="K380" s="55">
        <f t="shared" si="167"/>
        <v>0</v>
      </c>
      <c r="L380" s="55">
        <f t="shared" si="168"/>
        <v>0</v>
      </c>
      <c r="M380" s="55">
        <f t="shared" si="169"/>
        <v>0</v>
      </c>
      <c r="N380" s="55">
        <f t="shared" si="170"/>
        <v>0</v>
      </c>
      <c r="O380" s="55">
        <f t="shared" si="171"/>
        <v>0</v>
      </c>
      <c r="P380" s="55">
        <f t="shared" si="172"/>
        <v>0</v>
      </c>
      <c r="Q380" s="55">
        <f t="shared" si="173"/>
        <v>0</v>
      </c>
      <c r="R380" s="409">
        <f t="shared" si="174"/>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3">CHOOSE(d.Region,S381,AI381,AY381)</f>
        <v>0</v>
      </c>
      <c r="D381" s="54">
        <f t="shared" si="183"/>
        <v>0</v>
      </c>
      <c r="E381" s="54">
        <f t="shared" si="183"/>
        <v>0</v>
      </c>
      <c r="F381" s="54">
        <f t="shared" si="183"/>
        <v>0</v>
      </c>
      <c r="G381" s="54">
        <f t="shared" si="183"/>
        <v>0</v>
      </c>
      <c r="H381" s="54">
        <f t="shared" si="183"/>
        <v>0</v>
      </c>
      <c r="I381" s="54">
        <f t="shared" si="183"/>
        <v>0</v>
      </c>
      <c r="J381" s="54">
        <f t="shared" si="183"/>
        <v>0</v>
      </c>
      <c r="K381" s="54">
        <f t="shared" si="183"/>
        <v>0</v>
      </c>
      <c r="L381" s="54">
        <f t="shared" si="183"/>
        <v>0</v>
      </c>
      <c r="M381" s="54">
        <f t="shared" si="183"/>
        <v>0</v>
      </c>
      <c r="N381" s="54">
        <f t="shared" si="183"/>
        <v>0</v>
      </c>
      <c r="O381" s="54">
        <f t="shared" si="183"/>
        <v>0</v>
      </c>
      <c r="P381" s="54">
        <f t="shared" si="183"/>
        <v>0</v>
      </c>
      <c r="Q381" s="54">
        <f t="shared" si="183"/>
        <v>0</v>
      </c>
      <c r="R381" s="407">
        <f t="shared" si="183"/>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row>
    <row r="382" spans="2:99" outlineLevel="2">
      <c r="B382" s="47" t="s">
        <v>1068</v>
      </c>
      <c r="C382" s="224">
        <f t="shared" si="183"/>
        <v>0</v>
      </c>
      <c r="D382" s="224">
        <f t="shared" si="183"/>
        <v>0</v>
      </c>
      <c r="E382" s="224">
        <f t="shared" si="183"/>
        <v>0</v>
      </c>
      <c r="F382" s="224">
        <f t="shared" si="183"/>
        <v>0</v>
      </c>
      <c r="G382" s="224">
        <f t="shared" si="183"/>
        <v>0</v>
      </c>
      <c r="H382" s="224">
        <f t="shared" si="183"/>
        <v>0</v>
      </c>
      <c r="I382" s="224">
        <f t="shared" si="183"/>
        <v>0</v>
      </c>
      <c r="J382" s="224">
        <f t="shared" si="183"/>
        <v>0</v>
      </c>
      <c r="K382" s="224">
        <f t="shared" si="183"/>
        <v>0</v>
      </c>
      <c r="L382" s="224">
        <f t="shared" si="183"/>
        <v>0</v>
      </c>
      <c r="M382" s="224">
        <f t="shared" si="183"/>
        <v>0</v>
      </c>
      <c r="N382" s="224">
        <f t="shared" si="183"/>
        <v>0</v>
      </c>
      <c r="O382" s="224">
        <f t="shared" si="183"/>
        <v>0</v>
      </c>
      <c r="P382" s="224">
        <f t="shared" si="183"/>
        <v>0</v>
      </c>
      <c r="Q382" s="224">
        <f t="shared" si="183"/>
        <v>0</v>
      </c>
      <c r="R382" s="408">
        <f t="shared" si="183"/>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1069</v>
      </c>
      <c r="C383" s="55">
        <f t="shared" si="183"/>
        <v>0</v>
      </c>
      <c r="D383" s="55">
        <f t="shared" si="183"/>
        <v>0</v>
      </c>
      <c r="E383" s="55">
        <f t="shared" si="183"/>
        <v>0</v>
      </c>
      <c r="F383" s="55">
        <f t="shared" si="183"/>
        <v>0</v>
      </c>
      <c r="G383" s="55">
        <f t="shared" si="183"/>
        <v>0</v>
      </c>
      <c r="H383" s="55">
        <f t="shared" si="183"/>
        <v>0</v>
      </c>
      <c r="I383" s="55">
        <f t="shared" si="183"/>
        <v>0</v>
      </c>
      <c r="J383" s="55">
        <f t="shared" si="183"/>
        <v>0</v>
      </c>
      <c r="K383" s="55">
        <f t="shared" si="183"/>
        <v>0</v>
      </c>
      <c r="L383" s="55">
        <f t="shared" si="183"/>
        <v>0</v>
      </c>
      <c r="M383" s="55">
        <f t="shared" si="183"/>
        <v>0</v>
      </c>
      <c r="N383" s="55">
        <f t="shared" si="183"/>
        <v>0</v>
      </c>
      <c r="O383" s="55">
        <f t="shared" si="183"/>
        <v>0</v>
      </c>
      <c r="P383" s="55">
        <f t="shared" si="183"/>
        <v>0</v>
      </c>
      <c r="Q383" s="55">
        <f t="shared" si="183"/>
        <v>0</v>
      </c>
      <c r="R383" s="409">
        <f t="shared" si="183"/>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9"/>
        <v>0</v>
      </c>
      <c r="D384" s="54">
        <f t="shared" si="160"/>
        <v>0</v>
      </c>
      <c r="E384" s="54">
        <f t="shared" si="161"/>
        <v>0</v>
      </c>
      <c r="F384" s="54">
        <f t="shared" si="162"/>
        <v>0</v>
      </c>
      <c r="G384" s="54">
        <f t="shared" si="163"/>
        <v>0</v>
      </c>
      <c r="H384" s="54">
        <f t="shared" si="164"/>
        <v>0</v>
      </c>
      <c r="I384" s="54">
        <f t="shared" si="165"/>
        <v>0</v>
      </c>
      <c r="J384" s="54">
        <f t="shared" si="166"/>
        <v>0</v>
      </c>
      <c r="K384" s="54">
        <f t="shared" si="167"/>
        <v>0</v>
      </c>
      <c r="L384" s="54">
        <f t="shared" si="168"/>
        <v>0</v>
      </c>
      <c r="M384" s="54">
        <f t="shared" si="169"/>
        <v>0</v>
      </c>
      <c r="N384" s="54">
        <f t="shared" si="170"/>
        <v>0</v>
      </c>
      <c r="O384" s="54">
        <f t="shared" si="171"/>
        <v>0</v>
      </c>
      <c r="P384" s="54">
        <f t="shared" si="172"/>
        <v>0</v>
      </c>
      <c r="Q384" s="54">
        <f t="shared" si="173"/>
        <v>0</v>
      </c>
      <c r="R384" s="407">
        <f t="shared" si="174"/>
        <v>0</v>
      </c>
      <c r="S384" s="324">
        <f>S369</f>
        <v>0</v>
      </c>
      <c r="T384" s="324">
        <f t="shared" ref="T384:BN384" si="184">T369</f>
        <v>0</v>
      </c>
      <c r="U384" s="324">
        <f t="shared" si="184"/>
        <v>0</v>
      </c>
      <c r="V384" s="324">
        <f t="shared" si="184"/>
        <v>0</v>
      </c>
      <c r="W384" s="324">
        <f t="shared" si="184"/>
        <v>0</v>
      </c>
      <c r="X384" s="324">
        <f t="shared" si="184"/>
        <v>0</v>
      </c>
      <c r="Y384" s="324">
        <f t="shared" si="184"/>
        <v>0</v>
      </c>
      <c r="Z384" s="324">
        <f t="shared" si="184"/>
        <v>0</v>
      </c>
      <c r="AA384" s="324">
        <f t="shared" si="184"/>
        <v>0</v>
      </c>
      <c r="AB384" s="324">
        <f t="shared" si="184"/>
        <v>0</v>
      </c>
      <c r="AC384" s="324">
        <f t="shared" si="184"/>
        <v>0</v>
      </c>
      <c r="AD384" s="324">
        <f t="shared" si="184"/>
        <v>0</v>
      </c>
      <c r="AE384" s="324">
        <f t="shared" si="184"/>
        <v>0</v>
      </c>
      <c r="AF384" s="324">
        <f t="shared" si="184"/>
        <v>0</v>
      </c>
      <c r="AG384" s="324">
        <f t="shared" si="184"/>
        <v>0</v>
      </c>
      <c r="AH384" s="324">
        <f t="shared" si="184"/>
        <v>0</v>
      </c>
      <c r="AI384" s="324">
        <f t="shared" si="184"/>
        <v>0</v>
      </c>
      <c r="AJ384" s="324">
        <f t="shared" si="184"/>
        <v>0</v>
      </c>
      <c r="AK384" s="324">
        <f t="shared" si="184"/>
        <v>0</v>
      </c>
      <c r="AL384" s="324">
        <f t="shared" si="184"/>
        <v>0</v>
      </c>
      <c r="AM384" s="324">
        <f t="shared" si="184"/>
        <v>0</v>
      </c>
      <c r="AN384" s="324">
        <f t="shared" si="184"/>
        <v>0</v>
      </c>
      <c r="AO384" s="324">
        <f t="shared" si="184"/>
        <v>0</v>
      </c>
      <c r="AP384" s="324">
        <f t="shared" si="184"/>
        <v>0</v>
      </c>
      <c r="AQ384" s="324">
        <f t="shared" si="184"/>
        <v>0</v>
      </c>
      <c r="AR384" s="324">
        <f t="shared" si="184"/>
        <v>0</v>
      </c>
      <c r="AS384" s="324">
        <f t="shared" si="184"/>
        <v>0</v>
      </c>
      <c r="AT384" s="324">
        <f t="shared" si="184"/>
        <v>0</v>
      </c>
      <c r="AU384" s="324">
        <f t="shared" si="184"/>
        <v>0</v>
      </c>
      <c r="AV384" s="324">
        <f t="shared" si="184"/>
        <v>0</v>
      </c>
      <c r="AW384" s="324">
        <f t="shared" si="184"/>
        <v>0</v>
      </c>
      <c r="AX384" s="324">
        <f t="shared" si="184"/>
        <v>0</v>
      </c>
      <c r="AY384" s="324">
        <f t="shared" si="184"/>
        <v>0</v>
      </c>
      <c r="AZ384" s="324">
        <f t="shared" si="184"/>
        <v>0</v>
      </c>
      <c r="BA384" s="324">
        <f t="shared" si="184"/>
        <v>0</v>
      </c>
      <c r="BB384" s="324">
        <f t="shared" si="184"/>
        <v>0</v>
      </c>
      <c r="BC384" s="324">
        <f t="shared" si="184"/>
        <v>0</v>
      </c>
      <c r="BD384" s="324">
        <f t="shared" si="184"/>
        <v>0</v>
      </c>
      <c r="BE384" s="324">
        <f t="shared" si="184"/>
        <v>0</v>
      </c>
      <c r="BF384" s="324">
        <f t="shared" si="184"/>
        <v>0</v>
      </c>
      <c r="BG384" s="324">
        <f t="shared" si="184"/>
        <v>0</v>
      </c>
      <c r="BH384" s="324">
        <f t="shared" si="184"/>
        <v>0</v>
      </c>
      <c r="BI384" s="324">
        <f t="shared" si="184"/>
        <v>0</v>
      </c>
      <c r="BJ384" s="324">
        <f t="shared" si="184"/>
        <v>0</v>
      </c>
      <c r="BK384" s="324">
        <f t="shared" si="184"/>
        <v>0</v>
      </c>
      <c r="BL384" s="324">
        <f t="shared" si="184"/>
        <v>0</v>
      </c>
      <c r="BM384" s="324">
        <f t="shared" si="184"/>
        <v>0</v>
      </c>
      <c r="BN384" s="324">
        <f t="shared" si="184"/>
        <v>0</v>
      </c>
      <c r="BO384" s="324">
        <f t="shared" ref="BO384:CT384" si="185">BO369</f>
        <v>0</v>
      </c>
      <c r="BP384" s="324">
        <f t="shared" si="185"/>
        <v>0</v>
      </c>
      <c r="BQ384" s="324">
        <f t="shared" si="185"/>
        <v>0</v>
      </c>
      <c r="BR384" s="324">
        <f t="shared" si="185"/>
        <v>0</v>
      </c>
      <c r="BS384" s="324">
        <f t="shared" si="185"/>
        <v>0</v>
      </c>
      <c r="BT384" s="324">
        <f t="shared" si="185"/>
        <v>0</v>
      </c>
      <c r="BU384" s="324">
        <f t="shared" si="185"/>
        <v>0</v>
      </c>
      <c r="BV384" s="324">
        <f t="shared" si="185"/>
        <v>0</v>
      </c>
      <c r="BW384" s="324">
        <f t="shared" si="185"/>
        <v>0</v>
      </c>
      <c r="BX384" s="324">
        <f t="shared" si="185"/>
        <v>0</v>
      </c>
      <c r="BY384" s="324">
        <f t="shared" si="185"/>
        <v>0</v>
      </c>
      <c r="BZ384" s="324">
        <f t="shared" si="185"/>
        <v>0</v>
      </c>
      <c r="CA384" s="324">
        <f t="shared" si="185"/>
        <v>0</v>
      </c>
      <c r="CB384" s="324">
        <f t="shared" si="185"/>
        <v>0</v>
      </c>
      <c r="CC384" s="324">
        <f t="shared" si="185"/>
        <v>0</v>
      </c>
      <c r="CD384" s="324">
        <f t="shared" si="185"/>
        <v>0</v>
      </c>
      <c r="CE384" s="324">
        <f t="shared" si="185"/>
        <v>0</v>
      </c>
      <c r="CF384" s="324">
        <f t="shared" si="185"/>
        <v>0</v>
      </c>
      <c r="CG384" s="324">
        <f t="shared" si="185"/>
        <v>0</v>
      </c>
      <c r="CH384" s="324">
        <f t="shared" si="185"/>
        <v>0</v>
      </c>
      <c r="CI384" s="324">
        <f t="shared" si="185"/>
        <v>0</v>
      </c>
      <c r="CJ384" s="324">
        <f t="shared" si="185"/>
        <v>0</v>
      </c>
      <c r="CK384" s="324">
        <f t="shared" si="185"/>
        <v>0</v>
      </c>
      <c r="CL384" s="324">
        <f t="shared" si="185"/>
        <v>0</v>
      </c>
      <c r="CM384" s="324">
        <f t="shared" si="185"/>
        <v>0</v>
      </c>
      <c r="CN384" s="324">
        <f t="shared" si="185"/>
        <v>0</v>
      </c>
      <c r="CO384" s="324">
        <f t="shared" si="185"/>
        <v>0</v>
      </c>
      <c r="CP384" s="324">
        <f t="shared" si="185"/>
        <v>0</v>
      </c>
      <c r="CQ384" s="324">
        <f t="shared" si="185"/>
        <v>0</v>
      </c>
      <c r="CR384" s="324">
        <f t="shared" si="185"/>
        <v>0</v>
      </c>
      <c r="CS384" s="324">
        <f t="shared" si="185"/>
        <v>0</v>
      </c>
      <c r="CT384" s="324">
        <f t="shared" si="185"/>
        <v>0</v>
      </c>
      <c r="CU384" s="27"/>
    </row>
    <row r="385" spans="1:122" outlineLevel="2">
      <c r="B385" s="47" t="s">
        <v>1068</v>
      </c>
      <c r="C385" s="224">
        <f t="shared" si="159"/>
        <v>0</v>
      </c>
      <c r="D385" s="224">
        <f t="shared" si="160"/>
        <v>0</v>
      </c>
      <c r="E385" s="224">
        <f t="shared" si="161"/>
        <v>0</v>
      </c>
      <c r="F385" s="224">
        <f t="shared" si="162"/>
        <v>0</v>
      </c>
      <c r="G385" s="224">
        <f t="shared" si="163"/>
        <v>0</v>
      </c>
      <c r="H385" s="224">
        <f t="shared" si="164"/>
        <v>0</v>
      </c>
      <c r="I385" s="224">
        <f t="shared" si="165"/>
        <v>0</v>
      </c>
      <c r="J385" s="224">
        <f t="shared" si="166"/>
        <v>0</v>
      </c>
      <c r="K385" s="224">
        <f t="shared" si="167"/>
        <v>0</v>
      </c>
      <c r="L385" s="224">
        <f t="shared" si="168"/>
        <v>0</v>
      </c>
      <c r="M385" s="224">
        <f t="shared" si="169"/>
        <v>0</v>
      </c>
      <c r="N385" s="224">
        <f t="shared" si="170"/>
        <v>0</v>
      </c>
      <c r="O385" s="224">
        <f t="shared" si="171"/>
        <v>0</v>
      </c>
      <c r="P385" s="224">
        <f t="shared" si="172"/>
        <v>0</v>
      </c>
      <c r="Q385" s="224">
        <f t="shared" si="173"/>
        <v>0</v>
      </c>
      <c r="R385" s="408">
        <f t="shared" si="174"/>
        <v>0</v>
      </c>
      <c r="S385" s="324">
        <f t="shared" ref="S385:BN385" si="186">S370</f>
        <v>0</v>
      </c>
      <c r="T385" s="324">
        <f t="shared" si="186"/>
        <v>0</v>
      </c>
      <c r="U385" s="324">
        <f t="shared" si="186"/>
        <v>0</v>
      </c>
      <c r="V385" s="324">
        <f t="shared" si="186"/>
        <v>0</v>
      </c>
      <c r="W385" s="324">
        <f t="shared" si="186"/>
        <v>0</v>
      </c>
      <c r="X385" s="324">
        <f t="shared" si="186"/>
        <v>0</v>
      </c>
      <c r="Y385" s="324">
        <f t="shared" si="186"/>
        <v>0</v>
      </c>
      <c r="Z385" s="324">
        <f t="shared" si="186"/>
        <v>0</v>
      </c>
      <c r="AA385" s="324">
        <f t="shared" si="186"/>
        <v>0</v>
      </c>
      <c r="AB385" s="324">
        <f t="shared" si="186"/>
        <v>0</v>
      </c>
      <c r="AC385" s="324">
        <f t="shared" si="186"/>
        <v>0</v>
      </c>
      <c r="AD385" s="324">
        <f t="shared" si="186"/>
        <v>0</v>
      </c>
      <c r="AE385" s="324">
        <f t="shared" si="186"/>
        <v>0</v>
      </c>
      <c r="AF385" s="324">
        <f t="shared" si="186"/>
        <v>0</v>
      </c>
      <c r="AG385" s="324">
        <f t="shared" si="186"/>
        <v>0</v>
      </c>
      <c r="AH385" s="324">
        <f t="shared" si="186"/>
        <v>0</v>
      </c>
      <c r="AI385" s="324">
        <f t="shared" si="186"/>
        <v>0</v>
      </c>
      <c r="AJ385" s="324">
        <f t="shared" si="186"/>
        <v>0</v>
      </c>
      <c r="AK385" s="324">
        <f t="shared" si="186"/>
        <v>0</v>
      </c>
      <c r="AL385" s="324">
        <f t="shared" si="186"/>
        <v>0</v>
      </c>
      <c r="AM385" s="324">
        <f t="shared" si="186"/>
        <v>0</v>
      </c>
      <c r="AN385" s="324">
        <f t="shared" si="186"/>
        <v>0</v>
      </c>
      <c r="AO385" s="324">
        <f t="shared" si="186"/>
        <v>0</v>
      </c>
      <c r="AP385" s="324">
        <f t="shared" si="186"/>
        <v>0</v>
      </c>
      <c r="AQ385" s="324">
        <f t="shared" si="186"/>
        <v>0</v>
      </c>
      <c r="AR385" s="324">
        <f t="shared" si="186"/>
        <v>0</v>
      </c>
      <c r="AS385" s="324">
        <f t="shared" si="186"/>
        <v>0</v>
      </c>
      <c r="AT385" s="324">
        <f t="shared" si="186"/>
        <v>0</v>
      </c>
      <c r="AU385" s="324">
        <f t="shared" si="186"/>
        <v>0</v>
      </c>
      <c r="AV385" s="324">
        <f t="shared" si="186"/>
        <v>0</v>
      </c>
      <c r="AW385" s="324">
        <f t="shared" si="186"/>
        <v>0</v>
      </c>
      <c r="AX385" s="324">
        <f t="shared" si="186"/>
        <v>0</v>
      </c>
      <c r="AY385" s="324">
        <f t="shared" si="186"/>
        <v>0</v>
      </c>
      <c r="AZ385" s="324">
        <f t="shared" si="186"/>
        <v>0</v>
      </c>
      <c r="BA385" s="324">
        <f t="shared" si="186"/>
        <v>0</v>
      </c>
      <c r="BB385" s="324">
        <f t="shared" si="186"/>
        <v>0</v>
      </c>
      <c r="BC385" s="324">
        <f t="shared" si="186"/>
        <v>0</v>
      </c>
      <c r="BD385" s="324">
        <f t="shared" si="186"/>
        <v>0</v>
      </c>
      <c r="BE385" s="324">
        <f t="shared" si="186"/>
        <v>0</v>
      </c>
      <c r="BF385" s="324">
        <f t="shared" si="186"/>
        <v>0</v>
      </c>
      <c r="BG385" s="324">
        <f t="shared" si="186"/>
        <v>0</v>
      </c>
      <c r="BH385" s="324">
        <f t="shared" si="186"/>
        <v>0</v>
      </c>
      <c r="BI385" s="324">
        <f t="shared" si="186"/>
        <v>0</v>
      </c>
      <c r="BJ385" s="324">
        <f t="shared" si="186"/>
        <v>0</v>
      </c>
      <c r="BK385" s="324">
        <f t="shared" si="186"/>
        <v>0</v>
      </c>
      <c r="BL385" s="324">
        <f t="shared" si="186"/>
        <v>0</v>
      </c>
      <c r="BM385" s="324">
        <f t="shared" si="186"/>
        <v>0</v>
      </c>
      <c r="BN385" s="324">
        <f t="shared" si="186"/>
        <v>0</v>
      </c>
      <c r="BO385" s="324">
        <f t="shared" ref="BO385:CT385" si="187">BO370</f>
        <v>0</v>
      </c>
      <c r="BP385" s="324">
        <f t="shared" si="187"/>
        <v>0</v>
      </c>
      <c r="BQ385" s="324">
        <f t="shared" si="187"/>
        <v>0</v>
      </c>
      <c r="BR385" s="324">
        <f t="shared" si="187"/>
        <v>0</v>
      </c>
      <c r="BS385" s="324">
        <f t="shared" si="187"/>
        <v>0</v>
      </c>
      <c r="BT385" s="324">
        <f t="shared" si="187"/>
        <v>0</v>
      </c>
      <c r="BU385" s="324">
        <f t="shared" si="187"/>
        <v>0</v>
      </c>
      <c r="BV385" s="324">
        <f t="shared" si="187"/>
        <v>0</v>
      </c>
      <c r="BW385" s="324">
        <f t="shared" si="187"/>
        <v>0</v>
      </c>
      <c r="BX385" s="324">
        <f t="shared" si="187"/>
        <v>0</v>
      </c>
      <c r="BY385" s="324">
        <f t="shared" si="187"/>
        <v>0</v>
      </c>
      <c r="BZ385" s="324">
        <f t="shared" si="187"/>
        <v>0</v>
      </c>
      <c r="CA385" s="324">
        <f t="shared" si="187"/>
        <v>0</v>
      </c>
      <c r="CB385" s="324">
        <f t="shared" si="187"/>
        <v>0</v>
      </c>
      <c r="CC385" s="324">
        <f t="shared" si="187"/>
        <v>0</v>
      </c>
      <c r="CD385" s="324">
        <f t="shared" si="187"/>
        <v>0</v>
      </c>
      <c r="CE385" s="324">
        <f t="shared" si="187"/>
        <v>0</v>
      </c>
      <c r="CF385" s="324">
        <f t="shared" si="187"/>
        <v>0</v>
      </c>
      <c r="CG385" s="324">
        <f t="shared" si="187"/>
        <v>0</v>
      </c>
      <c r="CH385" s="324">
        <f t="shared" si="187"/>
        <v>0</v>
      </c>
      <c r="CI385" s="324">
        <f t="shared" si="187"/>
        <v>0</v>
      </c>
      <c r="CJ385" s="324">
        <f t="shared" si="187"/>
        <v>0</v>
      </c>
      <c r="CK385" s="324">
        <f t="shared" si="187"/>
        <v>0</v>
      </c>
      <c r="CL385" s="324">
        <f t="shared" si="187"/>
        <v>0</v>
      </c>
      <c r="CM385" s="324">
        <f t="shared" si="187"/>
        <v>0</v>
      </c>
      <c r="CN385" s="324">
        <f t="shared" si="187"/>
        <v>0</v>
      </c>
      <c r="CO385" s="324">
        <f t="shared" si="187"/>
        <v>0</v>
      </c>
      <c r="CP385" s="324">
        <f t="shared" si="187"/>
        <v>0</v>
      </c>
      <c r="CQ385" s="324">
        <f t="shared" si="187"/>
        <v>0</v>
      </c>
      <c r="CR385" s="324">
        <f t="shared" si="187"/>
        <v>0</v>
      </c>
      <c r="CS385" s="324">
        <f t="shared" si="187"/>
        <v>0</v>
      </c>
      <c r="CT385" s="324">
        <f t="shared" si="187"/>
        <v>0</v>
      </c>
    </row>
    <row r="386" spans="1:122" outlineLevel="2">
      <c r="B386" s="48" t="s">
        <v>1069</v>
      </c>
      <c r="C386" s="55">
        <f t="shared" si="159"/>
        <v>0</v>
      </c>
      <c r="D386" s="55">
        <f t="shared" si="160"/>
        <v>0</v>
      </c>
      <c r="E386" s="55">
        <f t="shared" si="161"/>
        <v>0</v>
      </c>
      <c r="F386" s="55">
        <f t="shared" si="162"/>
        <v>0</v>
      </c>
      <c r="G386" s="55">
        <f t="shared" si="163"/>
        <v>0</v>
      </c>
      <c r="H386" s="55">
        <f t="shared" si="164"/>
        <v>0</v>
      </c>
      <c r="I386" s="55">
        <f t="shared" si="165"/>
        <v>0</v>
      </c>
      <c r="J386" s="55">
        <f t="shared" si="166"/>
        <v>0</v>
      </c>
      <c r="K386" s="55">
        <f t="shared" si="167"/>
        <v>0</v>
      </c>
      <c r="L386" s="55">
        <f t="shared" si="168"/>
        <v>0</v>
      </c>
      <c r="M386" s="55">
        <f t="shared" si="169"/>
        <v>0</v>
      </c>
      <c r="N386" s="55">
        <f t="shared" si="170"/>
        <v>0</v>
      </c>
      <c r="O386" s="55">
        <f t="shared" si="171"/>
        <v>0</v>
      </c>
      <c r="P386" s="55">
        <f t="shared" si="172"/>
        <v>0</v>
      </c>
      <c r="Q386" s="55">
        <f t="shared" si="173"/>
        <v>0</v>
      </c>
      <c r="R386" s="409">
        <f t="shared" si="174"/>
        <v>0</v>
      </c>
      <c r="S386" s="324">
        <f t="shared" ref="S386:BN386" si="188">S371</f>
        <v>0</v>
      </c>
      <c r="T386" s="324">
        <f t="shared" si="188"/>
        <v>0</v>
      </c>
      <c r="U386" s="324">
        <f t="shared" si="188"/>
        <v>0</v>
      </c>
      <c r="V386" s="324">
        <f t="shared" si="188"/>
        <v>0</v>
      </c>
      <c r="W386" s="324">
        <f t="shared" si="188"/>
        <v>0</v>
      </c>
      <c r="X386" s="324">
        <f t="shared" si="188"/>
        <v>0</v>
      </c>
      <c r="Y386" s="324">
        <f t="shared" si="188"/>
        <v>0</v>
      </c>
      <c r="Z386" s="324">
        <f t="shared" si="188"/>
        <v>0</v>
      </c>
      <c r="AA386" s="324">
        <f t="shared" si="188"/>
        <v>0</v>
      </c>
      <c r="AB386" s="324">
        <f t="shared" si="188"/>
        <v>0</v>
      </c>
      <c r="AC386" s="324">
        <f t="shared" si="188"/>
        <v>0</v>
      </c>
      <c r="AD386" s="324">
        <f t="shared" si="188"/>
        <v>0</v>
      </c>
      <c r="AE386" s="324">
        <f t="shared" si="188"/>
        <v>0</v>
      </c>
      <c r="AF386" s="324">
        <f t="shared" si="188"/>
        <v>0</v>
      </c>
      <c r="AG386" s="324">
        <f t="shared" si="188"/>
        <v>0</v>
      </c>
      <c r="AH386" s="324">
        <f t="shared" si="188"/>
        <v>0</v>
      </c>
      <c r="AI386" s="324">
        <f t="shared" si="188"/>
        <v>0</v>
      </c>
      <c r="AJ386" s="324">
        <f t="shared" si="188"/>
        <v>0</v>
      </c>
      <c r="AK386" s="324">
        <f t="shared" si="188"/>
        <v>0</v>
      </c>
      <c r="AL386" s="324">
        <f t="shared" si="188"/>
        <v>0</v>
      </c>
      <c r="AM386" s="324">
        <f t="shared" si="188"/>
        <v>0</v>
      </c>
      <c r="AN386" s="324">
        <f t="shared" si="188"/>
        <v>0</v>
      </c>
      <c r="AO386" s="324">
        <f t="shared" si="188"/>
        <v>0</v>
      </c>
      <c r="AP386" s="324">
        <f t="shared" si="188"/>
        <v>0</v>
      </c>
      <c r="AQ386" s="324">
        <f t="shared" si="188"/>
        <v>0</v>
      </c>
      <c r="AR386" s="324">
        <f t="shared" si="188"/>
        <v>0</v>
      </c>
      <c r="AS386" s="324">
        <f t="shared" si="188"/>
        <v>0</v>
      </c>
      <c r="AT386" s="324">
        <f t="shared" si="188"/>
        <v>0</v>
      </c>
      <c r="AU386" s="324">
        <f t="shared" si="188"/>
        <v>0</v>
      </c>
      <c r="AV386" s="324">
        <f t="shared" si="188"/>
        <v>0</v>
      </c>
      <c r="AW386" s="324">
        <f t="shared" si="188"/>
        <v>0</v>
      </c>
      <c r="AX386" s="324">
        <f t="shared" si="188"/>
        <v>0</v>
      </c>
      <c r="AY386" s="324">
        <f t="shared" si="188"/>
        <v>0</v>
      </c>
      <c r="AZ386" s="324">
        <f t="shared" si="188"/>
        <v>0</v>
      </c>
      <c r="BA386" s="324">
        <f t="shared" si="188"/>
        <v>0</v>
      </c>
      <c r="BB386" s="324">
        <f t="shared" si="188"/>
        <v>0</v>
      </c>
      <c r="BC386" s="324">
        <f t="shared" si="188"/>
        <v>0</v>
      </c>
      <c r="BD386" s="324">
        <f t="shared" si="188"/>
        <v>0</v>
      </c>
      <c r="BE386" s="324">
        <f t="shared" si="188"/>
        <v>0</v>
      </c>
      <c r="BF386" s="324">
        <f t="shared" si="188"/>
        <v>0</v>
      </c>
      <c r="BG386" s="324">
        <f t="shared" si="188"/>
        <v>0</v>
      </c>
      <c r="BH386" s="324">
        <f t="shared" si="188"/>
        <v>0</v>
      </c>
      <c r="BI386" s="324">
        <f t="shared" si="188"/>
        <v>0</v>
      </c>
      <c r="BJ386" s="324">
        <f t="shared" si="188"/>
        <v>0</v>
      </c>
      <c r="BK386" s="324">
        <f t="shared" si="188"/>
        <v>0</v>
      </c>
      <c r="BL386" s="324">
        <f t="shared" si="188"/>
        <v>0</v>
      </c>
      <c r="BM386" s="324">
        <f t="shared" si="188"/>
        <v>0</v>
      </c>
      <c r="BN386" s="324">
        <f t="shared" si="188"/>
        <v>0</v>
      </c>
      <c r="BO386" s="324">
        <f t="shared" ref="BO386:CT386" si="189">BO371</f>
        <v>0</v>
      </c>
      <c r="BP386" s="324">
        <f t="shared" si="189"/>
        <v>0</v>
      </c>
      <c r="BQ386" s="324">
        <f t="shared" si="189"/>
        <v>0</v>
      </c>
      <c r="BR386" s="324">
        <f t="shared" si="189"/>
        <v>0</v>
      </c>
      <c r="BS386" s="324">
        <f t="shared" si="189"/>
        <v>0</v>
      </c>
      <c r="BT386" s="324">
        <f t="shared" si="189"/>
        <v>0</v>
      </c>
      <c r="BU386" s="324">
        <f t="shared" si="189"/>
        <v>0</v>
      </c>
      <c r="BV386" s="324">
        <f t="shared" si="189"/>
        <v>0</v>
      </c>
      <c r="BW386" s="324">
        <f t="shared" si="189"/>
        <v>0</v>
      </c>
      <c r="BX386" s="324">
        <f t="shared" si="189"/>
        <v>0</v>
      </c>
      <c r="BY386" s="324">
        <f t="shared" si="189"/>
        <v>0</v>
      </c>
      <c r="BZ386" s="324">
        <f t="shared" si="189"/>
        <v>0</v>
      </c>
      <c r="CA386" s="324">
        <f t="shared" si="189"/>
        <v>0</v>
      </c>
      <c r="CB386" s="324">
        <f t="shared" si="189"/>
        <v>0</v>
      </c>
      <c r="CC386" s="324">
        <f t="shared" si="189"/>
        <v>0</v>
      </c>
      <c r="CD386" s="324">
        <f t="shared" si="189"/>
        <v>0</v>
      </c>
      <c r="CE386" s="324">
        <f t="shared" si="189"/>
        <v>0</v>
      </c>
      <c r="CF386" s="324">
        <f t="shared" si="189"/>
        <v>0</v>
      </c>
      <c r="CG386" s="324">
        <f t="shared" si="189"/>
        <v>0</v>
      </c>
      <c r="CH386" s="324">
        <f t="shared" si="189"/>
        <v>0</v>
      </c>
      <c r="CI386" s="324">
        <f t="shared" si="189"/>
        <v>0</v>
      </c>
      <c r="CJ386" s="324">
        <f t="shared" si="189"/>
        <v>0</v>
      </c>
      <c r="CK386" s="324">
        <f t="shared" si="189"/>
        <v>0</v>
      </c>
      <c r="CL386" s="324">
        <f t="shared" si="189"/>
        <v>0</v>
      </c>
      <c r="CM386" s="324">
        <f t="shared" si="189"/>
        <v>0</v>
      </c>
      <c r="CN386" s="324">
        <f t="shared" si="189"/>
        <v>0</v>
      </c>
      <c r="CO386" s="324">
        <f t="shared" si="189"/>
        <v>0</v>
      </c>
      <c r="CP386" s="324">
        <f t="shared" si="189"/>
        <v>0</v>
      </c>
      <c r="CQ386" s="324">
        <f t="shared" si="189"/>
        <v>0</v>
      </c>
      <c r="CR386" s="324">
        <f t="shared" si="189"/>
        <v>0</v>
      </c>
      <c r="CS386" s="324">
        <f t="shared" si="189"/>
        <v>0</v>
      </c>
      <c r="CT386" s="324">
        <f t="shared" si="189"/>
        <v>0</v>
      </c>
    </row>
    <row r="387" spans="1:122" outlineLevel="1"/>
    <row r="389" spans="1:122">
      <c r="A389" s="14" t="s">
        <v>1101</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1075</v>
      </c>
      <c r="BM391" t="s">
        <v>1076</v>
      </c>
      <c r="BT391" t="s">
        <v>1077</v>
      </c>
      <c r="CA391" t="s">
        <v>1078</v>
      </c>
      <c r="CH391" t="s">
        <v>1079</v>
      </c>
    </row>
    <row r="392" spans="1:122" outlineLevel="1">
      <c r="B392" s="25"/>
      <c r="O392" s="25" t="s">
        <v>1096</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1097</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49</v>
      </c>
      <c r="Q394" s="197">
        <f>INDEX(i.Periods,Q$393,1+d.TOL+3*(Q$392-1))</f>
        <v>54</v>
      </c>
      <c r="R394" s="197">
        <f>INDEX(i.Periods,R$393,1+d.TOL+3*(R$392-1))</f>
        <v>62</v>
      </c>
      <c r="S394" s="197">
        <f>INDEX(i.Periods,S$393,1+d.TOL+3*(S$392-1))</f>
        <v>69</v>
      </c>
      <c r="T394" s="197"/>
      <c r="U394" s="197"/>
      <c r="V394" s="197"/>
      <c r="W394" s="197">
        <f>INDEX(i.Periods,W$393,1+d.TOL+3*(W$392-1))</f>
        <v>51</v>
      </c>
      <c r="X394" s="197">
        <f>INDEX(i.Periods,X$393,1+d.TOL+3*(X$392-1))</f>
        <v>56</v>
      </c>
      <c r="Y394" s="197">
        <f>INDEX(i.Periods,Y$393,1+d.TOL+3*(Y$392-1))</f>
        <v>64</v>
      </c>
      <c r="Z394" s="197">
        <f>INDEX(i.Periods,Z$393,1+d.TOL+3*(Z$392-1))</f>
        <v>71</v>
      </c>
      <c r="AA394" s="197"/>
      <c r="AB394" s="197"/>
      <c r="AC394" s="197"/>
      <c r="AD394" s="197">
        <f>INDEX(i.Periods,AD$393,1+d.TOL+3*(AD$392-1))</f>
        <v>54</v>
      </c>
      <c r="AE394" s="197">
        <f>INDEX(i.Periods,AE$393,1+d.TOL+3*(AE$392-1))</f>
        <v>59</v>
      </c>
      <c r="AF394" s="197">
        <f>INDEX(i.Periods,AF$393,1+d.TOL+3*(AF$392-1))</f>
        <v>67</v>
      </c>
      <c r="AG394" s="197">
        <f>INDEX(i.Periods,AG$393,1+d.TOL+3*(AG$392-1))</f>
        <v>74</v>
      </c>
      <c r="AH394" s="197"/>
      <c r="AI394" s="197"/>
      <c r="AJ394" s="197"/>
      <c r="AK394" s="197">
        <f>INDEX(i.Periods,AK$393,1+d.TOL+3*(AK$392-1))</f>
        <v>56</v>
      </c>
      <c r="AL394" s="197">
        <f>INDEX(i.Periods,AL$393,1+d.TOL+3*(AL$392-1))</f>
        <v>61</v>
      </c>
      <c r="AM394" s="197">
        <f>INDEX(i.Periods,AM$393,1+d.TOL+3*(AM$392-1))</f>
        <v>69</v>
      </c>
      <c r="AN394" s="197">
        <f>INDEX(i.Periods,AN$393,1+d.TOL+3*(AN$392-1))</f>
        <v>76</v>
      </c>
      <c r="AO394" s="197"/>
      <c r="AP394" s="197"/>
      <c r="AQ394" s="197"/>
      <c r="AR394" s="197">
        <f>INDEX(i.Periods,AR$393,1+d.TOL+3*(AR$392-1))</f>
        <v>58</v>
      </c>
      <c r="AS394" s="197">
        <f>INDEX(i.Periods,AS$393,1+d.TOL+3*(AS$392-1))</f>
        <v>63</v>
      </c>
      <c r="AT394" s="197">
        <f>INDEX(i.Periods,AT$393,1+d.TOL+3*(AT$392-1))</f>
        <v>71</v>
      </c>
      <c r="AU394" s="197">
        <f>INDEX(i.Periods,AU$393,1+d.TOL+3*(AU$392-1))</f>
        <v>78</v>
      </c>
      <c r="AV394" s="197"/>
      <c r="AW394" s="197"/>
      <c r="AX394" s="197"/>
      <c r="AY394" s="197">
        <f>INDEX(i.Periods,AY$393,1+d.TOL+3*(AY$392-1))</f>
        <v>49</v>
      </c>
      <c r="AZ394" s="197">
        <f>INDEX(i.Periods,AZ$393,1+d.TOL+3*(AZ$392-1))</f>
        <v>54</v>
      </c>
      <c r="BA394" s="197">
        <f>INDEX(i.Periods,BA$393,1+d.TOL+3*(BA$392-1))</f>
        <v>62</v>
      </c>
      <c r="BB394" s="197">
        <f>INDEX(i.Periods,BB$393,1+d.TOL+3*(BB$392-1))</f>
        <v>69</v>
      </c>
      <c r="BC394" s="197"/>
      <c r="BD394" s="197"/>
      <c r="BE394" s="197"/>
      <c r="BF394" s="240">
        <f>P394+52</f>
        <v>101</v>
      </c>
      <c r="BG394" s="240">
        <f>R394+52</f>
        <v>114</v>
      </c>
      <c r="BH394" s="240">
        <f>S394+52</f>
        <v>121</v>
      </c>
      <c r="BI394" s="18"/>
      <c r="BJ394" s="18"/>
      <c r="BK394" s="18"/>
      <c r="BL394" s="18"/>
      <c r="BM394" s="241">
        <f>BF394+52</f>
        <v>153</v>
      </c>
      <c r="BN394" s="241">
        <f>BG394+52</f>
        <v>166</v>
      </c>
      <c r="BO394" s="241">
        <f>BH394+52</f>
        <v>173</v>
      </c>
      <c r="BP394" s="18"/>
      <c r="BQ394" s="18"/>
      <c r="BR394" s="18"/>
      <c r="BS394" s="18"/>
      <c r="BT394" s="241">
        <f>BM394+52</f>
        <v>205</v>
      </c>
      <c r="BU394" s="241">
        <f>BN394+52</f>
        <v>218</v>
      </c>
      <c r="BV394" s="241">
        <f>BO394+52</f>
        <v>225</v>
      </c>
      <c r="BW394" s="18"/>
      <c r="BX394" s="18"/>
      <c r="BY394" s="18"/>
      <c r="BZ394" s="18"/>
      <c r="CA394" s="241">
        <f>BT394+52</f>
        <v>257</v>
      </c>
      <c r="CB394" s="241">
        <f>BU394+52</f>
        <v>270</v>
      </c>
      <c r="CC394" s="241">
        <f>BV394+52</f>
        <v>277</v>
      </c>
      <c r="CD394" s="18"/>
      <c r="CE394" s="18"/>
      <c r="CF394" s="18"/>
      <c r="CG394" s="18"/>
      <c r="CH394" s="241">
        <f>CA394+52</f>
        <v>309</v>
      </c>
      <c r="CI394" s="241">
        <f>CB394+52</f>
        <v>322</v>
      </c>
      <c r="CJ394" s="241">
        <f>CC394+52</f>
        <v>329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54:62</v>
      </c>
      <c r="Q395" s="240" t="str">
        <f>R394&amp;":"&amp;S394</f>
        <v>62:69</v>
      </c>
      <c r="R395" s="242" t="str">
        <f>Q395</f>
        <v>62:69</v>
      </c>
      <c r="S395" s="242" t="str">
        <f>R395</f>
        <v>62:69</v>
      </c>
      <c r="T395" s="242" t="str">
        <f>S395</f>
        <v>62:69</v>
      </c>
      <c r="U395" s="242" t="str">
        <f>T395</f>
        <v>62:69</v>
      </c>
      <c r="V395" s="242" t="str">
        <f>U395</f>
        <v>62:69</v>
      </c>
      <c r="W395" s="240" t="str">
        <f>X394&amp;":"&amp;Y394</f>
        <v>56:64</v>
      </c>
      <c r="X395" s="240" t="str">
        <f>Y394&amp;":"&amp;Z394</f>
        <v>64:71</v>
      </c>
      <c r="Y395" s="242" t="str">
        <f>X395</f>
        <v>64:71</v>
      </c>
      <c r="Z395" s="242" t="str">
        <f>Y395</f>
        <v>64:71</v>
      </c>
      <c r="AA395" s="242" t="str">
        <f>Z395</f>
        <v>64:71</v>
      </c>
      <c r="AB395" s="242" t="str">
        <f>AA395</f>
        <v>64:71</v>
      </c>
      <c r="AC395" s="242" t="str">
        <f>AB395</f>
        <v>64:71</v>
      </c>
      <c r="AD395" s="240" t="str">
        <f>AE394&amp;":"&amp;AF394</f>
        <v>59:67</v>
      </c>
      <c r="AE395" s="240" t="str">
        <f>AF394&amp;":"&amp;AG394</f>
        <v>67:74</v>
      </c>
      <c r="AF395" s="242" t="str">
        <f>AE395</f>
        <v>67:74</v>
      </c>
      <c r="AG395" s="242" t="str">
        <f>AF395</f>
        <v>67:74</v>
      </c>
      <c r="AH395" s="242" t="str">
        <f>AG395</f>
        <v>67:74</v>
      </c>
      <c r="AI395" s="242" t="str">
        <f>AH395</f>
        <v>67:74</v>
      </c>
      <c r="AJ395" s="242" t="str">
        <f>AI395</f>
        <v>67:74</v>
      </c>
      <c r="AK395" s="240" t="str">
        <f>AL394&amp;":"&amp;AM394</f>
        <v>61:69</v>
      </c>
      <c r="AL395" s="240" t="str">
        <f>AM394&amp;":"&amp;AN394</f>
        <v>69:76</v>
      </c>
      <c r="AM395" s="242" t="str">
        <f>AL395</f>
        <v>69:76</v>
      </c>
      <c r="AN395" s="242" t="str">
        <f>AM395</f>
        <v>69:76</v>
      </c>
      <c r="AO395" s="242" t="str">
        <f>AN395</f>
        <v>69:76</v>
      </c>
      <c r="AP395" s="242" t="str">
        <f>AO395</f>
        <v>69:76</v>
      </c>
      <c r="AQ395" s="242" t="str">
        <f>AP395</f>
        <v>69:76</v>
      </c>
      <c r="AR395" s="240" t="str">
        <f>AS394&amp;":"&amp;AT394</f>
        <v>63:71</v>
      </c>
      <c r="AS395" s="240" t="str">
        <f>AT394&amp;":"&amp;AU394</f>
        <v>71:78</v>
      </c>
      <c r="AT395" s="242" t="str">
        <f>AS395</f>
        <v>71:78</v>
      </c>
      <c r="AU395" s="242" t="str">
        <f>AT395</f>
        <v>71:78</v>
      </c>
      <c r="AV395" s="242" t="str">
        <f>AU395</f>
        <v>71:78</v>
      </c>
      <c r="AW395" s="242" t="str">
        <f>AV395</f>
        <v>71:78</v>
      </c>
      <c r="AX395" s="242" t="str">
        <f>AW395</f>
        <v>71:78</v>
      </c>
      <c r="AY395" s="240" t="str">
        <f>AZ394&amp;":"&amp;BA394</f>
        <v>54:62</v>
      </c>
      <c r="AZ395" s="240" t="str">
        <f>BA394&amp;":"&amp;BB394</f>
        <v>62:69</v>
      </c>
      <c r="BA395" s="242" t="str">
        <f>AZ395</f>
        <v>62:69</v>
      </c>
      <c r="BB395" s="242" t="str">
        <f>BA395</f>
        <v>62:69</v>
      </c>
      <c r="BC395" s="242" t="str">
        <f>BB395</f>
        <v>62:69</v>
      </c>
      <c r="BD395" s="242" t="str">
        <f>BC395</f>
        <v>62:69</v>
      </c>
      <c r="BE395" s="242" t="str">
        <f>BD395</f>
        <v>62:69</v>
      </c>
      <c r="BF395" s="241" t="str">
        <f>BF394&amp;":"&amp;BG394</f>
        <v>101:114</v>
      </c>
      <c r="BG395" s="241" t="str">
        <f>BG394&amp;":"&amp;BH394</f>
        <v>114:121</v>
      </c>
      <c r="BH395" s="242" t="str">
        <f>BG395</f>
        <v>114:121</v>
      </c>
      <c r="BI395" s="242" t="str">
        <f>BH395</f>
        <v>114:121</v>
      </c>
      <c r="BJ395" s="242" t="str">
        <f>BI395</f>
        <v>114:121</v>
      </c>
      <c r="BK395" s="242" t="str">
        <f>BJ395</f>
        <v>114:121</v>
      </c>
      <c r="BL395" s="242" t="str">
        <f>BK395</f>
        <v>114:121</v>
      </c>
      <c r="BM395" s="241" t="str">
        <f>BM394&amp;":"&amp;BN394</f>
        <v>153:166</v>
      </c>
      <c r="BN395" s="241" t="str">
        <f>BN394&amp;":"&amp;BO394</f>
        <v>166:173</v>
      </c>
      <c r="BO395" s="242" t="str">
        <f>BN395</f>
        <v>166:173</v>
      </c>
      <c r="BP395" s="242" t="str">
        <f>BO395</f>
        <v>166:173</v>
      </c>
      <c r="BQ395" s="242" t="str">
        <f>BP395</f>
        <v>166:173</v>
      </c>
      <c r="BR395" s="242" t="str">
        <f>BQ395</f>
        <v>166:173</v>
      </c>
      <c r="BS395" s="242" t="str">
        <f>BR395</f>
        <v>166:173</v>
      </c>
      <c r="BT395" s="241" t="str">
        <f>BT394&amp;":"&amp;BU394</f>
        <v>205:218</v>
      </c>
      <c r="BU395" s="241" t="str">
        <f>BU394&amp;":"&amp;BV394</f>
        <v>218:225</v>
      </c>
      <c r="BV395" s="242" t="str">
        <f>BU395</f>
        <v>218:225</v>
      </c>
      <c r="BW395" s="242" t="str">
        <f>BV395</f>
        <v>218:225</v>
      </c>
      <c r="BX395" s="242" t="str">
        <f>BW395</f>
        <v>218:225</v>
      </c>
      <c r="BY395" s="242" t="str">
        <f>BX395</f>
        <v>218:225</v>
      </c>
      <c r="BZ395" s="242" t="str">
        <f>BY395</f>
        <v>218:225</v>
      </c>
      <c r="CA395" s="241" t="str">
        <f>CA394&amp;":"&amp;CB394</f>
        <v>257:270</v>
      </c>
      <c r="CB395" s="241" t="str">
        <f>CB394&amp;":"&amp;CC394</f>
        <v>270:277</v>
      </c>
      <c r="CC395" s="242" t="str">
        <f>CB395</f>
        <v>270:277</v>
      </c>
      <c r="CD395" s="242" t="str">
        <f>CC395</f>
        <v>270:277</v>
      </c>
      <c r="CE395" s="242" t="str">
        <f>CD395</f>
        <v>270:277</v>
      </c>
      <c r="CF395" s="242" t="str">
        <f>CE395</f>
        <v>270:277</v>
      </c>
      <c r="CG395" s="242" t="str">
        <f>CF395</f>
        <v>270:277</v>
      </c>
      <c r="CH395" s="241" t="str">
        <f>CH394&amp;":"&amp;CI394</f>
        <v>309:322</v>
      </c>
      <c r="CI395" s="241" t="str">
        <f>CI394&amp;":"&amp;CJ394</f>
        <v>322:329</v>
      </c>
      <c r="CJ395" s="242" t="str">
        <f>CI395</f>
        <v>322:329</v>
      </c>
      <c r="CK395" s="242" t="str">
        <f>CJ395</f>
        <v>322:329</v>
      </c>
      <c r="CL395" s="242" t="str">
        <f>CK395</f>
        <v>322:329</v>
      </c>
      <c r="CM395" s="242" t="str">
        <f>CL395</f>
        <v>322:329</v>
      </c>
      <c r="CN395" s="242" t="str">
        <f>CM395</f>
        <v>322:329</v>
      </c>
    </row>
    <row r="396" spans="1:122" outlineLevel="1">
      <c r="A396" s="18"/>
      <c r="B396" t="s">
        <v>1098</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2:3</v>
      </c>
      <c r="S396" s="217" t="str">
        <f>LEFT(F396,FIND(":",F396)-1)+i.TOLoffset_r2*(d.TOL-1)&amp;":"&amp;RIGHT(F396,LEN(F396)-FIND(":",F396))+i.TOLoffset_r2*(d.TOL-1)</f>
        <v>3:4</v>
      </c>
      <c r="T396" s="217" t="str">
        <f>LEFT(G396,FIND(":",G396)-1)+i.TOLoffset_r2*(d.TOL-1)&amp;":"&amp;RIGHT(G396,LEN(G396)-FIND(":",G396))+i.TOLoffset_r2*(d.TOL-1)</f>
        <v>4:5</v>
      </c>
      <c r="U396" s="217" t="str">
        <f>LEFT(H396,FIND(":",H396)-1)+i.TOLoffset_r2*(d.TOL-1)&amp;":"&amp;RIGHT(H396,LEN(H396)-FIND(":",H396))+i.TOLoffset_r2*(d.TOL-1)</f>
        <v>5:6</v>
      </c>
      <c r="V396" s="217" t="str">
        <f>LEFT(I396,FIND(":",I396)-1)+i.TOLoffset_r2*(d.TOL-1)&amp;":"&amp;RIGHT(I396,LEN(I396)-FIND(":",I396))+i.TOLoffset_r2*(d.TOL-1)</f>
        <v>6:7</v>
      </c>
      <c r="W396" s="239" t="str">
        <f>P396</f>
        <v>0:1</v>
      </c>
      <c r="X396" s="239" t="str">
        <f t="shared" ref="X396:CN396" si="190">Q396</f>
        <v>0:1</v>
      </c>
      <c r="Y396" s="239" t="str">
        <f t="shared" si="190"/>
        <v>2:3</v>
      </c>
      <c r="Z396" s="239" t="str">
        <f t="shared" si="190"/>
        <v>3:4</v>
      </c>
      <c r="AA396" s="239" t="str">
        <f t="shared" si="190"/>
        <v>4:5</v>
      </c>
      <c r="AB396" s="239" t="str">
        <f t="shared" si="190"/>
        <v>5:6</v>
      </c>
      <c r="AC396" s="239" t="str">
        <f t="shared" si="190"/>
        <v>6:7</v>
      </c>
      <c r="AD396" s="239" t="str">
        <f t="shared" si="190"/>
        <v>0:1</v>
      </c>
      <c r="AE396" s="239" t="str">
        <f t="shared" si="190"/>
        <v>0:1</v>
      </c>
      <c r="AF396" s="239" t="str">
        <f t="shared" si="190"/>
        <v>2:3</v>
      </c>
      <c r="AG396" s="239" t="str">
        <f t="shared" si="190"/>
        <v>3:4</v>
      </c>
      <c r="AH396" s="239" t="str">
        <f t="shared" si="190"/>
        <v>4:5</v>
      </c>
      <c r="AI396" s="239" t="str">
        <f t="shared" si="190"/>
        <v>5:6</v>
      </c>
      <c r="AJ396" s="239" t="str">
        <f t="shared" si="190"/>
        <v>6:7</v>
      </c>
      <c r="AK396" s="239" t="str">
        <f t="shared" si="190"/>
        <v>0:1</v>
      </c>
      <c r="AL396" s="239" t="str">
        <f t="shared" si="190"/>
        <v>0:1</v>
      </c>
      <c r="AM396" s="239" t="str">
        <f t="shared" si="190"/>
        <v>2:3</v>
      </c>
      <c r="AN396" s="239" t="str">
        <f t="shared" si="190"/>
        <v>3:4</v>
      </c>
      <c r="AO396" s="239" t="str">
        <f t="shared" si="190"/>
        <v>4:5</v>
      </c>
      <c r="AP396" s="239" t="str">
        <f t="shared" si="190"/>
        <v>5:6</v>
      </c>
      <c r="AQ396" s="239" t="str">
        <f t="shared" si="190"/>
        <v>6:7</v>
      </c>
      <c r="AR396" s="239" t="str">
        <f t="shared" ref="AR396:BE396" si="191">AD396</f>
        <v>0:1</v>
      </c>
      <c r="AS396" s="239" t="str">
        <f t="shared" si="191"/>
        <v>0:1</v>
      </c>
      <c r="AT396" s="239" t="str">
        <f t="shared" si="191"/>
        <v>2:3</v>
      </c>
      <c r="AU396" s="239" t="str">
        <f t="shared" si="191"/>
        <v>3:4</v>
      </c>
      <c r="AV396" s="239" t="str">
        <f t="shared" si="191"/>
        <v>4:5</v>
      </c>
      <c r="AW396" s="239" t="str">
        <f t="shared" si="191"/>
        <v>5:6</v>
      </c>
      <c r="AX396" s="239" t="str">
        <f t="shared" si="191"/>
        <v>6:7</v>
      </c>
      <c r="AY396" s="239" t="str">
        <f t="shared" si="191"/>
        <v>0:1</v>
      </c>
      <c r="AZ396" s="239" t="str">
        <f t="shared" si="191"/>
        <v>0:1</v>
      </c>
      <c r="BA396" s="239" t="str">
        <f t="shared" si="191"/>
        <v>2:3</v>
      </c>
      <c r="BB396" s="239" t="str">
        <f t="shared" si="191"/>
        <v>3:4</v>
      </c>
      <c r="BC396" s="239" t="str">
        <f t="shared" si="191"/>
        <v>4:5</v>
      </c>
      <c r="BD396" s="239" t="str">
        <f t="shared" si="191"/>
        <v>5:6</v>
      </c>
      <c r="BE396" s="239" t="str">
        <f t="shared" si="191"/>
        <v>6:7</v>
      </c>
      <c r="BF396" s="239" t="str">
        <f t="shared" si="190"/>
        <v>0:1</v>
      </c>
      <c r="BG396" s="239" t="str">
        <f t="shared" si="190"/>
        <v>0:1</v>
      </c>
      <c r="BH396" s="239" t="str">
        <f t="shared" si="190"/>
        <v>2:3</v>
      </c>
      <c r="BI396" s="239" t="str">
        <f t="shared" si="190"/>
        <v>3:4</v>
      </c>
      <c r="BJ396" s="239" t="str">
        <f t="shared" si="190"/>
        <v>4:5</v>
      </c>
      <c r="BK396" s="239" t="str">
        <f t="shared" si="190"/>
        <v>5:6</v>
      </c>
      <c r="BL396" s="239" t="str">
        <f t="shared" si="190"/>
        <v>6:7</v>
      </c>
      <c r="BM396" s="239" t="str">
        <f t="shared" si="190"/>
        <v>0:1</v>
      </c>
      <c r="BN396" s="239" t="str">
        <f t="shared" si="190"/>
        <v>0:1</v>
      </c>
      <c r="BO396" s="239" t="str">
        <f t="shared" si="190"/>
        <v>2:3</v>
      </c>
      <c r="BP396" s="239" t="str">
        <f t="shared" si="190"/>
        <v>3:4</v>
      </c>
      <c r="BQ396" s="239" t="str">
        <f t="shared" si="190"/>
        <v>4:5</v>
      </c>
      <c r="BR396" s="239" t="str">
        <f t="shared" si="190"/>
        <v>5:6</v>
      </c>
      <c r="BS396" s="239" t="str">
        <f t="shared" si="190"/>
        <v>6:7</v>
      </c>
      <c r="BT396" s="239" t="str">
        <f t="shared" si="190"/>
        <v>0:1</v>
      </c>
      <c r="BU396" s="239" t="str">
        <f t="shared" si="190"/>
        <v>0:1</v>
      </c>
      <c r="BV396" s="239" t="str">
        <f t="shared" si="190"/>
        <v>2:3</v>
      </c>
      <c r="BW396" s="239" t="str">
        <f t="shared" si="190"/>
        <v>3:4</v>
      </c>
      <c r="BX396" s="239" t="str">
        <f t="shared" si="190"/>
        <v>4:5</v>
      </c>
      <c r="BY396" s="239" t="str">
        <f t="shared" si="190"/>
        <v>5:6</v>
      </c>
      <c r="BZ396" s="239" t="str">
        <f t="shared" si="190"/>
        <v>6:7</v>
      </c>
      <c r="CA396" s="239" t="str">
        <f t="shared" si="190"/>
        <v>0:1</v>
      </c>
      <c r="CB396" s="239" t="str">
        <f t="shared" si="190"/>
        <v>0:1</v>
      </c>
      <c r="CC396" s="239" t="str">
        <f t="shared" si="190"/>
        <v>2:3</v>
      </c>
      <c r="CD396" s="239" t="str">
        <f t="shared" si="190"/>
        <v>3:4</v>
      </c>
      <c r="CE396" s="239" t="str">
        <f t="shared" si="190"/>
        <v>4:5</v>
      </c>
      <c r="CF396" s="239" t="str">
        <f t="shared" si="190"/>
        <v>5:6</v>
      </c>
      <c r="CG396" s="239" t="str">
        <f t="shared" si="190"/>
        <v>6:7</v>
      </c>
      <c r="CH396" s="239" t="str">
        <f t="shared" si="190"/>
        <v>0:1</v>
      </c>
      <c r="CI396" s="239" t="str">
        <f t="shared" si="190"/>
        <v>0:1</v>
      </c>
      <c r="CJ396" s="239" t="str">
        <f t="shared" si="190"/>
        <v>2:3</v>
      </c>
      <c r="CK396" s="239" t="str">
        <f t="shared" si="190"/>
        <v>3:4</v>
      </c>
      <c r="CL396" s="239" t="str">
        <f t="shared" si="190"/>
        <v>4:5</v>
      </c>
      <c r="CM396" s="239" t="str">
        <f t="shared" si="190"/>
        <v>5:6</v>
      </c>
      <c r="CN396" s="239" t="str">
        <f t="shared" si="190"/>
        <v>6:7</v>
      </c>
    </row>
    <row r="397" spans="1:122" ht="55" outlineLevel="1">
      <c r="A397" s="18"/>
      <c r="C397" s="23"/>
      <c r="D397" s="23"/>
      <c r="E397" s="23"/>
      <c r="F397" s="23"/>
      <c r="G397" s="23"/>
      <c r="H397" s="23"/>
      <c r="I397" s="23"/>
      <c r="J397" s="23"/>
      <c r="K397" s="23"/>
      <c r="L397" s="23"/>
      <c r="M397" s="23"/>
      <c r="N397" s="23"/>
      <c r="O397" s="23"/>
      <c r="P397" s="238" t="str">
        <f t="shared" ref="P397:V397" si="192">P396&amp;", "&amp;P$395</f>
        <v>0:1, 54:62</v>
      </c>
      <c r="Q397" s="238" t="str">
        <f t="shared" si="192"/>
        <v>0:1, 62:69</v>
      </c>
      <c r="R397" s="238" t="str">
        <f t="shared" si="192"/>
        <v>2:3, 62:69</v>
      </c>
      <c r="S397" s="238" t="str">
        <f t="shared" si="192"/>
        <v>3:4, 62:69</v>
      </c>
      <c r="T397" s="238" t="str">
        <f t="shared" si="192"/>
        <v>4:5, 62:69</v>
      </c>
      <c r="U397" s="238" t="str">
        <f t="shared" si="192"/>
        <v>5:6, 62:69</v>
      </c>
      <c r="V397" s="238" t="str">
        <f t="shared" si="192"/>
        <v>6:7, 62:69</v>
      </c>
      <c r="W397" s="238" t="str">
        <f t="shared" ref="W397:BE397" si="193">W396&amp;", "&amp;W$395</f>
        <v>0:1, 56:64</v>
      </c>
      <c r="X397" s="238" t="str">
        <f t="shared" si="193"/>
        <v>0:1, 64:71</v>
      </c>
      <c r="Y397" s="238" t="str">
        <f t="shared" si="193"/>
        <v>2:3, 64:71</v>
      </c>
      <c r="Z397" s="238" t="str">
        <f t="shared" si="193"/>
        <v>3:4, 64:71</v>
      </c>
      <c r="AA397" s="238" t="str">
        <f t="shared" si="193"/>
        <v>4:5, 64:71</v>
      </c>
      <c r="AB397" s="238" t="str">
        <f t="shared" si="193"/>
        <v>5:6, 64:71</v>
      </c>
      <c r="AC397" s="238" t="str">
        <f t="shared" si="193"/>
        <v>6:7, 64:71</v>
      </c>
      <c r="AD397" s="238" t="str">
        <f t="shared" si="193"/>
        <v>0:1, 59:67</v>
      </c>
      <c r="AE397" s="238" t="str">
        <f t="shared" si="193"/>
        <v>0:1, 67:74</v>
      </c>
      <c r="AF397" s="238" t="str">
        <f t="shared" si="193"/>
        <v>2:3, 67:74</v>
      </c>
      <c r="AG397" s="238" t="str">
        <f t="shared" si="193"/>
        <v>3:4, 67:74</v>
      </c>
      <c r="AH397" s="238" t="str">
        <f t="shared" si="193"/>
        <v>4:5, 67:74</v>
      </c>
      <c r="AI397" s="238" t="str">
        <f t="shared" si="193"/>
        <v>5:6, 67:74</v>
      </c>
      <c r="AJ397" s="238" t="str">
        <f t="shared" si="193"/>
        <v>6:7, 67:74</v>
      </c>
      <c r="AK397" s="238" t="str">
        <f t="shared" si="193"/>
        <v>0:1, 61:69</v>
      </c>
      <c r="AL397" s="238" t="str">
        <f t="shared" si="193"/>
        <v>0:1, 69:76</v>
      </c>
      <c r="AM397" s="238" t="str">
        <f t="shared" si="193"/>
        <v>2:3, 69:76</v>
      </c>
      <c r="AN397" s="238" t="str">
        <f t="shared" si="193"/>
        <v>3:4, 69:76</v>
      </c>
      <c r="AO397" s="238" t="str">
        <f t="shared" si="193"/>
        <v>4:5, 69:76</v>
      </c>
      <c r="AP397" s="238" t="str">
        <f t="shared" si="193"/>
        <v>5:6, 69:76</v>
      </c>
      <c r="AQ397" s="238" t="str">
        <f t="shared" si="193"/>
        <v>6:7, 69:76</v>
      </c>
      <c r="AR397" s="238" t="str">
        <f t="shared" ref="AR397:AX397" si="194">AR396&amp;", "&amp;AR$395</f>
        <v>0:1, 63:71</v>
      </c>
      <c r="AS397" s="238" t="str">
        <f t="shared" si="194"/>
        <v>0:1, 71:78</v>
      </c>
      <c r="AT397" s="238" t="str">
        <f t="shared" si="194"/>
        <v>2:3, 71:78</v>
      </c>
      <c r="AU397" s="238" t="str">
        <f t="shared" si="194"/>
        <v>3:4, 71:78</v>
      </c>
      <c r="AV397" s="238" t="str">
        <f t="shared" si="194"/>
        <v>4:5, 71:78</v>
      </c>
      <c r="AW397" s="238" t="str">
        <f t="shared" si="194"/>
        <v>5:6, 71:78</v>
      </c>
      <c r="AX397" s="238" t="str">
        <f t="shared" si="194"/>
        <v>6:7, 71:78</v>
      </c>
      <c r="AY397" s="238" t="str">
        <f t="shared" si="193"/>
        <v>0:1, 54:62</v>
      </c>
      <c r="AZ397" s="238" t="str">
        <f t="shared" si="193"/>
        <v>0:1, 62:69</v>
      </c>
      <c r="BA397" s="238" t="str">
        <f t="shared" si="193"/>
        <v>2:3, 62:69</v>
      </c>
      <c r="BB397" s="238" t="str">
        <f t="shared" si="193"/>
        <v>3:4, 62:69</v>
      </c>
      <c r="BC397" s="238" t="str">
        <f t="shared" si="193"/>
        <v>4:5, 62:69</v>
      </c>
      <c r="BD397" s="238" t="str">
        <f t="shared" si="193"/>
        <v>5:6, 62:69</v>
      </c>
      <c r="BE397" s="238" t="str">
        <f t="shared" si="193"/>
        <v>6:7, 62:69</v>
      </c>
      <c r="BF397" s="238" t="str">
        <f t="shared" ref="BF397:CG397" si="195">BF396&amp;", "&amp;BF$395</f>
        <v>0:1, 101:114</v>
      </c>
      <c r="BG397" s="238" t="str">
        <f t="shared" si="195"/>
        <v>0:1, 114:121</v>
      </c>
      <c r="BH397" s="238" t="str">
        <f t="shared" si="195"/>
        <v>2:3, 114:121</v>
      </c>
      <c r="BI397" s="238" t="str">
        <f t="shared" si="195"/>
        <v>3:4, 114:121</v>
      </c>
      <c r="BJ397" s="238" t="str">
        <f t="shared" si="195"/>
        <v>4:5, 114:121</v>
      </c>
      <c r="BK397" s="238" t="str">
        <f t="shared" si="195"/>
        <v>5:6, 114:121</v>
      </c>
      <c r="BL397" s="238" t="str">
        <f t="shared" si="195"/>
        <v>6:7, 114:121</v>
      </c>
      <c r="BM397" s="238" t="str">
        <f t="shared" si="195"/>
        <v>0:1, 153:166</v>
      </c>
      <c r="BN397" s="238" t="str">
        <f t="shared" si="195"/>
        <v>0:1, 166:173</v>
      </c>
      <c r="BO397" s="238" t="str">
        <f t="shared" si="195"/>
        <v>2:3, 166:173</v>
      </c>
      <c r="BP397" s="238" t="str">
        <f t="shared" si="195"/>
        <v>3:4, 166:173</v>
      </c>
      <c r="BQ397" s="238" t="str">
        <f t="shared" si="195"/>
        <v>4:5, 166:173</v>
      </c>
      <c r="BR397" s="238" t="str">
        <f t="shared" si="195"/>
        <v>5:6, 166:173</v>
      </c>
      <c r="BS397" s="238" t="str">
        <f t="shared" si="195"/>
        <v>6:7, 166:173</v>
      </c>
      <c r="BT397" s="238" t="str">
        <f t="shared" si="195"/>
        <v>0:1, 205:218</v>
      </c>
      <c r="BU397" s="238" t="str">
        <f t="shared" si="195"/>
        <v>0:1, 218:225</v>
      </c>
      <c r="BV397" s="238" t="str">
        <f t="shared" si="195"/>
        <v>2:3, 218:225</v>
      </c>
      <c r="BW397" s="238" t="str">
        <f t="shared" si="195"/>
        <v>3:4, 218:225</v>
      </c>
      <c r="BX397" s="238" t="str">
        <f t="shared" si="195"/>
        <v>4:5, 218:225</v>
      </c>
      <c r="BY397" s="238" t="str">
        <f t="shared" si="195"/>
        <v>5:6, 218:225</v>
      </c>
      <c r="BZ397" s="238" t="str">
        <f t="shared" si="195"/>
        <v>6:7, 218:225</v>
      </c>
      <c r="CA397" s="238" t="str">
        <f t="shared" si="195"/>
        <v>0:1, 257:270</v>
      </c>
      <c r="CB397" s="238" t="str">
        <f t="shared" si="195"/>
        <v>0:1, 270:277</v>
      </c>
      <c r="CC397" s="238" t="str">
        <f t="shared" si="195"/>
        <v>2:3, 270:277</v>
      </c>
      <c r="CD397" s="238" t="str">
        <f t="shared" si="195"/>
        <v>3:4, 270:277</v>
      </c>
      <c r="CE397" s="238" t="str">
        <f t="shared" si="195"/>
        <v>4:5, 270:277</v>
      </c>
      <c r="CF397" s="238" t="str">
        <f t="shared" si="195"/>
        <v>5:6, 270:277</v>
      </c>
      <c r="CG397" s="238" t="str">
        <f t="shared" si="195"/>
        <v>6:7, 270:277</v>
      </c>
      <c r="CH397" s="238" t="str">
        <f t="shared" ref="CH397:CN397" si="196">CH396&amp;", "&amp;CH$395</f>
        <v>0:1, 309:322</v>
      </c>
      <c r="CI397" s="238" t="str">
        <f t="shared" si="196"/>
        <v>0:1, 322:329</v>
      </c>
      <c r="CJ397" s="238" t="str">
        <f t="shared" si="196"/>
        <v>2:3, 322:329</v>
      </c>
      <c r="CK397" s="238" t="str">
        <f t="shared" si="196"/>
        <v>3:4, 322:329</v>
      </c>
      <c r="CL397" s="238" t="str">
        <f t="shared" si="196"/>
        <v>4:5, 322:329</v>
      </c>
      <c r="CM397" s="238" t="str">
        <f t="shared" si="196"/>
        <v>5:6, 322:329</v>
      </c>
      <c r="CN397" s="238" t="str">
        <f t="shared" si="196"/>
        <v>6:7, 322:329</v>
      </c>
    </row>
    <row r="398" spans="1:122" outlineLevel="1">
      <c r="B398" t="s">
        <v>1099</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146:147</v>
      </c>
      <c r="S398" s="256" t="str">
        <f>LEFT(S396,FIND(":",S396)-1)+i.BMToffset_r2&amp;":"&amp;RIGHT(S396,LEN(S396)-FIND(":",S396))+i.BMToffset_r2</f>
        <v>147:148</v>
      </c>
      <c r="T398" s="256" t="str">
        <f>LEFT(T396,FIND(":",T396)-1)+i.BMToffset_r2&amp;":"&amp;RIGHT(T396,LEN(T396)-FIND(":",T396))+i.BMToffset_r2</f>
        <v>148:149</v>
      </c>
      <c r="U398" s="256" t="str">
        <f>LEFT(U396,FIND(":",U396)-1)+i.BMToffset_r2&amp;":"&amp;RIGHT(U396,LEN(U396)-FIND(":",U396))+i.BMToffset_r2</f>
        <v>149:150</v>
      </c>
      <c r="V398" s="256" t="str">
        <f>LEFT(V396,FIND(":",V396)-1)+i.BMToffset_r2&amp;":"&amp;RIGHT(V396,LEN(V396)-FIND(":",V396))+i.BMToffset_r2</f>
        <v>150:151</v>
      </c>
      <c r="W398" s="239" t="str">
        <f>P398</f>
        <v>0:1</v>
      </c>
      <c r="X398" s="239" t="str">
        <f t="shared" ref="X398:CN398" si="197">Q398</f>
        <v>0:1</v>
      </c>
      <c r="Y398" s="239" t="str">
        <f t="shared" si="197"/>
        <v>146:147</v>
      </c>
      <c r="Z398" s="239" t="str">
        <f t="shared" si="197"/>
        <v>147:148</v>
      </c>
      <c r="AA398" s="239" t="str">
        <f t="shared" si="197"/>
        <v>148:149</v>
      </c>
      <c r="AB398" s="239" t="str">
        <f t="shared" si="197"/>
        <v>149:150</v>
      </c>
      <c r="AC398" s="239" t="str">
        <f t="shared" si="197"/>
        <v>150:151</v>
      </c>
      <c r="AD398" s="239" t="str">
        <f t="shared" si="197"/>
        <v>0:1</v>
      </c>
      <c r="AE398" s="239" t="str">
        <f t="shared" si="197"/>
        <v>0:1</v>
      </c>
      <c r="AF398" s="239" t="str">
        <f t="shared" si="197"/>
        <v>146:147</v>
      </c>
      <c r="AG398" s="239" t="str">
        <f t="shared" si="197"/>
        <v>147:148</v>
      </c>
      <c r="AH398" s="239" t="str">
        <f t="shared" si="197"/>
        <v>148:149</v>
      </c>
      <c r="AI398" s="239" t="str">
        <f t="shared" si="197"/>
        <v>149:150</v>
      </c>
      <c r="AJ398" s="239" t="str">
        <f t="shared" si="197"/>
        <v>150:151</v>
      </c>
      <c r="AK398" s="239" t="str">
        <f t="shared" si="197"/>
        <v>0:1</v>
      </c>
      <c r="AL398" s="239" t="str">
        <f t="shared" si="197"/>
        <v>0:1</v>
      </c>
      <c r="AM398" s="239" t="str">
        <f t="shared" si="197"/>
        <v>146:147</v>
      </c>
      <c r="AN398" s="239" t="str">
        <f t="shared" si="197"/>
        <v>147:148</v>
      </c>
      <c r="AO398" s="239" t="str">
        <f t="shared" si="197"/>
        <v>148:149</v>
      </c>
      <c r="AP398" s="239" t="str">
        <f t="shared" si="197"/>
        <v>149:150</v>
      </c>
      <c r="AQ398" s="239" t="str">
        <f t="shared" si="197"/>
        <v>150:151</v>
      </c>
      <c r="AR398" s="239" t="str">
        <f t="shared" ref="AR398:BE398" si="198">AD398</f>
        <v>0:1</v>
      </c>
      <c r="AS398" s="239" t="str">
        <f t="shared" si="198"/>
        <v>0:1</v>
      </c>
      <c r="AT398" s="239" t="str">
        <f t="shared" si="198"/>
        <v>146:147</v>
      </c>
      <c r="AU398" s="239" t="str">
        <f t="shared" si="198"/>
        <v>147:148</v>
      </c>
      <c r="AV398" s="239" t="str">
        <f t="shared" si="198"/>
        <v>148:149</v>
      </c>
      <c r="AW398" s="239" t="str">
        <f t="shared" si="198"/>
        <v>149:150</v>
      </c>
      <c r="AX398" s="239" t="str">
        <f t="shared" si="198"/>
        <v>150:151</v>
      </c>
      <c r="AY398" s="239" t="str">
        <f t="shared" si="198"/>
        <v>0:1</v>
      </c>
      <c r="AZ398" s="239" t="str">
        <f t="shared" si="198"/>
        <v>0:1</v>
      </c>
      <c r="BA398" s="239" t="str">
        <f t="shared" si="198"/>
        <v>146:147</v>
      </c>
      <c r="BB398" s="239" t="str">
        <f t="shared" si="198"/>
        <v>147:148</v>
      </c>
      <c r="BC398" s="239" t="str">
        <f t="shared" si="198"/>
        <v>148:149</v>
      </c>
      <c r="BD398" s="239" t="str">
        <f t="shared" si="198"/>
        <v>149:150</v>
      </c>
      <c r="BE398" s="239" t="str">
        <f t="shared" si="198"/>
        <v>150:151</v>
      </c>
      <c r="BF398" s="239" t="str">
        <f t="shared" si="197"/>
        <v>0:1</v>
      </c>
      <c r="BG398" s="239" t="str">
        <f t="shared" si="197"/>
        <v>0:1</v>
      </c>
      <c r="BH398" s="239" t="str">
        <f t="shared" si="197"/>
        <v>146:147</v>
      </c>
      <c r="BI398" s="239" t="str">
        <f t="shared" si="197"/>
        <v>147:148</v>
      </c>
      <c r="BJ398" s="239" t="str">
        <f t="shared" si="197"/>
        <v>148:149</v>
      </c>
      <c r="BK398" s="239" t="str">
        <f t="shared" si="197"/>
        <v>149:150</v>
      </c>
      <c r="BL398" s="239" t="str">
        <f t="shared" si="197"/>
        <v>150:151</v>
      </c>
      <c r="BM398" s="239" t="str">
        <f t="shared" si="197"/>
        <v>0:1</v>
      </c>
      <c r="BN398" s="239" t="str">
        <f t="shared" si="197"/>
        <v>0:1</v>
      </c>
      <c r="BO398" s="239" t="str">
        <f t="shared" si="197"/>
        <v>146:147</v>
      </c>
      <c r="BP398" s="239" t="str">
        <f t="shared" si="197"/>
        <v>147:148</v>
      </c>
      <c r="BQ398" s="239" t="str">
        <f t="shared" si="197"/>
        <v>148:149</v>
      </c>
      <c r="BR398" s="239" t="str">
        <f t="shared" si="197"/>
        <v>149:150</v>
      </c>
      <c r="BS398" s="239" t="str">
        <f t="shared" si="197"/>
        <v>150:151</v>
      </c>
      <c r="BT398" s="239" t="str">
        <f t="shared" si="197"/>
        <v>0:1</v>
      </c>
      <c r="BU398" s="239" t="str">
        <f t="shared" si="197"/>
        <v>0:1</v>
      </c>
      <c r="BV398" s="239" t="str">
        <f t="shared" si="197"/>
        <v>146:147</v>
      </c>
      <c r="BW398" s="239" t="str">
        <f t="shared" si="197"/>
        <v>147:148</v>
      </c>
      <c r="BX398" s="239" t="str">
        <f t="shared" si="197"/>
        <v>148:149</v>
      </c>
      <c r="BY398" s="239" t="str">
        <f t="shared" si="197"/>
        <v>149:150</v>
      </c>
      <c r="BZ398" s="239" t="str">
        <f t="shared" si="197"/>
        <v>150:151</v>
      </c>
      <c r="CA398" s="239" t="str">
        <f t="shared" si="197"/>
        <v>0:1</v>
      </c>
      <c r="CB398" s="239" t="str">
        <f t="shared" si="197"/>
        <v>0:1</v>
      </c>
      <c r="CC398" s="239" t="str">
        <f t="shared" si="197"/>
        <v>146:147</v>
      </c>
      <c r="CD398" s="239" t="str">
        <f t="shared" si="197"/>
        <v>147:148</v>
      </c>
      <c r="CE398" s="239" t="str">
        <f t="shared" si="197"/>
        <v>148:149</v>
      </c>
      <c r="CF398" s="239" t="str">
        <f t="shared" si="197"/>
        <v>149:150</v>
      </c>
      <c r="CG398" s="239" t="str">
        <f t="shared" si="197"/>
        <v>150:151</v>
      </c>
      <c r="CH398" s="239" t="str">
        <f t="shared" si="197"/>
        <v>0:1</v>
      </c>
      <c r="CI398" s="239" t="str">
        <f t="shared" si="197"/>
        <v>0:1</v>
      </c>
      <c r="CJ398" s="239" t="str">
        <f t="shared" si="197"/>
        <v>146:147</v>
      </c>
      <c r="CK398" s="239" t="str">
        <f t="shared" si="197"/>
        <v>147:148</v>
      </c>
      <c r="CL398" s="239" t="str">
        <f t="shared" si="197"/>
        <v>148:149</v>
      </c>
      <c r="CM398" s="239" t="str">
        <f t="shared" si="197"/>
        <v>149:150</v>
      </c>
      <c r="CN398" s="239" t="str">
        <f t="shared" si="197"/>
        <v>150:151</v>
      </c>
    </row>
    <row r="399" spans="1:122" ht="76" outlineLevel="1">
      <c r="B399" s="25"/>
      <c r="C399" s="134"/>
      <c r="D399" s="134"/>
      <c r="E399" s="134"/>
      <c r="F399" s="134"/>
      <c r="G399" s="134"/>
      <c r="H399" s="134"/>
      <c r="I399" s="134"/>
      <c r="J399" s="134"/>
      <c r="K399" s="134"/>
      <c r="L399" s="134"/>
      <c r="M399" s="134"/>
      <c r="N399" s="23"/>
      <c r="O399" s="23"/>
      <c r="P399" s="237" t="str">
        <f t="shared" ref="P399:CH399" si="199">P398&amp;", "&amp;P$395</f>
        <v>0:1, 54:62</v>
      </c>
      <c r="Q399" s="237" t="str">
        <f t="shared" si="199"/>
        <v>0:1, 62:69</v>
      </c>
      <c r="R399" s="237" t="str">
        <f t="shared" si="199"/>
        <v>146:147, 62:69</v>
      </c>
      <c r="S399" s="237" t="str">
        <f t="shared" si="199"/>
        <v>147:148, 62:69</v>
      </c>
      <c r="T399" s="237" t="str">
        <f t="shared" si="199"/>
        <v>148:149, 62:69</v>
      </c>
      <c r="U399" s="237" t="str">
        <f t="shared" si="199"/>
        <v>149:150, 62:69</v>
      </c>
      <c r="V399" s="237" t="str">
        <f t="shared" si="199"/>
        <v>150:151, 62:69</v>
      </c>
      <c r="W399" s="237" t="str">
        <f t="shared" si="199"/>
        <v>0:1, 56:64</v>
      </c>
      <c r="X399" s="237" t="str">
        <f t="shared" si="199"/>
        <v>0:1, 64:71</v>
      </c>
      <c r="Y399" s="237" t="str">
        <f t="shared" si="199"/>
        <v>146:147, 64:71</v>
      </c>
      <c r="Z399" s="237" t="str">
        <f t="shared" si="199"/>
        <v>147:148, 64:71</v>
      </c>
      <c r="AA399" s="237" t="str">
        <f t="shared" si="199"/>
        <v>148:149, 64:71</v>
      </c>
      <c r="AB399" s="237" t="str">
        <f t="shared" si="199"/>
        <v>149:150, 64:71</v>
      </c>
      <c r="AC399" s="237" t="str">
        <f t="shared" si="199"/>
        <v>150:151, 64:71</v>
      </c>
      <c r="AD399" s="237" t="str">
        <f t="shared" si="199"/>
        <v>0:1, 59:67</v>
      </c>
      <c r="AE399" s="237" t="str">
        <f t="shared" si="199"/>
        <v>0:1, 67:74</v>
      </c>
      <c r="AF399" s="237" t="str">
        <f t="shared" si="199"/>
        <v>146:147, 67:74</v>
      </c>
      <c r="AG399" s="237" t="str">
        <f t="shared" si="199"/>
        <v>147:148, 67:74</v>
      </c>
      <c r="AH399" s="237" t="str">
        <f t="shared" si="199"/>
        <v>148:149, 67:74</v>
      </c>
      <c r="AI399" s="237" t="str">
        <f t="shared" si="199"/>
        <v>149:150, 67:74</v>
      </c>
      <c r="AJ399" s="237" t="str">
        <f t="shared" si="199"/>
        <v>150:151, 67:74</v>
      </c>
      <c r="AK399" s="237" t="str">
        <f t="shared" si="199"/>
        <v>0:1, 61:69</v>
      </c>
      <c r="AL399" s="237" t="str">
        <f t="shared" si="199"/>
        <v>0:1, 69:76</v>
      </c>
      <c r="AM399" s="237" t="str">
        <f t="shared" si="199"/>
        <v>146:147, 69:76</v>
      </c>
      <c r="AN399" s="237" t="str">
        <f t="shared" si="199"/>
        <v>147:148, 69:76</v>
      </c>
      <c r="AO399" s="237" t="str">
        <f t="shared" si="199"/>
        <v>148:149, 69:76</v>
      </c>
      <c r="AP399" s="237" t="str">
        <f t="shared" si="199"/>
        <v>149:150, 69:76</v>
      </c>
      <c r="AQ399" s="237" t="str">
        <f t="shared" si="199"/>
        <v>150:151, 69:76</v>
      </c>
      <c r="AR399" s="237" t="str">
        <f t="shared" ref="AR399:AX399" si="200">AR398&amp;", "&amp;AR$395</f>
        <v>0:1, 63:71</v>
      </c>
      <c r="AS399" s="237" t="str">
        <f t="shared" si="200"/>
        <v>0:1, 71:78</v>
      </c>
      <c r="AT399" s="237" t="str">
        <f t="shared" si="200"/>
        <v>146:147, 71:78</v>
      </c>
      <c r="AU399" s="237" t="str">
        <f t="shared" si="200"/>
        <v>147:148, 71:78</v>
      </c>
      <c r="AV399" s="237" t="str">
        <f t="shared" si="200"/>
        <v>148:149, 71:78</v>
      </c>
      <c r="AW399" s="237" t="str">
        <f t="shared" si="200"/>
        <v>149:150, 71:78</v>
      </c>
      <c r="AX399" s="237" t="str">
        <f t="shared" si="200"/>
        <v>150:151, 71:78</v>
      </c>
      <c r="AY399" s="237" t="str">
        <f t="shared" si="199"/>
        <v>0:1, 54:62</v>
      </c>
      <c r="AZ399" s="237" t="str">
        <f t="shared" si="199"/>
        <v>0:1, 62:69</v>
      </c>
      <c r="BA399" s="237" t="str">
        <f t="shared" si="199"/>
        <v>146:147, 62:69</v>
      </c>
      <c r="BB399" s="237" t="str">
        <f t="shared" si="199"/>
        <v>147:148, 62:69</v>
      </c>
      <c r="BC399" s="237" t="str">
        <f t="shared" si="199"/>
        <v>148:149, 62:69</v>
      </c>
      <c r="BD399" s="237" t="str">
        <f t="shared" si="199"/>
        <v>149:150, 62:69</v>
      </c>
      <c r="BE399" s="237" t="str">
        <f t="shared" si="199"/>
        <v>150:151, 62:69</v>
      </c>
      <c r="BF399" s="237" t="str">
        <f t="shared" si="199"/>
        <v>0:1, 101:114</v>
      </c>
      <c r="BG399" s="237" t="str">
        <f t="shared" si="199"/>
        <v>0:1, 114:121</v>
      </c>
      <c r="BH399" s="237" t="str">
        <f t="shared" si="199"/>
        <v>146:147, 114:121</v>
      </c>
      <c r="BI399" s="237" t="str">
        <f t="shared" si="199"/>
        <v>147:148, 114:121</v>
      </c>
      <c r="BJ399" s="237" t="str">
        <f t="shared" si="199"/>
        <v>148:149, 114:121</v>
      </c>
      <c r="BK399" s="237" t="str">
        <f t="shared" si="199"/>
        <v>149:150, 114:121</v>
      </c>
      <c r="BL399" s="237" t="str">
        <f t="shared" si="199"/>
        <v>150:151, 114:121</v>
      </c>
      <c r="BM399" s="237" t="str">
        <f t="shared" si="199"/>
        <v>0:1, 153:166</v>
      </c>
      <c r="BN399" s="237" t="str">
        <f t="shared" si="199"/>
        <v>0:1, 166:173</v>
      </c>
      <c r="BO399" s="237" t="str">
        <f t="shared" si="199"/>
        <v>146:147, 166:173</v>
      </c>
      <c r="BP399" s="237" t="str">
        <f t="shared" si="199"/>
        <v>147:148, 166:173</v>
      </c>
      <c r="BQ399" s="237" t="str">
        <f t="shared" si="199"/>
        <v>148:149, 166:173</v>
      </c>
      <c r="BR399" s="237" t="str">
        <f t="shared" si="199"/>
        <v>149:150, 166:173</v>
      </c>
      <c r="BS399" s="237" t="str">
        <f t="shared" si="199"/>
        <v>150:151, 166:173</v>
      </c>
      <c r="BT399" s="237" t="str">
        <f t="shared" si="199"/>
        <v>0:1, 205:218</v>
      </c>
      <c r="BU399" s="237" t="str">
        <f t="shared" si="199"/>
        <v>0:1, 218:225</v>
      </c>
      <c r="BV399" s="237" t="str">
        <f t="shared" si="199"/>
        <v>146:147, 218:225</v>
      </c>
      <c r="BW399" s="237" t="str">
        <f t="shared" si="199"/>
        <v>147:148, 218:225</v>
      </c>
      <c r="BX399" s="237" t="str">
        <f t="shared" si="199"/>
        <v>148:149, 218:225</v>
      </c>
      <c r="BY399" s="237" t="str">
        <f t="shared" si="199"/>
        <v>149:150, 218:225</v>
      </c>
      <c r="BZ399" s="237" t="str">
        <f t="shared" si="199"/>
        <v>150:151, 218:225</v>
      </c>
      <c r="CA399" s="237" t="str">
        <f t="shared" si="199"/>
        <v>0:1, 257:270</v>
      </c>
      <c r="CB399" s="237" t="str">
        <f t="shared" si="199"/>
        <v>0:1, 270:277</v>
      </c>
      <c r="CC399" s="237" t="str">
        <f t="shared" si="199"/>
        <v>146:147, 270:277</v>
      </c>
      <c r="CD399" s="237" t="str">
        <f t="shared" si="199"/>
        <v>147:148, 270:277</v>
      </c>
      <c r="CE399" s="237" t="str">
        <f t="shared" si="199"/>
        <v>148:149, 270:277</v>
      </c>
      <c r="CF399" s="237" t="str">
        <f t="shared" si="199"/>
        <v>149:150, 270:277</v>
      </c>
      <c r="CG399" s="237" t="str">
        <f t="shared" si="199"/>
        <v>150:151, 270:277</v>
      </c>
      <c r="CH399" s="237" t="str">
        <f t="shared" si="199"/>
        <v>0:1, 309:322</v>
      </c>
      <c r="CI399" s="237" t="str">
        <f t="shared" ref="CI399:CN399" si="201">CI398&amp;", "&amp;CI$395</f>
        <v>0:1, 322:329</v>
      </c>
      <c r="CJ399" s="237" t="str">
        <f t="shared" si="201"/>
        <v>146:147, 322:329</v>
      </c>
      <c r="CK399" s="237" t="str">
        <f t="shared" si="201"/>
        <v>147:148, 322:329</v>
      </c>
      <c r="CL399" s="237" t="str">
        <f t="shared" si="201"/>
        <v>148:149, 322:329</v>
      </c>
      <c r="CM399" s="237" t="str">
        <f t="shared" si="201"/>
        <v>149:150, 322:329</v>
      </c>
      <c r="CN399" s="237" t="str">
        <f t="shared" si="201"/>
        <v>150:151, 322:329</v>
      </c>
    </row>
    <row r="400" spans="1:122" outlineLevel="1"/>
    <row r="401" spans="57:86" outlineLevel="1">
      <c r="BE401">
        <f>BF401-13</f>
        <v>88</v>
      </c>
      <c r="BF401">
        <f>BF$394</f>
        <v>101</v>
      </c>
      <c r="BL401">
        <f>BM401-13</f>
        <v>140</v>
      </c>
      <c r="BM401">
        <f>BM$394</f>
        <v>153</v>
      </c>
      <c r="BS401">
        <f>BT401-13</f>
        <v>192</v>
      </c>
      <c r="BT401">
        <f>BT$394</f>
        <v>205</v>
      </c>
      <c r="BZ401">
        <f>CA401-13</f>
        <v>244</v>
      </c>
      <c r="CA401">
        <f>CA$394</f>
        <v>257</v>
      </c>
      <c r="CG401">
        <f>CH401-13</f>
        <v>296</v>
      </c>
      <c r="CH401">
        <f>CH$394</f>
        <v>309</v>
      </c>
    </row>
    <row r="402" spans="57:86" outlineLevel="1">
      <c r="BF402" t="str">
        <f>BE401&amp;":"&amp;BF401</f>
        <v>88:101</v>
      </c>
      <c r="BM402" t="str">
        <f>BL401&amp;":"&amp;BM401</f>
        <v>140:153</v>
      </c>
      <c r="BT402" t="str">
        <f>BS401&amp;":"&amp;BT401</f>
        <v>192:205</v>
      </c>
      <c r="CA402" t="str">
        <f>BZ401&amp;":"&amp;CA401</f>
        <v>244:257</v>
      </c>
      <c r="CH402" t="str">
        <f>CG401&amp;":"&amp;CH401</f>
        <v>296:309</v>
      </c>
    </row>
    <row r="403" spans="57:86" outlineLevel="1">
      <c r="BF403" t="str">
        <f>INDEX(i.TOL_indices,d.TOL,1)</f>
        <v>19:20</v>
      </c>
      <c r="BM403" t="str">
        <f>INDEX(i.TOL_indices,d.TOL,1)</f>
        <v>19:20</v>
      </c>
      <c r="BT403" t="str">
        <f>INDEX(i.TOL_indices,d.TOL,1)</f>
        <v>19:20</v>
      </c>
      <c r="CA403" t="str">
        <f>INDEX(i.TOL_indices,d.TOL,1)</f>
        <v>19:20</v>
      </c>
      <c r="CH403" t="str">
        <f>INDEX(i.TOL_indices,d.TOL,1)</f>
        <v>19:20</v>
      </c>
    </row>
    <row r="404" spans="57:86" ht="65.5" outlineLevel="1">
      <c r="BF404" s="238" t="str">
        <f>BF403&amp;", "&amp;BF$402</f>
        <v>19:20, 88:101</v>
      </c>
      <c r="BM404" s="238" t="str">
        <f>BM403&amp;", "&amp;BM$402</f>
        <v>19:20, 140:153</v>
      </c>
      <c r="BT404" s="238" t="str">
        <f>BT403&amp;", "&amp;BT$402</f>
        <v>19:20, 192:205</v>
      </c>
      <c r="CA404" s="238" t="str">
        <f>CA403&amp;", "&amp;CA$402</f>
        <v>19:20, 244:257</v>
      </c>
      <c r="CH404" s="238" t="str">
        <f>CH403&amp;", "&amp;CH$402</f>
        <v>19:20, 296:309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1312</v>
      </c>
    </row>
    <row r="756" spans="1:30" ht="16" outlineLevel="1">
      <c r="C756">
        <v>1</v>
      </c>
      <c r="H756" s="127" t="s">
        <v>1313</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1314</v>
      </c>
      <c r="I757" s="195" t="s">
        <v>1315</v>
      </c>
      <c r="J757" s="195" t="s">
        <v>1316</v>
      </c>
      <c r="K757" s="195" t="s">
        <v>1317</v>
      </c>
      <c r="L757" s="195" t="s">
        <v>1318</v>
      </c>
      <c r="M757" s="195" t="s">
        <v>1319</v>
      </c>
      <c r="N757" s="195" t="s">
        <v>1320</v>
      </c>
      <c r="O757" s="195" t="s">
        <v>1321</v>
      </c>
      <c r="P757" s="195" t="s">
        <v>1322</v>
      </c>
      <c r="Q757" s="195" t="s">
        <v>1323</v>
      </c>
      <c r="R757" s="361" t="s">
        <v>1324</v>
      </c>
      <c r="S757" s="361"/>
      <c r="T757" s="361" t="s">
        <v>1325</v>
      </c>
      <c r="U757" s="361"/>
      <c r="V757" s="361"/>
      <c r="X757" s="195" t="s">
        <v>1326</v>
      </c>
      <c r="Y757" s="195" t="s">
        <v>1318</v>
      </c>
      <c r="Z757" s="195" t="s">
        <v>1319</v>
      </c>
      <c r="AA757" s="195" t="s">
        <v>1318</v>
      </c>
      <c r="AB757" s="195" t="s">
        <v>1319</v>
      </c>
      <c r="AC757" s="195" t="s">
        <v>1318</v>
      </c>
      <c r="AD757" s="195" t="s">
        <v>1319</v>
      </c>
    </row>
    <row r="758" spans="1:30" outlineLevel="1">
      <c r="C758" s="115" t="s">
        <v>1327</v>
      </c>
      <c r="D758" s="115" t="s">
        <v>1328</v>
      </c>
      <c r="L758" s="134" t="s">
        <v>1329</v>
      </c>
      <c r="M758" s="134"/>
      <c r="R758" s="115" t="s">
        <v>1330</v>
      </c>
      <c r="S758" s="115" t="s">
        <v>1331</v>
      </c>
      <c r="T758" s="115" t="s">
        <v>1330</v>
      </c>
      <c r="U758" s="115" t="s">
        <v>1331</v>
      </c>
      <c r="V758" s="27" t="s">
        <v>1332</v>
      </c>
    </row>
    <row r="759" spans="1:30" outlineLevel="1">
      <c r="A759" t="s">
        <v>1174</v>
      </c>
      <c r="B759" t="s">
        <v>826</v>
      </c>
      <c r="C759" s="362">
        <f t="shared" ref="C759:D766" si="202">T759</f>
        <v>0</v>
      </c>
      <c r="D759" s="362">
        <f t="shared" si="202"/>
        <v>0</v>
      </c>
      <c r="G759" s="25" t="s">
        <v>1333</v>
      </c>
      <c r="H759" s="363">
        <v>0.35</v>
      </c>
      <c r="I759" s="363">
        <v>0.5</v>
      </c>
      <c r="J759" s="364">
        <v>1.5</v>
      </c>
      <c r="K759" s="364">
        <v>1.8</v>
      </c>
      <c r="L759" s="365">
        <f t="shared" ref="L759:M766" si="203">CHOOSE(d.Region,Y759,AA759,AC759)</f>
        <v>0</v>
      </c>
      <c r="M759" s="366">
        <f t="shared" si="203"/>
        <v>0</v>
      </c>
      <c r="N759" s="223">
        <v>200</v>
      </c>
      <c r="O759" s="367"/>
      <c r="P759" s="367"/>
      <c r="Q759" s="367"/>
      <c r="R759" s="368">
        <f>$H759/(2-$H759)*$N759</f>
        <v>42.424242424242422</v>
      </c>
      <c r="S759" s="368">
        <f>-(1-$H759)/(2-$H759)*$N759</f>
        <v>-78.787878787878796</v>
      </c>
      <c r="T759" s="369">
        <f>L759*R759/100</f>
        <v>0</v>
      </c>
      <c r="U759" s="369">
        <f>M759*S759/100</f>
        <v>0</v>
      </c>
      <c r="V759" s="369">
        <f t="shared" ref="V759:V766" si="204">((1-$H759)*T759+2*$H759*U759)/(1+$H759)</f>
        <v>0</v>
      </c>
      <c r="Y759" s="370">
        <v>0</v>
      </c>
      <c r="Z759" s="370">
        <v>0</v>
      </c>
      <c r="AA759" s="371">
        <f>Y759</f>
        <v>0</v>
      </c>
      <c r="AB759" s="371">
        <f>Z759</f>
        <v>0</v>
      </c>
      <c r="AC759" s="371">
        <f>AA759</f>
        <v>0</v>
      </c>
      <c r="AD759" s="371">
        <f>AB759</f>
        <v>0</v>
      </c>
    </row>
    <row r="760" spans="1:30" outlineLevel="1">
      <c r="B760" t="s">
        <v>359</v>
      </c>
      <c r="C760" s="362">
        <f t="shared" si="202"/>
        <v>0</v>
      </c>
      <c r="D760" s="362">
        <f t="shared" si="202"/>
        <v>0</v>
      </c>
      <c r="G760" s="25" t="s">
        <v>1334</v>
      </c>
      <c r="H760" s="372">
        <f>H759</f>
        <v>0.35</v>
      </c>
      <c r="I760" s="372">
        <f>I759</f>
        <v>0.5</v>
      </c>
      <c r="J760" s="373">
        <f t="shared" ref="J760:K766" si="205">J759</f>
        <v>1.5</v>
      </c>
      <c r="K760" s="373">
        <f t="shared" si="205"/>
        <v>1.8</v>
      </c>
      <c r="L760" s="374">
        <f t="shared" si="203"/>
        <v>0</v>
      </c>
      <c r="M760" s="375">
        <f t="shared" si="203"/>
        <v>0</v>
      </c>
      <c r="N760" s="27"/>
      <c r="O760" s="367">
        <f>MIN($H760*$K760*(1-$I760),(1-$H760)*$I760*$J760)</f>
        <v>0.315</v>
      </c>
      <c r="P760" s="367">
        <f>$O760/$J760/(1-$H760)</f>
        <v>0.32307692307692304</v>
      </c>
      <c r="Q760" s="367">
        <f>$O760/$K760/$H760</f>
        <v>0.5</v>
      </c>
      <c r="R760" s="367"/>
      <c r="S760" s="367"/>
      <c r="T760" s="369">
        <f t="shared" ref="T760:U762" si="206">P760*L760</f>
        <v>0</v>
      </c>
      <c r="U760" s="369">
        <f t="shared" si="206"/>
        <v>0</v>
      </c>
      <c r="V760" s="369">
        <f t="shared" si="204"/>
        <v>0</v>
      </c>
      <c r="X760" s="376">
        <v>850</v>
      </c>
      <c r="Y760" s="377">
        <v>0</v>
      </c>
      <c r="Z760" s="378">
        <v>0</v>
      </c>
      <c r="AA760" s="377">
        <v>0</v>
      </c>
      <c r="AB760" s="378">
        <v>0</v>
      </c>
      <c r="AC760" s="377">
        <v>0</v>
      </c>
      <c r="AD760" s="378">
        <v>0</v>
      </c>
    </row>
    <row r="761" spans="1:30" outlineLevel="1">
      <c r="B761" t="s">
        <v>1019</v>
      </c>
      <c r="C761" s="362">
        <f t="shared" si="202"/>
        <v>0</v>
      </c>
      <c r="D761" s="362">
        <f t="shared" si="202"/>
        <v>0</v>
      </c>
      <c r="G761" s="25"/>
      <c r="H761" s="372">
        <f>H760</f>
        <v>0.35</v>
      </c>
      <c r="I761" s="372">
        <f t="shared" ref="I761:I766" si="207">I760</f>
        <v>0.5</v>
      </c>
      <c r="J761" s="373">
        <f t="shared" si="205"/>
        <v>1.5</v>
      </c>
      <c r="K761" s="373">
        <f t="shared" si="205"/>
        <v>1.8</v>
      </c>
      <c r="L761" s="374">
        <f t="shared" si="203"/>
        <v>0</v>
      </c>
      <c r="M761" s="375">
        <f t="shared" si="203"/>
        <v>0</v>
      </c>
      <c r="N761" s="27"/>
      <c r="O761" s="367">
        <f>MIN($H761*$K761*(1-$I761),(1-$H761)*$I761*$J761)</f>
        <v>0.315</v>
      </c>
      <c r="P761" s="367">
        <f>$O761/$J761/(1-$H761)</f>
        <v>0.32307692307692304</v>
      </c>
      <c r="Q761" s="367">
        <f>$O761/$K761/$H761</f>
        <v>0.5</v>
      </c>
      <c r="R761" s="367"/>
      <c r="S761" s="367"/>
      <c r="T761" s="369">
        <f t="shared" si="206"/>
        <v>0</v>
      </c>
      <c r="U761" s="369">
        <f t="shared" si="206"/>
        <v>0</v>
      </c>
      <c r="V761" s="369">
        <f t="shared" si="204"/>
        <v>0</v>
      </c>
      <c r="X761" s="376">
        <v>1000</v>
      </c>
      <c r="Y761" s="379">
        <v>0</v>
      </c>
      <c r="Z761" s="380">
        <v>0</v>
      </c>
      <c r="AA761" s="379">
        <v>0</v>
      </c>
      <c r="AB761" s="380">
        <v>0</v>
      </c>
      <c r="AC761" s="379">
        <v>0</v>
      </c>
      <c r="AD761" s="380">
        <v>0</v>
      </c>
    </row>
    <row r="762" spans="1:30" outlineLevel="1">
      <c r="B762" t="s">
        <v>1335</v>
      </c>
      <c r="C762" s="362">
        <f t="shared" si="202"/>
        <v>0</v>
      </c>
      <c r="D762" s="362">
        <f t="shared" si="202"/>
        <v>0</v>
      </c>
      <c r="G762" s="25"/>
      <c r="H762" s="372">
        <f>H761</f>
        <v>0.35</v>
      </c>
      <c r="I762" s="372">
        <f t="shared" si="207"/>
        <v>0.5</v>
      </c>
      <c r="J762" s="373">
        <f t="shared" si="205"/>
        <v>1.5</v>
      </c>
      <c r="K762" s="373">
        <f t="shared" si="205"/>
        <v>1.8</v>
      </c>
      <c r="L762" s="381">
        <f t="shared" si="203"/>
        <v>0</v>
      </c>
      <c r="M762" s="382">
        <f t="shared" si="203"/>
        <v>0</v>
      </c>
      <c r="N762" s="27"/>
      <c r="O762" s="367">
        <f>MIN($H762*$K762*(1-$I762),(1-$H762)*$I762*$J762)</f>
        <v>0.315</v>
      </c>
      <c r="P762" s="367">
        <f>$O762/$J762/(1-$H762)</f>
        <v>0.32307692307692304</v>
      </c>
      <c r="Q762" s="367">
        <f>$O762/$K762/$H762</f>
        <v>0.5</v>
      </c>
      <c r="R762" s="367"/>
      <c r="S762" s="367"/>
      <c r="T762" s="369">
        <f t="shared" si="206"/>
        <v>0</v>
      </c>
      <c r="U762" s="369">
        <f t="shared" si="206"/>
        <v>0</v>
      </c>
      <c r="V762" s="369">
        <f t="shared" si="204"/>
        <v>0</v>
      </c>
      <c r="X762" s="376">
        <v>1200</v>
      </c>
      <c r="Y762" s="383">
        <v>0</v>
      </c>
      <c r="Z762" s="384">
        <v>0</v>
      </c>
      <c r="AA762" s="383">
        <v>0</v>
      </c>
      <c r="AB762" s="384">
        <v>0</v>
      </c>
      <c r="AC762" s="383">
        <v>0</v>
      </c>
      <c r="AD762" s="384">
        <v>0</v>
      </c>
    </row>
    <row r="763" spans="1:30" outlineLevel="1">
      <c r="A763" t="s">
        <v>833</v>
      </c>
      <c r="B763" t="s">
        <v>826</v>
      </c>
      <c r="C763" s="362">
        <f t="shared" si="202"/>
        <v>0</v>
      </c>
      <c r="D763" s="362">
        <f t="shared" si="202"/>
        <v>0</v>
      </c>
      <c r="G763" s="25" t="s">
        <v>1333</v>
      </c>
      <c r="H763" s="363">
        <v>0.5</v>
      </c>
      <c r="I763" s="372">
        <f t="shared" si="207"/>
        <v>0.5</v>
      </c>
      <c r="J763" s="373">
        <f t="shared" si="205"/>
        <v>1.5</v>
      </c>
      <c r="K763" s="373">
        <f t="shared" si="205"/>
        <v>1.8</v>
      </c>
      <c r="L763" s="365">
        <f t="shared" si="203"/>
        <v>0</v>
      </c>
      <c r="M763" s="366">
        <f t="shared" si="203"/>
        <v>0</v>
      </c>
      <c r="N763" s="223">
        <v>200</v>
      </c>
      <c r="O763" s="367"/>
      <c r="P763" s="367"/>
      <c r="Q763" s="367"/>
      <c r="R763" s="368">
        <f>$H763/(2-$H763)*$N763</f>
        <v>66.666666666666657</v>
      </c>
      <c r="S763" s="368">
        <f>-(1-$H763)/(2-$H763)*$N763</f>
        <v>-66.666666666666657</v>
      </c>
      <c r="T763" s="369">
        <f>L763*R763/100</f>
        <v>0</v>
      </c>
      <c r="U763" s="369">
        <f>M763*S763/100</f>
        <v>0</v>
      </c>
      <c r="V763" s="369">
        <f t="shared" si="204"/>
        <v>0</v>
      </c>
      <c r="X763" s="376"/>
      <c r="Y763" s="370">
        <v>0</v>
      </c>
      <c r="Z763" s="370">
        <v>0</v>
      </c>
      <c r="AA763" s="371">
        <f>Y763</f>
        <v>0</v>
      </c>
      <c r="AB763" s="371">
        <f>Z763</f>
        <v>0</v>
      </c>
      <c r="AC763" s="371">
        <f>AA763</f>
        <v>0</v>
      </c>
      <c r="AD763" s="371">
        <f>AB763</f>
        <v>0</v>
      </c>
    </row>
    <row r="764" spans="1:30" outlineLevel="1">
      <c r="B764" t="s">
        <v>359</v>
      </c>
      <c r="C764" s="362">
        <f t="shared" si="202"/>
        <v>0</v>
      </c>
      <c r="D764" s="362">
        <f t="shared" si="202"/>
        <v>0</v>
      </c>
      <c r="G764" s="25" t="s">
        <v>1334</v>
      </c>
      <c r="H764" s="372">
        <f>H763</f>
        <v>0.5</v>
      </c>
      <c r="I764" s="372">
        <f t="shared" si="207"/>
        <v>0.5</v>
      </c>
      <c r="J764" s="373">
        <f t="shared" si="205"/>
        <v>1.5</v>
      </c>
      <c r="K764" s="373">
        <f t="shared" si="205"/>
        <v>1.8</v>
      </c>
      <c r="L764" s="374">
        <f t="shared" si="203"/>
        <v>0</v>
      </c>
      <c r="M764" s="375">
        <f t="shared" si="203"/>
        <v>0</v>
      </c>
      <c r="N764" s="27"/>
      <c r="O764" s="367">
        <f>MIN($H764*$K764*(1-$I764),(1-$H764)*$I764*$J764)</f>
        <v>0.375</v>
      </c>
      <c r="P764" s="367">
        <f>$O764/$J764/(1-$H764)</f>
        <v>0.5</v>
      </c>
      <c r="Q764" s="367">
        <f>$O764/$K764/$H764</f>
        <v>0.41666666666666663</v>
      </c>
      <c r="R764" s="367"/>
      <c r="S764" s="367"/>
      <c r="T764" s="369">
        <f t="shared" ref="T764:U766" si="208">P764*L764</f>
        <v>0</v>
      </c>
      <c r="U764" s="369">
        <f t="shared" si="208"/>
        <v>0</v>
      </c>
      <c r="V764" s="369">
        <f t="shared" si="204"/>
        <v>0</v>
      </c>
      <c r="X764" s="376">
        <v>850</v>
      </c>
      <c r="Y764" s="377">
        <v>0</v>
      </c>
      <c r="Z764" s="378">
        <v>0</v>
      </c>
      <c r="AA764" s="377">
        <v>0</v>
      </c>
      <c r="AB764" s="378">
        <v>0</v>
      </c>
      <c r="AC764" s="377">
        <v>0</v>
      </c>
      <c r="AD764" s="378">
        <v>0</v>
      </c>
    </row>
    <row r="765" spans="1:30" outlineLevel="1">
      <c r="B765" t="s">
        <v>1019</v>
      </c>
      <c r="C765" s="362">
        <f t="shared" si="202"/>
        <v>0</v>
      </c>
      <c r="D765" s="362">
        <f t="shared" si="202"/>
        <v>0</v>
      </c>
      <c r="G765" s="25"/>
      <c r="H765" s="372">
        <f>H764</f>
        <v>0.5</v>
      </c>
      <c r="I765" s="372">
        <f t="shared" si="207"/>
        <v>0.5</v>
      </c>
      <c r="J765" s="373">
        <f t="shared" si="205"/>
        <v>1.5</v>
      </c>
      <c r="K765" s="373">
        <f t="shared" si="205"/>
        <v>1.8</v>
      </c>
      <c r="L765" s="374">
        <f t="shared" si="203"/>
        <v>0</v>
      </c>
      <c r="M765" s="375">
        <f t="shared" si="203"/>
        <v>0</v>
      </c>
      <c r="N765" s="27"/>
      <c r="O765" s="367">
        <f>MIN($H765*$K765*(1-$I765),(1-$H765)*$I765*$J765)</f>
        <v>0.375</v>
      </c>
      <c r="P765" s="367">
        <f>$O765/$J765/(1-$H765)</f>
        <v>0.5</v>
      </c>
      <c r="Q765" s="367">
        <f>$O765/$K765/$H765</f>
        <v>0.41666666666666663</v>
      </c>
      <c r="R765" s="367"/>
      <c r="S765" s="367"/>
      <c r="T765" s="369">
        <f t="shared" si="208"/>
        <v>0</v>
      </c>
      <c r="U765" s="369">
        <f t="shared" si="208"/>
        <v>0</v>
      </c>
      <c r="V765" s="369">
        <f t="shared" si="204"/>
        <v>0</v>
      </c>
      <c r="X765" s="376">
        <v>1000</v>
      </c>
      <c r="Y765" s="379">
        <v>0</v>
      </c>
      <c r="Z765" s="380">
        <v>0</v>
      </c>
      <c r="AA765" s="379">
        <v>0</v>
      </c>
      <c r="AB765" s="380">
        <v>0</v>
      </c>
      <c r="AC765" s="379">
        <v>0</v>
      </c>
      <c r="AD765" s="380">
        <v>0</v>
      </c>
    </row>
    <row r="766" spans="1:30" outlineLevel="1">
      <c r="B766" t="s">
        <v>1335</v>
      </c>
      <c r="C766" s="362">
        <f t="shared" si="202"/>
        <v>0</v>
      </c>
      <c r="D766" s="362">
        <f t="shared" si="202"/>
        <v>0</v>
      </c>
      <c r="G766" s="25"/>
      <c r="H766" s="372">
        <f>H765</f>
        <v>0.5</v>
      </c>
      <c r="I766" s="372">
        <f t="shared" si="207"/>
        <v>0.5</v>
      </c>
      <c r="J766" s="373">
        <f t="shared" si="205"/>
        <v>1.5</v>
      </c>
      <c r="K766" s="373">
        <f t="shared" si="205"/>
        <v>1.8</v>
      </c>
      <c r="L766" s="381">
        <f t="shared" si="203"/>
        <v>0</v>
      </c>
      <c r="M766" s="382">
        <f t="shared" si="203"/>
        <v>0</v>
      </c>
      <c r="N766" s="27"/>
      <c r="O766" s="367">
        <f>MIN($H766*$K766*(1-$I766),(1-$H766)*$I766*$J766)</f>
        <v>0.375</v>
      </c>
      <c r="P766" s="367">
        <f>$O766/$J766/(1-$H766)</f>
        <v>0.5</v>
      </c>
      <c r="Q766" s="367">
        <f>$O766/$K766/$H766</f>
        <v>0.41666666666666663</v>
      </c>
      <c r="R766" s="367"/>
      <c r="S766" s="367"/>
      <c r="T766" s="369">
        <f t="shared" si="208"/>
        <v>0</v>
      </c>
      <c r="U766" s="369">
        <f t="shared" si="208"/>
        <v>0</v>
      </c>
      <c r="V766" s="369">
        <f t="shared" si="204"/>
        <v>0</v>
      </c>
      <c r="X766" s="376">
        <v>1200</v>
      </c>
      <c r="Y766" s="383">
        <v>0</v>
      </c>
      <c r="Z766" s="384">
        <v>0</v>
      </c>
      <c r="AA766" s="383">
        <v>0</v>
      </c>
      <c r="AB766" s="384">
        <v>0</v>
      </c>
      <c r="AC766" s="383">
        <v>0</v>
      </c>
      <c r="AD766" s="384">
        <v>0</v>
      </c>
    </row>
    <row r="767" spans="1:30" ht="72.5" outlineLevel="1">
      <c r="Y767" s="385" t="s">
        <v>1336</v>
      </c>
      <c r="Z767" s="386"/>
      <c r="AA767" s="386"/>
      <c r="AB767" s="386"/>
      <c r="AC767" s="386"/>
      <c r="AD767" s="386"/>
    </row>
    <row r="769" spans="1:14">
      <c r="A769" s="169" t="s">
        <v>1411</v>
      </c>
    </row>
    <row r="770" spans="1:14" ht="44" outlineLevel="1">
      <c r="C770" s="195" t="s">
        <v>1412</v>
      </c>
      <c r="D770" s="195" t="s">
        <v>878</v>
      </c>
      <c r="E770" s="195" t="s">
        <v>549</v>
      </c>
      <c r="F770" s="195" t="s">
        <v>807</v>
      </c>
      <c r="G770" s="195" t="s">
        <v>1413</v>
      </c>
      <c r="H770" s="195" t="s">
        <v>1414</v>
      </c>
      <c r="I770" s="195" t="s">
        <v>1415</v>
      </c>
      <c r="J770" s="195" t="s">
        <v>1416</v>
      </c>
      <c r="K770" s="195" t="s">
        <v>1417</v>
      </c>
      <c r="L770" s="195" t="s">
        <v>1418</v>
      </c>
      <c r="M770" s="195" t="s">
        <v>1419</v>
      </c>
      <c r="N770" s="195" t="s">
        <v>1420</v>
      </c>
    </row>
    <row r="771" spans="1:14" outlineLevel="1">
      <c r="A771" s="93" t="s">
        <v>1057</v>
      </c>
      <c r="B771" t="str">
        <f t="shared" ref="B771:B830" si="209">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9"/>
        <v>SWV FWM Win</v>
      </c>
      <c r="C772">
        <v>1</v>
      </c>
      <c r="D772">
        <v>1</v>
      </c>
      <c r="E772">
        <v>2</v>
      </c>
      <c r="F772">
        <v>1</v>
      </c>
      <c r="G772">
        <v>1</v>
      </c>
      <c r="H772" s="436">
        <f t="shared" ref="H772:H806" si="210">CHOOSE($D772,3,4,4,5)</f>
        <v>3</v>
      </c>
      <c r="I772" s="436">
        <f t="shared" ref="I772:I806" si="211">CHOOSE($E772,4,3,2)</f>
        <v>3</v>
      </c>
      <c r="J772" s="436">
        <v>0</v>
      </c>
      <c r="K772" s="436">
        <v>0</v>
      </c>
      <c r="L772" s="436">
        <v>0</v>
      </c>
      <c r="M772" s="436">
        <v>0</v>
      </c>
      <c r="N772" s="436">
        <f t="shared" ref="N772:N806" si="212">CHOOSE($D772,2,2,2,3)</f>
        <v>2</v>
      </c>
    </row>
    <row r="773" spans="1:14" outlineLevel="1">
      <c r="B773" t="str">
        <f t="shared" si="209"/>
        <v>SWV FWM Spr</v>
      </c>
      <c r="C773">
        <v>1</v>
      </c>
      <c r="D773">
        <v>1</v>
      </c>
      <c r="E773">
        <v>3</v>
      </c>
      <c r="F773">
        <v>1</v>
      </c>
      <c r="G773">
        <v>1</v>
      </c>
      <c r="H773" s="436">
        <f t="shared" si="210"/>
        <v>3</v>
      </c>
      <c r="I773" s="436">
        <f t="shared" si="211"/>
        <v>2</v>
      </c>
      <c r="J773" s="436">
        <v>0</v>
      </c>
      <c r="K773" s="436">
        <v>0</v>
      </c>
      <c r="L773" s="436">
        <v>0</v>
      </c>
      <c r="M773" s="436">
        <v>0</v>
      </c>
      <c r="N773" s="436">
        <f t="shared" si="212"/>
        <v>2</v>
      </c>
    </row>
    <row r="774" spans="1:14" outlineLevel="1">
      <c r="A774" t="s">
        <v>1058</v>
      </c>
      <c r="B774" t="str">
        <f t="shared" si="209"/>
        <v>SWV MWM Aut</v>
      </c>
      <c r="C774">
        <v>1</v>
      </c>
      <c r="D774">
        <v>2</v>
      </c>
      <c r="E774">
        <v>1</v>
      </c>
      <c r="F774">
        <v>1</v>
      </c>
      <c r="G774">
        <v>1</v>
      </c>
      <c r="H774" s="436">
        <f t="shared" si="210"/>
        <v>4</v>
      </c>
      <c r="I774" s="436">
        <f t="shared" si="211"/>
        <v>4</v>
      </c>
      <c r="J774" s="436">
        <v>0</v>
      </c>
      <c r="K774" s="436">
        <v>0</v>
      </c>
      <c r="L774" s="436">
        <v>0</v>
      </c>
      <c r="M774" s="436">
        <v>0</v>
      </c>
      <c r="N774" s="436">
        <f t="shared" si="212"/>
        <v>2</v>
      </c>
    </row>
    <row r="775" spans="1:14" outlineLevel="1">
      <c r="B775" t="str">
        <f t="shared" si="209"/>
        <v>SWV MWM Win</v>
      </c>
      <c r="C775">
        <v>1</v>
      </c>
      <c r="D775">
        <v>2</v>
      </c>
      <c r="E775">
        <v>2</v>
      </c>
      <c r="F775">
        <v>1</v>
      </c>
      <c r="G775">
        <v>1</v>
      </c>
      <c r="H775" s="436">
        <f t="shared" si="210"/>
        <v>4</v>
      </c>
      <c r="I775" s="436">
        <f t="shared" si="211"/>
        <v>3</v>
      </c>
      <c r="J775" s="436">
        <v>0</v>
      </c>
      <c r="K775" s="436">
        <v>0</v>
      </c>
      <c r="L775" s="436">
        <v>0</v>
      </c>
      <c r="M775" s="436">
        <v>0</v>
      </c>
      <c r="N775" s="436">
        <f t="shared" si="212"/>
        <v>2</v>
      </c>
    </row>
    <row r="776" spans="1:14" outlineLevel="1">
      <c r="B776" t="str">
        <f t="shared" si="209"/>
        <v>SWV MWM Spr</v>
      </c>
      <c r="C776">
        <v>1</v>
      </c>
      <c r="D776">
        <v>2</v>
      </c>
      <c r="E776">
        <v>3</v>
      </c>
      <c r="F776">
        <v>1</v>
      </c>
      <c r="G776">
        <v>1</v>
      </c>
      <c r="H776" s="436">
        <f t="shared" si="210"/>
        <v>4</v>
      </c>
      <c r="I776" s="436">
        <f t="shared" si="211"/>
        <v>2</v>
      </c>
      <c r="J776" s="436">
        <v>0</v>
      </c>
      <c r="K776" s="436">
        <v>0</v>
      </c>
      <c r="L776" s="436">
        <v>0</v>
      </c>
      <c r="M776" s="436">
        <v>0</v>
      </c>
      <c r="N776" s="436">
        <f t="shared" si="212"/>
        <v>2</v>
      </c>
    </row>
    <row r="777" spans="1:14" outlineLevel="1">
      <c r="A777" t="s">
        <v>1598</v>
      </c>
      <c r="B777" t="e">
        <f t="shared" si="209"/>
        <v>#VALUE!</v>
      </c>
      <c r="H777" s="436"/>
      <c r="I777" s="436"/>
      <c r="J777" s="436"/>
      <c r="K777" s="436"/>
      <c r="L777" s="436"/>
      <c r="M777" s="436"/>
      <c r="N777" s="436"/>
    </row>
    <row r="778" spans="1:14" outlineLevel="1">
      <c r="B778" t="e">
        <f t="shared" si="209"/>
        <v>#VALUE!</v>
      </c>
      <c r="H778" s="436"/>
      <c r="I778" s="436"/>
      <c r="J778" s="436"/>
      <c r="K778" s="436"/>
      <c r="L778" s="436"/>
      <c r="M778" s="436"/>
      <c r="N778" s="436"/>
    </row>
    <row r="779" spans="1:14" outlineLevel="1">
      <c r="B779" t="e">
        <f t="shared" si="209"/>
        <v>#VALUE!</v>
      </c>
      <c r="H779" s="436"/>
      <c r="I779" s="436"/>
      <c r="J779" s="436"/>
      <c r="K779" s="436"/>
      <c r="L779" s="436"/>
      <c r="M779" s="436"/>
      <c r="N779" s="436"/>
    </row>
    <row r="780" spans="1:14" outlineLevel="1">
      <c r="A780" t="s">
        <v>833</v>
      </c>
      <c r="B780" t="str">
        <f t="shared" si="209"/>
        <v>SWV Mat Aut</v>
      </c>
      <c r="C780">
        <v>1</v>
      </c>
      <c r="D780">
        <v>4</v>
      </c>
      <c r="E780">
        <v>1</v>
      </c>
      <c r="F780">
        <v>1</v>
      </c>
      <c r="G780">
        <v>1</v>
      </c>
      <c r="H780" s="436">
        <f t="shared" si="210"/>
        <v>5</v>
      </c>
      <c r="I780" s="436">
        <f t="shared" si="211"/>
        <v>4</v>
      </c>
      <c r="J780" s="436">
        <v>0</v>
      </c>
      <c r="K780" s="436">
        <v>0</v>
      </c>
      <c r="L780" s="436">
        <v>0</v>
      </c>
      <c r="M780" s="436">
        <v>0</v>
      </c>
      <c r="N780" s="436">
        <f t="shared" si="212"/>
        <v>3</v>
      </c>
    </row>
    <row r="781" spans="1:14" outlineLevel="1">
      <c r="B781" t="str">
        <f t="shared" si="209"/>
        <v>SWV Mat Win</v>
      </c>
      <c r="C781">
        <v>1</v>
      </c>
      <c r="D781">
        <v>4</v>
      </c>
      <c r="E781">
        <v>2</v>
      </c>
      <c r="F781">
        <v>1</v>
      </c>
      <c r="G781">
        <v>1</v>
      </c>
      <c r="H781" s="436">
        <f t="shared" si="210"/>
        <v>5</v>
      </c>
      <c r="I781" s="436">
        <f t="shared" si="211"/>
        <v>3</v>
      </c>
      <c r="J781" s="436">
        <v>0</v>
      </c>
      <c r="K781" s="436">
        <v>0</v>
      </c>
      <c r="L781" s="436">
        <v>0</v>
      </c>
      <c r="M781" s="436">
        <v>0</v>
      </c>
      <c r="N781" s="436">
        <f t="shared" si="212"/>
        <v>3</v>
      </c>
    </row>
    <row r="782" spans="1:14" outlineLevel="1">
      <c r="A782" s="96"/>
      <c r="B782" t="str">
        <f t="shared" si="209"/>
        <v>SWV Mat Spr</v>
      </c>
      <c r="C782">
        <v>1</v>
      </c>
      <c r="D782">
        <v>4</v>
      </c>
      <c r="E782">
        <v>3</v>
      </c>
      <c r="F782">
        <v>1</v>
      </c>
      <c r="G782">
        <v>1</v>
      </c>
      <c r="H782" s="436">
        <f t="shared" si="210"/>
        <v>5</v>
      </c>
      <c r="I782" s="436">
        <f t="shared" si="211"/>
        <v>2</v>
      </c>
      <c r="J782" s="436">
        <v>0</v>
      </c>
      <c r="K782" s="436">
        <v>0</v>
      </c>
      <c r="L782" s="436">
        <v>0</v>
      </c>
      <c r="M782" s="436">
        <v>0</v>
      </c>
      <c r="N782" s="436">
        <f t="shared" si="212"/>
        <v>3</v>
      </c>
    </row>
    <row r="783" spans="1:14" outlineLevel="1">
      <c r="A783" s="93" t="s">
        <v>1057</v>
      </c>
      <c r="B783" t="str">
        <f t="shared" si="209"/>
        <v>GSW FWM Aut</v>
      </c>
      <c r="C783">
        <v>2</v>
      </c>
      <c r="D783">
        <v>1</v>
      </c>
      <c r="E783">
        <v>1</v>
      </c>
      <c r="F783">
        <v>1</v>
      </c>
      <c r="G783">
        <v>1</v>
      </c>
      <c r="H783" s="436">
        <f t="shared" si="210"/>
        <v>3</v>
      </c>
      <c r="I783" s="436">
        <f t="shared" si="211"/>
        <v>4</v>
      </c>
      <c r="J783" s="436">
        <v>0</v>
      </c>
      <c r="K783" s="436">
        <v>0</v>
      </c>
      <c r="L783" s="436">
        <v>0</v>
      </c>
      <c r="M783" s="436">
        <v>0</v>
      </c>
      <c r="N783" s="436">
        <f t="shared" si="212"/>
        <v>2</v>
      </c>
    </row>
    <row r="784" spans="1:14" outlineLevel="1">
      <c r="B784" t="str">
        <f t="shared" si="209"/>
        <v>GSW FWM Win</v>
      </c>
      <c r="C784">
        <v>2</v>
      </c>
      <c r="D784">
        <v>1</v>
      </c>
      <c r="E784">
        <v>2</v>
      </c>
      <c r="F784">
        <v>1</v>
      </c>
      <c r="G784">
        <v>1</v>
      </c>
      <c r="H784" s="436">
        <f t="shared" si="210"/>
        <v>3</v>
      </c>
      <c r="I784" s="436">
        <f t="shared" si="211"/>
        <v>3</v>
      </c>
      <c r="J784" s="436">
        <v>0</v>
      </c>
      <c r="K784" s="436">
        <v>0</v>
      </c>
      <c r="L784" s="436">
        <v>0</v>
      </c>
      <c r="M784" s="436">
        <v>0</v>
      </c>
      <c r="N784" s="436">
        <f t="shared" si="212"/>
        <v>2</v>
      </c>
    </row>
    <row r="785" spans="1:14" outlineLevel="1">
      <c r="B785" t="str">
        <f t="shared" si="209"/>
        <v>GSW FWM Spr</v>
      </c>
      <c r="C785">
        <v>2</v>
      </c>
      <c r="D785">
        <v>1</v>
      </c>
      <c r="E785">
        <v>3</v>
      </c>
      <c r="F785">
        <v>1</v>
      </c>
      <c r="G785">
        <v>1</v>
      </c>
      <c r="H785" s="436">
        <f t="shared" si="210"/>
        <v>3</v>
      </c>
      <c r="I785" s="436">
        <f t="shared" si="211"/>
        <v>2</v>
      </c>
      <c r="J785" s="436">
        <v>0</v>
      </c>
      <c r="K785" s="436">
        <v>0</v>
      </c>
      <c r="L785" s="436">
        <v>0</v>
      </c>
      <c r="M785" s="436">
        <v>0</v>
      </c>
      <c r="N785" s="436">
        <f t="shared" si="212"/>
        <v>2</v>
      </c>
    </row>
    <row r="786" spans="1:14" outlineLevel="1">
      <c r="A786" t="s">
        <v>1058</v>
      </c>
      <c r="B786" t="str">
        <f t="shared" si="209"/>
        <v>GSW MWM Aut</v>
      </c>
      <c r="C786">
        <v>2</v>
      </c>
      <c r="D786">
        <v>2</v>
      </c>
      <c r="E786">
        <v>1</v>
      </c>
      <c r="F786">
        <v>1</v>
      </c>
      <c r="G786">
        <v>1</v>
      </c>
      <c r="H786" s="436">
        <f t="shared" si="210"/>
        <v>4</v>
      </c>
      <c r="I786" s="436">
        <f t="shared" si="211"/>
        <v>4</v>
      </c>
      <c r="J786" s="436">
        <v>0</v>
      </c>
      <c r="K786" s="436">
        <v>0</v>
      </c>
      <c r="L786" s="436">
        <v>0</v>
      </c>
      <c r="M786" s="436">
        <v>0</v>
      </c>
      <c r="N786" s="436">
        <f t="shared" si="212"/>
        <v>2</v>
      </c>
    </row>
    <row r="787" spans="1:14" outlineLevel="1">
      <c r="B787" t="str">
        <f t="shared" si="209"/>
        <v>GSW MWM Win</v>
      </c>
      <c r="C787">
        <v>2</v>
      </c>
      <c r="D787">
        <v>2</v>
      </c>
      <c r="E787">
        <v>2</v>
      </c>
      <c r="F787">
        <v>1</v>
      </c>
      <c r="G787">
        <v>1</v>
      </c>
      <c r="H787" s="436">
        <f t="shared" si="210"/>
        <v>4</v>
      </c>
      <c r="I787" s="436">
        <f t="shared" si="211"/>
        <v>3</v>
      </c>
      <c r="J787" s="436">
        <v>0</v>
      </c>
      <c r="K787" s="436">
        <v>0</v>
      </c>
      <c r="L787" s="436">
        <v>0</v>
      </c>
      <c r="M787" s="436">
        <v>0</v>
      </c>
      <c r="N787" s="436">
        <f t="shared" si="212"/>
        <v>2</v>
      </c>
    </row>
    <row r="788" spans="1:14" outlineLevel="1">
      <c r="B788" t="str">
        <f t="shared" si="209"/>
        <v>GSW MWM Spr</v>
      </c>
      <c r="C788">
        <v>2</v>
      </c>
      <c r="D788">
        <v>2</v>
      </c>
      <c r="E788">
        <v>3</v>
      </c>
      <c r="F788">
        <v>1</v>
      </c>
      <c r="G788">
        <v>1</v>
      </c>
      <c r="H788" s="436">
        <f t="shared" si="210"/>
        <v>4</v>
      </c>
      <c r="I788" s="436">
        <f t="shared" si="211"/>
        <v>2</v>
      </c>
      <c r="J788" s="436">
        <v>0</v>
      </c>
      <c r="K788" s="436">
        <v>0</v>
      </c>
      <c r="L788" s="436">
        <v>0</v>
      </c>
      <c r="M788" s="436">
        <v>0</v>
      </c>
      <c r="N788" s="436">
        <f t="shared" si="212"/>
        <v>2</v>
      </c>
    </row>
    <row r="789" spans="1:14" outlineLevel="1">
      <c r="A789" t="s">
        <v>1598</v>
      </c>
      <c r="B789" t="e">
        <f t="shared" si="209"/>
        <v>#VALUE!</v>
      </c>
      <c r="H789" s="436"/>
      <c r="I789" s="436"/>
      <c r="J789" s="436"/>
      <c r="K789" s="436"/>
      <c r="L789" s="436"/>
      <c r="M789" s="436"/>
      <c r="N789" s="436"/>
    </row>
    <row r="790" spans="1:14" outlineLevel="1">
      <c r="B790" t="e">
        <f t="shared" si="209"/>
        <v>#VALUE!</v>
      </c>
      <c r="H790" s="436"/>
      <c r="I790" s="436"/>
      <c r="J790" s="436"/>
      <c r="K790" s="436"/>
      <c r="L790" s="436"/>
      <c r="M790" s="436"/>
      <c r="N790" s="436"/>
    </row>
    <row r="791" spans="1:14" outlineLevel="1">
      <c r="B791" t="e">
        <f t="shared" si="209"/>
        <v>#VALUE!</v>
      </c>
      <c r="H791" s="436"/>
      <c r="I791" s="436"/>
      <c r="J791" s="436"/>
      <c r="K791" s="436"/>
      <c r="L791" s="436"/>
      <c r="M791" s="436"/>
      <c r="N791" s="436"/>
    </row>
    <row r="792" spans="1:14" outlineLevel="1">
      <c r="A792" t="s">
        <v>833</v>
      </c>
      <c r="B792" t="str">
        <f t="shared" si="209"/>
        <v>GSW Mat Aut</v>
      </c>
      <c r="C792">
        <v>2</v>
      </c>
      <c r="D792">
        <v>4</v>
      </c>
      <c r="E792">
        <v>1</v>
      </c>
      <c r="F792">
        <v>1</v>
      </c>
      <c r="G792">
        <v>1</v>
      </c>
      <c r="H792" s="436">
        <f t="shared" si="210"/>
        <v>5</v>
      </c>
      <c r="I792" s="436">
        <f t="shared" si="211"/>
        <v>4</v>
      </c>
      <c r="J792" s="436">
        <v>0</v>
      </c>
      <c r="K792" s="436">
        <v>0</v>
      </c>
      <c r="L792" s="436">
        <v>0</v>
      </c>
      <c r="M792" s="436">
        <v>0</v>
      </c>
      <c r="N792" s="436">
        <f t="shared" si="212"/>
        <v>3</v>
      </c>
    </row>
    <row r="793" spans="1:14" outlineLevel="1">
      <c r="B793" t="str">
        <f t="shared" si="209"/>
        <v>GSW Mat Win</v>
      </c>
      <c r="C793">
        <v>2</v>
      </c>
      <c r="D793">
        <v>4</v>
      </c>
      <c r="E793">
        <v>2</v>
      </c>
      <c r="F793">
        <v>1</v>
      </c>
      <c r="G793">
        <v>1</v>
      </c>
      <c r="H793" s="436">
        <f t="shared" si="210"/>
        <v>5</v>
      </c>
      <c r="I793" s="436">
        <f t="shared" si="211"/>
        <v>3</v>
      </c>
      <c r="J793" s="436">
        <v>0</v>
      </c>
      <c r="K793" s="436">
        <v>0</v>
      </c>
      <c r="L793" s="436">
        <v>0</v>
      </c>
      <c r="M793" s="436">
        <v>0</v>
      </c>
      <c r="N793" s="436">
        <f t="shared" si="212"/>
        <v>3</v>
      </c>
    </row>
    <row r="794" spans="1:14" outlineLevel="1">
      <c r="A794" s="96"/>
      <c r="B794" t="str">
        <f t="shared" si="209"/>
        <v>GSW Mat Spr</v>
      </c>
      <c r="C794">
        <v>2</v>
      </c>
      <c r="D794">
        <v>4</v>
      </c>
      <c r="E794">
        <v>3</v>
      </c>
      <c r="F794">
        <v>1</v>
      </c>
      <c r="G794">
        <v>1</v>
      </c>
      <c r="H794" s="436">
        <f t="shared" si="210"/>
        <v>5</v>
      </c>
      <c r="I794" s="436">
        <f t="shared" si="211"/>
        <v>2</v>
      </c>
      <c r="J794" s="436">
        <v>0</v>
      </c>
      <c r="K794" s="436">
        <v>0</v>
      </c>
      <c r="L794" s="436">
        <v>0</v>
      </c>
      <c r="M794" s="436">
        <v>0</v>
      </c>
      <c r="N794" s="436">
        <f t="shared" si="212"/>
        <v>3</v>
      </c>
    </row>
    <row r="795" spans="1:14" outlineLevel="1">
      <c r="A795" s="93" t="s">
        <v>1057</v>
      </c>
      <c r="B795" t="str">
        <f t="shared" si="209"/>
        <v>CWW FWM Aut</v>
      </c>
      <c r="C795">
        <v>3</v>
      </c>
      <c r="D795">
        <v>1</v>
      </c>
      <c r="E795">
        <v>1</v>
      </c>
      <c r="F795">
        <v>1</v>
      </c>
      <c r="G795">
        <v>1</v>
      </c>
      <c r="H795" s="436">
        <f t="shared" si="210"/>
        <v>3</v>
      </c>
      <c r="I795" s="436">
        <f t="shared" si="211"/>
        <v>4</v>
      </c>
      <c r="J795" s="436">
        <v>0</v>
      </c>
      <c r="K795" s="436">
        <v>0</v>
      </c>
      <c r="L795" s="436">
        <v>0</v>
      </c>
      <c r="M795" s="436">
        <v>0</v>
      </c>
      <c r="N795" s="436">
        <f t="shared" si="212"/>
        <v>2</v>
      </c>
    </row>
    <row r="796" spans="1:14" outlineLevel="1">
      <c r="B796" t="str">
        <f t="shared" si="209"/>
        <v>CWW FWM Win</v>
      </c>
      <c r="C796">
        <v>3</v>
      </c>
      <c r="D796">
        <v>1</v>
      </c>
      <c r="E796">
        <v>2</v>
      </c>
      <c r="F796">
        <v>1</v>
      </c>
      <c r="G796">
        <v>1</v>
      </c>
      <c r="H796" s="436">
        <f t="shared" si="210"/>
        <v>3</v>
      </c>
      <c r="I796" s="436">
        <f t="shared" si="211"/>
        <v>3</v>
      </c>
      <c r="J796" s="436">
        <v>0</v>
      </c>
      <c r="K796" s="436">
        <v>0</v>
      </c>
      <c r="L796" s="436">
        <v>0</v>
      </c>
      <c r="M796" s="436">
        <v>0</v>
      </c>
      <c r="N796" s="436">
        <f t="shared" si="212"/>
        <v>2</v>
      </c>
    </row>
    <row r="797" spans="1:14" outlineLevel="1">
      <c r="B797" t="str">
        <f t="shared" si="209"/>
        <v>CWW FWM Spr</v>
      </c>
      <c r="C797">
        <v>3</v>
      </c>
      <c r="D797">
        <v>1</v>
      </c>
      <c r="E797">
        <v>3</v>
      </c>
      <c r="F797">
        <v>1</v>
      </c>
      <c r="G797">
        <v>1</v>
      </c>
      <c r="H797" s="436">
        <f t="shared" si="210"/>
        <v>3</v>
      </c>
      <c r="I797" s="436">
        <f t="shared" si="211"/>
        <v>2</v>
      </c>
      <c r="J797" s="436">
        <v>0</v>
      </c>
      <c r="K797" s="436">
        <v>0</v>
      </c>
      <c r="L797" s="436">
        <v>0</v>
      </c>
      <c r="M797" s="436">
        <v>0</v>
      </c>
      <c r="N797" s="436">
        <f t="shared" si="212"/>
        <v>2</v>
      </c>
    </row>
    <row r="798" spans="1:14" outlineLevel="1">
      <c r="A798" t="s">
        <v>1058</v>
      </c>
      <c r="B798" t="str">
        <f t="shared" si="209"/>
        <v>CWW MWM Aut</v>
      </c>
      <c r="C798">
        <v>3</v>
      </c>
      <c r="D798">
        <v>2</v>
      </c>
      <c r="E798">
        <v>1</v>
      </c>
      <c r="F798">
        <v>1</v>
      </c>
      <c r="G798">
        <v>1</v>
      </c>
      <c r="H798" s="436">
        <f t="shared" si="210"/>
        <v>4</v>
      </c>
      <c r="I798" s="436">
        <f t="shared" si="211"/>
        <v>4</v>
      </c>
      <c r="J798" s="436">
        <v>0</v>
      </c>
      <c r="K798" s="436">
        <v>0</v>
      </c>
      <c r="L798" s="436">
        <v>0</v>
      </c>
      <c r="M798" s="436">
        <v>0</v>
      </c>
      <c r="N798" s="436">
        <f t="shared" si="212"/>
        <v>2</v>
      </c>
    </row>
    <row r="799" spans="1:14" outlineLevel="1">
      <c r="B799" t="str">
        <f t="shared" si="209"/>
        <v>CWW MWM Win</v>
      </c>
      <c r="C799">
        <v>3</v>
      </c>
      <c r="D799">
        <v>2</v>
      </c>
      <c r="E799">
        <v>2</v>
      </c>
      <c r="F799">
        <v>1</v>
      </c>
      <c r="G799">
        <v>1</v>
      </c>
      <c r="H799" s="436">
        <f t="shared" si="210"/>
        <v>4</v>
      </c>
      <c r="I799" s="436">
        <f t="shared" si="211"/>
        <v>3</v>
      </c>
      <c r="J799" s="436">
        <v>0</v>
      </c>
      <c r="K799" s="436">
        <v>0</v>
      </c>
      <c r="L799" s="436">
        <v>0</v>
      </c>
      <c r="M799" s="436">
        <v>0</v>
      </c>
      <c r="N799" s="436">
        <f t="shared" si="212"/>
        <v>2</v>
      </c>
    </row>
    <row r="800" spans="1:14" outlineLevel="1">
      <c r="B800" t="str">
        <f t="shared" si="209"/>
        <v>CWW MWM Spr</v>
      </c>
      <c r="C800">
        <v>3</v>
      </c>
      <c r="D800">
        <v>2</v>
      </c>
      <c r="E800">
        <v>3</v>
      </c>
      <c r="F800">
        <v>1</v>
      </c>
      <c r="G800">
        <v>1</v>
      </c>
      <c r="H800" s="436">
        <f t="shared" si="210"/>
        <v>4</v>
      </c>
      <c r="I800" s="436">
        <f t="shared" si="211"/>
        <v>2</v>
      </c>
      <c r="J800" s="436">
        <v>0</v>
      </c>
      <c r="K800" s="436">
        <v>0</v>
      </c>
      <c r="L800" s="436">
        <v>0</v>
      </c>
      <c r="M800" s="436">
        <v>0</v>
      </c>
      <c r="N800" s="436">
        <f t="shared" si="212"/>
        <v>2</v>
      </c>
    </row>
    <row r="801" spans="1:14" outlineLevel="1">
      <c r="A801" t="s">
        <v>1598</v>
      </c>
      <c r="B801" t="e">
        <f t="shared" si="209"/>
        <v>#VALUE!</v>
      </c>
      <c r="H801" s="436"/>
      <c r="I801" s="436"/>
      <c r="J801" s="436"/>
      <c r="K801" s="436"/>
      <c r="L801" s="436"/>
      <c r="M801" s="436"/>
      <c r="N801" s="436"/>
    </row>
    <row r="802" spans="1:14" outlineLevel="1">
      <c r="B802" t="e">
        <f t="shared" si="209"/>
        <v>#VALUE!</v>
      </c>
      <c r="H802" s="436"/>
      <c r="I802" s="436"/>
      <c r="J802" s="436"/>
      <c r="K802" s="436"/>
      <c r="L802" s="436"/>
      <c r="M802" s="436"/>
      <c r="N802" s="436"/>
    </row>
    <row r="803" spans="1:14" outlineLevel="1">
      <c r="B803" t="e">
        <f t="shared" si="209"/>
        <v>#VALUE!</v>
      </c>
      <c r="H803" s="436"/>
      <c r="I803" s="436"/>
      <c r="J803" s="436"/>
      <c r="K803" s="436"/>
      <c r="L803" s="436"/>
      <c r="M803" s="436"/>
      <c r="N803" s="436"/>
    </row>
    <row r="804" spans="1:14" outlineLevel="1">
      <c r="A804" t="s">
        <v>833</v>
      </c>
      <c r="B804" t="str">
        <f t="shared" si="209"/>
        <v>CWW Mat Aut</v>
      </c>
      <c r="C804">
        <v>3</v>
      </c>
      <c r="D804">
        <v>4</v>
      </c>
      <c r="E804">
        <v>1</v>
      </c>
      <c r="F804">
        <v>1</v>
      </c>
      <c r="G804">
        <v>1</v>
      </c>
      <c r="H804" s="436">
        <f t="shared" si="210"/>
        <v>5</v>
      </c>
      <c r="I804" s="436">
        <f t="shared" si="211"/>
        <v>4</v>
      </c>
      <c r="J804" s="436">
        <v>0</v>
      </c>
      <c r="K804" s="436">
        <v>0</v>
      </c>
      <c r="L804" s="436">
        <v>0</v>
      </c>
      <c r="M804" s="436">
        <v>0</v>
      </c>
      <c r="N804" s="436">
        <f t="shared" si="212"/>
        <v>3</v>
      </c>
    </row>
    <row r="805" spans="1:14" outlineLevel="1">
      <c r="B805" t="str">
        <f t="shared" si="209"/>
        <v>CWW Mat Win</v>
      </c>
      <c r="C805">
        <v>3</v>
      </c>
      <c r="D805">
        <v>4</v>
      </c>
      <c r="E805">
        <v>2</v>
      </c>
      <c r="F805">
        <v>1</v>
      </c>
      <c r="G805">
        <v>1</v>
      </c>
      <c r="H805" s="436">
        <f t="shared" si="210"/>
        <v>5</v>
      </c>
      <c r="I805" s="436">
        <f t="shared" si="211"/>
        <v>3</v>
      </c>
      <c r="J805" s="436">
        <v>0</v>
      </c>
      <c r="K805" s="436">
        <v>0</v>
      </c>
      <c r="L805" s="436">
        <v>0</v>
      </c>
      <c r="M805" s="436">
        <v>0</v>
      </c>
      <c r="N805" s="436">
        <f t="shared" si="212"/>
        <v>3</v>
      </c>
    </row>
    <row r="806" spans="1:14" outlineLevel="1">
      <c r="A806" s="96"/>
      <c r="B806" t="str">
        <f t="shared" si="209"/>
        <v>CWW Mat Spr</v>
      </c>
      <c r="C806">
        <v>3</v>
      </c>
      <c r="D806">
        <v>4</v>
      </c>
      <c r="E806">
        <v>3</v>
      </c>
      <c r="F806">
        <v>1</v>
      </c>
      <c r="G806">
        <v>1</v>
      </c>
      <c r="H806" s="436">
        <f t="shared" si="210"/>
        <v>5</v>
      </c>
      <c r="I806" s="436">
        <f t="shared" si="211"/>
        <v>2</v>
      </c>
      <c r="J806" s="436">
        <v>0</v>
      </c>
      <c r="K806" s="436">
        <v>0</v>
      </c>
      <c r="L806" s="436">
        <v>0</v>
      </c>
      <c r="M806" s="436">
        <v>0</v>
      </c>
      <c r="N806" s="436">
        <f t="shared" si="212"/>
        <v>3</v>
      </c>
    </row>
    <row r="807" spans="1:14">
      <c r="B807" t="e">
        <f t="shared" si="209"/>
        <v>#VALUE!</v>
      </c>
    </row>
    <row r="808" spans="1:14">
      <c r="B808" t="e">
        <f t="shared" si="209"/>
        <v>#VALUE!</v>
      </c>
    </row>
    <row r="809" spans="1:14">
      <c r="B809" t="e">
        <f t="shared" si="209"/>
        <v>#VALUE!</v>
      </c>
    </row>
    <row r="810" spans="1:14">
      <c r="B810" t="e">
        <f t="shared" si="209"/>
        <v>#VALUE!</v>
      </c>
    </row>
    <row r="811" spans="1:14">
      <c r="B811" t="e">
        <f t="shared" si="209"/>
        <v>#VALUE!</v>
      </c>
    </row>
    <row r="812" spans="1:14">
      <c r="B812" t="e">
        <f t="shared" si="209"/>
        <v>#VALUE!</v>
      </c>
    </row>
    <row r="813" spans="1:14">
      <c r="B813" t="e">
        <f t="shared" si="209"/>
        <v>#VALUE!</v>
      </c>
    </row>
    <row r="814" spans="1:14">
      <c r="B814" t="e">
        <f t="shared" si="209"/>
        <v>#VALUE!</v>
      </c>
    </row>
    <row r="815" spans="1:14">
      <c r="B815" t="e">
        <f t="shared" si="209"/>
        <v>#VALUE!</v>
      </c>
    </row>
    <row r="816" spans="1:14">
      <c r="B816" t="e">
        <f t="shared" si="209"/>
        <v>#VALUE!</v>
      </c>
    </row>
    <row r="817" spans="2:3">
      <c r="B817" t="e">
        <f t="shared" si="209"/>
        <v>#VALUE!</v>
      </c>
    </row>
    <row r="818" spans="2:3">
      <c r="B818" t="e">
        <f t="shared" si="209"/>
        <v>#VALUE!</v>
      </c>
    </row>
    <row r="819" spans="2:3">
      <c r="B819" t="e">
        <f t="shared" si="209"/>
        <v>#VALUE!</v>
      </c>
      <c r="C819">
        <v>5</v>
      </c>
    </row>
    <row r="820" spans="2:3">
      <c r="B820" t="e">
        <f t="shared" si="209"/>
        <v>#VALUE!</v>
      </c>
      <c r="C820">
        <v>5</v>
      </c>
    </row>
    <row r="821" spans="2:3">
      <c r="B821" t="e">
        <f t="shared" si="209"/>
        <v>#VALUE!</v>
      </c>
      <c r="C821">
        <v>5</v>
      </c>
    </row>
    <row r="822" spans="2:3">
      <c r="B822" t="e">
        <f t="shared" si="209"/>
        <v>#VALUE!</v>
      </c>
      <c r="C822">
        <v>5</v>
      </c>
    </row>
    <row r="823" spans="2:3">
      <c r="B823" t="e">
        <f t="shared" si="209"/>
        <v>#VALUE!</v>
      </c>
      <c r="C823">
        <v>5</v>
      </c>
    </row>
    <row r="824" spans="2:3">
      <c r="B824" t="e">
        <f t="shared" si="209"/>
        <v>#VALUE!</v>
      </c>
      <c r="C824">
        <v>5</v>
      </c>
    </row>
    <row r="825" spans="2:3">
      <c r="B825" t="e">
        <f t="shared" si="209"/>
        <v>#VALUE!</v>
      </c>
      <c r="C825">
        <v>5</v>
      </c>
    </row>
    <row r="826" spans="2:3">
      <c r="B826" t="e">
        <f t="shared" si="209"/>
        <v>#VALUE!</v>
      </c>
      <c r="C826">
        <v>5</v>
      </c>
    </row>
    <row r="827" spans="2:3">
      <c r="B827" t="e">
        <f t="shared" si="209"/>
        <v>#VALUE!</v>
      </c>
      <c r="C827">
        <v>5</v>
      </c>
    </row>
    <row r="828" spans="2:3">
      <c r="B828" t="e">
        <f t="shared" si="209"/>
        <v>#VALUE!</v>
      </c>
      <c r="C828">
        <v>5</v>
      </c>
    </row>
    <row r="829" spans="2:3">
      <c r="B829" t="e">
        <f t="shared" si="209"/>
        <v>#VALUE!</v>
      </c>
      <c r="C829">
        <v>5</v>
      </c>
    </row>
    <row r="830" spans="2:3">
      <c r="B830" t="e">
        <f t="shared" si="209"/>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2354</v>
      </c>
    </row>
    <row r="877" spans="1:12" ht="51.75" customHeight="1">
      <c r="E877" t="s">
        <v>1785</v>
      </c>
      <c r="F877" t="s">
        <v>2355</v>
      </c>
      <c r="G877" t="s">
        <v>2356</v>
      </c>
      <c r="H877" t="s">
        <v>1921</v>
      </c>
      <c r="I877" t="s">
        <v>1922</v>
      </c>
      <c r="J877" t="s">
        <v>2357</v>
      </c>
      <c r="K877" t="s">
        <v>2358</v>
      </c>
    </row>
    <row r="878" spans="1:12">
      <c r="E878" s="18" t="s">
        <v>2359</v>
      </c>
      <c r="F878" s="18" t="s">
        <v>2359</v>
      </c>
      <c r="G878" s="18" t="s">
        <v>2360</v>
      </c>
      <c r="H878" s="18" t="s">
        <v>2360</v>
      </c>
      <c r="I878" s="18" t="s">
        <v>2361</v>
      </c>
      <c r="J878" s="18" t="s">
        <v>2359</v>
      </c>
      <c r="K878" s="18" t="s">
        <v>2362</v>
      </c>
    </row>
    <row r="879" spans="1:12">
      <c r="B879" t="s">
        <v>2363</v>
      </c>
      <c r="C879" s="115" t="s">
        <v>1174</v>
      </c>
      <c r="D879" s="115" t="s">
        <v>2364</v>
      </c>
      <c r="E879" s="612"/>
      <c r="F879" s="612"/>
      <c r="G879" s="613"/>
      <c r="H879" s="613"/>
      <c r="I879" s="613"/>
      <c r="J879" s="612"/>
      <c r="K879" s="613"/>
    </row>
    <row r="880" spans="1:12">
      <c r="C880" s="115"/>
      <c r="D880" s="115" t="s">
        <v>2365</v>
      </c>
      <c r="E880" s="612"/>
      <c r="F880" s="612"/>
      <c r="G880" s="613"/>
      <c r="H880" s="613"/>
      <c r="I880" s="613"/>
      <c r="J880" s="612"/>
      <c r="K880" s="613"/>
    </row>
    <row r="881" spans="2:11">
      <c r="C881" s="115" t="s">
        <v>833</v>
      </c>
      <c r="D881" s="115" t="s">
        <v>2364</v>
      </c>
      <c r="E881" s="612"/>
      <c r="F881" s="612"/>
      <c r="G881" s="613"/>
      <c r="H881" s="613"/>
      <c r="I881" s="613"/>
      <c r="J881" s="612"/>
      <c r="K881" s="613"/>
    </row>
    <row r="882" spans="2:11">
      <c r="C882" s="115"/>
      <c r="D882" s="115" t="s">
        <v>2365</v>
      </c>
      <c r="E882" s="612"/>
      <c r="F882" s="612"/>
      <c r="G882" s="613"/>
      <c r="H882" s="613"/>
      <c r="I882" s="613"/>
      <c r="J882" s="612"/>
      <c r="K882" s="613"/>
    </row>
    <row r="883" spans="2:11">
      <c r="B883" t="s">
        <v>2366</v>
      </c>
      <c r="C883" s="115" t="s">
        <v>2372</v>
      </c>
      <c r="D883" s="115" t="s">
        <v>2367</v>
      </c>
      <c r="E883" s="612"/>
      <c r="F883" s="612"/>
      <c r="G883" s="613"/>
      <c r="H883" s="613"/>
      <c r="I883" s="613"/>
      <c r="J883" s="612"/>
      <c r="K883" s="613"/>
    </row>
    <row r="884" spans="2:11">
      <c r="C884" s="115"/>
      <c r="D884" s="115" t="s">
        <v>2368</v>
      </c>
      <c r="E884" s="612"/>
      <c r="F884" s="612"/>
      <c r="G884" s="613"/>
      <c r="H884" s="613"/>
      <c r="I884" s="613"/>
      <c r="J884" s="612"/>
      <c r="K884" s="613"/>
    </row>
    <row r="885" spans="2:11">
      <c r="B885" t="s">
        <v>2369</v>
      </c>
      <c r="C885" s="115" t="s">
        <v>2371</v>
      </c>
      <c r="D885" s="115" t="s">
        <v>1785</v>
      </c>
      <c r="E885" s="612"/>
      <c r="F885" s="612"/>
      <c r="G885" s="613"/>
      <c r="H885" s="613"/>
      <c r="I885" s="613"/>
      <c r="J885" s="612"/>
      <c r="K885" s="613"/>
    </row>
    <row r="886" spans="2:11">
      <c r="C886" s="115" t="s">
        <v>2371</v>
      </c>
      <c r="D886" s="115" t="s">
        <v>2370</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2</v>
      </c>
      <c r="D4" s="58" t="str">
        <f>(INDEX(i.TOL_Desc,1,d.TOL)&amp;" ")</f>
        <v xml:space="preserve">Win </v>
      </c>
    </row>
    <row r="6" spans="1:13" ht="102" customHeight="1"/>
    <row r="12" spans="1:13" outlineLevel="1">
      <c r="A12" s="169" t="s">
        <v>1376</v>
      </c>
    </row>
    <row r="13" spans="1:13" ht="71" outlineLevel="1">
      <c r="C13" s="109" t="s">
        <v>776</v>
      </c>
      <c r="D13" s="109" t="s">
        <v>1377</v>
      </c>
      <c r="E13" s="109" t="s">
        <v>1378</v>
      </c>
      <c r="F13" s="109" t="s">
        <v>1379</v>
      </c>
      <c r="G13" s="109" t="s">
        <v>1380</v>
      </c>
      <c r="H13" s="109" t="s">
        <v>1381</v>
      </c>
      <c r="I13" s="109" t="s">
        <v>1382</v>
      </c>
      <c r="J13" s="109" t="s">
        <v>1178</v>
      </c>
      <c r="K13" s="109" t="s">
        <v>1383</v>
      </c>
      <c r="L13" s="109" t="s">
        <v>1384</v>
      </c>
      <c r="M13" s="109" t="s">
        <v>1385</v>
      </c>
    </row>
    <row r="14" spans="1:13" outlineLevel="1">
      <c r="A14">
        <v>1</v>
      </c>
      <c r="B14" t="s">
        <v>1386</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1387</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1388</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1389</v>
      </c>
      <c r="C17" s="28">
        <v>0.5</v>
      </c>
      <c r="D17" s="28">
        <v>1000000</v>
      </c>
      <c r="M17" s="364">
        <v>1</v>
      </c>
    </row>
    <row r="18" spans="1:73" outlineLevel="1"/>
    <row r="19" spans="1:73" outlineLevel="1"/>
    <row r="20" spans="1:73" outlineLevel="1">
      <c r="A20" s="169" t="s">
        <v>1390</v>
      </c>
    </row>
    <row r="21" spans="1:73" ht="61" outlineLevel="1">
      <c r="C21" s="109" t="s">
        <v>1163</v>
      </c>
      <c r="D21" s="109" t="s">
        <v>1162</v>
      </c>
      <c r="E21" s="109" t="s">
        <v>1391</v>
      </c>
      <c r="F21" s="109" t="s">
        <v>1392</v>
      </c>
      <c r="G21" s="109" t="s">
        <v>1393</v>
      </c>
      <c r="H21" s="109"/>
      <c r="I21" s="109"/>
    </row>
    <row r="22" spans="1:73" outlineLevel="1">
      <c r="A22">
        <v>1</v>
      </c>
      <c r="B22" s="436" t="s">
        <v>1394</v>
      </c>
      <c r="C22" s="436" t="b">
        <v>0</v>
      </c>
      <c r="D22" s="436" t="b">
        <v>0</v>
      </c>
      <c r="E22" s="436" t="s">
        <v>30</v>
      </c>
      <c r="F22" s="436" t="s">
        <v>30</v>
      </c>
      <c r="G22" s="436" t="s">
        <v>30</v>
      </c>
    </row>
    <row r="23" spans="1:73" outlineLevel="1">
      <c r="A23">
        <v>2</v>
      </c>
      <c r="B23" s="436" t="s">
        <v>1395</v>
      </c>
      <c r="C23" s="436" t="b">
        <v>1</v>
      </c>
      <c r="D23" s="436" t="b">
        <v>1</v>
      </c>
      <c r="E23" s="436">
        <v>1</v>
      </c>
      <c r="F23" s="436">
        <v>3.0000000000000001E-6</v>
      </c>
      <c r="G23" s="436" t="s">
        <v>30</v>
      </c>
    </row>
    <row r="24" spans="1:73" outlineLevel="1">
      <c r="A24">
        <v>3</v>
      </c>
      <c r="B24" s="436" t="s">
        <v>1396</v>
      </c>
      <c r="C24" s="436" t="b">
        <v>1</v>
      </c>
      <c r="D24" s="436" t="b">
        <v>1</v>
      </c>
      <c r="E24" s="436">
        <v>1</v>
      </c>
      <c r="F24" s="436">
        <v>5.0000000000000004E-6</v>
      </c>
      <c r="G24" s="436" t="s">
        <v>30</v>
      </c>
    </row>
    <row r="25" spans="1:73" outlineLevel="1">
      <c r="A25">
        <v>4</v>
      </c>
      <c r="B25" s="436" t="s">
        <v>1397</v>
      </c>
      <c r="C25" s="436" t="b">
        <v>1</v>
      </c>
      <c r="D25" s="436" t="b">
        <v>1</v>
      </c>
      <c r="E25" s="436">
        <v>2</v>
      </c>
      <c r="F25" s="436" t="s">
        <v>30</v>
      </c>
      <c r="G25" s="436">
        <v>0.3</v>
      </c>
    </row>
    <row r="26" spans="1:73" outlineLevel="1">
      <c r="A26">
        <v>5</v>
      </c>
      <c r="B26" s="436" t="s">
        <v>1398</v>
      </c>
      <c r="C26" s="436" t="b">
        <v>1</v>
      </c>
      <c r="D26" s="436" t="b">
        <v>1</v>
      </c>
      <c r="E26" s="436">
        <v>2</v>
      </c>
      <c r="F26" s="436" t="s">
        <v>30</v>
      </c>
      <c r="G26" s="436">
        <v>0.7</v>
      </c>
    </row>
    <row r="28" spans="1:73">
      <c r="A28" s="169" t="s">
        <v>1089</v>
      </c>
    </row>
    <row r="29" spans="1:73" outlineLevel="1">
      <c r="B29" s="29" t="s">
        <v>1757</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1723</v>
      </c>
      <c r="AQ31" s="254"/>
      <c r="AR31" s="254"/>
      <c r="AS31" s="254" t="s">
        <v>1724</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1088</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1082</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1603</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1603</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1604</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1605</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1607</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1603</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1608</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1605</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1609</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1603</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1610</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1605</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1611</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1603</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1612</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1605</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1613</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1603</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1614</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1605</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1615</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1071</v>
      </c>
      <c r="G67" s="261"/>
      <c r="H67" s="27"/>
      <c r="I67" s="27"/>
      <c r="J67" s="27"/>
      <c r="K67" s="27"/>
      <c r="L67" s="27"/>
      <c r="M67" s="27"/>
      <c r="N67" s="27"/>
      <c r="O67" s="27"/>
      <c r="P67" s="27"/>
      <c r="Q67" s="27"/>
      <c r="R67" s="27"/>
      <c r="S67" s="27"/>
      <c r="T67" s="27"/>
    </row>
    <row r="68" spans="1:69" outlineLevel="1">
      <c r="B68" s="264" t="s">
        <v>1095</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2180</v>
      </c>
      <c r="AR71" s="59"/>
      <c r="AS71" s="59"/>
      <c r="AT71" s="59"/>
      <c r="AU71" s="59"/>
      <c r="AV71" s="59"/>
      <c r="AW71" s="59"/>
      <c r="AX71" s="59"/>
      <c r="AY71" s="59"/>
      <c r="AZ71" s="59"/>
      <c r="BA71" s="59" t="s">
        <v>2048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2283</v>
      </c>
      <c r="R72" s="60" t="s">
        <v>2282</v>
      </c>
      <c r="S72" s="60" t="s">
        <v>2284</v>
      </c>
      <c r="T72" s="60" t="s">
        <v>2285</v>
      </c>
      <c r="U72" s="60" t="s">
        <v>2045</v>
      </c>
      <c r="V72" s="60" t="s">
        <v>654</v>
      </c>
      <c r="W72" s="60" t="s">
        <v>649</v>
      </c>
      <c r="X72" s="60" t="s">
        <v>650</v>
      </c>
      <c r="Y72" s="60" t="s">
        <v>651</v>
      </c>
      <c r="Z72" s="60" t="s">
        <v>766</v>
      </c>
      <c r="AA72" s="60" t="s">
        <v>2283</v>
      </c>
      <c r="AB72" s="60" t="s">
        <v>2282</v>
      </c>
      <c r="AC72" s="60" t="s">
        <v>2284</v>
      </c>
      <c r="AD72" s="60" t="s">
        <v>2285</v>
      </c>
      <c r="AE72" s="60" t="s">
        <v>2045</v>
      </c>
      <c r="AF72" s="60"/>
      <c r="AG72" s="60" t="s">
        <v>649</v>
      </c>
      <c r="AH72" s="60" t="s">
        <v>650</v>
      </c>
      <c r="AI72" s="60" t="s">
        <v>651</v>
      </c>
      <c r="AJ72" s="60" t="s">
        <v>766</v>
      </c>
      <c r="AK72" s="60" t="s">
        <v>2283</v>
      </c>
      <c r="AL72" s="60" t="s">
        <v>2282</v>
      </c>
      <c r="AM72" s="60" t="s">
        <v>2284</v>
      </c>
      <c r="AN72" s="60" t="s">
        <v>2285</v>
      </c>
      <c r="AO72" s="60" t="s">
        <v>2045</v>
      </c>
      <c r="AP72" s="60"/>
      <c r="AQ72" s="60" t="s">
        <v>649</v>
      </c>
      <c r="AR72" s="60" t="s">
        <v>650</v>
      </c>
      <c r="AS72" s="60" t="s">
        <v>651</v>
      </c>
      <c r="AT72" s="60" t="s">
        <v>766</v>
      </c>
      <c r="AU72" s="60" t="s">
        <v>2283</v>
      </c>
      <c r="AV72" s="60" t="s">
        <v>2282</v>
      </c>
      <c r="AW72" s="60" t="s">
        <v>2284</v>
      </c>
      <c r="AX72" s="60" t="s">
        <v>2285</v>
      </c>
      <c r="AY72" s="60" t="s">
        <v>2045</v>
      </c>
      <c r="AZ72" s="60"/>
      <c r="BA72" s="60" t="s">
        <v>649</v>
      </c>
      <c r="BB72" s="60" t="s">
        <v>650</v>
      </c>
      <c r="BC72" s="60" t="s">
        <v>651</v>
      </c>
      <c r="BD72" s="60" t="s">
        <v>766</v>
      </c>
      <c r="BE72" s="60" t="s">
        <v>2283</v>
      </c>
      <c r="BF72" s="60" t="s">
        <v>2282</v>
      </c>
      <c r="BG72" s="60" t="s">
        <v>2284</v>
      </c>
      <c r="BH72" s="60" t="s">
        <v>2285</v>
      </c>
      <c r="BI72" s="60" t="s">
        <v>2045</v>
      </c>
      <c r="BJ72" s="60"/>
    </row>
    <row r="73" spans="1:69" outlineLevel="1">
      <c r="B73" s="46" t="s">
        <v>706</v>
      </c>
      <c r="C73" s="54">
        <f t="shared" ref="C73:L78" si="29">CHOOSE(d.Region,M73,W73,AG73,AQ73,BA73)</f>
        <v>0</v>
      </c>
      <c r="D73" s="54">
        <f t="shared" si="29"/>
        <v>0</v>
      </c>
      <c r="E73" s="54">
        <f t="shared" si="29"/>
        <v>0</v>
      </c>
      <c r="F73" s="54">
        <f t="shared" si="29"/>
        <v>0</v>
      </c>
      <c r="G73" s="54">
        <f t="shared" si="29"/>
        <v>0</v>
      </c>
      <c r="H73" s="54">
        <f t="shared" si="29"/>
        <v>0</v>
      </c>
      <c r="I73" s="54">
        <f t="shared" si="29"/>
        <v>0</v>
      </c>
      <c r="J73" s="54">
        <f t="shared" si="29"/>
        <v>0</v>
      </c>
      <c r="K73" s="54">
        <f t="shared" si="29"/>
        <v>0</v>
      </c>
      <c r="L73" s="54">
        <f t="shared" si="29"/>
        <v>0</v>
      </c>
      <c r="M73" s="655"/>
      <c r="N73" s="655"/>
      <c r="O73" s="655"/>
      <c r="P73" s="655"/>
      <c r="Q73" s="655" t="b">
        <v>1</v>
      </c>
      <c r="R73" s="655"/>
      <c r="S73" s="655" t="b">
        <v>0</v>
      </c>
      <c r="T73" s="656" t="b">
        <v>0</v>
      </c>
      <c r="U73" s="656" t="s">
        <v>30</v>
      </c>
      <c r="V73" s="656"/>
      <c r="W73" s="655"/>
      <c r="X73" s="655"/>
      <c r="Y73" s="655"/>
      <c r="Z73" s="655"/>
      <c r="AA73" s="655"/>
      <c r="AB73" s="655"/>
      <c r="AC73" s="655"/>
      <c r="AD73" s="656"/>
      <c r="AE73" s="656"/>
      <c r="AF73" s="656"/>
      <c r="AG73" s="655"/>
      <c r="AH73" s="655"/>
      <c r="AI73" s="655"/>
      <c r="AJ73" s="655"/>
      <c r="AK73" s="655"/>
      <c r="AL73" s="655"/>
      <c r="AM73" s="655"/>
      <c r="AN73" s="656"/>
      <c r="AO73" s="656"/>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f t="shared" si="29"/>
        <v>0</v>
      </c>
      <c r="H74" s="78">
        <f t="shared" si="29"/>
        <v>0</v>
      </c>
      <c r="I74" s="78">
        <f t="shared" si="29"/>
        <v>0</v>
      </c>
      <c r="J74" s="78">
        <f t="shared" si="29"/>
        <v>0</v>
      </c>
      <c r="K74" s="78">
        <f t="shared" si="29"/>
        <v>0</v>
      </c>
      <c r="L74" s="78">
        <f t="shared" si="29"/>
        <v>0</v>
      </c>
      <c r="M74" s="658"/>
      <c r="N74" s="658"/>
      <c r="O74" s="658"/>
      <c r="P74" s="658"/>
      <c r="Q74" s="658" t="b">
        <v>1</v>
      </c>
      <c r="R74" s="658"/>
      <c r="S74" s="658" t="b">
        <v>0</v>
      </c>
      <c r="T74" s="659" t="b">
        <v>0</v>
      </c>
      <c r="U74" s="659" t="s">
        <v>30</v>
      </c>
      <c r="V74" s="659"/>
      <c r="W74" s="658"/>
      <c r="X74" s="658"/>
      <c r="Y74" s="658"/>
      <c r="Z74" s="658"/>
      <c r="AA74" s="658"/>
      <c r="AB74" s="658"/>
      <c r="AC74" s="658"/>
      <c r="AD74" s="659"/>
      <c r="AE74" s="659"/>
      <c r="AF74" s="659"/>
      <c r="AG74" s="658"/>
      <c r="AH74" s="658"/>
      <c r="AI74" s="658"/>
      <c r="AJ74" s="658"/>
      <c r="AK74" s="658"/>
      <c r="AL74" s="658"/>
      <c r="AM74" s="658"/>
      <c r="AN74" s="659"/>
      <c r="AO74" s="659"/>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f t="shared" si="29"/>
        <v>0</v>
      </c>
      <c r="H75" s="81">
        <f t="shared" si="29"/>
        <v>0</v>
      </c>
      <c r="I75" s="81">
        <f t="shared" si="29"/>
        <v>0</v>
      </c>
      <c r="J75" s="81">
        <f t="shared" si="29"/>
        <v>0</v>
      </c>
      <c r="K75" s="81">
        <f t="shared" si="29"/>
        <v>0</v>
      </c>
      <c r="L75" s="81">
        <f t="shared" si="29"/>
        <v>0</v>
      </c>
      <c r="M75" s="661"/>
      <c r="N75" s="661"/>
      <c r="O75" s="661"/>
      <c r="P75" s="661"/>
      <c r="Q75" s="661" t="b">
        <v>1</v>
      </c>
      <c r="R75" s="661"/>
      <c r="S75" s="661" t="b">
        <v>0</v>
      </c>
      <c r="T75" s="662" t="b">
        <v>0</v>
      </c>
      <c r="U75" s="662" t="s">
        <v>30</v>
      </c>
      <c r="V75" s="662"/>
      <c r="W75" s="661"/>
      <c r="X75" s="661"/>
      <c r="Y75" s="661"/>
      <c r="Z75" s="661"/>
      <c r="AA75" s="661"/>
      <c r="AB75" s="661"/>
      <c r="AC75" s="661"/>
      <c r="AD75" s="662"/>
      <c r="AE75" s="662"/>
      <c r="AF75" s="662"/>
      <c r="AG75" s="661"/>
      <c r="AH75" s="661"/>
      <c r="AI75" s="661"/>
      <c r="AJ75" s="661"/>
      <c r="AK75" s="661"/>
      <c r="AL75" s="661"/>
      <c r="AM75" s="661"/>
      <c r="AN75" s="662"/>
      <c r="AO75" s="662"/>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f t="shared" si="29"/>
        <v>0</v>
      </c>
      <c r="H76" s="84">
        <f t="shared" si="29"/>
        <v>0</v>
      </c>
      <c r="I76" s="84">
        <f t="shared" si="29"/>
        <v>0</v>
      </c>
      <c r="J76" s="84">
        <f t="shared" si="29"/>
        <v>0</v>
      </c>
      <c r="K76" s="84">
        <f t="shared" si="29"/>
        <v>0</v>
      </c>
      <c r="L76" s="84">
        <f t="shared" si="29"/>
        <v>0</v>
      </c>
      <c r="M76" s="664"/>
      <c r="N76" s="664"/>
      <c r="O76" s="664"/>
      <c r="P76" s="664"/>
      <c r="Q76" s="664" t="b">
        <v>1</v>
      </c>
      <c r="R76" s="664"/>
      <c r="S76" s="664" t="b">
        <v>0</v>
      </c>
      <c r="T76" s="665" t="b">
        <v>0</v>
      </c>
      <c r="U76" s="665" t="s">
        <v>30</v>
      </c>
      <c r="V76" s="665"/>
      <c r="W76" s="664"/>
      <c r="X76" s="664"/>
      <c r="Y76" s="664"/>
      <c r="Z76" s="664"/>
      <c r="AA76" s="664"/>
      <c r="AB76" s="664"/>
      <c r="AC76" s="664"/>
      <c r="AD76" s="665"/>
      <c r="AE76" s="665"/>
      <c r="AF76" s="665"/>
      <c r="AG76" s="664"/>
      <c r="AH76" s="664"/>
      <c r="AI76" s="664"/>
      <c r="AJ76" s="664"/>
      <c r="AK76" s="664"/>
      <c r="AL76" s="664"/>
      <c r="AM76" s="664"/>
      <c r="AN76" s="665"/>
      <c r="AO76" s="665"/>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f t="shared" si="29"/>
        <v>0</v>
      </c>
      <c r="H77" s="78">
        <f t="shared" si="29"/>
        <v>0</v>
      </c>
      <c r="I77" s="78">
        <f t="shared" si="29"/>
        <v>0</v>
      </c>
      <c r="J77" s="78">
        <f t="shared" si="29"/>
        <v>0</v>
      </c>
      <c r="K77" s="78">
        <f t="shared" si="29"/>
        <v>0</v>
      </c>
      <c r="L77" s="78">
        <f t="shared" si="29"/>
        <v>0</v>
      </c>
      <c r="M77" s="658"/>
      <c r="N77" s="658"/>
      <c r="O77" s="658"/>
      <c r="P77" s="658"/>
      <c r="Q77" s="658" t="b">
        <v>1</v>
      </c>
      <c r="R77" s="658"/>
      <c r="S77" s="658" t="b">
        <v>0</v>
      </c>
      <c r="T77" s="659" t="b">
        <v>0</v>
      </c>
      <c r="U77" s="659" t="s">
        <v>30</v>
      </c>
      <c r="V77" s="659"/>
      <c r="W77" s="658"/>
      <c r="X77" s="658"/>
      <c r="Y77" s="658"/>
      <c r="Z77" s="658"/>
      <c r="AA77" s="658"/>
      <c r="AB77" s="658"/>
      <c r="AC77" s="658"/>
      <c r="AD77" s="659"/>
      <c r="AE77" s="659"/>
      <c r="AF77" s="659"/>
      <c r="AG77" s="658"/>
      <c r="AH77" s="658"/>
      <c r="AI77" s="658"/>
      <c r="AJ77" s="658"/>
      <c r="AK77" s="658"/>
      <c r="AL77" s="658"/>
      <c r="AM77" s="658"/>
      <c r="AN77" s="659"/>
      <c r="AO77" s="659"/>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f t="shared" si="29"/>
        <v>0</v>
      </c>
      <c r="H78" s="55">
        <f t="shared" si="29"/>
        <v>0</v>
      </c>
      <c r="I78" s="55">
        <f t="shared" si="29"/>
        <v>0</v>
      </c>
      <c r="J78" s="55">
        <f t="shared" si="29"/>
        <v>0</v>
      </c>
      <c r="K78" s="55">
        <f t="shared" si="29"/>
        <v>0</v>
      </c>
      <c r="L78" s="55">
        <f t="shared" si="29"/>
        <v>0</v>
      </c>
      <c r="M78" s="667"/>
      <c r="N78" s="667"/>
      <c r="O78" s="667"/>
      <c r="P78" s="667"/>
      <c r="Q78" s="667" t="b">
        <v>1</v>
      </c>
      <c r="R78" s="667"/>
      <c r="S78" s="667" t="b">
        <v>0</v>
      </c>
      <c r="T78" s="668" t="b">
        <v>0</v>
      </c>
      <c r="U78" s="668" t="s">
        <v>30</v>
      </c>
      <c r="V78" s="668"/>
      <c r="W78" s="667"/>
      <c r="X78" s="667"/>
      <c r="Y78" s="667"/>
      <c r="Z78" s="667"/>
      <c r="AA78" s="667"/>
      <c r="AB78" s="667"/>
      <c r="AC78" s="667"/>
      <c r="AD78" s="668"/>
      <c r="AE78" s="668"/>
      <c r="AF78" s="668"/>
      <c r="AG78" s="667"/>
      <c r="AH78" s="667"/>
      <c r="AI78" s="667"/>
      <c r="AJ78" s="661"/>
      <c r="AK78" s="661"/>
      <c r="AL78" s="667"/>
      <c r="AM78" s="667"/>
      <c r="AN78" s="668"/>
      <c r="AO78" s="668"/>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1206</v>
      </c>
      <c r="C80" s="18">
        <v>0</v>
      </c>
      <c r="D80" s="18">
        <v>1</v>
      </c>
      <c r="E80" s="18">
        <v>2</v>
      </c>
      <c r="F80" s="18">
        <v>3</v>
      </c>
      <c r="G80" s="18">
        <v>4</v>
      </c>
      <c r="H80" s="18">
        <v>5</v>
      </c>
      <c r="I80" s="18">
        <v>6</v>
      </c>
      <c r="J80" s="18"/>
    </row>
    <row r="81" spans="1:60" outlineLevel="1">
      <c r="C81" s="18" t="s">
        <v>1199</v>
      </c>
      <c r="D81" s="18" t="s">
        <v>1200</v>
      </c>
      <c r="E81" s="18" t="s">
        <v>1201</v>
      </c>
      <c r="F81" s="18" t="s">
        <v>1202</v>
      </c>
      <c r="G81" s="18" t="s">
        <v>1203</v>
      </c>
      <c r="H81" s="18" t="s">
        <v>1204</v>
      </c>
      <c r="I81" s="18" t="s">
        <v>1205</v>
      </c>
      <c r="M81" s="18" t="s">
        <v>1199</v>
      </c>
      <c r="N81" s="18" t="s">
        <v>1200</v>
      </c>
      <c r="O81" s="18" t="s">
        <v>1201</v>
      </c>
      <c r="P81" s="18" t="s">
        <v>1202</v>
      </c>
      <c r="Q81" s="18" t="s">
        <v>1203</v>
      </c>
      <c r="R81" s="18" t="s">
        <v>1204</v>
      </c>
      <c r="S81" s="18" t="s">
        <v>1205</v>
      </c>
      <c r="W81" s="18" t="s">
        <v>1199</v>
      </c>
      <c r="X81" s="18" t="s">
        <v>1200</v>
      </c>
      <c r="Y81" s="18" t="s">
        <v>1201</v>
      </c>
      <c r="Z81" s="18" t="s">
        <v>1202</v>
      </c>
      <c r="AA81" s="18" t="s">
        <v>1203</v>
      </c>
      <c r="AB81" s="18" t="s">
        <v>1204</v>
      </c>
      <c r="AC81" s="18" t="s">
        <v>1205</v>
      </c>
      <c r="AG81" s="18" t="s">
        <v>1199</v>
      </c>
      <c r="AH81" s="18" t="s">
        <v>1200</v>
      </c>
      <c r="AI81" s="18" t="s">
        <v>1201</v>
      </c>
      <c r="AJ81" s="18" t="s">
        <v>1202</v>
      </c>
      <c r="AK81" s="18" t="s">
        <v>1203</v>
      </c>
      <c r="AL81" s="18" t="s">
        <v>1204</v>
      </c>
      <c r="AM81" s="18" t="s">
        <v>1205</v>
      </c>
      <c r="AQ81" s="18" t="s">
        <v>1199</v>
      </c>
      <c r="AR81" s="18" t="s">
        <v>1200</v>
      </c>
      <c r="AS81" s="18" t="s">
        <v>1201</v>
      </c>
      <c r="AT81" s="18" t="s">
        <v>1202</v>
      </c>
      <c r="AU81" s="18" t="s">
        <v>1203</v>
      </c>
      <c r="AV81" s="18" t="s">
        <v>1204</v>
      </c>
      <c r="AW81" s="18" t="s">
        <v>1205</v>
      </c>
      <c r="AX81" t="s">
        <v>1209</v>
      </c>
      <c r="BA81" s="18" t="s">
        <v>1199</v>
      </c>
      <c r="BB81" s="18" t="s">
        <v>1200</v>
      </c>
      <c r="BC81" s="18" t="s">
        <v>1201</v>
      </c>
      <c r="BD81" s="18" t="s">
        <v>1202</v>
      </c>
      <c r="BE81" s="18" t="s">
        <v>1203</v>
      </c>
      <c r="BF81" s="18" t="s">
        <v>1204</v>
      </c>
      <c r="BG81" s="18" t="s">
        <v>1205</v>
      </c>
      <c r="BH81" t="s">
        <v>1209</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1337</v>
      </c>
      <c r="E84" t="s">
        <v>906</v>
      </c>
      <c r="F84" t="s">
        <v>1723</v>
      </c>
      <c r="G84" t="s">
        <v>1724</v>
      </c>
      <c r="BA84" t="s">
        <v>1600</v>
      </c>
    </row>
    <row r="85" spans="1:60" outlineLevel="1">
      <c r="B85" s="25" t="s">
        <v>1338</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1723</v>
      </c>
      <c r="X108" s="127"/>
      <c r="Y108" s="127"/>
      <c r="Z108" s="127"/>
      <c r="AA108" s="127" t="s">
        <v>1724</v>
      </c>
      <c r="AB108" s="127"/>
      <c r="AC108" s="127"/>
      <c r="AD108" s="127"/>
      <c r="AE108" s="127" t="s">
        <v>2179</v>
      </c>
      <c r="AF108" s="127"/>
      <c r="AG108" s="127"/>
      <c r="AH108" s="127"/>
      <c r="AI108" s="127" t="s">
        <v>2024</v>
      </c>
      <c r="AJ108" s="127"/>
      <c r="AK108" s="127"/>
      <c r="AL108" s="127"/>
    </row>
    <row r="109" spans="1:38" outlineLevel="1">
      <c r="B109" t="s">
        <v>933</v>
      </c>
      <c r="O109">
        <f>INDEX($S$109:$AL$109,1,(d.Region-1)*4+O$90)</f>
        <v>4</v>
      </c>
      <c r="P109">
        <f>INDEX($S$109:$AL$109,1,(d.Region-1)*4+P$90)</f>
        <v>4</v>
      </c>
      <c r="Q109">
        <f>INDEX($S$109:$AL$109,1,(d.Region-1)*4+Q$90)</f>
        <v>4</v>
      </c>
      <c r="R109">
        <f>INDEX($S$109:$AL$109,1,(d.Region-1)*4+R$90)</f>
        <v>3</v>
      </c>
      <c r="S109" s="11">
        <v>4</v>
      </c>
      <c r="T109" s="11">
        <v>4</v>
      </c>
      <c r="U109" s="11">
        <v>4</v>
      </c>
      <c r="V109" s="11">
        <v>3</v>
      </c>
      <c r="W109" s="11">
        <v>4</v>
      </c>
      <c r="X109" s="11">
        <v>4</v>
      </c>
      <c r="Y109" s="11">
        <v>4</v>
      </c>
      <c r="Z109" s="11">
        <v>3</v>
      </c>
      <c r="AA109" s="11">
        <v>4</v>
      </c>
      <c r="AB109" s="11">
        <v>4</v>
      </c>
      <c r="AC109" s="11">
        <v>4</v>
      </c>
      <c r="AD109" s="11">
        <v>3</v>
      </c>
      <c r="AE109" s="11">
        <v>4</v>
      </c>
      <c r="AF109" s="11">
        <v>4</v>
      </c>
      <c r="AG109" s="11">
        <v>4</v>
      </c>
      <c r="AH109" s="11">
        <v>3</v>
      </c>
      <c r="AI109" s="11">
        <v>4</v>
      </c>
      <c r="AJ109" s="11">
        <v>4</v>
      </c>
      <c r="AK109" s="11">
        <v>4</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1408</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1723</v>
      </c>
    </row>
    <row r="123" spans="1:11" ht="35" outlineLevel="1">
      <c r="D123" s="23" t="s">
        <v>931</v>
      </c>
      <c r="E123" s="195" t="s">
        <v>1439</v>
      </c>
      <c r="F123" s="195" t="s">
        <v>1440</v>
      </c>
      <c r="G123" s="195" t="s">
        <v>1440</v>
      </c>
      <c r="H123" s="195" t="s">
        <v>1440</v>
      </c>
    </row>
    <row r="124" spans="1:11" outlineLevel="1">
      <c r="D124" s="23"/>
      <c r="E124" s="195"/>
      <c r="F124" s="492" t="s">
        <v>1642</v>
      </c>
      <c r="G124" s="492" t="s">
        <v>1643</v>
      </c>
      <c r="H124" s="492" t="s">
        <v>1644</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1174</v>
      </c>
      <c r="D130" s="160" t="s">
        <v>833</v>
      </c>
      <c r="E130" s="157" t="s">
        <v>1174</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1118</v>
      </c>
      <c r="CE138" t="s">
        <v>1118</v>
      </c>
    </row>
    <row r="139" spans="1:192" ht="16">
      <c r="A139" s="204" t="s">
        <v>2435</v>
      </c>
      <c r="X139" s="14" t="str">
        <f>"Grazing Intensity (BBB &amp; Mat) for TOL:"&amp;D.TOLDesc</f>
        <v xml:space="preserve">Grazing Intensity (BBB &amp; Mat) for TOL:Win </v>
      </c>
      <c r="AS139" s="14" t="str">
        <f>"GI (BBT) for TOL:"&amp;D.TOLDesc</f>
        <v xml:space="preserve">GI (BBT) for TOL:Win </v>
      </c>
      <c r="BO139" s="148" t="str">
        <f>"GI - SW Victoria BBB (&amp;Mat) for TOL:"&amp;D.TOLDesc</f>
        <v xml:space="preserve">GI - SW Victoria BBB (&amp;Mat) for TOL:Win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TOL:Win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TOL:Win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TOL:Win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TOL:Win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TOL:Win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1180</v>
      </c>
      <c r="F140" s="153" t="s">
        <v>273</v>
      </c>
      <c r="G140" s="153" t="s">
        <v>274</v>
      </c>
      <c r="H140" s="153" t="s">
        <v>957</v>
      </c>
      <c r="I140" s="153" t="s">
        <v>952</v>
      </c>
      <c r="J140" s="153" t="s">
        <v>958</v>
      </c>
      <c r="K140" s="153" t="s">
        <v>956</v>
      </c>
      <c r="L140" s="153" t="s">
        <v>829</v>
      </c>
      <c r="M140" s="153" t="s">
        <v>1016</v>
      </c>
      <c r="N140" s="153" t="s">
        <v>378</v>
      </c>
      <c r="O140" s="153" t="s">
        <v>1577</v>
      </c>
      <c r="P140" s="153" t="s">
        <v>1578</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1119</v>
      </c>
      <c r="Y141" s="111"/>
      <c r="Z141" s="111"/>
      <c r="AA141" s="111"/>
      <c r="AB141" s="111"/>
      <c r="AC141" s="111"/>
      <c r="AD141" s="111"/>
      <c r="AE141" s="110" t="s">
        <v>1120</v>
      </c>
      <c r="AF141" s="111"/>
      <c r="AG141" s="111"/>
      <c r="AH141" s="111"/>
      <c r="AI141" s="111"/>
      <c r="AJ141" s="111"/>
      <c r="AK141" s="111"/>
      <c r="AL141" s="110" t="s">
        <v>1121</v>
      </c>
      <c r="AM141" s="111"/>
      <c r="AN141" s="111"/>
      <c r="AO141" s="111"/>
      <c r="AP141" s="111"/>
      <c r="AQ141" s="111"/>
      <c r="AR141" s="111"/>
      <c r="AS141" s="110" t="s">
        <v>1119</v>
      </c>
      <c r="AT141" s="111"/>
      <c r="AU141" s="111"/>
      <c r="AV141" s="111"/>
      <c r="AW141" s="111"/>
      <c r="AX141" s="111"/>
      <c r="AY141" s="111"/>
      <c r="AZ141" s="110" t="s">
        <v>1120</v>
      </c>
      <c r="BA141" s="111"/>
      <c r="BB141" s="111"/>
      <c r="BC141" s="111"/>
      <c r="BD141" s="111"/>
      <c r="BE141" s="111"/>
      <c r="BF141" s="111"/>
      <c r="BG141" s="110" t="s">
        <v>1121</v>
      </c>
      <c r="BH141" s="111"/>
      <c r="BI141" s="111"/>
      <c r="BJ141" s="111"/>
      <c r="BK141" s="111"/>
      <c r="BL141" s="111"/>
      <c r="BM141" s="111"/>
      <c r="BO141" s="138" t="s">
        <v>1119</v>
      </c>
      <c r="BP141" s="111"/>
      <c r="BQ141" s="111"/>
      <c r="BR141" s="111"/>
      <c r="BS141" s="111"/>
      <c r="BT141" s="111"/>
      <c r="BU141" s="146"/>
      <c r="BV141" s="110" t="s">
        <v>1120</v>
      </c>
      <c r="BW141" s="111"/>
      <c r="BX141" s="111"/>
      <c r="BY141" s="111"/>
      <c r="BZ141" s="111"/>
      <c r="CA141" s="111"/>
      <c r="CB141" s="146"/>
      <c r="CC141" s="110" t="s">
        <v>1121</v>
      </c>
      <c r="CD141" s="111"/>
      <c r="CE141" s="111"/>
      <c r="CF141" s="111"/>
      <c r="CG141" s="111"/>
      <c r="CH141" s="111"/>
      <c r="CI141" s="142"/>
      <c r="CJ141" s="138" t="s">
        <v>1119</v>
      </c>
      <c r="CK141" s="111"/>
      <c r="CL141" s="111"/>
      <c r="CM141" s="111"/>
      <c r="CN141" s="111"/>
      <c r="CO141" s="111"/>
      <c r="CP141" s="146"/>
      <c r="CQ141" s="110" t="s">
        <v>1120</v>
      </c>
      <c r="CR141" s="111"/>
      <c r="CS141" s="111"/>
      <c r="CT141" s="111"/>
      <c r="CU141" s="111"/>
      <c r="CV141" s="111"/>
      <c r="CW141" s="146"/>
      <c r="CX141" s="110" t="s">
        <v>1121</v>
      </c>
      <c r="CY141" s="111"/>
      <c r="CZ141" s="111"/>
      <c r="DA141" s="111"/>
      <c r="DB141" s="111"/>
      <c r="DC141" s="111"/>
      <c r="DD141" s="142"/>
      <c r="DE141" s="138" t="s">
        <v>1119</v>
      </c>
      <c r="DF141" s="111"/>
      <c r="DG141" s="111"/>
      <c r="DH141" s="111"/>
      <c r="DI141" s="111"/>
      <c r="DJ141" s="111"/>
      <c r="DK141" s="146"/>
      <c r="DL141" s="110" t="s">
        <v>1120</v>
      </c>
      <c r="DM141" s="111"/>
      <c r="DN141" s="111"/>
      <c r="DO141" s="111"/>
      <c r="DP141" s="111"/>
      <c r="DQ141" s="111"/>
      <c r="DR141" s="146"/>
      <c r="DS141" s="110" t="s">
        <v>1121</v>
      </c>
      <c r="DT141" s="111"/>
      <c r="DU141" s="111"/>
      <c r="DV141" s="111"/>
      <c r="DW141" s="111"/>
      <c r="DX141" s="111"/>
      <c r="DY141" s="142"/>
      <c r="DZ141" s="138" t="s">
        <v>1119</v>
      </c>
      <c r="EA141" s="111"/>
      <c r="EB141" s="111"/>
      <c r="EC141" s="111"/>
      <c r="ED141" s="111"/>
      <c r="EE141" s="111"/>
      <c r="EF141" s="146"/>
      <c r="EG141" s="110" t="s">
        <v>1120</v>
      </c>
      <c r="EH141" s="111"/>
      <c r="EI141" s="111"/>
      <c r="EJ141" s="111"/>
      <c r="EK141" s="111"/>
      <c r="EL141" s="111"/>
      <c r="EM141" s="146"/>
      <c r="EN141" s="110" t="s">
        <v>1121</v>
      </c>
      <c r="EO141" s="111"/>
      <c r="EP141" s="111"/>
      <c r="EQ141" s="111"/>
      <c r="ER141" s="111"/>
      <c r="ES141" s="111"/>
      <c r="ET141" s="142"/>
      <c r="EU141" s="138" t="s">
        <v>1119</v>
      </c>
      <c r="EV141" s="111"/>
      <c r="EW141" s="111"/>
      <c r="EX141" s="111"/>
      <c r="EY141" s="111"/>
      <c r="EZ141" s="111"/>
      <c r="FA141" s="146"/>
      <c r="FB141" s="110" t="s">
        <v>1120</v>
      </c>
      <c r="FC141" s="111"/>
      <c r="FD141" s="111"/>
      <c r="FE141" s="111"/>
      <c r="FF141" s="111"/>
      <c r="FG141" s="111"/>
      <c r="FH141" s="146"/>
      <c r="FI141" s="110" t="s">
        <v>1121</v>
      </c>
      <c r="FJ141" s="111"/>
      <c r="FK141" s="111"/>
      <c r="FL141" s="111"/>
      <c r="FM141" s="111"/>
      <c r="FN141" s="111"/>
      <c r="FO141" s="142"/>
      <c r="FP141" s="138" t="s">
        <v>1119</v>
      </c>
      <c r="FQ141" s="111"/>
      <c r="FR141" s="111"/>
      <c r="FS141" s="111"/>
      <c r="FT141" s="111"/>
      <c r="FU141" s="111"/>
      <c r="FV141" s="146"/>
      <c r="FW141" s="110" t="s">
        <v>1120</v>
      </c>
      <c r="FX141" s="111"/>
      <c r="FY141" s="111"/>
      <c r="FZ141" s="111"/>
      <c r="GA141" s="111"/>
      <c r="GB141" s="111"/>
      <c r="GC141" s="146"/>
      <c r="GD141" s="110" t="s">
        <v>1121</v>
      </c>
      <c r="GE141" s="111"/>
      <c r="GF141" s="111"/>
      <c r="GG141" s="111"/>
      <c r="GH141" s="111"/>
      <c r="GI141" s="111"/>
      <c r="GJ141" s="142"/>
    </row>
    <row r="142" spans="1:192" ht="217.5" outlineLevel="1">
      <c r="A142" s="152">
        <v>1</v>
      </c>
      <c r="B142" s="152"/>
      <c r="C142" s="306"/>
      <c r="D142" s="158" t="b">
        <v>0</v>
      </c>
      <c r="F142" s="303" t="s">
        <v>1181</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2437</v>
      </c>
      <c r="X148" s="14" t="str">
        <f>"Grazing Intensity (BBB &amp; Mat) for TOL:"&amp;D.TOLDesc</f>
        <v xml:space="preserve">Grazing Intensity (BBB &amp; Mat) for TOL:Win </v>
      </c>
      <c r="AS148" s="14" t="str">
        <f>"GI (BBT) for TOL:"&amp;D.TOLDesc</f>
        <v xml:space="preserve">GI (BBT) for TOL:Win </v>
      </c>
      <c r="BO148" s="148" t="str">
        <f>"GI - SW Victoria BBB (&amp;Mat) for TOL:"&amp;D.TOLDesc</f>
        <v xml:space="preserve">GI - SW Victoria BBB (&amp;Mat) for TOL:Win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TOL:Win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TOL:Win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TOL:Win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TOL:Win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TOL:Win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1180</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1723</v>
      </c>
      <c r="F163" s="152" t="s">
        <v>1724</v>
      </c>
      <c r="G163" s="152" t="s">
        <v>2179</v>
      </c>
      <c r="H163" s="152" t="s">
        <v>2024</v>
      </c>
      <c r="I163" s="152"/>
      <c r="J163" s="152" t="s">
        <v>1065</v>
      </c>
      <c r="K163" s="152"/>
      <c r="L163" s="152"/>
      <c r="M163" s="152"/>
      <c r="N163" s="152"/>
    </row>
    <row r="164" spans="1:20" ht="61.5" outlineLevel="1">
      <c r="C164" s="187" t="s">
        <v>900</v>
      </c>
      <c r="D164" s="152"/>
      <c r="E164" s="152"/>
      <c r="F164" s="152"/>
      <c r="G164" s="152"/>
      <c r="J164" s="152" t="s">
        <v>1066</v>
      </c>
      <c r="K164" s="152" t="s">
        <v>949</v>
      </c>
      <c r="L164" s="152"/>
      <c r="M164" s="152"/>
      <c r="N164" s="152"/>
    </row>
    <row r="165" spans="1:20" outlineLevel="1">
      <c r="A165">
        <v>1</v>
      </c>
      <c r="B165" t="s">
        <v>1062</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1064</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1063</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1433</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1191</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1723</v>
      </c>
      <c r="J174" s="157"/>
      <c r="K174" s="157"/>
      <c r="L174" s="157" t="s">
        <v>1724</v>
      </c>
      <c r="M174" s="157"/>
      <c r="N174" s="157"/>
      <c r="O174" s="157" t="s">
        <v>2179</v>
      </c>
      <c r="P174" s="157"/>
      <c r="Q174" s="157"/>
      <c r="R174" s="157" t="s">
        <v>2024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1197</v>
      </c>
      <c r="D176" s="153" t="s">
        <v>1197</v>
      </c>
      <c r="E176" s="153" t="s">
        <v>1197</v>
      </c>
      <c r="F176" s="152" t="s">
        <v>1194</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2041</v>
      </c>
    </row>
    <row r="178" spans="1:192" outlineLevel="1">
      <c r="A178" s="152">
        <v>2</v>
      </c>
      <c r="B178" s="152" t="s">
        <v>1192</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1193</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1354</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1723</v>
      </c>
      <c r="J183" s="157"/>
      <c r="K183" s="157"/>
      <c r="L183" s="157" t="s">
        <v>1724</v>
      </c>
      <c r="M183" s="157"/>
      <c r="N183" s="157"/>
      <c r="O183" s="157" t="s">
        <v>2179</v>
      </c>
      <c r="P183" s="157"/>
      <c r="Q183" s="157"/>
      <c r="R183" s="157" t="s">
        <v>2024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1062</v>
      </c>
      <c r="C185" s="309">
        <f t="shared" ref="C185:E190" si="54">INT(C$184+CHOOSE(d.Region,F185,I185,L185,O185,R185))</f>
        <v>287</v>
      </c>
      <c r="D185" s="310">
        <f t="shared" si="54"/>
        <v>321</v>
      </c>
      <c r="E185" s="311">
        <f t="shared" si="54"/>
        <v>356</v>
      </c>
      <c r="F185" s="392"/>
      <c r="G185" s="206"/>
      <c r="H185" s="206"/>
      <c r="I185" s="206"/>
      <c r="J185" s="206"/>
      <c r="K185" s="206"/>
      <c r="L185" s="206"/>
      <c r="M185" s="206"/>
      <c r="N185" s="206"/>
      <c r="O185" s="206"/>
      <c r="P185" s="206"/>
      <c r="Q185" s="206"/>
      <c r="R185" s="206"/>
      <c r="S185" s="206"/>
      <c r="T185" s="206"/>
    </row>
    <row r="186" spans="1:192" outlineLevel="1">
      <c r="A186">
        <v>2</v>
      </c>
      <c r="B186" t="s">
        <v>1064</v>
      </c>
      <c r="C186" s="312">
        <f t="shared" si="54"/>
        <v>287</v>
      </c>
      <c r="D186" s="152">
        <f t="shared" si="54"/>
        <v>321</v>
      </c>
      <c r="E186" s="313">
        <f t="shared" si="54"/>
        <v>356</v>
      </c>
      <c r="F186" s="392"/>
      <c r="G186" s="206"/>
      <c r="H186" s="206"/>
      <c r="I186" s="206"/>
      <c r="J186" s="206"/>
      <c r="K186" s="206"/>
      <c r="L186" s="206"/>
      <c r="M186" s="206"/>
      <c r="N186" s="206"/>
      <c r="O186" s="206"/>
      <c r="P186" s="206"/>
      <c r="Q186" s="206"/>
      <c r="R186" s="206"/>
      <c r="S186" s="206"/>
      <c r="T186" s="206"/>
    </row>
    <row r="187" spans="1:192" outlineLevel="1">
      <c r="A187">
        <v>3</v>
      </c>
      <c r="B187" t="s">
        <v>1063</v>
      </c>
      <c r="C187" s="312">
        <f t="shared" si="54"/>
        <v>287</v>
      </c>
      <c r="D187" s="152">
        <f t="shared" si="54"/>
        <v>321</v>
      </c>
      <c r="E187" s="313">
        <f t="shared" si="54"/>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4"/>
        <v>287</v>
      </c>
      <c r="D188" s="152">
        <f t="shared" si="54"/>
        <v>321</v>
      </c>
      <c r="E188" s="313">
        <f t="shared" si="54"/>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4"/>
        <v>287</v>
      </c>
      <c r="D189" s="152">
        <f t="shared" si="54"/>
        <v>321</v>
      </c>
      <c r="E189" s="313">
        <f t="shared" si="54"/>
        <v>356</v>
      </c>
      <c r="F189" s="392"/>
      <c r="G189" s="206"/>
      <c r="H189" s="206"/>
      <c r="I189" s="206"/>
      <c r="J189" s="206"/>
      <c r="K189" s="206"/>
      <c r="L189" s="206"/>
      <c r="M189" s="206"/>
      <c r="N189" s="206"/>
      <c r="O189" s="206"/>
      <c r="P189" s="206"/>
      <c r="Q189" s="206"/>
      <c r="R189" s="206"/>
      <c r="S189" s="206"/>
      <c r="T189" s="206"/>
    </row>
    <row r="190" spans="1:192" outlineLevel="1">
      <c r="A190">
        <v>6</v>
      </c>
      <c r="B190" t="s">
        <v>1433</v>
      </c>
      <c r="C190" s="314">
        <f t="shared" si="54"/>
        <v>287</v>
      </c>
      <c r="D190" s="315">
        <f t="shared" si="54"/>
        <v>321</v>
      </c>
      <c r="E190" s="316">
        <f t="shared" si="54"/>
        <v>356</v>
      </c>
      <c r="F190" s="443">
        <f>F185</f>
        <v>0</v>
      </c>
      <c r="G190" s="443">
        <f t="shared" ref="G190:N190" si="55">G185</f>
        <v>0</v>
      </c>
      <c r="H190" s="443">
        <f t="shared" si="55"/>
        <v>0</v>
      </c>
      <c r="I190" s="443">
        <f t="shared" si="55"/>
        <v>0</v>
      </c>
      <c r="J190" s="443">
        <f t="shared" si="55"/>
        <v>0</v>
      </c>
      <c r="K190" s="443">
        <f t="shared" si="55"/>
        <v>0</v>
      </c>
      <c r="L190" s="443">
        <f t="shared" si="55"/>
        <v>0</v>
      </c>
      <c r="M190" s="443">
        <f t="shared" si="55"/>
        <v>0</v>
      </c>
      <c r="N190" s="443">
        <f t="shared" si="55"/>
        <v>0</v>
      </c>
      <c r="O190" s="443">
        <f t="shared" ref="O190:T190" si="56">O185</f>
        <v>0</v>
      </c>
      <c r="P190" s="443">
        <f t="shared" si="56"/>
        <v>0</v>
      </c>
      <c r="Q190" s="443">
        <f t="shared" si="56"/>
        <v>0</v>
      </c>
      <c r="R190" s="443">
        <f t="shared" si="56"/>
        <v>0</v>
      </c>
      <c r="S190" s="443">
        <f t="shared" si="56"/>
        <v>0</v>
      </c>
      <c r="T190" s="443">
        <f t="shared" si="56"/>
        <v>0</v>
      </c>
    </row>
    <row r="191" spans="1:192" outlineLevel="1"/>
    <row r="192" spans="1:192">
      <c r="A192" s="597" t="s">
        <v>2330</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7">D196</f>
        <v>0</v>
      </c>
      <c r="F196" s="125">
        <f t="shared" si="57"/>
        <v>0</v>
      </c>
      <c r="G196" s="125">
        <f t="shared" si="57"/>
        <v>0</v>
      </c>
      <c r="H196" s="125">
        <f t="shared" si="57"/>
        <v>0</v>
      </c>
      <c r="I196" s="125">
        <f t="shared" si="57"/>
        <v>0</v>
      </c>
      <c r="J196" s="125">
        <f t="shared" si="57"/>
        <v>0</v>
      </c>
      <c r="K196" s="125">
        <f t="shared" si="57"/>
        <v>0</v>
      </c>
      <c r="L196" s="125">
        <f t="shared" si="57"/>
        <v>0</v>
      </c>
      <c r="M196" s="125">
        <f t="shared" si="57"/>
        <v>0</v>
      </c>
      <c r="N196" s="125">
        <f t="shared" si="57"/>
        <v>0</v>
      </c>
      <c r="O196" s="125">
        <f t="shared" si="57"/>
        <v>0</v>
      </c>
      <c r="P196" s="125">
        <f t="shared" si="57"/>
        <v>0</v>
      </c>
      <c r="Q196" s="125">
        <f t="shared" si="57"/>
        <v>0</v>
      </c>
      <c r="R196" s="125">
        <v>1</v>
      </c>
      <c r="S196" s="125">
        <f>R196</f>
        <v>1</v>
      </c>
      <c r="T196" s="125">
        <f t="shared" si="57"/>
        <v>1</v>
      </c>
      <c r="U196" s="125">
        <f t="shared" si="57"/>
        <v>1</v>
      </c>
      <c r="V196" s="125">
        <f t="shared" si="57"/>
        <v>1</v>
      </c>
      <c r="W196" s="125">
        <f t="shared" si="57"/>
        <v>1</v>
      </c>
      <c r="X196" s="125">
        <f t="shared" si="57"/>
        <v>1</v>
      </c>
      <c r="Y196" s="125">
        <f t="shared" si="57"/>
        <v>1</v>
      </c>
      <c r="Z196" s="125">
        <f t="shared" si="57"/>
        <v>1</v>
      </c>
      <c r="AA196" s="125">
        <f t="shared" si="57"/>
        <v>1</v>
      </c>
      <c r="AB196" s="125">
        <f t="shared" si="57"/>
        <v>1</v>
      </c>
      <c r="AC196" s="125">
        <f t="shared" si="57"/>
        <v>1</v>
      </c>
      <c r="AD196" s="125">
        <f t="shared" si="57"/>
        <v>1</v>
      </c>
      <c r="AE196" s="125">
        <f t="shared" si="57"/>
        <v>1</v>
      </c>
      <c r="AF196" s="125">
        <f t="shared" si="57"/>
        <v>1</v>
      </c>
      <c r="AG196" s="125">
        <v>2</v>
      </c>
      <c r="AH196" s="125">
        <f>AG196</f>
        <v>2</v>
      </c>
      <c r="AI196" s="125">
        <f t="shared" si="57"/>
        <v>2</v>
      </c>
      <c r="AJ196" s="125">
        <f t="shared" si="57"/>
        <v>2</v>
      </c>
      <c r="AK196" s="125">
        <f t="shared" si="57"/>
        <v>2</v>
      </c>
      <c r="AL196" s="125">
        <f t="shared" si="57"/>
        <v>2</v>
      </c>
      <c r="AM196" s="125">
        <f t="shared" si="57"/>
        <v>2</v>
      </c>
      <c r="AN196" s="125">
        <f t="shared" si="57"/>
        <v>2</v>
      </c>
      <c r="AO196" s="125">
        <f t="shared" si="57"/>
        <v>2</v>
      </c>
      <c r="AP196" s="125">
        <f t="shared" si="57"/>
        <v>2</v>
      </c>
      <c r="AQ196" s="125">
        <f t="shared" si="57"/>
        <v>2</v>
      </c>
      <c r="AR196" s="125">
        <f t="shared" si="57"/>
        <v>2</v>
      </c>
      <c r="AS196" s="125">
        <f t="shared" si="57"/>
        <v>2</v>
      </c>
      <c r="AT196" s="125">
        <f t="shared" si="57"/>
        <v>2</v>
      </c>
      <c r="AU196" s="125">
        <f t="shared" si="57"/>
        <v>2</v>
      </c>
      <c r="AV196" s="125">
        <v>3</v>
      </c>
      <c r="AW196" s="125">
        <f>AV196</f>
        <v>3</v>
      </c>
      <c r="AX196" s="125">
        <f t="shared" si="57"/>
        <v>3</v>
      </c>
      <c r="AY196" s="125">
        <f t="shared" si="57"/>
        <v>3</v>
      </c>
      <c r="AZ196" s="125">
        <f t="shared" si="57"/>
        <v>3</v>
      </c>
      <c r="BA196" s="125">
        <f t="shared" si="57"/>
        <v>3</v>
      </c>
      <c r="BB196" s="125">
        <f t="shared" si="57"/>
        <v>3</v>
      </c>
      <c r="BC196" s="125">
        <f t="shared" si="57"/>
        <v>3</v>
      </c>
      <c r="BD196" s="125">
        <f t="shared" si="57"/>
        <v>3</v>
      </c>
      <c r="BE196" s="125">
        <f t="shared" si="57"/>
        <v>3</v>
      </c>
      <c r="BF196" s="125">
        <f t="shared" si="57"/>
        <v>3</v>
      </c>
      <c r="BG196" s="125">
        <f t="shared" si="57"/>
        <v>3</v>
      </c>
      <c r="BH196" s="125">
        <f t="shared" si="57"/>
        <v>3</v>
      </c>
      <c r="BI196" s="125">
        <f t="shared" si="57"/>
        <v>3</v>
      </c>
      <c r="BJ196" s="125">
        <f t="shared" si="57"/>
        <v>3</v>
      </c>
      <c r="BK196" s="125">
        <v>4</v>
      </c>
      <c r="BL196" s="125">
        <f>BK196</f>
        <v>4</v>
      </c>
      <c r="BM196" s="125">
        <f t="shared" si="57"/>
        <v>4</v>
      </c>
      <c r="BN196" s="125">
        <f t="shared" si="57"/>
        <v>4</v>
      </c>
      <c r="BO196" s="125">
        <f t="shared" si="57"/>
        <v>4</v>
      </c>
      <c r="BP196" s="125">
        <f t="shared" si="57"/>
        <v>4</v>
      </c>
      <c r="BQ196" s="125">
        <f t="shared" ref="BQ196:BY196" si="58">BP196</f>
        <v>4</v>
      </c>
      <c r="BR196" s="125">
        <f t="shared" si="58"/>
        <v>4</v>
      </c>
      <c r="BS196" s="125">
        <f t="shared" si="58"/>
        <v>4</v>
      </c>
      <c r="BT196" s="125">
        <f t="shared" si="58"/>
        <v>4</v>
      </c>
      <c r="BU196" s="125">
        <f t="shared" si="58"/>
        <v>4</v>
      </c>
      <c r="BV196" s="125">
        <f t="shared" si="58"/>
        <v>4</v>
      </c>
      <c r="BW196" s="125">
        <f t="shared" si="58"/>
        <v>4</v>
      </c>
      <c r="BX196" s="125">
        <f t="shared" si="58"/>
        <v>4</v>
      </c>
      <c r="BY196" s="125">
        <f t="shared" si="58"/>
        <v>4</v>
      </c>
      <c r="BZ196" s="125">
        <v>5</v>
      </c>
      <c r="CA196" s="125">
        <f>BZ196</f>
        <v>5</v>
      </c>
      <c r="CB196" s="125">
        <f t="shared" ref="CB196:CN196" si="59">CA196</f>
        <v>5</v>
      </c>
      <c r="CC196" s="125">
        <f t="shared" si="59"/>
        <v>5</v>
      </c>
      <c r="CD196" s="125">
        <f t="shared" si="59"/>
        <v>5</v>
      </c>
      <c r="CE196" s="125">
        <f t="shared" si="59"/>
        <v>5</v>
      </c>
      <c r="CF196" s="125">
        <f t="shared" si="59"/>
        <v>5</v>
      </c>
      <c r="CG196" s="125">
        <f t="shared" si="59"/>
        <v>5</v>
      </c>
      <c r="CH196" s="125">
        <f t="shared" si="59"/>
        <v>5</v>
      </c>
      <c r="CI196" s="125">
        <f t="shared" si="59"/>
        <v>5</v>
      </c>
      <c r="CJ196" s="125">
        <f t="shared" si="59"/>
        <v>5</v>
      </c>
      <c r="CK196" s="125">
        <f t="shared" si="59"/>
        <v>5</v>
      </c>
      <c r="CL196" s="125">
        <f t="shared" si="59"/>
        <v>5</v>
      </c>
      <c r="CM196" s="125">
        <f t="shared" si="59"/>
        <v>5</v>
      </c>
      <c r="CN196" s="125">
        <f t="shared" si="59"/>
        <v>5</v>
      </c>
      <c r="CO196" s="125">
        <v>6</v>
      </c>
      <c r="CP196" s="125">
        <f>CO196</f>
        <v>6</v>
      </c>
      <c r="CQ196" s="125">
        <f t="shared" ref="CQ196:DC196" si="60">CP196</f>
        <v>6</v>
      </c>
      <c r="CR196" s="125">
        <f t="shared" si="60"/>
        <v>6</v>
      </c>
      <c r="CS196" s="125">
        <f t="shared" si="60"/>
        <v>6</v>
      </c>
      <c r="CT196" s="125">
        <f t="shared" si="60"/>
        <v>6</v>
      </c>
      <c r="CU196" s="125">
        <f t="shared" si="60"/>
        <v>6</v>
      </c>
      <c r="CV196" s="125">
        <f t="shared" si="60"/>
        <v>6</v>
      </c>
      <c r="CW196" s="125">
        <f t="shared" si="60"/>
        <v>6</v>
      </c>
      <c r="CX196" s="125">
        <f t="shared" si="60"/>
        <v>6</v>
      </c>
      <c r="CY196" s="125">
        <f t="shared" si="60"/>
        <v>6</v>
      </c>
      <c r="CZ196" s="125">
        <f t="shared" si="60"/>
        <v>6</v>
      </c>
      <c r="DA196" s="125">
        <f t="shared" si="60"/>
        <v>6</v>
      </c>
      <c r="DB196" s="125">
        <f t="shared" si="60"/>
        <v>6</v>
      </c>
      <c r="DC196" s="125">
        <f t="shared" si="60"/>
        <v>6</v>
      </c>
      <c r="DD196" s="125">
        <v>7</v>
      </c>
      <c r="DE196" s="125">
        <f>DD196</f>
        <v>7</v>
      </c>
      <c r="DF196" s="125">
        <f t="shared" ref="DF196:DR196" si="61">DE196</f>
        <v>7</v>
      </c>
      <c r="DG196" s="125">
        <f t="shared" si="61"/>
        <v>7</v>
      </c>
      <c r="DH196" s="125">
        <f t="shared" si="61"/>
        <v>7</v>
      </c>
      <c r="DI196" s="125">
        <f t="shared" si="61"/>
        <v>7</v>
      </c>
      <c r="DJ196" s="125">
        <f t="shared" si="61"/>
        <v>7</v>
      </c>
      <c r="DK196" s="125">
        <f t="shared" si="61"/>
        <v>7</v>
      </c>
      <c r="DL196" s="125">
        <f t="shared" si="61"/>
        <v>7</v>
      </c>
      <c r="DM196" s="125">
        <f t="shared" si="61"/>
        <v>7</v>
      </c>
      <c r="DN196" s="125">
        <f t="shared" si="61"/>
        <v>7</v>
      </c>
      <c r="DO196" s="125">
        <f t="shared" si="61"/>
        <v>7</v>
      </c>
      <c r="DP196" s="125">
        <f t="shared" si="61"/>
        <v>7</v>
      </c>
      <c r="DQ196" s="125">
        <f t="shared" si="61"/>
        <v>7</v>
      </c>
      <c r="DR196" s="125">
        <f t="shared" si="61"/>
        <v>7</v>
      </c>
    </row>
    <row r="197" spans="1:122" outlineLevel="1">
      <c r="A197">
        <v>1</v>
      </c>
      <c r="B197" t="s">
        <v>876</v>
      </c>
      <c r="C197" s="128" t="str">
        <f t="shared" ref="C197:BN197" si="62">INDEX(LMU_Data,(C$196*$A$196)+$A197,(d.Region-1)*15+C$195)</f>
        <v>-</v>
      </c>
      <c r="D197" s="128" t="str">
        <f t="shared" si="62"/>
        <v>-</v>
      </c>
      <c r="E197" s="128" t="str">
        <f t="shared" si="62"/>
        <v>-</v>
      </c>
      <c r="F197" s="128" t="str">
        <f t="shared" si="62"/>
        <v>-</v>
      </c>
      <c r="G197" s="128" t="str">
        <f t="shared" si="62"/>
        <v>-</v>
      </c>
      <c r="H197" s="128" t="str">
        <f t="shared" si="62"/>
        <v>-</v>
      </c>
      <c r="I197" s="128" t="str">
        <f t="shared" si="62"/>
        <v>-</v>
      </c>
      <c r="J197" s="128" t="str">
        <f t="shared" si="62"/>
        <v>-</v>
      </c>
      <c r="K197" s="128" t="str">
        <f t="shared" si="62"/>
        <v>-</v>
      </c>
      <c r="L197" s="128" t="str">
        <f t="shared" si="62"/>
        <v>-</v>
      </c>
      <c r="M197" s="128" t="str">
        <f t="shared" si="62"/>
        <v>-</v>
      </c>
      <c r="N197" s="128" t="str">
        <f t="shared" si="62"/>
        <v>-</v>
      </c>
      <c r="O197" s="128" t="str">
        <f t="shared" si="62"/>
        <v>-</v>
      </c>
      <c r="P197" s="128" t="str">
        <f t="shared" si="62"/>
        <v>-</v>
      </c>
      <c r="Q197" s="128" t="str">
        <f t="shared" si="62"/>
        <v>-</v>
      </c>
      <c r="R197" s="128" t="str">
        <f t="shared" si="62"/>
        <v>-</v>
      </c>
      <c r="S197" s="128" t="str">
        <f t="shared" si="62"/>
        <v>-</v>
      </c>
      <c r="T197" s="128" t="str">
        <f t="shared" si="62"/>
        <v>-</v>
      </c>
      <c r="U197" s="128" t="str">
        <f t="shared" si="62"/>
        <v>-</v>
      </c>
      <c r="V197" s="128" t="str">
        <f t="shared" si="62"/>
        <v>-</v>
      </c>
      <c r="W197" s="128" t="str">
        <f t="shared" si="62"/>
        <v>-</v>
      </c>
      <c r="X197" s="128" t="str">
        <f t="shared" si="62"/>
        <v>-</v>
      </c>
      <c r="Y197" s="128" t="str">
        <f t="shared" si="62"/>
        <v>-</v>
      </c>
      <c r="Z197" s="128" t="str">
        <f t="shared" si="62"/>
        <v>-</v>
      </c>
      <c r="AA197" s="128" t="str">
        <f t="shared" si="62"/>
        <v>-</v>
      </c>
      <c r="AB197" s="128" t="str">
        <f t="shared" si="62"/>
        <v>-</v>
      </c>
      <c r="AC197" s="128" t="str">
        <f t="shared" si="62"/>
        <v>-</v>
      </c>
      <c r="AD197" s="128" t="str">
        <f t="shared" si="62"/>
        <v>-</v>
      </c>
      <c r="AE197" s="128" t="str">
        <f t="shared" si="62"/>
        <v>-</v>
      </c>
      <c r="AF197" s="128" t="str">
        <f t="shared" si="62"/>
        <v>-</v>
      </c>
      <c r="AG197" s="128">
        <f t="shared" si="62"/>
        <v>1</v>
      </c>
      <c r="AH197" s="128">
        <f t="shared" si="62"/>
        <v>14</v>
      </c>
      <c r="AI197" s="128">
        <f t="shared" si="62"/>
        <v>15</v>
      </c>
      <c r="AJ197" s="128">
        <f t="shared" si="62"/>
        <v>28</v>
      </c>
      <c r="AK197" s="128">
        <f t="shared" si="62"/>
        <v>34</v>
      </c>
      <c r="AL197" s="128">
        <f t="shared" si="62"/>
        <v>16</v>
      </c>
      <c r="AM197" s="128">
        <f t="shared" si="62"/>
        <v>27</v>
      </c>
      <c r="AN197" s="128">
        <f t="shared" si="62"/>
        <v>33</v>
      </c>
      <c r="AO197" s="128">
        <f t="shared" si="62"/>
        <v>17</v>
      </c>
      <c r="AP197" s="128">
        <f t="shared" si="62"/>
        <v>26</v>
      </c>
      <c r="AQ197" s="128">
        <f t="shared" si="62"/>
        <v>31</v>
      </c>
      <c r="AR197" s="128">
        <f t="shared" si="62"/>
        <v>4</v>
      </c>
      <c r="AS197" s="128">
        <f t="shared" si="62"/>
        <v>5</v>
      </c>
      <c r="AT197" s="128">
        <f t="shared" si="62"/>
        <v>7</v>
      </c>
      <c r="AU197" s="128">
        <f t="shared" si="62"/>
        <v>32</v>
      </c>
      <c r="AV197" s="128">
        <f t="shared" si="62"/>
        <v>23</v>
      </c>
      <c r="AW197" s="128">
        <f t="shared" si="62"/>
        <v>24</v>
      </c>
      <c r="AX197" s="128">
        <f t="shared" si="62"/>
        <v>25</v>
      </c>
      <c r="AY197" s="128">
        <f t="shared" si="62"/>
        <v>26</v>
      </c>
      <c r="AZ197" s="128">
        <f t="shared" si="62"/>
        <v>27</v>
      </c>
      <c r="BA197" s="128">
        <f t="shared" si="62"/>
        <v>28</v>
      </c>
      <c r="BB197" s="128">
        <f t="shared" si="62"/>
        <v>29</v>
      </c>
      <c r="BC197" s="128">
        <f t="shared" si="62"/>
        <v>30</v>
      </c>
      <c r="BD197" s="128">
        <f t="shared" si="62"/>
        <v>12</v>
      </c>
      <c r="BE197" s="128">
        <f t="shared" si="62"/>
        <v>13</v>
      </c>
      <c r="BF197" s="128">
        <f t="shared" si="62"/>
        <v>11</v>
      </c>
      <c r="BG197" s="128">
        <f t="shared" si="62"/>
        <v>1</v>
      </c>
      <c r="BH197" s="128">
        <f t="shared" si="62"/>
        <v>28</v>
      </c>
      <c r="BI197" s="128">
        <f t="shared" si="62"/>
        <v>34</v>
      </c>
      <c r="BJ197" s="128">
        <f t="shared" si="62"/>
        <v>27</v>
      </c>
      <c r="BK197" s="128">
        <f t="shared" si="62"/>
        <v>23</v>
      </c>
      <c r="BL197" s="128">
        <f t="shared" si="62"/>
        <v>24</v>
      </c>
      <c r="BM197" s="128">
        <f t="shared" si="62"/>
        <v>25</v>
      </c>
      <c r="BN197" s="128">
        <f t="shared" si="62"/>
        <v>26</v>
      </c>
      <c r="BO197" s="128">
        <f t="shared" ref="BO197:DR197" si="63">INDEX(LMU_Data,(BO$196*$A$196)+$A197,(d.Region-1)*15+BO$195)</f>
        <v>27</v>
      </c>
      <c r="BP197" s="128">
        <f t="shared" si="63"/>
        <v>28</v>
      </c>
      <c r="BQ197" s="128">
        <f t="shared" si="63"/>
        <v>29</v>
      </c>
      <c r="BR197" s="128">
        <f t="shared" si="63"/>
        <v>30</v>
      </c>
      <c r="BS197" s="128">
        <f t="shared" si="63"/>
        <v>12</v>
      </c>
      <c r="BT197" s="128">
        <f t="shared" si="63"/>
        <v>13</v>
      </c>
      <c r="BU197" s="128">
        <f t="shared" si="63"/>
        <v>27</v>
      </c>
      <c r="BV197" s="128">
        <f t="shared" si="63"/>
        <v>17</v>
      </c>
      <c r="BW197" s="128">
        <f t="shared" si="63"/>
        <v>26</v>
      </c>
      <c r="BX197" s="128">
        <f t="shared" si="63"/>
        <v>31</v>
      </c>
      <c r="BY197" s="128">
        <f t="shared" si="63"/>
        <v>4</v>
      </c>
      <c r="BZ197" s="128" t="str">
        <f t="shared" si="63"/>
        <v>-</v>
      </c>
      <c r="CA197" s="128" t="str">
        <f t="shared" si="63"/>
        <v>-</v>
      </c>
      <c r="CB197" s="128" t="str">
        <f t="shared" si="63"/>
        <v>-</v>
      </c>
      <c r="CC197" s="128" t="str">
        <f t="shared" si="63"/>
        <v>-</v>
      </c>
      <c r="CD197" s="128" t="str">
        <f t="shared" si="63"/>
        <v>-</v>
      </c>
      <c r="CE197" s="128" t="str">
        <f t="shared" si="63"/>
        <v>-</v>
      </c>
      <c r="CF197" s="128" t="str">
        <f t="shared" si="63"/>
        <v>-</v>
      </c>
      <c r="CG197" s="128" t="str">
        <f t="shared" si="63"/>
        <v>-</v>
      </c>
      <c r="CH197" s="128" t="str">
        <f t="shared" si="63"/>
        <v>-</v>
      </c>
      <c r="CI197" s="128" t="str">
        <f t="shared" si="63"/>
        <v>-</v>
      </c>
      <c r="CJ197" s="128" t="str">
        <f t="shared" si="63"/>
        <v>-</v>
      </c>
      <c r="CK197" s="128" t="str">
        <f t="shared" si="63"/>
        <v>-</v>
      </c>
      <c r="CL197" s="128" t="str">
        <f t="shared" si="63"/>
        <v>-</v>
      </c>
      <c r="CM197" s="128" t="str">
        <f t="shared" si="63"/>
        <v>-</v>
      </c>
      <c r="CN197" s="128" t="str">
        <f t="shared" si="63"/>
        <v>-</v>
      </c>
      <c r="CO197" s="128" t="str">
        <f t="shared" si="63"/>
        <v>-</v>
      </c>
      <c r="CP197" s="128" t="str">
        <f t="shared" si="63"/>
        <v>-</v>
      </c>
      <c r="CQ197" s="128" t="str">
        <f t="shared" si="63"/>
        <v>-</v>
      </c>
      <c r="CR197" s="128" t="str">
        <f t="shared" si="63"/>
        <v>-</v>
      </c>
      <c r="CS197" s="128" t="str">
        <f t="shared" si="63"/>
        <v>-</v>
      </c>
      <c r="CT197" s="128" t="str">
        <f t="shared" si="63"/>
        <v>-</v>
      </c>
      <c r="CU197" s="128" t="str">
        <f t="shared" si="63"/>
        <v>-</v>
      </c>
      <c r="CV197" s="128" t="str">
        <f t="shared" si="63"/>
        <v>-</v>
      </c>
      <c r="CW197" s="128" t="str">
        <f t="shared" si="63"/>
        <v>-</v>
      </c>
      <c r="CX197" s="128" t="str">
        <f t="shared" si="63"/>
        <v>-</v>
      </c>
      <c r="CY197" s="128" t="str">
        <f t="shared" si="63"/>
        <v>-</v>
      </c>
      <c r="CZ197" s="128" t="str">
        <f t="shared" si="63"/>
        <v>-</v>
      </c>
      <c r="DA197" s="128" t="str">
        <f t="shared" si="63"/>
        <v>-</v>
      </c>
      <c r="DB197" s="128" t="str">
        <f t="shared" si="63"/>
        <v>-</v>
      </c>
      <c r="DC197" s="128" t="str">
        <f t="shared" si="63"/>
        <v>-</v>
      </c>
      <c r="DD197" s="128" t="str">
        <f t="shared" si="63"/>
        <v>-</v>
      </c>
      <c r="DE197" s="128" t="str">
        <f t="shared" si="63"/>
        <v>-</v>
      </c>
      <c r="DF197" s="128" t="str">
        <f t="shared" si="63"/>
        <v>-</v>
      </c>
      <c r="DG197" s="128" t="str">
        <f t="shared" si="63"/>
        <v>-</v>
      </c>
      <c r="DH197" s="128" t="str">
        <f t="shared" si="63"/>
        <v>-</v>
      </c>
      <c r="DI197" s="128" t="str">
        <f t="shared" si="63"/>
        <v>-</v>
      </c>
      <c r="DJ197" s="128" t="str">
        <f t="shared" si="63"/>
        <v>-</v>
      </c>
      <c r="DK197" s="128" t="str">
        <f t="shared" si="63"/>
        <v>-</v>
      </c>
      <c r="DL197" s="128" t="str">
        <f t="shared" si="63"/>
        <v>-</v>
      </c>
      <c r="DM197" s="128" t="str">
        <f t="shared" si="63"/>
        <v>-</v>
      </c>
      <c r="DN197" s="128" t="str">
        <f t="shared" si="63"/>
        <v>-</v>
      </c>
      <c r="DO197" s="128" t="str">
        <f t="shared" si="63"/>
        <v>-</v>
      </c>
      <c r="DP197" s="128" t="str">
        <f t="shared" si="63"/>
        <v>-</v>
      </c>
      <c r="DQ197" s="128" t="str">
        <f t="shared" si="63"/>
        <v>-</v>
      </c>
      <c r="DR197" s="128" t="str">
        <f t="shared" si="63"/>
        <v>-</v>
      </c>
    </row>
    <row r="198" spans="1:122" outlineLevel="1">
      <c r="B198" t="s">
        <v>877</v>
      </c>
      <c r="C198" s="103" t="str">
        <f>IF(C$197="-",":",TEXT(C$197,"0")&amp;":"&amp;TEXT(C$197+1,"0"))&amp;","&amp;TEXT(C$196,"0")&amp;":"&amp;TEXT(C$196+1,"0")</f>
        <v>:,0:1</v>
      </c>
      <c r="D198" s="103" t="str">
        <f t="shared" ref="D198:BO198" si="64">IF(D$197="-",":",TEXT(D$197,"0")&amp;":"&amp;TEXT(D$197+1,"0"))&amp;","&amp;TEXT(D$196,"0")&amp;":"&amp;TEXT(D$196+1,"0")</f>
        <v>:,0:1</v>
      </c>
      <c r="E198" s="103" t="str">
        <f t="shared" si="64"/>
        <v>:,0:1</v>
      </c>
      <c r="F198" s="103" t="str">
        <f t="shared" si="64"/>
        <v>:,0:1</v>
      </c>
      <c r="G198" s="103" t="str">
        <f t="shared" si="64"/>
        <v>:,0:1</v>
      </c>
      <c r="H198" s="103" t="str">
        <f t="shared" si="64"/>
        <v>:,0:1</v>
      </c>
      <c r="I198" s="103" t="str">
        <f t="shared" si="64"/>
        <v>:,0:1</v>
      </c>
      <c r="J198" s="103" t="str">
        <f t="shared" si="64"/>
        <v>:,0:1</v>
      </c>
      <c r="K198" s="103" t="str">
        <f t="shared" si="64"/>
        <v>:,0:1</v>
      </c>
      <c r="L198" s="103" t="str">
        <f t="shared" si="64"/>
        <v>:,0:1</v>
      </c>
      <c r="M198" s="103" t="str">
        <f t="shared" si="64"/>
        <v>:,0:1</v>
      </c>
      <c r="N198" s="103" t="str">
        <f t="shared" si="64"/>
        <v>:,0:1</v>
      </c>
      <c r="O198" s="103" t="str">
        <f t="shared" si="64"/>
        <v>:,0:1</v>
      </c>
      <c r="P198" s="103" t="str">
        <f t="shared" si="64"/>
        <v>:,0:1</v>
      </c>
      <c r="Q198" s="103" t="str">
        <f t="shared" si="64"/>
        <v>:,0:1</v>
      </c>
      <c r="R198" s="103" t="str">
        <f t="shared" si="64"/>
        <v>:,1:2</v>
      </c>
      <c r="S198" s="103" t="str">
        <f t="shared" si="64"/>
        <v>:,1:2</v>
      </c>
      <c r="T198" s="103" t="str">
        <f t="shared" si="64"/>
        <v>:,1:2</v>
      </c>
      <c r="U198" s="103" t="str">
        <f t="shared" si="64"/>
        <v>:,1:2</v>
      </c>
      <c r="V198" s="103" t="str">
        <f t="shared" si="64"/>
        <v>:,1:2</v>
      </c>
      <c r="W198" s="103" t="str">
        <f t="shared" si="64"/>
        <v>:,1:2</v>
      </c>
      <c r="X198" s="103" t="str">
        <f t="shared" si="64"/>
        <v>:,1:2</v>
      </c>
      <c r="Y198" s="103" t="str">
        <f t="shared" si="64"/>
        <v>:,1:2</v>
      </c>
      <c r="Z198" s="103" t="str">
        <f t="shared" si="64"/>
        <v>:,1:2</v>
      </c>
      <c r="AA198" s="103" t="str">
        <f t="shared" si="64"/>
        <v>:,1:2</v>
      </c>
      <c r="AB198" s="103" t="str">
        <f t="shared" si="64"/>
        <v>:,1:2</v>
      </c>
      <c r="AC198" s="103" t="str">
        <f t="shared" si="64"/>
        <v>:,1:2</v>
      </c>
      <c r="AD198" s="103" t="str">
        <f t="shared" si="64"/>
        <v>:,1:2</v>
      </c>
      <c r="AE198" s="103" t="str">
        <f t="shared" si="64"/>
        <v>:,1:2</v>
      </c>
      <c r="AF198" s="103" t="str">
        <f t="shared" si="64"/>
        <v>:,1:2</v>
      </c>
      <c r="AG198" s="103" t="str">
        <f t="shared" si="64"/>
        <v>1:2,2:3</v>
      </c>
      <c r="AH198" s="103" t="str">
        <f t="shared" si="64"/>
        <v>14:15,2:3</v>
      </c>
      <c r="AI198" s="103" t="str">
        <f t="shared" si="64"/>
        <v>15:16,2:3</v>
      </c>
      <c r="AJ198" s="103" t="str">
        <f t="shared" si="64"/>
        <v>28:29,2:3</v>
      </c>
      <c r="AK198" s="103" t="str">
        <f t="shared" si="64"/>
        <v>34:35,2:3</v>
      </c>
      <c r="AL198" s="103" t="str">
        <f t="shared" si="64"/>
        <v>16:17,2:3</v>
      </c>
      <c r="AM198" s="103" t="str">
        <f t="shared" si="64"/>
        <v>27:28,2:3</v>
      </c>
      <c r="AN198" s="103" t="str">
        <f t="shared" si="64"/>
        <v>33:34,2:3</v>
      </c>
      <c r="AO198" s="103" t="str">
        <f t="shared" si="64"/>
        <v>17:18,2:3</v>
      </c>
      <c r="AP198" s="103" t="str">
        <f t="shared" si="64"/>
        <v>26:27,2:3</v>
      </c>
      <c r="AQ198" s="103" t="str">
        <f t="shared" si="64"/>
        <v>31:32,2:3</v>
      </c>
      <c r="AR198" s="103" t="str">
        <f t="shared" si="64"/>
        <v>4:5,2:3</v>
      </c>
      <c r="AS198" s="103" t="str">
        <f t="shared" si="64"/>
        <v>5:6,2:3</v>
      </c>
      <c r="AT198" s="103" t="str">
        <f t="shared" si="64"/>
        <v>7:8,2:3</v>
      </c>
      <c r="AU198" s="103" t="str">
        <f t="shared" si="64"/>
        <v>32:33,2:3</v>
      </c>
      <c r="AV198" s="103" t="str">
        <f t="shared" si="64"/>
        <v>23:24,3:4</v>
      </c>
      <c r="AW198" s="103" t="str">
        <f t="shared" si="64"/>
        <v>24:25,3:4</v>
      </c>
      <c r="AX198" s="103" t="str">
        <f t="shared" si="64"/>
        <v>25:26,3:4</v>
      </c>
      <c r="AY198" s="103" t="str">
        <f t="shared" si="64"/>
        <v>26:27,3:4</v>
      </c>
      <c r="AZ198" s="103" t="str">
        <f t="shared" si="64"/>
        <v>27:28,3:4</v>
      </c>
      <c r="BA198" s="103" t="str">
        <f t="shared" si="64"/>
        <v>28:29,3:4</v>
      </c>
      <c r="BB198" s="103" t="str">
        <f t="shared" si="64"/>
        <v>29:30,3:4</v>
      </c>
      <c r="BC198" s="103" t="str">
        <f t="shared" si="64"/>
        <v>30:31,3:4</v>
      </c>
      <c r="BD198" s="103" t="str">
        <f t="shared" si="64"/>
        <v>12:13,3:4</v>
      </c>
      <c r="BE198" s="103" t="str">
        <f t="shared" si="64"/>
        <v>13:14,3:4</v>
      </c>
      <c r="BF198" s="103" t="str">
        <f t="shared" si="64"/>
        <v>11:12,3:4</v>
      </c>
      <c r="BG198" s="103" t="str">
        <f t="shared" si="64"/>
        <v>1:2,3:4</v>
      </c>
      <c r="BH198" s="103" t="str">
        <f t="shared" si="64"/>
        <v>28:29,3:4</v>
      </c>
      <c r="BI198" s="103" t="str">
        <f t="shared" si="64"/>
        <v>34:35,3:4</v>
      </c>
      <c r="BJ198" s="103" t="str">
        <f t="shared" si="64"/>
        <v>27:28,3:4</v>
      </c>
      <c r="BK198" s="103" t="str">
        <f t="shared" si="64"/>
        <v>23:24,4:5</v>
      </c>
      <c r="BL198" s="103" t="str">
        <f t="shared" si="64"/>
        <v>24:25,4:5</v>
      </c>
      <c r="BM198" s="103" t="str">
        <f t="shared" si="64"/>
        <v>25:26,4:5</v>
      </c>
      <c r="BN198" s="103" t="str">
        <f t="shared" si="64"/>
        <v>26:27,4:5</v>
      </c>
      <c r="BO198" s="103" t="str">
        <f t="shared" si="64"/>
        <v>27:28,4:5</v>
      </c>
      <c r="BP198" s="103" t="str">
        <f t="shared" ref="BP198:DR198" si="65">IF(BP$197="-",":",TEXT(BP$197,"0")&amp;":"&amp;TEXT(BP$197+1,"0"))&amp;","&amp;TEXT(BP$196,"0")&amp;":"&amp;TEXT(BP$196+1,"0")</f>
        <v>28:29,4:5</v>
      </c>
      <c r="BQ198" s="103" t="str">
        <f t="shared" si="65"/>
        <v>29:30,4:5</v>
      </c>
      <c r="BR198" s="103" t="str">
        <f t="shared" si="65"/>
        <v>30:31,4:5</v>
      </c>
      <c r="BS198" s="103" t="str">
        <f t="shared" si="65"/>
        <v>12:13,4:5</v>
      </c>
      <c r="BT198" s="103" t="str">
        <f t="shared" si="65"/>
        <v>13:14,4:5</v>
      </c>
      <c r="BU198" s="103" t="str">
        <f t="shared" si="65"/>
        <v>27:28,4:5</v>
      </c>
      <c r="BV198" s="103" t="str">
        <f t="shared" si="65"/>
        <v>17:18,4:5</v>
      </c>
      <c r="BW198" s="103" t="str">
        <f t="shared" si="65"/>
        <v>26:27,4:5</v>
      </c>
      <c r="BX198" s="103" t="str">
        <f t="shared" si="65"/>
        <v>31:32,4:5</v>
      </c>
      <c r="BY198" s="103" t="str">
        <f t="shared" si="65"/>
        <v>4:5,4:5</v>
      </c>
      <c r="BZ198" s="103" t="str">
        <f t="shared" si="65"/>
        <v>:,5:6</v>
      </c>
      <c r="CA198" s="103" t="str">
        <f t="shared" si="65"/>
        <v>:,5:6</v>
      </c>
      <c r="CB198" s="103" t="str">
        <f t="shared" si="65"/>
        <v>:,5:6</v>
      </c>
      <c r="CC198" s="103" t="str">
        <f t="shared" si="65"/>
        <v>:,5:6</v>
      </c>
      <c r="CD198" s="103" t="str">
        <f t="shared" si="65"/>
        <v>:,5:6</v>
      </c>
      <c r="CE198" s="103" t="str">
        <f t="shared" si="65"/>
        <v>:,5:6</v>
      </c>
      <c r="CF198" s="103" t="str">
        <f t="shared" si="65"/>
        <v>:,5:6</v>
      </c>
      <c r="CG198" s="103" t="str">
        <f t="shared" si="65"/>
        <v>:,5:6</v>
      </c>
      <c r="CH198" s="103" t="str">
        <f t="shared" si="65"/>
        <v>:,5:6</v>
      </c>
      <c r="CI198" s="103" t="str">
        <f t="shared" si="65"/>
        <v>:,5:6</v>
      </c>
      <c r="CJ198" s="103" t="str">
        <f t="shared" si="65"/>
        <v>:,5:6</v>
      </c>
      <c r="CK198" s="103" t="str">
        <f t="shared" si="65"/>
        <v>:,5:6</v>
      </c>
      <c r="CL198" s="103" t="str">
        <f t="shared" si="65"/>
        <v>:,5:6</v>
      </c>
      <c r="CM198" s="103" t="str">
        <f t="shared" si="65"/>
        <v>:,5:6</v>
      </c>
      <c r="CN198" s="103" t="str">
        <f t="shared" si="65"/>
        <v>:,5:6</v>
      </c>
      <c r="CO198" s="103" t="str">
        <f t="shared" si="65"/>
        <v>:,6:7</v>
      </c>
      <c r="CP198" s="103" t="str">
        <f t="shared" si="65"/>
        <v>:,6:7</v>
      </c>
      <c r="CQ198" s="103" t="str">
        <f t="shared" si="65"/>
        <v>:,6:7</v>
      </c>
      <c r="CR198" s="103" t="str">
        <f t="shared" si="65"/>
        <v>:,6:7</v>
      </c>
      <c r="CS198" s="103" t="str">
        <f t="shared" si="65"/>
        <v>:,6:7</v>
      </c>
      <c r="CT198" s="103" t="str">
        <f t="shared" si="65"/>
        <v>:,6:7</v>
      </c>
      <c r="CU198" s="103" t="str">
        <f t="shared" si="65"/>
        <v>:,6:7</v>
      </c>
      <c r="CV198" s="103" t="str">
        <f t="shared" si="65"/>
        <v>:,6:7</v>
      </c>
      <c r="CW198" s="103" t="str">
        <f t="shared" si="65"/>
        <v>:,6:7</v>
      </c>
      <c r="CX198" s="103" t="str">
        <f t="shared" si="65"/>
        <v>:,6:7</v>
      </c>
      <c r="CY198" s="103" t="str">
        <f t="shared" si="65"/>
        <v>:,6:7</v>
      </c>
      <c r="CZ198" s="103" t="str">
        <f t="shared" si="65"/>
        <v>:,6:7</v>
      </c>
      <c r="DA198" s="103" t="str">
        <f t="shared" si="65"/>
        <v>:,6:7</v>
      </c>
      <c r="DB198" s="103" t="str">
        <f t="shared" si="65"/>
        <v>:,6:7</v>
      </c>
      <c r="DC198" s="103" t="str">
        <f t="shared" si="65"/>
        <v>:,6:7</v>
      </c>
      <c r="DD198" s="103" t="str">
        <f t="shared" si="65"/>
        <v>:,7:8</v>
      </c>
      <c r="DE198" s="103" t="str">
        <f t="shared" si="65"/>
        <v>:,7:8</v>
      </c>
      <c r="DF198" s="103" t="str">
        <f t="shared" si="65"/>
        <v>:,7:8</v>
      </c>
      <c r="DG198" s="103" t="str">
        <f t="shared" si="65"/>
        <v>:,7:8</v>
      </c>
      <c r="DH198" s="103" t="str">
        <f t="shared" si="65"/>
        <v>:,7:8</v>
      </c>
      <c r="DI198" s="103" t="str">
        <f t="shared" si="65"/>
        <v>:,7:8</v>
      </c>
      <c r="DJ198" s="103" t="str">
        <f t="shared" si="65"/>
        <v>:,7:8</v>
      </c>
      <c r="DK198" s="103" t="str">
        <f t="shared" si="65"/>
        <v>:,7:8</v>
      </c>
      <c r="DL198" s="103" t="str">
        <f t="shared" si="65"/>
        <v>:,7:8</v>
      </c>
      <c r="DM198" s="103" t="str">
        <f t="shared" si="65"/>
        <v>:,7:8</v>
      </c>
      <c r="DN198" s="103" t="str">
        <f t="shared" si="65"/>
        <v>:,7:8</v>
      </c>
      <c r="DO198" s="103" t="str">
        <f t="shared" si="65"/>
        <v>:,7:8</v>
      </c>
      <c r="DP198" s="103" t="str">
        <f t="shared" si="65"/>
        <v>:,7:8</v>
      </c>
      <c r="DQ198" s="103" t="str">
        <f t="shared" si="65"/>
        <v>:,7:8</v>
      </c>
      <c r="DR198" s="103" t="str">
        <f t="shared" si="65"/>
        <v>:,7:8</v>
      </c>
    </row>
    <row r="199" spans="1:122" outlineLevel="1">
      <c r="A199">
        <v>2</v>
      </c>
      <c r="B199" t="s">
        <v>879</v>
      </c>
      <c r="C199" s="128" t="str">
        <f t="shared" ref="C199:R202" si="66">INDEX(LMU_Data,(C$196*$A$196)+$A199,(d.Region-1)*15+C$195)</f>
        <v>-</v>
      </c>
      <c r="D199" s="128" t="str">
        <f t="shared" si="66"/>
        <v>-</v>
      </c>
      <c r="E199" s="128" t="str">
        <f t="shared" si="66"/>
        <v>-</v>
      </c>
      <c r="F199" s="128" t="str">
        <f t="shared" si="66"/>
        <v>-</v>
      </c>
      <c r="G199" s="128" t="str">
        <f t="shared" si="66"/>
        <v>-</v>
      </c>
      <c r="H199" s="128" t="str">
        <f t="shared" si="66"/>
        <v>-</v>
      </c>
      <c r="I199" s="128" t="str">
        <f t="shared" si="66"/>
        <v>-</v>
      </c>
      <c r="J199" s="128" t="str">
        <f t="shared" si="66"/>
        <v>-</v>
      </c>
      <c r="K199" s="128" t="str">
        <f t="shared" si="66"/>
        <v>-</v>
      </c>
      <c r="L199" s="128" t="str">
        <f t="shared" si="66"/>
        <v>-</v>
      </c>
      <c r="M199" s="128" t="str">
        <f t="shared" si="66"/>
        <v>-</v>
      </c>
      <c r="N199" s="128" t="str">
        <f t="shared" si="66"/>
        <v>-</v>
      </c>
      <c r="O199" s="128" t="str">
        <f t="shared" si="66"/>
        <v>-</v>
      </c>
      <c r="P199" s="128" t="str">
        <f t="shared" si="66"/>
        <v>-</v>
      </c>
      <c r="Q199" s="128" t="str">
        <f t="shared" si="66"/>
        <v>-</v>
      </c>
      <c r="R199" s="128" t="str">
        <f t="shared" si="66"/>
        <v>-</v>
      </c>
      <c r="S199" s="128" t="str">
        <f t="shared" ref="S199:AH202" si="67">INDEX(LMU_Data,(S$196*$A$196)+$A199,(d.Region-1)*15+S$195)</f>
        <v>-</v>
      </c>
      <c r="T199" s="128" t="str">
        <f t="shared" si="67"/>
        <v>-</v>
      </c>
      <c r="U199" s="128" t="str">
        <f t="shared" si="67"/>
        <v>-</v>
      </c>
      <c r="V199" s="128" t="str">
        <f t="shared" si="67"/>
        <v>-</v>
      </c>
      <c r="W199" s="128" t="str">
        <f t="shared" si="67"/>
        <v>-</v>
      </c>
      <c r="X199" s="128" t="str">
        <f t="shared" si="67"/>
        <v>-</v>
      </c>
      <c r="Y199" s="128" t="str">
        <f t="shared" si="67"/>
        <v>-</v>
      </c>
      <c r="Z199" s="128" t="str">
        <f t="shared" si="67"/>
        <v>-</v>
      </c>
      <c r="AA199" s="128" t="str">
        <f t="shared" si="67"/>
        <v>-</v>
      </c>
      <c r="AB199" s="128" t="str">
        <f t="shared" si="67"/>
        <v>-</v>
      </c>
      <c r="AC199" s="128" t="str">
        <f t="shared" si="67"/>
        <v>-</v>
      </c>
      <c r="AD199" s="128" t="str">
        <f t="shared" si="67"/>
        <v>-</v>
      </c>
      <c r="AE199" s="128" t="str">
        <f t="shared" si="67"/>
        <v>-</v>
      </c>
      <c r="AF199" s="128" t="str">
        <f t="shared" si="67"/>
        <v>-</v>
      </c>
      <c r="AG199" s="128">
        <f t="shared" si="67"/>
        <v>150</v>
      </c>
      <c r="AH199" s="128" t="str">
        <f t="shared" si="67"/>
        <v>-</v>
      </c>
      <c r="AI199" s="128" t="str">
        <f t="shared" ref="AI199:AX202" si="68">INDEX(LMU_Data,(AI$196*$A$196)+$A199,(d.Region-1)*15+AI$195)</f>
        <v>-</v>
      </c>
      <c r="AJ199" s="128" t="str">
        <f t="shared" si="68"/>
        <v>-</v>
      </c>
      <c r="AK199" s="128" t="str">
        <f t="shared" si="68"/>
        <v>-</v>
      </c>
      <c r="AL199" s="128" t="str">
        <f t="shared" si="68"/>
        <v>-</v>
      </c>
      <c r="AM199" s="128" t="str">
        <f t="shared" si="68"/>
        <v>-</v>
      </c>
      <c r="AN199" s="128" t="str">
        <f t="shared" si="68"/>
        <v>-</v>
      </c>
      <c r="AO199" s="128" t="str">
        <f t="shared" si="68"/>
        <v>-</v>
      </c>
      <c r="AP199" s="128" t="str">
        <f t="shared" si="68"/>
        <v>-</v>
      </c>
      <c r="AQ199" s="128" t="str">
        <f t="shared" si="68"/>
        <v>-</v>
      </c>
      <c r="AR199" s="128" t="str">
        <f t="shared" si="68"/>
        <v>-</v>
      </c>
      <c r="AS199" s="128" t="str">
        <f t="shared" si="68"/>
        <v>-</v>
      </c>
      <c r="AT199" s="128" t="str">
        <f t="shared" si="68"/>
        <v>-</v>
      </c>
      <c r="AU199" s="128" t="str">
        <f t="shared" si="68"/>
        <v>-</v>
      </c>
      <c r="AV199" s="128">
        <f t="shared" si="68"/>
        <v>153.75</v>
      </c>
      <c r="AW199" s="128">
        <f t="shared" si="68"/>
        <v>153.75</v>
      </c>
      <c r="AX199" s="128">
        <f t="shared" si="68"/>
        <v>153.75</v>
      </c>
      <c r="AY199" s="128">
        <f t="shared" ref="AY199:BN202" si="69">INDEX(LMU_Data,(AY$196*$A$196)+$A199,(d.Region-1)*15+AY$195)</f>
        <v>153.75</v>
      </c>
      <c r="AZ199" s="128">
        <f t="shared" si="69"/>
        <v>153.75</v>
      </c>
      <c r="BA199" s="128">
        <f t="shared" si="69"/>
        <v>153.75</v>
      </c>
      <c r="BB199" s="128">
        <f t="shared" si="69"/>
        <v>153.75</v>
      </c>
      <c r="BC199" s="128">
        <f t="shared" si="69"/>
        <v>153.75</v>
      </c>
      <c r="BD199" s="128" t="str">
        <f t="shared" si="69"/>
        <v>-</v>
      </c>
      <c r="BE199" s="128" t="str">
        <f t="shared" si="69"/>
        <v>-</v>
      </c>
      <c r="BF199" s="128" t="str">
        <f t="shared" si="69"/>
        <v>-</v>
      </c>
      <c r="BG199" s="128" t="str">
        <f t="shared" si="69"/>
        <v>-</v>
      </c>
      <c r="BH199" s="128" t="str">
        <f t="shared" si="69"/>
        <v>-</v>
      </c>
      <c r="BI199" s="128" t="str">
        <f t="shared" si="69"/>
        <v>-</v>
      </c>
      <c r="BJ199" s="128" t="str">
        <f t="shared" si="69"/>
        <v>-</v>
      </c>
      <c r="BK199" s="128">
        <f t="shared" si="69"/>
        <v>93.75</v>
      </c>
      <c r="BL199" s="128">
        <f t="shared" si="69"/>
        <v>93.75</v>
      </c>
      <c r="BM199" s="128">
        <f t="shared" si="69"/>
        <v>93.75</v>
      </c>
      <c r="BN199" s="128">
        <f t="shared" si="69"/>
        <v>93.75</v>
      </c>
      <c r="BO199" s="128">
        <f t="shared" ref="BO199:CD202" si="70">INDEX(LMU_Data,(BO$196*$A$196)+$A199,(d.Region-1)*15+BO$195)</f>
        <v>93.75</v>
      </c>
      <c r="BP199" s="128">
        <f t="shared" si="70"/>
        <v>93.75</v>
      </c>
      <c r="BQ199" s="128">
        <f t="shared" si="70"/>
        <v>93.75</v>
      </c>
      <c r="BR199" s="128">
        <f t="shared" si="70"/>
        <v>93.75</v>
      </c>
      <c r="BS199" s="128" t="str">
        <f t="shared" si="70"/>
        <v>-</v>
      </c>
      <c r="BT199" s="128" t="str">
        <f t="shared" si="70"/>
        <v>-</v>
      </c>
      <c r="BU199" s="128" t="str">
        <f t="shared" si="70"/>
        <v>-</v>
      </c>
      <c r="BV199" s="128" t="str">
        <f t="shared" si="70"/>
        <v>-</v>
      </c>
      <c r="BW199" s="128" t="str">
        <f t="shared" si="70"/>
        <v>-</v>
      </c>
      <c r="BX199" s="128" t="str">
        <f t="shared" si="70"/>
        <v>-</v>
      </c>
      <c r="BY199" s="128" t="str">
        <f t="shared" si="70"/>
        <v>-</v>
      </c>
      <c r="BZ199" s="128" t="str">
        <f t="shared" si="70"/>
        <v>-</v>
      </c>
      <c r="CA199" s="128" t="str">
        <f t="shared" si="70"/>
        <v>-</v>
      </c>
      <c r="CB199" s="128" t="str">
        <f t="shared" si="70"/>
        <v>-</v>
      </c>
      <c r="CC199" s="128" t="str">
        <f t="shared" si="70"/>
        <v>-</v>
      </c>
      <c r="CD199" s="128" t="str">
        <f t="shared" si="70"/>
        <v>-</v>
      </c>
      <c r="CE199" s="128" t="str">
        <f t="shared" ref="CE199:CT202" si="71">INDEX(LMU_Data,(CE$196*$A$196)+$A199,(d.Region-1)*15+CE$195)</f>
        <v>-</v>
      </c>
      <c r="CF199" s="128" t="str">
        <f t="shared" si="71"/>
        <v>-</v>
      </c>
      <c r="CG199" s="128" t="str">
        <f t="shared" si="71"/>
        <v>-</v>
      </c>
      <c r="CH199" s="128" t="str">
        <f t="shared" si="71"/>
        <v>-</v>
      </c>
      <c r="CI199" s="128" t="str">
        <f t="shared" si="71"/>
        <v>-</v>
      </c>
      <c r="CJ199" s="128" t="str">
        <f t="shared" si="71"/>
        <v>-</v>
      </c>
      <c r="CK199" s="128" t="str">
        <f t="shared" si="71"/>
        <v>-</v>
      </c>
      <c r="CL199" s="128" t="str">
        <f t="shared" si="71"/>
        <v>-</v>
      </c>
      <c r="CM199" s="128" t="str">
        <f t="shared" si="71"/>
        <v>-</v>
      </c>
      <c r="CN199" s="128" t="str">
        <f t="shared" si="71"/>
        <v>-</v>
      </c>
      <c r="CO199" s="128" t="str">
        <f t="shared" si="71"/>
        <v>-</v>
      </c>
      <c r="CP199" s="128" t="str">
        <f t="shared" si="71"/>
        <v>-</v>
      </c>
      <c r="CQ199" s="128" t="str">
        <f t="shared" si="71"/>
        <v>-</v>
      </c>
      <c r="CR199" s="128" t="str">
        <f t="shared" si="71"/>
        <v>-</v>
      </c>
      <c r="CS199" s="128" t="str">
        <f t="shared" si="71"/>
        <v>-</v>
      </c>
      <c r="CT199" s="128" t="str">
        <f t="shared" si="71"/>
        <v>-</v>
      </c>
      <c r="CU199" s="128" t="str">
        <f t="shared" ref="CU199:DJ202" si="72">INDEX(LMU_Data,(CU$196*$A$196)+$A199,(d.Region-1)*15+CU$195)</f>
        <v>-</v>
      </c>
      <c r="CV199" s="128" t="str">
        <f t="shared" si="72"/>
        <v>-</v>
      </c>
      <c r="CW199" s="128" t="str">
        <f t="shared" si="72"/>
        <v>-</v>
      </c>
      <c r="CX199" s="128" t="str">
        <f t="shared" si="72"/>
        <v>-</v>
      </c>
      <c r="CY199" s="128" t="str">
        <f t="shared" si="72"/>
        <v>-</v>
      </c>
      <c r="CZ199" s="128" t="str">
        <f t="shared" si="72"/>
        <v>-</v>
      </c>
      <c r="DA199" s="128" t="str">
        <f t="shared" si="72"/>
        <v>-</v>
      </c>
      <c r="DB199" s="128" t="str">
        <f t="shared" si="72"/>
        <v>-</v>
      </c>
      <c r="DC199" s="128" t="str">
        <f t="shared" si="72"/>
        <v>-</v>
      </c>
      <c r="DD199" s="128" t="str">
        <f t="shared" si="72"/>
        <v>-</v>
      </c>
      <c r="DE199" s="128" t="str">
        <f t="shared" si="72"/>
        <v>-</v>
      </c>
      <c r="DF199" s="128" t="str">
        <f t="shared" si="72"/>
        <v>-</v>
      </c>
      <c r="DG199" s="128" t="str">
        <f t="shared" si="72"/>
        <v>-</v>
      </c>
      <c r="DH199" s="128" t="str">
        <f t="shared" si="72"/>
        <v>-</v>
      </c>
      <c r="DI199" s="128" t="str">
        <f t="shared" si="72"/>
        <v>-</v>
      </c>
      <c r="DJ199" s="128" t="str">
        <f t="shared" si="72"/>
        <v>-</v>
      </c>
      <c r="DK199" s="128" t="str">
        <f t="shared" ref="DI199:DR202" si="73">INDEX(LMU_Data,(DK$196*$A$196)+$A199,(d.Region-1)*15+DK$195)</f>
        <v>-</v>
      </c>
      <c r="DL199" s="128" t="str">
        <f t="shared" si="73"/>
        <v>-</v>
      </c>
      <c r="DM199" s="128" t="str">
        <f t="shared" si="73"/>
        <v>-</v>
      </c>
      <c r="DN199" s="128" t="str">
        <f t="shared" si="73"/>
        <v>-</v>
      </c>
      <c r="DO199" s="128" t="str">
        <f t="shared" si="73"/>
        <v>-</v>
      </c>
      <c r="DP199" s="128" t="str">
        <f t="shared" si="73"/>
        <v>-</v>
      </c>
      <c r="DQ199" s="128" t="str">
        <f t="shared" si="73"/>
        <v>-</v>
      </c>
      <c r="DR199" s="128" t="str">
        <f t="shared" si="73"/>
        <v>-</v>
      </c>
    </row>
    <row r="200" spans="1:122" outlineLevel="1">
      <c r="A200">
        <v>3</v>
      </c>
      <c r="B200" t="s">
        <v>880</v>
      </c>
      <c r="C200" s="128" t="str">
        <f t="shared" si="66"/>
        <v>-</v>
      </c>
      <c r="D200" s="128" t="str">
        <f t="shared" si="66"/>
        <v>-</v>
      </c>
      <c r="E200" s="128" t="str">
        <f t="shared" si="66"/>
        <v>-</v>
      </c>
      <c r="F200" s="128" t="str">
        <f t="shared" si="66"/>
        <v>-</v>
      </c>
      <c r="G200" s="128" t="str">
        <f t="shared" si="66"/>
        <v>-</v>
      </c>
      <c r="H200" s="128" t="str">
        <f t="shared" si="66"/>
        <v>-</v>
      </c>
      <c r="I200" s="128" t="str">
        <f t="shared" si="66"/>
        <v>-</v>
      </c>
      <c r="J200" s="128" t="str">
        <f t="shared" si="66"/>
        <v>-</v>
      </c>
      <c r="K200" s="128" t="str">
        <f t="shared" si="66"/>
        <v>-</v>
      </c>
      <c r="L200" s="128" t="str">
        <f t="shared" si="66"/>
        <v>-</v>
      </c>
      <c r="M200" s="128" t="str">
        <f t="shared" si="66"/>
        <v>-</v>
      </c>
      <c r="N200" s="128" t="str">
        <f t="shared" si="66"/>
        <v>-</v>
      </c>
      <c r="O200" s="128" t="str">
        <f t="shared" si="66"/>
        <v>-</v>
      </c>
      <c r="P200" s="128" t="str">
        <f t="shared" si="66"/>
        <v>-</v>
      </c>
      <c r="Q200" s="128" t="str">
        <f t="shared" si="66"/>
        <v>-</v>
      </c>
      <c r="R200" s="128" t="str">
        <f t="shared" si="66"/>
        <v>-</v>
      </c>
      <c r="S200" s="128" t="str">
        <f t="shared" si="67"/>
        <v>-</v>
      </c>
      <c r="T200" s="128" t="str">
        <f t="shared" si="67"/>
        <v>-</v>
      </c>
      <c r="U200" s="128" t="str">
        <f t="shared" si="67"/>
        <v>-</v>
      </c>
      <c r="V200" s="128" t="str">
        <f t="shared" si="67"/>
        <v>-</v>
      </c>
      <c r="W200" s="128" t="str">
        <f t="shared" si="67"/>
        <v>-</v>
      </c>
      <c r="X200" s="128" t="str">
        <f t="shared" si="67"/>
        <v>-</v>
      </c>
      <c r="Y200" s="128" t="str">
        <f t="shared" si="67"/>
        <v>-</v>
      </c>
      <c r="Z200" s="128" t="str">
        <f t="shared" si="67"/>
        <v>-</v>
      </c>
      <c r="AA200" s="128" t="str">
        <f t="shared" si="67"/>
        <v>-</v>
      </c>
      <c r="AB200" s="128" t="str">
        <f t="shared" si="67"/>
        <v>-</v>
      </c>
      <c r="AC200" s="128" t="str">
        <f t="shared" si="67"/>
        <v>-</v>
      </c>
      <c r="AD200" s="128" t="str">
        <f t="shared" si="67"/>
        <v>-</v>
      </c>
      <c r="AE200" s="128" t="str">
        <f t="shared" si="67"/>
        <v>-</v>
      </c>
      <c r="AF200" s="128" t="str">
        <f t="shared" si="67"/>
        <v>-</v>
      </c>
      <c r="AG200" s="128">
        <f t="shared" si="67"/>
        <v>150</v>
      </c>
      <c r="AH200" s="128" t="str">
        <f t="shared" si="67"/>
        <v>-</v>
      </c>
      <c r="AI200" s="128" t="str">
        <f t="shared" si="68"/>
        <v>-</v>
      </c>
      <c r="AJ200" s="128" t="str">
        <f t="shared" si="68"/>
        <v>-</v>
      </c>
      <c r="AK200" s="128" t="str">
        <f t="shared" si="68"/>
        <v>-</v>
      </c>
      <c r="AL200" s="128" t="str">
        <f t="shared" si="68"/>
        <v>-</v>
      </c>
      <c r="AM200" s="128" t="str">
        <f t="shared" si="68"/>
        <v>-</v>
      </c>
      <c r="AN200" s="128" t="str">
        <f t="shared" si="68"/>
        <v>-</v>
      </c>
      <c r="AO200" s="128" t="str">
        <f t="shared" si="68"/>
        <v>-</v>
      </c>
      <c r="AP200" s="128" t="str">
        <f t="shared" si="68"/>
        <v>-</v>
      </c>
      <c r="AQ200" s="128" t="str">
        <f t="shared" si="68"/>
        <v>-</v>
      </c>
      <c r="AR200" s="128" t="str">
        <f t="shared" si="68"/>
        <v>-</v>
      </c>
      <c r="AS200" s="128" t="str">
        <f t="shared" si="68"/>
        <v>-</v>
      </c>
      <c r="AT200" s="128" t="str">
        <f t="shared" si="68"/>
        <v>-</v>
      </c>
      <c r="AU200" s="128" t="str">
        <f t="shared" si="68"/>
        <v>-</v>
      </c>
      <c r="AV200" s="128">
        <f t="shared" si="68"/>
        <v>153.75</v>
      </c>
      <c r="AW200" s="128">
        <f t="shared" si="68"/>
        <v>153.75</v>
      </c>
      <c r="AX200" s="128">
        <f t="shared" si="68"/>
        <v>153.75</v>
      </c>
      <c r="AY200" s="128">
        <f t="shared" si="69"/>
        <v>153.75</v>
      </c>
      <c r="AZ200" s="128">
        <f t="shared" si="69"/>
        <v>153.75</v>
      </c>
      <c r="BA200" s="128">
        <f t="shared" si="69"/>
        <v>153.75</v>
      </c>
      <c r="BB200" s="128">
        <f t="shared" si="69"/>
        <v>153.75</v>
      </c>
      <c r="BC200" s="128">
        <f t="shared" si="69"/>
        <v>153.75</v>
      </c>
      <c r="BD200" s="128" t="str">
        <f t="shared" si="69"/>
        <v>-</v>
      </c>
      <c r="BE200" s="128" t="str">
        <f t="shared" si="69"/>
        <v>-</v>
      </c>
      <c r="BF200" s="128" t="str">
        <f t="shared" si="69"/>
        <v>-</v>
      </c>
      <c r="BG200" s="128" t="str">
        <f t="shared" si="69"/>
        <v>-</v>
      </c>
      <c r="BH200" s="128" t="str">
        <f t="shared" si="69"/>
        <v>-</v>
      </c>
      <c r="BI200" s="128" t="str">
        <f t="shared" si="69"/>
        <v>-</v>
      </c>
      <c r="BJ200" s="128" t="str">
        <f t="shared" si="69"/>
        <v>-</v>
      </c>
      <c r="BK200" s="128">
        <f t="shared" si="69"/>
        <v>93.75</v>
      </c>
      <c r="BL200" s="128">
        <f t="shared" si="69"/>
        <v>93.75</v>
      </c>
      <c r="BM200" s="128">
        <f t="shared" si="69"/>
        <v>93.75</v>
      </c>
      <c r="BN200" s="128">
        <f t="shared" si="69"/>
        <v>93.75</v>
      </c>
      <c r="BO200" s="128">
        <f t="shared" si="70"/>
        <v>93.75</v>
      </c>
      <c r="BP200" s="128">
        <f t="shared" si="70"/>
        <v>93.75</v>
      </c>
      <c r="BQ200" s="128">
        <f t="shared" si="70"/>
        <v>93.75</v>
      </c>
      <c r="BR200" s="128">
        <f t="shared" si="70"/>
        <v>93.75</v>
      </c>
      <c r="BS200" s="128" t="str">
        <f t="shared" si="70"/>
        <v>-</v>
      </c>
      <c r="BT200" s="128" t="str">
        <f t="shared" si="70"/>
        <v>-</v>
      </c>
      <c r="BU200" s="128" t="str">
        <f t="shared" si="70"/>
        <v>-</v>
      </c>
      <c r="BV200" s="128" t="str">
        <f t="shared" si="70"/>
        <v>-</v>
      </c>
      <c r="BW200" s="128" t="str">
        <f t="shared" si="70"/>
        <v>-</v>
      </c>
      <c r="BX200" s="128" t="str">
        <f t="shared" si="70"/>
        <v>-</v>
      </c>
      <c r="BY200" s="128" t="str">
        <f t="shared" si="70"/>
        <v>-</v>
      </c>
      <c r="BZ200" s="128" t="str">
        <f t="shared" si="70"/>
        <v>-</v>
      </c>
      <c r="CA200" s="128" t="str">
        <f t="shared" si="70"/>
        <v>-</v>
      </c>
      <c r="CB200" s="128" t="str">
        <f t="shared" si="70"/>
        <v>-</v>
      </c>
      <c r="CC200" s="128" t="str">
        <f t="shared" si="70"/>
        <v>-</v>
      </c>
      <c r="CD200" s="128" t="str">
        <f t="shared" si="70"/>
        <v>-</v>
      </c>
      <c r="CE200" s="128" t="str">
        <f t="shared" si="71"/>
        <v>-</v>
      </c>
      <c r="CF200" s="128" t="str">
        <f t="shared" si="71"/>
        <v>-</v>
      </c>
      <c r="CG200" s="128" t="str">
        <f t="shared" si="71"/>
        <v>-</v>
      </c>
      <c r="CH200" s="128" t="str">
        <f t="shared" si="71"/>
        <v>-</v>
      </c>
      <c r="CI200" s="128" t="str">
        <f t="shared" si="71"/>
        <v>-</v>
      </c>
      <c r="CJ200" s="128" t="str">
        <f t="shared" si="71"/>
        <v>-</v>
      </c>
      <c r="CK200" s="128" t="str">
        <f t="shared" si="71"/>
        <v>-</v>
      </c>
      <c r="CL200" s="128" t="str">
        <f t="shared" si="71"/>
        <v>-</v>
      </c>
      <c r="CM200" s="128" t="str">
        <f t="shared" si="71"/>
        <v>-</v>
      </c>
      <c r="CN200" s="128" t="str">
        <f t="shared" si="71"/>
        <v>-</v>
      </c>
      <c r="CO200" s="128" t="str">
        <f t="shared" si="71"/>
        <v>-</v>
      </c>
      <c r="CP200" s="128" t="str">
        <f t="shared" si="71"/>
        <v>-</v>
      </c>
      <c r="CQ200" s="128" t="str">
        <f t="shared" si="71"/>
        <v>-</v>
      </c>
      <c r="CR200" s="128" t="str">
        <f t="shared" si="71"/>
        <v>-</v>
      </c>
      <c r="CS200" s="128" t="str">
        <f t="shared" si="71"/>
        <v>-</v>
      </c>
      <c r="CT200" s="128" t="str">
        <f t="shared" si="71"/>
        <v>-</v>
      </c>
      <c r="CU200" s="128" t="str">
        <f t="shared" si="72"/>
        <v>-</v>
      </c>
      <c r="CV200" s="128" t="str">
        <f t="shared" si="72"/>
        <v>-</v>
      </c>
      <c r="CW200" s="128" t="str">
        <f t="shared" si="72"/>
        <v>-</v>
      </c>
      <c r="CX200" s="128" t="str">
        <f t="shared" si="72"/>
        <v>-</v>
      </c>
      <c r="CY200" s="128" t="str">
        <f t="shared" si="72"/>
        <v>-</v>
      </c>
      <c r="CZ200" s="128" t="str">
        <f t="shared" si="72"/>
        <v>-</v>
      </c>
      <c r="DA200" s="128" t="str">
        <f t="shared" si="72"/>
        <v>-</v>
      </c>
      <c r="DB200" s="128" t="str">
        <f t="shared" si="72"/>
        <v>-</v>
      </c>
      <c r="DC200" s="128" t="str">
        <f t="shared" si="72"/>
        <v>-</v>
      </c>
      <c r="DD200" s="128" t="str">
        <f t="shared" si="72"/>
        <v>-</v>
      </c>
      <c r="DE200" s="128" t="str">
        <f t="shared" si="72"/>
        <v>-</v>
      </c>
      <c r="DF200" s="128" t="str">
        <f t="shared" si="72"/>
        <v>-</v>
      </c>
      <c r="DG200" s="128" t="str">
        <f t="shared" si="72"/>
        <v>-</v>
      </c>
      <c r="DH200" s="128" t="str">
        <f t="shared" si="72"/>
        <v>-</v>
      </c>
      <c r="DI200" s="128" t="str">
        <f t="shared" si="73"/>
        <v>-</v>
      </c>
      <c r="DJ200" s="128" t="str">
        <f t="shared" si="73"/>
        <v>-</v>
      </c>
      <c r="DK200" s="128" t="str">
        <f t="shared" si="73"/>
        <v>-</v>
      </c>
      <c r="DL200" s="128" t="str">
        <f t="shared" si="73"/>
        <v>-</v>
      </c>
      <c r="DM200" s="128" t="str">
        <f t="shared" si="73"/>
        <v>-</v>
      </c>
      <c r="DN200" s="128" t="str">
        <f t="shared" si="73"/>
        <v>-</v>
      </c>
      <c r="DO200" s="128" t="str">
        <f t="shared" si="73"/>
        <v>-</v>
      </c>
      <c r="DP200" s="128" t="str">
        <f t="shared" si="73"/>
        <v>-</v>
      </c>
      <c r="DQ200" s="128" t="str">
        <f t="shared" si="73"/>
        <v>-</v>
      </c>
      <c r="DR200" s="128" t="str">
        <f t="shared" si="73"/>
        <v>-</v>
      </c>
    </row>
    <row r="201" spans="1:122" outlineLevel="1">
      <c r="A201">
        <v>4</v>
      </c>
      <c r="B201" t="s">
        <v>881</v>
      </c>
      <c r="C201" s="128" t="str">
        <f t="shared" si="66"/>
        <v>-</v>
      </c>
      <c r="D201" s="128" t="str">
        <f t="shared" si="66"/>
        <v>-</v>
      </c>
      <c r="E201" s="128" t="str">
        <f t="shared" si="66"/>
        <v>-</v>
      </c>
      <c r="F201" s="128" t="str">
        <f t="shared" si="66"/>
        <v>-</v>
      </c>
      <c r="G201" s="128" t="str">
        <f t="shared" si="66"/>
        <v>-</v>
      </c>
      <c r="H201" s="128" t="str">
        <f t="shared" si="66"/>
        <v>-</v>
      </c>
      <c r="I201" s="128" t="str">
        <f t="shared" si="66"/>
        <v>-</v>
      </c>
      <c r="J201" s="128" t="str">
        <f t="shared" si="66"/>
        <v>-</v>
      </c>
      <c r="K201" s="128" t="str">
        <f t="shared" si="66"/>
        <v>-</v>
      </c>
      <c r="L201" s="128" t="str">
        <f t="shared" si="66"/>
        <v>-</v>
      </c>
      <c r="M201" s="128" t="str">
        <f t="shared" si="66"/>
        <v>-</v>
      </c>
      <c r="N201" s="128" t="str">
        <f t="shared" si="66"/>
        <v>-</v>
      </c>
      <c r="O201" s="128" t="str">
        <f t="shared" si="66"/>
        <v>-</v>
      </c>
      <c r="P201" s="128" t="str">
        <f t="shared" si="66"/>
        <v>-</v>
      </c>
      <c r="Q201" s="128" t="str">
        <f t="shared" si="66"/>
        <v>-</v>
      </c>
      <c r="R201" s="128" t="str">
        <f t="shared" si="66"/>
        <v>-</v>
      </c>
      <c r="S201" s="128" t="str">
        <f t="shared" si="67"/>
        <v>-</v>
      </c>
      <c r="T201" s="128" t="str">
        <f t="shared" si="67"/>
        <v>-</v>
      </c>
      <c r="U201" s="128" t="str">
        <f t="shared" si="67"/>
        <v>-</v>
      </c>
      <c r="V201" s="128" t="str">
        <f t="shared" si="67"/>
        <v>-</v>
      </c>
      <c r="W201" s="128" t="str">
        <f t="shared" si="67"/>
        <v>-</v>
      </c>
      <c r="X201" s="128" t="str">
        <f t="shared" si="67"/>
        <v>-</v>
      </c>
      <c r="Y201" s="128" t="str">
        <f t="shared" si="67"/>
        <v>-</v>
      </c>
      <c r="Z201" s="128" t="str">
        <f t="shared" si="67"/>
        <v>-</v>
      </c>
      <c r="AA201" s="128" t="str">
        <f t="shared" si="67"/>
        <v>-</v>
      </c>
      <c r="AB201" s="128" t="str">
        <f t="shared" si="67"/>
        <v>-</v>
      </c>
      <c r="AC201" s="128" t="str">
        <f t="shared" si="67"/>
        <v>-</v>
      </c>
      <c r="AD201" s="128" t="str">
        <f t="shared" si="67"/>
        <v>-</v>
      </c>
      <c r="AE201" s="128" t="str">
        <f t="shared" si="67"/>
        <v>-</v>
      </c>
      <c r="AF201" s="128" t="str">
        <f t="shared" si="67"/>
        <v>-</v>
      </c>
      <c r="AG201" s="128">
        <f t="shared" si="67"/>
        <v>150</v>
      </c>
      <c r="AH201" s="128" t="str">
        <f t="shared" si="67"/>
        <v>-</v>
      </c>
      <c r="AI201" s="128" t="str">
        <f t="shared" si="68"/>
        <v>-</v>
      </c>
      <c r="AJ201" s="128" t="str">
        <f t="shared" si="68"/>
        <v>-</v>
      </c>
      <c r="AK201" s="128" t="str">
        <f t="shared" si="68"/>
        <v>-</v>
      </c>
      <c r="AL201" s="128" t="str">
        <f t="shared" si="68"/>
        <v>-</v>
      </c>
      <c r="AM201" s="128" t="str">
        <f t="shared" si="68"/>
        <v>-</v>
      </c>
      <c r="AN201" s="128" t="str">
        <f t="shared" si="68"/>
        <v>-</v>
      </c>
      <c r="AO201" s="128" t="str">
        <f t="shared" si="68"/>
        <v>-</v>
      </c>
      <c r="AP201" s="128" t="str">
        <f t="shared" si="68"/>
        <v>-</v>
      </c>
      <c r="AQ201" s="128" t="str">
        <f t="shared" si="68"/>
        <v>-</v>
      </c>
      <c r="AR201" s="128" t="str">
        <f t="shared" si="68"/>
        <v>-</v>
      </c>
      <c r="AS201" s="128" t="str">
        <f t="shared" si="68"/>
        <v>-</v>
      </c>
      <c r="AT201" s="128" t="str">
        <f t="shared" si="68"/>
        <v>-</v>
      </c>
      <c r="AU201" s="128" t="str">
        <f t="shared" si="68"/>
        <v>-</v>
      </c>
      <c r="AV201" s="128">
        <f t="shared" si="68"/>
        <v>153.75</v>
      </c>
      <c r="AW201" s="128">
        <f t="shared" si="68"/>
        <v>153.75</v>
      </c>
      <c r="AX201" s="128">
        <f t="shared" si="68"/>
        <v>153.75</v>
      </c>
      <c r="AY201" s="128">
        <f t="shared" si="69"/>
        <v>153.75</v>
      </c>
      <c r="AZ201" s="128">
        <f t="shared" si="69"/>
        <v>153.75</v>
      </c>
      <c r="BA201" s="128">
        <f t="shared" si="69"/>
        <v>153.75</v>
      </c>
      <c r="BB201" s="128">
        <f t="shared" si="69"/>
        <v>153.75</v>
      </c>
      <c r="BC201" s="128">
        <f t="shared" si="69"/>
        <v>153.75</v>
      </c>
      <c r="BD201" s="128" t="str">
        <f t="shared" si="69"/>
        <v>-</v>
      </c>
      <c r="BE201" s="128" t="str">
        <f t="shared" si="69"/>
        <v>-</v>
      </c>
      <c r="BF201" s="128" t="str">
        <f t="shared" si="69"/>
        <v>-</v>
      </c>
      <c r="BG201" s="128" t="str">
        <f t="shared" si="69"/>
        <v>-</v>
      </c>
      <c r="BH201" s="128" t="str">
        <f t="shared" si="69"/>
        <v>-</v>
      </c>
      <c r="BI201" s="128" t="str">
        <f t="shared" si="69"/>
        <v>-</v>
      </c>
      <c r="BJ201" s="128" t="str">
        <f t="shared" si="69"/>
        <v>-</v>
      </c>
      <c r="BK201" s="128">
        <f t="shared" si="69"/>
        <v>93.75</v>
      </c>
      <c r="BL201" s="128">
        <f t="shared" si="69"/>
        <v>93.75</v>
      </c>
      <c r="BM201" s="128">
        <f t="shared" si="69"/>
        <v>93.75</v>
      </c>
      <c r="BN201" s="128">
        <f t="shared" si="69"/>
        <v>93.75</v>
      </c>
      <c r="BO201" s="128">
        <f t="shared" si="70"/>
        <v>93.75</v>
      </c>
      <c r="BP201" s="128">
        <f t="shared" si="70"/>
        <v>93.75</v>
      </c>
      <c r="BQ201" s="128">
        <f t="shared" si="70"/>
        <v>93.75</v>
      </c>
      <c r="BR201" s="128">
        <f t="shared" si="70"/>
        <v>93.75</v>
      </c>
      <c r="BS201" s="128" t="str">
        <f t="shared" si="70"/>
        <v>-</v>
      </c>
      <c r="BT201" s="128" t="str">
        <f t="shared" si="70"/>
        <v>-</v>
      </c>
      <c r="BU201" s="128" t="str">
        <f t="shared" si="70"/>
        <v>-</v>
      </c>
      <c r="BV201" s="128" t="str">
        <f t="shared" si="70"/>
        <v>-</v>
      </c>
      <c r="BW201" s="128" t="str">
        <f t="shared" si="70"/>
        <v>-</v>
      </c>
      <c r="BX201" s="128" t="str">
        <f t="shared" si="70"/>
        <v>-</v>
      </c>
      <c r="BY201" s="128" t="str">
        <f t="shared" si="70"/>
        <v>-</v>
      </c>
      <c r="BZ201" s="128" t="str">
        <f t="shared" si="70"/>
        <v>-</v>
      </c>
      <c r="CA201" s="128" t="str">
        <f t="shared" si="70"/>
        <v>-</v>
      </c>
      <c r="CB201" s="128" t="str">
        <f t="shared" si="70"/>
        <v>-</v>
      </c>
      <c r="CC201" s="128" t="str">
        <f t="shared" si="70"/>
        <v>-</v>
      </c>
      <c r="CD201" s="128" t="str">
        <f t="shared" si="70"/>
        <v>-</v>
      </c>
      <c r="CE201" s="128" t="str">
        <f t="shared" si="71"/>
        <v>-</v>
      </c>
      <c r="CF201" s="128" t="str">
        <f t="shared" si="71"/>
        <v>-</v>
      </c>
      <c r="CG201" s="128" t="str">
        <f t="shared" si="71"/>
        <v>-</v>
      </c>
      <c r="CH201" s="128" t="str">
        <f t="shared" si="71"/>
        <v>-</v>
      </c>
      <c r="CI201" s="128" t="str">
        <f t="shared" si="71"/>
        <v>-</v>
      </c>
      <c r="CJ201" s="128" t="str">
        <f t="shared" si="71"/>
        <v>-</v>
      </c>
      <c r="CK201" s="128" t="str">
        <f t="shared" si="71"/>
        <v>-</v>
      </c>
      <c r="CL201" s="128" t="str">
        <f t="shared" si="71"/>
        <v>-</v>
      </c>
      <c r="CM201" s="128" t="str">
        <f t="shared" si="71"/>
        <v>-</v>
      </c>
      <c r="CN201" s="128" t="str">
        <f t="shared" si="71"/>
        <v>-</v>
      </c>
      <c r="CO201" s="128" t="str">
        <f t="shared" si="71"/>
        <v>-</v>
      </c>
      <c r="CP201" s="128" t="str">
        <f t="shared" si="71"/>
        <v>-</v>
      </c>
      <c r="CQ201" s="128" t="str">
        <f t="shared" si="71"/>
        <v>-</v>
      </c>
      <c r="CR201" s="128" t="str">
        <f t="shared" si="71"/>
        <v>-</v>
      </c>
      <c r="CS201" s="128" t="str">
        <f t="shared" si="71"/>
        <v>-</v>
      </c>
      <c r="CT201" s="128" t="str">
        <f t="shared" si="71"/>
        <v>-</v>
      </c>
      <c r="CU201" s="128" t="str">
        <f t="shared" si="72"/>
        <v>-</v>
      </c>
      <c r="CV201" s="128" t="str">
        <f t="shared" si="72"/>
        <v>-</v>
      </c>
      <c r="CW201" s="128" t="str">
        <f t="shared" si="72"/>
        <v>-</v>
      </c>
      <c r="CX201" s="128" t="str">
        <f t="shared" si="72"/>
        <v>-</v>
      </c>
      <c r="CY201" s="128" t="str">
        <f t="shared" si="72"/>
        <v>-</v>
      </c>
      <c r="CZ201" s="128" t="str">
        <f t="shared" si="72"/>
        <v>-</v>
      </c>
      <c r="DA201" s="128" t="str">
        <f t="shared" si="72"/>
        <v>-</v>
      </c>
      <c r="DB201" s="128" t="str">
        <f t="shared" si="72"/>
        <v>-</v>
      </c>
      <c r="DC201" s="128" t="str">
        <f t="shared" si="72"/>
        <v>-</v>
      </c>
      <c r="DD201" s="128" t="str">
        <f t="shared" si="72"/>
        <v>-</v>
      </c>
      <c r="DE201" s="128" t="str">
        <f t="shared" si="72"/>
        <v>-</v>
      </c>
      <c r="DF201" s="128" t="str">
        <f t="shared" si="72"/>
        <v>-</v>
      </c>
      <c r="DG201" s="128" t="str">
        <f t="shared" si="72"/>
        <v>-</v>
      </c>
      <c r="DH201" s="128" t="str">
        <f t="shared" si="72"/>
        <v>-</v>
      </c>
      <c r="DI201" s="128" t="str">
        <f t="shared" si="73"/>
        <v>-</v>
      </c>
      <c r="DJ201" s="128" t="str">
        <f t="shared" si="73"/>
        <v>-</v>
      </c>
      <c r="DK201" s="128" t="str">
        <f t="shared" si="73"/>
        <v>-</v>
      </c>
      <c r="DL201" s="128" t="str">
        <f t="shared" si="73"/>
        <v>-</v>
      </c>
      <c r="DM201" s="128" t="str">
        <f t="shared" si="73"/>
        <v>-</v>
      </c>
      <c r="DN201" s="128" t="str">
        <f t="shared" si="73"/>
        <v>-</v>
      </c>
      <c r="DO201" s="128" t="str">
        <f t="shared" si="73"/>
        <v>-</v>
      </c>
      <c r="DP201" s="128" t="str">
        <f t="shared" si="73"/>
        <v>-</v>
      </c>
      <c r="DQ201" s="128" t="str">
        <f t="shared" si="73"/>
        <v>-</v>
      </c>
      <c r="DR201" s="128" t="str">
        <f t="shared" si="73"/>
        <v>-</v>
      </c>
    </row>
    <row r="202" spans="1:122" outlineLevel="1">
      <c r="A202">
        <v>5</v>
      </c>
      <c r="B202" t="s">
        <v>882</v>
      </c>
      <c r="C202" s="128" t="str">
        <f t="shared" si="66"/>
        <v>-</v>
      </c>
      <c r="D202" s="128" t="str">
        <f t="shared" si="66"/>
        <v>-</v>
      </c>
      <c r="E202" s="128" t="str">
        <f t="shared" si="66"/>
        <v>-</v>
      </c>
      <c r="F202" s="128" t="str">
        <f t="shared" si="66"/>
        <v>-</v>
      </c>
      <c r="G202" s="128" t="str">
        <f t="shared" si="66"/>
        <v>-</v>
      </c>
      <c r="H202" s="128" t="str">
        <f t="shared" si="66"/>
        <v>-</v>
      </c>
      <c r="I202" s="128" t="str">
        <f t="shared" si="66"/>
        <v>-</v>
      </c>
      <c r="J202" s="128" t="str">
        <f t="shared" si="66"/>
        <v>-</v>
      </c>
      <c r="K202" s="128" t="str">
        <f t="shared" si="66"/>
        <v>-</v>
      </c>
      <c r="L202" s="128" t="str">
        <f t="shared" si="66"/>
        <v>-</v>
      </c>
      <c r="M202" s="128" t="str">
        <f t="shared" si="66"/>
        <v>-</v>
      </c>
      <c r="N202" s="128" t="str">
        <f t="shared" si="66"/>
        <v>-</v>
      </c>
      <c r="O202" s="128" t="str">
        <f t="shared" si="66"/>
        <v>-</v>
      </c>
      <c r="P202" s="128" t="str">
        <f t="shared" si="66"/>
        <v>-</v>
      </c>
      <c r="Q202" s="128" t="str">
        <f t="shared" si="66"/>
        <v>-</v>
      </c>
      <c r="R202" s="128" t="str">
        <f t="shared" si="66"/>
        <v>-</v>
      </c>
      <c r="S202" s="128" t="str">
        <f t="shared" si="67"/>
        <v>-</v>
      </c>
      <c r="T202" s="128" t="str">
        <f t="shared" si="67"/>
        <v>-</v>
      </c>
      <c r="U202" s="128" t="str">
        <f t="shared" si="67"/>
        <v>-</v>
      </c>
      <c r="V202" s="128" t="str">
        <f t="shared" si="67"/>
        <v>-</v>
      </c>
      <c r="W202" s="128" t="str">
        <f t="shared" si="67"/>
        <v>-</v>
      </c>
      <c r="X202" s="128" t="str">
        <f t="shared" si="67"/>
        <v>-</v>
      </c>
      <c r="Y202" s="128" t="str">
        <f t="shared" si="67"/>
        <v>-</v>
      </c>
      <c r="Z202" s="128" t="str">
        <f t="shared" si="67"/>
        <v>-</v>
      </c>
      <c r="AA202" s="128" t="str">
        <f t="shared" si="67"/>
        <v>-</v>
      </c>
      <c r="AB202" s="128" t="str">
        <f t="shared" si="67"/>
        <v>-</v>
      </c>
      <c r="AC202" s="128" t="str">
        <f t="shared" si="67"/>
        <v>-</v>
      </c>
      <c r="AD202" s="128" t="str">
        <f t="shared" si="67"/>
        <v>-</v>
      </c>
      <c r="AE202" s="128" t="str">
        <f t="shared" si="67"/>
        <v>-</v>
      </c>
      <c r="AF202" s="128" t="str">
        <f t="shared" si="67"/>
        <v>-</v>
      </c>
      <c r="AG202" s="128">
        <f t="shared" si="67"/>
        <v>150</v>
      </c>
      <c r="AH202" s="128" t="str">
        <f t="shared" si="67"/>
        <v>-</v>
      </c>
      <c r="AI202" s="128" t="str">
        <f t="shared" si="68"/>
        <v>-</v>
      </c>
      <c r="AJ202" s="128" t="str">
        <f t="shared" si="68"/>
        <v>-</v>
      </c>
      <c r="AK202" s="128" t="str">
        <f t="shared" si="68"/>
        <v>-</v>
      </c>
      <c r="AL202" s="128" t="str">
        <f t="shared" si="68"/>
        <v>-</v>
      </c>
      <c r="AM202" s="128" t="str">
        <f t="shared" si="68"/>
        <v>-</v>
      </c>
      <c r="AN202" s="128" t="str">
        <f t="shared" si="68"/>
        <v>-</v>
      </c>
      <c r="AO202" s="128" t="str">
        <f t="shared" si="68"/>
        <v>-</v>
      </c>
      <c r="AP202" s="128" t="str">
        <f t="shared" si="68"/>
        <v>-</v>
      </c>
      <c r="AQ202" s="128" t="str">
        <f t="shared" si="68"/>
        <v>-</v>
      </c>
      <c r="AR202" s="128" t="str">
        <f t="shared" si="68"/>
        <v>-</v>
      </c>
      <c r="AS202" s="128" t="str">
        <f t="shared" si="68"/>
        <v>-</v>
      </c>
      <c r="AT202" s="128" t="str">
        <f t="shared" si="68"/>
        <v>-</v>
      </c>
      <c r="AU202" s="128" t="str">
        <f t="shared" si="68"/>
        <v>-</v>
      </c>
      <c r="AV202" s="128">
        <f t="shared" si="68"/>
        <v>153.75</v>
      </c>
      <c r="AW202" s="128">
        <f t="shared" si="68"/>
        <v>153.75</v>
      </c>
      <c r="AX202" s="128">
        <f t="shared" si="68"/>
        <v>153.75</v>
      </c>
      <c r="AY202" s="128">
        <f t="shared" si="69"/>
        <v>153.75</v>
      </c>
      <c r="AZ202" s="128">
        <f t="shared" si="69"/>
        <v>153.75</v>
      </c>
      <c r="BA202" s="128">
        <f t="shared" si="69"/>
        <v>153.75</v>
      </c>
      <c r="BB202" s="128">
        <f t="shared" si="69"/>
        <v>153.75</v>
      </c>
      <c r="BC202" s="128">
        <f t="shared" si="69"/>
        <v>153.75</v>
      </c>
      <c r="BD202" s="128" t="str">
        <f t="shared" si="69"/>
        <v>-</v>
      </c>
      <c r="BE202" s="128" t="str">
        <f t="shared" si="69"/>
        <v>-</v>
      </c>
      <c r="BF202" s="128" t="str">
        <f t="shared" si="69"/>
        <v>-</v>
      </c>
      <c r="BG202" s="128" t="str">
        <f t="shared" si="69"/>
        <v>-</v>
      </c>
      <c r="BH202" s="128" t="str">
        <f t="shared" si="69"/>
        <v>-</v>
      </c>
      <c r="BI202" s="128" t="str">
        <f t="shared" si="69"/>
        <v>-</v>
      </c>
      <c r="BJ202" s="128" t="str">
        <f t="shared" si="69"/>
        <v>-</v>
      </c>
      <c r="BK202" s="128">
        <f t="shared" si="69"/>
        <v>93.75</v>
      </c>
      <c r="BL202" s="128">
        <f t="shared" si="69"/>
        <v>93.75</v>
      </c>
      <c r="BM202" s="128">
        <f t="shared" si="69"/>
        <v>93.75</v>
      </c>
      <c r="BN202" s="128">
        <f t="shared" si="69"/>
        <v>93.75</v>
      </c>
      <c r="BO202" s="128">
        <f t="shared" si="70"/>
        <v>93.75</v>
      </c>
      <c r="BP202" s="128">
        <f t="shared" si="70"/>
        <v>93.75</v>
      </c>
      <c r="BQ202" s="128">
        <f t="shared" si="70"/>
        <v>93.75</v>
      </c>
      <c r="BR202" s="128">
        <f t="shared" si="70"/>
        <v>93.75</v>
      </c>
      <c r="BS202" s="128" t="str">
        <f t="shared" si="70"/>
        <v>-</v>
      </c>
      <c r="BT202" s="128" t="str">
        <f t="shared" si="70"/>
        <v>-</v>
      </c>
      <c r="BU202" s="128" t="str">
        <f t="shared" si="70"/>
        <v>-</v>
      </c>
      <c r="BV202" s="128" t="str">
        <f t="shared" si="70"/>
        <v>-</v>
      </c>
      <c r="BW202" s="128" t="str">
        <f t="shared" si="70"/>
        <v>-</v>
      </c>
      <c r="BX202" s="128" t="str">
        <f t="shared" si="70"/>
        <v>-</v>
      </c>
      <c r="BY202" s="128" t="str">
        <f t="shared" si="70"/>
        <v>-</v>
      </c>
      <c r="BZ202" s="128" t="str">
        <f t="shared" si="70"/>
        <v>-</v>
      </c>
      <c r="CA202" s="128" t="str">
        <f t="shared" si="70"/>
        <v>-</v>
      </c>
      <c r="CB202" s="128" t="str">
        <f t="shared" si="70"/>
        <v>-</v>
      </c>
      <c r="CC202" s="128" t="str">
        <f t="shared" si="70"/>
        <v>-</v>
      </c>
      <c r="CD202" s="128" t="str">
        <f t="shared" si="70"/>
        <v>-</v>
      </c>
      <c r="CE202" s="128" t="str">
        <f t="shared" si="71"/>
        <v>-</v>
      </c>
      <c r="CF202" s="128" t="str">
        <f t="shared" si="71"/>
        <v>-</v>
      </c>
      <c r="CG202" s="128" t="str">
        <f t="shared" si="71"/>
        <v>-</v>
      </c>
      <c r="CH202" s="128" t="str">
        <f t="shared" si="71"/>
        <v>-</v>
      </c>
      <c r="CI202" s="128" t="str">
        <f t="shared" si="71"/>
        <v>-</v>
      </c>
      <c r="CJ202" s="128" t="str">
        <f t="shared" si="71"/>
        <v>-</v>
      </c>
      <c r="CK202" s="128" t="str">
        <f t="shared" si="71"/>
        <v>-</v>
      </c>
      <c r="CL202" s="128" t="str">
        <f t="shared" si="71"/>
        <v>-</v>
      </c>
      <c r="CM202" s="128" t="str">
        <f t="shared" si="71"/>
        <v>-</v>
      </c>
      <c r="CN202" s="128" t="str">
        <f t="shared" si="71"/>
        <v>-</v>
      </c>
      <c r="CO202" s="128" t="str">
        <f t="shared" si="71"/>
        <v>-</v>
      </c>
      <c r="CP202" s="128" t="str">
        <f t="shared" si="71"/>
        <v>-</v>
      </c>
      <c r="CQ202" s="128" t="str">
        <f t="shared" si="71"/>
        <v>-</v>
      </c>
      <c r="CR202" s="128" t="str">
        <f t="shared" si="71"/>
        <v>-</v>
      </c>
      <c r="CS202" s="128" t="str">
        <f t="shared" si="71"/>
        <v>-</v>
      </c>
      <c r="CT202" s="128" t="str">
        <f t="shared" si="71"/>
        <v>-</v>
      </c>
      <c r="CU202" s="128" t="str">
        <f t="shared" si="72"/>
        <v>-</v>
      </c>
      <c r="CV202" s="128" t="str">
        <f t="shared" si="72"/>
        <v>-</v>
      </c>
      <c r="CW202" s="128" t="str">
        <f t="shared" si="72"/>
        <v>-</v>
      </c>
      <c r="CX202" s="128" t="str">
        <f t="shared" si="72"/>
        <v>-</v>
      </c>
      <c r="CY202" s="128" t="str">
        <f t="shared" si="72"/>
        <v>-</v>
      </c>
      <c r="CZ202" s="128" t="str">
        <f t="shared" si="72"/>
        <v>-</v>
      </c>
      <c r="DA202" s="128" t="str">
        <f t="shared" si="72"/>
        <v>-</v>
      </c>
      <c r="DB202" s="128" t="str">
        <f t="shared" si="72"/>
        <v>-</v>
      </c>
      <c r="DC202" s="128" t="str">
        <f t="shared" si="72"/>
        <v>-</v>
      </c>
      <c r="DD202" s="128" t="str">
        <f t="shared" si="72"/>
        <v>-</v>
      </c>
      <c r="DE202" s="128" t="str">
        <f t="shared" si="72"/>
        <v>-</v>
      </c>
      <c r="DF202" s="128" t="str">
        <f t="shared" si="72"/>
        <v>-</v>
      </c>
      <c r="DG202" s="128" t="str">
        <f t="shared" si="72"/>
        <v>-</v>
      </c>
      <c r="DH202" s="128" t="str">
        <f t="shared" si="72"/>
        <v>-</v>
      </c>
      <c r="DI202" s="128" t="str">
        <f t="shared" si="73"/>
        <v>-</v>
      </c>
      <c r="DJ202" s="128" t="str">
        <f t="shared" si="73"/>
        <v>-</v>
      </c>
      <c r="DK202" s="128" t="str">
        <f t="shared" si="73"/>
        <v>-</v>
      </c>
      <c r="DL202" s="128" t="str">
        <f t="shared" si="73"/>
        <v>-</v>
      </c>
      <c r="DM202" s="128" t="str">
        <f t="shared" si="73"/>
        <v>-</v>
      </c>
      <c r="DN202" s="128" t="str">
        <f t="shared" si="73"/>
        <v>-</v>
      </c>
      <c r="DO202" s="128" t="str">
        <f t="shared" si="73"/>
        <v>-</v>
      </c>
      <c r="DP202" s="128" t="str">
        <f t="shared" si="73"/>
        <v>-</v>
      </c>
      <c r="DQ202" s="128" t="str">
        <f t="shared" si="73"/>
        <v>-</v>
      </c>
      <c r="DR202" s="128" t="str">
        <f t="shared" si="73"/>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2559</v>
      </c>
      <c r="AW204" s="127"/>
      <c r="AX204" s="127"/>
      <c r="AY204" s="127"/>
      <c r="AZ204" s="127"/>
      <c r="BA204" s="127"/>
      <c r="BB204" s="127"/>
      <c r="BC204" s="127"/>
      <c r="BD204" s="127"/>
      <c r="BE204" s="127"/>
      <c r="BF204" s="127"/>
      <c r="BG204" s="127"/>
      <c r="BH204" s="127"/>
      <c r="BI204" s="127"/>
      <c r="BJ204" s="127"/>
      <c r="BK204" s="126" t="s">
        <v>2560</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4">D206</f>
        <v>0</v>
      </c>
      <c r="E207" s="27">
        <f t="shared" si="74"/>
        <v>0</v>
      </c>
      <c r="F207" s="27">
        <f t="shared" si="74"/>
        <v>0</v>
      </c>
      <c r="G207" s="27">
        <f t="shared" si="74"/>
        <v>0</v>
      </c>
      <c r="H207" s="27">
        <f t="shared" si="74"/>
        <v>0</v>
      </c>
      <c r="I207" s="27">
        <f t="shared" si="74"/>
        <v>0</v>
      </c>
      <c r="J207" s="27">
        <f t="shared" si="74"/>
        <v>0</v>
      </c>
      <c r="K207" s="27">
        <f t="shared" si="74"/>
        <v>0</v>
      </c>
      <c r="L207" s="27">
        <f t="shared" si="74"/>
        <v>0</v>
      </c>
      <c r="M207" s="27">
        <f t="shared" si="74"/>
        <v>0</v>
      </c>
      <c r="N207" s="27">
        <f t="shared" si="74"/>
        <v>0</v>
      </c>
      <c r="O207" s="27">
        <f t="shared" si="74"/>
        <v>0</v>
      </c>
      <c r="P207" s="27">
        <f t="shared" si="74"/>
        <v>0</v>
      </c>
      <c r="Q207" s="27">
        <f t="shared" si="74"/>
        <v>0</v>
      </c>
      <c r="R207" s="27">
        <f>R206</f>
        <v>0</v>
      </c>
      <c r="S207" s="27">
        <f t="shared" ref="S207:AG209" si="75">S206</f>
        <v>0</v>
      </c>
      <c r="T207" s="27">
        <f t="shared" si="75"/>
        <v>0</v>
      </c>
      <c r="U207" s="27">
        <f t="shared" si="75"/>
        <v>0</v>
      </c>
      <c r="V207" s="27">
        <f t="shared" si="75"/>
        <v>0</v>
      </c>
      <c r="W207" s="27">
        <f t="shared" si="75"/>
        <v>0</v>
      </c>
      <c r="X207" s="27">
        <f t="shared" si="75"/>
        <v>0</v>
      </c>
      <c r="Y207" s="27">
        <f t="shared" si="75"/>
        <v>0</v>
      </c>
      <c r="Z207" s="27">
        <f t="shared" si="75"/>
        <v>0</v>
      </c>
      <c r="AA207" s="27">
        <f t="shared" si="75"/>
        <v>0</v>
      </c>
      <c r="AB207" s="27">
        <f t="shared" si="75"/>
        <v>0</v>
      </c>
      <c r="AC207" s="27">
        <f t="shared" si="75"/>
        <v>0</v>
      </c>
      <c r="AD207" s="27">
        <f t="shared" si="75"/>
        <v>0</v>
      </c>
      <c r="AE207" s="27">
        <f t="shared" si="75"/>
        <v>0</v>
      </c>
      <c r="AF207" s="27">
        <f t="shared" si="75"/>
        <v>0</v>
      </c>
      <c r="AG207" s="27">
        <f>AG206</f>
        <v>0</v>
      </c>
      <c r="AH207" s="27">
        <f t="shared" ref="AH207:AV209" si="76">AH206</f>
        <v>0</v>
      </c>
      <c r="AI207" s="27">
        <f t="shared" si="76"/>
        <v>0</v>
      </c>
      <c r="AJ207" s="27">
        <f t="shared" si="76"/>
        <v>0</v>
      </c>
      <c r="AK207" s="27">
        <f t="shared" si="76"/>
        <v>0</v>
      </c>
      <c r="AL207" s="27">
        <f t="shared" si="76"/>
        <v>0</v>
      </c>
      <c r="AM207" s="27">
        <f t="shared" si="76"/>
        <v>0</v>
      </c>
      <c r="AN207" s="27">
        <f t="shared" si="76"/>
        <v>0</v>
      </c>
      <c r="AO207" s="27">
        <f t="shared" si="76"/>
        <v>0</v>
      </c>
      <c r="AP207" s="27">
        <f t="shared" si="76"/>
        <v>0</v>
      </c>
      <c r="AQ207" s="27">
        <f t="shared" si="76"/>
        <v>0</v>
      </c>
      <c r="AR207" s="27">
        <f t="shared" si="76"/>
        <v>0</v>
      </c>
      <c r="AS207" s="27">
        <f t="shared" si="76"/>
        <v>0</v>
      </c>
      <c r="AT207" s="27">
        <f t="shared" si="76"/>
        <v>0</v>
      </c>
      <c r="AU207" s="27">
        <f t="shared" si="76"/>
        <v>0</v>
      </c>
      <c r="AV207" s="27">
        <f>AV206</f>
        <v>0</v>
      </c>
      <c r="AW207" s="27">
        <f t="shared" ref="AW207:BJ207" si="77">AW206</f>
        <v>0</v>
      </c>
      <c r="AX207" s="27">
        <f t="shared" si="77"/>
        <v>0</v>
      </c>
      <c r="AY207" s="27">
        <f t="shared" si="77"/>
        <v>0</v>
      </c>
      <c r="AZ207" s="27">
        <f t="shared" si="77"/>
        <v>0</v>
      </c>
      <c r="BA207" s="27">
        <f t="shared" si="77"/>
        <v>0</v>
      </c>
      <c r="BB207" s="27">
        <f t="shared" si="77"/>
        <v>0</v>
      </c>
      <c r="BC207" s="27">
        <f t="shared" si="77"/>
        <v>0</v>
      </c>
      <c r="BD207" s="27">
        <f t="shared" si="77"/>
        <v>0</v>
      </c>
      <c r="BE207" s="27">
        <f t="shared" si="77"/>
        <v>0</v>
      </c>
      <c r="BF207" s="27">
        <f t="shared" si="77"/>
        <v>0</v>
      </c>
      <c r="BG207" s="27">
        <f t="shared" si="77"/>
        <v>0</v>
      </c>
      <c r="BH207" s="27">
        <f t="shared" si="77"/>
        <v>0</v>
      </c>
      <c r="BI207" s="27">
        <f t="shared" si="77"/>
        <v>0</v>
      </c>
      <c r="BJ207" s="27">
        <f t="shared" si="77"/>
        <v>0</v>
      </c>
      <c r="BK207" s="27">
        <f>BK206</f>
        <v>0</v>
      </c>
      <c r="BL207" s="27">
        <f t="shared" ref="BL207:BY207" si="78">BL206</f>
        <v>0</v>
      </c>
      <c r="BM207" s="27">
        <f t="shared" si="78"/>
        <v>0</v>
      </c>
      <c r="BN207" s="27">
        <f t="shared" si="78"/>
        <v>0</v>
      </c>
      <c r="BO207" s="27">
        <f t="shared" si="78"/>
        <v>0</v>
      </c>
      <c r="BP207" s="27">
        <f t="shared" si="78"/>
        <v>0</v>
      </c>
      <c r="BQ207" s="27">
        <f t="shared" si="78"/>
        <v>0</v>
      </c>
      <c r="BR207" s="27">
        <f t="shared" si="78"/>
        <v>0</v>
      </c>
      <c r="BS207" s="27">
        <f t="shared" si="78"/>
        <v>0</v>
      </c>
      <c r="BT207" s="27">
        <f t="shared" si="78"/>
        <v>0</v>
      </c>
      <c r="BU207" s="27">
        <f t="shared" si="78"/>
        <v>0</v>
      </c>
      <c r="BV207" s="27">
        <f t="shared" si="78"/>
        <v>0</v>
      </c>
      <c r="BW207" s="27">
        <f t="shared" si="78"/>
        <v>0</v>
      </c>
      <c r="BX207" s="27">
        <f t="shared" si="78"/>
        <v>0</v>
      </c>
      <c r="BY207" s="27">
        <f t="shared" si="78"/>
        <v>0</v>
      </c>
    </row>
    <row r="208" spans="1:122" outlineLevel="1">
      <c r="B208" s="25" t="s">
        <v>887</v>
      </c>
      <c r="C208" s="27">
        <f>C207</f>
        <v>0</v>
      </c>
      <c r="D208" s="27">
        <f t="shared" si="74"/>
        <v>0</v>
      </c>
      <c r="E208" s="27">
        <f t="shared" si="74"/>
        <v>0</v>
      </c>
      <c r="F208" s="27">
        <f t="shared" si="74"/>
        <v>0</v>
      </c>
      <c r="G208" s="27">
        <f t="shared" si="74"/>
        <v>0</v>
      </c>
      <c r="H208" s="27">
        <f t="shared" si="74"/>
        <v>0</v>
      </c>
      <c r="I208" s="27">
        <f t="shared" si="74"/>
        <v>0</v>
      </c>
      <c r="J208" s="27">
        <f t="shared" si="74"/>
        <v>0</v>
      </c>
      <c r="K208" s="27">
        <f t="shared" si="74"/>
        <v>0</v>
      </c>
      <c r="L208" s="27">
        <f t="shared" si="74"/>
        <v>0</v>
      </c>
      <c r="M208" s="27">
        <f t="shared" si="74"/>
        <v>0</v>
      </c>
      <c r="N208" s="27">
        <f t="shared" si="74"/>
        <v>0</v>
      </c>
      <c r="O208" s="27">
        <f t="shared" si="74"/>
        <v>0</v>
      </c>
      <c r="P208" s="27">
        <f t="shared" si="74"/>
        <v>0</v>
      </c>
      <c r="Q208" s="27">
        <f t="shared" si="74"/>
        <v>0</v>
      </c>
      <c r="R208" s="27">
        <f t="shared" si="74"/>
        <v>0</v>
      </c>
      <c r="S208" s="27">
        <f t="shared" si="75"/>
        <v>0</v>
      </c>
      <c r="T208" s="27">
        <f t="shared" si="75"/>
        <v>0</v>
      </c>
      <c r="U208" s="27">
        <f t="shared" si="75"/>
        <v>0</v>
      </c>
      <c r="V208" s="27">
        <f t="shared" si="75"/>
        <v>0</v>
      </c>
      <c r="W208" s="27">
        <f t="shared" si="75"/>
        <v>0</v>
      </c>
      <c r="X208" s="27">
        <f t="shared" si="75"/>
        <v>0</v>
      </c>
      <c r="Y208" s="27">
        <f t="shared" si="75"/>
        <v>0</v>
      </c>
      <c r="Z208" s="27">
        <f t="shared" si="75"/>
        <v>0</v>
      </c>
      <c r="AA208" s="27">
        <f t="shared" si="75"/>
        <v>0</v>
      </c>
      <c r="AB208" s="27">
        <f t="shared" si="75"/>
        <v>0</v>
      </c>
      <c r="AC208" s="27">
        <f t="shared" si="75"/>
        <v>0</v>
      </c>
      <c r="AD208" s="27">
        <f t="shared" si="75"/>
        <v>0</v>
      </c>
      <c r="AE208" s="27">
        <f t="shared" si="75"/>
        <v>0</v>
      </c>
      <c r="AF208" s="27">
        <f t="shared" si="75"/>
        <v>0</v>
      </c>
      <c r="AG208" s="27">
        <f t="shared" si="75"/>
        <v>0</v>
      </c>
      <c r="AH208" s="27">
        <f t="shared" si="76"/>
        <v>0</v>
      </c>
      <c r="AI208" s="27">
        <f t="shared" si="76"/>
        <v>0</v>
      </c>
      <c r="AJ208" s="27">
        <f t="shared" si="76"/>
        <v>0</v>
      </c>
      <c r="AK208" s="27">
        <f t="shared" si="76"/>
        <v>0</v>
      </c>
      <c r="AL208" s="27">
        <f t="shared" si="76"/>
        <v>0</v>
      </c>
      <c r="AM208" s="27">
        <f t="shared" si="76"/>
        <v>0</v>
      </c>
      <c r="AN208" s="27">
        <f t="shared" si="76"/>
        <v>0</v>
      </c>
      <c r="AO208" s="27">
        <f t="shared" si="76"/>
        <v>0</v>
      </c>
      <c r="AP208" s="27">
        <f t="shared" si="76"/>
        <v>0</v>
      </c>
      <c r="AQ208" s="27">
        <f t="shared" si="76"/>
        <v>0</v>
      </c>
      <c r="AR208" s="27">
        <f t="shared" si="76"/>
        <v>0</v>
      </c>
      <c r="AS208" s="27">
        <f t="shared" si="76"/>
        <v>0</v>
      </c>
      <c r="AT208" s="27">
        <f t="shared" si="76"/>
        <v>0</v>
      </c>
      <c r="AU208" s="27">
        <f t="shared" si="76"/>
        <v>0</v>
      </c>
      <c r="AV208" s="27">
        <f t="shared" si="76"/>
        <v>0</v>
      </c>
      <c r="AW208" s="27">
        <f t="shared" ref="AW208:BY208" si="79">AW207</f>
        <v>0</v>
      </c>
      <c r="AX208" s="27">
        <f t="shared" si="79"/>
        <v>0</v>
      </c>
      <c r="AY208" s="27">
        <f t="shared" si="79"/>
        <v>0</v>
      </c>
      <c r="AZ208" s="27">
        <f t="shared" si="79"/>
        <v>0</v>
      </c>
      <c r="BA208" s="27">
        <f t="shared" si="79"/>
        <v>0</v>
      </c>
      <c r="BB208" s="27">
        <f t="shared" si="79"/>
        <v>0</v>
      </c>
      <c r="BC208" s="27">
        <f t="shared" si="79"/>
        <v>0</v>
      </c>
      <c r="BD208" s="27">
        <f t="shared" si="79"/>
        <v>0</v>
      </c>
      <c r="BE208" s="27">
        <f t="shared" si="79"/>
        <v>0</v>
      </c>
      <c r="BF208" s="27">
        <f t="shared" si="79"/>
        <v>0</v>
      </c>
      <c r="BG208" s="27">
        <f t="shared" si="79"/>
        <v>0</v>
      </c>
      <c r="BH208" s="27">
        <f t="shared" si="79"/>
        <v>0</v>
      </c>
      <c r="BI208" s="27">
        <f t="shared" si="79"/>
        <v>0</v>
      </c>
      <c r="BJ208" s="27">
        <f t="shared" si="79"/>
        <v>0</v>
      </c>
      <c r="BK208" s="27">
        <f t="shared" si="79"/>
        <v>0</v>
      </c>
      <c r="BL208" s="27">
        <f t="shared" si="79"/>
        <v>0</v>
      </c>
      <c r="BM208" s="27">
        <f t="shared" si="79"/>
        <v>0</v>
      </c>
      <c r="BN208" s="27">
        <f t="shared" si="79"/>
        <v>0</v>
      </c>
      <c r="BO208" s="27">
        <f t="shared" si="79"/>
        <v>0</v>
      </c>
      <c r="BP208" s="27">
        <f t="shared" si="79"/>
        <v>0</v>
      </c>
      <c r="BQ208" s="27">
        <f t="shared" si="79"/>
        <v>0</v>
      </c>
      <c r="BR208" s="27">
        <f t="shared" si="79"/>
        <v>0</v>
      </c>
      <c r="BS208" s="27">
        <f t="shared" si="79"/>
        <v>0</v>
      </c>
      <c r="BT208" s="27">
        <f t="shared" si="79"/>
        <v>0</v>
      </c>
      <c r="BU208" s="27">
        <f t="shared" si="79"/>
        <v>0</v>
      </c>
      <c r="BV208" s="27">
        <f t="shared" si="79"/>
        <v>0</v>
      </c>
      <c r="BW208" s="27">
        <f t="shared" si="79"/>
        <v>0</v>
      </c>
      <c r="BX208" s="27">
        <f t="shared" si="79"/>
        <v>0</v>
      </c>
      <c r="BY208" s="27">
        <f t="shared" si="79"/>
        <v>0</v>
      </c>
    </row>
    <row r="209" spans="2:77" outlineLevel="1">
      <c r="B209" s="25" t="s">
        <v>888</v>
      </c>
      <c r="C209" s="27">
        <f>C208</f>
        <v>0</v>
      </c>
      <c r="D209" s="27">
        <f t="shared" si="74"/>
        <v>0</v>
      </c>
      <c r="E209" s="27">
        <f t="shared" si="74"/>
        <v>0</v>
      </c>
      <c r="F209" s="27">
        <f t="shared" si="74"/>
        <v>0</v>
      </c>
      <c r="G209" s="27">
        <f t="shared" si="74"/>
        <v>0</v>
      </c>
      <c r="H209" s="27">
        <f t="shared" si="74"/>
        <v>0</v>
      </c>
      <c r="I209" s="27">
        <f t="shared" si="74"/>
        <v>0</v>
      </c>
      <c r="J209" s="27">
        <f t="shared" si="74"/>
        <v>0</v>
      </c>
      <c r="K209" s="27">
        <f t="shared" si="74"/>
        <v>0</v>
      </c>
      <c r="L209" s="27">
        <f t="shared" si="74"/>
        <v>0</v>
      </c>
      <c r="M209" s="27">
        <f t="shared" si="74"/>
        <v>0</v>
      </c>
      <c r="N209" s="27">
        <f t="shared" si="74"/>
        <v>0</v>
      </c>
      <c r="O209" s="27">
        <f t="shared" si="74"/>
        <v>0</v>
      </c>
      <c r="P209" s="27">
        <f t="shared" si="74"/>
        <v>0</v>
      </c>
      <c r="Q209" s="27">
        <f t="shared" si="74"/>
        <v>0</v>
      </c>
      <c r="R209" s="27">
        <f t="shared" si="74"/>
        <v>0</v>
      </c>
      <c r="S209" s="27">
        <f t="shared" si="75"/>
        <v>0</v>
      </c>
      <c r="T209" s="27">
        <f t="shared" si="75"/>
        <v>0</v>
      </c>
      <c r="U209" s="27">
        <f t="shared" si="75"/>
        <v>0</v>
      </c>
      <c r="V209" s="27">
        <f t="shared" si="75"/>
        <v>0</v>
      </c>
      <c r="W209" s="27">
        <f t="shared" si="75"/>
        <v>0</v>
      </c>
      <c r="X209" s="27">
        <f t="shared" si="75"/>
        <v>0</v>
      </c>
      <c r="Y209" s="27">
        <f t="shared" si="75"/>
        <v>0</v>
      </c>
      <c r="Z209" s="27">
        <f t="shared" si="75"/>
        <v>0</v>
      </c>
      <c r="AA209" s="27">
        <f t="shared" si="75"/>
        <v>0</v>
      </c>
      <c r="AB209" s="27">
        <f t="shared" si="75"/>
        <v>0</v>
      </c>
      <c r="AC209" s="27">
        <f t="shared" si="75"/>
        <v>0</v>
      </c>
      <c r="AD209" s="27">
        <f t="shared" si="75"/>
        <v>0</v>
      </c>
      <c r="AE209" s="27">
        <f t="shared" si="75"/>
        <v>0</v>
      </c>
      <c r="AF209" s="27">
        <f t="shared" si="75"/>
        <v>0</v>
      </c>
      <c r="AG209" s="27">
        <f t="shared" si="75"/>
        <v>0</v>
      </c>
      <c r="AH209" s="27">
        <f t="shared" si="76"/>
        <v>0</v>
      </c>
      <c r="AI209" s="27">
        <f t="shared" si="76"/>
        <v>0</v>
      </c>
      <c r="AJ209" s="27">
        <f t="shared" si="76"/>
        <v>0</v>
      </c>
      <c r="AK209" s="27">
        <f t="shared" si="76"/>
        <v>0</v>
      </c>
      <c r="AL209" s="27">
        <f t="shared" si="76"/>
        <v>0</v>
      </c>
      <c r="AM209" s="27">
        <f t="shared" si="76"/>
        <v>0</v>
      </c>
      <c r="AN209" s="27">
        <f t="shared" si="76"/>
        <v>0</v>
      </c>
      <c r="AO209" s="27">
        <f t="shared" si="76"/>
        <v>0</v>
      </c>
      <c r="AP209" s="27">
        <f t="shared" si="76"/>
        <v>0</v>
      </c>
      <c r="AQ209" s="27">
        <f t="shared" si="76"/>
        <v>0</v>
      </c>
      <c r="AR209" s="27">
        <f t="shared" si="76"/>
        <v>0</v>
      </c>
      <c r="AS209" s="27">
        <f t="shared" si="76"/>
        <v>0</v>
      </c>
      <c r="AT209" s="27">
        <f t="shared" si="76"/>
        <v>0</v>
      </c>
      <c r="AU209" s="27">
        <f t="shared" si="76"/>
        <v>0</v>
      </c>
      <c r="AV209" s="27">
        <f t="shared" si="76"/>
        <v>0</v>
      </c>
      <c r="AW209" s="27">
        <f t="shared" ref="AW209:BY209" si="80">AW208</f>
        <v>0</v>
      </c>
      <c r="AX209" s="27">
        <f t="shared" si="80"/>
        <v>0</v>
      </c>
      <c r="AY209" s="27">
        <f t="shared" si="80"/>
        <v>0</v>
      </c>
      <c r="AZ209" s="27">
        <f t="shared" si="80"/>
        <v>0</v>
      </c>
      <c r="BA209" s="27">
        <f t="shared" si="80"/>
        <v>0</v>
      </c>
      <c r="BB209" s="27">
        <f t="shared" si="80"/>
        <v>0</v>
      </c>
      <c r="BC209" s="27">
        <f t="shared" si="80"/>
        <v>0</v>
      </c>
      <c r="BD209" s="27">
        <f t="shared" si="80"/>
        <v>0</v>
      </c>
      <c r="BE209" s="27">
        <f t="shared" si="80"/>
        <v>0</v>
      </c>
      <c r="BF209" s="27">
        <f t="shared" si="80"/>
        <v>0</v>
      </c>
      <c r="BG209" s="27">
        <f t="shared" si="80"/>
        <v>0</v>
      </c>
      <c r="BH209" s="27">
        <f t="shared" si="80"/>
        <v>0</v>
      </c>
      <c r="BI209" s="27">
        <f t="shared" si="80"/>
        <v>0</v>
      </c>
      <c r="BJ209" s="27">
        <f t="shared" si="80"/>
        <v>0</v>
      </c>
      <c r="BK209" s="27">
        <f t="shared" si="80"/>
        <v>0</v>
      </c>
      <c r="BL209" s="27">
        <f t="shared" si="80"/>
        <v>0</v>
      </c>
      <c r="BM209" s="27">
        <f t="shared" si="80"/>
        <v>0</v>
      </c>
      <c r="BN209" s="27">
        <f t="shared" si="80"/>
        <v>0</v>
      </c>
      <c r="BO209" s="27">
        <f t="shared" si="80"/>
        <v>0</v>
      </c>
      <c r="BP209" s="27">
        <f t="shared" si="80"/>
        <v>0</v>
      </c>
      <c r="BQ209" s="27">
        <f t="shared" si="80"/>
        <v>0</v>
      </c>
      <c r="BR209" s="27">
        <f t="shared" si="80"/>
        <v>0</v>
      </c>
      <c r="BS209" s="27">
        <f t="shared" si="80"/>
        <v>0</v>
      </c>
      <c r="BT209" s="27">
        <f t="shared" si="80"/>
        <v>0</v>
      </c>
      <c r="BU209" s="27">
        <f t="shared" si="80"/>
        <v>0</v>
      </c>
      <c r="BV209" s="27">
        <f t="shared" si="80"/>
        <v>0</v>
      </c>
      <c r="BW209" s="27">
        <f t="shared" si="80"/>
        <v>0</v>
      </c>
      <c r="BX209" s="27">
        <f t="shared" si="80"/>
        <v>0</v>
      </c>
      <c r="BY209" s="27">
        <f t="shared" si="80"/>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1">C211</f>
        <v>0</v>
      </c>
      <c r="D212" s="27">
        <f t="shared" si="81"/>
        <v>0</v>
      </c>
      <c r="E212" s="27">
        <f t="shared" si="81"/>
        <v>0</v>
      </c>
      <c r="F212" s="27">
        <f t="shared" si="81"/>
        <v>0</v>
      </c>
      <c r="G212" s="27">
        <f t="shared" si="81"/>
        <v>0</v>
      </c>
      <c r="H212" s="27">
        <f t="shared" si="81"/>
        <v>0</v>
      </c>
      <c r="I212" s="27">
        <f t="shared" si="81"/>
        <v>0</v>
      </c>
      <c r="J212" s="27">
        <f t="shared" si="81"/>
        <v>0</v>
      </c>
      <c r="K212" s="27">
        <f t="shared" si="81"/>
        <v>0</v>
      </c>
      <c r="L212" s="27">
        <f t="shared" si="81"/>
        <v>0</v>
      </c>
      <c r="M212" s="27">
        <f t="shared" si="81"/>
        <v>0</v>
      </c>
      <c r="N212" s="27">
        <f t="shared" si="81"/>
        <v>0</v>
      </c>
      <c r="O212" s="27">
        <f t="shared" si="81"/>
        <v>0</v>
      </c>
      <c r="P212" s="27">
        <f t="shared" si="81"/>
        <v>0</v>
      </c>
      <c r="Q212" s="27">
        <f t="shared" si="81"/>
        <v>0</v>
      </c>
      <c r="R212" s="27">
        <f t="shared" si="81"/>
        <v>0</v>
      </c>
      <c r="S212" s="27">
        <f t="shared" si="81"/>
        <v>0</v>
      </c>
      <c r="T212" s="27">
        <f t="shared" si="81"/>
        <v>0</v>
      </c>
      <c r="U212" s="27">
        <f t="shared" si="81"/>
        <v>0</v>
      </c>
      <c r="V212" s="27">
        <f t="shared" si="81"/>
        <v>0</v>
      </c>
      <c r="W212" s="27">
        <f t="shared" si="81"/>
        <v>0</v>
      </c>
      <c r="X212" s="27">
        <f t="shared" si="81"/>
        <v>0</v>
      </c>
      <c r="Y212" s="27">
        <f t="shared" si="81"/>
        <v>0</v>
      </c>
      <c r="Z212" s="27">
        <f t="shared" si="81"/>
        <v>0</v>
      </c>
      <c r="AA212" s="27">
        <f t="shared" si="81"/>
        <v>0</v>
      </c>
      <c r="AB212" s="27">
        <f t="shared" si="81"/>
        <v>0</v>
      </c>
      <c r="AC212" s="27">
        <f t="shared" si="81"/>
        <v>0</v>
      </c>
      <c r="AD212" s="27">
        <f t="shared" si="81"/>
        <v>0</v>
      </c>
      <c r="AE212" s="27">
        <f t="shared" si="81"/>
        <v>0</v>
      </c>
      <c r="AF212" s="27">
        <f t="shared" si="81"/>
        <v>0</v>
      </c>
      <c r="AG212" s="27">
        <f t="shared" si="81"/>
        <v>0</v>
      </c>
      <c r="AH212" s="27">
        <f t="shared" si="81"/>
        <v>0</v>
      </c>
      <c r="AI212" s="27">
        <f t="shared" si="81"/>
        <v>0</v>
      </c>
      <c r="AJ212" s="27">
        <f t="shared" si="81"/>
        <v>0</v>
      </c>
      <c r="AK212" s="27">
        <f t="shared" si="81"/>
        <v>0</v>
      </c>
      <c r="AL212" s="27">
        <f t="shared" si="81"/>
        <v>0</v>
      </c>
      <c r="AM212" s="27">
        <f t="shared" si="81"/>
        <v>0</v>
      </c>
      <c r="AN212" s="27">
        <f t="shared" si="81"/>
        <v>0</v>
      </c>
      <c r="AO212" s="27">
        <f t="shared" si="81"/>
        <v>0</v>
      </c>
      <c r="AP212" s="27">
        <f t="shared" si="81"/>
        <v>0</v>
      </c>
      <c r="AQ212" s="27">
        <f t="shared" si="81"/>
        <v>0</v>
      </c>
      <c r="AR212" s="27">
        <f t="shared" si="81"/>
        <v>0</v>
      </c>
      <c r="AS212" s="27">
        <f t="shared" si="81"/>
        <v>0</v>
      </c>
      <c r="AT212" s="27">
        <f t="shared" si="81"/>
        <v>0</v>
      </c>
      <c r="AU212" s="27">
        <f t="shared" si="81"/>
        <v>0</v>
      </c>
      <c r="AV212" s="27">
        <f t="shared" ref="AV212:BY212" si="82">AV211</f>
        <v>0</v>
      </c>
      <c r="AW212" s="27">
        <f t="shared" si="82"/>
        <v>0</v>
      </c>
      <c r="AX212" s="27">
        <f t="shared" si="82"/>
        <v>0</v>
      </c>
      <c r="AY212" s="27">
        <f t="shared" si="82"/>
        <v>0</v>
      </c>
      <c r="AZ212" s="27">
        <f t="shared" si="82"/>
        <v>0</v>
      </c>
      <c r="BA212" s="27">
        <f t="shared" si="82"/>
        <v>0</v>
      </c>
      <c r="BB212" s="27">
        <f t="shared" si="82"/>
        <v>0</v>
      </c>
      <c r="BC212" s="27">
        <f t="shared" si="82"/>
        <v>0</v>
      </c>
      <c r="BD212" s="27">
        <f t="shared" si="82"/>
        <v>0</v>
      </c>
      <c r="BE212" s="27">
        <f t="shared" si="82"/>
        <v>0</v>
      </c>
      <c r="BF212" s="27">
        <f t="shared" si="82"/>
        <v>0</v>
      </c>
      <c r="BG212" s="27">
        <f t="shared" si="82"/>
        <v>0</v>
      </c>
      <c r="BH212" s="27">
        <f t="shared" si="82"/>
        <v>0</v>
      </c>
      <c r="BI212" s="27">
        <f t="shared" si="82"/>
        <v>0</v>
      </c>
      <c r="BJ212" s="27">
        <f t="shared" si="82"/>
        <v>0</v>
      </c>
      <c r="BK212" s="27">
        <f t="shared" si="82"/>
        <v>0</v>
      </c>
      <c r="BL212" s="27">
        <f t="shared" si="82"/>
        <v>0</v>
      </c>
      <c r="BM212" s="27">
        <f t="shared" si="82"/>
        <v>0</v>
      </c>
      <c r="BN212" s="27">
        <f t="shared" si="82"/>
        <v>0</v>
      </c>
      <c r="BO212" s="27">
        <f t="shared" si="82"/>
        <v>0</v>
      </c>
      <c r="BP212" s="27">
        <f t="shared" si="82"/>
        <v>0</v>
      </c>
      <c r="BQ212" s="27">
        <f t="shared" si="82"/>
        <v>0</v>
      </c>
      <c r="BR212" s="27">
        <f t="shared" si="82"/>
        <v>0</v>
      </c>
      <c r="BS212" s="27">
        <f t="shared" si="82"/>
        <v>0</v>
      </c>
      <c r="BT212" s="27">
        <f t="shared" si="82"/>
        <v>0</v>
      </c>
      <c r="BU212" s="27">
        <f t="shared" si="82"/>
        <v>0</v>
      </c>
      <c r="BV212" s="27">
        <f t="shared" si="82"/>
        <v>0</v>
      </c>
      <c r="BW212" s="27">
        <f t="shared" si="82"/>
        <v>0</v>
      </c>
      <c r="BX212" s="27">
        <f t="shared" si="82"/>
        <v>0</v>
      </c>
      <c r="BY212" s="27">
        <f t="shared" si="82"/>
        <v>0</v>
      </c>
    </row>
    <row r="213" spans="2:77" outlineLevel="1">
      <c r="B213" s="25" t="s">
        <v>887</v>
      </c>
      <c r="C213" s="27">
        <f t="shared" si="81"/>
        <v>0</v>
      </c>
      <c r="D213" s="27">
        <f t="shared" si="81"/>
        <v>0</v>
      </c>
      <c r="E213" s="27">
        <f t="shared" si="81"/>
        <v>0</v>
      </c>
      <c r="F213" s="27">
        <f t="shared" si="81"/>
        <v>0</v>
      </c>
      <c r="G213" s="27">
        <f t="shared" si="81"/>
        <v>0</v>
      </c>
      <c r="H213" s="27">
        <f t="shared" si="81"/>
        <v>0</v>
      </c>
      <c r="I213" s="27">
        <f t="shared" si="81"/>
        <v>0</v>
      </c>
      <c r="J213" s="27">
        <f t="shared" si="81"/>
        <v>0</v>
      </c>
      <c r="K213" s="27">
        <f t="shared" si="81"/>
        <v>0</v>
      </c>
      <c r="L213" s="27">
        <f t="shared" si="81"/>
        <v>0</v>
      </c>
      <c r="M213" s="27">
        <f t="shared" si="81"/>
        <v>0</v>
      </c>
      <c r="N213" s="27">
        <f t="shared" si="81"/>
        <v>0</v>
      </c>
      <c r="O213" s="27">
        <f t="shared" si="81"/>
        <v>0</v>
      </c>
      <c r="P213" s="27">
        <f t="shared" si="81"/>
        <v>0</v>
      </c>
      <c r="Q213" s="27">
        <f t="shared" si="81"/>
        <v>0</v>
      </c>
      <c r="R213" s="27">
        <f t="shared" si="81"/>
        <v>0</v>
      </c>
      <c r="S213" s="27">
        <f t="shared" si="81"/>
        <v>0</v>
      </c>
      <c r="T213" s="27">
        <f t="shared" si="81"/>
        <v>0</v>
      </c>
      <c r="U213" s="27">
        <f t="shared" si="81"/>
        <v>0</v>
      </c>
      <c r="V213" s="27">
        <f t="shared" si="81"/>
        <v>0</v>
      </c>
      <c r="W213" s="27">
        <f t="shared" si="81"/>
        <v>0</v>
      </c>
      <c r="X213" s="27">
        <f t="shared" si="81"/>
        <v>0</v>
      </c>
      <c r="Y213" s="27">
        <f t="shared" si="81"/>
        <v>0</v>
      </c>
      <c r="Z213" s="27">
        <f t="shared" si="81"/>
        <v>0</v>
      </c>
      <c r="AA213" s="27">
        <f t="shared" si="81"/>
        <v>0</v>
      </c>
      <c r="AB213" s="27">
        <f t="shared" si="81"/>
        <v>0</v>
      </c>
      <c r="AC213" s="27">
        <f t="shared" si="81"/>
        <v>0</v>
      </c>
      <c r="AD213" s="27">
        <f t="shared" si="81"/>
        <v>0</v>
      </c>
      <c r="AE213" s="27">
        <f t="shared" si="81"/>
        <v>0</v>
      </c>
      <c r="AF213" s="27">
        <f t="shared" si="81"/>
        <v>0</v>
      </c>
      <c r="AG213" s="27">
        <f t="shared" si="81"/>
        <v>0</v>
      </c>
      <c r="AH213" s="27">
        <f t="shared" si="81"/>
        <v>0</v>
      </c>
      <c r="AI213" s="27">
        <f t="shared" si="81"/>
        <v>0</v>
      </c>
      <c r="AJ213" s="27">
        <f t="shared" si="81"/>
        <v>0</v>
      </c>
      <c r="AK213" s="27">
        <f t="shared" si="81"/>
        <v>0</v>
      </c>
      <c r="AL213" s="27">
        <f t="shared" si="81"/>
        <v>0</v>
      </c>
      <c r="AM213" s="27">
        <f t="shared" si="81"/>
        <v>0</v>
      </c>
      <c r="AN213" s="27">
        <f t="shared" si="81"/>
        <v>0</v>
      </c>
      <c r="AO213" s="27">
        <f t="shared" si="81"/>
        <v>0</v>
      </c>
      <c r="AP213" s="27">
        <f t="shared" si="81"/>
        <v>0</v>
      </c>
      <c r="AQ213" s="27">
        <f t="shared" si="81"/>
        <v>0</v>
      </c>
      <c r="AR213" s="27">
        <f t="shared" si="81"/>
        <v>0</v>
      </c>
      <c r="AS213" s="27">
        <f t="shared" si="81"/>
        <v>0</v>
      </c>
      <c r="AT213" s="27">
        <f t="shared" si="81"/>
        <v>0</v>
      </c>
      <c r="AU213" s="27">
        <f t="shared" si="81"/>
        <v>0</v>
      </c>
      <c r="AV213" s="27">
        <f t="shared" ref="AV213:BY213" si="83">AV212</f>
        <v>0</v>
      </c>
      <c r="AW213" s="27">
        <f t="shared" si="83"/>
        <v>0</v>
      </c>
      <c r="AX213" s="27">
        <f t="shared" si="83"/>
        <v>0</v>
      </c>
      <c r="AY213" s="27">
        <f t="shared" si="83"/>
        <v>0</v>
      </c>
      <c r="AZ213" s="27">
        <f t="shared" si="83"/>
        <v>0</v>
      </c>
      <c r="BA213" s="27">
        <f t="shared" si="83"/>
        <v>0</v>
      </c>
      <c r="BB213" s="27">
        <f t="shared" si="83"/>
        <v>0</v>
      </c>
      <c r="BC213" s="27">
        <f t="shared" si="83"/>
        <v>0</v>
      </c>
      <c r="BD213" s="27">
        <f t="shared" si="83"/>
        <v>0</v>
      </c>
      <c r="BE213" s="27">
        <f t="shared" si="83"/>
        <v>0</v>
      </c>
      <c r="BF213" s="27">
        <f t="shared" si="83"/>
        <v>0</v>
      </c>
      <c r="BG213" s="27">
        <f t="shared" si="83"/>
        <v>0</v>
      </c>
      <c r="BH213" s="27">
        <f t="shared" si="83"/>
        <v>0</v>
      </c>
      <c r="BI213" s="27">
        <f t="shared" si="83"/>
        <v>0</v>
      </c>
      <c r="BJ213" s="27">
        <f t="shared" si="83"/>
        <v>0</v>
      </c>
      <c r="BK213" s="27">
        <f t="shared" si="83"/>
        <v>0</v>
      </c>
      <c r="BL213" s="27">
        <f t="shared" si="83"/>
        <v>0</v>
      </c>
      <c r="BM213" s="27">
        <f t="shared" si="83"/>
        <v>0</v>
      </c>
      <c r="BN213" s="27">
        <f t="shared" si="83"/>
        <v>0</v>
      </c>
      <c r="BO213" s="27">
        <f t="shared" si="83"/>
        <v>0</v>
      </c>
      <c r="BP213" s="27">
        <f t="shared" si="83"/>
        <v>0</v>
      </c>
      <c r="BQ213" s="27">
        <f t="shared" si="83"/>
        <v>0</v>
      </c>
      <c r="BR213" s="27">
        <f t="shared" si="83"/>
        <v>0</v>
      </c>
      <c r="BS213" s="27">
        <f t="shared" si="83"/>
        <v>0</v>
      </c>
      <c r="BT213" s="27">
        <f t="shared" si="83"/>
        <v>0</v>
      </c>
      <c r="BU213" s="27">
        <f t="shared" si="83"/>
        <v>0</v>
      </c>
      <c r="BV213" s="27">
        <f t="shared" si="83"/>
        <v>0</v>
      </c>
      <c r="BW213" s="27">
        <f t="shared" si="83"/>
        <v>0</v>
      </c>
      <c r="BX213" s="27">
        <f t="shared" si="83"/>
        <v>0</v>
      </c>
      <c r="BY213" s="27">
        <f t="shared" si="83"/>
        <v>0</v>
      </c>
    </row>
    <row r="214" spans="2:77" outlineLevel="1">
      <c r="B214" s="25" t="s">
        <v>888</v>
      </c>
      <c r="C214" s="27">
        <f t="shared" si="81"/>
        <v>0</v>
      </c>
      <c r="D214" s="27">
        <f t="shared" si="81"/>
        <v>0</v>
      </c>
      <c r="E214" s="27">
        <f t="shared" si="81"/>
        <v>0</v>
      </c>
      <c r="F214" s="27">
        <f t="shared" si="81"/>
        <v>0</v>
      </c>
      <c r="G214" s="27">
        <f t="shared" si="81"/>
        <v>0</v>
      </c>
      <c r="H214" s="27">
        <f t="shared" si="81"/>
        <v>0</v>
      </c>
      <c r="I214" s="27">
        <f t="shared" si="81"/>
        <v>0</v>
      </c>
      <c r="J214" s="27">
        <f t="shared" si="81"/>
        <v>0</v>
      </c>
      <c r="K214" s="27">
        <f t="shared" si="81"/>
        <v>0</v>
      </c>
      <c r="L214" s="27">
        <f t="shared" si="81"/>
        <v>0</v>
      </c>
      <c r="M214" s="27">
        <f t="shared" si="81"/>
        <v>0</v>
      </c>
      <c r="N214" s="27">
        <f t="shared" si="81"/>
        <v>0</v>
      </c>
      <c r="O214" s="27">
        <f t="shared" si="81"/>
        <v>0</v>
      </c>
      <c r="P214" s="27">
        <f t="shared" si="81"/>
        <v>0</v>
      </c>
      <c r="Q214" s="27">
        <f t="shared" si="81"/>
        <v>0</v>
      </c>
      <c r="R214" s="27">
        <f t="shared" si="81"/>
        <v>0</v>
      </c>
      <c r="S214" s="27">
        <f t="shared" si="81"/>
        <v>0</v>
      </c>
      <c r="T214" s="27">
        <f t="shared" si="81"/>
        <v>0</v>
      </c>
      <c r="U214" s="27">
        <f t="shared" si="81"/>
        <v>0</v>
      </c>
      <c r="V214" s="27">
        <f t="shared" si="81"/>
        <v>0</v>
      </c>
      <c r="W214" s="27">
        <f t="shared" si="81"/>
        <v>0</v>
      </c>
      <c r="X214" s="27">
        <f t="shared" si="81"/>
        <v>0</v>
      </c>
      <c r="Y214" s="27">
        <f t="shared" si="81"/>
        <v>0</v>
      </c>
      <c r="Z214" s="27">
        <f t="shared" si="81"/>
        <v>0</v>
      </c>
      <c r="AA214" s="27">
        <f t="shared" si="81"/>
        <v>0</v>
      </c>
      <c r="AB214" s="27">
        <f t="shared" si="81"/>
        <v>0</v>
      </c>
      <c r="AC214" s="27">
        <f t="shared" si="81"/>
        <v>0</v>
      </c>
      <c r="AD214" s="27">
        <f t="shared" si="81"/>
        <v>0</v>
      </c>
      <c r="AE214" s="27">
        <f t="shared" si="81"/>
        <v>0</v>
      </c>
      <c r="AF214" s="27">
        <f t="shared" si="81"/>
        <v>0</v>
      </c>
      <c r="AG214" s="27">
        <f t="shared" si="81"/>
        <v>0</v>
      </c>
      <c r="AH214" s="27">
        <f t="shared" si="81"/>
        <v>0</v>
      </c>
      <c r="AI214" s="27">
        <f t="shared" si="81"/>
        <v>0</v>
      </c>
      <c r="AJ214" s="27">
        <f t="shared" si="81"/>
        <v>0</v>
      </c>
      <c r="AK214" s="27">
        <f t="shared" si="81"/>
        <v>0</v>
      </c>
      <c r="AL214" s="27">
        <f t="shared" si="81"/>
        <v>0</v>
      </c>
      <c r="AM214" s="27">
        <f t="shared" si="81"/>
        <v>0</v>
      </c>
      <c r="AN214" s="27">
        <f t="shared" si="81"/>
        <v>0</v>
      </c>
      <c r="AO214" s="27">
        <f t="shared" si="81"/>
        <v>0</v>
      </c>
      <c r="AP214" s="27">
        <f t="shared" si="81"/>
        <v>0</v>
      </c>
      <c r="AQ214" s="27">
        <f t="shared" si="81"/>
        <v>0</v>
      </c>
      <c r="AR214" s="27">
        <f t="shared" si="81"/>
        <v>0</v>
      </c>
      <c r="AS214" s="27">
        <f t="shared" si="81"/>
        <v>0</v>
      </c>
      <c r="AT214" s="27">
        <f t="shared" si="81"/>
        <v>0</v>
      </c>
      <c r="AU214" s="27">
        <f t="shared" si="81"/>
        <v>0</v>
      </c>
      <c r="AV214" s="27">
        <f t="shared" ref="AV214:BY214" si="84">AV213</f>
        <v>0</v>
      </c>
      <c r="AW214" s="27">
        <f t="shared" si="84"/>
        <v>0</v>
      </c>
      <c r="AX214" s="27">
        <f t="shared" si="84"/>
        <v>0</v>
      </c>
      <c r="AY214" s="27">
        <f t="shared" si="84"/>
        <v>0</v>
      </c>
      <c r="AZ214" s="27">
        <f t="shared" si="84"/>
        <v>0</v>
      </c>
      <c r="BA214" s="27">
        <f t="shared" si="84"/>
        <v>0</v>
      </c>
      <c r="BB214" s="27">
        <f t="shared" si="84"/>
        <v>0</v>
      </c>
      <c r="BC214" s="27">
        <f t="shared" si="84"/>
        <v>0</v>
      </c>
      <c r="BD214" s="27">
        <f t="shared" si="84"/>
        <v>0</v>
      </c>
      <c r="BE214" s="27">
        <f t="shared" si="84"/>
        <v>0</v>
      </c>
      <c r="BF214" s="27">
        <f t="shared" si="84"/>
        <v>0</v>
      </c>
      <c r="BG214" s="27">
        <f t="shared" si="84"/>
        <v>0</v>
      </c>
      <c r="BH214" s="27">
        <f t="shared" si="84"/>
        <v>0</v>
      </c>
      <c r="BI214" s="27">
        <f t="shared" si="84"/>
        <v>0</v>
      </c>
      <c r="BJ214" s="27">
        <f t="shared" si="84"/>
        <v>0</v>
      </c>
      <c r="BK214" s="27">
        <f t="shared" si="84"/>
        <v>0</v>
      </c>
      <c r="BL214" s="27">
        <f t="shared" si="84"/>
        <v>0</v>
      </c>
      <c r="BM214" s="27">
        <f t="shared" si="84"/>
        <v>0</v>
      </c>
      <c r="BN214" s="27">
        <f t="shared" si="84"/>
        <v>0</v>
      </c>
      <c r="BO214" s="27">
        <f t="shared" si="84"/>
        <v>0</v>
      </c>
      <c r="BP214" s="27">
        <f t="shared" si="84"/>
        <v>0</v>
      </c>
      <c r="BQ214" s="27">
        <f t="shared" si="84"/>
        <v>0</v>
      </c>
      <c r="BR214" s="27">
        <f t="shared" si="84"/>
        <v>0</v>
      </c>
      <c r="BS214" s="27">
        <f t="shared" si="84"/>
        <v>0</v>
      </c>
      <c r="BT214" s="27">
        <f t="shared" si="84"/>
        <v>0</v>
      </c>
      <c r="BU214" s="27">
        <f t="shared" si="84"/>
        <v>0</v>
      </c>
      <c r="BV214" s="27">
        <f t="shared" si="84"/>
        <v>0</v>
      </c>
      <c r="BW214" s="27">
        <f t="shared" si="84"/>
        <v>0</v>
      </c>
      <c r="BX214" s="27">
        <f t="shared" si="84"/>
        <v>0</v>
      </c>
      <c r="BY214" s="27">
        <f t="shared" si="84"/>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5">C216</f>
        <v>0</v>
      </c>
      <c r="D217" s="27">
        <f t="shared" si="85"/>
        <v>0</v>
      </c>
      <c r="E217" s="27">
        <f t="shared" si="85"/>
        <v>0</v>
      </c>
      <c r="F217" s="27">
        <f t="shared" si="85"/>
        <v>0</v>
      </c>
      <c r="G217" s="27">
        <f t="shared" si="85"/>
        <v>0</v>
      </c>
      <c r="H217" s="27">
        <f t="shared" si="85"/>
        <v>0</v>
      </c>
      <c r="I217" s="27">
        <f t="shared" si="85"/>
        <v>0</v>
      </c>
      <c r="J217" s="27">
        <f t="shared" si="85"/>
        <v>0</v>
      </c>
      <c r="K217" s="27">
        <f t="shared" si="85"/>
        <v>0</v>
      </c>
      <c r="L217" s="27">
        <f t="shared" si="85"/>
        <v>0</v>
      </c>
      <c r="M217" s="27">
        <f t="shared" si="85"/>
        <v>0</v>
      </c>
      <c r="N217" s="27">
        <f t="shared" si="85"/>
        <v>0</v>
      </c>
      <c r="O217" s="27">
        <f t="shared" si="85"/>
        <v>0</v>
      </c>
      <c r="P217" s="27">
        <f t="shared" si="85"/>
        <v>0</v>
      </c>
      <c r="Q217" s="27">
        <f t="shared" si="85"/>
        <v>0</v>
      </c>
      <c r="R217" s="27">
        <f t="shared" si="85"/>
        <v>150</v>
      </c>
      <c r="S217" s="27">
        <f t="shared" si="85"/>
        <v>0</v>
      </c>
      <c r="T217" s="27">
        <f t="shared" si="85"/>
        <v>0</v>
      </c>
      <c r="U217" s="27">
        <f t="shared" si="85"/>
        <v>0</v>
      </c>
      <c r="V217" s="27">
        <f t="shared" si="85"/>
        <v>0</v>
      </c>
      <c r="W217" s="27">
        <f t="shared" si="85"/>
        <v>0</v>
      </c>
      <c r="X217" s="27">
        <f t="shared" si="85"/>
        <v>0</v>
      </c>
      <c r="Y217" s="27">
        <f t="shared" si="85"/>
        <v>0</v>
      </c>
      <c r="Z217" s="27">
        <f t="shared" si="85"/>
        <v>0</v>
      </c>
      <c r="AA217" s="27">
        <f t="shared" si="85"/>
        <v>0</v>
      </c>
      <c r="AB217" s="27">
        <f t="shared" si="85"/>
        <v>0</v>
      </c>
      <c r="AC217" s="27">
        <f t="shared" si="85"/>
        <v>0</v>
      </c>
      <c r="AD217" s="27">
        <f t="shared" si="85"/>
        <v>0</v>
      </c>
      <c r="AE217" s="27">
        <f t="shared" si="85"/>
        <v>0</v>
      </c>
      <c r="AF217" s="27">
        <f t="shared" si="85"/>
        <v>0</v>
      </c>
      <c r="AG217" s="27">
        <f t="shared" si="85"/>
        <v>0</v>
      </c>
      <c r="AH217" s="27">
        <f t="shared" si="85"/>
        <v>0</v>
      </c>
      <c r="AI217" s="27">
        <f t="shared" si="85"/>
        <v>0</v>
      </c>
      <c r="AJ217" s="27">
        <f t="shared" si="85"/>
        <v>0</v>
      </c>
      <c r="AK217" s="27">
        <f t="shared" si="85"/>
        <v>0</v>
      </c>
      <c r="AL217" s="27">
        <f t="shared" si="85"/>
        <v>0</v>
      </c>
      <c r="AM217" s="27">
        <f t="shared" si="85"/>
        <v>0</v>
      </c>
      <c r="AN217" s="27">
        <f t="shared" si="85"/>
        <v>0</v>
      </c>
      <c r="AO217" s="27">
        <f t="shared" si="85"/>
        <v>0</v>
      </c>
      <c r="AP217" s="27">
        <f t="shared" si="85"/>
        <v>0</v>
      </c>
      <c r="AQ217" s="27">
        <f t="shared" si="85"/>
        <v>0</v>
      </c>
      <c r="AR217" s="27">
        <f t="shared" si="85"/>
        <v>0</v>
      </c>
      <c r="AS217" s="27">
        <f t="shared" si="85"/>
        <v>0</v>
      </c>
      <c r="AT217" s="27">
        <f t="shared" si="85"/>
        <v>0</v>
      </c>
      <c r="AU217" s="27">
        <f t="shared" si="85"/>
        <v>0</v>
      </c>
      <c r="AV217" s="27">
        <f t="shared" ref="AV217:BY217" si="86">AV216</f>
        <v>0</v>
      </c>
      <c r="AW217" s="27">
        <f t="shared" si="86"/>
        <v>0</v>
      </c>
      <c r="AX217" s="27">
        <f t="shared" si="86"/>
        <v>0</v>
      </c>
      <c r="AY217" s="27">
        <f t="shared" si="86"/>
        <v>0</v>
      </c>
      <c r="AZ217" s="27">
        <f t="shared" si="86"/>
        <v>0</v>
      </c>
      <c r="BA217" s="27">
        <f t="shared" si="86"/>
        <v>0</v>
      </c>
      <c r="BB217" s="27">
        <f t="shared" si="86"/>
        <v>0</v>
      </c>
      <c r="BC217" s="27">
        <f t="shared" si="86"/>
        <v>0</v>
      </c>
      <c r="BD217" s="27">
        <f t="shared" si="86"/>
        <v>0</v>
      </c>
      <c r="BE217" s="27">
        <f t="shared" si="86"/>
        <v>0</v>
      </c>
      <c r="BF217" s="27">
        <f t="shared" si="86"/>
        <v>0</v>
      </c>
      <c r="BG217" s="27">
        <f t="shared" si="86"/>
        <v>0</v>
      </c>
      <c r="BH217" s="27">
        <f t="shared" si="86"/>
        <v>0</v>
      </c>
      <c r="BI217" s="27">
        <f t="shared" si="86"/>
        <v>0</v>
      </c>
      <c r="BJ217" s="27">
        <f t="shared" si="86"/>
        <v>0</v>
      </c>
      <c r="BK217" s="27">
        <f t="shared" si="86"/>
        <v>150</v>
      </c>
      <c r="BL217" s="27">
        <f t="shared" si="86"/>
        <v>0</v>
      </c>
      <c r="BM217" s="27">
        <f t="shared" si="86"/>
        <v>0</v>
      </c>
      <c r="BN217" s="27">
        <f t="shared" si="86"/>
        <v>0</v>
      </c>
      <c r="BO217" s="27">
        <f t="shared" si="86"/>
        <v>0</v>
      </c>
      <c r="BP217" s="27">
        <f t="shared" si="86"/>
        <v>0</v>
      </c>
      <c r="BQ217" s="27">
        <f t="shared" si="86"/>
        <v>0</v>
      </c>
      <c r="BR217" s="27">
        <f t="shared" si="86"/>
        <v>0</v>
      </c>
      <c r="BS217" s="27">
        <f t="shared" si="86"/>
        <v>0</v>
      </c>
      <c r="BT217" s="27">
        <f t="shared" si="86"/>
        <v>0</v>
      </c>
      <c r="BU217" s="27">
        <f t="shared" si="86"/>
        <v>0</v>
      </c>
      <c r="BV217" s="27">
        <f t="shared" si="86"/>
        <v>0</v>
      </c>
      <c r="BW217" s="27">
        <f t="shared" si="86"/>
        <v>0</v>
      </c>
      <c r="BX217" s="27">
        <f t="shared" si="86"/>
        <v>0</v>
      </c>
      <c r="BY217" s="27">
        <f t="shared" si="86"/>
        <v>0</v>
      </c>
    </row>
    <row r="218" spans="2:77" outlineLevel="1">
      <c r="B218" s="25" t="s">
        <v>887</v>
      </c>
      <c r="C218" s="27">
        <f t="shared" si="85"/>
        <v>0</v>
      </c>
      <c r="D218" s="27">
        <f t="shared" si="85"/>
        <v>0</v>
      </c>
      <c r="E218" s="27">
        <f t="shared" si="85"/>
        <v>0</v>
      </c>
      <c r="F218" s="27">
        <f t="shared" si="85"/>
        <v>0</v>
      </c>
      <c r="G218" s="27">
        <f t="shared" si="85"/>
        <v>0</v>
      </c>
      <c r="H218" s="27">
        <f t="shared" si="85"/>
        <v>0</v>
      </c>
      <c r="I218" s="27">
        <f t="shared" si="85"/>
        <v>0</v>
      </c>
      <c r="J218" s="27">
        <f t="shared" si="85"/>
        <v>0</v>
      </c>
      <c r="K218" s="27">
        <f t="shared" si="85"/>
        <v>0</v>
      </c>
      <c r="L218" s="27">
        <f t="shared" si="85"/>
        <v>0</v>
      </c>
      <c r="M218" s="27">
        <f t="shared" si="85"/>
        <v>0</v>
      </c>
      <c r="N218" s="27">
        <f t="shared" si="85"/>
        <v>0</v>
      </c>
      <c r="O218" s="27">
        <f t="shared" si="85"/>
        <v>0</v>
      </c>
      <c r="P218" s="27">
        <f t="shared" si="85"/>
        <v>0</v>
      </c>
      <c r="Q218" s="27">
        <f t="shared" si="85"/>
        <v>0</v>
      </c>
      <c r="R218" s="27">
        <f t="shared" si="85"/>
        <v>150</v>
      </c>
      <c r="S218" s="27">
        <f t="shared" si="85"/>
        <v>0</v>
      </c>
      <c r="T218" s="27">
        <f t="shared" si="85"/>
        <v>0</v>
      </c>
      <c r="U218" s="27">
        <f t="shared" si="85"/>
        <v>0</v>
      </c>
      <c r="V218" s="27">
        <f t="shared" si="85"/>
        <v>0</v>
      </c>
      <c r="W218" s="27">
        <f t="shared" si="85"/>
        <v>0</v>
      </c>
      <c r="X218" s="27">
        <f t="shared" si="85"/>
        <v>0</v>
      </c>
      <c r="Y218" s="27">
        <f t="shared" si="85"/>
        <v>0</v>
      </c>
      <c r="Z218" s="27">
        <f t="shared" si="85"/>
        <v>0</v>
      </c>
      <c r="AA218" s="27">
        <f t="shared" si="85"/>
        <v>0</v>
      </c>
      <c r="AB218" s="27">
        <f t="shared" si="85"/>
        <v>0</v>
      </c>
      <c r="AC218" s="27">
        <f t="shared" si="85"/>
        <v>0</v>
      </c>
      <c r="AD218" s="27">
        <f t="shared" si="85"/>
        <v>0</v>
      </c>
      <c r="AE218" s="27">
        <f t="shared" si="85"/>
        <v>0</v>
      </c>
      <c r="AF218" s="27">
        <f t="shared" si="85"/>
        <v>0</v>
      </c>
      <c r="AG218" s="27">
        <f t="shared" si="85"/>
        <v>0</v>
      </c>
      <c r="AH218" s="27">
        <f t="shared" si="85"/>
        <v>0</v>
      </c>
      <c r="AI218" s="27">
        <f t="shared" si="85"/>
        <v>0</v>
      </c>
      <c r="AJ218" s="27">
        <f t="shared" si="85"/>
        <v>0</v>
      </c>
      <c r="AK218" s="27">
        <f t="shared" si="85"/>
        <v>0</v>
      </c>
      <c r="AL218" s="27">
        <f t="shared" si="85"/>
        <v>0</v>
      </c>
      <c r="AM218" s="27">
        <f t="shared" si="85"/>
        <v>0</v>
      </c>
      <c r="AN218" s="27">
        <f t="shared" si="85"/>
        <v>0</v>
      </c>
      <c r="AO218" s="27">
        <f t="shared" si="85"/>
        <v>0</v>
      </c>
      <c r="AP218" s="27">
        <f t="shared" si="85"/>
        <v>0</v>
      </c>
      <c r="AQ218" s="27">
        <f t="shared" si="85"/>
        <v>0</v>
      </c>
      <c r="AR218" s="27">
        <f t="shared" si="85"/>
        <v>0</v>
      </c>
      <c r="AS218" s="27">
        <f t="shared" si="85"/>
        <v>0</v>
      </c>
      <c r="AT218" s="27">
        <f t="shared" si="85"/>
        <v>0</v>
      </c>
      <c r="AU218" s="27">
        <f t="shared" si="85"/>
        <v>0</v>
      </c>
      <c r="AV218" s="27">
        <f t="shared" ref="AV218:BY218" si="87">AV217</f>
        <v>0</v>
      </c>
      <c r="AW218" s="27">
        <f t="shared" si="87"/>
        <v>0</v>
      </c>
      <c r="AX218" s="27">
        <f t="shared" si="87"/>
        <v>0</v>
      </c>
      <c r="AY218" s="27">
        <f t="shared" si="87"/>
        <v>0</v>
      </c>
      <c r="AZ218" s="27">
        <f t="shared" si="87"/>
        <v>0</v>
      </c>
      <c r="BA218" s="27">
        <f t="shared" si="87"/>
        <v>0</v>
      </c>
      <c r="BB218" s="27">
        <f t="shared" si="87"/>
        <v>0</v>
      </c>
      <c r="BC218" s="27">
        <f t="shared" si="87"/>
        <v>0</v>
      </c>
      <c r="BD218" s="27">
        <f t="shared" si="87"/>
        <v>0</v>
      </c>
      <c r="BE218" s="27">
        <f t="shared" si="87"/>
        <v>0</v>
      </c>
      <c r="BF218" s="27">
        <f t="shared" si="87"/>
        <v>0</v>
      </c>
      <c r="BG218" s="27">
        <f t="shared" si="87"/>
        <v>0</v>
      </c>
      <c r="BH218" s="27">
        <f t="shared" si="87"/>
        <v>0</v>
      </c>
      <c r="BI218" s="27">
        <f t="shared" si="87"/>
        <v>0</v>
      </c>
      <c r="BJ218" s="27">
        <f t="shared" si="87"/>
        <v>0</v>
      </c>
      <c r="BK218" s="27">
        <f t="shared" si="87"/>
        <v>150</v>
      </c>
      <c r="BL218" s="27">
        <f t="shared" si="87"/>
        <v>0</v>
      </c>
      <c r="BM218" s="27">
        <f t="shared" si="87"/>
        <v>0</v>
      </c>
      <c r="BN218" s="27">
        <f t="shared" si="87"/>
        <v>0</v>
      </c>
      <c r="BO218" s="27">
        <f t="shared" si="87"/>
        <v>0</v>
      </c>
      <c r="BP218" s="27">
        <f t="shared" si="87"/>
        <v>0</v>
      </c>
      <c r="BQ218" s="27">
        <f t="shared" si="87"/>
        <v>0</v>
      </c>
      <c r="BR218" s="27">
        <f t="shared" si="87"/>
        <v>0</v>
      </c>
      <c r="BS218" s="27">
        <f t="shared" si="87"/>
        <v>0</v>
      </c>
      <c r="BT218" s="27">
        <f t="shared" si="87"/>
        <v>0</v>
      </c>
      <c r="BU218" s="27">
        <f t="shared" si="87"/>
        <v>0</v>
      </c>
      <c r="BV218" s="27">
        <f t="shared" si="87"/>
        <v>0</v>
      </c>
      <c r="BW218" s="27">
        <f t="shared" si="87"/>
        <v>0</v>
      </c>
      <c r="BX218" s="27">
        <f t="shared" si="87"/>
        <v>0</v>
      </c>
      <c r="BY218" s="27">
        <f t="shared" si="87"/>
        <v>0</v>
      </c>
    </row>
    <row r="219" spans="2:77" outlineLevel="1">
      <c r="B219" s="25" t="s">
        <v>888</v>
      </c>
      <c r="C219" s="27">
        <f t="shared" si="85"/>
        <v>0</v>
      </c>
      <c r="D219" s="27">
        <f t="shared" si="85"/>
        <v>0</v>
      </c>
      <c r="E219" s="27">
        <f t="shared" si="85"/>
        <v>0</v>
      </c>
      <c r="F219" s="27">
        <f t="shared" si="85"/>
        <v>0</v>
      </c>
      <c r="G219" s="27">
        <f t="shared" si="85"/>
        <v>0</v>
      </c>
      <c r="H219" s="27">
        <f t="shared" si="85"/>
        <v>0</v>
      </c>
      <c r="I219" s="27">
        <f t="shared" si="85"/>
        <v>0</v>
      </c>
      <c r="J219" s="27">
        <f t="shared" si="85"/>
        <v>0</v>
      </c>
      <c r="K219" s="27">
        <f t="shared" si="85"/>
        <v>0</v>
      </c>
      <c r="L219" s="27">
        <f t="shared" si="85"/>
        <v>0</v>
      </c>
      <c r="M219" s="27">
        <f t="shared" si="85"/>
        <v>0</v>
      </c>
      <c r="N219" s="27">
        <f t="shared" si="85"/>
        <v>0</v>
      </c>
      <c r="O219" s="27">
        <f t="shared" si="85"/>
        <v>0</v>
      </c>
      <c r="P219" s="27">
        <f t="shared" si="85"/>
        <v>0</v>
      </c>
      <c r="Q219" s="27">
        <f t="shared" si="85"/>
        <v>0</v>
      </c>
      <c r="R219" s="27">
        <f t="shared" si="85"/>
        <v>150</v>
      </c>
      <c r="S219" s="27">
        <f t="shared" si="85"/>
        <v>0</v>
      </c>
      <c r="T219" s="27">
        <f t="shared" si="85"/>
        <v>0</v>
      </c>
      <c r="U219" s="27">
        <f t="shared" si="85"/>
        <v>0</v>
      </c>
      <c r="V219" s="27">
        <f t="shared" si="85"/>
        <v>0</v>
      </c>
      <c r="W219" s="27">
        <f t="shared" si="85"/>
        <v>0</v>
      </c>
      <c r="X219" s="27">
        <f t="shared" si="85"/>
        <v>0</v>
      </c>
      <c r="Y219" s="27">
        <f t="shared" si="85"/>
        <v>0</v>
      </c>
      <c r="Z219" s="27">
        <f t="shared" si="85"/>
        <v>0</v>
      </c>
      <c r="AA219" s="27">
        <f t="shared" si="85"/>
        <v>0</v>
      </c>
      <c r="AB219" s="27">
        <f t="shared" si="85"/>
        <v>0</v>
      </c>
      <c r="AC219" s="27">
        <f t="shared" si="85"/>
        <v>0</v>
      </c>
      <c r="AD219" s="27">
        <f t="shared" si="85"/>
        <v>0</v>
      </c>
      <c r="AE219" s="27">
        <f t="shared" si="85"/>
        <v>0</v>
      </c>
      <c r="AF219" s="27">
        <f t="shared" si="85"/>
        <v>0</v>
      </c>
      <c r="AG219" s="27">
        <f t="shared" si="85"/>
        <v>0</v>
      </c>
      <c r="AH219" s="27">
        <f t="shared" si="85"/>
        <v>0</v>
      </c>
      <c r="AI219" s="27">
        <f t="shared" si="85"/>
        <v>0</v>
      </c>
      <c r="AJ219" s="27">
        <f t="shared" si="85"/>
        <v>0</v>
      </c>
      <c r="AK219" s="27">
        <f t="shared" si="85"/>
        <v>0</v>
      </c>
      <c r="AL219" s="27">
        <f t="shared" si="85"/>
        <v>0</v>
      </c>
      <c r="AM219" s="27">
        <f t="shared" si="85"/>
        <v>0</v>
      </c>
      <c r="AN219" s="27">
        <f t="shared" si="85"/>
        <v>0</v>
      </c>
      <c r="AO219" s="27">
        <f t="shared" si="85"/>
        <v>0</v>
      </c>
      <c r="AP219" s="27">
        <f t="shared" si="85"/>
        <v>0</v>
      </c>
      <c r="AQ219" s="27">
        <f t="shared" si="85"/>
        <v>0</v>
      </c>
      <c r="AR219" s="27">
        <f t="shared" si="85"/>
        <v>0</v>
      </c>
      <c r="AS219" s="27">
        <f t="shared" si="85"/>
        <v>0</v>
      </c>
      <c r="AT219" s="27">
        <f t="shared" si="85"/>
        <v>0</v>
      </c>
      <c r="AU219" s="27">
        <f t="shared" si="85"/>
        <v>0</v>
      </c>
      <c r="AV219" s="27">
        <f t="shared" ref="AV219:BY219" si="88">AV218</f>
        <v>0</v>
      </c>
      <c r="AW219" s="27">
        <f t="shared" si="88"/>
        <v>0</v>
      </c>
      <c r="AX219" s="27">
        <f t="shared" si="88"/>
        <v>0</v>
      </c>
      <c r="AY219" s="27">
        <f t="shared" si="88"/>
        <v>0</v>
      </c>
      <c r="AZ219" s="27">
        <f t="shared" si="88"/>
        <v>0</v>
      </c>
      <c r="BA219" s="27">
        <f t="shared" si="88"/>
        <v>0</v>
      </c>
      <c r="BB219" s="27">
        <f t="shared" si="88"/>
        <v>0</v>
      </c>
      <c r="BC219" s="27">
        <f t="shared" si="88"/>
        <v>0</v>
      </c>
      <c r="BD219" s="27">
        <f t="shared" si="88"/>
        <v>0</v>
      </c>
      <c r="BE219" s="27">
        <f t="shared" si="88"/>
        <v>0</v>
      </c>
      <c r="BF219" s="27">
        <f t="shared" si="88"/>
        <v>0</v>
      </c>
      <c r="BG219" s="27">
        <f t="shared" si="88"/>
        <v>0</v>
      </c>
      <c r="BH219" s="27">
        <f t="shared" si="88"/>
        <v>0</v>
      </c>
      <c r="BI219" s="27">
        <f t="shared" si="88"/>
        <v>0</v>
      </c>
      <c r="BJ219" s="27">
        <f t="shared" si="88"/>
        <v>0</v>
      </c>
      <c r="BK219" s="27">
        <f t="shared" si="88"/>
        <v>150</v>
      </c>
      <c r="BL219" s="27">
        <f t="shared" si="88"/>
        <v>0</v>
      </c>
      <c r="BM219" s="27">
        <f t="shared" si="88"/>
        <v>0</v>
      </c>
      <c r="BN219" s="27">
        <f t="shared" si="88"/>
        <v>0</v>
      </c>
      <c r="BO219" s="27">
        <f t="shared" si="88"/>
        <v>0</v>
      </c>
      <c r="BP219" s="27">
        <f t="shared" si="88"/>
        <v>0</v>
      </c>
      <c r="BQ219" s="27">
        <f t="shared" si="88"/>
        <v>0</v>
      </c>
      <c r="BR219" s="27">
        <f t="shared" si="88"/>
        <v>0</v>
      </c>
      <c r="BS219" s="27">
        <f t="shared" si="88"/>
        <v>0</v>
      </c>
      <c r="BT219" s="27">
        <f t="shared" si="88"/>
        <v>0</v>
      </c>
      <c r="BU219" s="27">
        <f t="shared" si="88"/>
        <v>0</v>
      </c>
      <c r="BV219" s="27">
        <f t="shared" si="88"/>
        <v>0</v>
      </c>
      <c r="BW219" s="27">
        <f t="shared" si="88"/>
        <v>0</v>
      </c>
      <c r="BX219" s="27">
        <f t="shared" si="88"/>
        <v>0</v>
      </c>
      <c r="BY219" s="27">
        <f t="shared" si="88"/>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89">C221</f>
        <v>0</v>
      </c>
      <c r="D222" s="27">
        <f t="shared" si="89"/>
        <v>0</v>
      </c>
      <c r="E222" s="27">
        <f t="shared" si="89"/>
        <v>0</v>
      </c>
      <c r="F222" s="27">
        <f t="shared" si="89"/>
        <v>0</v>
      </c>
      <c r="G222" s="27">
        <f t="shared" si="89"/>
        <v>0</v>
      </c>
      <c r="H222" s="27">
        <f t="shared" si="89"/>
        <v>0</v>
      </c>
      <c r="I222" s="27">
        <f t="shared" si="89"/>
        <v>0</v>
      </c>
      <c r="J222" s="27">
        <f t="shared" si="89"/>
        <v>0</v>
      </c>
      <c r="K222" s="27">
        <f t="shared" si="89"/>
        <v>0</v>
      </c>
      <c r="L222" s="27">
        <f t="shared" si="89"/>
        <v>0</v>
      </c>
      <c r="M222" s="27">
        <f t="shared" si="89"/>
        <v>0</v>
      </c>
      <c r="N222" s="27">
        <f t="shared" si="89"/>
        <v>0</v>
      </c>
      <c r="O222" s="27">
        <f t="shared" si="89"/>
        <v>0</v>
      </c>
      <c r="P222" s="27">
        <f t="shared" si="89"/>
        <v>0</v>
      </c>
      <c r="Q222" s="27">
        <f t="shared" si="89"/>
        <v>0</v>
      </c>
      <c r="R222" s="27">
        <f t="shared" si="89"/>
        <v>0</v>
      </c>
      <c r="S222" s="27">
        <f t="shared" si="89"/>
        <v>0</v>
      </c>
      <c r="T222" s="27">
        <f t="shared" si="89"/>
        <v>97</v>
      </c>
      <c r="U222" s="27">
        <f t="shared" si="89"/>
        <v>97</v>
      </c>
      <c r="V222" s="27">
        <f t="shared" si="89"/>
        <v>97</v>
      </c>
      <c r="W222" s="27">
        <f t="shared" si="89"/>
        <v>97</v>
      </c>
      <c r="X222" s="27">
        <f t="shared" si="89"/>
        <v>97</v>
      </c>
      <c r="Y222" s="27">
        <f t="shared" si="89"/>
        <v>97</v>
      </c>
      <c r="Z222" s="27">
        <f t="shared" si="89"/>
        <v>97</v>
      </c>
      <c r="AA222" s="27">
        <f t="shared" si="89"/>
        <v>97</v>
      </c>
      <c r="AB222" s="27">
        <f t="shared" si="89"/>
        <v>152</v>
      </c>
      <c r="AC222" s="27">
        <f t="shared" si="89"/>
        <v>152</v>
      </c>
      <c r="AD222" s="27">
        <f t="shared" si="89"/>
        <v>152</v>
      </c>
      <c r="AE222" s="27">
        <f t="shared" si="89"/>
        <v>0</v>
      </c>
      <c r="AF222" s="27">
        <f t="shared" si="89"/>
        <v>0</v>
      </c>
      <c r="AG222" s="27">
        <f t="shared" si="89"/>
        <v>0</v>
      </c>
      <c r="AH222" s="27">
        <f t="shared" si="89"/>
        <v>0</v>
      </c>
      <c r="AI222" s="27">
        <f t="shared" si="89"/>
        <v>0</v>
      </c>
      <c r="AJ222" s="27">
        <f t="shared" si="89"/>
        <v>0</v>
      </c>
      <c r="AK222" s="27">
        <f t="shared" si="89"/>
        <v>0</v>
      </c>
      <c r="AL222" s="27">
        <f t="shared" si="89"/>
        <v>0</v>
      </c>
      <c r="AM222" s="27">
        <f t="shared" si="89"/>
        <v>0</v>
      </c>
      <c r="AN222" s="27">
        <f t="shared" si="89"/>
        <v>0</v>
      </c>
      <c r="AO222" s="27">
        <f t="shared" si="89"/>
        <v>0</v>
      </c>
      <c r="AP222" s="27">
        <f t="shared" si="89"/>
        <v>0</v>
      </c>
      <c r="AQ222" s="27">
        <f t="shared" si="89"/>
        <v>0</v>
      </c>
      <c r="AR222" s="27">
        <f t="shared" si="89"/>
        <v>0</v>
      </c>
      <c r="AS222" s="27">
        <f t="shared" si="89"/>
        <v>0</v>
      </c>
      <c r="AT222" s="27">
        <f t="shared" si="89"/>
        <v>0</v>
      </c>
      <c r="AU222" s="27">
        <f t="shared" si="89"/>
        <v>0</v>
      </c>
      <c r="AV222" s="27">
        <f t="shared" ref="AV222:BY222" si="90">AV221</f>
        <v>0</v>
      </c>
      <c r="AW222" s="27">
        <f t="shared" si="90"/>
        <v>0</v>
      </c>
      <c r="AX222" s="27">
        <f t="shared" si="90"/>
        <v>0</v>
      </c>
      <c r="AY222" s="27">
        <f t="shared" si="90"/>
        <v>0</v>
      </c>
      <c r="AZ222" s="27">
        <f t="shared" si="90"/>
        <v>0</v>
      </c>
      <c r="BA222" s="27">
        <f t="shared" si="90"/>
        <v>0</v>
      </c>
      <c r="BB222" s="27">
        <f t="shared" si="90"/>
        <v>0</v>
      </c>
      <c r="BC222" s="27">
        <f t="shared" si="90"/>
        <v>0</v>
      </c>
      <c r="BD222" s="27">
        <f t="shared" si="90"/>
        <v>0</v>
      </c>
      <c r="BE222" s="27">
        <f t="shared" si="90"/>
        <v>0</v>
      </c>
      <c r="BF222" s="27">
        <f t="shared" si="90"/>
        <v>0</v>
      </c>
      <c r="BG222" s="27">
        <f t="shared" si="90"/>
        <v>0</v>
      </c>
      <c r="BH222" s="27">
        <f t="shared" si="90"/>
        <v>0</v>
      </c>
      <c r="BI222" s="27">
        <f t="shared" si="90"/>
        <v>0</v>
      </c>
      <c r="BJ222" s="27">
        <f t="shared" si="90"/>
        <v>0</v>
      </c>
      <c r="BK222" s="27">
        <f t="shared" si="90"/>
        <v>0</v>
      </c>
      <c r="BL222" s="27">
        <f t="shared" si="90"/>
        <v>0</v>
      </c>
      <c r="BM222" s="27">
        <f t="shared" si="90"/>
        <v>97</v>
      </c>
      <c r="BN222" s="27">
        <f t="shared" si="90"/>
        <v>97</v>
      </c>
      <c r="BO222" s="27">
        <f t="shared" si="90"/>
        <v>97</v>
      </c>
      <c r="BP222" s="27">
        <f t="shared" si="90"/>
        <v>97</v>
      </c>
      <c r="BQ222" s="27">
        <f t="shared" si="90"/>
        <v>97</v>
      </c>
      <c r="BR222" s="27">
        <f t="shared" si="90"/>
        <v>97</v>
      </c>
      <c r="BS222" s="27">
        <f t="shared" si="90"/>
        <v>97</v>
      </c>
      <c r="BT222" s="27">
        <f t="shared" si="90"/>
        <v>97</v>
      </c>
      <c r="BU222" s="27">
        <f t="shared" si="90"/>
        <v>152</v>
      </c>
      <c r="BV222" s="27">
        <f t="shared" si="90"/>
        <v>152</v>
      </c>
      <c r="BW222" s="27">
        <f t="shared" si="90"/>
        <v>152</v>
      </c>
      <c r="BX222" s="27">
        <f t="shared" si="90"/>
        <v>0</v>
      </c>
      <c r="BY222" s="27">
        <f t="shared" si="90"/>
        <v>0</v>
      </c>
    </row>
    <row r="223" spans="2:77" outlineLevel="1">
      <c r="B223" s="25" t="s">
        <v>887</v>
      </c>
      <c r="C223" s="27">
        <f t="shared" si="89"/>
        <v>0</v>
      </c>
      <c r="D223" s="27">
        <f t="shared" si="89"/>
        <v>0</v>
      </c>
      <c r="E223" s="27">
        <f t="shared" si="89"/>
        <v>0</v>
      </c>
      <c r="F223" s="27">
        <f t="shared" si="89"/>
        <v>0</v>
      </c>
      <c r="G223" s="27">
        <f t="shared" si="89"/>
        <v>0</v>
      </c>
      <c r="H223" s="27">
        <f t="shared" si="89"/>
        <v>0</v>
      </c>
      <c r="I223" s="27">
        <f t="shared" si="89"/>
        <v>0</v>
      </c>
      <c r="J223" s="27">
        <f t="shared" si="89"/>
        <v>0</v>
      </c>
      <c r="K223" s="27">
        <f t="shared" si="89"/>
        <v>0</v>
      </c>
      <c r="L223" s="27">
        <f t="shared" si="89"/>
        <v>0</v>
      </c>
      <c r="M223" s="27">
        <f t="shared" si="89"/>
        <v>0</v>
      </c>
      <c r="N223" s="27">
        <f t="shared" si="89"/>
        <v>0</v>
      </c>
      <c r="O223" s="27">
        <f t="shared" si="89"/>
        <v>0</v>
      </c>
      <c r="P223" s="27">
        <f t="shared" si="89"/>
        <v>0</v>
      </c>
      <c r="Q223" s="27">
        <f t="shared" si="89"/>
        <v>0</v>
      </c>
      <c r="R223" s="27">
        <f t="shared" si="89"/>
        <v>0</v>
      </c>
      <c r="S223" s="27">
        <f t="shared" si="89"/>
        <v>0</v>
      </c>
      <c r="T223" s="27">
        <f t="shared" si="89"/>
        <v>97</v>
      </c>
      <c r="U223" s="27">
        <f t="shared" si="89"/>
        <v>97</v>
      </c>
      <c r="V223" s="27">
        <f t="shared" si="89"/>
        <v>97</v>
      </c>
      <c r="W223" s="27">
        <f t="shared" si="89"/>
        <v>97</v>
      </c>
      <c r="X223" s="27">
        <f t="shared" si="89"/>
        <v>97</v>
      </c>
      <c r="Y223" s="27">
        <f t="shared" si="89"/>
        <v>97</v>
      </c>
      <c r="Z223" s="27">
        <f t="shared" si="89"/>
        <v>97</v>
      </c>
      <c r="AA223" s="27">
        <f t="shared" si="89"/>
        <v>97</v>
      </c>
      <c r="AB223" s="27">
        <f t="shared" si="89"/>
        <v>152</v>
      </c>
      <c r="AC223" s="27">
        <f t="shared" si="89"/>
        <v>152</v>
      </c>
      <c r="AD223" s="27">
        <f t="shared" si="89"/>
        <v>152</v>
      </c>
      <c r="AE223" s="27">
        <f t="shared" si="89"/>
        <v>0</v>
      </c>
      <c r="AF223" s="27">
        <f t="shared" si="89"/>
        <v>0</v>
      </c>
      <c r="AG223" s="27">
        <f t="shared" si="89"/>
        <v>0</v>
      </c>
      <c r="AH223" s="27">
        <f t="shared" si="89"/>
        <v>0</v>
      </c>
      <c r="AI223" s="27">
        <f t="shared" si="89"/>
        <v>0</v>
      </c>
      <c r="AJ223" s="27">
        <f t="shared" si="89"/>
        <v>0</v>
      </c>
      <c r="AK223" s="27">
        <f t="shared" si="89"/>
        <v>0</v>
      </c>
      <c r="AL223" s="27">
        <f t="shared" si="89"/>
        <v>0</v>
      </c>
      <c r="AM223" s="27">
        <f t="shared" si="89"/>
        <v>0</v>
      </c>
      <c r="AN223" s="27">
        <f t="shared" si="89"/>
        <v>0</v>
      </c>
      <c r="AO223" s="27">
        <f t="shared" si="89"/>
        <v>0</v>
      </c>
      <c r="AP223" s="27">
        <f t="shared" si="89"/>
        <v>0</v>
      </c>
      <c r="AQ223" s="27">
        <f t="shared" si="89"/>
        <v>0</v>
      </c>
      <c r="AR223" s="27">
        <f t="shared" si="89"/>
        <v>0</v>
      </c>
      <c r="AS223" s="27">
        <f t="shared" si="89"/>
        <v>0</v>
      </c>
      <c r="AT223" s="27">
        <f t="shared" si="89"/>
        <v>0</v>
      </c>
      <c r="AU223" s="27">
        <f t="shared" si="89"/>
        <v>0</v>
      </c>
      <c r="AV223" s="27">
        <f t="shared" ref="AV223:BY223" si="91">AV222</f>
        <v>0</v>
      </c>
      <c r="AW223" s="27">
        <f t="shared" si="91"/>
        <v>0</v>
      </c>
      <c r="AX223" s="27">
        <f t="shared" si="91"/>
        <v>0</v>
      </c>
      <c r="AY223" s="27">
        <f t="shared" si="91"/>
        <v>0</v>
      </c>
      <c r="AZ223" s="27">
        <f t="shared" si="91"/>
        <v>0</v>
      </c>
      <c r="BA223" s="27">
        <f t="shared" si="91"/>
        <v>0</v>
      </c>
      <c r="BB223" s="27">
        <f t="shared" si="91"/>
        <v>0</v>
      </c>
      <c r="BC223" s="27">
        <f t="shared" si="91"/>
        <v>0</v>
      </c>
      <c r="BD223" s="27">
        <f t="shared" si="91"/>
        <v>0</v>
      </c>
      <c r="BE223" s="27">
        <f t="shared" si="91"/>
        <v>0</v>
      </c>
      <c r="BF223" s="27">
        <f t="shared" si="91"/>
        <v>0</v>
      </c>
      <c r="BG223" s="27">
        <f t="shared" si="91"/>
        <v>0</v>
      </c>
      <c r="BH223" s="27">
        <f t="shared" si="91"/>
        <v>0</v>
      </c>
      <c r="BI223" s="27">
        <f t="shared" si="91"/>
        <v>0</v>
      </c>
      <c r="BJ223" s="27">
        <f t="shared" si="91"/>
        <v>0</v>
      </c>
      <c r="BK223" s="27">
        <f t="shared" si="91"/>
        <v>0</v>
      </c>
      <c r="BL223" s="27">
        <f t="shared" si="91"/>
        <v>0</v>
      </c>
      <c r="BM223" s="27">
        <f t="shared" si="91"/>
        <v>97</v>
      </c>
      <c r="BN223" s="27">
        <f t="shared" si="91"/>
        <v>97</v>
      </c>
      <c r="BO223" s="27">
        <f t="shared" si="91"/>
        <v>97</v>
      </c>
      <c r="BP223" s="27">
        <f t="shared" si="91"/>
        <v>97</v>
      </c>
      <c r="BQ223" s="27">
        <f t="shared" si="91"/>
        <v>97</v>
      </c>
      <c r="BR223" s="27">
        <f t="shared" si="91"/>
        <v>97</v>
      </c>
      <c r="BS223" s="27">
        <f t="shared" si="91"/>
        <v>97</v>
      </c>
      <c r="BT223" s="27">
        <f t="shared" si="91"/>
        <v>97</v>
      </c>
      <c r="BU223" s="27">
        <f t="shared" si="91"/>
        <v>152</v>
      </c>
      <c r="BV223" s="27">
        <f t="shared" si="91"/>
        <v>152</v>
      </c>
      <c r="BW223" s="27">
        <f t="shared" si="91"/>
        <v>152</v>
      </c>
      <c r="BX223" s="27">
        <f t="shared" si="91"/>
        <v>0</v>
      </c>
      <c r="BY223" s="27">
        <f t="shared" si="91"/>
        <v>0</v>
      </c>
    </row>
    <row r="224" spans="2:77" outlineLevel="1">
      <c r="B224" s="25" t="s">
        <v>888</v>
      </c>
      <c r="C224" s="27">
        <f t="shared" si="89"/>
        <v>0</v>
      </c>
      <c r="D224" s="27">
        <f t="shared" si="89"/>
        <v>0</v>
      </c>
      <c r="E224" s="27">
        <f t="shared" si="89"/>
        <v>0</v>
      </c>
      <c r="F224" s="27">
        <f t="shared" si="89"/>
        <v>0</v>
      </c>
      <c r="G224" s="27">
        <f t="shared" si="89"/>
        <v>0</v>
      </c>
      <c r="H224" s="27">
        <f t="shared" si="89"/>
        <v>0</v>
      </c>
      <c r="I224" s="27">
        <f t="shared" si="89"/>
        <v>0</v>
      </c>
      <c r="J224" s="27">
        <f t="shared" si="89"/>
        <v>0</v>
      </c>
      <c r="K224" s="27">
        <f t="shared" si="89"/>
        <v>0</v>
      </c>
      <c r="L224" s="27">
        <f t="shared" si="89"/>
        <v>0</v>
      </c>
      <c r="M224" s="27">
        <f t="shared" si="89"/>
        <v>0</v>
      </c>
      <c r="N224" s="27">
        <f t="shared" si="89"/>
        <v>0</v>
      </c>
      <c r="O224" s="27">
        <f t="shared" si="89"/>
        <v>0</v>
      </c>
      <c r="P224" s="27">
        <f t="shared" si="89"/>
        <v>0</v>
      </c>
      <c r="Q224" s="27">
        <f t="shared" si="89"/>
        <v>0</v>
      </c>
      <c r="R224" s="27">
        <f t="shared" si="89"/>
        <v>0</v>
      </c>
      <c r="S224" s="27">
        <f t="shared" si="89"/>
        <v>0</v>
      </c>
      <c r="T224" s="27">
        <f t="shared" si="89"/>
        <v>97</v>
      </c>
      <c r="U224" s="27">
        <f t="shared" si="89"/>
        <v>97</v>
      </c>
      <c r="V224" s="27">
        <f t="shared" si="89"/>
        <v>97</v>
      </c>
      <c r="W224" s="27">
        <f t="shared" si="89"/>
        <v>97</v>
      </c>
      <c r="X224" s="27">
        <f t="shared" si="89"/>
        <v>97</v>
      </c>
      <c r="Y224" s="27">
        <f t="shared" si="89"/>
        <v>97</v>
      </c>
      <c r="Z224" s="27">
        <f t="shared" si="89"/>
        <v>97</v>
      </c>
      <c r="AA224" s="27">
        <f t="shared" si="89"/>
        <v>97</v>
      </c>
      <c r="AB224" s="27">
        <f t="shared" si="89"/>
        <v>152</v>
      </c>
      <c r="AC224" s="27">
        <f t="shared" si="89"/>
        <v>152</v>
      </c>
      <c r="AD224" s="27">
        <f t="shared" si="89"/>
        <v>152</v>
      </c>
      <c r="AE224" s="27">
        <f t="shared" si="89"/>
        <v>0</v>
      </c>
      <c r="AF224" s="27">
        <f t="shared" si="89"/>
        <v>0</v>
      </c>
      <c r="AG224" s="27">
        <f t="shared" si="89"/>
        <v>0</v>
      </c>
      <c r="AH224" s="27">
        <f t="shared" si="89"/>
        <v>0</v>
      </c>
      <c r="AI224" s="27">
        <f t="shared" si="89"/>
        <v>0</v>
      </c>
      <c r="AJ224" s="27">
        <f t="shared" si="89"/>
        <v>0</v>
      </c>
      <c r="AK224" s="27">
        <f t="shared" si="89"/>
        <v>0</v>
      </c>
      <c r="AL224" s="27">
        <f t="shared" si="89"/>
        <v>0</v>
      </c>
      <c r="AM224" s="27">
        <f t="shared" si="89"/>
        <v>0</v>
      </c>
      <c r="AN224" s="27">
        <f t="shared" si="89"/>
        <v>0</v>
      </c>
      <c r="AO224" s="27">
        <f t="shared" si="89"/>
        <v>0</v>
      </c>
      <c r="AP224" s="27">
        <f t="shared" si="89"/>
        <v>0</v>
      </c>
      <c r="AQ224" s="27">
        <f t="shared" si="89"/>
        <v>0</v>
      </c>
      <c r="AR224" s="27">
        <f t="shared" si="89"/>
        <v>0</v>
      </c>
      <c r="AS224" s="27">
        <f t="shared" si="89"/>
        <v>0</v>
      </c>
      <c r="AT224" s="27">
        <f t="shared" si="89"/>
        <v>0</v>
      </c>
      <c r="AU224" s="27">
        <f t="shared" si="89"/>
        <v>0</v>
      </c>
      <c r="AV224" s="27">
        <f t="shared" ref="AV224:BY224" si="92">AV223</f>
        <v>0</v>
      </c>
      <c r="AW224" s="27">
        <f t="shared" si="92"/>
        <v>0</v>
      </c>
      <c r="AX224" s="27">
        <f t="shared" si="92"/>
        <v>0</v>
      </c>
      <c r="AY224" s="27">
        <f t="shared" si="92"/>
        <v>0</v>
      </c>
      <c r="AZ224" s="27">
        <f t="shared" si="92"/>
        <v>0</v>
      </c>
      <c r="BA224" s="27">
        <f t="shared" si="92"/>
        <v>0</v>
      </c>
      <c r="BB224" s="27">
        <f t="shared" si="92"/>
        <v>0</v>
      </c>
      <c r="BC224" s="27">
        <f t="shared" si="92"/>
        <v>0</v>
      </c>
      <c r="BD224" s="27">
        <f t="shared" si="92"/>
        <v>0</v>
      </c>
      <c r="BE224" s="27">
        <f t="shared" si="92"/>
        <v>0</v>
      </c>
      <c r="BF224" s="27">
        <f t="shared" si="92"/>
        <v>0</v>
      </c>
      <c r="BG224" s="27">
        <f t="shared" si="92"/>
        <v>0</v>
      </c>
      <c r="BH224" s="27">
        <f t="shared" si="92"/>
        <v>0</v>
      </c>
      <c r="BI224" s="27">
        <f t="shared" si="92"/>
        <v>0</v>
      </c>
      <c r="BJ224" s="27">
        <f t="shared" si="92"/>
        <v>0</v>
      </c>
      <c r="BK224" s="27">
        <f t="shared" si="92"/>
        <v>0</v>
      </c>
      <c r="BL224" s="27">
        <f t="shared" si="92"/>
        <v>0</v>
      </c>
      <c r="BM224" s="27">
        <f t="shared" si="92"/>
        <v>97</v>
      </c>
      <c r="BN224" s="27">
        <f t="shared" si="92"/>
        <v>97</v>
      </c>
      <c r="BO224" s="27">
        <f t="shared" si="92"/>
        <v>97</v>
      </c>
      <c r="BP224" s="27">
        <f t="shared" si="92"/>
        <v>97</v>
      </c>
      <c r="BQ224" s="27">
        <f t="shared" si="92"/>
        <v>97</v>
      </c>
      <c r="BR224" s="27">
        <f t="shared" si="92"/>
        <v>97</v>
      </c>
      <c r="BS224" s="27">
        <f t="shared" si="92"/>
        <v>97</v>
      </c>
      <c r="BT224" s="27">
        <f t="shared" si="92"/>
        <v>97</v>
      </c>
      <c r="BU224" s="27">
        <f t="shared" si="92"/>
        <v>152</v>
      </c>
      <c r="BV224" s="27">
        <f t="shared" si="92"/>
        <v>152</v>
      </c>
      <c r="BW224" s="27">
        <f t="shared" si="92"/>
        <v>152</v>
      </c>
      <c r="BX224" s="27">
        <f t="shared" si="92"/>
        <v>0</v>
      </c>
      <c r="BY224" s="27">
        <f t="shared" si="92"/>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3">C226</f>
        <v>0</v>
      </c>
      <c r="D227" s="27">
        <f t="shared" si="93"/>
        <v>0</v>
      </c>
      <c r="E227" s="27">
        <f t="shared" si="93"/>
        <v>0</v>
      </c>
      <c r="F227" s="27">
        <f t="shared" si="93"/>
        <v>0</v>
      </c>
      <c r="G227" s="27">
        <f t="shared" si="93"/>
        <v>0</v>
      </c>
      <c r="H227" s="27">
        <f t="shared" si="93"/>
        <v>0</v>
      </c>
      <c r="I227" s="27">
        <f t="shared" si="93"/>
        <v>0</v>
      </c>
      <c r="J227" s="27">
        <f t="shared" si="93"/>
        <v>0</v>
      </c>
      <c r="K227" s="27">
        <f t="shared" si="93"/>
        <v>0</v>
      </c>
      <c r="L227" s="27">
        <f t="shared" si="93"/>
        <v>0</v>
      </c>
      <c r="M227" s="27">
        <f t="shared" si="93"/>
        <v>0</v>
      </c>
      <c r="N227" s="27">
        <f t="shared" si="93"/>
        <v>0</v>
      </c>
      <c r="O227" s="27">
        <f t="shared" si="93"/>
        <v>0</v>
      </c>
      <c r="P227" s="27">
        <f t="shared" si="93"/>
        <v>0</v>
      </c>
      <c r="Q227" s="27">
        <f t="shared" si="93"/>
        <v>0</v>
      </c>
      <c r="R227" s="27">
        <f t="shared" si="93"/>
        <v>348</v>
      </c>
      <c r="S227" s="27">
        <f t="shared" si="93"/>
        <v>348</v>
      </c>
      <c r="T227" s="27">
        <f t="shared" si="93"/>
        <v>7</v>
      </c>
      <c r="U227" s="27">
        <f t="shared" si="93"/>
        <v>7</v>
      </c>
      <c r="V227" s="27">
        <f t="shared" si="93"/>
        <v>7</v>
      </c>
      <c r="W227" s="27">
        <f t="shared" si="93"/>
        <v>7</v>
      </c>
      <c r="X227" s="27">
        <f t="shared" si="93"/>
        <v>7</v>
      </c>
      <c r="Y227" s="27">
        <f t="shared" si="93"/>
        <v>7</v>
      </c>
      <c r="Z227" s="27">
        <f t="shared" si="93"/>
        <v>7</v>
      </c>
      <c r="AA227" s="27">
        <f t="shared" si="93"/>
        <v>7</v>
      </c>
      <c r="AB227" s="27">
        <f t="shared" si="93"/>
        <v>0</v>
      </c>
      <c r="AC227" s="27">
        <f t="shared" si="93"/>
        <v>0</v>
      </c>
      <c r="AD227" s="27">
        <f t="shared" si="93"/>
        <v>0</v>
      </c>
      <c r="AE227" s="27">
        <f t="shared" si="93"/>
        <v>0</v>
      </c>
      <c r="AF227" s="27">
        <f t="shared" si="93"/>
        <v>0</v>
      </c>
      <c r="AG227" s="27">
        <f t="shared" si="93"/>
        <v>0</v>
      </c>
      <c r="AH227" s="27">
        <f t="shared" si="93"/>
        <v>0</v>
      </c>
      <c r="AI227" s="27">
        <f t="shared" si="93"/>
        <v>0</v>
      </c>
      <c r="AJ227" s="27">
        <f t="shared" si="93"/>
        <v>0</v>
      </c>
      <c r="AK227" s="27">
        <f t="shared" si="93"/>
        <v>0</v>
      </c>
      <c r="AL227" s="27">
        <f t="shared" si="93"/>
        <v>0</v>
      </c>
      <c r="AM227" s="27">
        <f t="shared" si="93"/>
        <v>0</v>
      </c>
      <c r="AN227" s="27">
        <f t="shared" si="93"/>
        <v>0</v>
      </c>
      <c r="AO227" s="27">
        <f t="shared" si="93"/>
        <v>0</v>
      </c>
      <c r="AP227" s="27">
        <f t="shared" si="93"/>
        <v>0</v>
      </c>
      <c r="AQ227" s="27">
        <f t="shared" si="93"/>
        <v>0</v>
      </c>
      <c r="AR227" s="27">
        <f t="shared" si="93"/>
        <v>0</v>
      </c>
      <c r="AS227" s="27">
        <f t="shared" si="93"/>
        <v>0</v>
      </c>
      <c r="AT227" s="27">
        <f t="shared" si="93"/>
        <v>0</v>
      </c>
      <c r="AU227" s="27">
        <f t="shared" si="93"/>
        <v>0</v>
      </c>
      <c r="AV227" s="27">
        <f t="shared" ref="AV227:BY227" si="94">AV226</f>
        <v>0</v>
      </c>
      <c r="AW227" s="27">
        <f t="shared" si="94"/>
        <v>0</v>
      </c>
      <c r="AX227" s="27">
        <f t="shared" si="94"/>
        <v>0</v>
      </c>
      <c r="AY227" s="27">
        <f t="shared" si="94"/>
        <v>0</v>
      </c>
      <c r="AZ227" s="27">
        <f t="shared" si="94"/>
        <v>0</v>
      </c>
      <c r="BA227" s="27">
        <f t="shared" si="94"/>
        <v>0</v>
      </c>
      <c r="BB227" s="27">
        <f t="shared" si="94"/>
        <v>0</v>
      </c>
      <c r="BC227" s="27">
        <f t="shared" si="94"/>
        <v>0</v>
      </c>
      <c r="BD227" s="27">
        <f t="shared" si="94"/>
        <v>0</v>
      </c>
      <c r="BE227" s="27">
        <f t="shared" si="94"/>
        <v>0</v>
      </c>
      <c r="BF227" s="27">
        <f t="shared" si="94"/>
        <v>0</v>
      </c>
      <c r="BG227" s="27">
        <f t="shared" si="94"/>
        <v>0</v>
      </c>
      <c r="BH227" s="27">
        <f t="shared" si="94"/>
        <v>0</v>
      </c>
      <c r="BI227" s="27">
        <f t="shared" si="94"/>
        <v>0</v>
      </c>
      <c r="BJ227" s="27">
        <f t="shared" si="94"/>
        <v>0</v>
      </c>
      <c r="BK227" s="27">
        <f t="shared" si="94"/>
        <v>348</v>
      </c>
      <c r="BL227" s="27">
        <f t="shared" si="94"/>
        <v>348</v>
      </c>
      <c r="BM227" s="27">
        <f t="shared" si="94"/>
        <v>7</v>
      </c>
      <c r="BN227" s="27">
        <f t="shared" si="94"/>
        <v>7</v>
      </c>
      <c r="BO227" s="27">
        <f t="shared" si="94"/>
        <v>7</v>
      </c>
      <c r="BP227" s="27">
        <f t="shared" si="94"/>
        <v>7</v>
      </c>
      <c r="BQ227" s="27">
        <f t="shared" si="94"/>
        <v>7</v>
      </c>
      <c r="BR227" s="27">
        <f t="shared" si="94"/>
        <v>7</v>
      </c>
      <c r="BS227" s="27">
        <f t="shared" si="94"/>
        <v>7</v>
      </c>
      <c r="BT227" s="27">
        <f t="shared" si="94"/>
        <v>7</v>
      </c>
      <c r="BU227" s="27">
        <f t="shared" si="94"/>
        <v>0</v>
      </c>
      <c r="BV227" s="27">
        <f t="shared" si="94"/>
        <v>0</v>
      </c>
      <c r="BW227" s="27">
        <f t="shared" si="94"/>
        <v>0</v>
      </c>
      <c r="BX227" s="27">
        <f t="shared" si="94"/>
        <v>0</v>
      </c>
      <c r="BY227" s="27">
        <f t="shared" si="94"/>
        <v>0</v>
      </c>
    </row>
    <row r="228" spans="2:77" outlineLevel="1">
      <c r="B228" s="25" t="s">
        <v>887</v>
      </c>
      <c r="C228" s="27">
        <f t="shared" si="93"/>
        <v>0</v>
      </c>
      <c r="D228" s="27">
        <f t="shared" si="93"/>
        <v>0</v>
      </c>
      <c r="E228" s="27">
        <f t="shared" si="93"/>
        <v>0</v>
      </c>
      <c r="F228" s="27">
        <f t="shared" si="93"/>
        <v>0</v>
      </c>
      <c r="G228" s="27">
        <f t="shared" si="93"/>
        <v>0</v>
      </c>
      <c r="H228" s="27">
        <f t="shared" si="93"/>
        <v>0</v>
      </c>
      <c r="I228" s="27">
        <f t="shared" si="93"/>
        <v>0</v>
      </c>
      <c r="J228" s="27">
        <f t="shared" si="93"/>
        <v>0</v>
      </c>
      <c r="K228" s="27">
        <f t="shared" si="93"/>
        <v>0</v>
      </c>
      <c r="L228" s="27">
        <f t="shared" si="93"/>
        <v>0</v>
      </c>
      <c r="M228" s="27">
        <f t="shared" si="93"/>
        <v>0</v>
      </c>
      <c r="N228" s="27">
        <f t="shared" si="93"/>
        <v>0</v>
      </c>
      <c r="O228" s="27">
        <f t="shared" si="93"/>
        <v>0</v>
      </c>
      <c r="P228" s="27">
        <f t="shared" si="93"/>
        <v>0</v>
      </c>
      <c r="Q228" s="27">
        <f t="shared" si="93"/>
        <v>0</v>
      </c>
      <c r="R228" s="27">
        <f t="shared" si="93"/>
        <v>348</v>
      </c>
      <c r="S228" s="27">
        <f t="shared" si="93"/>
        <v>348</v>
      </c>
      <c r="T228" s="27">
        <f t="shared" si="93"/>
        <v>7</v>
      </c>
      <c r="U228" s="27">
        <f t="shared" si="93"/>
        <v>7</v>
      </c>
      <c r="V228" s="27">
        <f t="shared" si="93"/>
        <v>7</v>
      </c>
      <c r="W228" s="27">
        <f t="shared" si="93"/>
        <v>7</v>
      </c>
      <c r="X228" s="27">
        <f t="shared" si="93"/>
        <v>7</v>
      </c>
      <c r="Y228" s="27">
        <f t="shared" si="93"/>
        <v>7</v>
      </c>
      <c r="Z228" s="27">
        <f t="shared" si="93"/>
        <v>7</v>
      </c>
      <c r="AA228" s="27">
        <f t="shared" si="93"/>
        <v>7</v>
      </c>
      <c r="AB228" s="27">
        <f t="shared" si="93"/>
        <v>0</v>
      </c>
      <c r="AC228" s="27">
        <f t="shared" si="93"/>
        <v>0</v>
      </c>
      <c r="AD228" s="27">
        <f t="shared" si="93"/>
        <v>0</v>
      </c>
      <c r="AE228" s="27">
        <f t="shared" si="93"/>
        <v>0</v>
      </c>
      <c r="AF228" s="27">
        <f t="shared" si="93"/>
        <v>0</v>
      </c>
      <c r="AG228" s="27">
        <f t="shared" si="93"/>
        <v>0</v>
      </c>
      <c r="AH228" s="27">
        <f t="shared" si="93"/>
        <v>0</v>
      </c>
      <c r="AI228" s="27">
        <f t="shared" si="93"/>
        <v>0</v>
      </c>
      <c r="AJ228" s="27">
        <f t="shared" si="93"/>
        <v>0</v>
      </c>
      <c r="AK228" s="27">
        <f t="shared" si="93"/>
        <v>0</v>
      </c>
      <c r="AL228" s="27">
        <f t="shared" si="93"/>
        <v>0</v>
      </c>
      <c r="AM228" s="27">
        <f t="shared" si="93"/>
        <v>0</v>
      </c>
      <c r="AN228" s="27">
        <f t="shared" si="93"/>
        <v>0</v>
      </c>
      <c r="AO228" s="27">
        <f t="shared" si="93"/>
        <v>0</v>
      </c>
      <c r="AP228" s="27">
        <f t="shared" si="93"/>
        <v>0</v>
      </c>
      <c r="AQ228" s="27">
        <f t="shared" si="93"/>
        <v>0</v>
      </c>
      <c r="AR228" s="27">
        <f t="shared" si="93"/>
        <v>0</v>
      </c>
      <c r="AS228" s="27">
        <f t="shared" si="93"/>
        <v>0</v>
      </c>
      <c r="AT228" s="27">
        <f t="shared" si="93"/>
        <v>0</v>
      </c>
      <c r="AU228" s="27">
        <f t="shared" si="93"/>
        <v>0</v>
      </c>
      <c r="AV228" s="27">
        <f t="shared" ref="AV228:BY228" si="95">AV227</f>
        <v>0</v>
      </c>
      <c r="AW228" s="27">
        <f t="shared" si="95"/>
        <v>0</v>
      </c>
      <c r="AX228" s="27">
        <f t="shared" si="95"/>
        <v>0</v>
      </c>
      <c r="AY228" s="27">
        <f t="shared" si="95"/>
        <v>0</v>
      </c>
      <c r="AZ228" s="27">
        <f t="shared" si="95"/>
        <v>0</v>
      </c>
      <c r="BA228" s="27">
        <f t="shared" si="95"/>
        <v>0</v>
      </c>
      <c r="BB228" s="27">
        <f t="shared" si="95"/>
        <v>0</v>
      </c>
      <c r="BC228" s="27">
        <f t="shared" si="95"/>
        <v>0</v>
      </c>
      <c r="BD228" s="27">
        <f t="shared" si="95"/>
        <v>0</v>
      </c>
      <c r="BE228" s="27">
        <f t="shared" si="95"/>
        <v>0</v>
      </c>
      <c r="BF228" s="27">
        <f t="shared" si="95"/>
        <v>0</v>
      </c>
      <c r="BG228" s="27">
        <f t="shared" si="95"/>
        <v>0</v>
      </c>
      <c r="BH228" s="27">
        <f t="shared" si="95"/>
        <v>0</v>
      </c>
      <c r="BI228" s="27">
        <f t="shared" si="95"/>
        <v>0</v>
      </c>
      <c r="BJ228" s="27">
        <f t="shared" si="95"/>
        <v>0</v>
      </c>
      <c r="BK228" s="27">
        <f t="shared" si="95"/>
        <v>348</v>
      </c>
      <c r="BL228" s="27">
        <f t="shared" si="95"/>
        <v>348</v>
      </c>
      <c r="BM228" s="27">
        <f t="shared" si="95"/>
        <v>7</v>
      </c>
      <c r="BN228" s="27">
        <f t="shared" si="95"/>
        <v>7</v>
      </c>
      <c r="BO228" s="27">
        <f t="shared" si="95"/>
        <v>7</v>
      </c>
      <c r="BP228" s="27">
        <f t="shared" si="95"/>
        <v>7</v>
      </c>
      <c r="BQ228" s="27">
        <f t="shared" si="95"/>
        <v>7</v>
      </c>
      <c r="BR228" s="27">
        <f t="shared" si="95"/>
        <v>7</v>
      </c>
      <c r="BS228" s="27">
        <f t="shared" si="95"/>
        <v>7</v>
      </c>
      <c r="BT228" s="27">
        <f t="shared" si="95"/>
        <v>7</v>
      </c>
      <c r="BU228" s="27">
        <f t="shared" si="95"/>
        <v>0</v>
      </c>
      <c r="BV228" s="27">
        <f t="shared" si="95"/>
        <v>0</v>
      </c>
      <c r="BW228" s="27">
        <f t="shared" si="95"/>
        <v>0</v>
      </c>
      <c r="BX228" s="27">
        <f t="shared" si="95"/>
        <v>0</v>
      </c>
      <c r="BY228" s="27">
        <f t="shared" si="95"/>
        <v>0</v>
      </c>
    </row>
    <row r="229" spans="2:77" outlineLevel="1">
      <c r="B229" s="25" t="s">
        <v>888</v>
      </c>
      <c r="C229" s="27">
        <f t="shared" si="93"/>
        <v>0</v>
      </c>
      <c r="D229" s="27">
        <f t="shared" si="93"/>
        <v>0</v>
      </c>
      <c r="E229" s="27">
        <f t="shared" si="93"/>
        <v>0</v>
      </c>
      <c r="F229" s="27">
        <f t="shared" si="93"/>
        <v>0</v>
      </c>
      <c r="G229" s="27">
        <f t="shared" si="93"/>
        <v>0</v>
      </c>
      <c r="H229" s="27">
        <f t="shared" si="93"/>
        <v>0</v>
      </c>
      <c r="I229" s="27">
        <f t="shared" si="93"/>
        <v>0</v>
      </c>
      <c r="J229" s="27">
        <f t="shared" si="93"/>
        <v>0</v>
      </c>
      <c r="K229" s="27">
        <f t="shared" si="93"/>
        <v>0</v>
      </c>
      <c r="L229" s="27">
        <f t="shared" si="93"/>
        <v>0</v>
      </c>
      <c r="M229" s="27">
        <f t="shared" si="93"/>
        <v>0</v>
      </c>
      <c r="N229" s="27">
        <f t="shared" si="93"/>
        <v>0</v>
      </c>
      <c r="O229" s="27">
        <f t="shared" si="93"/>
        <v>0</v>
      </c>
      <c r="P229" s="27">
        <f t="shared" si="93"/>
        <v>0</v>
      </c>
      <c r="Q229" s="27">
        <f t="shared" si="93"/>
        <v>0</v>
      </c>
      <c r="R229" s="27">
        <f t="shared" si="93"/>
        <v>348</v>
      </c>
      <c r="S229" s="27">
        <f t="shared" si="93"/>
        <v>348</v>
      </c>
      <c r="T229" s="27">
        <f t="shared" si="93"/>
        <v>7</v>
      </c>
      <c r="U229" s="27">
        <f t="shared" si="93"/>
        <v>7</v>
      </c>
      <c r="V229" s="27">
        <f t="shared" si="93"/>
        <v>7</v>
      </c>
      <c r="W229" s="27">
        <f t="shared" si="93"/>
        <v>7</v>
      </c>
      <c r="X229" s="27">
        <f t="shared" si="93"/>
        <v>7</v>
      </c>
      <c r="Y229" s="27">
        <f t="shared" si="93"/>
        <v>7</v>
      </c>
      <c r="Z229" s="27">
        <f t="shared" si="93"/>
        <v>7</v>
      </c>
      <c r="AA229" s="27">
        <f t="shared" si="93"/>
        <v>7</v>
      </c>
      <c r="AB229" s="27">
        <f t="shared" si="93"/>
        <v>0</v>
      </c>
      <c r="AC229" s="27">
        <f t="shared" si="93"/>
        <v>0</v>
      </c>
      <c r="AD229" s="27">
        <f t="shared" si="93"/>
        <v>0</v>
      </c>
      <c r="AE229" s="27">
        <f t="shared" si="93"/>
        <v>0</v>
      </c>
      <c r="AF229" s="27">
        <f t="shared" si="93"/>
        <v>0</v>
      </c>
      <c r="AG229" s="27">
        <f t="shared" si="93"/>
        <v>0</v>
      </c>
      <c r="AH229" s="27">
        <f t="shared" si="93"/>
        <v>0</v>
      </c>
      <c r="AI229" s="27">
        <f t="shared" si="93"/>
        <v>0</v>
      </c>
      <c r="AJ229" s="27">
        <f t="shared" si="93"/>
        <v>0</v>
      </c>
      <c r="AK229" s="27">
        <f t="shared" si="93"/>
        <v>0</v>
      </c>
      <c r="AL229" s="27">
        <f t="shared" si="93"/>
        <v>0</v>
      </c>
      <c r="AM229" s="27">
        <f t="shared" si="93"/>
        <v>0</v>
      </c>
      <c r="AN229" s="27">
        <f t="shared" si="93"/>
        <v>0</v>
      </c>
      <c r="AO229" s="27">
        <f t="shared" si="93"/>
        <v>0</v>
      </c>
      <c r="AP229" s="27">
        <f t="shared" si="93"/>
        <v>0</v>
      </c>
      <c r="AQ229" s="27">
        <f t="shared" si="93"/>
        <v>0</v>
      </c>
      <c r="AR229" s="27">
        <f t="shared" si="93"/>
        <v>0</v>
      </c>
      <c r="AS229" s="27">
        <f t="shared" si="93"/>
        <v>0</v>
      </c>
      <c r="AT229" s="27">
        <f t="shared" si="93"/>
        <v>0</v>
      </c>
      <c r="AU229" s="27">
        <f t="shared" si="93"/>
        <v>0</v>
      </c>
      <c r="AV229" s="27">
        <f t="shared" ref="AV229:BY229" si="96">AV228</f>
        <v>0</v>
      </c>
      <c r="AW229" s="27">
        <f t="shared" si="96"/>
        <v>0</v>
      </c>
      <c r="AX229" s="27">
        <f t="shared" si="96"/>
        <v>0</v>
      </c>
      <c r="AY229" s="27">
        <f t="shared" si="96"/>
        <v>0</v>
      </c>
      <c r="AZ229" s="27">
        <f t="shared" si="96"/>
        <v>0</v>
      </c>
      <c r="BA229" s="27">
        <f t="shared" si="96"/>
        <v>0</v>
      </c>
      <c r="BB229" s="27">
        <f t="shared" si="96"/>
        <v>0</v>
      </c>
      <c r="BC229" s="27">
        <f t="shared" si="96"/>
        <v>0</v>
      </c>
      <c r="BD229" s="27">
        <f t="shared" si="96"/>
        <v>0</v>
      </c>
      <c r="BE229" s="27">
        <f t="shared" si="96"/>
        <v>0</v>
      </c>
      <c r="BF229" s="27">
        <f t="shared" si="96"/>
        <v>0</v>
      </c>
      <c r="BG229" s="27">
        <f t="shared" si="96"/>
        <v>0</v>
      </c>
      <c r="BH229" s="27">
        <f t="shared" si="96"/>
        <v>0</v>
      </c>
      <c r="BI229" s="27">
        <f t="shared" si="96"/>
        <v>0</v>
      </c>
      <c r="BJ229" s="27">
        <f t="shared" si="96"/>
        <v>0</v>
      </c>
      <c r="BK229" s="27">
        <f t="shared" si="96"/>
        <v>348</v>
      </c>
      <c r="BL229" s="27">
        <f t="shared" si="96"/>
        <v>348</v>
      </c>
      <c r="BM229" s="27">
        <f t="shared" si="96"/>
        <v>7</v>
      </c>
      <c r="BN229" s="27">
        <f t="shared" si="96"/>
        <v>7</v>
      </c>
      <c r="BO229" s="27">
        <f t="shared" si="96"/>
        <v>7</v>
      </c>
      <c r="BP229" s="27">
        <f t="shared" si="96"/>
        <v>7</v>
      </c>
      <c r="BQ229" s="27">
        <f t="shared" si="96"/>
        <v>7</v>
      </c>
      <c r="BR229" s="27">
        <f t="shared" si="96"/>
        <v>7</v>
      </c>
      <c r="BS229" s="27">
        <f t="shared" si="96"/>
        <v>7</v>
      </c>
      <c r="BT229" s="27">
        <f t="shared" si="96"/>
        <v>7</v>
      </c>
      <c r="BU229" s="27">
        <f t="shared" si="96"/>
        <v>0</v>
      </c>
      <c r="BV229" s="27">
        <f t="shared" si="96"/>
        <v>0</v>
      </c>
      <c r="BW229" s="27">
        <f t="shared" si="96"/>
        <v>0</v>
      </c>
      <c r="BX229" s="27">
        <f t="shared" si="96"/>
        <v>0</v>
      </c>
      <c r="BY229" s="27">
        <f t="shared" si="96"/>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7">C231</f>
        <v>0</v>
      </c>
      <c r="D232" s="27">
        <f t="shared" si="97"/>
        <v>0</v>
      </c>
      <c r="E232" s="27">
        <f t="shared" si="97"/>
        <v>0</v>
      </c>
      <c r="F232" s="27">
        <f t="shared" si="97"/>
        <v>0</v>
      </c>
      <c r="G232" s="27">
        <f t="shared" si="97"/>
        <v>0</v>
      </c>
      <c r="H232" s="27">
        <f t="shared" si="97"/>
        <v>0</v>
      </c>
      <c r="I232" s="27">
        <f t="shared" si="97"/>
        <v>0</v>
      </c>
      <c r="J232" s="27">
        <f t="shared" si="97"/>
        <v>0</v>
      </c>
      <c r="K232" s="27">
        <f t="shared" si="97"/>
        <v>0</v>
      </c>
      <c r="L232" s="27">
        <f t="shared" si="97"/>
        <v>0</v>
      </c>
      <c r="M232" s="27">
        <f t="shared" si="97"/>
        <v>0</v>
      </c>
      <c r="N232" s="27">
        <f t="shared" si="97"/>
        <v>0</v>
      </c>
      <c r="O232" s="27">
        <f t="shared" si="97"/>
        <v>0</v>
      </c>
      <c r="P232" s="27">
        <f t="shared" si="97"/>
        <v>0</v>
      </c>
      <c r="Q232" s="27">
        <f t="shared" si="97"/>
        <v>0</v>
      </c>
      <c r="R232" s="27">
        <f t="shared" si="97"/>
        <v>0</v>
      </c>
      <c r="S232" s="27">
        <f t="shared" si="97"/>
        <v>0</v>
      </c>
      <c r="T232" s="27">
        <f t="shared" si="97"/>
        <v>0</v>
      </c>
      <c r="U232" s="27">
        <f t="shared" si="97"/>
        <v>0</v>
      </c>
      <c r="V232" s="27">
        <f t="shared" si="97"/>
        <v>0</v>
      </c>
      <c r="W232" s="27">
        <f t="shared" si="97"/>
        <v>0</v>
      </c>
      <c r="X232" s="27">
        <f t="shared" si="97"/>
        <v>0</v>
      </c>
      <c r="Y232" s="27">
        <f t="shared" si="97"/>
        <v>0</v>
      </c>
      <c r="Z232" s="27">
        <f t="shared" si="97"/>
        <v>0</v>
      </c>
      <c r="AA232" s="27">
        <f t="shared" si="97"/>
        <v>0</v>
      </c>
      <c r="AB232" s="27">
        <f t="shared" si="97"/>
        <v>0</v>
      </c>
      <c r="AC232" s="27">
        <f t="shared" si="97"/>
        <v>0</v>
      </c>
      <c r="AD232" s="27">
        <f t="shared" si="97"/>
        <v>0</v>
      </c>
      <c r="AE232" s="27">
        <f t="shared" si="97"/>
        <v>0</v>
      </c>
      <c r="AF232" s="27">
        <f t="shared" si="97"/>
        <v>0</v>
      </c>
      <c r="AG232" s="27">
        <f t="shared" si="97"/>
        <v>0</v>
      </c>
      <c r="AH232" s="27">
        <f t="shared" si="97"/>
        <v>0</v>
      </c>
      <c r="AI232" s="27">
        <f t="shared" si="97"/>
        <v>0</v>
      </c>
      <c r="AJ232" s="27">
        <f t="shared" si="97"/>
        <v>0</v>
      </c>
      <c r="AK232" s="27">
        <f t="shared" si="97"/>
        <v>0</v>
      </c>
      <c r="AL232" s="27">
        <f t="shared" si="97"/>
        <v>0</v>
      </c>
      <c r="AM232" s="27">
        <f t="shared" si="97"/>
        <v>0</v>
      </c>
      <c r="AN232" s="27">
        <f t="shared" si="97"/>
        <v>0</v>
      </c>
      <c r="AO232" s="27">
        <f t="shared" si="97"/>
        <v>0</v>
      </c>
      <c r="AP232" s="27">
        <f t="shared" si="97"/>
        <v>0</v>
      </c>
      <c r="AQ232" s="27">
        <f t="shared" si="97"/>
        <v>0</v>
      </c>
      <c r="AR232" s="27">
        <f t="shared" si="97"/>
        <v>0</v>
      </c>
      <c r="AS232" s="27">
        <f t="shared" si="97"/>
        <v>0</v>
      </c>
      <c r="AT232" s="27">
        <f t="shared" si="97"/>
        <v>0</v>
      </c>
      <c r="AU232" s="27">
        <f t="shared" si="97"/>
        <v>0</v>
      </c>
      <c r="AV232" s="27">
        <f t="shared" ref="AV232:BY232" si="98">AV231</f>
        <v>0</v>
      </c>
      <c r="AW232" s="27">
        <f t="shared" si="98"/>
        <v>0</v>
      </c>
      <c r="AX232" s="27">
        <f t="shared" si="98"/>
        <v>0</v>
      </c>
      <c r="AY232" s="27">
        <f t="shared" si="98"/>
        <v>0</v>
      </c>
      <c r="AZ232" s="27">
        <f t="shared" si="98"/>
        <v>0</v>
      </c>
      <c r="BA232" s="27">
        <f t="shared" si="98"/>
        <v>0</v>
      </c>
      <c r="BB232" s="27">
        <f t="shared" si="98"/>
        <v>0</v>
      </c>
      <c r="BC232" s="27">
        <f t="shared" si="98"/>
        <v>0</v>
      </c>
      <c r="BD232" s="27">
        <f t="shared" si="98"/>
        <v>0</v>
      </c>
      <c r="BE232" s="27">
        <f t="shared" si="98"/>
        <v>0</v>
      </c>
      <c r="BF232" s="27">
        <f t="shared" si="98"/>
        <v>0</v>
      </c>
      <c r="BG232" s="27">
        <f t="shared" si="98"/>
        <v>0</v>
      </c>
      <c r="BH232" s="27">
        <f t="shared" si="98"/>
        <v>0</v>
      </c>
      <c r="BI232" s="27">
        <f t="shared" si="98"/>
        <v>0</v>
      </c>
      <c r="BJ232" s="27">
        <f t="shared" si="98"/>
        <v>0</v>
      </c>
      <c r="BK232" s="27">
        <f t="shared" si="98"/>
        <v>0</v>
      </c>
      <c r="BL232" s="27">
        <f t="shared" si="98"/>
        <v>0</v>
      </c>
      <c r="BM232" s="27">
        <f t="shared" si="98"/>
        <v>0</v>
      </c>
      <c r="BN232" s="27">
        <f t="shared" si="98"/>
        <v>0</v>
      </c>
      <c r="BO232" s="27">
        <f t="shared" si="98"/>
        <v>0</v>
      </c>
      <c r="BP232" s="27">
        <f t="shared" si="98"/>
        <v>0</v>
      </c>
      <c r="BQ232" s="27">
        <f t="shared" si="98"/>
        <v>0</v>
      </c>
      <c r="BR232" s="27">
        <f t="shared" si="98"/>
        <v>0</v>
      </c>
      <c r="BS232" s="27">
        <f t="shared" si="98"/>
        <v>0</v>
      </c>
      <c r="BT232" s="27">
        <f t="shared" si="98"/>
        <v>0</v>
      </c>
      <c r="BU232" s="27">
        <f t="shared" si="98"/>
        <v>0</v>
      </c>
      <c r="BV232" s="27">
        <f t="shared" si="98"/>
        <v>0</v>
      </c>
      <c r="BW232" s="27">
        <f t="shared" si="98"/>
        <v>0</v>
      </c>
      <c r="BX232" s="27">
        <f t="shared" si="98"/>
        <v>0</v>
      </c>
      <c r="BY232" s="27">
        <f t="shared" si="98"/>
        <v>0</v>
      </c>
    </row>
    <row r="233" spans="2:77" outlineLevel="1">
      <c r="B233" s="25" t="s">
        <v>887</v>
      </c>
      <c r="C233" s="27">
        <f t="shared" si="97"/>
        <v>0</v>
      </c>
      <c r="D233" s="27">
        <f t="shared" si="97"/>
        <v>0</v>
      </c>
      <c r="E233" s="27">
        <f t="shared" si="97"/>
        <v>0</v>
      </c>
      <c r="F233" s="27">
        <f t="shared" si="97"/>
        <v>0</v>
      </c>
      <c r="G233" s="27">
        <f t="shared" si="97"/>
        <v>0</v>
      </c>
      <c r="H233" s="27">
        <f t="shared" si="97"/>
        <v>0</v>
      </c>
      <c r="I233" s="27">
        <f t="shared" si="97"/>
        <v>0</v>
      </c>
      <c r="J233" s="27">
        <f t="shared" si="97"/>
        <v>0</v>
      </c>
      <c r="K233" s="27">
        <f t="shared" si="97"/>
        <v>0</v>
      </c>
      <c r="L233" s="27">
        <f t="shared" si="97"/>
        <v>0</v>
      </c>
      <c r="M233" s="27">
        <f t="shared" si="97"/>
        <v>0</v>
      </c>
      <c r="N233" s="27">
        <f t="shared" si="97"/>
        <v>0</v>
      </c>
      <c r="O233" s="27">
        <f t="shared" si="97"/>
        <v>0</v>
      </c>
      <c r="P233" s="27">
        <f t="shared" si="97"/>
        <v>0</v>
      </c>
      <c r="Q233" s="27">
        <f t="shared" si="97"/>
        <v>0</v>
      </c>
      <c r="R233" s="27">
        <f t="shared" si="97"/>
        <v>0</v>
      </c>
      <c r="S233" s="27">
        <f t="shared" si="97"/>
        <v>0</v>
      </c>
      <c r="T233" s="27">
        <f t="shared" si="97"/>
        <v>0</v>
      </c>
      <c r="U233" s="27">
        <f t="shared" si="97"/>
        <v>0</v>
      </c>
      <c r="V233" s="27">
        <f t="shared" si="97"/>
        <v>0</v>
      </c>
      <c r="W233" s="27">
        <f t="shared" si="97"/>
        <v>0</v>
      </c>
      <c r="X233" s="27">
        <f t="shared" si="97"/>
        <v>0</v>
      </c>
      <c r="Y233" s="27">
        <f t="shared" si="97"/>
        <v>0</v>
      </c>
      <c r="Z233" s="27">
        <f t="shared" si="97"/>
        <v>0</v>
      </c>
      <c r="AA233" s="27">
        <f t="shared" si="97"/>
        <v>0</v>
      </c>
      <c r="AB233" s="27">
        <f t="shared" si="97"/>
        <v>0</v>
      </c>
      <c r="AC233" s="27">
        <f t="shared" si="97"/>
        <v>0</v>
      </c>
      <c r="AD233" s="27">
        <f t="shared" si="97"/>
        <v>0</v>
      </c>
      <c r="AE233" s="27">
        <f t="shared" si="97"/>
        <v>0</v>
      </c>
      <c r="AF233" s="27">
        <f t="shared" si="97"/>
        <v>0</v>
      </c>
      <c r="AG233" s="27">
        <f t="shared" si="97"/>
        <v>0</v>
      </c>
      <c r="AH233" s="27">
        <f t="shared" si="97"/>
        <v>0</v>
      </c>
      <c r="AI233" s="27">
        <f t="shared" si="97"/>
        <v>0</v>
      </c>
      <c r="AJ233" s="27">
        <f t="shared" si="97"/>
        <v>0</v>
      </c>
      <c r="AK233" s="27">
        <f t="shared" si="97"/>
        <v>0</v>
      </c>
      <c r="AL233" s="27">
        <f t="shared" si="97"/>
        <v>0</v>
      </c>
      <c r="AM233" s="27">
        <f t="shared" si="97"/>
        <v>0</v>
      </c>
      <c r="AN233" s="27">
        <f t="shared" si="97"/>
        <v>0</v>
      </c>
      <c r="AO233" s="27">
        <f t="shared" si="97"/>
        <v>0</v>
      </c>
      <c r="AP233" s="27">
        <f t="shared" si="97"/>
        <v>0</v>
      </c>
      <c r="AQ233" s="27">
        <f t="shared" si="97"/>
        <v>0</v>
      </c>
      <c r="AR233" s="27">
        <f t="shared" si="97"/>
        <v>0</v>
      </c>
      <c r="AS233" s="27">
        <f t="shared" si="97"/>
        <v>0</v>
      </c>
      <c r="AT233" s="27">
        <f t="shared" si="97"/>
        <v>0</v>
      </c>
      <c r="AU233" s="27">
        <f t="shared" si="97"/>
        <v>0</v>
      </c>
      <c r="AV233" s="27">
        <f t="shared" ref="AV233:BY233" si="99">AV232</f>
        <v>0</v>
      </c>
      <c r="AW233" s="27">
        <f t="shared" si="99"/>
        <v>0</v>
      </c>
      <c r="AX233" s="27">
        <f t="shared" si="99"/>
        <v>0</v>
      </c>
      <c r="AY233" s="27">
        <f t="shared" si="99"/>
        <v>0</v>
      </c>
      <c r="AZ233" s="27">
        <f t="shared" si="99"/>
        <v>0</v>
      </c>
      <c r="BA233" s="27">
        <f t="shared" si="99"/>
        <v>0</v>
      </c>
      <c r="BB233" s="27">
        <f t="shared" si="99"/>
        <v>0</v>
      </c>
      <c r="BC233" s="27">
        <f t="shared" si="99"/>
        <v>0</v>
      </c>
      <c r="BD233" s="27">
        <f t="shared" si="99"/>
        <v>0</v>
      </c>
      <c r="BE233" s="27">
        <f t="shared" si="99"/>
        <v>0</v>
      </c>
      <c r="BF233" s="27">
        <f t="shared" si="99"/>
        <v>0</v>
      </c>
      <c r="BG233" s="27">
        <f t="shared" si="99"/>
        <v>0</v>
      </c>
      <c r="BH233" s="27">
        <f t="shared" si="99"/>
        <v>0</v>
      </c>
      <c r="BI233" s="27">
        <f t="shared" si="99"/>
        <v>0</v>
      </c>
      <c r="BJ233" s="27">
        <f t="shared" si="99"/>
        <v>0</v>
      </c>
      <c r="BK233" s="27">
        <f t="shared" si="99"/>
        <v>0</v>
      </c>
      <c r="BL233" s="27">
        <f t="shared" si="99"/>
        <v>0</v>
      </c>
      <c r="BM233" s="27">
        <f t="shared" si="99"/>
        <v>0</v>
      </c>
      <c r="BN233" s="27">
        <f t="shared" si="99"/>
        <v>0</v>
      </c>
      <c r="BO233" s="27">
        <f t="shared" si="99"/>
        <v>0</v>
      </c>
      <c r="BP233" s="27">
        <f t="shared" si="99"/>
        <v>0</v>
      </c>
      <c r="BQ233" s="27">
        <f t="shared" si="99"/>
        <v>0</v>
      </c>
      <c r="BR233" s="27">
        <f t="shared" si="99"/>
        <v>0</v>
      </c>
      <c r="BS233" s="27">
        <f t="shared" si="99"/>
        <v>0</v>
      </c>
      <c r="BT233" s="27">
        <f t="shared" si="99"/>
        <v>0</v>
      </c>
      <c r="BU233" s="27">
        <f t="shared" si="99"/>
        <v>0</v>
      </c>
      <c r="BV233" s="27">
        <f t="shared" si="99"/>
        <v>0</v>
      </c>
      <c r="BW233" s="27">
        <f t="shared" si="99"/>
        <v>0</v>
      </c>
      <c r="BX233" s="27">
        <f t="shared" si="99"/>
        <v>0</v>
      </c>
      <c r="BY233" s="27">
        <f t="shared" si="99"/>
        <v>0</v>
      </c>
    </row>
    <row r="234" spans="2:77" outlineLevel="1">
      <c r="B234" s="25" t="s">
        <v>888</v>
      </c>
      <c r="C234" s="27">
        <f t="shared" si="97"/>
        <v>0</v>
      </c>
      <c r="D234" s="27">
        <f t="shared" si="97"/>
        <v>0</v>
      </c>
      <c r="E234" s="27">
        <f t="shared" si="97"/>
        <v>0</v>
      </c>
      <c r="F234" s="27">
        <f t="shared" si="97"/>
        <v>0</v>
      </c>
      <c r="G234" s="27">
        <f t="shared" si="97"/>
        <v>0</v>
      </c>
      <c r="H234" s="27">
        <f t="shared" si="97"/>
        <v>0</v>
      </c>
      <c r="I234" s="27">
        <f t="shared" si="97"/>
        <v>0</v>
      </c>
      <c r="J234" s="27">
        <f t="shared" si="97"/>
        <v>0</v>
      </c>
      <c r="K234" s="27">
        <f t="shared" si="97"/>
        <v>0</v>
      </c>
      <c r="L234" s="27">
        <f t="shared" si="97"/>
        <v>0</v>
      </c>
      <c r="M234" s="27">
        <f t="shared" si="97"/>
        <v>0</v>
      </c>
      <c r="N234" s="27">
        <f t="shared" si="97"/>
        <v>0</v>
      </c>
      <c r="O234" s="27">
        <f t="shared" si="97"/>
        <v>0</v>
      </c>
      <c r="P234" s="27">
        <f t="shared" si="97"/>
        <v>0</v>
      </c>
      <c r="Q234" s="27">
        <f t="shared" si="97"/>
        <v>0</v>
      </c>
      <c r="R234" s="27">
        <f t="shared" si="97"/>
        <v>0</v>
      </c>
      <c r="S234" s="27">
        <f t="shared" si="97"/>
        <v>0</v>
      </c>
      <c r="T234" s="27">
        <f t="shared" si="97"/>
        <v>0</v>
      </c>
      <c r="U234" s="27">
        <f t="shared" si="97"/>
        <v>0</v>
      </c>
      <c r="V234" s="27">
        <f t="shared" si="97"/>
        <v>0</v>
      </c>
      <c r="W234" s="27">
        <f t="shared" si="97"/>
        <v>0</v>
      </c>
      <c r="X234" s="27">
        <f t="shared" si="97"/>
        <v>0</v>
      </c>
      <c r="Y234" s="27">
        <f t="shared" si="97"/>
        <v>0</v>
      </c>
      <c r="Z234" s="27">
        <f t="shared" si="97"/>
        <v>0</v>
      </c>
      <c r="AA234" s="27">
        <f t="shared" si="97"/>
        <v>0</v>
      </c>
      <c r="AB234" s="27">
        <f t="shared" si="97"/>
        <v>0</v>
      </c>
      <c r="AC234" s="27">
        <f t="shared" si="97"/>
        <v>0</v>
      </c>
      <c r="AD234" s="27">
        <f t="shared" si="97"/>
        <v>0</v>
      </c>
      <c r="AE234" s="27">
        <f t="shared" si="97"/>
        <v>0</v>
      </c>
      <c r="AF234" s="27">
        <f t="shared" si="97"/>
        <v>0</v>
      </c>
      <c r="AG234" s="27">
        <f t="shared" si="97"/>
        <v>0</v>
      </c>
      <c r="AH234" s="27">
        <f t="shared" si="97"/>
        <v>0</v>
      </c>
      <c r="AI234" s="27">
        <f t="shared" si="97"/>
        <v>0</v>
      </c>
      <c r="AJ234" s="27">
        <f t="shared" si="97"/>
        <v>0</v>
      </c>
      <c r="AK234" s="27">
        <f t="shared" si="97"/>
        <v>0</v>
      </c>
      <c r="AL234" s="27">
        <f t="shared" si="97"/>
        <v>0</v>
      </c>
      <c r="AM234" s="27">
        <f t="shared" si="97"/>
        <v>0</v>
      </c>
      <c r="AN234" s="27">
        <f t="shared" si="97"/>
        <v>0</v>
      </c>
      <c r="AO234" s="27">
        <f t="shared" si="97"/>
        <v>0</v>
      </c>
      <c r="AP234" s="27">
        <f t="shared" si="97"/>
        <v>0</v>
      </c>
      <c r="AQ234" s="27">
        <f t="shared" si="97"/>
        <v>0</v>
      </c>
      <c r="AR234" s="27">
        <f t="shared" si="97"/>
        <v>0</v>
      </c>
      <c r="AS234" s="27">
        <f t="shared" si="97"/>
        <v>0</v>
      </c>
      <c r="AT234" s="27">
        <f t="shared" si="97"/>
        <v>0</v>
      </c>
      <c r="AU234" s="27">
        <f t="shared" si="97"/>
        <v>0</v>
      </c>
      <c r="AV234" s="27">
        <f t="shared" ref="AV234:BY234" si="100">AV233</f>
        <v>0</v>
      </c>
      <c r="AW234" s="27">
        <f t="shared" si="100"/>
        <v>0</v>
      </c>
      <c r="AX234" s="27">
        <f t="shared" si="100"/>
        <v>0</v>
      </c>
      <c r="AY234" s="27">
        <f t="shared" si="100"/>
        <v>0</v>
      </c>
      <c r="AZ234" s="27">
        <f t="shared" si="100"/>
        <v>0</v>
      </c>
      <c r="BA234" s="27">
        <f t="shared" si="100"/>
        <v>0</v>
      </c>
      <c r="BB234" s="27">
        <f t="shared" si="100"/>
        <v>0</v>
      </c>
      <c r="BC234" s="27">
        <f t="shared" si="100"/>
        <v>0</v>
      </c>
      <c r="BD234" s="27">
        <f t="shared" si="100"/>
        <v>0</v>
      </c>
      <c r="BE234" s="27">
        <f t="shared" si="100"/>
        <v>0</v>
      </c>
      <c r="BF234" s="27">
        <f t="shared" si="100"/>
        <v>0</v>
      </c>
      <c r="BG234" s="27">
        <f t="shared" si="100"/>
        <v>0</v>
      </c>
      <c r="BH234" s="27">
        <f t="shared" si="100"/>
        <v>0</v>
      </c>
      <c r="BI234" s="27">
        <f t="shared" si="100"/>
        <v>0</v>
      </c>
      <c r="BJ234" s="27">
        <f t="shared" si="100"/>
        <v>0</v>
      </c>
      <c r="BK234" s="27">
        <f t="shared" si="100"/>
        <v>0</v>
      </c>
      <c r="BL234" s="27">
        <f t="shared" si="100"/>
        <v>0</v>
      </c>
      <c r="BM234" s="27">
        <f t="shared" si="100"/>
        <v>0</v>
      </c>
      <c r="BN234" s="27">
        <f t="shared" si="100"/>
        <v>0</v>
      </c>
      <c r="BO234" s="27">
        <f t="shared" si="100"/>
        <v>0</v>
      </c>
      <c r="BP234" s="27">
        <f t="shared" si="100"/>
        <v>0</v>
      </c>
      <c r="BQ234" s="27">
        <f t="shared" si="100"/>
        <v>0</v>
      </c>
      <c r="BR234" s="27">
        <f t="shared" si="100"/>
        <v>0</v>
      </c>
      <c r="BS234" s="27">
        <f t="shared" si="100"/>
        <v>0</v>
      </c>
      <c r="BT234" s="27">
        <f t="shared" si="100"/>
        <v>0</v>
      </c>
      <c r="BU234" s="27">
        <f t="shared" si="100"/>
        <v>0</v>
      </c>
      <c r="BV234" s="27">
        <f t="shared" si="100"/>
        <v>0</v>
      </c>
      <c r="BW234" s="27">
        <f t="shared" si="100"/>
        <v>0</v>
      </c>
      <c r="BX234" s="27">
        <f t="shared" si="100"/>
        <v>0</v>
      </c>
      <c r="BY234" s="27">
        <f t="shared" si="100"/>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1">C236</f>
        <v>0</v>
      </c>
      <c r="D237" s="27">
        <f t="shared" si="101"/>
        <v>0</v>
      </c>
      <c r="E237" s="27">
        <f t="shared" si="101"/>
        <v>0</v>
      </c>
      <c r="F237" s="27">
        <f t="shared" si="101"/>
        <v>0</v>
      </c>
      <c r="G237" s="27">
        <f t="shared" si="101"/>
        <v>0</v>
      </c>
      <c r="H237" s="27">
        <f t="shared" si="101"/>
        <v>0</v>
      </c>
      <c r="I237" s="27">
        <f t="shared" si="101"/>
        <v>0</v>
      </c>
      <c r="J237" s="27">
        <f t="shared" si="101"/>
        <v>0</v>
      </c>
      <c r="K237" s="27">
        <f t="shared" si="101"/>
        <v>0</v>
      </c>
      <c r="L237" s="27">
        <f t="shared" si="101"/>
        <v>0</v>
      </c>
      <c r="M237" s="27">
        <f t="shared" si="101"/>
        <v>0</v>
      </c>
      <c r="N237" s="27">
        <f t="shared" si="101"/>
        <v>0</v>
      </c>
      <c r="O237" s="27">
        <f t="shared" si="101"/>
        <v>0</v>
      </c>
      <c r="P237" s="27">
        <f t="shared" si="101"/>
        <v>0</v>
      </c>
      <c r="Q237" s="27">
        <f t="shared" si="101"/>
        <v>0</v>
      </c>
      <c r="R237" s="27">
        <f t="shared" si="101"/>
        <v>0</v>
      </c>
      <c r="S237" s="27">
        <f t="shared" si="101"/>
        <v>0</v>
      </c>
      <c r="T237" s="27">
        <f t="shared" si="101"/>
        <v>0</v>
      </c>
      <c r="U237" s="27">
        <f t="shared" si="101"/>
        <v>0</v>
      </c>
      <c r="V237" s="27">
        <f t="shared" si="101"/>
        <v>0</v>
      </c>
      <c r="W237" s="27">
        <f t="shared" si="101"/>
        <v>0</v>
      </c>
      <c r="X237" s="27">
        <f t="shared" si="101"/>
        <v>0</v>
      </c>
      <c r="Y237" s="27">
        <f t="shared" si="101"/>
        <v>0</v>
      </c>
      <c r="Z237" s="27">
        <f t="shared" si="101"/>
        <v>0</v>
      </c>
      <c r="AA237" s="27">
        <f t="shared" si="101"/>
        <v>0</v>
      </c>
      <c r="AB237" s="27">
        <f t="shared" si="101"/>
        <v>0</v>
      </c>
      <c r="AC237" s="27">
        <f t="shared" si="101"/>
        <v>0</v>
      </c>
      <c r="AD237" s="27">
        <f t="shared" si="101"/>
        <v>0</v>
      </c>
      <c r="AE237" s="27">
        <f t="shared" si="101"/>
        <v>0</v>
      </c>
      <c r="AF237" s="27">
        <f t="shared" si="101"/>
        <v>0</v>
      </c>
      <c r="AG237" s="27">
        <f t="shared" si="101"/>
        <v>0</v>
      </c>
      <c r="AH237" s="27">
        <f t="shared" si="101"/>
        <v>0</v>
      </c>
      <c r="AI237" s="27">
        <f t="shared" si="101"/>
        <v>0</v>
      </c>
      <c r="AJ237" s="27">
        <f t="shared" si="101"/>
        <v>0</v>
      </c>
      <c r="AK237" s="27">
        <f t="shared" si="101"/>
        <v>0</v>
      </c>
      <c r="AL237" s="27">
        <f t="shared" si="101"/>
        <v>0</v>
      </c>
      <c r="AM237" s="27">
        <f t="shared" si="101"/>
        <v>0</v>
      </c>
      <c r="AN237" s="27">
        <f t="shared" si="101"/>
        <v>0</v>
      </c>
      <c r="AO237" s="27">
        <f t="shared" si="101"/>
        <v>0</v>
      </c>
      <c r="AP237" s="27">
        <f t="shared" si="101"/>
        <v>0</v>
      </c>
      <c r="AQ237" s="27">
        <f t="shared" si="101"/>
        <v>0</v>
      </c>
      <c r="AR237" s="27">
        <f t="shared" si="101"/>
        <v>0</v>
      </c>
      <c r="AS237" s="27">
        <f t="shared" si="101"/>
        <v>0</v>
      </c>
      <c r="AT237" s="27">
        <f t="shared" si="101"/>
        <v>0</v>
      </c>
      <c r="AU237" s="27">
        <f t="shared" si="101"/>
        <v>0</v>
      </c>
      <c r="AV237" s="27">
        <f t="shared" ref="AV237:BY237" si="102">AV236</f>
        <v>0</v>
      </c>
      <c r="AW237" s="27">
        <f t="shared" si="102"/>
        <v>0</v>
      </c>
      <c r="AX237" s="27">
        <f t="shared" si="102"/>
        <v>0</v>
      </c>
      <c r="AY237" s="27">
        <f t="shared" si="102"/>
        <v>0</v>
      </c>
      <c r="AZ237" s="27">
        <f t="shared" si="102"/>
        <v>0</v>
      </c>
      <c r="BA237" s="27">
        <f t="shared" si="102"/>
        <v>0</v>
      </c>
      <c r="BB237" s="27">
        <f t="shared" si="102"/>
        <v>0</v>
      </c>
      <c r="BC237" s="27">
        <f t="shared" si="102"/>
        <v>0</v>
      </c>
      <c r="BD237" s="27">
        <f t="shared" si="102"/>
        <v>0</v>
      </c>
      <c r="BE237" s="27">
        <f t="shared" si="102"/>
        <v>0</v>
      </c>
      <c r="BF237" s="27">
        <f t="shared" si="102"/>
        <v>0</v>
      </c>
      <c r="BG237" s="27">
        <f t="shared" si="102"/>
        <v>0</v>
      </c>
      <c r="BH237" s="27">
        <f t="shared" si="102"/>
        <v>0</v>
      </c>
      <c r="BI237" s="27">
        <f t="shared" si="102"/>
        <v>0</v>
      </c>
      <c r="BJ237" s="27">
        <f t="shared" si="102"/>
        <v>0</v>
      </c>
      <c r="BK237" s="27">
        <f t="shared" si="102"/>
        <v>0</v>
      </c>
      <c r="BL237" s="27">
        <f t="shared" si="102"/>
        <v>0</v>
      </c>
      <c r="BM237" s="27">
        <f t="shared" si="102"/>
        <v>0</v>
      </c>
      <c r="BN237" s="27">
        <f t="shared" si="102"/>
        <v>0</v>
      </c>
      <c r="BO237" s="27">
        <f t="shared" si="102"/>
        <v>0</v>
      </c>
      <c r="BP237" s="27">
        <f t="shared" si="102"/>
        <v>0</v>
      </c>
      <c r="BQ237" s="27">
        <f t="shared" si="102"/>
        <v>0</v>
      </c>
      <c r="BR237" s="27">
        <f t="shared" si="102"/>
        <v>0</v>
      </c>
      <c r="BS237" s="27">
        <f t="shared" si="102"/>
        <v>0</v>
      </c>
      <c r="BT237" s="27">
        <f t="shared" si="102"/>
        <v>0</v>
      </c>
      <c r="BU237" s="27">
        <f t="shared" si="102"/>
        <v>0</v>
      </c>
      <c r="BV237" s="27">
        <f t="shared" si="102"/>
        <v>0</v>
      </c>
      <c r="BW237" s="27">
        <f t="shared" si="102"/>
        <v>0</v>
      </c>
      <c r="BX237" s="27">
        <f t="shared" si="102"/>
        <v>0</v>
      </c>
      <c r="BY237" s="27">
        <f t="shared" si="102"/>
        <v>0</v>
      </c>
    </row>
    <row r="238" spans="2:77" outlineLevel="1">
      <c r="B238" s="25" t="s">
        <v>887</v>
      </c>
      <c r="C238" s="27">
        <f t="shared" si="101"/>
        <v>0</v>
      </c>
      <c r="D238" s="27">
        <f t="shared" si="101"/>
        <v>0</v>
      </c>
      <c r="E238" s="27">
        <f t="shared" si="101"/>
        <v>0</v>
      </c>
      <c r="F238" s="27">
        <f t="shared" si="101"/>
        <v>0</v>
      </c>
      <c r="G238" s="27">
        <f t="shared" si="101"/>
        <v>0</v>
      </c>
      <c r="H238" s="27">
        <f t="shared" si="101"/>
        <v>0</v>
      </c>
      <c r="I238" s="27">
        <f t="shared" si="101"/>
        <v>0</v>
      </c>
      <c r="J238" s="27">
        <f t="shared" si="101"/>
        <v>0</v>
      </c>
      <c r="K238" s="27">
        <f t="shared" si="101"/>
        <v>0</v>
      </c>
      <c r="L238" s="27">
        <f t="shared" si="101"/>
        <v>0</v>
      </c>
      <c r="M238" s="27">
        <f t="shared" si="101"/>
        <v>0</v>
      </c>
      <c r="N238" s="27">
        <f t="shared" si="101"/>
        <v>0</v>
      </c>
      <c r="O238" s="27">
        <f t="shared" si="101"/>
        <v>0</v>
      </c>
      <c r="P238" s="27">
        <f t="shared" si="101"/>
        <v>0</v>
      </c>
      <c r="Q238" s="27">
        <f t="shared" si="101"/>
        <v>0</v>
      </c>
      <c r="R238" s="27">
        <f t="shared" si="101"/>
        <v>0</v>
      </c>
      <c r="S238" s="27">
        <f t="shared" si="101"/>
        <v>0</v>
      </c>
      <c r="T238" s="27">
        <f t="shared" si="101"/>
        <v>0</v>
      </c>
      <c r="U238" s="27">
        <f t="shared" si="101"/>
        <v>0</v>
      </c>
      <c r="V238" s="27">
        <f t="shared" si="101"/>
        <v>0</v>
      </c>
      <c r="W238" s="27">
        <f t="shared" si="101"/>
        <v>0</v>
      </c>
      <c r="X238" s="27">
        <f t="shared" si="101"/>
        <v>0</v>
      </c>
      <c r="Y238" s="27">
        <f t="shared" si="101"/>
        <v>0</v>
      </c>
      <c r="Z238" s="27">
        <f t="shared" si="101"/>
        <v>0</v>
      </c>
      <c r="AA238" s="27">
        <f t="shared" si="101"/>
        <v>0</v>
      </c>
      <c r="AB238" s="27">
        <f t="shared" si="101"/>
        <v>0</v>
      </c>
      <c r="AC238" s="27">
        <f t="shared" si="101"/>
        <v>0</v>
      </c>
      <c r="AD238" s="27">
        <f t="shared" si="101"/>
        <v>0</v>
      </c>
      <c r="AE238" s="27">
        <f t="shared" si="101"/>
        <v>0</v>
      </c>
      <c r="AF238" s="27">
        <f t="shared" si="101"/>
        <v>0</v>
      </c>
      <c r="AG238" s="27">
        <f t="shared" si="101"/>
        <v>0</v>
      </c>
      <c r="AH238" s="27">
        <f t="shared" si="101"/>
        <v>0</v>
      </c>
      <c r="AI238" s="27">
        <f t="shared" si="101"/>
        <v>0</v>
      </c>
      <c r="AJ238" s="27">
        <f t="shared" si="101"/>
        <v>0</v>
      </c>
      <c r="AK238" s="27">
        <f t="shared" si="101"/>
        <v>0</v>
      </c>
      <c r="AL238" s="27">
        <f t="shared" si="101"/>
        <v>0</v>
      </c>
      <c r="AM238" s="27">
        <f t="shared" si="101"/>
        <v>0</v>
      </c>
      <c r="AN238" s="27">
        <f t="shared" si="101"/>
        <v>0</v>
      </c>
      <c r="AO238" s="27">
        <f t="shared" si="101"/>
        <v>0</v>
      </c>
      <c r="AP238" s="27">
        <f t="shared" si="101"/>
        <v>0</v>
      </c>
      <c r="AQ238" s="27">
        <f t="shared" si="101"/>
        <v>0</v>
      </c>
      <c r="AR238" s="27">
        <f t="shared" si="101"/>
        <v>0</v>
      </c>
      <c r="AS238" s="27">
        <f t="shared" si="101"/>
        <v>0</v>
      </c>
      <c r="AT238" s="27">
        <f t="shared" si="101"/>
        <v>0</v>
      </c>
      <c r="AU238" s="27">
        <f t="shared" si="101"/>
        <v>0</v>
      </c>
      <c r="AV238" s="27">
        <f t="shared" ref="AV238:BY238" si="103">AV237</f>
        <v>0</v>
      </c>
      <c r="AW238" s="27">
        <f t="shared" si="103"/>
        <v>0</v>
      </c>
      <c r="AX238" s="27">
        <f t="shared" si="103"/>
        <v>0</v>
      </c>
      <c r="AY238" s="27">
        <f t="shared" si="103"/>
        <v>0</v>
      </c>
      <c r="AZ238" s="27">
        <f t="shared" si="103"/>
        <v>0</v>
      </c>
      <c r="BA238" s="27">
        <f t="shared" si="103"/>
        <v>0</v>
      </c>
      <c r="BB238" s="27">
        <f t="shared" si="103"/>
        <v>0</v>
      </c>
      <c r="BC238" s="27">
        <f t="shared" si="103"/>
        <v>0</v>
      </c>
      <c r="BD238" s="27">
        <f t="shared" si="103"/>
        <v>0</v>
      </c>
      <c r="BE238" s="27">
        <f t="shared" si="103"/>
        <v>0</v>
      </c>
      <c r="BF238" s="27">
        <f t="shared" si="103"/>
        <v>0</v>
      </c>
      <c r="BG238" s="27">
        <f t="shared" si="103"/>
        <v>0</v>
      </c>
      <c r="BH238" s="27">
        <f t="shared" si="103"/>
        <v>0</v>
      </c>
      <c r="BI238" s="27">
        <f t="shared" si="103"/>
        <v>0</v>
      </c>
      <c r="BJ238" s="27">
        <f t="shared" si="103"/>
        <v>0</v>
      </c>
      <c r="BK238" s="27">
        <f t="shared" si="103"/>
        <v>0</v>
      </c>
      <c r="BL238" s="27">
        <f t="shared" si="103"/>
        <v>0</v>
      </c>
      <c r="BM238" s="27">
        <f t="shared" si="103"/>
        <v>0</v>
      </c>
      <c r="BN238" s="27">
        <f t="shared" si="103"/>
        <v>0</v>
      </c>
      <c r="BO238" s="27">
        <f t="shared" si="103"/>
        <v>0</v>
      </c>
      <c r="BP238" s="27">
        <f t="shared" si="103"/>
        <v>0</v>
      </c>
      <c r="BQ238" s="27">
        <f t="shared" si="103"/>
        <v>0</v>
      </c>
      <c r="BR238" s="27">
        <f t="shared" si="103"/>
        <v>0</v>
      </c>
      <c r="BS238" s="27">
        <f t="shared" si="103"/>
        <v>0</v>
      </c>
      <c r="BT238" s="27">
        <f t="shared" si="103"/>
        <v>0</v>
      </c>
      <c r="BU238" s="27">
        <f t="shared" si="103"/>
        <v>0</v>
      </c>
      <c r="BV238" s="27">
        <f t="shared" si="103"/>
        <v>0</v>
      </c>
      <c r="BW238" s="27">
        <f t="shared" si="103"/>
        <v>0</v>
      </c>
      <c r="BX238" s="27">
        <f t="shared" si="103"/>
        <v>0</v>
      </c>
      <c r="BY238" s="27">
        <f t="shared" si="103"/>
        <v>0</v>
      </c>
    </row>
    <row r="239" spans="2:77" outlineLevel="1">
      <c r="B239" s="25" t="s">
        <v>888</v>
      </c>
      <c r="C239" s="27">
        <f t="shared" si="101"/>
        <v>0</v>
      </c>
      <c r="D239" s="27">
        <f t="shared" si="101"/>
        <v>0</v>
      </c>
      <c r="E239" s="27">
        <f t="shared" si="101"/>
        <v>0</v>
      </c>
      <c r="F239" s="27">
        <f t="shared" si="101"/>
        <v>0</v>
      </c>
      <c r="G239" s="27">
        <f t="shared" si="101"/>
        <v>0</v>
      </c>
      <c r="H239" s="27">
        <f t="shared" si="101"/>
        <v>0</v>
      </c>
      <c r="I239" s="27">
        <f t="shared" si="101"/>
        <v>0</v>
      </c>
      <c r="J239" s="27">
        <f t="shared" si="101"/>
        <v>0</v>
      </c>
      <c r="K239" s="27">
        <f t="shared" si="101"/>
        <v>0</v>
      </c>
      <c r="L239" s="27">
        <f t="shared" si="101"/>
        <v>0</v>
      </c>
      <c r="M239" s="27">
        <f t="shared" si="101"/>
        <v>0</v>
      </c>
      <c r="N239" s="27">
        <f t="shared" si="101"/>
        <v>0</v>
      </c>
      <c r="O239" s="27">
        <f t="shared" si="101"/>
        <v>0</v>
      </c>
      <c r="P239" s="27">
        <f t="shared" si="101"/>
        <v>0</v>
      </c>
      <c r="Q239" s="27">
        <f t="shared" si="101"/>
        <v>0</v>
      </c>
      <c r="R239" s="27">
        <f t="shared" si="101"/>
        <v>0</v>
      </c>
      <c r="S239" s="27">
        <f t="shared" si="101"/>
        <v>0</v>
      </c>
      <c r="T239" s="27">
        <f t="shared" si="101"/>
        <v>0</v>
      </c>
      <c r="U239" s="27">
        <f t="shared" si="101"/>
        <v>0</v>
      </c>
      <c r="V239" s="27">
        <f t="shared" si="101"/>
        <v>0</v>
      </c>
      <c r="W239" s="27">
        <f t="shared" si="101"/>
        <v>0</v>
      </c>
      <c r="X239" s="27">
        <f t="shared" si="101"/>
        <v>0</v>
      </c>
      <c r="Y239" s="27">
        <f t="shared" si="101"/>
        <v>0</v>
      </c>
      <c r="Z239" s="27">
        <f t="shared" si="101"/>
        <v>0</v>
      </c>
      <c r="AA239" s="27">
        <f t="shared" si="101"/>
        <v>0</v>
      </c>
      <c r="AB239" s="27">
        <f t="shared" si="101"/>
        <v>0</v>
      </c>
      <c r="AC239" s="27">
        <f t="shared" si="101"/>
        <v>0</v>
      </c>
      <c r="AD239" s="27">
        <f t="shared" si="101"/>
        <v>0</v>
      </c>
      <c r="AE239" s="27">
        <f t="shared" si="101"/>
        <v>0</v>
      </c>
      <c r="AF239" s="27">
        <f t="shared" si="101"/>
        <v>0</v>
      </c>
      <c r="AG239" s="27">
        <f t="shared" si="101"/>
        <v>0</v>
      </c>
      <c r="AH239" s="27">
        <f t="shared" si="101"/>
        <v>0</v>
      </c>
      <c r="AI239" s="27">
        <f t="shared" si="101"/>
        <v>0</v>
      </c>
      <c r="AJ239" s="27">
        <f t="shared" si="101"/>
        <v>0</v>
      </c>
      <c r="AK239" s="27">
        <f t="shared" si="101"/>
        <v>0</v>
      </c>
      <c r="AL239" s="27">
        <f t="shared" si="101"/>
        <v>0</v>
      </c>
      <c r="AM239" s="27">
        <f t="shared" si="101"/>
        <v>0</v>
      </c>
      <c r="AN239" s="27">
        <f t="shared" si="101"/>
        <v>0</v>
      </c>
      <c r="AO239" s="27">
        <f t="shared" si="101"/>
        <v>0</v>
      </c>
      <c r="AP239" s="27">
        <f t="shared" si="101"/>
        <v>0</v>
      </c>
      <c r="AQ239" s="27">
        <f t="shared" si="101"/>
        <v>0</v>
      </c>
      <c r="AR239" s="27">
        <f t="shared" si="101"/>
        <v>0</v>
      </c>
      <c r="AS239" s="27">
        <f t="shared" si="101"/>
        <v>0</v>
      </c>
      <c r="AT239" s="27">
        <f t="shared" si="101"/>
        <v>0</v>
      </c>
      <c r="AU239" s="27">
        <f t="shared" si="101"/>
        <v>0</v>
      </c>
      <c r="AV239" s="27">
        <f t="shared" ref="AV239:BY239" si="104">AV238</f>
        <v>0</v>
      </c>
      <c r="AW239" s="27">
        <f t="shared" si="104"/>
        <v>0</v>
      </c>
      <c r="AX239" s="27">
        <f t="shared" si="104"/>
        <v>0</v>
      </c>
      <c r="AY239" s="27">
        <f t="shared" si="104"/>
        <v>0</v>
      </c>
      <c r="AZ239" s="27">
        <f t="shared" si="104"/>
        <v>0</v>
      </c>
      <c r="BA239" s="27">
        <f t="shared" si="104"/>
        <v>0</v>
      </c>
      <c r="BB239" s="27">
        <f t="shared" si="104"/>
        <v>0</v>
      </c>
      <c r="BC239" s="27">
        <f t="shared" si="104"/>
        <v>0</v>
      </c>
      <c r="BD239" s="27">
        <f t="shared" si="104"/>
        <v>0</v>
      </c>
      <c r="BE239" s="27">
        <f t="shared" si="104"/>
        <v>0</v>
      </c>
      <c r="BF239" s="27">
        <f t="shared" si="104"/>
        <v>0</v>
      </c>
      <c r="BG239" s="27">
        <f t="shared" si="104"/>
        <v>0</v>
      </c>
      <c r="BH239" s="27">
        <f t="shared" si="104"/>
        <v>0</v>
      </c>
      <c r="BI239" s="27">
        <f t="shared" si="104"/>
        <v>0</v>
      </c>
      <c r="BJ239" s="27">
        <f t="shared" si="104"/>
        <v>0</v>
      </c>
      <c r="BK239" s="27">
        <f t="shared" si="104"/>
        <v>0</v>
      </c>
      <c r="BL239" s="27">
        <f t="shared" si="104"/>
        <v>0</v>
      </c>
      <c r="BM239" s="27">
        <f t="shared" si="104"/>
        <v>0</v>
      </c>
      <c r="BN239" s="27">
        <f t="shared" si="104"/>
        <v>0</v>
      </c>
      <c r="BO239" s="27">
        <f t="shared" si="104"/>
        <v>0</v>
      </c>
      <c r="BP239" s="27">
        <f t="shared" si="104"/>
        <v>0</v>
      </c>
      <c r="BQ239" s="27">
        <f t="shared" si="104"/>
        <v>0</v>
      </c>
      <c r="BR239" s="27">
        <f t="shared" si="104"/>
        <v>0</v>
      </c>
      <c r="BS239" s="27">
        <f t="shared" si="104"/>
        <v>0</v>
      </c>
      <c r="BT239" s="27">
        <f t="shared" si="104"/>
        <v>0</v>
      </c>
      <c r="BU239" s="27">
        <f t="shared" si="104"/>
        <v>0</v>
      </c>
      <c r="BV239" s="27">
        <f t="shared" si="104"/>
        <v>0</v>
      </c>
      <c r="BW239" s="27">
        <f t="shared" si="104"/>
        <v>0</v>
      </c>
      <c r="BX239" s="27">
        <f t="shared" si="104"/>
        <v>0</v>
      </c>
      <c r="BY239" s="27">
        <f t="shared" si="104"/>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5">C241</f>
        <v>0</v>
      </c>
      <c r="D242" s="27">
        <f t="shared" si="105"/>
        <v>0</v>
      </c>
      <c r="E242" s="27">
        <f t="shared" si="105"/>
        <v>0</v>
      </c>
      <c r="F242" s="27">
        <f t="shared" si="105"/>
        <v>0</v>
      </c>
      <c r="G242" s="27">
        <f t="shared" si="105"/>
        <v>0</v>
      </c>
      <c r="H242" s="27">
        <f t="shared" si="105"/>
        <v>0</v>
      </c>
      <c r="I242" s="27">
        <f t="shared" si="105"/>
        <v>0</v>
      </c>
      <c r="J242" s="27">
        <f t="shared" si="105"/>
        <v>0</v>
      </c>
      <c r="K242" s="27">
        <f t="shared" si="105"/>
        <v>0</v>
      </c>
      <c r="L242" s="27">
        <f t="shared" si="105"/>
        <v>0</v>
      </c>
      <c r="M242" s="27">
        <f t="shared" si="105"/>
        <v>0</v>
      </c>
      <c r="N242" s="27">
        <f t="shared" si="105"/>
        <v>0</v>
      </c>
      <c r="O242" s="27">
        <f t="shared" si="105"/>
        <v>0</v>
      </c>
      <c r="P242" s="27">
        <f t="shared" si="105"/>
        <v>0</v>
      </c>
      <c r="Q242" s="27">
        <f t="shared" si="105"/>
        <v>0</v>
      </c>
      <c r="R242" s="27">
        <f t="shared" si="105"/>
        <v>0</v>
      </c>
      <c r="S242" s="27">
        <f t="shared" si="105"/>
        <v>0</v>
      </c>
      <c r="T242" s="27">
        <f t="shared" si="105"/>
        <v>0</v>
      </c>
      <c r="U242" s="27">
        <f t="shared" si="105"/>
        <v>0</v>
      </c>
      <c r="V242" s="27">
        <f t="shared" si="105"/>
        <v>0</v>
      </c>
      <c r="W242" s="27">
        <f t="shared" si="105"/>
        <v>0</v>
      </c>
      <c r="X242" s="27">
        <f t="shared" si="105"/>
        <v>0</v>
      </c>
      <c r="Y242" s="27">
        <f t="shared" si="105"/>
        <v>0</v>
      </c>
      <c r="Z242" s="27">
        <f t="shared" si="105"/>
        <v>0</v>
      </c>
      <c r="AA242" s="27">
        <f t="shared" si="105"/>
        <v>0</v>
      </c>
      <c r="AB242" s="27">
        <f t="shared" si="105"/>
        <v>0</v>
      </c>
      <c r="AC242" s="27">
        <f t="shared" si="105"/>
        <v>0</v>
      </c>
      <c r="AD242" s="27">
        <f t="shared" si="105"/>
        <v>0</v>
      </c>
      <c r="AE242" s="27">
        <f t="shared" si="105"/>
        <v>0</v>
      </c>
      <c r="AF242" s="27">
        <f t="shared" si="105"/>
        <v>0</v>
      </c>
      <c r="AG242" s="27">
        <f t="shared" si="105"/>
        <v>0</v>
      </c>
      <c r="AH242" s="27">
        <f t="shared" si="105"/>
        <v>0</v>
      </c>
      <c r="AI242" s="27">
        <f t="shared" si="105"/>
        <v>0</v>
      </c>
      <c r="AJ242" s="27">
        <f t="shared" si="105"/>
        <v>0</v>
      </c>
      <c r="AK242" s="27">
        <f t="shared" si="105"/>
        <v>0</v>
      </c>
      <c r="AL242" s="27">
        <f t="shared" si="105"/>
        <v>0</v>
      </c>
      <c r="AM242" s="27">
        <f t="shared" si="105"/>
        <v>0</v>
      </c>
      <c r="AN242" s="27">
        <f t="shared" si="105"/>
        <v>0</v>
      </c>
      <c r="AO242" s="27">
        <f t="shared" si="105"/>
        <v>0</v>
      </c>
      <c r="AP242" s="27">
        <f t="shared" si="105"/>
        <v>0</v>
      </c>
      <c r="AQ242" s="27">
        <f t="shared" si="105"/>
        <v>0</v>
      </c>
      <c r="AR242" s="27">
        <f t="shared" si="105"/>
        <v>0</v>
      </c>
      <c r="AS242" s="27">
        <f t="shared" si="105"/>
        <v>0</v>
      </c>
      <c r="AT242" s="27">
        <f t="shared" si="105"/>
        <v>0</v>
      </c>
      <c r="AU242" s="27">
        <f t="shared" si="105"/>
        <v>0</v>
      </c>
      <c r="AV242" s="27">
        <f t="shared" ref="AV242:BY242" si="106">AV241</f>
        <v>0</v>
      </c>
      <c r="AW242" s="27">
        <f t="shared" si="106"/>
        <v>0</v>
      </c>
      <c r="AX242" s="27">
        <f t="shared" si="106"/>
        <v>0</v>
      </c>
      <c r="AY242" s="27">
        <f t="shared" si="106"/>
        <v>0</v>
      </c>
      <c r="AZ242" s="27">
        <f t="shared" si="106"/>
        <v>0</v>
      </c>
      <c r="BA242" s="27">
        <f t="shared" si="106"/>
        <v>0</v>
      </c>
      <c r="BB242" s="27">
        <f t="shared" si="106"/>
        <v>0</v>
      </c>
      <c r="BC242" s="27">
        <f t="shared" si="106"/>
        <v>0</v>
      </c>
      <c r="BD242" s="27">
        <f t="shared" si="106"/>
        <v>0</v>
      </c>
      <c r="BE242" s="27">
        <f t="shared" si="106"/>
        <v>0</v>
      </c>
      <c r="BF242" s="27">
        <f t="shared" si="106"/>
        <v>0</v>
      </c>
      <c r="BG242" s="27">
        <f t="shared" si="106"/>
        <v>0</v>
      </c>
      <c r="BH242" s="27">
        <f t="shared" si="106"/>
        <v>0</v>
      </c>
      <c r="BI242" s="27">
        <f t="shared" si="106"/>
        <v>0</v>
      </c>
      <c r="BJ242" s="27">
        <f t="shared" si="106"/>
        <v>0</v>
      </c>
      <c r="BK242" s="27">
        <f t="shared" si="106"/>
        <v>0</v>
      </c>
      <c r="BL242" s="27">
        <f t="shared" si="106"/>
        <v>0</v>
      </c>
      <c r="BM242" s="27">
        <f t="shared" si="106"/>
        <v>0</v>
      </c>
      <c r="BN242" s="27">
        <f t="shared" si="106"/>
        <v>0</v>
      </c>
      <c r="BO242" s="27">
        <f t="shared" si="106"/>
        <v>0</v>
      </c>
      <c r="BP242" s="27">
        <f t="shared" si="106"/>
        <v>0</v>
      </c>
      <c r="BQ242" s="27">
        <f t="shared" si="106"/>
        <v>0</v>
      </c>
      <c r="BR242" s="27">
        <f t="shared" si="106"/>
        <v>0</v>
      </c>
      <c r="BS242" s="27">
        <f t="shared" si="106"/>
        <v>0</v>
      </c>
      <c r="BT242" s="27">
        <f t="shared" si="106"/>
        <v>0</v>
      </c>
      <c r="BU242" s="27">
        <f t="shared" si="106"/>
        <v>0</v>
      </c>
      <c r="BV242" s="27">
        <f t="shared" si="106"/>
        <v>0</v>
      </c>
      <c r="BW242" s="27">
        <f t="shared" si="106"/>
        <v>0</v>
      </c>
      <c r="BX242" s="27">
        <f t="shared" si="106"/>
        <v>0</v>
      </c>
      <c r="BY242" s="27">
        <f t="shared" si="106"/>
        <v>0</v>
      </c>
    </row>
    <row r="243" spans="1:77" outlineLevel="1">
      <c r="B243" s="25" t="s">
        <v>887</v>
      </c>
      <c r="C243" s="27">
        <f t="shared" si="105"/>
        <v>0</v>
      </c>
      <c r="D243" s="27">
        <f t="shared" si="105"/>
        <v>0</v>
      </c>
      <c r="E243" s="27">
        <f t="shared" si="105"/>
        <v>0</v>
      </c>
      <c r="F243" s="27">
        <f t="shared" si="105"/>
        <v>0</v>
      </c>
      <c r="G243" s="27">
        <f t="shared" si="105"/>
        <v>0</v>
      </c>
      <c r="H243" s="27">
        <f t="shared" si="105"/>
        <v>0</v>
      </c>
      <c r="I243" s="27">
        <f t="shared" si="105"/>
        <v>0</v>
      </c>
      <c r="J243" s="27">
        <f t="shared" si="105"/>
        <v>0</v>
      </c>
      <c r="K243" s="27">
        <f t="shared" si="105"/>
        <v>0</v>
      </c>
      <c r="L243" s="27">
        <f t="shared" si="105"/>
        <v>0</v>
      </c>
      <c r="M243" s="27">
        <f t="shared" si="105"/>
        <v>0</v>
      </c>
      <c r="N243" s="27">
        <f t="shared" si="105"/>
        <v>0</v>
      </c>
      <c r="O243" s="27">
        <f t="shared" si="105"/>
        <v>0</v>
      </c>
      <c r="P243" s="27">
        <f t="shared" si="105"/>
        <v>0</v>
      </c>
      <c r="Q243" s="27">
        <f t="shared" si="105"/>
        <v>0</v>
      </c>
      <c r="R243" s="27">
        <f t="shared" si="105"/>
        <v>0</v>
      </c>
      <c r="S243" s="27">
        <f t="shared" si="105"/>
        <v>0</v>
      </c>
      <c r="T243" s="27">
        <f t="shared" si="105"/>
        <v>0</v>
      </c>
      <c r="U243" s="27">
        <f t="shared" si="105"/>
        <v>0</v>
      </c>
      <c r="V243" s="27">
        <f t="shared" si="105"/>
        <v>0</v>
      </c>
      <c r="W243" s="27">
        <f t="shared" si="105"/>
        <v>0</v>
      </c>
      <c r="X243" s="27">
        <f t="shared" si="105"/>
        <v>0</v>
      </c>
      <c r="Y243" s="27">
        <f t="shared" si="105"/>
        <v>0</v>
      </c>
      <c r="Z243" s="27">
        <f t="shared" si="105"/>
        <v>0</v>
      </c>
      <c r="AA243" s="27">
        <f t="shared" si="105"/>
        <v>0</v>
      </c>
      <c r="AB243" s="27">
        <f t="shared" si="105"/>
        <v>0</v>
      </c>
      <c r="AC243" s="27">
        <f t="shared" si="105"/>
        <v>0</v>
      </c>
      <c r="AD243" s="27">
        <f t="shared" si="105"/>
        <v>0</v>
      </c>
      <c r="AE243" s="27">
        <f t="shared" si="105"/>
        <v>0</v>
      </c>
      <c r="AF243" s="27">
        <f t="shared" si="105"/>
        <v>0</v>
      </c>
      <c r="AG243" s="27">
        <f t="shared" si="105"/>
        <v>0</v>
      </c>
      <c r="AH243" s="27">
        <f t="shared" si="105"/>
        <v>0</v>
      </c>
      <c r="AI243" s="27">
        <f t="shared" si="105"/>
        <v>0</v>
      </c>
      <c r="AJ243" s="27">
        <f t="shared" si="105"/>
        <v>0</v>
      </c>
      <c r="AK243" s="27">
        <f t="shared" si="105"/>
        <v>0</v>
      </c>
      <c r="AL243" s="27">
        <f t="shared" si="105"/>
        <v>0</v>
      </c>
      <c r="AM243" s="27">
        <f t="shared" si="105"/>
        <v>0</v>
      </c>
      <c r="AN243" s="27">
        <f t="shared" si="105"/>
        <v>0</v>
      </c>
      <c r="AO243" s="27">
        <f t="shared" si="105"/>
        <v>0</v>
      </c>
      <c r="AP243" s="27">
        <f t="shared" si="105"/>
        <v>0</v>
      </c>
      <c r="AQ243" s="27">
        <f t="shared" si="105"/>
        <v>0</v>
      </c>
      <c r="AR243" s="27">
        <f t="shared" si="105"/>
        <v>0</v>
      </c>
      <c r="AS243" s="27">
        <f t="shared" si="105"/>
        <v>0</v>
      </c>
      <c r="AT243" s="27">
        <f t="shared" si="105"/>
        <v>0</v>
      </c>
      <c r="AU243" s="27">
        <f t="shared" si="105"/>
        <v>0</v>
      </c>
      <c r="AV243" s="27">
        <f t="shared" ref="AV243:BY243" si="107">AV242</f>
        <v>0</v>
      </c>
      <c r="AW243" s="27">
        <f t="shared" si="107"/>
        <v>0</v>
      </c>
      <c r="AX243" s="27">
        <f t="shared" si="107"/>
        <v>0</v>
      </c>
      <c r="AY243" s="27">
        <f t="shared" si="107"/>
        <v>0</v>
      </c>
      <c r="AZ243" s="27">
        <f t="shared" si="107"/>
        <v>0</v>
      </c>
      <c r="BA243" s="27">
        <f t="shared" si="107"/>
        <v>0</v>
      </c>
      <c r="BB243" s="27">
        <f t="shared" si="107"/>
        <v>0</v>
      </c>
      <c r="BC243" s="27">
        <f t="shared" si="107"/>
        <v>0</v>
      </c>
      <c r="BD243" s="27">
        <f t="shared" si="107"/>
        <v>0</v>
      </c>
      <c r="BE243" s="27">
        <f t="shared" si="107"/>
        <v>0</v>
      </c>
      <c r="BF243" s="27">
        <f t="shared" si="107"/>
        <v>0</v>
      </c>
      <c r="BG243" s="27">
        <f t="shared" si="107"/>
        <v>0</v>
      </c>
      <c r="BH243" s="27">
        <f t="shared" si="107"/>
        <v>0</v>
      </c>
      <c r="BI243" s="27">
        <f t="shared" si="107"/>
        <v>0</v>
      </c>
      <c r="BJ243" s="27">
        <f t="shared" si="107"/>
        <v>0</v>
      </c>
      <c r="BK243" s="27">
        <f t="shared" si="107"/>
        <v>0</v>
      </c>
      <c r="BL243" s="27">
        <f t="shared" si="107"/>
        <v>0</v>
      </c>
      <c r="BM243" s="27">
        <f t="shared" si="107"/>
        <v>0</v>
      </c>
      <c r="BN243" s="27">
        <f t="shared" si="107"/>
        <v>0</v>
      </c>
      <c r="BO243" s="27">
        <f t="shared" si="107"/>
        <v>0</v>
      </c>
      <c r="BP243" s="27">
        <f t="shared" si="107"/>
        <v>0</v>
      </c>
      <c r="BQ243" s="27">
        <f t="shared" si="107"/>
        <v>0</v>
      </c>
      <c r="BR243" s="27">
        <f t="shared" si="107"/>
        <v>0</v>
      </c>
      <c r="BS243" s="27">
        <f t="shared" si="107"/>
        <v>0</v>
      </c>
      <c r="BT243" s="27">
        <f t="shared" si="107"/>
        <v>0</v>
      </c>
      <c r="BU243" s="27">
        <f t="shared" si="107"/>
        <v>0</v>
      </c>
      <c r="BV243" s="27">
        <f t="shared" si="107"/>
        <v>0</v>
      </c>
      <c r="BW243" s="27">
        <f t="shared" si="107"/>
        <v>0</v>
      </c>
      <c r="BX243" s="27">
        <f t="shared" si="107"/>
        <v>0</v>
      </c>
      <c r="BY243" s="27">
        <f t="shared" si="107"/>
        <v>0</v>
      </c>
    </row>
    <row r="244" spans="1:77" outlineLevel="1">
      <c r="B244" s="25" t="s">
        <v>888</v>
      </c>
      <c r="C244" s="27">
        <f t="shared" si="105"/>
        <v>0</v>
      </c>
      <c r="D244" s="27">
        <f t="shared" si="105"/>
        <v>0</v>
      </c>
      <c r="E244" s="27">
        <f t="shared" si="105"/>
        <v>0</v>
      </c>
      <c r="F244" s="27">
        <f t="shared" si="105"/>
        <v>0</v>
      </c>
      <c r="G244" s="27">
        <f t="shared" si="105"/>
        <v>0</v>
      </c>
      <c r="H244" s="27">
        <f t="shared" si="105"/>
        <v>0</v>
      </c>
      <c r="I244" s="27">
        <f t="shared" si="105"/>
        <v>0</v>
      </c>
      <c r="J244" s="27">
        <f t="shared" si="105"/>
        <v>0</v>
      </c>
      <c r="K244" s="27">
        <f t="shared" si="105"/>
        <v>0</v>
      </c>
      <c r="L244" s="27">
        <f t="shared" si="105"/>
        <v>0</v>
      </c>
      <c r="M244" s="27">
        <f t="shared" si="105"/>
        <v>0</v>
      </c>
      <c r="N244" s="27">
        <f t="shared" si="105"/>
        <v>0</v>
      </c>
      <c r="O244" s="27">
        <f t="shared" si="105"/>
        <v>0</v>
      </c>
      <c r="P244" s="27">
        <f t="shared" si="105"/>
        <v>0</v>
      </c>
      <c r="Q244" s="27">
        <f t="shared" si="105"/>
        <v>0</v>
      </c>
      <c r="R244" s="27">
        <f t="shared" si="105"/>
        <v>0</v>
      </c>
      <c r="S244" s="27">
        <f t="shared" si="105"/>
        <v>0</v>
      </c>
      <c r="T244" s="27">
        <f t="shared" si="105"/>
        <v>0</v>
      </c>
      <c r="U244" s="27">
        <f t="shared" si="105"/>
        <v>0</v>
      </c>
      <c r="V244" s="27">
        <f t="shared" si="105"/>
        <v>0</v>
      </c>
      <c r="W244" s="27">
        <f t="shared" si="105"/>
        <v>0</v>
      </c>
      <c r="X244" s="27">
        <f t="shared" si="105"/>
        <v>0</v>
      </c>
      <c r="Y244" s="27">
        <f t="shared" si="105"/>
        <v>0</v>
      </c>
      <c r="Z244" s="27">
        <f t="shared" si="105"/>
        <v>0</v>
      </c>
      <c r="AA244" s="27">
        <f t="shared" si="105"/>
        <v>0</v>
      </c>
      <c r="AB244" s="27">
        <f t="shared" si="105"/>
        <v>0</v>
      </c>
      <c r="AC244" s="27">
        <f t="shared" si="105"/>
        <v>0</v>
      </c>
      <c r="AD244" s="27">
        <f t="shared" si="105"/>
        <v>0</v>
      </c>
      <c r="AE244" s="27">
        <f t="shared" si="105"/>
        <v>0</v>
      </c>
      <c r="AF244" s="27">
        <f t="shared" si="105"/>
        <v>0</v>
      </c>
      <c r="AG244" s="27">
        <f t="shared" si="105"/>
        <v>0</v>
      </c>
      <c r="AH244" s="27">
        <f t="shared" si="105"/>
        <v>0</v>
      </c>
      <c r="AI244" s="27">
        <f t="shared" si="105"/>
        <v>0</v>
      </c>
      <c r="AJ244" s="27">
        <f t="shared" si="105"/>
        <v>0</v>
      </c>
      <c r="AK244" s="27">
        <f t="shared" si="105"/>
        <v>0</v>
      </c>
      <c r="AL244" s="27">
        <f t="shared" si="105"/>
        <v>0</v>
      </c>
      <c r="AM244" s="27">
        <f t="shared" si="105"/>
        <v>0</v>
      </c>
      <c r="AN244" s="27">
        <f t="shared" si="105"/>
        <v>0</v>
      </c>
      <c r="AO244" s="27">
        <f t="shared" si="105"/>
        <v>0</v>
      </c>
      <c r="AP244" s="27">
        <f t="shared" si="105"/>
        <v>0</v>
      </c>
      <c r="AQ244" s="27">
        <f t="shared" si="105"/>
        <v>0</v>
      </c>
      <c r="AR244" s="27">
        <f t="shared" si="105"/>
        <v>0</v>
      </c>
      <c r="AS244" s="27">
        <f t="shared" si="105"/>
        <v>0</v>
      </c>
      <c r="AT244" s="27">
        <f t="shared" si="105"/>
        <v>0</v>
      </c>
      <c r="AU244" s="27">
        <f t="shared" si="105"/>
        <v>0</v>
      </c>
      <c r="AV244" s="27">
        <f t="shared" ref="AV244:BY244" si="108">AV243</f>
        <v>0</v>
      </c>
      <c r="AW244" s="27">
        <f t="shared" si="108"/>
        <v>0</v>
      </c>
      <c r="AX244" s="27">
        <f t="shared" si="108"/>
        <v>0</v>
      </c>
      <c r="AY244" s="27">
        <f t="shared" si="108"/>
        <v>0</v>
      </c>
      <c r="AZ244" s="27">
        <f t="shared" si="108"/>
        <v>0</v>
      </c>
      <c r="BA244" s="27">
        <f t="shared" si="108"/>
        <v>0</v>
      </c>
      <c r="BB244" s="27">
        <f t="shared" si="108"/>
        <v>0</v>
      </c>
      <c r="BC244" s="27">
        <f t="shared" si="108"/>
        <v>0</v>
      </c>
      <c r="BD244" s="27">
        <f t="shared" si="108"/>
        <v>0</v>
      </c>
      <c r="BE244" s="27">
        <f t="shared" si="108"/>
        <v>0</v>
      </c>
      <c r="BF244" s="27">
        <f t="shared" si="108"/>
        <v>0</v>
      </c>
      <c r="BG244" s="27">
        <f t="shared" si="108"/>
        <v>0</v>
      </c>
      <c r="BH244" s="27">
        <f t="shared" si="108"/>
        <v>0</v>
      </c>
      <c r="BI244" s="27">
        <f t="shared" si="108"/>
        <v>0</v>
      </c>
      <c r="BJ244" s="27">
        <f t="shared" si="108"/>
        <v>0</v>
      </c>
      <c r="BK244" s="27">
        <f t="shared" si="108"/>
        <v>0</v>
      </c>
      <c r="BL244" s="27">
        <f t="shared" si="108"/>
        <v>0</v>
      </c>
      <c r="BM244" s="27">
        <f t="shared" si="108"/>
        <v>0</v>
      </c>
      <c r="BN244" s="27">
        <f t="shared" si="108"/>
        <v>0</v>
      </c>
      <c r="BO244" s="27">
        <f t="shared" si="108"/>
        <v>0</v>
      </c>
      <c r="BP244" s="27">
        <f t="shared" si="108"/>
        <v>0</v>
      </c>
      <c r="BQ244" s="27">
        <f t="shared" si="108"/>
        <v>0</v>
      </c>
      <c r="BR244" s="27">
        <f t="shared" si="108"/>
        <v>0</v>
      </c>
      <c r="BS244" s="27">
        <f t="shared" si="108"/>
        <v>0</v>
      </c>
      <c r="BT244" s="27">
        <f t="shared" si="108"/>
        <v>0</v>
      </c>
      <c r="BU244" s="27">
        <f t="shared" si="108"/>
        <v>0</v>
      </c>
      <c r="BV244" s="27">
        <f t="shared" si="108"/>
        <v>0</v>
      </c>
      <c r="BW244" s="27">
        <f t="shared" si="108"/>
        <v>0</v>
      </c>
      <c r="BX244" s="27">
        <f t="shared" si="108"/>
        <v>0</v>
      </c>
      <c r="BY244" s="27">
        <f t="shared" si="108"/>
        <v>0</v>
      </c>
    </row>
    <row r="245" spans="1:77" outlineLevel="1"/>
    <row r="247" spans="1:77">
      <c r="A247" s="14" t="s">
        <v>1586</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1645</v>
      </c>
      <c r="C249" t="s">
        <v>1646</v>
      </c>
      <c r="D249" t="s">
        <v>1647</v>
      </c>
      <c r="E249" t="s">
        <v>1648</v>
      </c>
      <c r="F249" t="s">
        <v>1036</v>
      </c>
      <c r="G249" t="s">
        <v>1649</v>
      </c>
      <c r="H249" t="s">
        <v>1654</v>
      </c>
      <c r="I249" t="s">
        <v>1646</v>
      </c>
      <c r="J249" t="s">
        <v>1647</v>
      </c>
      <c r="K249" t="s">
        <v>1648</v>
      </c>
      <c r="L249" t="s">
        <v>1036</v>
      </c>
      <c r="M249" t="s">
        <v>1649</v>
      </c>
      <c r="N249" t="s">
        <v>1654</v>
      </c>
      <c r="O249" t="s">
        <v>1646</v>
      </c>
      <c r="P249" t="s">
        <v>1647</v>
      </c>
      <c r="Q249" t="s">
        <v>1648</v>
      </c>
      <c r="R249" t="s">
        <v>1036</v>
      </c>
      <c r="S249" t="s">
        <v>1649</v>
      </c>
      <c r="T249" t="s">
        <v>1654</v>
      </c>
      <c r="U249" t="s">
        <v>1646</v>
      </c>
      <c r="V249" t="s">
        <v>1647</v>
      </c>
      <c r="W249" t="s">
        <v>1648</v>
      </c>
      <c r="X249" t="s">
        <v>1036</v>
      </c>
      <c r="Y249" t="s">
        <v>1649</v>
      </c>
      <c r="Z249" t="s">
        <v>1654</v>
      </c>
      <c r="AA249" t="s">
        <v>1646</v>
      </c>
      <c r="AB249" t="s">
        <v>1647</v>
      </c>
      <c r="AC249" t="s">
        <v>1648</v>
      </c>
      <c r="AD249" t="s">
        <v>1036</v>
      </c>
      <c r="AE249" t="s">
        <v>1649</v>
      </c>
      <c r="AF249" t="s">
        <v>1654</v>
      </c>
      <c r="AG249" t="s">
        <v>1646</v>
      </c>
      <c r="AH249" t="s">
        <v>1647</v>
      </c>
      <c r="AI249" t="s">
        <v>1648</v>
      </c>
      <c r="AJ249" t="s">
        <v>1036</v>
      </c>
      <c r="AK249" t="s">
        <v>1649</v>
      </c>
      <c r="AL249" t="s">
        <v>1654</v>
      </c>
      <c r="AM249" t="s">
        <v>1655</v>
      </c>
      <c r="AN249" t="s">
        <v>1036</v>
      </c>
      <c r="AO249" t="s">
        <v>905</v>
      </c>
      <c r="AP249" t="s">
        <v>1656</v>
      </c>
      <c r="AQ249" t="s">
        <v>1646</v>
      </c>
      <c r="AR249" t="s">
        <v>1659</v>
      </c>
      <c r="AS249" t="s">
        <v>1036</v>
      </c>
      <c r="AT249" t="s">
        <v>905</v>
      </c>
      <c r="AU249" t="s">
        <v>1660</v>
      </c>
      <c r="AV249" t="s">
        <v>1646</v>
      </c>
      <c r="AW249" t="s">
        <v>1661</v>
      </c>
      <c r="AX249" t="s">
        <v>1036</v>
      </c>
      <c r="AY249" t="s">
        <v>905</v>
      </c>
      <c r="AZ249" t="s">
        <v>1662</v>
      </c>
      <c r="BA249" t="s">
        <v>1646</v>
      </c>
      <c r="BB249" t="s">
        <v>1663</v>
      </c>
      <c r="BC249" t="s">
        <v>1036</v>
      </c>
      <c r="BD249" t="s">
        <v>905</v>
      </c>
      <c r="BE249" t="s">
        <v>1664</v>
      </c>
      <c r="BF249" t="s">
        <v>1646</v>
      </c>
      <c r="BG249" t="s">
        <v>1665</v>
      </c>
      <c r="BH249" t="s">
        <v>1036</v>
      </c>
      <c r="BI249" t="s">
        <v>905</v>
      </c>
      <c r="BJ249" t="s">
        <v>1666</v>
      </c>
      <c r="BK249" t="s">
        <v>1646</v>
      </c>
    </row>
    <row r="250" spans="1:77" outlineLevel="1">
      <c r="B250" t="s">
        <v>1650</v>
      </c>
      <c r="C250" t="s">
        <v>913</v>
      </c>
      <c r="D250" t="s">
        <v>914</v>
      </c>
      <c r="E250" t="s">
        <v>1029</v>
      </c>
      <c r="F250" t="s">
        <v>1651</v>
      </c>
      <c r="G250" t="s">
        <v>1652</v>
      </c>
      <c r="H250" t="s">
        <v>1653</v>
      </c>
      <c r="I250" t="s">
        <v>913</v>
      </c>
      <c r="J250" t="s">
        <v>1647</v>
      </c>
      <c r="K250" t="s">
        <v>915</v>
      </c>
      <c r="L250" t="s">
        <v>1651</v>
      </c>
      <c r="M250" t="s">
        <v>1652</v>
      </c>
      <c r="N250" t="s">
        <v>1653</v>
      </c>
      <c r="O250" t="s">
        <v>913</v>
      </c>
      <c r="P250" t="s">
        <v>1647</v>
      </c>
      <c r="Q250" t="s">
        <v>915</v>
      </c>
      <c r="R250" t="s">
        <v>1651</v>
      </c>
      <c r="S250" t="s">
        <v>1652</v>
      </c>
      <c r="T250" t="s">
        <v>1653</v>
      </c>
      <c r="U250" t="s">
        <v>913</v>
      </c>
      <c r="V250" t="s">
        <v>1647</v>
      </c>
      <c r="W250" t="s">
        <v>915</v>
      </c>
      <c r="X250" t="s">
        <v>1651</v>
      </c>
      <c r="Y250" t="s">
        <v>1652</v>
      </c>
      <c r="Z250" t="s">
        <v>1653</v>
      </c>
      <c r="AA250" t="s">
        <v>913</v>
      </c>
      <c r="AB250" t="s">
        <v>1647</v>
      </c>
      <c r="AC250" t="s">
        <v>915</v>
      </c>
      <c r="AD250" t="s">
        <v>1651</v>
      </c>
      <c r="AE250" t="s">
        <v>1652</v>
      </c>
      <c r="AF250" t="s">
        <v>1653</v>
      </c>
      <c r="AG250" t="s">
        <v>913</v>
      </c>
      <c r="AH250" t="s">
        <v>1647</v>
      </c>
      <c r="AI250" t="s">
        <v>915</v>
      </c>
      <c r="AJ250" t="s">
        <v>1651</v>
      </c>
      <c r="AK250" t="s">
        <v>1652</v>
      </c>
      <c r="AL250" t="s">
        <v>1653</v>
      </c>
      <c r="AM250" t="s">
        <v>1064</v>
      </c>
      <c r="AN250" t="s">
        <v>1657</v>
      </c>
      <c r="AO250" t="s">
        <v>1658</v>
      </c>
      <c r="AP250" t="s">
        <v>1652</v>
      </c>
      <c r="AQ250" t="s">
        <v>913</v>
      </c>
      <c r="AR250" t="s">
        <v>1064</v>
      </c>
      <c r="AS250" t="s">
        <v>1657</v>
      </c>
      <c r="AT250" t="s">
        <v>1658</v>
      </c>
      <c r="AU250" t="s">
        <v>1652</v>
      </c>
      <c r="AV250" t="s">
        <v>913</v>
      </c>
      <c r="AW250" t="s">
        <v>1064</v>
      </c>
      <c r="AX250" t="s">
        <v>1657</v>
      </c>
      <c r="AY250" t="s">
        <v>1658</v>
      </c>
      <c r="AZ250" t="s">
        <v>1652</v>
      </c>
      <c r="BA250" t="s">
        <v>913</v>
      </c>
      <c r="BB250" t="s">
        <v>1064</v>
      </c>
      <c r="BC250" t="s">
        <v>1657</v>
      </c>
      <c r="BD250" t="s">
        <v>1658</v>
      </c>
      <c r="BE250" t="s">
        <v>1652</v>
      </c>
      <c r="BF250" t="s">
        <v>913</v>
      </c>
      <c r="BG250" t="s">
        <v>1064</v>
      </c>
      <c r="BH250" t="s">
        <v>1657</v>
      </c>
      <c r="BI250" t="s">
        <v>1658</v>
      </c>
      <c r="BJ250" t="s">
        <v>1652</v>
      </c>
      <c r="BK250" t="s">
        <v>913</v>
      </c>
    </row>
    <row r="251" spans="1:77" outlineLevel="1">
      <c r="B251" t="s">
        <v>1086</v>
      </c>
      <c r="C251">
        <v>1</v>
      </c>
      <c r="D251">
        <v>2</v>
      </c>
      <c r="E251">
        <v>4</v>
      </c>
      <c r="F251">
        <v>5</v>
      </c>
      <c r="G251">
        <v>6</v>
      </c>
      <c r="H251">
        <v>7</v>
      </c>
      <c r="I251">
        <f>C251</f>
        <v>1</v>
      </c>
      <c r="J251">
        <f t="shared" ref="J251:AK251" si="109">D251</f>
        <v>2</v>
      </c>
      <c r="K251">
        <f t="shared" si="109"/>
        <v>4</v>
      </c>
      <c r="L251">
        <f t="shared" si="109"/>
        <v>5</v>
      </c>
      <c r="M251">
        <f t="shared" si="109"/>
        <v>6</v>
      </c>
      <c r="N251">
        <f>H251</f>
        <v>7</v>
      </c>
      <c r="O251">
        <f t="shared" si="109"/>
        <v>1</v>
      </c>
      <c r="P251">
        <f t="shared" si="109"/>
        <v>2</v>
      </c>
      <c r="Q251">
        <f t="shared" si="109"/>
        <v>4</v>
      </c>
      <c r="R251">
        <f t="shared" si="109"/>
        <v>5</v>
      </c>
      <c r="S251">
        <f t="shared" si="109"/>
        <v>6</v>
      </c>
      <c r="T251">
        <f>N251</f>
        <v>7</v>
      </c>
      <c r="U251">
        <f t="shared" si="109"/>
        <v>1</v>
      </c>
      <c r="V251">
        <f t="shared" si="109"/>
        <v>2</v>
      </c>
      <c r="W251">
        <f t="shared" si="109"/>
        <v>4</v>
      </c>
      <c r="X251">
        <f t="shared" si="109"/>
        <v>5</v>
      </c>
      <c r="Y251">
        <f t="shared" si="109"/>
        <v>6</v>
      </c>
      <c r="Z251">
        <f>T251</f>
        <v>7</v>
      </c>
      <c r="AA251">
        <f t="shared" si="109"/>
        <v>1</v>
      </c>
      <c r="AB251">
        <f t="shared" si="109"/>
        <v>2</v>
      </c>
      <c r="AC251">
        <f t="shared" si="109"/>
        <v>4</v>
      </c>
      <c r="AD251">
        <f t="shared" si="109"/>
        <v>5</v>
      </c>
      <c r="AE251">
        <f t="shared" si="109"/>
        <v>6</v>
      </c>
      <c r="AF251">
        <f>Z251</f>
        <v>7</v>
      </c>
      <c r="AG251">
        <f t="shared" si="109"/>
        <v>1</v>
      </c>
      <c r="AH251">
        <f t="shared" si="109"/>
        <v>2</v>
      </c>
      <c r="AI251">
        <f t="shared" si="109"/>
        <v>4</v>
      </c>
      <c r="AJ251">
        <f t="shared" si="109"/>
        <v>5</v>
      </c>
      <c r="AK251">
        <f t="shared" si="109"/>
        <v>6</v>
      </c>
      <c r="AL251">
        <f>AF251</f>
        <v>7</v>
      </c>
      <c r="AM251">
        <v>8</v>
      </c>
      <c r="AN251">
        <f t="shared" ref="AN251:AV251" si="110">AM251+1</f>
        <v>9</v>
      </c>
      <c r="AO251">
        <f t="shared" si="110"/>
        <v>10</v>
      </c>
      <c r="AP251">
        <f t="shared" si="110"/>
        <v>11</v>
      </c>
      <c r="AQ251">
        <f t="shared" si="110"/>
        <v>12</v>
      </c>
      <c r="AR251">
        <f t="shared" si="110"/>
        <v>13</v>
      </c>
      <c r="AS251">
        <f t="shared" si="110"/>
        <v>14</v>
      </c>
      <c r="AT251">
        <f t="shared" si="110"/>
        <v>15</v>
      </c>
      <c r="AU251">
        <f t="shared" si="110"/>
        <v>16</v>
      </c>
      <c r="AV251">
        <f t="shared" si="110"/>
        <v>17</v>
      </c>
      <c r="AW251">
        <f t="shared" ref="AW251:BK251" si="111">AV251+1</f>
        <v>18</v>
      </c>
      <c r="AX251">
        <f t="shared" si="111"/>
        <v>19</v>
      </c>
      <c r="AY251">
        <f t="shared" si="111"/>
        <v>20</v>
      </c>
      <c r="AZ251">
        <f t="shared" si="111"/>
        <v>21</v>
      </c>
      <c r="BA251">
        <f t="shared" si="111"/>
        <v>22</v>
      </c>
      <c r="BB251">
        <f t="shared" si="111"/>
        <v>23</v>
      </c>
      <c r="BC251">
        <f t="shared" si="111"/>
        <v>24</v>
      </c>
      <c r="BD251">
        <f t="shared" si="111"/>
        <v>25</v>
      </c>
      <c r="BE251">
        <f t="shared" si="111"/>
        <v>26</v>
      </c>
      <c r="BF251">
        <f t="shared" si="111"/>
        <v>27</v>
      </c>
      <c r="BG251">
        <f t="shared" si="111"/>
        <v>28</v>
      </c>
      <c r="BH251">
        <f t="shared" si="111"/>
        <v>29</v>
      </c>
      <c r="BI251">
        <f t="shared" si="111"/>
        <v>30</v>
      </c>
      <c r="BJ251">
        <f t="shared" si="111"/>
        <v>31</v>
      </c>
      <c r="BK251">
        <f t="shared" si="111"/>
        <v>32</v>
      </c>
    </row>
    <row r="252" spans="1:77" outlineLevel="1">
      <c r="B252" t="s">
        <v>927</v>
      </c>
      <c r="C252" s="128">
        <f t="shared" ref="C252:H252" si="112">INDEX(i.Periods,C$251,1+d.TOL+(C$248-1)*3)</f>
        <v>38</v>
      </c>
      <c r="D252" s="128">
        <f t="shared" si="112"/>
        <v>54</v>
      </c>
      <c r="E252" s="128">
        <f t="shared" si="112"/>
        <v>67</v>
      </c>
      <c r="F252" s="128">
        <f t="shared" si="112"/>
        <v>74</v>
      </c>
      <c r="G252" s="128">
        <f t="shared" si="112"/>
        <v>78</v>
      </c>
      <c r="H252" s="128">
        <f t="shared" si="112"/>
        <v>89</v>
      </c>
      <c r="I252" s="128">
        <f t="shared" ref="I252:AK252" si="113">INDEX(i.Periods,I$251,1+d.TOL+(I$248-1)*3)</f>
        <v>38</v>
      </c>
      <c r="J252" s="128">
        <f t="shared" si="113"/>
        <v>56</v>
      </c>
      <c r="K252" s="128">
        <f t="shared" si="113"/>
        <v>69</v>
      </c>
      <c r="L252" s="128">
        <f t="shared" si="113"/>
        <v>76</v>
      </c>
      <c r="M252" s="128">
        <f t="shared" si="113"/>
        <v>80</v>
      </c>
      <c r="N252" s="128">
        <f t="shared" si="113"/>
        <v>91</v>
      </c>
      <c r="O252" s="128">
        <f t="shared" si="113"/>
        <v>38</v>
      </c>
      <c r="P252" s="128">
        <f t="shared" si="113"/>
        <v>59</v>
      </c>
      <c r="Q252" s="128">
        <f t="shared" si="113"/>
        <v>72</v>
      </c>
      <c r="R252" s="128">
        <f t="shared" si="113"/>
        <v>79</v>
      </c>
      <c r="S252" s="128">
        <f t="shared" si="113"/>
        <v>83</v>
      </c>
      <c r="T252" s="128">
        <f t="shared" si="113"/>
        <v>94</v>
      </c>
      <c r="U252" s="128">
        <f t="shared" si="113"/>
        <v>38</v>
      </c>
      <c r="V252" s="128">
        <f t="shared" si="113"/>
        <v>61</v>
      </c>
      <c r="W252" s="128">
        <f t="shared" si="113"/>
        <v>74</v>
      </c>
      <c r="X252" s="128">
        <f t="shared" si="113"/>
        <v>81</v>
      </c>
      <c r="Y252" s="128">
        <f t="shared" si="113"/>
        <v>85</v>
      </c>
      <c r="Z252" s="128">
        <f t="shared" si="113"/>
        <v>96</v>
      </c>
      <c r="AA252" s="128">
        <f t="shared" si="113"/>
        <v>38</v>
      </c>
      <c r="AB252" s="128">
        <f t="shared" si="113"/>
        <v>63</v>
      </c>
      <c r="AC252" s="128">
        <f t="shared" si="113"/>
        <v>76</v>
      </c>
      <c r="AD252" s="128">
        <f t="shared" si="113"/>
        <v>83</v>
      </c>
      <c r="AE252" s="128">
        <f t="shared" si="113"/>
        <v>87</v>
      </c>
      <c r="AF252" s="128">
        <f t="shared" si="113"/>
        <v>98</v>
      </c>
      <c r="AG252" s="128">
        <f t="shared" si="113"/>
        <v>38</v>
      </c>
      <c r="AH252" s="128">
        <f t="shared" si="113"/>
        <v>54</v>
      </c>
      <c r="AI252" s="128">
        <f t="shared" si="113"/>
        <v>67</v>
      </c>
      <c r="AJ252" s="128">
        <f t="shared" si="113"/>
        <v>74</v>
      </c>
      <c r="AK252" s="128">
        <f t="shared" si="113"/>
        <v>78</v>
      </c>
      <c r="AL252" s="128">
        <f t="shared" ref="AL252:AQ252" si="114">INDEX(i.Periods,AL$251,1+d.TOL+(AL$248-1)*3)</f>
        <v>89</v>
      </c>
      <c r="AM252" s="128">
        <f t="shared" si="114"/>
        <v>106</v>
      </c>
      <c r="AN252" s="128">
        <f t="shared" si="114"/>
        <v>119</v>
      </c>
      <c r="AO252" s="128">
        <f t="shared" si="114"/>
        <v>126</v>
      </c>
      <c r="AP252" s="128">
        <f t="shared" si="114"/>
        <v>130</v>
      </c>
      <c r="AQ252" s="128">
        <f t="shared" si="114"/>
        <v>141</v>
      </c>
      <c r="AR252" s="128">
        <f t="shared" ref="AR252:BK252" si="115">INDEX(i.Periods,AR$251,1+d.TOL+(AR$248-1)*3)</f>
        <v>158</v>
      </c>
      <c r="AS252" s="128">
        <f t="shared" si="115"/>
        <v>171</v>
      </c>
      <c r="AT252" s="128">
        <f t="shared" si="115"/>
        <v>178</v>
      </c>
      <c r="AU252" s="128">
        <f t="shared" si="115"/>
        <v>182</v>
      </c>
      <c r="AV252" s="128">
        <f t="shared" si="115"/>
        <v>193</v>
      </c>
      <c r="AW252" s="128">
        <f t="shared" si="115"/>
        <v>210</v>
      </c>
      <c r="AX252" s="128">
        <f t="shared" si="115"/>
        <v>223</v>
      </c>
      <c r="AY252" s="128">
        <f t="shared" si="115"/>
        <v>230</v>
      </c>
      <c r="AZ252" s="128">
        <f t="shared" si="115"/>
        <v>234</v>
      </c>
      <c r="BA252" s="128">
        <f t="shared" si="115"/>
        <v>245</v>
      </c>
      <c r="BB252" s="128">
        <f t="shared" si="115"/>
        <v>262</v>
      </c>
      <c r="BC252" s="128">
        <f t="shared" si="115"/>
        <v>275</v>
      </c>
      <c r="BD252" s="128">
        <f t="shared" si="115"/>
        <v>282</v>
      </c>
      <c r="BE252" s="128">
        <f t="shared" si="115"/>
        <v>286</v>
      </c>
      <c r="BF252" s="128">
        <f t="shared" si="115"/>
        <v>297</v>
      </c>
      <c r="BG252" s="128">
        <f t="shared" si="115"/>
        <v>314</v>
      </c>
      <c r="BH252" s="128">
        <f t="shared" si="115"/>
        <v>327</v>
      </c>
      <c r="BI252" s="128">
        <f t="shared" si="115"/>
        <v>334</v>
      </c>
      <c r="BJ252" s="128">
        <f t="shared" si="115"/>
        <v>338</v>
      </c>
      <c r="BK252" s="128">
        <f t="shared" si="115"/>
        <v>349</v>
      </c>
    </row>
    <row r="253" spans="1:77" outlineLevel="1">
      <c r="B253" t="s">
        <v>930</v>
      </c>
      <c r="C253" s="489">
        <f t="shared" ref="C253:H253" si="116">INDEX(i.Periods,C$251+1,1+d.TOL+(C$248-1)*3)</f>
        <v>54</v>
      </c>
      <c r="D253" s="489">
        <f t="shared" si="116"/>
        <v>59</v>
      </c>
      <c r="E253" s="489">
        <f t="shared" si="116"/>
        <v>74</v>
      </c>
      <c r="F253" s="489">
        <f t="shared" si="116"/>
        <v>78</v>
      </c>
      <c r="G253" s="489">
        <f t="shared" si="116"/>
        <v>89</v>
      </c>
      <c r="H253" s="489">
        <f t="shared" si="116"/>
        <v>106</v>
      </c>
      <c r="I253" s="489">
        <f t="shared" ref="I253:AK253" si="117">INDEX(i.Periods,I$251+1,1+d.TOL+(I$248-1)*3)</f>
        <v>56</v>
      </c>
      <c r="J253" s="489">
        <f t="shared" si="117"/>
        <v>61</v>
      </c>
      <c r="K253" s="489">
        <f t="shared" si="117"/>
        <v>76</v>
      </c>
      <c r="L253" s="489">
        <f t="shared" si="117"/>
        <v>80</v>
      </c>
      <c r="M253" s="489">
        <f t="shared" si="117"/>
        <v>91</v>
      </c>
      <c r="N253" s="489">
        <f t="shared" si="117"/>
        <v>106</v>
      </c>
      <c r="O253" s="489">
        <f t="shared" si="117"/>
        <v>59</v>
      </c>
      <c r="P253" s="489">
        <f t="shared" si="117"/>
        <v>64</v>
      </c>
      <c r="Q253" s="489">
        <f t="shared" si="117"/>
        <v>79</v>
      </c>
      <c r="R253" s="489">
        <f t="shared" si="117"/>
        <v>83</v>
      </c>
      <c r="S253" s="489">
        <f t="shared" si="117"/>
        <v>94</v>
      </c>
      <c r="T253" s="489">
        <f t="shared" si="117"/>
        <v>106</v>
      </c>
      <c r="U253" s="489">
        <f t="shared" si="117"/>
        <v>61</v>
      </c>
      <c r="V253" s="489">
        <f t="shared" si="117"/>
        <v>66</v>
      </c>
      <c r="W253" s="489">
        <f t="shared" si="117"/>
        <v>81</v>
      </c>
      <c r="X253" s="489">
        <f t="shared" si="117"/>
        <v>85</v>
      </c>
      <c r="Y253" s="489">
        <f t="shared" si="117"/>
        <v>96</v>
      </c>
      <c r="Z253" s="489">
        <f t="shared" si="117"/>
        <v>106</v>
      </c>
      <c r="AA253" s="489">
        <f t="shared" si="117"/>
        <v>63</v>
      </c>
      <c r="AB253" s="489">
        <f t="shared" si="117"/>
        <v>68</v>
      </c>
      <c r="AC253" s="489">
        <f t="shared" si="117"/>
        <v>83</v>
      </c>
      <c r="AD253" s="489">
        <f t="shared" si="117"/>
        <v>87</v>
      </c>
      <c r="AE253" s="489">
        <f t="shared" si="117"/>
        <v>98</v>
      </c>
      <c r="AF253" s="489">
        <f t="shared" si="117"/>
        <v>106</v>
      </c>
      <c r="AG253" s="489">
        <f t="shared" si="117"/>
        <v>54</v>
      </c>
      <c r="AH253" s="489">
        <f t="shared" si="117"/>
        <v>59</v>
      </c>
      <c r="AI253" s="489">
        <f t="shared" si="117"/>
        <v>74</v>
      </c>
      <c r="AJ253" s="489">
        <f t="shared" si="117"/>
        <v>78</v>
      </c>
      <c r="AK253" s="489">
        <f t="shared" si="117"/>
        <v>89</v>
      </c>
      <c r="AL253" s="489">
        <f t="shared" ref="AL253:AQ253" si="118">INDEX(i.Periods,AL$251+1,1+d.TOL+(AL$248-1)*3)</f>
        <v>106</v>
      </c>
      <c r="AM253" s="489">
        <f t="shared" si="118"/>
        <v>119</v>
      </c>
      <c r="AN253" s="489">
        <f t="shared" si="118"/>
        <v>126</v>
      </c>
      <c r="AO253" s="489">
        <f t="shared" si="118"/>
        <v>130</v>
      </c>
      <c r="AP253" s="489">
        <f t="shared" si="118"/>
        <v>141</v>
      </c>
      <c r="AQ253" s="489">
        <f t="shared" si="118"/>
        <v>158</v>
      </c>
      <c r="AR253" s="489">
        <f t="shared" ref="AR253:BK253" si="119">INDEX(i.Periods,AR$251+1,1+d.TOL+(AR$248-1)*3)</f>
        <v>171</v>
      </c>
      <c r="AS253" s="489">
        <f t="shared" si="119"/>
        <v>178</v>
      </c>
      <c r="AT253" s="489">
        <f t="shared" si="119"/>
        <v>182</v>
      </c>
      <c r="AU253" s="489">
        <f t="shared" si="119"/>
        <v>193</v>
      </c>
      <c r="AV253" s="489">
        <f t="shared" si="119"/>
        <v>210</v>
      </c>
      <c r="AW253" s="489">
        <f t="shared" si="119"/>
        <v>223</v>
      </c>
      <c r="AX253" s="489">
        <f t="shared" si="119"/>
        <v>230</v>
      </c>
      <c r="AY253" s="489">
        <f t="shared" si="119"/>
        <v>234</v>
      </c>
      <c r="AZ253" s="489">
        <f t="shared" si="119"/>
        <v>245</v>
      </c>
      <c r="BA253" s="489">
        <f t="shared" si="119"/>
        <v>262</v>
      </c>
      <c r="BB253" s="489">
        <f t="shared" si="119"/>
        <v>275</v>
      </c>
      <c r="BC253" s="489">
        <f t="shared" si="119"/>
        <v>282</v>
      </c>
      <c r="BD253" s="489">
        <f t="shared" si="119"/>
        <v>286</v>
      </c>
      <c r="BE253" s="489">
        <f t="shared" si="119"/>
        <v>297</v>
      </c>
      <c r="BF253" s="489">
        <f t="shared" si="119"/>
        <v>314</v>
      </c>
      <c r="BG253" s="489">
        <f t="shared" si="119"/>
        <v>327</v>
      </c>
      <c r="BH253" s="489">
        <f t="shared" si="119"/>
        <v>334</v>
      </c>
      <c r="BI253" s="489">
        <f t="shared" si="119"/>
        <v>338</v>
      </c>
      <c r="BJ253" s="489">
        <f t="shared" si="119"/>
        <v>349</v>
      </c>
      <c r="BK253" s="489">
        <f t="shared" si="119"/>
        <v>366</v>
      </c>
    </row>
    <row r="254" spans="1:77" ht="60.75" customHeight="1" outlineLevel="1">
      <c r="A254">
        <v>1</v>
      </c>
      <c r="B254" t="s">
        <v>1641</v>
      </c>
      <c r="C254" s="435" t="str">
        <f t="shared" ref="C254:Q263" si="120">INDEX(i.TOL_indices,d.TOL,$A254)&amp;", "&amp;TEXT(C$252,"0")&amp;":"&amp;TEXT(C$253,"0")</f>
        <v>43:44, 38:54</v>
      </c>
      <c r="D254" s="435" t="str">
        <f t="shared" si="120"/>
        <v>43:44, 54:59</v>
      </c>
      <c r="E254" s="435" t="str">
        <f t="shared" si="120"/>
        <v>43:44, 67:74</v>
      </c>
      <c r="F254" s="435" t="str">
        <f t="shared" si="120"/>
        <v>43:44, 74:78</v>
      </c>
      <c r="G254" s="435" t="str">
        <f t="shared" si="120"/>
        <v>43:44, 78:89</v>
      </c>
      <c r="H254" s="435" t="str">
        <f t="shared" si="120"/>
        <v>43:44, 89:106</v>
      </c>
      <c r="I254" s="435" t="str">
        <f t="shared" si="120"/>
        <v>43:44, 38:56</v>
      </c>
      <c r="J254" s="435" t="str">
        <f t="shared" si="120"/>
        <v>43:44, 56:61</v>
      </c>
      <c r="K254" s="435" t="str">
        <f t="shared" si="120"/>
        <v>43:44, 69:76</v>
      </c>
      <c r="L254" s="435" t="str">
        <f t="shared" si="120"/>
        <v>43:44, 76:80</v>
      </c>
      <c r="M254" s="435" t="str">
        <f t="shared" si="120"/>
        <v>43:44, 80:91</v>
      </c>
      <c r="N254" s="435" t="str">
        <f t="shared" si="120"/>
        <v>43:44, 91:106</v>
      </c>
      <c r="O254" s="435" t="str">
        <f t="shared" si="120"/>
        <v>43:44, 38:59</v>
      </c>
      <c r="P254" s="435" t="str">
        <f t="shared" si="120"/>
        <v>43:44, 59:64</v>
      </c>
      <c r="Q254" s="435" t="str">
        <f t="shared" si="120"/>
        <v>43:44, 72:79</v>
      </c>
      <c r="R254" s="435" t="str">
        <f t="shared" ref="R254:AT263" si="121">INDEX(i.TOL_indices,d.TOL,$A254)&amp;", "&amp;TEXT(R$252,"0")&amp;":"&amp;TEXT(R$253,"0")</f>
        <v>43:44, 79:83</v>
      </c>
      <c r="S254" s="435" t="str">
        <f t="shared" si="121"/>
        <v>43:44, 83:94</v>
      </c>
      <c r="T254" s="435" t="str">
        <f t="shared" si="121"/>
        <v>43:44, 94:106</v>
      </c>
      <c r="U254" s="435" t="str">
        <f t="shared" si="121"/>
        <v>43:44, 38:61</v>
      </c>
      <c r="V254" s="435" t="str">
        <f t="shared" si="121"/>
        <v>43:44, 61:66</v>
      </c>
      <c r="W254" s="435" t="str">
        <f t="shared" si="121"/>
        <v>43:44, 74:81</v>
      </c>
      <c r="X254" s="435" t="str">
        <f t="shared" si="121"/>
        <v>43:44, 81:85</v>
      </c>
      <c r="Y254" s="435" t="str">
        <f t="shared" si="121"/>
        <v>43:44, 85:96</v>
      </c>
      <c r="Z254" s="435" t="str">
        <f t="shared" si="121"/>
        <v>43:44, 96:106</v>
      </c>
      <c r="AA254" s="435" t="str">
        <f t="shared" si="121"/>
        <v>43:44, 38:63</v>
      </c>
      <c r="AB254" s="435" t="str">
        <f t="shared" si="121"/>
        <v>43:44, 63:68</v>
      </c>
      <c r="AC254" s="435" t="str">
        <f t="shared" si="121"/>
        <v>43:44, 76:83</v>
      </c>
      <c r="AD254" s="435" t="str">
        <f t="shared" si="121"/>
        <v>43:44, 83:87</v>
      </c>
      <c r="AE254" s="435" t="str">
        <f t="shared" si="121"/>
        <v>43:44, 87:98</v>
      </c>
      <c r="AF254" s="435" t="str">
        <f t="shared" si="121"/>
        <v>43:44, 98:106</v>
      </c>
      <c r="AG254" s="435" t="str">
        <f t="shared" si="121"/>
        <v>43:44, 38:54</v>
      </c>
      <c r="AH254" s="435" t="str">
        <f t="shared" si="121"/>
        <v>43:44, 54:59</v>
      </c>
      <c r="AI254" s="435" t="str">
        <f t="shared" si="121"/>
        <v>43:44, 67:74</v>
      </c>
      <c r="AJ254" s="435" t="str">
        <f t="shared" si="121"/>
        <v>43:44, 74:78</v>
      </c>
      <c r="AK254" s="435" t="str">
        <f t="shared" si="121"/>
        <v>43:44, 78:89</v>
      </c>
      <c r="AL254" s="435" t="str">
        <f t="shared" si="121"/>
        <v>43:44, 89:106</v>
      </c>
      <c r="AM254" s="435" t="str">
        <f t="shared" si="121"/>
        <v>43:44, 106:119</v>
      </c>
      <c r="AN254" s="435" t="str">
        <f t="shared" si="121"/>
        <v>43:44, 119:126</v>
      </c>
      <c r="AO254" s="435" t="str">
        <f t="shared" si="121"/>
        <v>43:44, 126:130</v>
      </c>
      <c r="AP254" s="435" t="str">
        <f t="shared" si="121"/>
        <v>43:44, 130:141</v>
      </c>
      <c r="AQ254" s="435" t="str">
        <f t="shared" ref="AM254:AQ263" si="122">INDEX(i.TOL_indices,d.TOL,$A254)&amp;", "&amp;TEXT(AQ$252,"0")&amp;":"&amp;TEXT(AQ$253,"0")</f>
        <v>43:44, 141:158</v>
      </c>
      <c r="AR254" s="435" t="str">
        <f t="shared" si="121"/>
        <v>43:44, 158:171</v>
      </c>
      <c r="AS254" s="435" t="str">
        <f t="shared" si="121"/>
        <v>43:44, 171:178</v>
      </c>
      <c r="AT254" s="435" t="str">
        <f t="shared" si="121"/>
        <v>43:44, 178:182</v>
      </c>
      <c r="AU254" s="435" t="str">
        <f t="shared" ref="AR254:BK263" si="123">INDEX(i.TOL_indices,d.TOL,$A254)&amp;", "&amp;TEXT(AU$252,"0")&amp;":"&amp;TEXT(AU$253,"0")</f>
        <v>43:44, 182:193</v>
      </c>
      <c r="AV254" s="435" t="str">
        <f t="shared" si="123"/>
        <v>43:44, 193:210</v>
      </c>
      <c r="AW254" s="435" t="str">
        <f t="shared" si="123"/>
        <v>43:44, 210:223</v>
      </c>
      <c r="AX254" s="435" t="str">
        <f t="shared" si="123"/>
        <v>43:44, 223:230</v>
      </c>
      <c r="AY254" s="435" t="str">
        <f t="shared" si="123"/>
        <v>43:44, 230:234</v>
      </c>
      <c r="AZ254" s="435" t="str">
        <f t="shared" si="123"/>
        <v>43:44, 234:245</v>
      </c>
      <c r="BA254" s="435" t="str">
        <f t="shared" si="123"/>
        <v>43:44, 245:262</v>
      </c>
      <c r="BB254" s="435" t="str">
        <f t="shared" si="123"/>
        <v>43:44, 262:275</v>
      </c>
      <c r="BC254" s="435" t="str">
        <f t="shared" si="123"/>
        <v>43:44, 275:282</v>
      </c>
      <c r="BD254" s="435" t="str">
        <f t="shared" si="123"/>
        <v>43:44, 282:286</v>
      </c>
      <c r="BE254" s="435" t="str">
        <f t="shared" si="123"/>
        <v>43:44, 286:297</v>
      </c>
      <c r="BF254" s="435" t="str">
        <f t="shared" si="123"/>
        <v>43:44, 297:314</v>
      </c>
      <c r="BG254" s="435" t="str">
        <f t="shared" si="123"/>
        <v>43:44, 314:327</v>
      </c>
      <c r="BH254" s="435" t="str">
        <f t="shared" si="123"/>
        <v>43:44, 327:334</v>
      </c>
      <c r="BI254" s="435" t="str">
        <f t="shared" si="123"/>
        <v>43:44, 334:338</v>
      </c>
      <c r="BJ254" s="435" t="str">
        <f t="shared" si="123"/>
        <v>43:44, 338:349</v>
      </c>
      <c r="BK254" s="435" t="str">
        <f t="shared" si="123"/>
        <v>43:44, 349:366</v>
      </c>
    </row>
    <row r="255" spans="1:77" ht="63" customHeight="1" outlineLevel="1">
      <c r="A255">
        <v>3</v>
      </c>
      <c r="B255" t="s">
        <v>2314</v>
      </c>
      <c r="C255" s="435" t="str">
        <f t="shared" si="120"/>
        <v>30:31, 38:54</v>
      </c>
      <c r="D255" s="435" t="str">
        <f t="shared" si="120"/>
        <v>30:31, 54:59</v>
      </c>
      <c r="E255" s="435" t="str">
        <f t="shared" si="120"/>
        <v>30:31, 67:74</v>
      </c>
      <c r="F255" s="435" t="str">
        <f t="shared" si="120"/>
        <v>30:31, 74:78</v>
      </c>
      <c r="G255" s="435" t="str">
        <f t="shared" si="120"/>
        <v>30:31, 78:89</v>
      </c>
      <c r="H255" s="435" t="str">
        <f t="shared" si="120"/>
        <v>30:31, 89:106</v>
      </c>
      <c r="I255" s="435" t="str">
        <f t="shared" si="120"/>
        <v>30:31, 38:56</v>
      </c>
      <c r="J255" s="435" t="str">
        <f t="shared" si="120"/>
        <v>30:31, 56:61</v>
      </c>
      <c r="K255" s="435" t="str">
        <f t="shared" si="120"/>
        <v>30:31, 69:76</v>
      </c>
      <c r="L255" s="435" t="str">
        <f t="shared" si="120"/>
        <v>30:31, 76:80</v>
      </c>
      <c r="M255" s="435" t="str">
        <f t="shared" si="120"/>
        <v>30:31, 80:91</v>
      </c>
      <c r="N255" s="435" t="str">
        <f t="shared" si="120"/>
        <v>30:31, 91:106</v>
      </c>
      <c r="O255" s="435" t="str">
        <f t="shared" si="120"/>
        <v>30:31, 38:59</v>
      </c>
      <c r="P255" s="435" t="str">
        <f t="shared" si="120"/>
        <v>30:31, 59:64</v>
      </c>
      <c r="Q255" s="435" t="str">
        <f t="shared" si="120"/>
        <v>30:31, 72:79</v>
      </c>
      <c r="R255" s="435" t="str">
        <f t="shared" si="121"/>
        <v>30:31, 79:83</v>
      </c>
      <c r="S255" s="435" t="str">
        <f t="shared" si="121"/>
        <v>30:31, 83:94</v>
      </c>
      <c r="T255" s="435" t="str">
        <f t="shared" si="121"/>
        <v>30:31, 94:106</v>
      </c>
      <c r="U255" s="435" t="str">
        <f t="shared" si="121"/>
        <v>30:31, 38:61</v>
      </c>
      <c r="V255" s="435" t="str">
        <f t="shared" si="121"/>
        <v>30:31, 61:66</v>
      </c>
      <c r="W255" s="435" t="str">
        <f t="shared" si="121"/>
        <v>30:31, 74:81</v>
      </c>
      <c r="X255" s="435" t="str">
        <f t="shared" si="121"/>
        <v>30:31, 81:85</v>
      </c>
      <c r="Y255" s="435" t="str">
        <f t="shared" si="121"/>
        <v>30:31, 85:96</v>
      </c>
      <c r="Z255" s="435" t="str">
        <f t="shared" si="121"/>
        <v>30:31, 96:106</v>
      </c>
      <c r="AA255" s="435" t="str">
        <f t="shared" si="121"/>
        <v>30:31, 38:63</v>
      </c>
      <c r="AB255" s="435" t="str">
        <f t="shared" si="121"/>
        <v>30:31, 63:68</v>
      </c>
      <c r="AC255" s="435" t="str">
        <f t="shared" si="121"/>
        <v>30:31, 76:83</v>
      </c>
      <c r="AD255" s="435" t="str">
        <f t="shared" si="121"/>
        <v>30:31, 83:87</v>
      </c>
      <c r="AE255" s="435" t="str">
        <f t="shared" si="121"/>
        <v>30:31, 87:98</v>
      </c>
      <c r="AF255" s="435" t="str">
        <f t="shared" si="121"/>
        <v>30:31, 98:106</v>
      </c>
      <c r="AG255" s="435" t="str">
        <f t="shared" si="121"/>
        <v>30:31, 38:54</v>
      </c>
      <c r="AH255" s="435" t="str">
        <f t="shared" si="121"/>
        <v>30:31, 54:59</v>
      </c>
      <c r="AI255" s="435" t="str">
        <f t="shared" si="121"/>
        <v>30:31, 67:74</v>
      </c>
      <c r="AJ255" s="435" t="str">
        <f t="shared" si="121"/>
        <v>30:31, 74:78</v>
      </c>
      <c r="AK255" s="435" t="str">
        <f t="shared" si="121"/>
        <v>30:31, 78:89</v>
      </c>
      <c r="AL255" s="435" t="str">
        <f t="shared" si="121"/>
        <v>30:31, 89:106</v>
      </c>
      <c r="AM255" s="435" t="str">
        <f t="shared" si="122"/>
        <v>30:31, 106:119</v>
      </c>
      <c r="AN255" s="435" t="str">
        <f t="shared" si="122"/>
        <v>30:31, 119:126</v>
      </c>
      <c r="AO255" s="435" t="str">
        <f t="shared" si="122"/>
        <v>30:31, 126:130</v>
      </c>
      <c r="AP255" s="435" t="str">
        <f t="shared" si="122"/>
        <v>30:31, 130:141</v>
      </c>
      <c r="AQ255" s="435" t="str">
        <f t="shared" si="122"/>
        <v>30:31, 141:158</v>
      </c>
      <c r="AR255" s="435" t="str">
        <f t="shared" si="123"/>
        <v>30:31, 158:171</v>
      </c>
      <c r="AS255" s="435" t="str">
        <f t="shared" si="123"/>
        <v>30:31, 171:178</v>
      </c>
      <c r="AT255" s="435" t="str">
        <f t="shared" si="123"/>
        <v>30:31, 178:182</v>
      </c>
      <c r="AU255" s="435" t="str">
        <f t="shared" si="123"/>
        <v>30:31, 182:193</v>
      </c>
      <c r="AV255" s="435" t="str">
        <f t="shared" si="123"/>
        <v>30:31, 193:210</v>
      </c>
      <c r="AW255" s="435" t="str">
        <f t="shared" si="123"/>
        <v>30:31, 210:223</v>
      </c>
      <c r="AX255" s="435" t="str">
        <f t="shared" si="123"/>
        <v>30:31, 223:230</v>
      </c>
      <c r="AY255" s="435" t="str">
        <f t="shared" si="123"/>
        <v>30:31, 230:234</v>
      </c>
      <c r="AZ255" s="435" t="str">
        <f t="shared" si="123"/>
        <v>30:31, 234:245</v>
      </c>
      <c r="BA255" s="435" t="str">
        <f t="shared" si="123"/>
        <v>30:31, 245:262</v>
      </c>
      <c r="BB255" s="435" t="str">
        <f t="shared" si="123"/>
        <v>30:31, 262:275</v>
      </c>
      <c r="BC255" s="435" t="str">
        <f t="shared" si="123"/>
        <v>30:31, 275:282</v>
      </c>
      <c r="BD255" s="435" t="str">
        <f t="shared" si="123"/>
        <v>30:31, 282:286</v>
      </c>
      <c r="BE255" s="435" t="str">
        <f t="shared" si="123"/>
        <v>30:31, 286:297</v>
      </c>
      <c r="BF255" s="435" t="str">
        <f t="shared" si="123"/>
        <v>30:31, 297:314</v>
      </c>
      <c r="BG255" s="435" t="str">
        <f t="shared" si="123"/>
        <v>30:31, 314:327</v>
      </c>
      <c r="BH255" s="435" t="str">
        <f t="shared" si="123"/>
        <v>30:31, 327:334</v>
      </c>
      <c r="BI255" s="435" t="str">
        <f t="shared" si="123"/>
        <v>30:31, 334:338</v>
      </c>
      <c r="BJ255" s="435" t="str">
        <f t="shared" si="123"/>
        <v>30:31, 338:349</v>
      </c>
      <c r="BK255" s="435" t="str">
        <f t="shared" si="123"/>
        <v>30:31, 349:366</v>
      </c>
    </row>
    <row r="256" spans="1:77" ht="63" customHeight="1" outlineLevel="1">
      <c r="A256">
        <v>4</v>
      </c>
      <c r="B256" s="152" t="s">
        <v>2315</v>
      </c>
      <c r="C256" s="596" t="str">
        <f t="shared" si="120"/>
        <v>34:35, 38:54</v>
      </c>
      <c r="D256" s="596" t="str">
        <f t="shared" si="120"/>
        <v>34:35, 54:59</v>
      </c>
      <c r="E256" s="596" t="str">
        <f t="shared" si="120"/>
        <v>34:35, 67:74</v>
      </c>
      <c r="F256" s="596" t="str">
        <f t="shared" si="120"/>
        <v>34:35, 74:78</v>
      </c>
      <c r="G256" s="596" t="str">
        <f t="shared" si="120"/>
        <v>34:35, 78:89</v>
      </c>
      <c r="H256" s="596" t="str">
        <f t="shared" si="120"/>
        <v>34:35, 89:106</v>
      </c>
      <c r="I256" s="596" t="str">
        <f t="shared" si="120"/>
        <v>34:35, 38:56</v>
      </c>
      <c r="J256" s="596" t="str">
        <f t="shared" si="120"/>
        <v>34:35, 56:61</v>
      </c>
      <c r="K256" s="596" t="str">
        <f t="shared" si="120"/>
        <v>34:35, 69:76</v>
      </c>
      <c r="L256" s="596" t="str">
        <f t="shared" si="120"/>
        <v>34:35, 76:80</v>
      </c>
      <c r="M256" s="596" t="str">
        <f t="shared" si="120"/>
        <v>34:35, 80:91</v>
      </c>
      <c r="N256" s="596" t="str">
        <f t="shared" si="120"/>
        <v>34:35, 91:106</v>
      </c>
      <c r="O256" s="596" t="str">
        <f t="shared" si="120"/>
        <v>34:35, 38:59</v>
      </c>
      <c r="P256" s="596" t="str">
        <f t="shared" si="120"/>
        <v>34:35, 59:64</v>
      </c>
      <c r="Q256" s="596" t="str">
        <f t="shared" si="120"/>
        <v>34:35, 72:79</v>
      </c>
      <c r="R256" s="596" t="str">
        <f t="shared" si="121"/>
        <v>34:35, 79:83</v>
      </c>
      <c r="S256" s="596" t="str">
        <f t="shared" si="121"/>
        <v>34:35, 83:94</v>
      </c>
      <c r="T256" s="596" t="str">
        <f t="shared" si="121"/>
        <v>34:35, 94:106</v>
      </c>
      <c r="U256" s="596" t="str">
        <f t="shared" si="121"/>
        <v>34:35, 38:61</v>
      </c>
      <c r="V256" s="596" t="str">
        <f t="shared" si="121"/>
        <v>34:35, 61:66</v>
      </c>
      <c r="W256" s="596" t="str">
        <f t="shared" si="121"/>
        <v>34:35, 74:81</v>
      </c>
      <c r="X256" s="596" t="str">
        <f t="shared" si="121"/>
        <v>34:35, 81:85</v>
      </c>
      <c r="Y256" s="596" t="str">
        <f t="shared" si="121"/>
        <v>34:35, 85:96</v>
      </c>
      <c r="Z256" s="596" t="str">
        <f t="shared" si="121"/>
        <v>34:35, 96:106</v>
      </c>
      <c r="AA256" s="596" t="str">
        <f t="shared" si="121"/>
        <v>34:35, 38:63</v>
      </c>
      <c r="AB256" s="596" t="str">
        <f t="shared" si="121"/>
        <v>34:35, 63:68</v>
      </c>
      <c r="AC256" s="596" t="str">
        <f t="shared" si="121"/>
        <v>34:35, 76:83</v>
      </c>
      <c r="AD256" s="596" t="str">
        <f t="shared" si="121"/>
        <v>34:35, 83:87</v>
      </c>
      <c r="AE256" s="596" t="str">
        <f t="shared" si="121"/>
        <v>34:35, 87:98</v>
      </c>
      <c r="AF256" s="596" t="str">
        <f t="shared" si="121"/>
        <v>34:35, 98:106</v>
      </c>
      <c r="AG256" s="596" t="str">
        <f t="shared" si="121"/>
        <v>34:35, 38:54</v>
      </c>
      <c r="AH256" s="596" t="str">
        <f t="shared" si="121"/>
        <v>34:35, 54:59</v>
      </c>
      <c r="AI256" s="596" t="str">
        <f t="shared" si="121"/>
        <v>34:35, 67:74</v>
      </c>
      <c r="AJ256" s="596" t="str">
        <f t="shared" si="121"/>
        <v>34:35, 74:78</v>
      </c>
      <c r="AK256" s="596" t="str">
        <f t="shared" si="121"/>
        <v>34:35, 78:89</v>
      </c>
      <c r="AL256" s="596" t="str">
        <f t="shared" si="121"/>
        <v>34:35, 89:106</v>
      </c>
      <c r="AM256" s="596" t="str">
        <f t="shared" si="122"/>
        <v>34:35, 106:119</v>
      </c>
      <c r="AN256" s="596" t="str">
        <f t="shared" si="122"/>
        <v>34:35, 119:126</v>
      </c>
      <c r="AO256" s="596" t="str">
        <f t="shared" si="122"/>
        <v>34:35, 126:130</v>
      </c>
      <c r="AP256" s="596" t="str">
        <f t="shared" si="122"/>
        <v>34:35, 130:141</v>
      </c>
      <c r="AQ256" s="596" t="str">
        <f t="shared" si="122"/>
        <v>34:35, 141:158</v>
      </c>
      <c r="AR256" s="596" t="str">
        <f t="shared" si="123"/>
        <v>34:35, 158:171</v>
      </c>
      <c r="AS256" s="596" t="str">
        <f t="shared" si="123"/>
        <v>34:35, 171:178</v>
      </c>
      <c r="AT256" s="596" t="str">
        <f t="shared" si="123"/>
        <v>34:35, 178:182</v>
      </c>
      <c r="AU256" s="596" t="str">
        <f t="shared" si="123"/>
        <v>34:35, 182:193</v>
      </c>
      <c r="AV256" s="596" t="str">
        <f t="shared" si="123"/>
        <v>34:35, 193:210</v>
      </c>
      <c r="AW256" s="596" t="str">
        <f t="shared" si="123"/>
        <v>34:35, 210:223</v>
      </c>
      <c r="AX256" s="596" t="str">
        <f t="shared" si="123"/>
        <v>34:35, 223:230</v>
      </c>
      <c r="AY256" s="596" t="str">
        <f t="shared" si="123"/>
        <v>34:35, 230:234</v>
      </c>
      <c r="AZ256" s="596" t="str">
        <f t="shared" si="123"/>
        <v>34:35, 234:245</v>
      </c>
      <c r="BA256" s="596" t="str">
        <f t="shared" si="123"/>
        <v>34:35, 245:262</v>
      </c>
      <c r="BB256" s="596" t="str">
        <f t="shared" si="123"/>
        <v>34:35, 262:275</v>
      </c>
      <c r="BC256" s="596" t="str">
        <f t="shared" si="123"/>
        <v>34:35, 275:282</v>
      </c>
      <c r="BD256" s="596" t="str">
        <f t="shared" si="123"/>
        <v>34:35, 282:286</v>
      </c>
      <c r="BE256" s="596" t="str">
        <f t="shared" si="123"/>
        <v>34:35, 286:297</v>
      </c>
      <c r="BF256" s="596" t="str">
        <f t="shared" si="123"/>
        <v>34:35, 297:314</v>
      </c>
      <c r="BG256" s="596" t="str">
        <f t="shared" si="123"/>
        <v>34:35, 314:327</v>
      </c>
      <c r="BH256" s="596" t="str">
        <f t="shared" si="123"/>
        <v>34:35, 327:334</v>
      </c>
      <c r="BI256" s="596" t="str">
        <f t="shared" si="123"/>
        <v>34:35, 334:338</v>
      </c>
      <c r="BJ256" s="596" t="str">
        <f t="shared" si="123"/>
        <v>34:35, 338:349</v>
      </c>
      <c r="BK256" s="596" t="str">
        <f t="shared" si="123"/>
        <v>34:35, 349:366</v>
      </c>
    </row>
    <row r="257" spans="1:63" ht="63" customHeight="1" outlineLevel="1">
      <c r="A257">
        <v>4</v>
      </c>
      <c r="B257" s="152" t="s">
        <v>2316</v>
      </c>
      <c r="C257" s="596" t="str">
        <f t="shared" si="120"/>
        <v>34:35, 38:54</v>
      </c>
      <c r="D257" s="596" t="str">
        <f t="shared" si="120"/>
        <v>34:35, 54:59</v>
      </c>
      <c r="E257" s="596" t="str">
        <f t="shared" si="120"/>
        <v>34:35, 67:74</v>
      </c>
      <c r="F257" s="596" t="str">
        <f t="shared" si="120"/>
        <v>34:35, 74:78</v>
      </c>
      <c r="G257" s="596" t="str">
        <f t="shared" si="120"/>
        <v>34:35, 78:89</v>
      </c>
      <c r="H257" s="596" t="str">
        <f t="shared" si="120"/>
        <v>34:35, 89:106</v>
      </c>
      <c r="I257" s="596" t="str">
        <f t="shared" si="120"/>
        <v>34:35, 38:56</v>
      </c>
      <c r="J257" s="596" t="str">
        <f t="shared" si="120"/>
        <v>34:35, 56:61</v>
      </c>
      <c r="K257" s="596" t="str">
        <f t="shared" si="120"/>
        <v>34:35, 69:76</v>
      </c>
      <c r="L257" s="596" t="str">
        <f t="shared" si="120"/>
        <v>34:35, 76:80</v>
      </c>
      <c r="M257" s="596" t="str">
        <f t="shared" si="120"/>
        <v>34:35, 80:91</v>
      </c>
      <c r="N257" s="596" t="str">
        <f t="shared" si="120"/>
        <v>34:35, 91:106</v>
      </c>
      <c r="O257" s="596" t="str">
        <f t="shared" si="120"/>
        <v>34:35, 38:59</v>
      </c>
      <c r="P257" s="596" t="str">
        <f t="shared" si="120"/>
        <v>34:35, 59:64</v>
      </c>
      <c r="Q257" s="596" t="str">
        <f t="shared" si="120"/>
        <v>34:35, 72:79</v>
      </c>
      <c r="R257" s="596" t="str">
        <f t="shared" si="121"/>
        <v>34:35, 79:83</v>
      </c>
      <c r="S257" s="596" t="str">
        <f t="shared" si="121"/>
        <v>34:35, 83:94</v>
      </c>
      <c r="T257" s="596" t="str">
        <f t="shared" si="121"/>
        <v>34:35, 94:106</v>
      </c>
      <c r="U257" s="596" t="str">
        <f t="shared" si="121"/>
        <v>34:35, 38:61</v>
      </c>
      <c r="V257" s="596" t="str">
        <f t="shared" si="121"/>
        <v>34:35, 61:66</v>
      </c>
      <c r="W257" s="596" t="str">
        <f t="shared" si="121"/>
        <v>34:35, 74:81</v>
      </c>
      <c r="X257" s="596" t="str">
        <f t="shared" si="121"/>
        <v>34:35, 81:85</v>
      </c>
      <c r="Y257" s="596" t="str">
        <f t="shared" si="121"/>
        <v>34:35, 85:96</v>
      </c>
      <c r="Z257" s="596" t="str">
        <f t="shared" si="121"/>
        <v>34:35, 96:106</v>
      </c>
      <c r="AA257" s="596" t="str">
        <f t="shared" si="121"/>
        <v>34:35, 38:63</v>
      </c>
      <c r="AB257" s="596" t="str">
        <f t="shared" si="121"/>
        <v>34:35, 63:68</v>
      </c>
      <c r="AC257" s="596" t="str">
        <f t="shared" si="121"/>
        <v>34:35, 76:83</v>
      </c>
      <c r="AD257" s="596" t="str">
        <f t="shared" si="121"/>
        <v>34:35, 83:87</v>
      </c>
      <c r="AE257" s="596" t="str">
        <f t="shared" si="121"/>
        <v>34:35, 87:98</v>
      </c>
      <c r="AF257" s="596" t="str">
        <f t="shared" si="121"/>
        <v>34:35, 98:106</v>
      </c>
      <c r="AG257" s="596" t="str">
        <f t="shared" si="121"/>
        <v>34:35, 38:54</v>
      </c>
      <c r="AH257" s="596" t="str">
        <f t="shared" si="121"/>
        <v>34:35, 54:59</v>
      </c>
      <c r="AI257" s="596" t="str">
        <f t="shared" si="121"/>
        <v>34:35, 67:74</v>
      </c>
      <c r="AJ257" s="596" t="str">
        <f t="shared" si="121"/>
        <v>34:35, 74:78</v>
      </c>
      <c r="AK257" s="596" t="str">
        <f t="shared" si="121"/>
        <v>34:35, 78:89</v>
      </c>
      <c r="AL257" s="596" t="str">
        <f t="shared" si="121"/>
        <v>34:35, 89:106</v>
      </c>
      <c r="AM257" s="596" t="str">
        <f t="shared" si="122"/>
        <v>34:35, 106:119</v>
      </c>
      <c r="AN257" s="596" t="str">
        <f t="shared" si="122"/>
        <v>34:35, 119:126</v>
      </c>
      <c r="AO257" s="596" t="str">
        <f t="shared" si="122"/>
        <v>34:35, 126:130</v>
      </c>
      <c r="AP257" s="596" t="str">
        <f t="shared" si="122"/>
        <v>34:35, 130:141</v>
      </c>
      <c r="AQ257" s="596" t="str">
        <f t="shared" si="122"/>
        <v>34:35, 141:158</v>
      </c>
      <c r="AR257" s="596" t="str">
        <f t="shared" si="123"/>
        <v>34:35, 158:171</v>
      </c>
      <c r="AS257" s="596" t="str">
        <f t="shared" si="123"/>
        <v>34:35, 171:178</v>
      </c>
      <c r="AT257" s="596" t="str">
        <f t="shared" si="123"/>
        <v>34:35, 178:182</v>
      </c>
      <c r="AU257" s="596" t="str">
        <f t="shared" si="123"/>
        <v>34:35, 182:193</v>
      </c>
      <c r="AV257" s="596" t="str">
        <f t="shared" si="123"/>
        <v>34:35, 193:210</v>
      </c>
      <c r="AW257" s="596" t="str">
        <f t="shared" si="123"/>
        <v>34:35, 210:223</v>
      </c>
      <c r="AX257" s="596" t="str">
        <f t="shared" si="123"/>
        <v>34:35, 223:230</v>
      </c>
      <c r="AY257" s="596" t="str">
        <f t="shared" si="123"/>
        <v>34:35, 230:234</v>
      </c>
      <c r="AZ257" s="596" t="str">
        <f t="shared" si="123"/>
        <v>34:35, 234:245</v>
      </c>
      <c r="BA257" s="596" t="str">
        <f t="shared" si="123"/>
        <v>34:35, 245:262</v>
      </c>
      <c r="BB257" s="596" t="str">
        <f t="shared" si="123"/>
        <v>34:35, 262:275</v>
      </c>
      <c r="BC257" s="596" t="str">
        <f t="shared" si="123"/>
        <v>34:35, 275:282</v>
      </c>
      <c r="BD257" s="596" t="str">
        <f t="shared" si="123"/>
        <v>34:35, 282:286</v>
      </c>
      <c r="BE257" s="596" t="str">
        <f t="shared" si="123"/>
        <v>34:35, 286:297</v>
      </c>
      <c r="BF257" s="596" t="str">
        <f t="shared" si="123"/>
        <v>34:35, 297:314</v>
      </c>
      <c r="BG257" s="596" t="str">
        <f t="shared" si="123"/>
        <v>34:35, 314:327</v>
      </c>
      <c r="BH257" s="596" t="str">
        <f t="shared" si="123"/>
        <v>34:35, 327:334</v>
      </c>
      <c r="BI257" s="596" t="str">
        <f t="shared" si="123"/>
        <v>34:35, 334:338</v>
      </c>
      <c r="BJ257" s="596" t="str">
        <f t="shared" si="123"/>
        <v>34:35, 338:349</v>
      </c>
      <c r="BK257" s="596" t="str">
        <f t="shared" si="123"/>
        <v>34:35, 349:366</v>
      </c>
    </row>
    <row r="258" spans="1:63" ht="63" customHeight="1" outlineLevel="1">
      <c r="A258">
        <v>4</v>
      </c>
      <c r="B258" t="s">
        <v>2317</v>
      </c>
      <c r="C258" s="435" t="str">
        <f t="shared" si="120"/>
        <v>34:35, 38:54</v>
      </c>
      <c r="D258" s="435" t="str">
        <f t="shared" si="120"/>
        <v>34:35, 54:59</v>
      </c>
      <c r="E258" s="435" t="str">
        <f t="shared" si="120"/>
        <v>34:35, 67:74</v>
      </c>
      <c r="F258" s="435" t="str">
        <f t="shared" si="120"/>
        <v>34:35, 74:78</v>
      </c>
      <c r="G258" s="435" t="str">
        <f t="shared" si="120"/>
        <v>34:35, 78:89</v>
      </c>
      <c r="H258" s="435" t="str">
        <f t="shared" si="120"/>
        <v>34:35, 89:106</v>
      </c>
      <c r="I258" s="435" t="str">
        <f t="shared" si="120"/>
        <v>34:35, 38:56</v>
      </c>
      <c r="J258" s="435" t="str">
        <f t="shared" si="120"/>
        <v>34:35, 56:61</v>
      </c>
      <c r="K258" s="435" t="str">
        <f t="shared" si="120"/>
        <v>34:35, 69:76</v>
      </c>
      <c r="L258" s="435" t="str">
        <f t="shared" si="120"/>
        <v>34:35, 76:80</v>
      </c>
      <c r="M258" s="435" t="str">
        <f t="shared" si="120"/>
        <v>34:35, 80:91</v>
      </c>
      <c r="N258" s="435" t="str">
        <f t="shared" si="120"/>
        <v>34:35, 91:106</v>
      </c>
      <c r="O258" s="435" t="str">
        <f t="shared" si="120"/>
        <v>34:35, 38:59</v>
      </c>
      <c r="P258" s="435" t="str">
        <f t="shared" si="120"/>
        <v>34:35, 59:64</v>
      </c>
      <c r="Q258" s="435" t="str">
        <f t="shared" si="120"/>
        <v>34:35, 72:79</v>
      </c>
      <c r="R258" s="435" t="str">
        <f t="shared" si="121"/>
        <v>34:35, 79:83</v>
      </c>
      <c r="S258" s="435" t="str">
        <f t="shared" si="121"/>
        <v>34:35, 83:94</v>
      </c>
      <c r="T258" s="435" t="str">
        <f t="shared" si="121"/>
        <v>34:35, 94:106</v>
      </c>
      <c r="U258" s="435" t="str">
        <f t="shared" si="121"/>
        <v>34:35, 38:61</v>
      </c>
      <c r="V258" s="435" t="str">
        <f t="shared" si="121"/>
        <v>34:35, 61:66</v>
      </c>
      <c r="W258" s="435" t="str">
        <f t="shared" si="121"/>
        <v>34:35, 74:81</v>
      </c>
      <c r="X258" s="435" t="str">
        <f t="shared" si="121"/>
        <v>34:35, 81:85</v>
      </c>
      <c r="Y258" s="435" t="str">
        <f t="shared" si="121"/>
        <v>34:35, 85:96</v>
      </c>
      <c r="Z258" s="435" t="str">
        <f t="shared" si="121"/>
        <v>34:35, 96:106</v>
      </c>
      <c r="AA258" s="435" t="str">
        <f t="shared" si="121"/>
        <v>34:35, 38:63</v>
      </c>
      <c r="AB258" s="435" t="str">
        <f t="shared" si="121"/>
        <v>34:35, 63:68</v>
      </c>
      <c r="AC258" s="435" t="str">
        <f t="shared" si="121"/>
        <v>34:35, 76:83</v>
      </c>
      <c r="AD258" s="435" t="str">
        <f t="shared" si="121"/>
        <v>34:35, 83:87</v>
      </c>
      <c r="AE258" s="435" t="str">
        <f t="shared" si="121"/>
        <v>34:35, 87:98</v>
      </c>
      <c r="AF258" s="435" t="str">
        <f t="shared" si="121"/>
        <v>34:35, 98:106</v>
      </c>
      <c r="AG258" s="435" t="str">
        <f t="shared" si="121"/>
        <v>34:35, 38:54</v>
      </c>
      <c r="AH258" s="435" t="str">
        <f t="shared" si="121"/>
        <v>34:35, 54:59</v>
      </c>
      <c r="AI258" s="435" t="str">
        <f t="shared" si="121"/>
        <v>34:35, 67:74</v>
      </c>
      <c r="AJ258" s="435" t="str">
        <f t="shared" si="121"/>
        <v>34:35, 74:78</v>
      </c>
      <c r="AK258" s="435" t="str">
        <f t="shared" si="121"/>
        <v>34:35, 78:89</v>
      </c>
      <c r="AL258" s="435" t="str">
        <f t="shared" si="121"/>
        <v>34:35, 89:106</v>
      </c>
      <c r="AM258" s="435" t="str">
        <f t="shared" si="122"/>
        <v>34:35, 106:119</v>
      </c>
      <c r="AN258" s="435" t="str">
        <f t="shared" si="122"/>
        <v>34:35, 119:126</v>
      </c>
      <c r="AO258" s="435" t="str">
        <f t="shared" si="122"/>
        <v>34:35, 126:130</v>
      </c>
      <c r="AP258" s="435" t="str">
        <f t="shared" si="122"/>
        <v>34:35, 130:141</v>
      </c>
      <c r="AQ258" s="435" t="str">
        <f t="shared" si="122"/>
        <v>34:35, 141:158</v>
      </c>
      <c r="AR258" s="435" t="str">
        <f t="shared" si="123"/>
        <v>34:35, 158:171</v>
      </c>
      <c r="AS258" s="435" t="str">
        <f t="shared" si="123"/>
        <v>34:35, 171:178</v>
      </c>
      <c r="AT258" s="435" t="str">
        <f t="shared" si="123"/>
        <v>34:35, 178:182</v>
      </c>
      <c r="AU258" s="435" t="str">
        <f t="shared" si="123"/>
        <v>34:35, 182:193</v>
      </c>
      <c r="AV258" s="435" t="str">
        <f t="shared" si="123"/>
        <v>34:35, 193:210</v>
      </c>
      <c r="AW258" s="435" t="str">
        <f t="shared" si="123"/>
        <v>34:35, 210:223</v>
      </c>
      <c r="AX258" s="435" t="str">
        <f t="shared" si="123"/>
        <v>34:35, 223:230</v>
      </c>
      <c r="AY258" s="435" t="str">
        <f t="shared" si="123"/>
        <v>34:35, 230:234</v>
      </c>
      <c r="AZ258" s="435" t="str">
        <f t="shared" si="123"/>
        <v>34:35, 234:245</v>
      </c>
      <c r="BA258" s="435" t="str">
        <f t="shared" si="123"/>
        <v>34:35, 245:262</v>
      </c>
      <c r="BB258" s="435" t="str">
        <f t="shared" si="123"/>
        <v>34:35, 262:275</v>
      </c>
      <c r="BC258" s="435" t="str">
        <f t="shared" si="123"/>
        <v>34:35, 275:282</v>
      </c>
      <c r="BD258" s="435" t="str">
        <f t="shared" si="123"/>
        <v>34:35, 282:286</v>
      </c>
      <c r="BE258" s="435" t="str">
        <f t="shared" si="123"/>
        <v>34:35, 286:297</v>
      </c>
      <c r="BF258" s="435" t="str">
        <f t="shared" si="123"/>
        <v>34:35, 297:314</v>
      </c>
      <c r="BG258" s="435" t="str">
        <f t="shared" si="123"/>
        <v>34:35, 314:327</v>
      </c>
      <c r="BH258" s="435" t="str">
        <f t="shared" si="123"/>
        <v>34:35, 327:334</v>
      </c>
      <c r="BI258" s="435" t="str">
        <f t="shared" si="123"/>
        <v>34:35, 334:338</v>
      </c>
      <c r="BJ258" s="435" t="str">
        <f t="shared" si="123"/>
        <v>34:35, 338:349</v>
      </c>
      <c r="BK258" s="435" t="str">
        <f t="shared" si="123"/>
        <v>34:35, 349:366</v>
      </c>
    </row>
    <row r="259" spans="1:63" ht="63" customHeight="1" outlineLevel="1">
      <c r="A259">
        <v>4</v>
      </c>
      <c r="B259" t="s">
        <v>2318</v>
      </c>
      <c r="C259" s="435" t="str">
        <f t="shared" si="120"/>
        <v>34:35, 38:54</v>
      </c>
      <c r="D259" s="435" t="str">
        <f t="shared" si="120"/>
        <v>34:35, 54:59</v>
      </c>
      <c r="E259" s="435" t="str">
        <f t="shared" si="120"/>
        <v>34:35, 67:74</v>
      </c>
      <c r="F259" s="435" t="str">
        <f t="shared" si="120"/>
        <v>34:35, 74:78</v>
      </c>
      <c r="G259" s="435" t="str">
        <f t="shared" si="120"/>
        <v>34:35, 78:89</v>
      </c>
      <c r="H259" s="435" t="str">
        <f t="shared" si="120"/>
        <v>34:35, 89:106</v>
      </c>
      <c r="I259" s="435" t="str">
        <f t="shared" si="120"/>
        <v>34:35, 38:56</v>
      </c>
      <c r="J259" s="435" t="str">
        <f t="shared" si="120"/>
        <v>34:35, 56:61</v>
      </c>
      <c r="K259" s="435" t="str">
        <f t="shared" si="120"/>
        <v>34:35, 69:76</v>
      </c>
      <c r="L259" s="435" t="str">
        <f t="shared" si="120"/>
        <v>34:35, 76:80</v>
      </c>
      <c r="M259" s="435" t="str">
        <f t="shared" si="120"/>
        <v>34:35, 80:91</v>
      </c>
      <c r="N259" s="435" t="str">
        <f t="shared" si="120"/>
        <v>34:35, 91:106</v>
      </c>
      <c r="O259" s="435" t="str">
        <f t="shared" si="120"/>
        <v>34:35, 38:59</v>
      </c>
      <c r="P259" s="435" t="str">
        <f t="shared" si="120"/>
        <v>34:35, 59:64</v>
      </c>
      <c r="Q259" s="435" t="str">
        <f t="shared" si="120"/>
        <v>34:35, 72:79</v>
      </c>
      <c r="R259" s="435" t="str">
        <f t="shared" si="121"/>
        <v>34:35, 79:83</v>
      </c>
      <c r="S259" s="435" t="str">
        <f t="shared" si="121"/>
        <v>34:35, 83:94</v>
      </c>
      <c r="T259" s="435" t="str">
        <f t="shared" si="121"/>
        <v>34:35, 94:106</v>
      </c>
      <c r="U259" s="435" t="str">
        <f t="shared" si="121"/>
        <v>34:35, 38:61</v>
      </c>
      <c r="V259" s="435" t="str">
        <f t="shared" si="121"/>
        <v>34:35, 61:66</v>
      </c>
      <c r="W259" s="435" t="str">
        <f t="shared" si="121"/>
        <v>34:35, 74:81</v>
      </c>
      <c r="X259" s="435" t="str">
        <f t="shared" si="121"/>
        <v>34:35, 81:85</v>
      </c>
      <c r="Y259" s="435" t="str">
        <f t="shared" si="121"/>
        <v>34:35, 85:96</v>
      </c>
      <c r="Z259" s="435" t="str">
        <f t="shared" si="121"/>
        <v>34:35, 96:106</v>
      </c>
      <c r="AA259" s="435" t="str">
        <f t="shared" si="121"/>
        <v>34:35, 38:63</v>
      </c>
      <c r="AB259" s="435" t="str">
        <f t="shared" si="121"/>
        <v>34:35, 63:68</v>
      </c>
      <c r="AC259" s="435" t="str">
        <f t="shared" si="121"/>
        <v>34:35, 76:83</v>
      </c>
      <c r="AD259" s="435" t="str">
        <f t="shared" si="121"/>
        <v>34:35, 83:87</v>
      </c>
      <c r="AE259" s="435" t="str">
        <f t="shared" si="121"/>
        <v>34:35, 87:98</v>
      </c>
      <c r="AF259" s="435" t="str">
        <f t="shared" si="121"/>
        <v>34:35, 98:106</v>
      </c>
      <c r="AG259" s="435" t="str">
        <f t="shared" si="121"/>
        <v>34:35, 38:54</v>
      </c>
      <c r="AH259" s="435" t="str">
        <f t="shared" si="121"/>
        <v>34:35, 54:59</v>
      </c>
      <c r="AI259" s="435" t="str">
        <f t="shared" si="121"/>
        <v>34:35, 67:74</v>
      </c>
      <c r="AJ259" s="435" t="str">
        <f t="shared" si="121"/>
        <v>34:35, 74:78</v>
      </c>
      <c r="AK259" s="435" t="str">
        <f t="shared" si="121"/>
        <v>34:35, 78:89</v>
      </c>
      <c r="AL259" s="435" t="str">
        <f t="shared" si="121"/>
        <v>34:35, 89:106</v>
      </c>
      <c r="AM259" s="435" t="str">
        <f t="shared" si="122"/>
        <v>34:35, 106:119</v>
      </c>
      <c r="AN259" s="435" t="str">
        <f t="shared" si="122"/>
        <v>34:35, 119:126</v>
      </c>
      <c r="AO259" s="435" t="str">
        <f t="shared" si="122"/>
        <v>34:35, 126:130</v>
      </c>
      <c r="AP259" s="435" t="str">
        <f t="shared" si="122"/>
        <v>34:35, 130:141</v>
      </c>
      <c r="AQ259" s="435" t="str">
        <f t="shared" si="122"/>
        <v>34:35, 141:158</v>
      </c>
      <c r="AR259" s="435" t="str">
        <f t="shared" si="123"/>
        <v>34:35, 158:171</v>
      </c>
      <c r="AS259" s="435" t="str">
        <f t="shared" si="123"/>
        <v>34:35, 171:178</v>
      </c>
      <c r="AT259" s="435" t="str">
        <f t="shared" si="123"/>
        <v>34:35, 178:182</v>
      </c>
      <c r="AU259" s="435" t="str">
        <f t="shared" si="123"/>
        <v>34:35, 182:193</v>
      </c>
      <c r="AV259" s="435" t="str">
        <f t="shared" si="123"/>
        <v>34:35, 193:210</v>
      </c>
      <c r="AW259" s="435" t="str">
        <f t="shared" si="123"/>
        <v>34:35, 210:223</v>
      </c>
      <c r="AX259" s="435" t="str">
        <f t="shared" si="123"/>
        <v>34:35, 223:230</v>
      </c>
      <c r="AY259" s="435" t="str">
        <f t="shared" si="123"/>
        <v>34:35, 230:234</v>
      </c>
      <c r="AZ259" s="435" t="str">
        <f t="shared" si="123"/>
        <v>34:35, 234:245</v>
      </c>
      <c r="BA259" s="435" t="str">
        <f t="shared" si="123"/>
        <v>34:35, 245:262</v>
      </c>
      <c r="BB259" s="435" t="str">
        <f t="shared" si="123"/>
        <v>34:35, 262:275</v>
      </c>
      <c r="BC259" s="435" t="str">
        <f t="shared" si="123"/>
        <v>34:35, 275:282</v>
      </c>
      <c r="BD259" s="435" t="str">
        <f t="shared" si="123"/>
        <v>34:35, 282:286</v>
      </c>
      <c r="BE259" s="435" t="str">
        <f t="shared" si="123"/>
        <v>34:35, 286:297</v>
      </c>
      <c r="BF259" s="435" t="str">
        <f t="shared" si="123"/>
        <v>34:35, 297:314</v>
      </c>
      <c r="BG259" s="435" t="str">
        <f t="shared" si="123"/>
        <v>34:35, 314:327</v>
      </c>
      <c r="BH259" s="435" t="str">
        <f t="shared" si="123"/>
        <v>34:35, 327:334</v>
      </c>
      <c r="BI259" s="435" t="str">
        <f t="shared" si="123"/>
        <v>34:35, 334:338</v>
      </c>
      <c r="BJ259" s="435" t="str">
        <f t="shared" si="123"/>
        <v>34:35, 338:349</v>
      </c>
      <c r="BK259" s="435" t="str">
        <f t="shared" si="123"/>
        <v>34:35, 349:366</v>
      </c>
    </row>
    <row r="260" spans="1:63" ht="63" customHeight="1" outlineLevel="1">
      <c r="A260">
        <v>4</v>
      </c>
      <c r="B260" s="152" t="s">
        <v>2319</v>
      </c>
      <c r="C260" s="596" t="str">
        <f t="shared" si="120"/>
        <v>34:35, 38:54</v>
      </c>
      <c r="D260" s="596" t="str">
        <f t="shared" si="120"/>
        <v>34:35, 54:59</v>
      </c>
      <c r="E260" s="596" t="str">
        <f t="shared" si="120"/>
        <v>34:35, 67:74</v>
      </c>
      <c r="F260" s="596" t="str">
        <f t="shared" si="120"/>
        <v>34:35, 74:78</v>
      </c>
      <c r="G260" s="596" t="str">
        <f t="shared" si="120"/>
        <v>34:35, 78:89</v>
      </c>
      <c r="H260" s="596" t="str">
        <f t="shared" si="120"/>
        <v>34:35, 89:106</v>
      </c>
      <c r="I260" s="596" t="str">
        <f t="shared" si="120"/>
        <v>34:35, 38:56</v>
      </c>
      <c r="J260" s="596" t="str">
        <f t="shared" si="120"/>
        <v>34:35, 56:61</v>
      </c>
      <c r="K260" s="596" t="str">
        <f t="shared" si="120"/>
        <v>34:35, 69:76</v>
      </c>
      <c r="L260" s="596" t="str">
        <f t="shared" si="120"/>
        <v>34:35, 76:80</v>
      </c>
      <c r="M260" s="596" t="str">
        <f t="shared" si="120"/>
        <v>34:35, 80:91</v>
      </c>
      <c r="N260" s="596" t="str">
        <f t="shared" si="120"/>
        <v>34:35, 91:106</v>
      </c>
      <c r="O260" s="596" t="str">
        <f t="shared" si="120"/>
        <v>34:35, 38:59</v>
      </c>
      <c r="P260" s="596" t="str">
        <f t="shared" si="120"/>
        <v>34:35, 59:64</v>
      </c>
      <c r="Q260" s="596" t="str">
        <f t="shared" si="120"/>
        <v>34:35, 72:79</v>
      </c>
      <c r="R260" s="596" t="str">
        <f t="shared" si="121"/>
        <v>34:35, 79:83</v>
      </c>
      <c r="S260" s="596" t="str">
        <f t="shared" si="121"/>
        <v>34:35, 83:94</v>
      </c>
      <c r="T260" s="596" t="str">
        <f t="shared" si="121"/>
        <v>34:35, 94:106</v>
      </c>
      <c r="U260" s="596" t="str">
        <f t="shared" si="121"/>
        <v>34:35, 38:61</v>
      </c>
      <c r="V260" s="596" t="str">
        <f t="shared" si="121"/>
        <v>34:35, 61:66</v>
      </c>
      <c r="W260" s="596" t="str">
        <f t="shared" si="121"/>
        <v>34:35, 74:81</v>
      </c>
      <c r="X260" s="596" t="str">
        <f t="shared" si="121"/>
        <v>34:35, 81:85</v>
      </c>
      <c r="Y260" s="596" t="str">
        <f t="shared" si="121"/>
        <v>34:35, 85:96</v>
      </c>
      <c r="Z260" s="596" t="str">
        <f t="shared" si="121"/>
        <v>34:35, 96:106</v>
      </c>
      <c r="AA260" s="596" t="str">
        <f t="shared" si="121"/>
        <v>34:35, 38:63</v>
      </c>
      <c r="AB260" s="596" t="str">
        <f t="shared" si="121"/>
        <v>34:35, 63:68</v>
      </c>
      <c r="AC260" s="596" t="str">
        <f t="shared" si="121"/>
        <v>34:35, 76:83</v>
      </c>
      <c r="AD260" s="596" t="str">
        <f t="shared" si="121"/>
        <v>34:35, 83:87</v>
      </c>
      <c r="AE260" s="596" t="str">
        <f t="shared" si="121"/>
        <v>34:35, 87:98</v>
      </c>
      <c r="AF260" s="596" t="str">
        <f t="shared" si="121"/>
        <v>34:35, 98:106</v>
      </c>
      <c r="AG260" s="596" t="str">
        <f t="shared" si="121"/>
        <v>34:35, 38:54</v>
      </c>
      <c r="AH260" s="596" t="str">
        <f t="shared" si="121"/>
        <v>34:35, 54:59</v>
      </c>
      <c r="AI260" s="596" t="str">
        <f t="shared" si="121"/>
        <v>34:35, 67:74</v>
      </c>
      <c r="AJ260" s="596" t="str">
        <f t="shared" si="121"/>
        <v>34:35, 74:78</v>
      </c>
      <c r="AK260" s="596" t="str">
        <f t="shared" si="121"/>
        <v>34:35, 78:89</v>
      </c>
      <c r="AL260" s="596" t="str">
        <f t="shared" si="121"/>
        <v>34:35, 89:106</v>
      </c>
      <c r="AM260" s="596" t="str">
        <f t="shared" si="122"/>
        <v>34:35, 106:119</v>
      </c>
      <c r="AN260" s="596" t="str">
        <f t="shared" si="122"/>
        <v>34:35, 119:126</v>
      </c>
      <c r="AO260" s="596" t="str">
        <f t="shared" si="122"/>
        <v>34:35, 126:130</v>
      </c>
      <c r="AP260" s="596" t="str">
        <f t="shared" si="122"/>
        <v>34:35, 130:141</v>
      </c>
      <c r="AQ260" s="596" t="str">
        <f t="shared" si="122"/>
        <v>34:35, 141:158</v>
      </c>
      <c r="AR260" s="596" t="str">
        <f t="shared" si="123"/>
        <v>34:35, 158:171</v>
      </c>
      <c r="AS260" s="596" t="str">
        <f t="shared" si="123"/>
        <v>34:35, 171:178</v>
      </c>
      <c r="AT260" s="596" t="str">
        <f t="shared" si="123"/>
        <v>34:35, 178:182</v>
      </c>
      <c r="AU260" s="596" t="str">
        <f t="shared" si="123"/>
        <v>34:35, 182:193</v>
      </c>
      <c r="AV260" s="596" t="str">
        <f t="shared" si="123"/>
        <v>34:35, 193:210</v>
      </c>
      <c r="AW260" s="596" t="str">
        <f t="shared" si="123"/>
        <v>34:35, 210:223</v>
      </c>
      <c r="AX260" s="596" t="str">
        <f t="shared" si="123"/>
        <v>34:35, 223:230</v>
      </c>
      <c r="AY260" s="596" t="str">
        <f t="shared" si="123"/>
        <v>34:35, 230:234</v>
      </c>
      <c r="AZ260" s="596" t="str">
        <f t="shared" si="123"/>
        <v>34:35, 234:245</v>
      </c>
      <c r="BA260" s="596" t="str">
        <f t="shared" si="123"/>
        <v>34:35, 245:262</v>
      </c>
      <c r="BB260" s="596" t="str">
        <f t="shared" si="123"/>
        <v>34:35, 262:275</v>
      </c>
      <c r="BC260" s="596" t="str">
        <f t="shared" si="123"/>
        <v>34:35, 275:282</v>
      </c>
      <c r="BD260" s="596" t="str">
        <f t="shared" si="123"/>
        <v>34:35, 282:286</v>
      </c>
      <c r="BE260" s="596" t="str">
        <f t="shared" si="123"/>
        <v>34:35, 286:297</v>
      </c>
      <c r="BF260" s="596" t="str">
        <f t="shared" si="123"/>
        <v>34:35, 297:314</v>
      </c>
      <c r="BG260" s="596" t="str">
        <f t="shared" si="123"/>
        <v>34:35, 314:327</v>
      </c>
      <c r="BH260" s="596" t="str">
        <f t="shared" si="123"/>
        <v>34:35, 327:334</v>
      </c>
      <c r="BI260" s="596" t="str">
        <f t="shared" si="123"/>
        <v>34:35, 334:338</v>
      </c>
      <c r="BJ260" s="596" t="str">
        <f t="shared" si="123"/>
        <v>34:35, 338:349</v>
      </c>
      <c r="BK260" s="596" t="str">
        <f t="shared" si="123"/>
        <v>34:35, 349:366</v>
      </c>
    </row>
    <row r="261" spans="1:63" ht="63" customHeight="1" outlineLevel="1">
      <c r="A261">
        <v>4</v>
      </c>
      <c r="B261" t="s">
        <v>2320</v>
      </c>
      <c r="C261" s="435" t="str">
        <f t="shared" si="120"/>
        <v>34:35, 38:54</v>
      </c>
      <c r="D261" s="435" t="str">
        <f t="shared" si="120"/>
        <v>34:35, 54:59</v>
      </c>
      <c r="E261" s="435" t="str">
        <f t="shared" si="120"/>
        <v>34:35, 67:74</v>
      </c>
      <c r="F261" s="435" t="str">
        <f t="shared" si="120"/>
        <v>34:35, 74:78</v>
      </c>
      <c r="G261" s="435" t="str">
        <f t="shared" si="120"/>
        <v>34:35, 78:89</v>
      </c>
      <c r="H261" s="435" t="str">
        <f t="shared" si="120"/>
        <v>34:35, 89:106</v>
      </c>
      <c r="I261" s="435" t="str">
        <f t="shared" si="120"/>
        <v>34:35, 38:56</v>
      </c>
      <c r="J261" s="435" t="str">
        <f t="shared" si="120"/>
        <v>34:35, 56:61</v>
      </c>
      <c r="K261" s="435" t="str">
        <f t="shared" si="120"/>
        <v>34:35, 69:76</v>
      </c>
      <c r="L261" s="435" t="str">
        <f t="shared" si="120"/>
        <v>34:35, 76:80</v>
      </c>
      <c r="M261" s="435" t="str">
        <f t="shared" si="120"/>
        <v>34:35, 80:91</v>
      </c>
      <c r="N261" s="435" t="str">
        <f t="shared" si="120"/>
        <v>34:35, 91:106</v>
      </c>
      <c r="O261" s="435" t="str">
        <f t="shared" si="120"/>
        <v>34:35, 38:59</v>
      </c>
      <c r="P261" s="435" t="str">
        <f t="shared" si="120"/>
        <v>34:35, 59:64</v>
      </c>
      <c r="Q261" s="435" t="str">
        <f t="shared" si="120"/>
        <v>34:35, 72:79</v>
      </c>
      <c r="R261" s="435" t="str">
        <f t="shared" si="121"/>
        <v>34:35, 79:83</v>
      </c>
      <c r="S261" s="435" t="str">
        <f t="shared" si="121"/>
        <v>34:35, 83:94</v>
      </c>
      <c r="T261" s="435" t="str">
        <f t="shared" si="121"/>
        <v>34:35, 94:106</v>
      </c>
      <c r="U261" s="435" t="str">
        <f t="shared" si="121"/>
        <v>34:35, 38:61</v>
      </c>
      <c r="V261" s="435" t="str">
        <f t="shared" si="121"/>
        <v>34:35, 61:66</v>
      </c>
      <c r="W261" s="435" t="str">
        <f t="shared" si="121"/>
        <v>34:35, 74:81</v>
      </c>
      <c r="X261" s="435" t="str">
        <f t="shared" si="121"/>
        <v>34:35, 81:85</v>
      </c>
      <c r="Y261" s="435" t="str">
        <f t="shared" si="121"/>
        <v>34:35, 85:96</v>
      </c>
      <c r="Z261" s="435" t="str">
        <f t="shared" si="121"/>
        <v>34:35, 96:106</v>
      </c>
      <c r="AA261" s="435" t="str">
        <f t="shared" si="121"/>
        <v>34:35, 38:63</v>
      </c>
      <c r="AB261" s="435" t="str">
        <f t="shared" si="121"/>
        <v>34:35, 63:68</v>
      </c>
      <c r="AC261" s="435" t="str">
        <f t="shared" si="121"/>
        <v>34:35, 76:83</v>
      </c>
      <c r="AD261" s="435" t="str">
        <f t="shared" si="121"/>
        <v>34:35, 83:87</v>
      </c>
      <c r="AE261" s="435" t="str">
        <f t="shared" si="121"/>
        <v>34:35, 87:98</v>
      </c>
      <c r="AF261" s="435" t="str">
        <f t="shared" si="121"/>
        <v>34:35, 98:106</v>
      </c>
      <c r="AG261" s="435" t="str">
        <f t="shared" si="121"/>
        <v>34:35, 38:54</v>
      </c>
      <c r="AH261" s="435" t="str">
        <f t="shared" si="121"/>
        <v>34:35, 54:59</v>
      </c>
      <c r="AI261" s="435" t="str">
        <f t="shared" si="121"/>
        <v>34:35, 67:74</v>
      </c>
      <c r="AJ261" s="435" t="str">
        <f t="shared" si="121"/>
        <v>34:35, 74:78</v>
      </c>
      <c r="AK261" s="435" t="str">
        <f t="shared" si="121"/>
        <v>34:35, 78:89</v>
      </c>
      <c r="AL261" s="435" t="str">
        <f t="shared" si="121"/>
        <v>34:35, 89:106</v>
      </c>
      <c r="AM261" s="435" t="str">
        <f t="shared" si="122"/>
        <v>34:35, 106:119</v>
      </c>
      <c r="AN261" s="435" t="str">
        <f t="shared" si="122"/>
        <v>34:35, 119:126</v>
      </c>
      <c r="AO261" s="435" t="str">
        <f t="shared" si="122"/>
        <v>34:35, 126:130</v>
      </c>
      <c r="AP261" s="435" t="str">
        <f t="shared" si="122"/>
        <v>34:35, 130:141</v>
      </c>
      <c r="AQ261" s="435" t="str">
        <f t="shared" si="122"/>
        <v>34:35, 141:158</v>
      </c>
      <c r="AR261" s="435" t="str">
        <f t="shared" si="123"/>
        <v>34:35, 158:171</v>
      </c>
      <c r="AS261" s="435" t="str">
        <f t="shared" si="123"/>
        <v>34:35, 171:178</v>
      </c>
      <c r="AT261" s="435" t="str">
        <f t="shared" si="123"/>
        <v>34:35, 178:182</v>
      </c>
      <c r="AU261" s="435" t="str">
        <f t="shared" si="123"/>
        <v>34:35, 182:193</v>
      </c>
      <c r="AV261" s="435" t="str">
        <f t="shared" si="123"/>
        <v>34:35, 193:210</v>
      </c>
      <c r="AW261" s="435" t="str">
        <f t="shared" si="123"/>
        <v>34:35, 210:223</v>
      </c>
      <c r="AX261" s="435" t="str">
        <f t="shared" si="123"/>
        <v>34:35, 223:230</v>
      </c>
      <c r="AY261" s="435" t="str">
        <f t="shared" si="123"/>
        <v>34:35, 230:234</v>
      </c>
      <c r="AZ261" s="435" t="str">
        <f t="shared" si="123"/>
        <v>34:35, 234:245</v>
      </c>
      <c r="BA261" s="435" t="str">
        <f t="shared" si="123"/>
        <v>34:35, 245:262</v>
      </c>
      <c r="BB261" s="435" t="str">
        <f t="shared" si="123"/>
        <v>34:35, 262:275</v>
      </c>
      <c r="BC261" s="435" t="str">
        <f t="shared" si="123"/>
        <v>34:35, 275:282</v>
      </c>
      <c r="BD261" s="435" t="str">
        <f t="shared" si="123"/>
        <v>34:35, 282:286</v>
      </c>
      <c r="BE261" s="435" t="str">
        <f t="shared" si="123"/>
        <v>34:35, 286:297</v>
      </c>
      <c r="BF261" s="435" t="str">
        <f t="shared" si="123"/>
        <v>34:35, 297:314</v>
      </c>
      <c r="BG261" s="435" t="str">
        <f t="shared" si="123"/>
        <v>34:35, 314:327</v>
      </c>
      <c r="BH261" s="435" t="str">
        <f t="shared" si="123"/>
        <v>34:35, 327:334</v>
      </c>
      <c r="BI261" s="435" t="str">
        <f t="shared" si="123"/>
        <v>34:35, 334:338</v>
      </c>
      <c r="BJ261" s="435" t="str">
        <f t="shared" si="123"/>
        <v>34:35, 338:349</v>
      </c>
      <c r="BK261" s="435" t="str">
        <f t="shared" si="123"/>
        <v>34:35, 349:366</v>
      </c>
    </row>
    <row r="262" spans="1:63" ht="63" customHeight="1" outlineLevel="1">
      <c r="A262">
        <v>4</v>
      </c>
      <c r="B262" t="s">
        <v>2322</v>
      </c>
      <c r="C262" s="435" t="str">
        <f t="shared" si="120"/>
        <v>34:35, 38:54</v>
      </c>
      <c r="D262" s="435" t="str">
        <f t="shared" si="120"/>
        <v>34:35, 54:59</v>
      </c>
      <c r="E262" s="435" t="str">
        <f t="shared" si="120"/>
        <v>34:35, 67:74</v>
      </c>
      <c r="F262" s="435" t="str">
        <f t="shared" si="120"/>
        <v>34:35, 74:78</v>
      </c>
      <c r="G262" s="435" t="str">
        <f t="shared" si="120"/>
        <v>34:35, 78:89</v>
      </c>
      <c r="H262" s="435" t="str">
        <f t="shared" si="120"/>
        <v>34:35, 89:106</v>
      </c>
      <c r="I262" s="435" t="str">
        <f t="shared" si="120"/>
        <v>34:35, 38:56</v>
      </c>
      <c r="J262" s="435" t="str">
        <f t="shared" si="120"/>
        <v>34:35, 56:61</v>
      </c>
      <c r="K262" s="435" t="str">
        <f t="shared" si="120"/>
        <v>34:35, 69:76</v>
      </c>
      <c r="L262" s="435" t="str">
        <f t="shared" si="120"/>
        <v>34:35, 76:80</v>
      </c>
      <c r="M262" s="435" t="str">
        <f t="shared" si="120"/>
        <v>34:35, 80:91</v>
      </c>
      <c r="N262" s="435" t="str">
        <f t="shared" si="120"/>
        <v>34:35, 91:106</v>
      </c>
      <c r="O262" s="435" t="str">
        <f t="shared" si="120"/>
        <v>34:35, 38:59</v>
      </c>
      <c r="P262" s="435" t="str">
        <f t="shared" si="120"/>
        <v>34:35, 59:64</v>
      </c>
      <c r="Q262" s="435" t="str">
        <f t="shared" si="120"/>
        <v>34:35, 72:79</v>
      </c>
      <c r="R262" s="435" t="str">
        <f t="shared" si="121"/>
        <v>34:35, 79:83</v>
      </c>
      <c r="S262" s="435" t="str">
        <f t="shared" si="121"/>
        <v>34:35, 83:94</v>
      </c>
      <c r="T262" s="435" t="str">
        <f t="shared" si="121"/>
        <v>34:35, 94:106</v>
      </c>
      <c r="U262" s="435" t="str">
        <f t="shared" si="121"/>
        <v>34:35, 38:61</v>
      </c>
      <c r="V262" s="435" t="str">
        <f t="shared" si="121"/>
        <v>34:35, 61:66</v>
      </c>
      <c r="W262" s="435" t="str">
        <f t="shared" si="121"/>
        <v>34:35, 74:81</v>
      </c>
      <c r="X262" s="435" t="str">
        <f t="shared" si="121"/>
        <v>34:35, 81:85</v>
      </c>
      <c r="Y262" s="435" t="str">
        <f t="shared" si="121"/>
        <v>34:35, 85:96</v>
      </c>
      <c r="Z262" s="435" t="str">
        <f t="shared" si="121"/>
        <v>34:35, 96:106</v>
      </c>
      <c r="AA262" s="435" t="str">
        <f t="shared" si="121"/>
        <v>34:35, 38:63</v>
      </c>
      <c r="AB262" s="435" t="str">
        <f t="shared" si="121"/>
        <v>34:35, 63:68</v>
      </c>
      <c r="AC262" s="435" t="str">
        <f t="shared" si="121"/>
        <v>34:35, 76:83</v>
      </c>
      <c r="AD262" s="435" t="str">
        <f t="shared" si="121"/>
        <v>34:35, 83:87</v>
      </c>
      <c r="AE262" s="435" t="str">
        <f t="shared" si="121"/>
        <v>34:35, 87:98</v>
      </c>
      <c r="AF262" s="435" t="str">
        <f t="shared" si="121"/>
        <v>34:35, 98:106</v>
      </c>
      <c r="AG262" s="435" t="str">
        <f t="shared" si="121"/>
        <v>34:35, 38:54</v>
      </c>
      <c r="AH262" s="435" t="str">
        <f t="shared" si="121"/>
        <v>34:35, 54:59</v>
      </c>
      <c r="AI262" s="435" t="str">
        <f t="shared" si="121"/>
        <v>34:35, 67:74</v>
      </c>
      <c r="AJ262" s="435" t="str">
        <f t="shared" si="121"/>
        <v>34:35, 74:78</v>
      </c>
      <c r="AK262" s="435" t="str">
        <f t="shared" si="121"/>
        <v>34:35, 78:89</v>
      </c>
      <c r="AL262" s="435" t="str">
        <f t="shared" si="121"/>
        <v>34:35, 89:106</v>
      </c>
      <c r="AM262" s="435" t="str">
        <f t="shared" si="122"/>
        <v>34:35, 106:119</v>
      </c>
      <c r="AN262" s="435" t="str">
        <f t="shared" si="122"/>
        <v>34:35, 119:126</v>
      </c>
      <c r="AO262" s="435" t="str">
        <f t="shared" si="122"/>
        <v>34:35, 126:130</v>
      </c>
      <c r="AP262" s="435" t="str">
        <f t="shared" si="122"/>
        <v>34:35, 130:141</v>
      </c>
      <c r="AQ262" s="435" t="str">
        <f t="shared" si="122"/>
        <v>34:35, 141:158</v>
      </c>
      <c r="AR262" s="435" t="str">
        <f t="shared" si="123"/>
        <v>34:35, 158:171</v>
      </c>
      <c r="AS262" s="435" t="str">
        <f t="shared" si="123"/>
        <v>34:35, 171:178</v>
      </c>
      <c r="AT262" s="435" t="str">
        <f t="shared" si="123"/>
        <v>34:35, 178:182</v>
      </c>
      <c r="AU262" s="435" t="str">
        <f t="shared" si="123"/>
        <v>34:35, 182:193</v>
      </c>
      <c r="AV262" s="435" t="str">
        <f t="shared" si="123"/>
        <v>34:35, 193:210</v>
      </c>
      <c r="AW262" s="435" t="str">
        <f t="shared" si="123"/>
        <v>34:35, 210:223</v>
      </c>
      <c r="AX262" s="435" t="str">
        <f t="shared" si="123"/>
        <v>34:35, 223:230</v>
      </c>
      <c r="AY262" s="435" t="str">
        <f t="shared" si="123"/>
        <v>34:35, 230:234</v>
      </c>
      <c r="AZ262" s="435" t="str">
        <f t="shared" si="123"/>
        <v>34:35, 234:245</v>
      </c>
      <c r="BA262" s="435" t="str">
        <f t="shared" si="123"/>
        <v>34:35, 245:262</v>
      </c>
      <c r="BB262" s="435" t="str">
        <f t="shared" si="123"/>
        <v>34:35, 262:275</v>
      </c>
      <c r="BC262" s="435" t="str">
        <f t="shared" si="123"/>
        <v>34:35, 275:282</v>
      </c>
      <c r="BD262" s="435" t="str">
        <f t="shared" si="123"/>
        <v>34:35, 282:286</v>
      </c>
      <c r="BE262" s="435" t="str">
        <f t="shared" si="123"/>
        <v>34:35, 286:297</v>
      </c>
      <c r="BF262" s="435" t="str">
        <f t="shared" si="123"/>
        <v>34:35, 297:314</v>
      </c>
      <c r="BG262" s="435" t="str">
        <f t="shared" si="123"/>
        <v>34:35, 314:327</v>
      </c>
      <c r="BH262" s="435" t="str">
        <f t="shared" si="123"/>
        <v>34:35, 327:334</v>
      </c>
      <c r="BI262" s="435" t="str">
        <f t="shared" si="123"/>
        <v>34:35, 334:338</v>
      </c>
      <c r="BJ262" s="435" t="str">
        <f t="shared" si="123"/>
        <v>34:35, 338:349</v>
      </c>
      <c r="BK262" s="435" t="str">
        <f t="shared" si="123"/>
        <v>34:35, 349:366</v>
      </c>
    </row>
    <row r="263" spans="1:63" ht="63" customHeight="1" outlineLevel="1">
      <c r="A263">
        <v>4</v>
      </c>
      <c r="B263" t="s">
        <v>2321</v>
      </c>
      <c r="C263" s="435" t="str">
        <f t="shared" si="120"/>
        <v>34:35, 38:54</v>
      </c>
      <c r="D263" s="435" t="str">
        <f t="shared" si="120"/>
        <v>34:35, 54:59</v>
      </c>
      <c r="E263" s="435" t="str">
        <f t="shared" si="120"/>
        <v>34:35, 67:74</v>
      </c>
      <c r="F263" s="435" t="str">
        <f t="shared" si="120"/>
        <v>34:35, 74:78</v>
      </c>
      <c r="G263" s="435" t="str">
        <f t="shared" si="120"/>
        <v>34:35, 78:89</v>
      </c>
      <c r="H263" s="435" t="str">
        <f t="shared" si="120"/>
        <v>34:35, 89:106</v>
      </c>
      <c r="I263" s="435" t="str">
        <f t="shared" si="120"/>
        <v>34:35, 38:56</v>
      </c>
      <c r="J263" s="435" t="str">
        <f t="shared" si="120"/>
        <v>34:35, 56:61</v>
      </c>
      <c r="K263" s="435" t="str">
        <f t="shared" si="120"/>
        <v>34:35, 69:76</v>
      </c>
      <c r="L263" s="435" t="str">
        <f t="shared" si="120"/>
        <v>34:35, 76:80</v>
      </c>
      <c r="M263" s="435" t="str">
        <f t="shared" si="120"/>
        <v>34:35, 80:91</v>
      </c>
      <c r="N263" s="435" t="str">
        <f t="shared" si="120"/>
        <v>34:35, 91:106</v>
      </c>
      <c r="O263" s="435" t="str">
        <f t="shared" si="120"/>
        <v>34:35, 38:59</v>
      </c>
      <c r="P263" s="435" t="str">
        <f t="shared" si="120"/>
        <v>34:35, 59:64</v>
      </c>
      <c r="Q263" s="435" t="str">
        <f t="shared" si="120"/>
        <v>34:35, 72:79</v>
      </c>
      <c r="R263" s="435" t="str">
        <f t="shared" si="121"/>
        <v>34:35, 79:83</v>
      </c>
      <c r="S263" s="435" t="str">
        <f t="shared" si="121"/>
        <v>34:35, 83:94</v>
      </c>
      <c r="T263" s="435" t="str">
        <f t="shared" si="121"/>
        <v>34:35, 94:106</v>
      </c>
      <c r="U263" s="435" t="str">
        <f t="shared" si="121"/>
        <v>34:35, 38:61</v>
      </c>
      <c r="V263" s="435" t="str">
        <f t="shared" si="121"/>
        <v>34:35, 61:66</v>
      </c>
      <c r="W263" s="435" t="str">
        <f t="shared" si="121"/>
        <v>34:35, 74:81</v>
      </c>
      <c r="X263" s="435" t="str">
        <f t="shared" si="121"/>
        <v>34:35, 81:85</v>
      </c>
      <c r="Y263" s="435" t="str">
        <f t="shared" si="121"/>
        <v>34:35, 85:96</v>
      </c>
      <c r="Z263" s="435" t="str">
        <f t="shared" si="121"/>
        <v>34:35, 96:106</v>
      </c>
      <c r="AA263" s="435" t="str">
        <f t="shared" si="121"/>
        <v>34:35, 38:63</v>
      </c>
      <c r="AB263" s="435" t="str">
        <f t="shared" si="121"/>
        <v>34:35, 63:68</v>
      </c>
      <c r="AC263" s="435" t="str">
        <f t="shared" si="121"/>
        <v>34:35, 76:83</v>
      </c>
      <c r="AD263" s="435" t="str">
        <f t="shared" si="121"/>
        <v>34:35, 83:87</v>
      </c>
      <c r="AE263" s="435" t="str">
        <f t="shared" si="121"/>
        <v>34:35, 87:98</v>
      </c>
      <c r="AF263" s="435" t="str">
        <f t="shared" si="121"/>
        <v>34:35, 98:106</v>
      </c>
      <c r="AG263" s="435" t="str">
        <f t="shared" si="121"/>
        <v>34:35, 38:54</v>
      </c>
      <c r="AH263" s="435" t="str">
        <f t="shared" si="121"/>
        <v>34:35, 54:59</v>
      </c>
      <c r="AI263" s="435" t="str">
        <f t="shared" si="121"/>
        <v>34:35, 67:74</v>
      </c>
      <c r="AJ263" s="435" t="str">
        <f t="shared" si="121"/>
        <v>34:35, 74:78</v>
      </c>
      <c r="AK263" s="435" t="str">
        <f t="shared" si="121"/>
        <v>34:35, 78:89</v>
      </c>
      <c r="AL263" s="435" t="str">
        <f t="shared" si="121"/>
        <v>34:35, 89:106</v>
      </c>
      <c r="AM263" s="435" t="str">
        <f t="shared" si="122"/>
        <v>34:35, 106:119</v>
      </c>
      <c r="AN263" s="435" t="str">
        <f t="shared" si="122"/>
        <v>34:35, 119:126</v>
      </c>
      <c r="AO263" s="435" t="str">
        <f t="shared" si="122"/>
        <v>34:35, 126:130</v>
      </c>
      <c r="AP263" s="435" t="str">
        <f t="shared" si="122"/>
        <v>34:35, 130:141</v>
      </c>
      <c r="AQ263" s="435" t="str">
        <f t="shared" si="122"/>
        <v>34:35, 141:158</v>
      </c>
      <c r="AR263" s="435" t="str">
        <f t="shared" si="123"/>
        <v>34:35, 158:171</v>
      </c>
      <c r="AS263" s="435" t="str">
        <f t="shared" si="123"/>
        <v>34:35, 171:178</v>
      </c>
      <c r="AT263" s="435" t="str">
        <f t="shared" si="123"/>
        <v>34:35, 178:182</v>
      </c>
      <c r="AU263" s="435" t="str">
        <f t="shared" si="123"/>
        <v>34:35, 182:193</v>
      </c>
      <c r="AV263" s="435" t="str">
        <f t="shared" si="123"/>
        <v>34:35, 193:210</v>
      </c>
      <c r="AW263" s="435" t="str">
        <f t="shared" si="123"/>
        <v>34:35, 210:223</v>
      </c>
      <c r="AX263" s="435" t="str">
        <f t="shared" si="123"/>
        <v>34:35, 223:230</v>
      </c>
      <c r="AY263" s="435" t="str">
        <f t="shared" si="123"/>
        <v>34:35, 230:234</v>
      </c>
      <c r="AZ263" s="435" t="str">
        <f t="shared" si="123"/>
        <v>34:35, 234:245</v>
      </c>
      <c r="BA263" s="435" t="str">
        <f t="shared" si="123"/>
        <v>34:35, 245:262</v>
      </c>
      <c r="BB263" s="435" t="str">
        <f t="shared" si="123"/>
        <v>34:35, 262:275</v>
      </c>
      <c r="BC263" s="435" t="str">
        <f t="shared" si="123"/>
        <v>34:35, 275:282</v>
      </c>
      <c r="BD263" s="435" t="str">
        <f t="shared" si="123"/>
        <v>34:35, 282:286</v>
      </c>
      <c r="BE263" s="435" t="str">
        <f t="shared" si="123"/>
        <v>34:35, 286:297</v>
      </c>
      <c r="BF263" s="435" t="str">
        <f t="shared" si="123"/>
        <v>34:35, 297:314</v>
      </c>
      <c r="BG263" s="435" t="str">
        <f t="shared" si="123"/>
        <v>34:35, 314:327</v>
      </c>
      <c r="BH263" s="435" t="str">
        <f t="shared" si="123"/>
        <v>34:35, 327:334</v>
      </c>
      <c r="BI263" s="435" t="str">
        <f t="shared" si="123"/>
        <v>34:35, 334:338</v>
      </c>
      <c r="BJ263" s="435" t="str">
        <f t="shared" si="123"/>
        <v>34:35, 338:349</v>
      </c>
      <c r="BK263" s="435" t="str">
        <f t="shared" si="123"/>
        <v>34:35, 349:366</v>
      </c>
    </row>
    <row r="264" spans="1:63" outlineLevel="1">
      <c r="B264" t="s">
        <v>1087</v>
      </c>
    </row>
    <row r="265" spans="1:63" outlineLevel="1">
      <c r="A265">
        <v>0</v>
      </c>
      <c r="C265" s="158">
        <v>0</v>
      </c>
      <c r="D265" s="158">
        <v>0</v>
      </c>
      <c r="E265" s="158">
        <v>0</v>
      </c>
      <c r="F265" s="158">
        <v>0</v>
      </c>
      <c r="G265" s="158">
        <v>0</v>
      </c>
      <c r="H265" s="158">
        <v>0</v>
      </c>
      <c r="I265" s="152">
        <f t="shared" ref="I265:R268" si="124">C265</f>
        <v>0</v>
      </c>
      <c r="J265" s="152">
        <f t="shared" si="124"/>
        <v>0</v>
      </c>
      <c r="K265" s="152">
        <f t="shared" si="124"/>
        <v>0</v>
      </c>
      <c r="L265" s="152">
        <f t="shared" si="124"/>
        <v>0</v>
      </c>
      <c r="M265" s="152">
        <f t="shared" si="124"/>
        <v>0</v>
      </c>
      <c r="N265" s="152">
        <f t="shared" si="124"/>
        <v>0</v>
      </c>
      <c r="O265" s="152">
        <f t="shared" si="124"/>
        <v>0</v>
      </c>
      <c r="P265" s="152">
        <f t="shared" si="124"/>
        <v>0</v>
      </c>
      <c r="Q265" s="152">
        <f t="shared" si="124"/>
        <v>0</v>
      </c>
      <c r="R265" s="152">
        <f t="shared" si="124"/>
        <v>0</v>
      </c>
      <c r="S265" s="152">
        <f t="shared" ref="S265:AB268" si="125">M265</f>
        <v>0</v>
      </c>
      <c r="T265" s="152">
        <f t="shared" si="125"/>
        <v>0</v>
      </c>
      <c r="U265" s="152">
        <f t="shared" si="125"/>
        <v>0</v>
      </c>
      <c r="V265" s="152">
        <f t="shared" si="125"/>
        <v>0</v>
      </c>
      <c r="W265" s="152">
        <f t="shared" si="125"/>
        <v>0</v>
      </c>
      <c r="X265" s="152">
        <f t="shared" si="125"/>
        <v>0</v>
      </c>
      <c r="Y265" s="152">
        <f t="shared" si="125"/>
        <v>0</v>
      </c>
      <c r="Z265" s="152">
        <f t="shared" si="125"/>
        <v>0</v>
      </c>
      <c r="AA265" s="152">
        <f t="shared" si="125"/>
        <v>0</v>
      </c>
      <c r="AB265" s="152">
        <f t="shared" si="125"/>
        <v>0</v>
      </c>
      <c r="AC265" s="152">
        <f t="shared" ref="AC265:AL268" si="126">W265</f>
        <v>0</v>
      </c>
      <c r="AD265" s="152">
        <f t="shared" si="126"/>
        <v>0</v>
      </c>
      <c r="AE265" s="152">
        <f t="shared" si="126"/>
        <v>0</v>
      </c>
      <c r="AF265" s="152">
        <f t="shared" si="126"/>
        <v>0</v>
      </c>
      <c r="AG265" s="152">
        <f t="shared" si="126"/>
        <v>0</v>
      </c>
      <c r="AH265" s="152">
        <f t="shared" si="126"/>
        <v>0</v>
      </c>
      <c r="AI265" s="152">
        <f t="shared" si="126"/>
        <v>0</v>
      </c>
      <c r="AJ265" s="152">
        <f t="shared" si="126"/>
        <v>0</v>
      </c>
      <c r="AK265" s="152">
        <f t="shared" si="126"/>
        <v>0</v>
      </c>
      <c r="AL265" s="152">
        <f t="shared" si="126"/>
        <v>0</v>
      </c>
      <c r="AM265" s="152">
        <f t="shared" ref="AM265:AO268" si="127">AG265</f>
        <v>0</v>
      </c>
      <c r="AN265" s="152">
        <f t="shared" si="127"/>
        <v>0</v>
      </c>
      <c r="AO265" s="152">
        <f t="shared" si="127"/>
        <v>0</v>
      </c>
      <c r="AP265" s="152">
        <f>AH265</f>
        <v>0</v>
      </c>
      <c r="AQ265" s="152">
        <f t="shared" ref="AQ265:AR268" si="128">AJ265</f>
        <v>0</v>
      </c>
      <c r="AR265" s="152">
        <f t="shared" si="128"/>
        <v>0</v>
      </c>
      <c r="AS265" s="152">
        <f t="shared" ref="AS265:AT268" si="129">AM265</f>
        <v>0</v>
      </c>
      <c r="AT265" s="152">
        <f t="shared" si="129"/>
        <v>0</v>
      </c>
      <c r="AU265" s="152">
        <f>AM265</f>
        <v>0</v>
      </c>
      <c r="AV265" s="152">
        <f t="shared" ref="AV265:AY268" si="130">AP265</f>
        <v>0</v>
      </c>
      <c r="AW265" s="152">
        <f t="shared" si="130"/>
        <v>0</v>
      </c>
      <c r="AX265" s="152">
        <f t="shared" si="130"/>
        <v>0</v>
      </c>
      <c r="AY265" s="152">
        <f t="shared" si="130"/>
        <v>0</v>
      </c>
      <c r="AZ265" s="152">
        <f>AR265</f>
        <v>0</v>
      </c>
      <c r="BA265" s="152">
        <f t="shared" ref="BA265:BD268" si="131">AU265</f>
        <v>0</v>
      </c>
      <c r="BB265" s="152">
        <f t="shared" si="131"/>
        <v>0</v>
      </c>
      <c r="BC265" s="152">
        <f t="shared" si="131"/>
        <v>0</v>
      </c>
      <c r="BD265" s="152">
        <f t="shared" si="131"/>
        <v>0</v>
      </c>
      <c r="BE265" s="152">
        <f>AW265</f>
        <v>0</v>
      </c>
      <c r="BF265" s="152">
        <f t="shared" ref="BF265:BI268" si="132">AZ265</f>
        <v>0</v>
      </c>
      <c r="BG265" s="152">
        <f t="shared" si="132"/>
        <v>0</v>
      </c>
      <c r="BH265" s="152">
        <f t="shared" si="132"/>
        <v>0</v>
      </c>
      <c r="BI265" s="152">
        <f t="shared" si="132"/>
        <v>0</v>
      </c>
      <c r="BJ265" s="152">
        <f>BB265</f>
        <v>0</v>
      </c>
      <c r="BK265" s="152">
        <f>BE265</f>
        <v>0</v>
      </c>
    </row>
    <row r="266" spans="1:63" outlineLevel="1">
      <c r="A266">
        <v>1</v>
      </c>
      <c r="C266" s="158">
        <v>-1</v>
      </c>
      <c r="D266" s="158">
        <v>0.5</v>
      </c>
      <c r="E266" s="158">
        <v>0.5</v>
      </c>
      <c r="F266" s="158">
        <v>0.5</v>
      </c>
      <c r="G266" s="158">
        <v>0.5</v>
      </c>
      <c r="H266" s="158">
        <v>0.5</v>
      </c>
      <c r="I266" s="152">
        <f t="shared" si="124"/>
        <v>-1</v>
      </c>
      <c r="J266" s="152">
        <f t="shared" si="124"/>
        <v>0.5</v>
      </c>
      <c r="K266" s="152">
        <f t="shared" si="124"/>
        <v>0.5</v>
      </c>
      <c r="L266" s="152">
        <f t="shared" si="124"/>
        <v>0.5</v>
      </c>
      <c r="M266" s="152">
        <f t="shared" si="124"/>
        <v>0.5</v>
      </c>
      <c r="N266" s="152">
        <f t="shared" si="124"/>
        <v>0.5</v>
      </c>
      <c r="O266" s="152">
        <f t="shared" si="124"/>
        <v>-1</v>
      </c>
      <c r="P266" s="152">
        <f t="shared" si="124"/>
        <v>0.5</v>
      </c>
      <c r="Q266" s="152">
        <f t="shared" si="124"/>
        <v>0.5</v>
      </c>
      <c r="R266" s="152">
        <f t="shared" si="124"/>
        <v>0.5</v>
      </c>
      <c r="S266" s="152">
        <f t="shared" si="125"/>
        <v>0.5</v>
      </c>
      <c r="T266" s="152">
        <f t="shared" si="125"/>
        <v>0.5</v>
      </c>
      <c r="U266" s="152">
        <f t="shared" si="125"/>
        <v>-1</v>
      </c>
      <c r="V266" s="152">
        <f t="shared" si="125"/>
        <v>0.5</v>
      </c>
      <c r="W266" s="152">
        <f t="shared" si="125"/>
        <v>0.5</v>
      </c>
      <c r="X266" s="152">
        <f t="shared" si="125"/>
        <v>0.5</v>
      </c>
      <c r="Y266" s="152">
        <f t="shared" si="125"/>
        <v>0.5</v>
      </c>
      <c r="Z266" s="152">
        <f t="shared" si="125"/>
        <v>0.5</v>
      </c>
      <c r="AA266" s="152">
        <f t="shared" si="125"/>
        <v>-1</v>
      </c>
      <c r="AB266" s="152">
        <f t="shared" si="125"/>
        <v>0.5</v>
      </c>
      <c r="AC266" s="152">
        <f t="shared" si="126"/>
        <v>0.5</v>
      </c>
      <c r="AD266" s="152">
        <f t="shared" si="126"/>
        <v>0.5</v>
      </c>
      <c r="AE266" s="152">
        <f t="shared" si="126"/>
        <v>0.5</v>
      </c>
      <c r="AF266" s="152">
        <f t="shared" si="126"/>
        <v>0.5</v>
      </c>
      <c r="AG266" s="152">
        <f t="shared" si="126"/>
        <v>-1</v>
      </c>
      <c r="AH266" s="152">
        <f t="shared" si="126"/>
        <v>0.5</v>
      </c>
      <c r="AI266" s="152">
        <f t="shared" si="126"/>
        <v>0.5</v>
      </c>
      <c r="AJ266" s="152">
        <f t="shared" si="126"/>
        <v>0.5</v>
      </c>
      <c r="AK266" s="152">
        <f t="shared" si="126"/>
        <v>0.5</v>
      </c>
      <c r="AL266" s="152">
        <f t="shared" si="126"/>
        <v>0.5</v>
      </c>
      <c r="AM266" s="152">
        <f t="shared" si="127"/>
        <v>-1</v>
      </c>
      <c r="AN266" s="152">
        <f t="shared" si="127"/>
        <v>0.5</v>
      </c>
      <c r="AO266" s="152">
        <f t="shared" si="127"/>
        <v>0.5</v>
      </c>
      <c r="AP266" s="152">
        <f>AH266</f>
        <v>0.5</v>
      </c>
      <c r="AQ266" s="152">
        <f t="shared" si="128"/>
        <v>0.5</v>
      </c>
      <c r="AR266" s="152">
        <f t="shared" si="128"/>
        <v>0.5</v>
      </c>
      <c r="AS266" s="152">
        <f t="shared" si="129"/>
        <v>-1</v>
      </c>
      <c r="AT266" s="152">
        <f t="shared" si="129"/>
        <v>0.5</v>
      </c>
      <c r="AU266" s="152">
        <f>AM266</f>
        <v>-1</v>
      </c>
      <c r="AV266" s="152">
        <f t="shared" si="130"/>
        <v>0.5</v>
      </c>
      <c r="AW266" s="152">
        <f t="shared" si="130"/>
        <v>0.5</v>
      </c>
      <c r="AX266" s="152">
        <f t="shared" si="130"/>
        <v>0.5</v>
      </c>
      <c r="AY266" s="152">
        <f t="shared" si="130"/>
        <v>-1</v>
      </c>
      <c r="AZ266" s="152">
        <f>AR266</f>
        <v>0.5</v>
      </c>
      <c r="BA266" s="152">
        <f t="shared" si="131"/>
        <v>-1</v>
      </c>
      <c r="BB266" s="152">
        <f t="shared" si="131"/>
        <v>0.5</v>
      </c>
      <c r="BC266" s="152">
        <f t="shared" si="131"/>
        <v>0.5</v>
      </c>
      <c r="BD266" s="152">
        <f t="shared" si="131"/>
        <v>0.5</v>
      </c>
      <c r="BE266" s="152">
        <f>AW266</f>
        <v>0.5</v>
      </c>
      <c r="BF266" s="152">
        <f t="shared" si="132"/>
        <v>0.5</v>
      </c>
      <c r="BG266" s="152">
        <f t="shared" si="132"/>
        <v>-1</v>
      </c>
      <c r="BH266" s="152">
        <f t="shared" si="132"/>
        <v>0.5</v>
      </c>
      <c r="BI266" s="152">
        <f t="shared" si="132"/>
        <v>0.5</v>
      </c>
      <c r="BJ266" s="152">
        <f>BB266</f>
        <v>0.5</v>
      </c>
      <c r="BK266" s="152">
        <f>BE266</f>
        <v>0.5</v>
      </c>
    </row>
    <row r="267" spans="1:63" outlineLevel="1">
      <c r="A267">
        <v>2</v>
      </c>
      <c r="C267" s="158">
        <v>-0.5</v>
      </c>
      <c r="D267" s="158">
        <v>1</v>
      </c>
      <c r="E267" s="158">
        <v>1</v>
      </c>
      <c r="F267" s="158">
        <v>1</v>
      </c>
      <c r="G267" s="158">
        <v>1</v>
      </c>
      <c r="H267" s="158">
        <v>1</v>
      </c>
      <c r="I267" s="152">
        <f t="shared" si="124"/>
        <v>-0.5</v>
      </c>
      <c r="J267" s="152">
        <f t="shared" si="124"/>
        <v>1</v>
      </c>
      <c r="K267" s="152">
        <f t="shared" si="124"/>
        <v>1</v>
      </c>
      <c r="L267" s="152">
        <f t="shared" si="124"/>
        <v>1</v>
      </c>
      <c r="M267" s="152">
        <f t="shared" si="124"/>
        <v>1</v>
      </c>
      <c r="N267" s="152">
        <f t="shared" si="124"/>
        <v>1</v>
      </c>
      <c r="O267" s="152">
        <f t="shared" si="124"/>
        <v>-0.5</v>
      </c>
      <c r="P267" s="152">
        <f t="shared" si="124"/>
        <v>1</v>
      </c>
      <c r="Q267" s="152">
        <f t="shared" si="124"/>
        <v>1</v>
      </c>
      <c r="R267" s="152">
        <f t="shared" si="124"/>
        <v>1</v>
      </c>
      <c r="S267" s="152">
        <f t="shared" si="125"/>
        <v>1</v>
      </c>
      <c r="T267" s="152">
        <f t="shared" si="125"/>
        <v>1</v>
      </c>
      <c r="U267" s="152">
        <f t="shared" si="125"/>
        <v>-0.5</v>
      </c>
      <c r="V267" s="152">
        <f t="shared" si="125"/>
        <v>1</v>
      </c>
      <c r="W267" s="152">
        <f t="shared" si="125"/>
        <v>1</v>
      </c>
      <c r="X267" s="152">
        <f t="shared" si="125"/>
        <v>1</v>
      </c>
      <c r="Y267" s="152">
        <f t="shared" si="125"/>
        <v>1</v>
      </c>
      <c r="Z267" s="152">
        <f t="shared" si="125"/>
        <v>1</v>
      </c>
      <c r="AA267" s="152">
        <f t="shared" si="125"/>
        <v>-0.5</v>
      </c>
      <c r="AB267" s="152">
        <f t="shared" si="125"/>
        <v>1</v>
      </c>
      <c r="AC267" s="152">
        <f t="shared" si="126"/>
        <v>1</v>
      </c>
      <c r="AD267" s="152">
        <f t="shared" si="126"/>
        <v>1</v>
      </c>
      <c r="AE267" s="152">
        <f t="shared" si="126"/>
        <v>1</v>
      </c>
      <c r="AF267" s="152">
        <f t="shared" si="126"/>
        <v>1</v>
      </c>
      <c r="AG267" s="152">
        <f t="shared" si="126"/>
        <v>-0.5</v>
      </c>
      <c r="AH267" s="152">
        <f t="shared" si="126"/>
        <v>1</v>
      </c>
      <c r="AI267" s="152">
        <f t="shared" si="126"/>
        <v>1</v>
      </c>
      <c r="AJ267" s="152">
        <f t="shared" si="126"/>
        <v>1</v>
      </c>
      <c r="AK267" s="152">
        <f t="shared" si="126"/>
        <v>1</v>
      </c>
      <c r="AL267" s="152">
        <f t="shared" si="126"/>
        <v>1</v>
      </c>
      <c r="AM267" s="152">
        <f t="shared" si="127"/>
        <v>-0.5</v>
      </c>
      <c r="AN267" s="152">
        <f t="shared" si="127"/>
        <v>1</v>
      </c>
      <c r="AO267" s="152">
        <f t="shared" si="127"/>
        <v>1</v>
      </c>
      <c r="AP267" s="152">
        <f>AH267</f>
        <v>1</v>
      </c>
      <c r="AQ267" s="152">
        <f t="shared" si="128"/>
        <v>1</v>
      </c>
      <c r="AR267" s="152">
        <f t="shared" si="128"/>
        <v>1</v>
      </c>
      <c r="AS267" s="152">
        <f t="shared" si="129"/>
        <v>-0.5</v>
      </c>
      <c r="AT267" s="152">
        <f t="shared" si="129"/>
        <v>1</v>
      </c>
      <c r="AU267" s="152">
        <f>AM267</f>
        <v>-0.5</v>
      </c>
      <c r="AV267" s="152">
        <f t="shared" si="130"/>
        <v>1</v>
      </c>
      <c r="AW267" s="152">
        <f t="shared" si="130"/>
        <v>1</v>
      </c>
      <c r="AX267" s="152">
        <f t="shared" si="130"/>
        <v>1</v>
      </c>
      <c r="AY267" s="152">
        <f t="shared" si="130"/>
        <v>-0.5</v>
      </c>
      <c r="AZ267" s="152">
        <f>AR267</f>
        <v>1</v>
      </c>
      <c r="BA267" s="152">
        <f t="shared" si="131"/>
        <v>-0.5</v>
      </c>
      <c r="BB267" s="152">
        <f t="shared" si="131"/>
        <v>1</v>
      </c>
      <c r="BC267" s="152">
        <f t="shared" si="131"/>
        <v>1</v>
      </c>
      <c r="BD267" s="152">
        <f t="shared" si="131"/>
        <v>1</v>
      </c>
      <c r="BE267" s="152">
        <f>AW267</f>
        <v>1</v>
      </c>
      <c r="BF267" s="152">
        <f t="shared" si="132"/>
        <v>1</v>
      </c>
      <c r="BG267" s="152">
        <f t="shared" si="132"/>
        <v>-0.5</v>
      </c>
      <c r="BH267" s="152">
        <f t="shared" si="132"/>
        <v>1</v>
      </c>
      <c r="BI267" s="152">
        <f t="shared" si="132"/>
        <v>1</v>
      </c>
      <c r="BJ267" s="152">
        <f>BB267</f>
        <v>1</v>
      </c>
      <c r="BK267" s="152">
        <f>BE267</f>
        <v>1</v>
      </c>
    </row>
    <row r="268" spans="1:63" outlineLevel="1">
      <c r="A268">
        <v>3</v>
      </c>
      <c r="C268" s="158">
        <v>0</v>
      </c>
      <c r="D268" s="158">
        <v>1.5</v>
      </c>
      <c r="E268" s="158">
        <v>1.5</v>
      </c>
      <c r="F268" s="158">
        <v>1.5</v>
      </c>
      <c r="G268" s="158">
        <v>1.5</v>
      </c>
      <c r="H268" s="158">
        <v>1.5</v>
      </c>
      <c r="I268" s="152">
        <f t="shared" si="124"/>
        <v>0</v>
      </c>
      <c r="J268" s="152">
        <f t="shared" si="124"/>
        <v>1.5</v>
      </c>
      <c r="K268" s="152">
        <f t="shared" si="124"/>
        <v>1.5</v>
      </c>
      <c r="L268" s="152">
        <f t="shared" si="124"/>
        <v>1.5</v>
      </c>
      <c r="M268" s="152">
        <f t="shared" si="124"/>
        <v>1.5</v>
      </c>
      <c r="N268" s="152">
        <f t="shared" si="124"/>
        <v>1.5</v>
      </c>
      <c r="O268" s="152">
        <f t="shared" si="124"/>
        <v>0</v>
      </c>
      <c r="P268" s="152">
        <f t="shared" si="124"/>
        <v>1.5</v>
      </c>
      <c r="Q268" s="152">
        <f t="shared" si="124"/>
        <v>1.5</v>
      </c>
      <c r="R268" s="152">
        <f t="shared" si="124"/>
        <v>1.5</v>
      </c>
      <c r="S268" s="152">
        <f t="shared" si="125"/>
        <v>1.5</v>
      </c>
      <c r="T268" s="152">
        <f t="shared" si="125"/>
        <v>1.5</v>
      </c>
      <c r="U268" s="152">
        <f t="shared" si="125"/>
        <v>0</v>
      </c>
      <c r="V268" s="152">
        <f t="shared" si="125"/>
        <v>1.5</v>
      </c>
      <c r="W268" s="152">
        <f t="shared" si="125"/>
        <v>1.5</v>
      </c>
      <c r="X268" s="152">
        <f t="shared" si="125"/>
        <v>1.5</v>
      </c>
      <c r="Y268" s="152">
        <f t="shared" si="125"/>
        <v>1.5</v>
      </c>
      <c r="Z268" s="152">
        <f t="shared" si="125"/>
        <v>1.5</v>
      </c>
      <c r="AA268" s="152">
        <f t="shared" si="125"/>
        <v>0</v>
      </c>
      <c r="AB268" s="152">
        <f t="shared" si="125"/>
        <v>1.5</v>
      </c>
      <c r="AC268" s="152">
        <f t="shared" si="126"/>
        <v>1.5</v>
      </c>
      <c r="AD268" s="152">
        <f t="shared" si="126"/>
        <v>1.5</v>
      </c>
      <c r="AE268" s="152">
        <f t="shared" si="126"/>
        <v>1.5</v>
      </c>
      <c r="AF268" s="152">
        <f t="shared" si="126"/>
        <v>1.5</v>
      </c>
      <c r="AG268" s="152">
        <f t="shared" si="126"/>
        <v>0</v>
      </c>
      <c r="AH268" s="152">
        <f t="shared" si="126"/>
        <v>1.5</v>
      </c>
      <c r="AI268" s="152">
        <f t="shared" si="126"/>
        <v>1.5</v>
      </c>
      <c r="AJ268" s="152">
        <f t="shared" si="126"/>
        <v>1.5</v>
      </c>
      <c r="AK268" s="152">
        <f t="shared" si="126"/>
        <v>1.5</v>
      </c>
      <c r="AL268" s="152">
        <f t="shared" si="126"/>
        <v>1.5</v>
      </c>
      <c r="AM268" s="152">
        <f t="shared" si="127"/>
        <v>0</v>
      </c>
      <c r="AN268" s="152">
        <f t="shared" si="127"/>
        <v>1.5</v>
      </c>
      <c r="AO268" s="152">
        <f t="shared" si="127"/>
        <v>1.5</v>
      </c>
      <c r="AP268" s="152">
        <f>AH268</f>
        <v>1.5</v>
      </c>
      <c r="AQ268" s="152">
        <f t="shared" si="128"/>
        <v>1.5</v>
      </c>
      <c r="AR268" s="152">
        <f t="shared" si="128"/>
        <v>1.5</v>
      </c>
      <c r="AS268" s="152">
        <f t="shared" si="129"/>
        <v>0</v>
      </c>
      <c r="AT268" s="152">
        <f t="shared" si="129"/>
        <v>1.5</v>
      </c>
      <c r="AU268" s="152">
        <f>AM268</f>
        <v>0</v>
      </c>
      <c r="AV268" s="152">
        <f t="shared" si="130"/>
        <v>1.5</v>
      </c>
      <c r="AW268" s="152">
        <f t="shared" si="130"/>
        <v>1.5</v>
      </c>
      <c r="AX268" s="152">
        <f t="shared" si="130"/>
        <v>1.5</v>
      </c>
      <c r="AY268" s="152">
        <f t="shared" si="130"/>
        <v>0</v>
      </c>
      <c r="AZ268" s="152">
        <f>AR268</f>
        <v>1.5</v>
      </c>
      <c r="BA268" s="152">
        <f t="shared" si="131"/>
        <v>0</v>
      </c>
      <c r="BB268" s="152">
        <f t="shared" si="131"/>
        <v>1.5</v>
      </c>
      <c r="BC268" s="152">
        <f t="shared" si="131"/>
        <v>1.5</v>
      </c>
      <c r="BD268" s="152">
        <f t="shared" si="131"/>
        <v>1.5</v>
      </c>
      <c r="BE268" s="152">
        <f>AW268</f>
        <v>1.5</v>
      </c>
      <c r="BF268" s="152">
        <f t="shared" si="132"/>
        <v>1.5</v>
      </c>
      <c r="BG268" s="152">
        <f t="shared" si="132"/>
        <v>0</v>
      </c>
      <c r="BH268" s="152">
        <f t="shared" si="132"/>
        <v>1.5</v>
      </c>
      <c r="BI268" s="152">
        <f t="shared" si="132"/>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3">C270</f>
        <v>1</v>
      </c>
      <c r="J270" s="152"/>
      <c r="K270" s="152"/>
      <c r="L270" s="152"/>
      <c r="M270" s="152"/>
      <c r="N270" s="152"/>
      <c r="O270" s="152"/>
      <c r="P270" s="152"/>
      <c r="Q270" s="152"/>
      <c r="R270" s="152"/>
      <c r="S270" s="152"/>
      <c r="T270" s="152"/>
      <c r="U270" s="152">
        <f t="shared" ref="U270:U271" si="134">O270</f>
        <v>0</v>
      </c>
      <c r="V270" s="152"/>
      <c r="W270" s="152"/>
      <c r="X270" s="152"/>
      <c r="Y270" s="152"/>
      <c r="Z270" s="152"/>
      <c r="AA270" s="152">
        <f t="shared" ref="AA270:AA271" si="135">U270</f>
        <v>0</v>
      </c>
      <c r="AB270" s="152"/>
      <c r="AC270" s="152"/>
      <c r="AD270" s="152"/>
      <c r="AE270" s="152"/>
      <c r="AF270" s="152"/>
      <c r="AG270" s="152">
        <f t="shared" ref="AG270:AG271" si="136">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3"/>
        <v>1</v>
      </c>
      <c r="J271" s="152"/>
      <c r="K271" s="152"/>
      <c r="L271" s="152"/>
      <c r="M271" s="152"/>
      <c r="N271" s="152"/>
      <c r="O271" s="152"/>
      <c r="P271" s="152"/>
      <c r="Q271" s="152"/>
      <c r="R271" s="152"/>
      <c r="S271" s="152"/>
      <c r="T271" s="152"/>
      <c r="U271" s="152">
        <f t="shared" si="134"/>
        <v>0</v>
      </c>
      <c r="V271" s="152"/>
      <c r="W271" s="152"/>
      <c r="X271" s="152"/>
      <c r="Y271" s="152"/>
      <c r="Z271" s="152"/>
      <c r="AA271" s="152">
        <f t="shared" si="135"/>
        <v>0</v>
      </c>
      <c r="AB271" s="152"/>
      <c r="AC271" s="152"/>
      <c r="AD271" s="152"/>
      <c r="AE271" s="152"/>
      <c r="AF271" s="152"/>
      <c r="AG271" s="152">
        <f t="shared" si="136"/>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1115</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1723</v>
      </c>
      <c r="AJ276" s="108"/>
      <c r="AK276" s="108"/>
      <c r="AL276" s="108"/>
      <c r="AM276" s="108"/>
      <c r="AN276" s="108"/>
      <c r="AO276" s="108"/>
      <c r="AP276" s="108"/>
      <c r="AQ276" s="108"/>
      <c r="AR276" s="108"/>
      <c r="AS276" s="108"/>
      <c r="AT276" s="108"/>
      <c r="AU276" s="108"/>
      <c r="AV276" s="108"/>
      <c r="AW276" s="108"/>
      <c r="AX276" s="425"/>
      <c r="AY276" s="413" t="s">
        <v>1724</v>
      </c>
      <c r="AZ276" s="108"/>
      <c r="BA276" s="108"/>
      <c r="BB276" s="108"/>
      <c r="BC276" s="108"/>
      <c r="BD276" s="108"/>
      <c r="BE276" s="108"/>
      <c r="BF276" s="108"/>
      <c r="BG276" s="108"/>
      <c r="BH276" s="108"/>
      <c r="BI276" s="108"/>
      <c r="BJ276" s="108"/>
      <c r="BK276" s="108"/>
      <c r="BL276" s="108"/>
      <c r="BM276" s="108"/>
      <c r="BN276" s="425"/>
      <c r="BO276" s="413" t="s">
        <v>2179</v>
      </c>
      <c r="BP276" s="108"/>
      <c r="BQ276" s="108"/>
      <c r="BR276" s="108"/>
      <c r="BS276" s="108"/>
      <c r="BT276" s="108"/>
      <c r="BU276" s="108"/>
      <c r="BV276" s="108"/>
      <c r="BW276" s="108"/>
      <c r="BX276" s="108"/>
      <c r="BY276" s="108"/>
      <c r="BZ276" s="108"/>
      <c r="CA276" s="108"/>
      <c r="CB276" s="108"/>
      <c r="CC276" s="108"/>
      <c r="CD276" s="425"/>
      <c r="CE276" s="413" t="s">
        <v>1723</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1348</v>
      </c>
      <c r="D278" s="477" t="s">
        <v>1349</v>
      </c>
      <c r="E278" s="477" t="s">
        <v>1350</v>
      </c>
      <c r="F278" s="477" t="s">
        <v>1351</v>
      </c>
      <c r="G278" s="477" t="s">
        <v>1348</v>
      </c>
      <c r="H278" s="477" t="s">
        <v>1349</v>
      </c>
      <c r="I278" s="477" t="s">
        <v>1350</v>
      </c>
      <c r="J278" s="477" t="s">
        <v>1351</v>
      </c>
      <c r="K278" s="477" t="s">
        <v>1348</v>
      </c>
      <c r="L278" s="477" t="s">
        <v>1349</v>
      </c>
      <c r="M278" s="477" t="s">
        <v>1350</v>
      </c>
      <c r="N278" s="477" t="s">
        <v>1351</v>
      </c>
      <c r="O278" s="477" t="s">
        <v>1348</v>
      </c>
      <c r="P278" s="477" t="s">
        <v>1349</v>
      </c>
      <c r="Q278" s="477" t="s">
        <v>1350</v>
      </c>
      <c r="R278" s="495" t="s">
        <v>1351</v>
      </c>
      <c r="S278" s="494" t="s">
        <v>1348</v>
      </c>
      <c r="T278" s="477" t="s">
        <v>1349</v>
      </c>
      <c r="U278" s="477" t="s">
        <v>1350</v>
      </c>
      <c r="V278" s="477" t="s">
        <v>1351</v>
      </c>
      <c r="W278" s="477" t="s">
        <v>1348</v>
      </c>
      <c r="X278" s="477" t="s">
        <v>1349</v>
      </c>
      <c r="Y278" s="477" t="s">
        <v>1350</v>
      </c>
      <c r="Z278" s="477" t="s">
        <v>1351</v>
      </c>
      <c r="AA278" s="477" t="s">
        <v>1348</v>
      </c>
      <c r="AB278" s="477" t="s">
        <v>1349</v>
      </c>
      <c r="AC278" s="477" t="s">
        <v>1350</v>
      </c>
      <c r="AD278" s="477" t="s">
        <v>1351</v>
      </c>
      <c r="AE278" s="477" t="s">
        <v>1348</v>
      </c>
      <c r="AF278" s="477" t="s">
        <v>1349</v>
      </c>
      <c r="AG278" s="477" t="s">
        <v>1350</v>
      </c>
      <c r="AH278" s="495" t="s">
        <v>1351</v>
      </c>
      <c r="AI278" s="494" t="s">
        <v>1348</v>
      </c>
      <c r="AJ278" s="477" t="s">
        <v>1349</v>
      </c>
      <c r="AK278" s="477" t="s">
        <v>1350</v>
      </c>
      <c r="AL278" s="477" t="s">
        <v>1351</v>
      </c>
      <c r="AM278" s="477" t="s">
        <v>1348</v>
      </c>
      <c r="AN278" s="477" t="s">
        <v>1349</v>
      </c>
      <c r="AO278" s="477" t="s">
        <v>1350</v>
      </c>
      <c r="AP278" s="477" t="s">
        <v>1351</v>
      </c>
      <c r="AQ278" s="477" t="s">
        <v>1348</v>
      </c>
      <c r="AR278" s="477" t="s">
        <v>1349</v>
      </c>
      <c r="AS278" s="477" t="s">
        <v>1350</v>
      </c>
      <c r="AT278" s="477" t="s">
        <v>1351</v>
      </c>
      <c r="AU278" s="477" t="s">
        <v>1348</v>
      </c>
      <c r="AV278" s="477" t="s">
        <v>1349</v>
      </c>
      <c r="AW278" s="477" t="s">
        <v>1350</v>
      </c>
      <c r="AX278" s="495" t="s">
        <v>1351</v>
      </c>
      <c r="AY278" s="494" t="s">
        <v>1348</v>
      </c>
      <c r="AZ278" s="477" t="s">
        <v>1349</v>
      </c>
      <c r="BA278" s="477" t="s">
        <v>1350</v>
      </c>
      <c r="BB278" s="477" t="s">
        <v>1351</v>
      </c>
      <c r="BC278" s="477" t="s">
        <v>1348</v>
      </c>
      <c r="BD278" s="477" t="s">
        <v>1349</v>
      </c>
      <c r="BE278" s="477" t="s">
        <v>1350</v>
      </c>
      <c r="BF278" s="477" t="s">
        <v>1351</v>
      </c>
      <c r="BG278" s="477" t="s">
        <v>1348</v>
      </c>
      <c r="BH278" s="477" t="s">
        <v>1349</v>
      </c>
      <c r="BI278" s="477" t="s">
        <v>1350</v>
      </c>
      <c r="BJ278" s="477" t="s">
        <v>1351</v>
      </c>
      <c r="BK278" s="477" t="s">
        <v>1348</v>
      </c>
      <c r="BL278" s="477" t="s">
        <v>1349</v>
      </c>
      <c r="BM278" s="477" t="s">
        <v>1350</v>
      </c>
      <c r="BN278" s="495" t="s">
        <v>1351</v>
      </c>
      <c r="BO278" s="494" t="s">
        <v>1348</v>
      </c>
      <c r="BP278" s="477" t="s">
        <v>1349</v>
      </c>
      <c r="BQ278" s="477" t="s">
        <v>1350</v>
      </c>
      <c r="BR278" s="477" t="s">
        <v>1351</v>
      </c>
      <c r="BS278" s="477" t="s">
        <v>1348</v>
      </c>
      <c r="BT278" s="477" t="s">
        <v>1349</v>
      </c>
      <c r="BU278" s="477" t="s">
        <v>1350</v>
      </c>
      <c r="BV278" s="477" t="s">
        <v>1351</v>
      </c>
      <c r="BW278" s="477" t="s">
        <v>1348</v>
      </c>
      <c r="BX278" s="477" t="s">
        <v>1349</v>
      </c>
      <c r="BY278" s="477" t="s">
        <v>1350</v>
      </c>
      <c r="BZ278" s="477" t="s">
        <v>1351</v>
      </c>
      <c r="CA278" s="477" t="s">
        <v>1348</v>
      </c>
      <c r="CB278" s="477" t="s">
        <v>1349</v>
      </c>
      <c r="CC278" s="477" t="s">
        <v>1350</v>
      </c>
      <c r="CD278" s="495" t="s">
        <v>1351</v>
      </c>
      <c r="CE278" s="494" t="s">
        <v>1348</v>
      </c>
      <c r="CF278" s="477" t="s">
        <v>1349</v>
      </c>
      <c r="CG278" s="477" t="s">
        <v>1350</v>
      </c>
      <c r="CH278" s="477" t="s">
        <v>1351</v>
      </c>
      <c r="CI278" s="477" t="s">
        <v>1348</v>
      </c>
      <c r="CJ278" s="477" t="s">
        <v>1349</v>
      </c>
      <c r="CK278" s="477" t="s">
        <v>1350</v>
      </c>
      <c r="CL278" s="477" t="s">
        <v>1351</v>
      </c>
      <c r="CM278" s="477" t="s">
        <v>1348</v>
      </c>
      <c r="CN278" s="477" t="s">
        <v>1349</v>
      </c>
      <c r="CO278" s="477" t="s">
        <v>1350</v>
      </c>
      <c r="CP278" s="477" t="s">
        <v>1351</v>
      </c>
      <c r="CQ278" s="477" t="s">
        <v>1348</v>
      </c>
      <c r="CR278" s="477" t="s">
        <v>1349</v>
      </c>
      <c r="CS278" s="477" t="s">
        <v>1350</v>
      </c>
      <c r="CT278" s="495" t="s">
        <v>1351</v>
      </c>
    </row>
    <row r="279" spans="1:99" ht="24.5" outlineLevel="1">
      <c r="A279" t="s">
        <v>1643</v>
      </c>
      <c r="B279" s="46" t="str">
        <f>"Timing 1 - Wean to Join
"&amp;$B$165&amp;""</f>
        <v>Timing 1 - Wean to Join
Standard (7mo)</v>
      </c>
      <c r="C279" s="388">
        <f t="shared" ref="C279:R302" si="137">CHOOSE(d.Region,S279,AI279,AY279)</f>
        <v>0</v>
      </c>
      <c r="D279" s="388">
        <f t="shared" si="137"/>
        <v>0</v>
      </c>
      <c r="E279" s="388">
        <f t="shared" si="137"/>
        <v>0</v>
      </c>
      <c r="F279" s="388">
        <f t="shared" si="137"/>
        <v>0</v>
      </c>
      <c r="G279" s="388">
        <f t="shared" si="137"/>
        <v>0</v>
      </c>
      <c r="H279" s="388">
        <f t="shared" si="137"/>
        <v>0</v>
      </c>
      <c r="I279" s="388">
        <f t="shared" si="137"/>
        <v>0</v>
      </c>
      <c r="J279" s="388">
        <f t="shared" si="137"/>
        <v>0</v>
      </c>
      <c r="K279" s="388">
        <f t="shared" si="137"/>
        <v>0</v>
      </c>
      <c r="L279" s="388">
        <f t="shared" si="137"/>
        <v>0</v>
      </c>
      <c r="M279" s="388">
        <f t="shared" si="137"/>
        <v>0</v>
      </c>
      <c r="N279" s="388">
        <f t="shared" si="137"/>
        <v>0</v>
      </c>
      <c r="O279" s="388">
        <f t="shared" si="137"/>
        <v>0</v>
      </c>
      <c r="P279" s="388">
        <f t="shared" si="137"/>
        <v>0</v>
      </c>
      <c r="Q279" s="388">
        <f t="shared" si="137"/>
        <v>0</v>
      </c>
      <c r="R279" s="404">
        <f t="shared" si="137"/>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1353</v>
      </c>
    </row>
    <row r="280" spans="1:99" outlineLevel="1">
      <c r="B280" s="47" t="str">
        <f>$B$166&amp;""</f>
        <v>Early</v>
      </c>
      <c r="C280" s="390">
        <f t="shared" si="137"/>
        <v>0</v>
      </c>
      <c r="D280" s="390">
        <f t="shared" si="137"/>
        <v>0</v>
      </c>
      <c r="E280" s="390">
        <f t="shared" si="137"/>
        <v>0</v>
      </c>
      <c r="F280" s="390">
        <f t="shared" si="137"/>
        <v>0</v>
      </c>
      <c r="G280" s="390">
        <f t="shared" si="137"/>
        <v>0</v>
      </c>
      <c r="H280" s="390">
        <f t="shared" si="137"/>
        <v>0</v>
      </c>
      <c r="I280" s="390">
        <f t="shared" si="137"/>
        <v>0</v>
      </c>
      <c r="J280" s="390">
        <f t="shared" si="137"/>
        <v>0</v>
      </c>
      <c r="K280" s="390">
        <f t="shared" si="137"/>
        <v>0</v>
      </c>
      <c r="L280" s="390">
        <f t="shared" si="137"/>
        <v>0</v>
      </c>
      <c r="M280" s="390">
        <f t="shared" si="137"/>
        <v>0</v>
      </c>
      <c r="N280" s="390">
        <f t="shared" si="137"/>
        <v>0</v>
      </c>
      <c r="O280" s="390">
        <f t="shared" si="137"/>
        <v>0</v>
      </c>
      <c r="P280" s="390">
        <f t="shared" si="137"/>
        <v>0</v>
      </c>
      <c r="Q280" s="390">
        <f t="shared" si="137"/>
        <v>0</v>
      </c>
      <c r="R280" s="405">
        <f t="shared" si="137"/>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7"/>
        <v>0</v>
      </c>
      <c r="D281" s="390">
        <f t="shared" si="137"/>
        <v>0</v>
      </c>
      <c r="E281" s="390">
        <f t="shared" si="137"/>
        <v>0</v>
      </c>
      <c r="F281" s="390">
        <f t="shared" si="137"/>
        <v>0</v>
      </c>
      <c r="G281" s="390">
        <f t="shared" si="137"/>
        <v>0</v>
      </c>
      <c r="H281" s="390">
        <f t="shared" si="137"/>
        <v>0</v>
      </c>
      <c r="I281" s="390">
        <f t="shared" si="137"/>
        <v>0</v>
      </c>
      <c r="J281" s="390">
        <f t="shared" si="137"/>
        <v>0</v>
      </c>
      <c r="K281" s="390">
        <f t="shared" si="137"/>
        <v>0</v>
      </c>
      <c r="L281" s="390">
        <f t="shared" si="137"/>
        <v>0</v>
      </c>
      <c r="M281" s="390">
        <f t="shared" si="137"/>
        <v>0</v>
      </c>
      <c r="N281" s="390">
        <f t="shared" si="137"/>
        <v>0</v>
      </c>
      <c r="O281" s="390">
        <f t="shared" si="137"/>
        <v>0</v>
      </c>
      <c r="P281" s="390">
        <f t="shared" si="137"/>
        <v>0</v>
      </c>
      <c r="Q281" s="390">
        <f t="shared" si="137"/>
        <v>0</v>
      </c>
      <c r="R281" s="405">
        <f t="shared" si="137"/>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7"/>
        <v>0</v>
      </c>
      <c r="D282" s="390">
        <f t="shared" si="137"/>
        <v>0</v>
      </c>
      <c r="E282" s="390">
        <f t="shared" si="137"/>
        <v>0</v>
      </c>
      <c r="F282" s="390">
        <f t="shared" si="137"/>
        <v>0</v>
      </c>
      <c r="G282" s="390">
        <f t="shared" si="137"/>
        <v>0</v>
      </c>
      <c r="H282" s="390">
        <f t="shared" si="137"/>
        <v>0</v>
      </c>
      <c r="I282" s="390">
        <f t="shared" si="137"/>
        <v>0</v>
      </c>
      <c r="J282" s="390">
        <f t="shared" si="137"/>
        <v>0</v>
      </c>
      <c r="K282" s="390">
        <f t="shared" si="137"/>
        <v>0</v>
      </c>
      <c r="L282" s="390">
        <f t="shared" si="137"/>
        <v>0</v>
      </c>
      <c r="M282" s="390">
        <f t="shared" si="137"/>
        <v>0</v>
      </c>
      <c r="N282" s="390">
        <f t="shared" si="137"/>
        <v>0</v>
      </c>
      <c r="O282" s="390">
        <f t="shared" si="137"/>
        <v>0</v>
      </c>
      <c r="P282" s="390">
        <f t="shared" si="137"/>
        <v>0</v>
      </c>
      <c r="Q282" s="390">
        <f t="shared" si="137"/>
        <v>0</v>
      </c>
      <c r="R282" s="405">
        <f t="shared" si="137"/>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1487</v>
      </c>
      <c r="C283" s="390">
        <f t="shared" ref="C283:R285" si="138">CHOOSE(d.Region,S283,AI283,AY283)</f>
        <v>0</v>
      </c>
      <c r="D283" s="390">
        <f t="shared" si="138"/>
        <v>0</v>
      </c>
      <c r="E283" s="390">
        <f t="shared" si="138"/>
        <v>0</v>
      </c>
      <c r="F283" s="390">
        <f t="shared" si="138"/>
        <v>0</v>
      </c>
      <c r="G283" s="390">
        <f t="shared" si="138"/>
        <v>0</v>
      </c>
      <c r="H283" s="390">
        <f t="shared" si="138"/>
        <v>0</v>
      </c>
      <c r="I283" s="390">
        <f t="shared" si="138"/>
        <v>0</v>
      </c>
      <c r="J283" s="390">
        <f t="shared" si="138"/>
        <v>0</v>
      </c>
      <c r="K283" s="390">
        <f t="shared" si="138"/>
        <v>0</v>
      </c>
      <c r="L283" s="390">
        <f t="shared" si="138"/>
        <v>0</v>
      </c>
      <c r="M283" s="390">
        <f t="shared" si="138"/>
        <v>0</v>
      </c>
      <c r="N283" s="390">
        <f t="shared" si="138"/>
        <v>0</v>
      </c>
      <c r="O283" s="390">
        <f t="shared" si="138"/>
        <v>0</v>
      </c>
      <c r="P283" s="390">
        <f t="shared" si="138"/>
        <v>0</v>
      </c>
      <c r="Q283" s="390">
        <f t="shared" si="138"/>
        <v>0</v>
      </c>
      <c r="R283" s="405">
        <f t="shared" si="138"/>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38"/>
        <v>0</v>
      </c>
      <c r="D284" s="390">
        <f t="shared" si="138"/>
        <v>0</v>
      </c>
      <c r="E284" s="390">
        <f t="shared" si="138"/>
        <v>0</v>
      </c>
      <c r="F284" s="390">
        <f t="shared" si="138"/>
        <v>0</v>
      </c>
      <c r="G284" s="390">
        <f t="shared" si="138"/>
        <v>0</v>
      </c>
      <c r="H284" s="390">
        <f t="shared" si="138"/>
        <v>0</v>
      </c>
      <c r="I284" s="390">
        <f t="shared" si="138"/>
        <v>0</v>
      </c>
      <c r="J284" s="390">
        <f t="shared" si="138"/>
        <v>0</v>
      </c>
      <c r="K284" s="390">
        <f t="shared" si="138"/>
        <v>0</v>
      </c>
      <c r="L284" s="390">
        <f t="shared" si="138"/>
        <v>0</v>
      </c>
      <c r="M284" s="390">
        <f t="shared" si="138"/>
        <v>0</v>
      </c>
      <c r="N284" s="390">
        <f t="shared" si="138"/>
        <v>0</v>
      </c>
      <c r="O284" s="390">
        <f t="shared" si="138"/>
        <v>0</v>
      </c>
      <c r="P284" s="390">
        <f t="shared" si="138"/>
        <v>0</v>
      </c>
      <c r="Q284" s="390">
        <f t="shared" si="138"/>
        <v>0</v>
      </c>
      <c r="R284" s="405">
        <f t="shared" si="138"/>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1620</v>
      </c>
      <c r="C285" s="390">
        <f t="shared" si="138"/>
        <v>0</v>
      </c>
      <c r="D285" s="390">
        <f t="shared" si="138"/>
        <v>0</v>
      </c>
      <c r="E285" s="390">
        <f t="shared" si="138"/>
        <v>0</v>
      </c>
      <c r="F285" s="390">
        <f t="shared" si="138"/>
        <v>0</v>
      </c>
      <c r="G285" s="390">
        <f t="shared" si="138"/>
        <v>0</v>
      </c>
      <c r="H285" s="390">
        <f t="shared" si="138"/>
        <v>0</v>
      </c>
      <c r="I285" s="390">
        <f t="shared" si="138"/>
        <v>0</v>
      </c>
      <c r="J285" s="390">
        <f t="shared" si="138"/>
        <v>0</v>
      </c>
      <c r="K285" s="390">
        <f t="shared" si="138"/>
        <v>0</v>
      </c>
      <c r="L285" s="390">
        <f t="shared" si="138"/>
        <v>0</v>
      </c>
      <c r="M285" s="390">
        <f t="shared" si="138"/>
        <v>0</v>
      </c>
      <c r="N285" s="390">
        <f t="shared" si="138"/>
        <v>0</v>
      </c>
      <c r="O285" s="390">
        <f t="shared" si="138"/>
        <v>0</v>
      </c>
      <c r="P285" s="390">
        <f t="shared" si="138"/>
        <v>0</v>
      </c>
      <c r="Q285" s="390">
        <f t="shared" si="138"/>
        <v>0</v>
      </c>
      <c r="R285" s="405">
        <f t="shared" si="138"/>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7"/>
        <v>0</v>
      </c>
      <c r="D286" s="391">
        <f t="shared" si="137"/>
        <v>0</v>
      </c>
      <c r="E286" s="391">
        <f t="shared" si="137"/>
        <v>0</v>
      </c>
      <c r="F286" s="391">
        <f t="shared" si="137"/>
        <v>0</v>
      </c>
      <c r="G286" s="391">
        <f t="shared" si="137"/>
        <v>0</v>
      </c>
      <c r="H286" s="391">
        <f t="shared" si="137"/>
        <v>0</v>
      </c>
      <c r="I286" s="391">
        <f t="shared" si="137"/>
        <v>0</v>
      </c>
      <c r="J286" s="391">
        <f t="shared" si="137"/>
        <v>0</v>
      </c>
      <c r="K286" s="391">
        <f t="shared" si="137"/>
        <v>0</v>
      </c>
      <c r="L286" s="391">
        <f t="shared" si="137"/>
        <v>0</v>
      </c>
      <c r="M286" s="391">
        <f t="shared" si="137"/>
        <v>0</v>
      </c>
      <c r="N286" s="391">
        <f t="shared" si="137"/>
        <v>0</v>
      </c>
      <c r="O286" s="391">
        <f t="shared" si="137"/>
        <v>0</v>
      </c>
      <c r="P286" s="391">
        <f t="shared" si="137"/>
        <v>0</v>
      </c>
      <c r="Q286" s="391">
        <f t="shared" si="137"/>
        <v>0</v>
      </c>
      <c r="R286" s="406">
        <f t="shared" si="137"/>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7"/>
        <v>0</v>
      </c>
      <c r="D287" s="388">
        <f t="shared" si="137"/>
        <v>0</v>
      </c>
      <c r="E287" s="388">
        <f t="shared" si="137"/>
        <v>0</v>
      </c>
      <c r="F287" s="388">
        <f t="shared" si="137"/>
        <v>0</v>
      </c>
      <c r="G287" s="388">
        <f t="shared" si="137"/>
        <v>0</v>
      </c>
      <c r="H287" s="388">
        <f t="shared" si="137"/>
        <v>0</v>
      </c>
      <c r="I287" s="388">
        <f t="shared" si="137"/>
        <v>0</v>
      </c>
      <c r="J287" s="388">
        <f t="shared" si="137"/>
        <v>0</v>
      </c>
      <c r="K287" s="388">
        <f t="shared" si="137"/>
        <v>0</v>
      </c>
      <c r="L287" s="388">
        <f t="shared" si="137"/>
        <v>0</v>
      </c>
      <c r="M287" s="388">
        <f t="shared" si="137"/>
        <v>0</v>
      </c>
      <c r="N287" s="388">
        <f t="shared" si="137"/>
        <v>0</v>
      </c>
      <c r="O287" s="388">
        <f t="shared" si="137"/>
        <v>0</v>
      </c>
      <c r="P287" s="388">
        <f t="shared" si="137"/>
        <v>0</v>
      </c>
      <c r="Q287" s="388">
        <f t="shared" si="137"/>
        <v>0</v>
      </c>
      <c r="R287" s="404">
        <f t="shared" si="137"/>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1353</v>
      </c>
    </row>
    <row r="288" spans="1:99">
      <c r="B288" s="47" t="str">
        <f>$B$166&amp;""</f>
        <v>Early</v>
      </c>
      <c r="C288" s="390">
        <f t="shared" si="137"/>
        <v>0</v>
      </c>
      <c r="D288" s="390">
        <f t="shared" si="137"/>
        <v>0</v>
      </c>
      <c r="E288" s="390">
        <f t="shared" si="137"/>
        <v>0</v>
      </c>
      <c r="F288" s="390">
        <f t="shared" si="137"/>
        <v>0</v>
      </c>
      <c r="G288" s="390">
        <f t="shared" si="137"/>
        <v>0</v>
      </c>
      <c r="H288" s="390">
        <f t="shared" si="137"/>
        <v>0</v>
      </c>
      <c r="I288" s="390">
        <f t="shared" si="137"/>
        <v>0</v>
      </c>
      <c r="J288" s="390">
        <f t="shared" si="137"/>
        <v>0</v>
      </c>
      <c r="K288" s="390">
        <f t="shared" si="137"/>
        <v>0</v>
      </c>
      <c r="L288" s="390">
        <f t="shared" si="137"/>
        <v>0</v>
      </c>
      <c r="M288" s="390">
        <f t="shared" si="137"/>
        <v>0</v>
      </c>
      <c r="N288" s="390">
        <f t="shared" si="137"/>
        <v>0</v>
      </c>
      <c r="O288" s="390">
        <f t="shared" si="137"/>
        <v>0</v>
      </c>
      <c r="P288" s="390">
        <f t="shared" si="137"/>
        <v>0</v>
      </c>
      <c r="Q288" s="390">
        <f t="shared" si="137"/>
        <v>0</v>
      </c>
      <c r="R288" s="405">
        <f t="shared" si="137"/>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7"/>
        <v>0</v>
      </c>
      <c r="D289" s="390">
        <f t="shared" si="137"/>
        <v>0</v>
      </c>
      <c r="E289" s="390">
        <f t="shared" si="137"/>
        <v>0</v>
      </c>
      <c r="F289" s="390">
        <f t="shared" si="137"/>
        <v>0</v>
      </c>
      <c r="G289" s="390">
        <f t="shared" si="137"/>
        <v>0</v>
      </c>
      <c r="H289" s="390">
        <f t="shared" si="137"/>
        <v>0</v>
      </c>
      <c r="I289" s="390">
        <f t="shared" si="137"/>
        <v>0</v>
      </c>
      <c r="J289" s="390">
        <f t="shared" si="137"/>
        <v>0</v>
      </c>
      <c r="K289" s="390">
        <f t="shared" si="137"/>
        <v>0</v>
      </c>
      <c r="L289" s="390">
        <f t="shared" si="137"/>
        <v>0</v>
      </c>
      <c r="M289" s="390">
        <f t="shared" si="137"/>
        <v>0</v>
      </c>
      <c r="N289" s="390">
        <f t="shared" si="137"/>
        <v>0</v>
      </c>
      <c r="O289" s="390">
        <f t="shared" si="137"/>
        <v>0</v>
      </c>
      <c r="P289" s="390">
        <f t="shared" si="137"/>
        <v>0</v>
      </c>
      <c r="Q289" s="390">
        <f t="shared" si="137"/>
        <v>0</v>
      </c>
      <c r="R289" s="405">
        <f t="shared" si="137"/>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7"/>
        <v>0</v>
      </c>
      <c r="D290" s="390">
        <f t="shared" si="137"/>
        <v>0</v>
      </c>
      <c r="E290" s="390">
        <f t="shared" si="137"/>
        <v>0</v>
      </c>
      <c r="F290" s="390">
        <f t="shared" si="137"/>
        <v>0</v>
      </c>
      <c r="G290" s="390">
        <f t="shared" si="137"/>
        <v>0</v>
      </c>
      <c r="H290" s="390">
        <f t="shared" si="137"/>
        <v>0</v>
      </c>
      <c r="I290" s="390">
        <f t="shared" si="137"/>
        <v>0</v>
      </c>
      <c r="J290" s="390">
        <f t="shared" si="137"/>
        <v>0</v>
      </c>
      <c r="K290" s="390">
        <f t="shared" si="137"/>
        <v>0</v>
      </c>
      <c r="L290" s="390">
        <f t="shared" si="137"/>
        <v>0</v>
      </c>
      <c r="M290" s="390">
        <f t="shared" si="137"/>
        <v>0</v>
      </c>
      <c r="N290" s="390">
        <f t="shared" si="137"/>
        <v>0</v>
      </c>
      <c r="O290" s="390">
        <f t="shared" si="137"/>
        <v>0</v>
      </c>
      <c r="P290" s="390">
        <f t="shared" si="137"/>
        <v>0</v>
      </c>
      <c r="Q290" s="390">
        <f t="shared" si="137"/>
        <v>0</v>
      </c>
      <c r="R290" s="405">
        <f t="shared" si="137"/>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39">CHOOSE(d.Region,S291,AI291,AY291)</f>
        <v>0</v>
      </c>
      <c r="D291" s="390">
        <f t="shared" si="139"/>
        <v>0</v>
      </c>
      <c r="E291" s="390">
        <f t="shared" si="139"/>
        <v>0</v>
      </c>
      <c r="F291" s="390">
        <f t="shared" si="139"/>
        <v>0</v>
      </c>
      <c r="G291" s="390">
        <f t="shared" si="139"/>
        <v>0</v>
      </c>
      <c r="H291" s="390">
        <f t="shared" si="139"/>
        <v>0</v>
      </c>
      <c r="I291" s="390">
        <f t="shared" si="139"/>
        <v>0</v>
      </c>
      <c r="J291" s="390">
        <f t="shared" si="139"/>
        <v>0</v>
      </c>
      <c r="K291" s="390">
        <f t="shared" si="139"/>
        <v>0</v>
      </c>
      <c r="L291" s="390">
        <f t="shared" si="139"/>
        <v>0</v>
      </c>
      <c r="M291" s="390">
        <f t="shared" si="139"/>
        <v>0</v>
      </c>
      <c r="N291" s="390">
        <f t="shared" si="139"/>
        <v>0</v>
      </c>
      <c r="O291" s="390">
        <f t="shared" si="139"/>
        <v>0</v>
      </c>
      <c r="P291" s="390">
        <f t="shared" si="139"/>
        <v>0</v>
      </c>
      <c r="Q291" s="390">
        <f t="shared" si="139"/>
        <v>0</v>
      </c>
      <c r="R291" s="405">
        <f t="shared" si="139"/>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39"/>
        <v>0</v>
      </c>
      <c r="D292" s="390">
        <f t="shared" si="139"/>
        <v>0</v>
      </c>
      <c r="E292" s="390">
        <f t="shared" si="139"/>
        <v>0</v>
      </c>
      <c r="F292" s="390">
        <f t="shared" si="139"/>
        <v>0</v>
      </c>
      <c r="G292" s="390">
        <f t="shared" si="139"/>
        <v>0</v>
      </c>
      <c r="H292" s="390">
        <f t="shared" si="139"/>
        <v>0</v>
      </c>
      <c r="I292" s="390">
        <f t="shared" si="139"/>
        <v>0</v>
      </c>
      <c r="J292" s="390">
        <f t="shared" si="139"/>
        <v>0</v>
      </c>
      <c r="K292" s="390">
        <f t="shared" si="139"/>
        <v>0</v>
      </c>
      <c r="L292" s="390">
        <f t="shared" si="139"/>
        <v>0</v>
      </c>
      <c r="M292" s="390">
        <f t="shared" si="139"/>
        <v>0</v>
      </c>
      <c r="N292" s="390">
        <f t="shared" si="139"/>
        <v>0</v>
      </c>
      <c r="O292" s="390">
        <f t="shared" si="139"/>
        <v>0</v>
      </c>
      <c r="P292" s="390">
        <f t="shared" si="139"/>
        <v>0</v>
      </c>
      <c r="Q292" s="390">
        <f t="shared" si="139"/>
        <v>0</v>
      </c>
      <c r="R292" s="405">
        <f t="shared" si="139"/>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1620</v>
      </c>
      <c r="C293" s="390">
        <f t="shared" si="139"/>
        <v>0</v>
      </c>
      <c r="D293" s="390">
        <f t="shared" si="139"/>
        <v>0</v>
      </c>
      <c r="E293" s="390">
        <f t="shared" si="139"/>
        <v>0</v>
      </c>
      <c r="F293" s="390">
        <f t="shared" si="139"/>
        <v>0</v>
      </c>
      <c r="G293" s="390">
        <f t="shared" si="139"/>
        <v>0</v>
      </c>
      <c r="H293" s="390">
        <f t="shared" si="139"/>
        <v>0</v>
      </c>
      <c r="I293" s="390">
        <f t="shared" si="139"/>
        <v>0</v>
      </c>
      <c r="J293" s="390">
        <f t="shared" si="139"/>
        <v>0</v>
      </c>
      <c r="K293" s="390">
        <f t="shared" si="139"/>
        <v>0</v>
      </c>
      <c r="L293" s="390">
        <f t="shared" si="139"/>
        <v>0</v>
      </c>
      <c r="M293" s="390">
        <f t="shared" si="139"/>
        <v>0</v>
      </c>
      <c r="N293" s="390">
        <f t="shared" si="139"/>
        <v>0</v>
      </c>
      <c r="O293" s="390">
        <f t="shared" si="139"/>
        <v>0</v>
      </c>
      <c r="P293" s="390">
        <f t="shared" si="139"/>
        <v>0</v>
      </c>
      <c r="Q293" s="390">
        <f t="shared" si="139"/>
        <v>0</v>
      </c>
      <c r="R293" s="405">
        <f t="shared" si="139"/>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7"/>
        <v>0</v>
      </c>
      <c r="D294" s="391">
        <f t="shared" si="137"/>
        <v>0</v>
      </c>
      <c r="E294" s="391">
        <f t="shared" si="137"/>
        <v>0</v>
      </c>
      <c r="F294" s="391">
        <f t="shared" si="137"/>
        <v>0</v>
      </c>
      <c r="G294" s="391">
        <f t="shared" si="137"/>
        <v>0</v>
      </c>
      <c r="H294" s="391">
        <f t="shared" si="137"/>
        <v>0</v>
      </c>
      <c r="I294" s="391">
        <f t="shared" si="137"/>
        <v>0</v>
      </c>
      <c r="J294" s="391">
        <f t="shared" si="137"/>
        <v>0</v>
      </c>
      <c r="K294" s="391">
        <f t="shared" si="137"/>
        <v>0</v>
      </c>
      <c r="L294" s="391">
        <f t="shared" si="137"/>
        <v>0</v>
      </c>
      <c r="M294" s="391">
        <f t="shared" si="137"/>
        <v>0</v>
      </c>
      <c r="N294" s="391">
        <f t="shared" si="137"/>
        <v>0</v>
      </c>
      <c r="O294" s="391">
        <f t="shared" si="137"/>
        <v>0</v>
      </c>
      <c r="P294" s="391">
        <f t="shared" si="137"/>
        <v>0</v>
      </c>
      <c r="Q294" s="391">
        <f t="shared" si="137"/>
        <v>0</v>
      </c>
      <c r="R294" s="406">
        <f t="shared" si="137"/>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7"/>
        <v>0</v>
      </c>
      <c r="D295" s="388">
        <f t="shared" si="137"/>
        <v>0</v>
      </c>
      <c r="E295" s="388">
        <f t="shared" si="137"/>
        <v>0</v>
      </c>
      <c r="F295" s="388">
        <f t="shared" si="137"/>
        <v>0</v>
      </c>
      <c r="G295" s="388">
        <f t="shared" si="137"/>
        <v>0</v>
      </c>
      <c r="H295" s="388">
        <f t="shared" si="137"/>
        <v>0</v>
      </c>
      <c r="I295" s="388">
        <f t="shared" si="137"/>
        <v>0</v>
      </c>
      <c r="J295" s="388">
        <f t="shared" si="137"/>
        <v>0</v>
      </c>
      <c r="K295" s="388">
        <f t="shared" si="137"/>
        <v>0</v>
      </c>
      <c r="L295" s="388">
        <f t="shared" si="137"/>
        <v>0</v>
      </c>
      <c r="M295" s="388">
        <f t="shared" si="137"/>
        <v>0</v>
      </c>
      <c r="N295" s="388">
        <f t="shared" si="137"/>
        <v>0</v>
      </c>
      <c r="O295" s="388">
        <f t="shared" si="137"/>
        <v>0</v>
      </c>
      <c r="P295" s="388">
        <f t="shared" si="137"/>
        <v>0</v>
      </c>
      <c r="Q295" s="388">
        <f t="shared" si="137"/>
        <v>0</v>
      </c>
      <c r="R295" s="404">
        <f t="shared" si="137"/>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1353</v>
      </c>
    </row>
    <row r="296" spans="1:99" outlineLevel="1">
      <c r="B296" s="47" t="str">
        <f>$B$166&amp;""</f>
        <v>Early</v>
      </c>
      <c r="C296" s="390">
        <f t="shared" si="137"/>
        <v>0</v>
      </c>
      <c r="D296" s="390">
        <f t="shared" si="137"/>
        <v>0</v>
      </c>
      <c r="E296" s="390">
        <f t="shared" si="137"/>
        <v>0</v>
      </c>
      <c r="F296" s="390">
        <f t="shared" si="137"/>
        <v>0</v>
      </c>
      <c r="G296" s="390">
        <f t="shared" si="137"/>
        <v>0</v>
      </c>
      <c r="H296" s="390">
        <f t="shared" si="137"/>
        <v>0</v>
      </c>
      <c r="I296" s="390">
        <f t="shared" si="137"/>
        <v>0</v>
      </c>
      <c r="J296" s="390">
        <f t="shared" si="137"/>
        <v>0</v>
      </c>
      <c r="K296" s="390">
        <f t="shared" si="137"/>
        <v>0</v>
      </c>
      <c r="L296" s="390">
        <f t="shared" si="137"/>
        <v>0</v>
      </c>
      <c r="M296" s="390">
        <f t="shared" si="137"/>
        <v>0</v>
      </c>
      <c r="N296" s="390">
        <f t="shared" si="137"/>
        <v>0</v>
      </c>
      <c r="O296" s="390">
        <f t="shared" si="137"/>
        <v>0</v>
      </c>
      <c r="P296" s="390">
        <f t="shared" si="137"/>
        <v>0</v>
      </c>
      <c r="Q296" s="390">
        <f t="shared" si="137"/>
        <v>0</v>
      </c>
      <c r="R296" s="405">
        <f t="shared" si="137"/>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7"/>
        <v>0</v>
      </c>
      <c r="D297" s="390">
        <f t="shared" si="137"/>
        <v>0</v>
      </c>
      <c r="E297" s="390">
        <f t="shared" si="137"/>
        <v>0</v>
      </c>
      <c r="F297" s="390">
        <f t="shared" si="137"/>
        <v>0</v>
      </c>
      <c r="G297" s="390">
        <f t="shared" si="137"/>
        <v>0</v>
      </c>
      <c r="H297" s="390">
        <f t="shared" si="137"/>
        <v>0</v>
      </c>
      <c r="I297" s="390">
        <f t="shared" si="137"/>
        <v>0</v>
      </c>
      <c r="J297" s="390">
        <f t="shared" si="137"/>
        <v>0</v>
      </c>
      <c r="K297" s="390">
        <f t="shared" si="137"/>
        <v>0</v>
      </c>
      <c r="L297" s="390">
        <f t="shared" si="137"/>
        <v>0</v>
      </c>
      <c r="M297" s="390">
        <f t="shared" si="137"/>
        <v>0</v>
      </c>
      <c r="N297" s="390">
        <f t="shared" si="137"/>
        <v>0</v>
      </c>
      <c r="O297" s="390">
        <f t="shared" si="137"/>
        <v>0</v>
      </c>
      <c r="P297" s="390">
        <f t="shared" si="137"/>
        <v>0</v>
      </c>
      <c r="Q297" s="390">
        <f t="shared" si="137"/>
        <v>0</v>
      </c>
      <c r="R297" s="405">
        <f t="shared" si="137"/>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7"/>
        <v>0</v>
      </c>
      <c r="D298" s="390">
        <f t="shared" si="137"/>
        <v>0</v>
      </c>
      <c r="E298" s="390">
        <f t="shared" si="137"/>
        <v>0</v>
      </c>
      <c r="F298" s="390">
        <f t="shared" si="137"/>
        <v>0</v>
      </c>
      <c r="G298" s="390">
        <f t="shared" si="137"/>
        <v>0</v>
      </c>
      <c r="H298" s="390">
        <f t="shared" si="137"/>
        <v>0</v>
      </c>
      <c r="I298" s="390">
        <f t="shared" si="137"/>
        <v>0</v>
      </c>
      <c r="J298" s="390">
        <f t="shared" si="137"/>
        <v>0</v>
      </c>
      <c r="K298" s="390">
        <f t="shared" si="137"/>
        <v>0</v>
      </c>
      <c r="L298" s="390">
        <f t="shared" si="137"/>
        <v>0</v>
      </c>
      <c r="M298" s="390">
        <f t="shared" si="137"/>
        <v>0</v>
      </c>
      <c r="N298" s="390">
        <f t="shared" si="137"/>
        <v>0</v>
      </c>
      <c r="O298" s="390">
        <f t="shared" si="137"/>
        <v>0</v>
      </c>
      <c r="P298" s="390">
        <f t="shared" si="137"/>
        <v>0</v>
      </c>
      <c r="Q298" s="390">
        <f t="shared" si="137"/>
        <v>0</v>
      </c>
      <c r="R298" s="405">
        <f t="shared" si="137"/>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0">CHOOSE(d.Region,S299,AI299,AY299)</f>
        <v>0</v>
      </c>
      <c r="D299" s="390">
        <f t="shared" si="140"/>
        <v>0</v>
      </c>
      <c r="E299" s="390">
        <f t="shared" si="140"/>
        <v>0</v>
      </c>
      <c r="F299" s="390">
        <f t="shared" si="140"/>
        <v>0</v>
      </c>
      <c r="G299" s="390">
        <f t="shared" si="140"/>
        <v>0</v>
      </c>
      <c r="H299" s="390">
        <f t="shared" si="140"/>
        <v>0</v>
      </c>
      <c r="I299" s="390">
        <f t="shared" si="140"/>
        <v>0</v>
      </c>
      <c r="J299" s="390">
        <f t="shared" si="140"/>
        <v>0</v>
      </c>
      <c r="K299" s="390">
        <f t="shared" si="140"/>
        <v>0</v>
      </c>
      <c r="L299" s="390">
        <f t="shared" si="140"/>
        <v>0</v>
      </c>
      <c r="M299" s="390">
        <f t="shared" si="140"/>
        <v>0</v>
      </c>
      <c r="N299" s="390">
        <f t="shared" si="140"/>
        <v>0</v>
      </c>
      <c r="O299" s="390">
        <f t="shared" si="140"/>
        <v>0</v>
      </c>
      <c r="P299" s="390">
        <f t="shared" si="140"/>
        <v>0</v>
      </c>
      <c r="Q299" s="390">
        <f t="shared" si="140"/>
        <v>0</v>
      </c>
      <c r="R299" s="405">
        <f t="shared" si="140"/>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0"/>
        <v>0</v>
      </c>
      <c r="D300" s="390">
        <f t="shared" si="140"/>
        <v>0</v>
      </c>
      <c r="E300" s="390">
        <f t="shared" si="140"/>
        <v>0</v>
      </c>
      <c r="F300" s="390">
        <f t="shared" si="140"/>
        <v>0</v>
      </c>
      <c r="G300" s="390">
        <f t="shared" si="140"/>
        <v>0</v>
      </c>
      <c r="H300" s="390">
        <f t="shared" si="140"/>
        <v>0</v>
      </c>
      <c r="I300" s="390">
        <f t="shared" si="140"/>
        <v>0</v>
      </c>
      <c r="J300" s="390">
        <f t="shared" si="140"/>
        <v>0</v>
      </c>
      <c r="K300" s="390">
        <f t="shared" si="140"/>
        <v>0</v>
      </c>
      <c r="L300" s="390">
        <f t="shared" si="140"/>
        <v>0</v>
      </c>
      <c r="M300" s="390">
        <f t="shared" si="140"/>
        <v>0</v>
      </c>
      <c r="N300" s="390">
        <f t="shared" si="140"/>
        <v>0</v>
      </c>
      <c r="O300" s="390">
        <f t="shared" si="140"/>
        <v>0</v>
      </c>
      <c r="P300" s="390">
        <f t="shared" si="140"/>
        <v>0</v>
      </c>
      <c r="Q300" s="390">
        <f t="shared" si="140"/>
        <v>0</v>
      </c>
      <c r="R300" s="405">
        <f t="shared" si="140"/>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1620</v>
      </c>
      <c r="C301" s="390">
        <f t="shared" si="140"/>
        <v>0</v>
      </c>
      <c r="D301" s="390">
        <f t="shared" si="140"/>
        <v>0</v>
      </c>
      <c r="E301" s="390">
        <f t="shared" si="140"/>
        <v>0</v>
      </c>
      <c r="F301" s="390">
        <f t="shared" si="140"/>
        <v>0</v>
      </c>
      <c r="G301" s="390">
        <f t="shared" si="140"/>
        <v>0</v>
      </c>
      <c r="H301" s="390">
        <f t="shared" si="140"/>
        <v>0</v>
      </c>
      <c r="I301" s="390">
        <f t="shared" si="140"/>
        <v>0</v>
      </c>
      <c r="J301" s="390">
        <f t="shared" si="140"/>
        <v>0</v>
      </c>
      <c r="K301" s="390">
        <f t="shared" si="140"/>
        <v>0</v>
      </c>
      <c r="L301" s="390">
        <f t="shared" si="140"/>
        <v>0</v>
      </c>
      <c r="M301" s="390">
        <f t="shared" si="140"/>
        <v>0</v>
      </c>
      <c r="N301" s="390">
        <f t="shared" si="140"/>
        <v>0</v>
      </c>
      <c r="O301" s="390">
        <f t="shared" si="140"/>
        <v>0</v>
      </c>
      <c r="P301" s="390">
        <f t="shared" si="140"/>
        <v>0</v>
      </c>
      <c r="Q301" s="390">
        <f t="shared" si="140"/>
        <v>0</v>
      </c>
      <c r="R301" s="405">
        <f t="shared" si="140"/>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7"/>
        <v>0</v>
      </c>
      <c r="D302" s="391">
        <f t="shared" si="137"/>
        <v>0</v>
      </c>
      <c r="E302" s="391">
        <f t="shared" si="137"/>
        <v>0</v>
      </c>
      <c r="F302" s="391">
        <f t="shared" si="137"/>
        <v>0</v>
      </c>
      <c r="G302" s="391">
        <f t="shared" si="137"/>
        <v>0</v>
      </c>
      <c r="H302" s="391">
        <f t="shared" si="137"/>
        <v>0</v>
      </c>
      <c r="I302" s="391">
        <f t="shared" si="137"/>
        <v>0</v>
      </c>
      <c r="J302" s="391">
        <f t="shared" si="137"/>
        <v>0</v>
      </c>
      <c r="K302" s="391">
        <f t="shared" si="137"/>
        <v>0</v>
      </c>
      <c r="L302" s="391">
        <f t="shared" si="137"/>
        <v>0</v>
      </c>
      <c r="M302" s="391">
        <f t="shared" si="137"/>
        <v>0</v>
      </c>
      <c r="N302" s="391">
        <f t="shared" si="137"/>
        <v>0</v>
      </c>
      <c r="O302" s="391">
        <f t="shared" si="137"/>
        <v>0</v>
      </c>
      <c r="P302" s="391">
        <f t="shared" si="137"/>
        <v>0</v>
      </c>
      <c r="Q302" s="391">
        <f t="shared" si="137"/>
        <v>0</v>
      </c>
      <c r="R302" s="406">
        <f t="shared" si="137"/>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1644</v>
      </c>
      <c r="B303" s="46" t="str">
        <f>"Timing 1 - Wean to Join
"&amp;$B$165&amp;""</f>
        <v>Timing 1 - Wean to Join
Standard (7mo)</v>
      </c>
      <c r="C303" s="388">
        <f t="shared" ref="C303:C326" si="141">CHOOSE(d.Region,S303,AI303,AY303)</f>
        <v>0</v>
      </c>
      <c r="D303" s="388">
        <f t="shared" ref="D303:D326" si="142">CHOOSE(d.Region,T303,AJ303,AZ303)</f>
        <v>0</v>
      </c>
      <c r="E303" s="388">
        <f t="shared" ref="E303:E326" si="143">CHOOSE(d.Region,U303,AK303,BA303)</f>
        <v>0</v>
      </c>
      <c r="F303" s="388">
        <f t="shared" ref="F303:F326" si="144">CHOOSE(d.Region,V303,AL303,BB303)</f>
        <v>0</v>
      </c>
      <c r="G303" s="388">
        <f t="shared" ref="G303:G326" si="145">CHOOSE(d.Region,W303,AM303,BC303)</f>
        <v>0</v>
      </c>
      <c r="H303" s="388">
        <f t="shared" ref="H303:H326" si="146">CHOOSE(d.Region,X303,AN303,BD303)</f>
        <v>0</v>
      </c>
      <c r="I303" s="388">
        <f t="shared" ref="I303:I326" si="147">CHOOSE(d.Region,Y303,AO303,BE303)</f>
        <v>0</v>
      </c>
      <c r="J303" s="388">
        <f t="shared" ref="J303:J326" si="148">CHOOSE(d.Region,Z303,AP303,BF303)</f>
        <v>0</v>
      </c>
      <c r="K303" s="388">
        <f t="shared" ref="K303:K326" si="149">CHOOSE(d.Region,AA303,AQ303,BG303)</f>
        <v>0</v>
      </c>
      <c r="L303" s="388">
        <f t="shared" ref="L303:L326" si="150">CHOOSE(d.Region,AB303,AR303,BH303)</f>
        <v>0</v>
      </c>
      <c r="M303" s="388">
        <f t="shared" ref="M303:M326" si="151">CHOOSE(d.Region,AC303,AS303,BI303)</f>
        <v>0</v>
      </c>
      <c r="N303" s="388">
        <f t="shared" ref="N303:N326" si="152">CHOOSE(d.Region,AD303,AT303,BJ303)</f>
        <v>0</v>
      </c>
      <c r="O303" s="388">
        <f t="shared" ref="O303:O326" si="153">CHOOSE(d.Region,AE303,AU303,BK303)</f>
        <v>0</v>
      </c>
      <c r="P303" s="388">
        <f t="shared" ref="P303:P326" si="154">CHOOSE(d.Region,AF303,AV303,BL303)</f>
        <v>0</v>
      </c>
      <c r="Q303" s="388">
        <f t="shared" ref="Q303:Q326" si="155">CHOOSE(d.Region,AG303,AW303,BM303)</f>
        <v>0</v>
      </c>
      <c r="R303" s="404">
        <f t="shared" ref="R303:R326" si="156">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1353</v>
      </c>
    </row>
    <row r="304" spans="1:99" outlineLevel="1">
      <c r="B304" s="47" t="str">
        <f>$B$166&amp;""</f>
        <v>Early</v>
      </c>
      <c r="C304" s="390">
        <f t="shared" si="141"/>
        <v>0</v>
      </c>
      <c r="D304" s="390">
        <f t="shared" si="142"/>
        <v>0</v>
      </c>
      <c r="E304" s="390">
        <f t="shared" si="143"/>
        <v>0</v>
      </c>
      <c r="F304" s="390">
        <f t="shared" si="144"/>
        <v>0</v>
      </c>
      <c r="G304" s="390">
        <f t="shared" si="145"/>
        <v>0</v>
      </c>
      <c r="H304" s="390">
        <f t="shared" si="146"/>
        <v>0</v>
      </c>
      <c r="I304" s="390">
        <f t="shared" si="147"/>
        <v>0</v>
      </c>
      <c r="J304" s="390">
        <f t="shared" si="148"/>
        <v>0</v>
      </c>
      <c r="K304" s="390">
        <f t="shared" si="149"/>
        <v>0</v>
      </c>
      <c r="L304" s="390">
        <f t="shared" si="150"/>
        <v>0</v>
      </c>
      <c r="M304" s="390">
        <f t="shared" si="151"/>
        <v>0</v>
      </c>
      <c r="N304" s="390">
        <f t="shared" si="152"/>
        <v>0</v>
      </c>
      <c r="O304" s="390">
        <f t="shared" si="153"/>
        <v>0</v>
      </c>
      <c r="P304" s="390">
        <f t="shared" si="154"/>
        <v>0</v>
      </c>
      <c r="Q304" s="390">
        <f t="shared" si="155"/>
        <v>0</v>
      </c>
      <c r="R304" s="405">
        <f t="shared" si="156"/>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1"/>
        <v>0</v>
      </c>
      <c r="D305" s="390">
        <f t="shared" si="142"/>
        <v>0</v>
      </c>
      <c r="E305" s="390">
        <f t="shared" si="143"/>
        <v>0</v>
      </c>
      <c r="F305" s="390">
        <f t="shared" si="144"/>
        <v>0</v>
      </c>
      <c r="G305" s="390">
        <f t="shared" si="145"/>
        <v>0</v>
      </c>
      <c r="H305" s="390">
        <f t="shared" si="146"/>
        <v>0</v>
      </c>
      <c r="I305" s="390">
        <f t="shared" si="147"/>
        <v>0</v>
      </c>
      <c r="J305" s="390">
        <f t="shared" si="148"/>
        <v>0</v>
      </c>
      <c r="K305" s="390">
        <f t="shared" si="149"/>
        <v>0</v>
      </c>
      <c r="L305" s="390">
        <f t="shared" si="150"/>
        <v>0</v>
      </c>
      <c r="M305" s="390">
        <f t="shared" si="151"/>
        <v>0</v>
      </c>
      <c r="N305" s="390">
        <f t="shared" si="152"/>
        <v>0</v>
      </c>
      <c r="O305" s="390">
        <f t="shared" si="153"/>
        <v>0</v>
      </c>
      <c r="P305" s="390">
        <f t="shared" si="154"/>
        <v>0</v>
      </c>
      <c r="Q305" s="390">
        <f t="shared" si="155"/>
        <v>0</v>
      </c>
      <c r="R305" s="405">
        <f t="shared" si="156"/>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1"/>
        <v>0</v>
      </c>
      <c r="D306" s="390">
        <f t="shared" si="142"/>
        <v>0</v>
      </c>
      <c r="E306" s="390">
        <f t="shared" si="143"/>
        <v>0</v>
      </c>
      <c r="F306" s="390">
        <f t="shared" si="144"/>
        <v>0</v>
      </c>
      <c r="G306" s="390">
        <f t="shared" si="145"/>
        <v>0</v>
      </c>
      <c r="H306" s="390">
        <f t="shared" si="146"/>
        <v>0</v>
      </c>
      <c r="I306" s="390">
        <f t="shared" si="147"/>
        <v>0</v>
      </c>
      <c r="J306" s="390">
        <f t="shared" si="148"/>
        <v>0</v>
      </c>
      <c r="K306" s="390">
        <f t="shared" si="149"/>
        <v>0</v>
      </c>
      <c r="L306" s="390">
        <f t="shared" si="150"/>
        <v>0</v>
      </c>
      <c r="M306" s="390">
        <f t="shared" si="151"/>
        <v>0</v>
      </c>
      <c r="N306" s="390">
        <f t="shared" si="152"/>
        <v>0</v>
      </c>
      <c r="O306" s="390">
        <f t="shared" si="153"/>
        <v>0</v>
      </c>
      <c r="P306" s="390">
        <f t="shared" si="154"/>
        <v>0</v>
      </c>
      <c r="Q306" s="390">
        <f t="shared" si="155"/>
        <v>0</v>
      </c>
      <c r="R306" s="405">
        <f t="shared" si="156"/>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1487</v>
      </c>
      <c r="C307" s="390">
        <f t="shared" si="141"/>
        <v>0</v>
      </c>
      <c r="D307" s="390">
        <f t="shared" si="142"/>
        <v>0</v>
      </c>
      <c r="E307" s="390">
        <f t="shared" si="143"/>
        <v>0</v>
      </c>
      <c r="F307" s="390">
        <f t="shared" si="144"/>
        <v>0</v>
      </c>
      <c r="G307" s="390">
        <f t="shared" si="145"/>
        <v>0</v>
      </c>
      <c r="H307" s="390">
        <f t="shared" si="146"/>
        <v>0</v>
      </c>
      <c r="I307" s="390">
        <f t="shared" si="147"/>
        <v>0</v>
      </c>
      <c r="J307" s="390">
        <f t="shared" si="148"/>
        <v>0</v>
      </c>
      <c r="K307" s="390">
        <f t="shared" si="149"/>
        <v>0</v>
      </c>
      <c r="L307" s="390">
        <f t="shared" si="150"/>
        <v>0</v>
      </c>
      <c r="M307" s="390">
        <f t="shared" si="151"/>
        <v>0</v>
      </c>
      <c r="N307" s="390">
        <f t="shared" si="152"/>
        <v>0</v>
      </c>
      <c r="O307" s="390">
        <f t="shared" si="153"/>
        <v>0</v>
      </c>
      <c r="P307" s="390">
        <f t="shared" si="154"/>
        <v>0</v>
      </c>
      <c r="Q307" s="390">
        <f t="shared" si="155"/>
        <v>0</v>
      </c>
      <c r="R307" s="405">
        <f t="shared" si="156"/>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1"/>
        <v>0</v>
      </c>
      <c r="D308" s="390">
        <f t="shared" si="142"/>
        <v>0</v>
      </c>
      <c r="E308" s="390">
        <f t="shared" si="143"/>
        <v>0</v>
      </c>
      <c r="F308" s="390">
        <f t="shared" si="144"/>
        <v>0</v>
      </c>
      <c r="G308" s="390">
        <f t="shared" si="145"/>
        <v>0</v>
      </c>
      <c r="H308" s="390">
        <f t="shared" si="146"/>
        <v>0</v>
      </c>
      <c r="I308" s="390">
        <f t="shared" si="147"/>
        <v>0</v>
      </c>
      <c r="J308" s="390">
        <f t="shared" si="148"/>
        <v>0</v>
      </c>
      <c r="K308" s="390">
        <f t="shared" si="149"/>
        <v>0</v>
      </c>
      <c r="L308" s="390">
        <f t="shared" si="150"/>
        <v>0</v>
      </c>
      <c r="M308" s="390">
        <f t="shared" si="151"/>
        <v>0</v>
      </c>
      <c r="N308" s="390">
        <f t="shared" si="152"/>
        <v>0</v>
      </c>
      <c r="O308" s="390">
        <f t="shared" si="153"/>
        <v>0</v>
      </c>
      <c r="P308" s="390">
        <f t="shared" si="154"/>
        <v>0</v>
      </c>
      <c r="Q308" s="390">
        <f t="shared" si="155"/>
        <v>0</v>
      </c>
      <c r="R308" s="405">
        <f t="shared" si="156"/>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1620</v>
      </c>
      <c r="C309" s="390">
        <f t="shared" si="141"/>
        <v>0</v>
      </c>
      <c r="D309" s="390">
        <f t="shared" si="142"/>
        <v>0</v>
      </c>
      <c r="E309" s="390">
        <f t="shared" si="143"/>
        <v>0</v>
      </c>
      <c r="F309" s="390">
        <f t="shared" si="144"/>
        <v>0</v>
      </c>
      <c r="G309" s="390">
        <f t="shared" si="145"/>
        <v>0</v>
      </c>
      <c r="H309" s="390">
        <f t="shared" si="146"/>
        <v>0</v>
      </c>
      <c r="I309" s="390">
        <f t="shared" si="147"/>
        <v>0</v>
      </c>
      <c r="J309" s="390">
        <f t="shared" si="148"/>
        <v>0</v>
      </c>
      <c r="K309" s="390">
        <f t="shared" si="149"/>
        <v>0</v>
      </c>
      <c r="L309" s="390">
        <f t="shared" si="150"/>
        <v>0</v>
      </c>
      <c r="M309" s="390">
        <f t="shared" si="151"/>
        <v>0</v>
      </c>
      <c r="N309" s="390">
        <f t="shared" si="152"/>
        <v>0</v>
      </c>
      <c r="O309" s="390">
        <f t="shared" si="153"/>
        <v>0</v>
      </c>
      <c r="P309" s="390">
        <f t="shared" si="154"/>
        <v>0</v>
      </c>
      <c r="Q309" s="390">
        <f t="shared" si="155"/>
        <v>0</v>
      </c>
      <c r="R309" s="405">
        <f t="shared" si="156"/>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1"/>
        <v>0</v>
      </c>
      <c r="D310" s="391">
        <f t="shared" si="142"/>
        <v>0</v>
      </c>
      <c r="E310" s="391">
        <f t="shared" si="143"/>
        <v>0</v>
      </c>
      <c r="F310" s="391">
        <f t="shared" si="144"/>
        <v>0</v>
      </c>
      <c r="G310" s="391">
        <f t="shared" si="145"/>
        <v>0</v>
      </c>
      <c r="H310" s="391">
        <f t="shared" si="146"/>
        <v>0</v>
      </c>
      <c r="I310" s="391">
        <f t="shared" si="147"/>
        <v>0</v>
      </c>
      <c r="J310" s="391">
        <f t="shared" si="148"/>
        <v>0</v>
      </c>
      <c r="K310" s="391">
        <f t="shared" si="149"/>
        <v>0</v>
      </c>
      <c r="L310" s="391">
        <f t="shared" si="150"/>
        <v>0</v>
      </c>
      <c r="M310" s="391">
        <f t="shared" si="151"/>
        <v>0</v>
      </c>
      <c r="N310" s="391">
        <f t="shared" si="152"/>
        <v>0</v>
      </c>
      <c r="O310" s="391">
        <f t="shared" si="153"/>
        <v>0</v>
      </c>
      <c r="P310" s="391">
        <f t="shared" si="154"/>
        <v>0</v>
      </c>
      <c r="Q310" s="391">
        <f t="shared" si="155"/>
        <v>0</v>
      </c>
      <c r="R310" s="406">
        <f t="shared" si="156"/>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1"/>
        <v>0</v>
      </c>
      <c r="D311" s="388">
        <f t="shared" si="142"/>
        <v>0</v>
      </c>
      <c r="E311" s="388">
        <f t="shared" si="143"/>
        <v>0</v>
      </c>
      <c r="F311" s="388">
        <f t="shared" si="144"/>
        <v>0</v>
      </c>
      <c r="G311" s="388">
        <f t="shared" si="145"/>
        <v>0</v>
      </c>
      <c r="H311" s="388">
        <f t="shared" si="146"/>
        <v>0</v>
      </c>
      <c r="I311" s="388">
        <f t="shared" si="147"/>
        <v>0</v>
      </c>
      <c r="J311" s="388">
        <f t="shared" si="148"/>
        <v>0</v>
      </c>
      <c r="K311" s="388">
        <f t="shared" si="149"/>
        <v>0</v>
      </c>
      <c r="L311" s="388">
        <f t="shared" si="150"/>
        <v>0</v>
      </c>
      <c r="M311" s="388">
        <f t="shared" si="151"/>
        <v>0</v>
      </c>
      <c r="N311" s="388">
        <f t="shared" si="152"/>
        <v>0</v>
      </c>
      <c r="O311" s="388">
        <f t="shared" si="153"/>
        <v>0</v>
      </c>
      <c r="P311" s="388">
        <f t="shared" si="154"/>
        <v>0</v>
      </c>
      <c r="Q311" s="388">
        <f t="shared" si="155"/>
        <v>0</v>
      </c>
      <c r="R311" s="404">
        <f t="shared" si="156"/>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1353</v>
      </c>
    </row>
    <row r="312" spans="2:99">
      <c r="B312" s="47" t="str">
        <f>$B$166&amp;""</f>
        <v>Early</v>
      </c>
      <c r="C312" s="390">
        <f t="shared" si="141"/>
        <v>0</v>
      </c>
      <c r="D312" s="390">
        <f t="shared" si="142"/>
        <v>0</v>
      </c>
      <c r="E312" s="390">
        <f t="shared" si="143"/>
        <v>0</v>
      </c>
      <c r="F312" s="390">
        <f t="shared" si="144"/>
        <v>0</v>
      </c>
      <c r="G312" s="390">
        <f t="shared" si="145"/>
        <v>0</v>
      </c>
      <c r="H312" s="390">
        <f t="shared" si="146"/>
        <v>0</v>
      </c>
      <c r="I312" s="390">
        <f t="shared" si="147"/>
        <v>0</v>
      </c>
      <c r="J312" s="390">
        <f t="shared" si="148"/>
        <v>0</v>
      </c>
      <c r="K312" s="390">
        <f t="shared" si="149"/>
        <v>0</v>
      </c>
      <c r="L312" s="390">
        <f t="shared" si="150"/>
        <v>0</v>
      </c>
      <c r="M312" s="390">
        <f t="shared" si="151"/>
        <v>0</v>
      </c>
      <c r="N312" s="390">
        <f t="shared" si="152"/>
        <v>0</v>
      </c>
      <c r="O312" s="390">
        <f t="shared" si="153"/>
        <v>0</v>
      </c>
      <c r="P312" s="390">
        <f t="shared" si="154"/>
        <v>0</v>
      </c>
      <c r="Q312" s="390">
        <f t="shared" si="155"/>
        <v>0</v>
      </c>
      <c r="R312" s="405">
        <f t="shared" si="156"/>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1"/>
        <v>0</v>
      </c>
      <c r="D313" s="390">
        <f t="shared" si="142"/>
        <v>0</v>
      </c>
      <c r="E313" s="390">
        <f t="shared" si="143"/>
        <v>0</v>
      </c>
      <c r="F313" s="390">
        <f t="shared" si="144"/>
        <v>0</v>
      </c>
      <c r="G313" s="390">
        <f t="shared" si="145"/>
        <v>0</v>
      </c>
      <c r="H313" s="390">
        <f t="shared" si="146"/>
        <v>0</v>
      </c>
      <c r="I313" s="390">
        <f t="shared" si="147"/>
        <v>0</v>
      </c>
      <c r="J313" s="390">
        <f t="shared" si="148"/>
        <v>0</v>
      </c>
      <c r="K313" s="390">
        <f t="shared" si="149"/>
        <v>0</v>
      </c>
      <c r="L313" s="390">
        <f t="shared" si="150"/>
        <v>0</v>
      </c>
      <c r="M313" s="390">
        <f t="shared" si="151"/>
        <v>0</v>
      </c>
      <c r="N313" s="390">
        <f t="shared" si="152"/>
        <v>0</v>
      </c>
      <c r="O313" s="390">
        <f t="shared" si="153"/>
        <v>0</v>
      </c>
      <c r="P313" s="390">
        <f t="shared" si="154"/>
        <v>0</v>
      </c>
      <c r="Q313" s="390">
        <f t="shared" si="155"/>
        <v>0</v>
      </c>
      <c r="R313" s="405">
        <f t="shared" si="156"/>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1"/>
        <v>0</v>
      </c>
      <c r="D314" s="390">
        <f t="shared" si="142"/>
        <v>0</v>
      </c>
      <c r="E314" s="390">
        <f t="shared" si="143"/>
        <v>0</v>
      </c>
      <c r="F314" s="390">
        <f t="shared" si="144"/>
        <v>0</v>
      </c>
      <c r="G314" s="390">
        <f t="shared" si="145"/>
        <v>0</v>
      </c>
      <c r="H314" s="390">
        <f t="shared" si="146"/>
        <v>0</v>
      </c>
      <c r="I314" s="390">
        <f t="shared" si="147"/>
        <v>0</v>
      </c>
      <c r="J314" s="390">
        <f t="shared" si="148"/>
        <v>0</v>
      </c>
      <c r="K314" s="390">
        <f t="shared" si="149"/>
        <v>0</v>
      </c>
      <c r="L314" s="390">
        <f t="shared" si="150"/>
        <v>0</v>
      </c>
      <c r="M314" s="390">
        <f t="shared" si="151"/>
        <v>0</v>
      </c>
      <c r="N314" s="390">
        <f t="shared" si="152"/>
        <v>0</v>
      </c>
      <c r="O314" s="390">
        <f t="shared" si="153"/>
        <v>0</v>
      </c>
      <c r="P314" s="390">
        <f t="shared" si="154"/>
        <v>0</v>
      </c>
      <c r="Q314" s="390">
        <f t="shared" si="155"/>
        <v>0</v>
      </c>
      <c r="R314" s="405">
        <f t="shared" si="156"/>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1"/>
        <v>0</v>
      </c>
      <c r="D315" s="390">
        <f t="shared" si="142"/>
        <v>0</v>
      </c>
      <c r="E315" s="390">
        <f t="shared" si="143"/>
        <v>0</v>
      </c>
      <c r="F315" s="390">
        <f t="shared" si="144"/>
        <v>0</v>
      </c>
      <c r="G315" s="390">
        <f t="shared" si="145"/>
        <v>0</v>
      </c>
      <c r="H315" s="390">
        <f t="shared" si="146"/>
        <v>0</v>
      </c>
      <c r="I315" s="390">
        <f t="shared" si="147"/>
        <v>0</v>
      </c>
      <c r="J315" s="390">
        <f t="shared" si="148"/>
        <v>0</v>
      </c>
      <c r="K315" s="390">
        <f t="shared" si="149"/>
        <v>0</v>
      </c>
      <c r="L315" s="390">
        <f t="shared" si="150"/>
        <v>0</v>
      </c>
      <c r="M315" s="390">
        <f t="shared" si="151"/>
        <v>0</v>
      </c>
      <c r="N315" s="390">
        <f t="shared" si="152"/>
        <v>0</v>
      </c>
      <c r="O315" s="390">
        <f t="shared" si="153"/>
        <v>0</v>
      </c>
      <c r="P315" s="390">
        <f t="shared" si="154"/>
        <v>0</v>
      </c>
      <c r="Q315" s="390">
        <f t="shared" si="155"/>
        <v>0</v>
      </c>
      <c r="R315" s="405">
        <f t="shared" si="156"/>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1"/>
        <v>0</v>
      </c>
      <c r="D316" s="390">
        <f t="shared" si="142"/>
        <v>0</v>
      </c>
      <c r="E316" s="390">
        <f t="shared" si="143"/>
        <v>0</v>
      </c>
      <c r="F316" s="390">
        <f t="shared" si="144"/>
        <v>0</v>
      </c>
      <c r="G316" s="390">
        <f t="shared" si="145"/>
        <v>0</v>
      </c>
      <c r="H316" s="390">
        <f t="shared" si="146"/>
        <v>0</v>
      </c>
      <c r="I316" s="390">
        <f t="shared" si="147"/>
        <v>0</v>
      </c>
      <c r="J316" s="390">
        <f t="shared" si="148"/>
        <v>0</v>
      </c>
      <c r="K316" s="390">
        <f t="shared" si="149"/>
        <v>0</v>
      </c>
      <c r="L316" s="390">
        <f t="shared" si="150"/>
        <v>0</v>
      </c>
      <c r="M316" s="390">
        <f t="shared" si="151"/>
        <v>0</v>
      </c>
      <c r="N316" s="390">
        <f t="shared" si="152"/>
        <v>0</v>
      </c>
      <c r="O316" s="390">
        <f t="shared" si="153"/>
        <v>0</v>
      </c>
      <c r="P316" s="390">
        <f t="shared" si="154"/>
        <v>0</v>
      </c>
      <c r="Q316" s="390">
        <f t="shared" si="155"/>
        <v>0</v>
      </c>
      <c r="R316" s="405">
        <f t="shared" si="156"/>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1620</v>
      </c>
      <c r="C317" s="390">
        <f t="shared" si="141"/>
        <v>0</v>
      </c>
      <c r="D317" s="390">
        <f t="shared" si="142"/>
        <v>0</v>
      </c>
      <c r="E317" s="390">
        <f t="shared" si="143"/>
        <v>0</v>
      </c>
      <c r="F317" s="390">
        <f t="shared" si="144"/>
        <v>0</v>
      </c>
      <c r="G317" s="390">
        <f t="shared" si="145"/>
        <v>0</v>
      </c>
      <c r="H317" s="390">
        <f t="shared" si="146"/>
        <v>0</v>
      </c>
      <c r="I317" s="390">
        <f t="shared" si="147"/>
        <v>0</v>
      </c>
      <c r="J317" s="390">
        <f t="shared" si="148"/>
        <v>0</v>
      </c>
      <c r="K317" s="390">
        <f t="shared" si="149"/>
        <v>0</v>
      </c>
      <c r="L317" s="390">
        <f t="shared" si="150"/>
        <v>0</v>
      </c>
      <c r="M317" s="390">
        <f t="shared" si="151"/>
        <v>0</v>
      </c>
      <c r="N317" s="390">
        <f t="shared" si="152"/>
        <v>0</v>
      </c>
      <c r="O317" s="390">
        <f t="shared" si="153"/>
        <v>0</v>
      </c>
      <c r="P317" s="390">
        <f t="shared" si="154"/>
        <v>0</v>
      </c>
      <c r="Q317" s="390">
        <f t="shared" si="155"/>
        <v>0</v>
      </c>
      <c r="R317" s="405">
        <f t="shared" si="156"/>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1"/>
        <v>0</v>
      </c>
      <c r="D318" s="391">
        <f t="shared" si="142"/>
        <v>0</v>
      </c>
      <c r="E318" s="391">
        <f t="shared" si="143"/>
        <v>0</v>
      </c>
      <c r="F318" s="391">
        <f t="shared" si="144"/>
        <v>0</v>
      </c>
      <c r="G318" s="391">
        <f t="shared" si="145"/>
        <v>0</v>
      </c>
      <c r="H318" s="391">
        <f t="shared" si="146"/>
        <v>0</v>
      </c>
      <c r="I318" s="391">
        <f t="shared" si="147"/>
        <v>0</v>
      </c>
      <c r="J318" s="391">
        <f t="shared" si="148"/>
        <v>0</v>
      </c>
      <c r="K318" s="391">
        <f t="shared" si="149"/>
        <v>0</v>
      </c>
      <c r="L318" s="391">
        <f t="shared" si="150"/>
        <v>0</v>
      </c>
      <c r="M318" s="391">
        <f t="shared" si="151"/>
        <v>0</v>
      </c>
      <c r="N318" s="391">
        <f t="shared" si="152"/>
        <v>0</v>
      </c>
      <c r="O318" s="391">
        <f t="shared" si="153"/>
        <v>0</v>
      </c>
      <c r="P318" s="391">
        <f t="shared" si="154"/>
        <v>0</v>
      </c>
      <c r="Q318" s="391">
        <f t="shared" si="155"/>
        <v>0</v>
      </c>
      <c r="R318" s="406">
        <f t="shared" si="156"/>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1"/>
        <v>0</v>
      </c>
      <c r="D319" s="388">
        <f t="shared" si="142"/>
        <v>0</v>
      </c>
      <c r="E319" s="388">
        <f t="shared" si="143"/>
        <v>0</v>
      </c>
      <c r="F319" s="388">
        <f t="shared" si="144"/>
        <v>0</v>
      </c>
      <c r="G319" s="388">
        <f t="shared" si="145"/>
        <v>0</v>
      </c>
      <c r="H319" s="388">
        <f t="shared" si="146"/>
        <v>0</v>
      </c>
      <c r="I319" s="388">
        <f t="shared" si="147"/>
        <v>0</v>
      </c>
      <c r="J319" s="388">
        <f t="shared" si="148"/>
        <v>0</v>
      </c>
      <c r="K319" s="388">
        <f t="shared" si="149"/>
        <v>0</v>
      </c>
      <c r="L319" s="388">
        <f t="shared" si="150"/>
        <v>0</v>
      </c>
      <c r="M319" s="388">
        <f t="shared" si="151"/>
        <v>0</v>
      </c>
      <c r="N319" s="388">
        <f t="shared" si="152"/>
        <v>0</v>
      </c>
      <c r="O319" s="388">
        <f t="shared" si="153"/>
        <v>0</v>
      </c>
      <c r="P319" s="388">
        <f t="shared" si="154"/>
        <v>0</v>
      </c>
      <c r="Q319" s="388">
        <f t="shared" si="155"/>
        <v>0</v>
      </c>
      <c r="R319" s="404">
        <f t="shared" si="156"/>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1353</v>
      </c>
    </row>
    <row r="320" spans="2:99" outlineLevel="1">
      <c r="B320" s="47" t="str">
        <f>$B$166&amp;""</f>
        <v>Early</v>
      </c>
      <c r="C320" s="390">
        <f t="shared" si="141"/>
        <v>0</v>
      </c>
      <c r="D320" s="390">
        <f t="shared" si="142"/>
        <v>0</v>
      </c>
      <c r="E320" s="390">
        <f t="shared" si="143"/>
        <v>0</v>
      </c>
      <c r="F320" s="390">
        <f t="shared" si="144"/>
        <v>0</v>
      </c>
      <c r="G320" s="390">
        <f t="shared" si="145"/>
        <v>0</v>
      </c>
      <c r="H320" s="390">
        <f t="shared" si="146"/>
        <v>0</v>
      </c>
      <c r="I320" s="390">
        <f t="shared" si="147"/>
        <v>0</v>
      </c>
      <c r="J320" s="390">
        <f t="shared" si="148"/>
        <v>0</v>
      </c>
      <c r="K320" s="390">
        <f t="shared" si="149"/>
        <v>0</v>
      </c>
      <c r="L320" s="390">
        <f t="shared" si="150"/>
        <v>0</v>
      </c>
      <c r="M320" s="390">
        <f t="shared" si="151"/>
        <v>0</v>
      </c>
      <c r="N320" s="390">
        <f t="shared" si="152"/>
        <v>0</v>
      </c>
      <c r="O320" s="390">
        <f t="shared" si="153"/>
        <v>0</v>
      </c>
      <c r="P320" s="390">
        <f t="shared" si="154"/>
        <v>0</v>
      </c>
      <c r="Q320" s="390">
        <f t="shared" si="155"/>
        <v>0</v>
      </c>
      <c r="R320" s="405">
        <f t="shared" si="156"/>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1"/>
        <v>0</v>
      </c>
      <c r="D321" s="390">
        <f t="shared" si="142"/>
        <v>0</v>
      </c>
      <c r="E321" s="390">
        <f t="shared" si="143"/>
        <v>0</v>
      </c>
      <c r="F321" s="390">
        <f t="shared" si="144"/>
        <v>0</v>
      </c>
      <c r="G321" s="390">
        <f t="shared" si="145"/>
        <v>0</v>
      </c>
      <c r="H321" s="390">
        <f t="shared" si="146"/>
        <v>0</v>
      </c>
      <c r="I321" s="390">
        <f t="shared" si="147"/>
        <v>0</v>
      </c>
      <c r="J321" s="390">
        <f t="shared" si="148"/>
        <v>0</v>
      </c>
      <c r="K321" s="390">
        <f t="shared" si="149"/>
        <v>0</v>
      </c>
      <c r="L321" s="390">
        <f t="shared" si="150"/>
        <v>0</v>
      </c>
      <c r="M321" s="390">
        <f t="shared" si="151"/>
        <v>0</v>
      </c>
      <c r="N321" s="390">
        <f t="shared" si="152"/>
        <v>0</v>
      </c>
      <c r="O321" s="390">
        <f t="shared" si="153"/>
        <v>0</v>
      </c>
      <c r="P321" s="390">
        <f t="shared" si="154"/>
        <v>0</v>
      </c>
      <c r="Q321" s="390">
        <f t="shared" si="155"/>
        <v>0</v>
      </c>
      <c r="R321" s="405">
        <f t="shared" si="156"/>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1"/>
        <v>0</v>
      </c>
      <c r="D322" s="390">
        <f t="shared" si="142"/>
        <v>0</v>
      </c>
      <c r="E322" s="390">
        <f t="shared" si="143"/>
        <v>0</v>
      </c>
      <c r="F322" s="390">
        <f t="shared" si="144"/>
        <v>0</v>
      </c>
      <c r="G322" s="390">
        <f t="shared" si="145"/>
        <v>0</v>
      </c>
      <c r="H322" s="390">
        <f t="shared" si="146"/>
        <v>0</v>
      </c>
      <c r="I322" s="390">
        <f t="shared" si="147"/>
        <v>0</v>
      </c>
      <c r="J322" s="390">
        <f t="shared" si="148"/>
        <v>0</v>
      </c>
      <c r="K322" s="390">
        <f t="shared" si="149"/>
        <v>0</v>
      </c>
      <c r="L322" s="390">
        <f t="shared" si="150"/>
        <v>0</v>
      </c>
      <c r="M322" s="390">
        <f t="shared" si="151"/>
        <v>0</v>
      </c>
      <c r="N322" s="390">
        <f t="shared" si="152"/>
        <v>0</v>
      </c>
      <c r="O322" s="390">
        <f t="shared" si="153"/>
        <v>0</v>
      </c>
      <c r="P322" s="390">
        <f t="shared" si="154"/>
        <v>0</v>
      </c>
      <c r="Q322" s="390">
        <f t="shared" si="155"/>
        <v>0</v>
      </c>
      <c r="R322" s="405">
        <f t="shared" si="156"/>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1"/>
        <v>0</v>
      </c>
      <c r="D323" s="390">
        <f t="shared" si="142"/>
        <v>0</v>
      </c>
      <c r="E323" s="390">
        <f t="shared" si="143"/>
        <v>0</v>
      </c>
      <c r="F323" s="390">
        <f t="shared" si="144"/>
        <v>0</v>
      </c>
      <c r="G323" s="390">
        <f t="shared" si="145"/>
        <v>0</v>
      </c>
      <c r="H323" s="390">
        <f t="shared" si="146"/>
        <v>0</v>
      </c>
      <c r="I323" s="390">
        <f t="shared" si="147"/>
        <v>0</v>
      </c>
      <c r="J323" s="390">
        <f t="shared" si="148"/>
        <v>0</v>
      </c>
      <c r="K323" s="390">
        <f t="shared" si="149"/>
        <v>0</v>
      </c>
      <c r="L323" s="390">
        <f t="shared" si="150"/>
        <v>0</v>
      </c>
      <c r="M323" s="390">
        <f t="shared" si="151"/>
        <v>0</v>
      </c>
      <c r="N323" s="390">
        <f t="shared" si="152"/>
        <v>0</v>
      </c>
      <c r="O323" s="390">
        <f t="shared" si="153"/>
        <v>0</v>
      </c>
      <c r="P323" s="390">
        <f t="shared" si="154"/>
        <v>0</v>
      </c>
      <c r="Q323" s="390">
        <f t="shared" si="155"/>
        <v>0</v>
      </c>
      <c r="R323" s="405">
        <f t="shared" si="156"/>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1"/>
        <v>0</v>
      </c>
      <c r="D324" s="390">
        <f t="shared" si="142"/>
        <v>0</v>
      </c>
      <c r="E324" s="390">
        <f t="shared" si="143"/>
        <v>0</v>
      </c>
      <c r="F324" s="390">
        <f t="shared" si="144"/>
        <v>0</v>
      </c>
      <c r="G324" s="390">
        <f t="shared" si="145"/>
        <v>0</v>
      </c>
      <c r="H324" s="390">
        <f t="shared" si="146"/>
        <v>0</v>
      </c>
      <c r="I324" s="390">
        <f t="shared" si="147"/>
        <v>0</v>
      </c>
      <c r="J324" s="390">
        <f t="shared" si="148"/>
        <v>0</v>
      </c>
      <c r="K324" s="390">
        <f t="shared" si="149"/>
        <v>0</v>
      </c>
      <c r="L324" s="390">
        <f t="shared" si="150"/>
        <v>0</v>
      </c>
      <c r="M324" s="390">
        <f t="shared" si="151"/>
        <v>0</v>
      </c>
      <c r="N324" s="390">
        <f t="shared" si="152"/>
        <v>0</v>
      </c>
      <c r="O324" s="390">
        <f t="shared" si="153"/>
        <v>0</v>
      </c>
      <c r="P324" s="390">
        <f t="shared" si="154"/>
        <v>0</v>
      </c>
      <c r="Q324" s="390">
        <f t="shared" si="155"/>
        <v>0</v>
      </c>
      <c r="R324" s="405">
        <f t="shared" si="156"/>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1620</v>
      </c>
      <c r="C325" s="390">
        <f t="shared" si="141"/>
        <v>0</v>
      </c>
      <c r="D325" s="390">
        <f t="shared" si="142"/>
        <v>0</v>
      </c>
      <c r="E325" s="390">
        <f t="shared" si="143"/>
        <v>0</v>
      </c>
      <c r="F325" s="390">
        <f t="shared" si="144"/>
        <v>0</v>
      </c>
      <c r="G325" s="390">
        <f t="shared" si="145"/>
        <v>0</v>
      </c>
      <c r="H325" s="390">
        <f t="shared" si="146"/>
        <v>0</v>
      </c>
      <c r="I325" s="390">
        <f t="shared" si="147"/>
        <v>0</v>
      </c>
      <c r="J325" s="390">
        <f t="shared" si="148"/>
        <v>0</v>
      </c>
      <c r="K325" s="390">
        <f t="shared" si="149"/>
        <v>0</v>
      </c>
      <c r="L325" s="390">
        <f t="shared" si="150"/>
        <v>0</v>
      </c>
      <c r="M325" s="390">
        <f t="shared" si="151"/>
        <v>0</v>
      </c>
      <c r="N325" s="390">
        <f t="shared" si="152"/>
        <v>0</v>
      </c>
      <c r="O325" s="390">
        <f t="shared" si="153"/>
        <v>0</v>
      </c>
      <c r="P325" s="390">
        <f t="shared" si="154"/>
        <v>0</v>
      </c>
      <c r="Q325" s="390">
        <f t="shared" si="155"/>
        <v>0</v>
      </c>
      <c r="R325" s="405">
        <f t="shared" si="156"/>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1"/>
        <v>0</v>
      </c>
      <c r="D326" s="391">
        <f t="shared" si="142"/>
        <v>0</v>
      </c>
      <c r="E326" s="391">
        <f t="shared" si="143"/>
        <v>0</v>
      </c>
      <c r="F326" s="391">
        <f t="shared" si="144"/>
        <v>0</v>
      </c>
      <c r="G326" s="391">
        <f t="shared" si="145"/>
        <v>0</v>
      </c>
      <c r="H326" s="391">
        <f t="shared" si="146"/>
        <v>0</v>
      </c>
      <c r="I326" s="391">
        <f t="shared" si="147"/>
        <v>0</v>
      </c>
      <c r="J326" s="391">
        <f t="shared" si="148"/>
        <v>0</v>
      </c>
      <c r="K326" s="391">
        <f t="shared" si="149"/>
        <v>0</v>
      </c>
      <c r="L326" s="391">
        <f t="shared" si="150"/>
        <v>0</v>
      </c>
      <c r="M326" s="391">
        <f t="shared" si="151"/>
        <v>0</v>
      </c>
      <c r="N326" s="391">
        <f t="shared" si="152"/>
        <v>0</v>
      </c>
      <c r="O326" s="391">
        <f t="shared" si="153"/>
        <v>0</v>
      </c>
      <c r="P326" s="391">
        <f t="shared" si="154"/>
        <v>0</v>
      </c>
      <c r="Q326" s="391">
        <f t="shared" si="155"/>
        <v>0</v>
      </c>
      <c r="R326" s="406">
        <f t="shared" si="156"/>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1070</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1723</v>
      </c>
      <c r="AJ330" s="108"/>
      <c r="AK330" s="108"/>
      <c r="AL330" s="108"/>
      <c r="AM330" s="108"/>
      <c r="AN330" s="108"/>
      <c r="AO330" s="108"/>
      <c r="AP330" s="108"/>
      <c r="AQ330" s="108"/>
      <c r="AR330" s="108"/>
      <c r="AS330" s="108"/>
      <c r="AT330" s="108"/>
      <c r="AU330" s="108"/>
      <c r="AV330" s="108"/>
      <c r="AW330" s="108"/>
      <c r="AX330" s="425"/>
      <c r="AY330" s="413" t="s">
        <v>1724</v>
      </c>
      <c r="AZ330" s="108"/>
      <c r="BA330" s="108"/>
      <c r="BB330" s="108"/>
      <c r="BC330" s="108"/>
      <c r="BD330" s="108"/>
      <c r="BE330" s="108"/>
      <c r="BF330" s="108"/>
      <c r="BG330" s="108"/>
      <c r="BH330" s="108"/>
      <c r="BI330" s="108"/>
      <c r="BJ330" s="108"/>
      <c r="BK330" s="108"/>
      <c r="BL330" s="108"/>
      <c r="BM330" s="108"/>
      <c r="BN330" s="425"/>
      <c r="BO330" s="413" t="s">
        <v>1724</v>
      </c>
      <c r="BP330" s="108"/>
      <c r="BQ330" s="108"/>
      <c r="BR330" s="108"/>
      <c r="BS330" s="108"/>
      <c r="BT330" s="108"/>
      <c r="BU330" s="108"/>
      <c r="BV330" s="108"/>
      <c r="BW330" s="108"/>
      <c r="BX330" s="108"/>
      <c r="BY330" s="108"/>
      <c r="BZ330" s="108"/>
      <c r="CA330" s="108"/>
      <c r="CB330" s="108"/>
      <c r="CC330" s="108"/>
      <c r="CD330" s="425"/>
      <c r="CE330" s="413" t="s">
        <v>1723</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1348</v>
      </c>
      <c r="D332" s="18" t="s">
        <v>1349</v>
      </c>
      <c r="E332" s="18" t="s">
        <v>1350</v>
      </c>
      <c r="F332" s="18" t="s">
        <v>1351</v>
      </c>
      <c r="G332" s="18" t="s">
        <v>1348</v>
      </c>
      <c r="H332" s="18" t="s">
        <v>1349</v>
      </c>
      <c r="I332" s="18" t="s">
        <v>1350</v>
      </c>
      <c r="J332" s="18" t="s">
        <v>1351</v>
      </c>
      <c r="K332" s="18" t="s">
        <v>1348</v>
      </c>
      <c r="L332" s="18" t="s">
        <v>1349</v>
      </c>
      <c r="M332" s="18" t="s">
        <v>1350</v>
      </c>
      <c r="N332" s="18" t="s">
        <v>1351</v>
      </c>
      <c r="O332" s="18" t="s">
        <v>1348</v>
      </c>
      <c r="P332" s="18" t="s">
        <v>1349</v>
      </c>
      <c r="Q332" s="18" t="s">
        <v>1350</v>
      </c>
      <c r="R332" s="18" t="s">
        <v>1351</v>
      </c>
      <c r="S332" s="417" t="s">
        <v>1348</v>
      </c>
      <c r="T332" s="18" t="s">
        <v>1349</v>
      </c>
      <c r="U332" s="18" t="s">
        <v>1350</v>
      </c>
      <c r="V332" s="18" t="s">
        <v>1351</v>
      </c>
      <c r="W332" s="18" t="s">
        <v>1348</v>
      </c>
      <c r="X332" s="18" t="s">
        <v>1349</v>
      </c>
      <c r="Y332" s="18" t="s">
        <v>1350</v>
      </c>
      <c r="Z332" s="18" t="s">
        <v>1351</v>
      </c>
      <c r="AA332" s="18" t="s">
        <v>1348</v>
      </c>
      <c r="AB332" s="18" t="s">
        <v>1349</v>
      </c>
      <c r="AC332" s="18" t="s">
        <v>1350</v>
      </c>
      <c r="AD332" s="18" t="s">
        <v>1351</v>
      </c>
      <c r="AE332" s="18" t="s">
        <v>1348</v>
      </c>
      <c r="AF332" s="18" t="s">
        <v>1349</v>
      </c>
      <c r="AG332" s="18" t="s">
        <v>1350</v>
      </c>
      <c r="AH332" s="428" t="s">
        <v>1351</v>
      </c>
      <c r="AI332" s="417" t="s">
        <v>1348</v>
      </c>
      <c r="AJ332" s="18" t="s">
        <v>1349</v>
      </c>
      <c r="AK332" s="18" t="s">
        <v>1350</v>
      </c>
      <c r="AL332" s="18" t="s">
        <v>1351</v>
      </c>
      <c r="AM332" s="18" t="s">
        <v>1348</v>
      </c>
      <c r="AN332" s="18" t="s">
        <v>1349</v>
      </c>
      <c r="AO332" s="18" t="s">
        <v>1350</v>
      </c>
      <c r="AP332" s="18" t="s">
        <v>1351</v>
      </c>
      <c r="AQ332" s="18" t="s">
        <v>1348</v>
      </c>
      <c r="AR332" s="18" t="s">
        <v>1349</v>
      </c>
      <c r="AS332" s="18" t="s">
        <v>1350</v>
      </c>
      <c r="AT332" s="18" t="s">
        <v>1351</v>
      </c>
      <c r="AU332" s="18" t="s">
        <v>1348</v>
      </c>
      <c r="AV332" s="18" t="s">
        <v>1349</v>
      </c>
      <c r="AW332" s="18" t="s">
        <v>1350</v>
      </c>
      <c r="AX332" s="428" t="s">
        <v>1351</v>
      </c>
      <c r="AY332" s="417" t="s">
        <v>1348</v>
      </c>
      <c r="AZ332" s="18" t="s">
        <v>1349</v>
      </c>
      <c r="BA332" s="18" t="s">
        <v>1350</v>
      </c>
      <c r="BB332" s="18" t="s">
        <v>1351</v>
      </c>
      <c r="BC332" s="18" t="s">
        <v>1348</v>
      </c>
      <c r="BD332" s="18" t="s">
        <v>1349</v>
      </c>
      <c r="BE332" s="18" t="s">
        <v>1350</v>
      </c>
      <c r="BF332" s="18" t="s">
        <v>1351</v>
      </c>
      <c r="BG332" s="18" t="s">
        <v>1348</v>
      </c>
      <c r="BH332" s="18" t="s">
        <v>1349</v>
      </c>
      <c r="BI332" s="18" t="s">
        <v>1350</v>
      </c>
      <c r="BJ332" s="18" t="s">
        <v>1351</v>
      </c>
      <c r="BK332" s="18" t="s">
        <v>1348</v>
      </c>
      <c r="BL332" s="18" t="s">
        <v>1349</v>
      </c>
      <c r="BM332" s="18" t="s">
        <v>1350</v>
      </c>
      <c r="BN332" s="428" t="s">
        <v>1351</v>
      </c>
      <c r="BO332" s="417" t="s">
        <v>1348</v>
      </c>
      <c r="BP332" s="18" t="s">
        <v>1349</v>
      </c>
      <c r="BQ332" s="18" t="s">
        <v>1350</v>
      </c>
      <c r="BR332" s="18" t="s">
        <v>1351</v>
      </c>
      <c r="BS332" s="18" t="s">
        <v>1348</v>
      </c>
      <c r="BT332" s="18" t="s">
        <v>1349</v>
      </c>
      <c r="BU332" s="18" t="s">
        <v>1350</v>
      </c>
      <c r="BV332" s="18" t="s">
        <v>1351</v>
      </c>
      <c r="BW332" s="18" t="s">
        <v>1348</v>
      </c>
      <c r="BX332" s="18" t="s">
        <v>1349</v>
      </c>
      <c r="BY332" s="18" t="s">
        <v>1350</v>
      </c>
      <c r="BZ332" s="18" t="s">
        <v>1351</v>
      </c>
      <c r="CA332" s="18" t="s">
        <v>1348</v>
      </c>
      <c r="CB332" s="18" t="s">
        <v>1349</v>
      </c>
      <c r="CC332" s="18" t="s">
        <v>1350</v>
      </c>
      <c r="CD332" s="428" t="s">
        <v>1351</v>
      </c>
      <c r="CE332" s="417" t="s">
        <v>1348</v>
      </c>
      <c r="CF332" s="18" t="s">
        <v>1349</v>
      </c>
      <c r="CG332" s="18" t="s">
        <v>1350</v>
      </c>
      <c r="CH332" s="18" t="s">
        <v>1351</v>
      </c>
      <c r="CI332" s="18" t="s">
        <v>1348</v>
      </c>
      <c r="CJ332" s="18" t="s">
        <v>1349</v>
      </c>
      <c r="CK332" s="18" t="s">
        <v>1350</v>
      </c>
      <c r="CL332" s="18" t="s">
        <v>1351</v>
      </c>
      <c r="CM332" s="18" t="s">
        <v>1348</v>
      </c>
      <c r="CN332" s="18" t="s">
        <v>1349</v>
      </c>
      <c r="CO332" s="18" t="s">
        <v>1350</v>
      </c>
      <c r="CP332" s="18" t="s">
        <v>1351</v>
      </c>
      <c r="CQ332" s="18" t="s">
        <v>1348</v>
      </c>
      <c r="CR332" s="18" t="s">
        <v>1349</v>
      </c>
      <c r="CS332" s="18" t="s">
        <v>1350</v>
      </c>
      <c r="CT332" s="428" t="s">
        <v>1351</v>
      </c>
    </row>
    <row r="333" spans="1:99" ht="24.5" outlineLevel="2">
      <c r="B333" s="46" t="str">
        <f>"Grazing Intensity 1
"&amp;$B$165&amp;": Ewe Lambs"</f>
        <v>Grazing Intensity 1
Standard (7mo): Ewe Lambs</v>
      </c>
      <c r="C333" s="54">
        <f t="shared" ref="C333:C386" si="157">CHOOSE(d.Region,S333,AI333,AY333)</f>
        <v>0</v>
      </c>
      <c r="D333" s="54">
        <f t="shared" ref="D333:D386" si="158">CHOOSE(d.Region,T333,AJ333,AZ333)</f>
        <v>0</v>
      </c>
      <c r="E333" s="54">
        <f t="shared" ref="E333:E386" si="159">CHOOSE(d.Region,U333,AK333,BA333)</f>
        <v>0</v>
      </c>
      <c r="F333" s="54">
        <f t="shared" ref="F333:F386" si="160">CHOOSE(d.Region,V333,AL333,BB333)</f>
        <v>0</v>
      </c>
      <c r="G333" s="54">
        <f t="shared" ref="G333:G386" si="161">CHOOSE(d.Region,W333,AM333,BC333)</f>
        <v>0</v>
      </c>
      <c r="H333" s="54">
        <f t="shared" ref="H333:H386" si="162">CHOOSE(d.Region,X333,AN333,BD333)</f>
        <v>0</v>
      </c>
      <c r="I333" s="54">
        <f t="shared" ref="I333:I386" si="163">CHOOSE(d.Region,Y333,AO333,BE333)</f>
        <v>0</v>
      </c>
      <c r="J333" s="54">
        <f t="shared" ref="J333:J386" si="164">CHOOSE(d.Region,Z333,AP333,BF333)</f>
        <v>0</v>
      </c>
      <c r="K333" s="54">
        <f t="shared" ref="K333:K386" si="165">CHOOSE(d.Region,AA333,AQ333,BG333)</f>
        <v>0</v>
      </c>
      <c r="L333" s="54">
        <f t="shared" ref="L333:L386" si="166">CHOOSE(d.Region,AB333,AR333,BH333)</f>
        <v>0</v>
      </c>
      <c r="M333" s="54">
        <f t="shared" ref="M333:M386" si="167">CHOOSE(d.Region,AC333,AS333,BI333)</f>
        <v>0</v>
      </c>
      <c r="N333" s="54">
        <f t="shared" ref="N333:N386" si="168">CHOOSE(d.Region,AD333,AT333,BJ333)</f>
        <v>0</v>
      </c>
      <c r="O333" s="54">
        <f t="shared" ref="O333:O386" si="169">CHOOSE(d.Region,AE333,AU333,BK333)</f>
        <v>0</v>
      </c>
      <c r="P333" s="54">
        <f t="shared" ref="P333:P386" si="170">CHOOSE(d.Region,AF333,AV333,BL333)</f>
        <v>0</v>
      </c>
      <c r="Q333" s="54">
        <f t="shared" ref="Q333:Q386" si="171">CHOOSE(d.Region,AG333,AW333,BM333)</f>
        <v>0</v>
      </c>
      <c r="R333" s="407">
        <f t="shared" ref="R333:R386" si="172">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1068</v>
      </c>
      <c r="C334" s="224">
        <f t="shared" si="157"/>
        <v>0</v>
      </c>
      <c r="D334" s="224">
        <f t="shared" si="158"/>
        <v>0</v>
      </c>
      <c r="E334" s="224">
        <f t="shared" si="159"/>
        <v>0</v>
      </c>
      <c r="F334" s="224">
        <f t="shared" si="160"/>
        <v>0</v>
      </c>
      <c r="G334" s="224">
        <f t="shared" si="161"/>
        <v>0</v>
      </c>
      <c r="H334" s="224">
        <f t="shared" si="162"/>
        <v>0</v>
      </c>
      <c r="I334" s="224">
        <f t="shared" si="163"/>
        <v>0</v>
      </c>
      <c r="J334" s="224">
        <f t="shared" si="164"/>
        <v>0</v>
      </c>
      <c r="K334" s="224">
        <f t="shared" si="165"/>
        <v>0</v>
      </c>
      <c r="L334" s="224">
        <f t="shared" si="166"/>
        <v>0</v>
      </c>
      <c r="M334" s="224">
        <f t="shared" si="167"/>
        <v>0</v>
      </c>
      <c r="N334" s="224">
        <f t="shared" si="168"/>
        <v>0</v>
      </c>
      <c r="O334" s="224">
        <f t="shared" si="169"/>
        <v>0</v>
      </c>
      <c r="P334" s="224">
        <f t="shared" si="170"/>
        <v>0</v>
      </c>
      <c r="Q334" s="224">
        <f t="shared" si="171"/>
        <v>0</v>
      </c>
      <c r="R334" s="408">
        <f t="shared" si="172"/>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1069</v>
      </c>
      <c r="C335" s="55">
        <f t="shared" si="157"/>
        <v>0</v>
      </c>
      <c r="D335" s="55">
        <f t="shared" si="158"/>
        <v>0</v>
      </c>
      <c r="E335" s="55">
        <f t="shared" si="159"/>
        <v>0</v>
      </c>
      <c r="F335" s="55">
        <f t="shared" si="160"/>
        <v>0</v>
      </c>
      <c r="G335" s="55">
        <f t="shared" si="161"/>
        <v>0</v>
      </c>
      <c r="H335" s="55">
        <f t="shared" si="162"/>
        <v>0</v>
      </c>
      <c r="I335" s="55">
        <f t="shared" si="163"/>
        <v>0</v>
      </c>
      <c r="J335" s="55">
        <f t="shared" si="164"/>
        <v>0</v>
      </c>
      <c r="K335" s="55">
        <f t="shared" si="165"/>
        <v>0</v>
      </c>
      <c r="L335" s="55">
        <f t="shared" si="166"/>
        <v>0</v>
      </c>
      <c r="M335" s="55">
        <f t="shared" si="167"/>
        <v>0</v>
      </c>
      <c r="N335" s="55">
        <f t="shared" si="168"/>
        <v>0</v>
      </c>
      <c r="O335" s="55">
        <f t="shared" si="169"/>
        <v>0</v>
      </c>
      <c r="P335" s="55">
        <f t="shared" si="170"/>
        <v>0</v>
      </c>
      <c r="Q335" s="55">
        <f t="shared" si="171"/>
        <v>0</v>
      </c>
      <c r="R335" s="409">
        <f t="shared" si="172"/>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7"/>
        <v>0</v>
      </c>
      <c r="D336" s="54">
        <f t="shared" si="158"/>
        <v>0</v>
      </c>
      <c r="E336" s="54">
        <f t="shared" si="159"/>
        <v>0</v>
      </c>
      <c r="F336" s="54">
        <f t="shared" si="160"/>
        <v>0</v>
      </c>
      <c r="G336" s="54">
        <f t="shared" si="161"/>
        <v>0</v>
      </c>
      <c r="H336" s="54">
        <f t="shared" si="162"/>
        <v>0</v>
      </c>
      <c r="I336" s="54">
        <f t="shared" si="163"/>
        <v>0</v>
      </c>
      <c r="J336" s="54">
        <f t="shared" si="164"/>
        <v>0</v>
      </c>
      <c r="K336" s="54">
        <f t="shared" si="165"/>
        <v>0</v>
      </c>
      <c r="L336" s="54">
        <f t="shared" si="166"/>
        <v>0</v>
      </c>
      <c r="M336" s="54">
        <f t="shared" si="167"/>
        <v>0</v>
      </c>
      <c r="N336" s="54">
        <f t="shared" si="168"/>
        <v>0</v>
      </c>
      <c r="O336" s="54">
        <f t="shared" si="169"/>
        <v>0</v>
      </c>
      <c r="P336" s="54">
        <f t="shared" si="170"/>
        <v>0</v>
      </c>
      <c r="Q336" s="54">
        <f t="shared" si="171"/>
        <v>0</v>
      </c>
      <c r="R336" s="407">
        <f t="shared" si="172"/>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1068</v>
      </c>
      <c r="C337" s="224">
        <f t="shared" si="157"/>
        <v>0</v>
      </c>
      <c r="D337" s="224">
        <f t="shared" si="158"/>
        <v>0</v>
      </c>
      <c r="E337" s="224">
        <f t="shared" si="159"/>
        <v>0</v>
      </c>
      <c r="F337" s="224">
        <f t="shared" si="160"/>
        <v>0</v>
      </c>
      <c r="G337" s="224">
        <f t="shared" si="161"/>
        <v>0</v>
      </c>
      <c r="H337" s="224">
        <f t="shared" si="162"/>
        <v>0</v>
      </c>
      <c r="I337" s="224">
        <f t="shared" si="163"/>
        <v>0</v>
      </c>
      <c r="J337" s="224">
        <f t="shared" si="164"/>
        <v>0</v>
      </c>
      <c r="K337" s="224">
        <f t="shared" si="165"/>
        <v>0</v>
      </c>
      <c r="L337" s="224">
        <f t="shared" si="166"/>
        <v>0</v>
      </c>
      <c r="M337" s="224">
        <f t="shared" si="167"/>
        <v>0</v>
      </c>
      <c r="N337" s="224">
        <f t="shared" si="168"/>
        <v>0</v>
      </c>
      <c r="O337" s="224">
        <f t="shared" si="169"/>
        <v>0</v>
      </c>
      <c r="P337" s="224">
        <f t="shared" si="170"/>
        <v>0</v>
      </c>
      <c r="Q337" s="224">
        <f t="shared" si="171"/>
        <v>0</v>
      </c>
      <c r="R337" s="408">
        <f t="shared" si="172"/>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1069</v>
      </c>
      <c r="C338" s="55">
        <f t="shared" si="157"/>
        <v>0</v>
      </c>
      <c r="D338" s="55">
        <f t="shared" si="158"/>
        <v>0</v>
      </c>
      <c r="E338" s="55">
        <f t="shared" si="159"/>
        <v>0</v>
      </c>
      <c r="F338" s="55">
        <f t="shared" si="160"/>
        <v>0</v>
      </c>
      <c r="G338" s="55">
        <f t="shared" si="161"/>
        <v>0</v>
      </c>
      <c r="H338" s="55">
        <f t="shared" si="162"/>
        <v>0</v>
      </c>
      <c r="I338" s="55">
        <f t="shared" si="163"/>
        <v>0</v>
      </c>
      <c r="J338" s="55">
        <f t="shared" si="164"/>
        <v>0</v>
      </c>
      <c r="K338" s="55">
        <f t="shared" si="165"/>
        <v>0</v>
      </c>
      <c r="L338" s="55">
        <f t="shared" si="166"/>
        <v>0</v>
      </c>
      <c r="M338" s="55">
        <f t="shared" si="167"/>
        <v>0</v>
      </c>
      <c r="N338" s="55">
        <f t="shared" si="168"/>
        <v>0</v>
      </c>
      <c r="O338" s="55">
        <f t="shared" si="169"/>
        <v>0</v>
      </c>
      <c r="P338" s="55">
        <f t="shared" si="170"/>
        <v>0</v>
      </c>
      <c r="Q338" s="55">
        <f t="shared" si="171"/>
        <v>0</v>
      </c>
      <c r="R338" s="409">
        <f t="shared" si="172"/>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7"/>
        <v>0</v>
      </c>
      <c r="D339" s="54">
        <f t="shared" si="158"/>
        <v>0</v>
      </c>
      <c r="E339" s="54">
        <f t="shared" si="159"/>
        <v>0</v>
      </c>
      <c r="F339" s="54">
        <f t="shared" si="160"/>
        <v>0</v>
      </c>
      <c r="G339" s="54">
        <f t="shared" si="161"/>
        <v>0</v>
      </c>
      <c r="H339" s="54">
        <f t="shared" si="162"/>
        <v>0</v>
      </c>
      <c r="I339" s="54">
        <f t="shared" si="163"/>
        <v>0</v>
      </c>
      <c r="J339" s="54">
        <f t="shared" si="164"/>
        <v>0</v>
      </c>
      <c r="K339" s="54">
        <f t="shared" si="165"/>
        <v>0</v>
      </c>
      <c r="L339" s="54">
        <f t="shared" si="166"/>
        <v>0</v>
      </c>
      <c r="M339" s="54">
        <f t="shared" si="167"/>
        <v>0</v>
      </c>
      <c r="N339" s="54">
        <f t="shared" si="168"/>
        <v>0</v>
      </c>
      <c r="O339" s="54">
        <f t="shared" si="169"/>
        <v>0</v>
      </c>
      <c r="P339" s="54">
        <f t="shared" si="170"/>
        <v>0</v>
      </c>
      <c r="Q339" s="54">
        <f t="shared" si="171"/>
        <v>0</v>
      </c>
      <c r="R339" s="407">
        <f t="shared" si="172"/>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1068</v>
      </c>
      <c r="C340" s="224">
        <f t="shared" si="157"/>
        <v>0</v>
      </c>
      <c r="D340" s="224">
        <f t="shared" si="158"/>
        <v>0</v>
      </c>
      <c r="E340" s="224">
        <f t="shared" si="159"/>
        <v>0</v>
      </c>
      <c r="F340" s="224">
        <f t="shared" si="160"/>
        <v>0</v>
      </c>
      <c r="G340" s="224">
        <f t="shared" si="161"/>
        <v>0</v>
      </c>
      <c r="H340" s="224">
        <f t="shared" si="162"/>
        <v>0</v>
      </c>
      <c r="I340" s="224">
        <f t="shared" si="163"/>
        <v>0</v>
      </c>
      <c r="J340" s="224">
        <f t="shared" si="164"/>
        <v>0</v>
      </c>
      <c r="K340" s="224">
        <f t="shared" si="165"/>
        <v>0</v>
      </c>
      <c r="L340" s="224">
        <f t="shared" si="166"/>
        <v>0</v>
      </c>
      <c r="M340" s="224">
        <f t="shared" si="167"/>
        <v>0</v>
      </c>
      <c r="N340" s="224">
        <f t="shared" si="168"/>
        <v>0</v>
      </c>
      <c r="O340" s="224">
        <f t="shared" si="169"/>
        <v>0</v>
      </c>
      <c r="P340" s="224">
        <f t="shared" si="170"/>
        <v>0</v>
      </c>
      <c r="Q340" s="224">
        <f t="shared" si="171"/>
        <v>0</v>
      </c>
      <c r="R340" s="408">
        <f t="shared" si="172"/>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1069</v>
      </c>
      <c r="C341" s="55">
        <f t="shared" si="157"/>
        <v>0</v>
      </c>
      <c r="D341" s="55">
        <f t="shared" si="158"/>
        <v>0</v>
      </c>
      <c r="E341" s="55">
        <f t="shared" si="159"/>
        <v>0</v>
      </c>
      <c r="F341" s="55">
        <f t="shared" si="160"/>
        <v>0</v>
      </c>
      <c r="G341" s="55">
        <f t="shared" si="161"/>
        <v>0</v>
      </c>
      <c r="H341" s="55">
        <f t="shared" si="162"/>
        <v>0</v>
      </c>
      <c r="I341" s="55">
        <f t="shared" si="163"/>
        <v>0</v>
      </c>
      <c r="J341" s="55">
        <f t="shared" si="164"/>
        <v>0</v>
      </c>
      <c r="K341" s="55">
        <f t="shared" si="165"/>
        <v>0</v>
      </c>
      <c r="L341" s="55">
        <f t="shared" si="166"/>
        <v>0</v>
      </c>
      <c r="M341" s="55">
        <f t="shared" si="167"/>
        <v>0</v>
      </c>
      <c r="N341" s="55">
        <f t="shared" si="168"/>
        <v>0</v>
      </c>
      <c r="O341" s="55">
        <f t="shared" si="169"/>
        <v>0</v>
      </c>
      <c r="P341" s="55">
        <f t="shared" si="170"/>
        <v>0</v>
      </c>
      <c r="Q341" s="55">
        <f t="shared" si="171"/>
        <v>0</v>
      </c>
      <c r="R341" s="409">
        <f t="shared" si="172"/>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7"/>
        <v>0</v>
      </c>
      <c r="D342" s="54">
        <f t="shared" si="158"/>
        <v>0</v>
      </c>
      <c r="E342" s="54">
        <f t="shared" si="159"/>
        <v>0</v>
      </c>
      <c r="F342" s="54">
        <f t="shared" si="160"/>
        <v>0</v>
      </c>
      <c r="G342" s="54">
        <f t="shared" si="161"/>
        <v>0</v>
      </c>
      <c r="H342" s="54">
        <f t="shared" si="162"/>
        <v>0</v>
      </c>
      <c r="I342" s="54">
        <f t="shared" si="163"/>
        <v>0</v>
      </c>
      <c r="J342" s="54">
        <f t="shared" si="164"/>
        <v>0</v>
      </c>
      <c r="K342" s="54">
        <f t="shared" si="165"/>
        <v>0</v>
      </c>
      <c r="L342" s="54">
        <f t="shared" si="166"/>
        <v>0</v>
      </c>
      <c r="M342" s="54">
        <f t="shared" si="167"/>
        <v>0</v>
      </c>
      <c r="N342" s="54">
        <f t="shared" si="168"/>
        <v>0</v>
      </c>
      <c r="O342" s="54">
        <f t="shared" si="169"/>
        <v>0</v>
      </c>
      <c r="P342" s="54">
        <f t="shared" si="170"/>
        <v>0</v>
      </c>
      <c r="Q342" s="54">
        <f t="shared" si="171"/>
        <v>0</v>
      </c>
      <c r="R342" s="407">
        <f t="shared" si="172"/>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1068</v>
      </c>
      <c r="C343" s="224">
        <f t="shared" si="157"/>
        <v>0</v>
      </c>
      <c r="D343" s="224">
        <f t="shared" si="158"/>
        <v>0</v>
      </c>
      <c r="E343" s="224">
        <f t="shared" si="159"/>
        <v>0</v>
      </c>
      <c r="F343" s="224">
        <f t="shared" si="160"/>
        <v>0</v>
      </c>
      <c r="G343" s="224">
        <f t="shared" si="161"/>
        <v>0</v>
      </c>
      <c r="H343" s="224">
        <f t="shared" si="162"/>
        <v>0</v>
      </c>
      <c r="I343" s="224">
        <f t="shared" si="163"/>
        <v>0</v>
      </c>
      <c r="J343" s="224">
        <f t="shared" si="164"/>
        <v>0</v>
      </c>
      <c r="K343" s="224">
        <f t="shared" si="165"/>
        <v>0</v>
      </c>
      <c r="L343" s="224">
        <f t="shared" si="166"/>
        <v>0</v>
      </c>
      <c r="M343" s="224">
        <f t="shared" si="167"/>
        <v>0</v>
      </c>
      <c r="N343" s="224">
        <f t="shared" si="168"/>
        <v>0</v>
      </c>
      <c r="O343" s="224">
        <f t="shared" si="169"/>
        <v>0</v>
      </c>
      <c r="P343" s="224">
        <f t="shared" si="170"/>
        <v>0</v>
      </c>
      <c r="Q343" s="224">
        <f t="shared" si="171"/>
        <v>0</v>
      </c>
      <c r="R343" s="408">
        <f t="shared" si="172"/>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1069</v>
      </c>
      <c r="C344" s="55">
        <f t="shared" si="157"/>
        <v>0</v>
      </c>
      <c r="D344" s="55">
        <f t="shared" si="158"/>
        <v>0</v>
      </c>
      <c r="E344" s="55">
        <f t="shared" si="159"/>
        <v>0</v>
      </c>
      <c r="F344" s="55">
        <f t="shared" si="160"/>
        <v>0</v>
      </c>
      <c r="G344" s="55">
        <f t="shared" si="161"/>
        <v>0</v>
      </c>
      <c r="H344" s="55">
        <f t="shared" si="162"/>
        <v>0</v>
      </c>
      <c r="I344" s="55">
        <f t="shared" si="163"/>
        <v>0</v>
      </c>
      <c r="J344" s="55">
        <f t="shared" si="164"/>
        <v>0</v>
      </c>
      <c r="K344" s="55">
        <f t="shared" si="165"/>
        <v>0</v>
      </c>
      <c r="L344" s="55">
        <f t="shared" si="166"/>
        <v>0</v>
      </c>
      <c r="M344" s="55">
        <f t="shared" si="167"/>
        <v>0</v>
      </c>
      <c r="N344" s="55">
        <f t="shared" si="168"/>
        <v>0</v>
      </c>
      <c r="O344" s="55">
        <f t="shared" si="169"/>
        <v>0</v>
      </c>
      <c r="P344" s="55">
        <f t="shared" si="170"/>
        <v>0</v>
      </c>
      <c r="Q344" s="55">
        <f t="shared" si="171"/>
        <v>0</v>
      </c>
      <c r="R344" s="409">
        <f t="shared" si="172"/>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3">CHOOSE(d.Region,S345,AI345,AY345)</f>
        <v>0</v>
      </c>
      <c r="D345" s="54">
        <f t="shared" si="173"/>
        <v>0</v>
      </c>
      <c r="E345" s="54">
        <f t="shared" si="173"/>
        <v>0</v>
      </c>
      <c r="F345" s="54">
        <f t="shared" si="173"/>
        <v>0</v>
      </c>
      <c r="G345" s="54">
        <f t="shared" si="173"/>
        <v>0</v>
      </c>
      <c r="H345" s="54">
        <f t="shared" si="173"/>
        <v>0</v>
      </c>
      <c r="I345" s="54">
        <f t="shared" si="173"/>
        <v>0</v>
      </c>
      <c r="J345" s="54">
        <f t="shared" si="173"/>
        <v>0</v>
      </c>
      <c r="K345" s="54">
        <f t="shared" si="173"/>
        <v>0</v>
      </c>
      <c r="L345" s="54">
        <f t="shared" si="173"/>
        <v>0</v>
      </c>
      <c r="M345" s="54">
        <f t="shared" si="173"/>
        <v>0</v>
      </c>
      <c r="N345" s="54">
        <f t="shared" si="173"/>
        <v>0</v>
      </c>
      <c r="O345" s="54">
        <f t="shared" si="173"/>
        <v>0</v>
      </c>
      <c r="P345" s="54">
        <f t="shared" si="173"/>
        <v>0</v>
      </c>
      <c r="Q345" s="54">
        <f t="shared" si="173"/>
        <v>0</v>
      </c>
      <c r="R345" s="407">
        <f t="shared" si="173"/>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1068</v>
      </c>
      <c r="C346" s="224">
        <f t="shared" si="173"/>
        <v>0</v>
      </c>
      <c r="D346" s="224">
        <f t="shared" si="173"/>
        <v>0</v>
      </c>
      <c r="E346" s="224">
        <f t="shared" si="173"/>
        <v>0</v>
      </c>
      <c r="F346" s="224">
        <f t="shared" si="173"/>
        <v>0</v>
      </c>
      <c r="G346" s="224">
        <f t="shared" si="173"/>
        <v>0</v>
      </c>
      <c r="H346" s="224">
        <f t="shared" si="173"/>
        <v>0</v>
      </c>
      <c r="I346" s="224">
        <f t="shared" si="173"/>
        <v>0</v>
      </c>
      <c r="J346" s="224">
        <f t="shared" si="173"/>
        <v>0</v>
      </c>
      <c r="K346" s="224">
        <f t="shared" si="173"/>
        <v>0</v>
      </c>
      <c r="L346" s="224">
        <f t="shared" si="173"/>
        <v>0</v>
      </c>
      <c r="M346" s="224">
        <f t="shared" si="173"/>
        <v>0</v>
      </c>
      <c r="N346" s="224">
        <f t="shared" si="173"/>
        <v>0</v>
      </c>
      <c r="O346" s="224">
        <f t="shared" si="173"/>
        <v>0</v>
      </c>
      <c r="P346" s="224">
        <f t="shared" si="173"/>
        <v>0</v>
      </c>
      <c r="Q346" s="224">
        <f t="shared" si="173"/>
        <v>0</v>
      </c>
      <c r="R346" s="408">
        <f t="shared" si="173"/>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1069</v>
      </c>
      <c r="C347" s="55">
        <f t="shared" si="173"/>
        <v>0</v>
      </c>
      <c r="D347" s="55">
        <f t="shared" si="173"/>
        <v>0</v>
      </c>
      <c r="E347" s="55">
        <f t="shared" si="173"/>
        <v>0</v>
      </c>
      <c r="F347" s="55">
        <f t="shared" si="173"/>
        <v>0</v>
      </c>
      <c r="G347" s="55">
        <f t="shared" si="173"/>
        <v>0</v>
      </c>
      <c r="H347" s="55">
        <f t="shared" si="173"/>
        <v>0</v>
      </c>
      <c r="I347" s="55">
        <f t="shared" si="173"/>
        <v>0</v>
      </c>
      <c r="J347" s="55">
        <f t="shared" si="173"/>
        <v>0</v>
      </c>
      <c r="K347" s="55">
        <f t="shared" si="173"/>
        <v>0</v>
      </c>
      <c r="L347" s="55">
        <f t="shared" si="173"/>
        <v>0</v>
      </c>
      <c r="M347" s="55">
        <f t="shared" si="173"/>
        <v>0</v>
      </c>
      <c r="N347" s="55">
        <f t="shared" si="173"/>
        <v>0</v>
      </c>
      <c r="O347" s="55">
        <f t="shared" si="173"/>
        <v>0</v>
      </c>
      <c r="P347" s="55">
        <f t="shared" si="173"/>
        <v>0</v>
      </c>
      <c r="Q347" s="55">
        <f t="shared" si="173"/>
        <v>0</v>
      </c>
      <c r="R347" s="409">
        <f t="shared" si="173"/>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7"/>
        <v>0</v>
      </c>
      <c r="D348" s="54">
        <f t="shared" si="158"/>
        <v>0</v>
      </c>
      <c r="E348" s="54">
        <f t="shared" si="159"/>
        <v>0</v>
      </c>
      <c r="F348" s="54">
        <f t="shared" si="160"/>
        <v>0</v>
      </c>
      <c r="G348" s="54">
        <f t="shared" si="161"/>
        <v>0</v>
      </c>
      <c r="H348" s="54">
        <f t="shared" si="162"/>
        <v>0</v>
      </c>
      <c r="I348" s="54">
        <f t="shared" si="163"/>
        <v>0</v>
      </c>
      <c r="J348" s="54">
        <f t="shared" si="164"/>
        <v>0</v>
      </c>
      <c r="K348" s="54">
        <f t="shared" si="165"/>
        <v>0</v>
      </c>
      <c r="L348" s="54">
        <f t="shared" si="166"/>
        <v>0</v>
      </c>
      <c r="M348" s="54">
        <f t="shared" si="167"/>
        <v>0</v>
      </c>
      <c r="N348" s="54">
        <f t="shared" si="168"/>
        <v>0</v>
      </c>
      <c r="O348" s="54">
        <f t="shared" si="169"/>
        <v>0</v>
      </c>
      <c r="P348" s="54">
        <f t="shared" si="170"/>
        <v>0</v>
      </c>
      <c r="Q348" s="54">
        <f t="shared" si="171"/>
        <v>0</v>
      </c>
      <c r="R348" s="407">
        <f t="shared" si="172"/>
        <v>0</v>
      </c>
      <c r="S348" s="324">
        <f>S333</f>
        <v>0</v>
      </c>
      <c r="T348" s="324">
        <f t="shared" ref="T348:BN348" si="174">T333</f>
        <v>0</v>
      </c>
      <c r="U348" s="324">
        <f t="shared" si="174"/>
        <v>0</v>
      </c>
      <c r="V348" s="324">
        <f t="shared" si="174"/>
        <v>0</v>
      </c>
      <c r="W348" s="324">
        <f t="shared" si="174"/>
        <v>0</v>
      </c>
      <c r="X348" s="324">
        <f t="shared" si="174"/>
        <v>0</v>
      </c>
      <c r="Y348" s="324">
        <f t="shared" si="174"/>
        <v>0</v>
      </c>
      <c r="Z348" s="324">
        <f t="shared" si="174"/>
        <v>0</v>
      </c>
      <c r="AA348" s="324">
        <f t="shared" si="174"/>
        <v>0</v>
      </c>
      <c r="AB348" s="324">
        <f t="shared" si="174"/>
        <v>0</v>
      </c>
      <c r="AC348" s="324">
        <f t="shared" si="174"/>
        <v>0</v>
      </c>
      <c r="AD348" s="324">
        <f t="shared" si="174"/>
        <v>0</v>
      </c>
      <c r="AE348" s="324">
        <f t="shared" si="174"/>
        <v>0</v>
      </c>
      <c r="AF348" s="324">
        <f t="shared" si="174"/>
        <v>0</v>
      </c>
      <c r="AG348" s="324">
        <f t="shared" si="174"/>
        <v>0</v>
      </c>
      <c r="AH348" s="324">
        <f t="shared" si="174"/>
        <v>0</v>
      </c>
      <c r="AI348" s="324">
        <f t="shared" si="174"/>
        <v>0</v>
      </c>
      <c r="AJ348" s="324">
        <f t="shared" si="174"/>
        <v>0</v>
      </c>
      <c r="AK348" s="324">
        <f t="shared" si="174"/>
        <v>0</v>
      </c>
      <c r="AL348" s="324">
        <f t="shared" si="174"/>
        <v>0</v>
      </c>
      <c r="AM348" s="324">
        <f t="shared" si="174"/>
        <v>0</v>
      </c>
      <c r="AN348" s="324">
        <f t="shared" si="174"/>
        <v>0</v>
      </c>
      <c r="AO348" s="324">
        <f t="shared" si="174"/>
        <v>0</v>
      </c>
      <c r="AP348" s="324">
        <f t="shared" si="174"/>
        <v>0</v>
      </c>
      <c r="AQ348" s="324">
        <f t="shared" si="174"/>
        <v>0</v>
      </c>
      <c r="AR348" s="324">
        <f t="shared" si="174"/>
        <v>0</v>
      </c>
      <c r="AS348" s="324">
        <f t="shared" si="174"/>
        <v>0</v>
      </c>
      <c r="AT348" s="324">
        <f t="shared" si="174"/>
        <v>0</v>
      </c>
      <c r="AU348" s="324">
        <f t="shared" si="174"/>
        <v>0</v>
      </c>
      <c r="AV348" s="324">
        <f t="shared" si="174"/>
        <v>0</v>
      </c>
      <c r="AW348" s="324">
        <f t="shared" si="174"/>
        <v>0</v>
      </c>
      <c r="AX348" s="324">
        <f t="shared" si="174"/>
        <v>0</v>
      </c>
      <c r="AY348" s="324">
        <f t="shared" si="174"/>
        <v>0</v>
      </c>
      <c r="AZ348" s="324">
        <f t="shared" si="174"/>
        <v>0</v>
      </c>
      <c r="BA348" s="324">
        <f t="shared" si="174"/>
        <v>0</v>
      </c>
      <c r="BB348" s="324">
        <f t="shared" si="174"/>
        <v>0</v>
      </c>
      <c r="BC348" s="324">
        <f t="shared" si="174"/>
        <v>0</v>
      </c>
      <c r="BD348" s="324">
        <f t="shared" si="174"/>
        <v>0</v>
      </c>
      <c r="BE348" s="324">
        <f t="shared" si="174"/>
        <v>0</v>
      </c>
      <c r="BF348" s="324">
        <f t="shared" si="174"/>
        <v>0</v>
      </c>
      <c r="BG348" s="324">
        <f t="shared" si="174"/>
        <v>0</v>
      </c>
      <c r="BH348" s="324">
        <f t="shared" si="174"/>
        <v>0</v>
      </c>
      <c r="BI348" s="324">
        <f t="shared" si="174"/>
        <v>0</v>
      </c>
      <c r="BJ348" s="324">
        <f t="shared" si="174"/>
        <v>0</v>
      </c>
      <c r="BK348" s="324">
        <f t="shared" si="174"/>
        <v>0</v>
      </c>
      <c r="BL348" s="324">
        <f t="shared" si="174"/>
        <v>0</v>
      </c>
      <c r="BM348" s="324">
        <f t="shared" si="174"/>
        <v>0</v>
      </c>
      <c r="BN348" s="324">
        <f t="shared" si="174"/>
        <v>0</v>
      </c>
      <c r="BO348" s="324">
        <f t="shared" ref="BO348:CT348" si="175">BO333</f>
        <v>0</v>
      </c>
      <c r="BP348" s="324">
        <f t="shared" si="175"/>
        <v>0</v>
      </c>
      <c r="BQ348" s="324">
        <f t="shared" si="175"/>
        <v>0</v>
      </c>
      <c r="BR348" s="324">
        <f t="shared" si="175"/>
        <v>0</v>
      </c>
      <c r="BS348" s="324">
        <f t="shared" si="175"/>
        <v>0</v>
      </c>
      <c r="BT348" s="324">
        <f t="shared" si="175"/>
        <v>0</v>
      </c>
      <c r="BU348" s="324">
        <f t="shared" si="175"/>
        <v>0</v>
      </c>
      <c r="BV348" s="324">
        <f t="shared" si="175"/>
        <v>0</v>
      </c>
      <c r="BW348" s="324">
        <f t="shared" si="175"/>
        <v>0</v>
      </c>
      <c r="BX348" s="324">
        <f t="shared" si="175"/>
        <v>0</v>
      </c>
      <c r="BY348" s="324">
        <f t="shared" si="175"/>
        <v>0</v>
      </c>
      <c r="BZ348" s="324">
        <f t="shared" si="175"/>
        <v>0</v>
      </c>
      <c r="CA348" s="324">
        <f t="shared" si="175"/>
        <v>0</v>
      </c>
      <c r="CB348" s="324">
        <f t="shared" si="175"/>
        <v>0</v>
      </c>
      <c r="CC348" s="324">
        <f t="shared" si="175"/>
        <v>0</v>
      </c>
      <c r="CD348" s="324">
        <f t="shared" si="175"/>
        <v>0</v>
      </c>
      <c r="CE348" s="324">
        <f t="shared" si="175"/>
        <v>0</v>
      </c>
      <c r="CF348" s="324">
        <f t="shared" si="175"/>
        <v>0</v>
      </c>
      <c r="CG348" s="324">
        <f t="shared" si="175"/>
        <v>0</v>
      </c>
      <c r="CH348" s="324">
        <f t="shared" si="175"/>
        <v>0</v>
      </c>
      <c r="CI348" s="324">
        <f t="shared" si="175"/>
        <v>0</v>
      </c>
      <c r="CJ348" s="324">
        <f t="shared" si="175"/>
        <v>0</v>
      </c>
      <c r="CK348" s="324">
        <f t="shared" si="175"/>
        <v>0</v>
      </c>
      <c r="CL348" s="324">
        <f t="shared" si="175"/>
        <v>0</v>
      </c>
      <c r="CM348" s="324">
        <f t="shared" si="175"/>
        <v>0</v>
      </c>
      <c r="CN348" s="324">
        <f t="shared" si="175"/>
        <v>0</v>
      </c>
      <c r="CO348" s="324">
        <f t="shared" si="175"/>
        <v>0</v>
      </c>
      <c r="CP348" s="324">
        <f t="shared" si="175"/>
        <v>0</v>
      </c>
      <c r="CQ348" s="324">
        <f t="shared" si="175"/>
        <v>0</v>
      </c>
      <c r="CR348" s="324">
        <f t="shared" si="175"/>
        <v>0</v>
      </c>
      <c r="CS348" s="324">
        <f t="shared" si="175"/>
        <v>0</v>
      </c>
      <c r="CT348" s="324">
        <f t="shared" si="175"/>
        <v>0</v>
      </c>
      <c r="CU348" s="27" t="s">
        <v>1037</v>
      </c>
    </row>
    <row r="349" spans="2:99" outlineLevel="2">
      <c r="B349" s="47" t="s">
        <v>1068</v>
      </c>
      <c r="C349" s="224">
        <f t="shared" si="157"/>
        <v>0</v>
      </c>
      <c r="D349" s="224">
        <f t="shared" si="158"/>
        <v>0</v>
      </c>
      <c r="E349" s="224">
        <f t="shared" si="159"/>
        <v>0</v>
      </c>
      <c r="F349" s="224">
        <f t="shared" si="160"/>
        <v>0</v>
      </c>
      <c r="G349" s="224">
        <f t="shared" si="161"/>
        <v>0</v>
      </c>
      <c r="H349" s="224">
        <f t="shared" si="162"/>
        <v>0</v>
      </c>
      <c r="I349" s="224">
        <f t="shared" si="163"/>
        <v>0</v>
      </c>
      <c r="J349" s="224">
        <f t="shared" si="164"/>
        <v>0</v>
      </c>
      <c r="K349" s="224">
        <f t="shared" si="165"/>
        <v>0</v>
      </c>
      <c r="L349" s="224">
        <f t="shared" si="166"/>
        <v>0</v>
      </c>
      <c r="M349" s="224">
        <f t="shared" si="167"/>
        <v>0</v>
      </c>
      <c r="N349" s="224">
        <f t="shared" si="168"/>
        <v>0</v>
      </c>
      <c r="O349" s="224">
        <f t="shared" si="169"/>
        <v>0</v>
      </c>
      <c r="P349" s="224">
        <f t="shared" si="170"/>
        <v>0</v>
      </c>
      <c r="Q349" s="224">
        <f t="shared" si="171"/>
        <v>0</v>
      </c>
      <c r="R349" s="408">
        <f t="shared" si="172"/>
        <v>0</v>
      </c>
      <c r="S349" s="324">
        <f t="shared" ref="S349:BN349" si="176">S334</f>
        <v>0</v>
      </c>
      <c r="T349" s="324">
        <f t="shared" si="176"/>
        <v>0</v>
      </c>
      <c r="U349" s="324">
        <f t="shared" si="176"/>
        <v>0</v>
      </c>
      <c r="V349" s="324">
        <f t="shared" si="176"/>
        <v>0</v>
      </c>
      <c r="W349" s="324">
        <f t="shared" si="176"/>
        <v>0</v>
      </c>
      <c r="X349" s="324">
        <f t="shared" si="176"/>
        <v>0</v>
      </c>
      <c r="Y349" s="324">
        <f t="shared" si="176"/>
        <v>0</v>
      </c>
      <c r="Z349" s="324">
        <f t="shared" si="176"/>
        <v>0</v>
      </c>
      <c r="AA349" s="324">
        <f t="shared" si="176"/>
        <v>0</v>
      </c>
      <c r="AB349" s="324">
        <f t="shared" si="176"/>
        <v>0</v>
      </c>
      <c r="AC349" s="324">
        <f t="shared" si="176"/>
        <v>0</v>
      </c>
      <c r="AD349" s="324">
        <f t="shared" si="176"/>
        <v>0</v>
      </c>
      <c r="AE349" s="324">
        <f t="shared" si="176"/>
        <v>0</v>
      </c>
      <c r="AF349" s="324">
        <f t="shared" si="176"/>
        <v>0</v>
      </c>
      <c r="AG349" s="324">
        <f t="shared" si="176"/>
        <v>0</v>
      </c>
      <c r="AH349" s="324">
        <f t="shared" si="176"/>
        <v>0</v>
      </c>
      <c r="AI349" s="324">
        <f t="shared" si="176"/>
        <v>0</v>
      </c>
      <c r="AJ349" s="324">
        <f t="shared" si="176"/>
        <v>0</v>
      </c>
      <c r="AK349" s="324">
        <f t="shared" si="176"/>
        <v>0</v>
      </c>
      <c r="AL349" s="324">
        <f t="shared" si="176"/>
        <v>0</v>
      </c>
      <c r="AM349" s="324">
        <f t="shared" si="176"/>
        <v>0</v>
      </c>
      <c r="AN349" s="324">
        <f t="shared" si="176"/>
        <v>0</v>
      </c>
      <c r="AO349" s="324">
        <f t="shared" si="176"/>
        <v>0</v>
      </c>
      <c r="AP349" s="324">
        <f t="shared" si="176"/>
        <v>0</v>
      </c>
      <c r="AQ349" s="324">
        <f t="shared" si="176"/>
        <v>0</v>
      </c>
      <c r="AR349" s="324">
        <f t="shared" si="176"/>
        <v>0</v>
      </c>
      <c r="AS349" s="324">
        <f t="shared" si="176"/>
        <v>0</v>
      </c>
      <c r="AT349" s="324">
        <f t="shared" si="176"/>
        <v>0</v>
      </c>
      <c r="AU349" s="324">
        <f t="shared" si="176"/>
        <v>0</v>
      </c>
      <c r="AV349" s="324">
        <f t="shared" si="176"/>
        <v>0</v>
      </c>
      <c r="AW349" s="324">
        <f t="shared" si="176"/>
        <v>0</v>
      </c>
      <c r="AX349" s="324">
        <f t="shared" si="176"/>
        <v>0</v>
      </c>
      <c r="AY349" s="324">
        <f t="shared" si="176"/>
        <v>0</v>
      </c>
      <c r="AZ349" s="324">
        <f t="shared" si="176"/>
        <v>0</v>
      </c>
      <c r="BA349" s="324">
        <f t="shared" si="176"/>
        <v>0</v>
      </c>
      <c r="BB349" s="324">
        <f t="shared" si="176"/>
        <v>0</v>
      </c>
      <c r="BC349" s="324">
        <f t="shared" si="176"/>
        <v>0</v>
      </c>
      <c r="BD349" s="324">
        <f t="shared" si="176"/>
        <v>0</v>
      </c>
      <c r="BE349" s="324">
        <f t="shared" si="176"/>
        <v>0</v>
      </c>
      <c r="BF349" s="324">
        <f t="shared" si="176"/>
        <v>0</v>
      </c>
      <c r="BG349" s="324">
        <f t="shared" si="176"/>
        <v>0</v>
      </c>
      <c r="BH349" s="324">
        <f t="shared" si="176"/>
        <v>0</v>
      </c>
      <c r="BI349" s="324">
        <f t="shared" si="176"/>
        <v>0</v>
      </c>
      <c r="BJ349" s="324">
        <f t="shared" si="176"/>
        <v>0</v>
      </c>
      <c r="BK349" s="324">
        <f t="shared" si="176"/>
        <v>0</v>
      </c>
      <c r="BL349" s="324">
        <f t="shared" si="176"/>
        <v>0</v>
      </c>
      <c r="BM349" s="324">
        <f t="shared" si="176"/>
        <v>0</v>
      </c>
      <c r="BN349" s="324">
        <f t="shared" si="176"/>
        <v>0</v>
      </c>
      <c r="BO349" s="324">
        <f t="shared" ref="BO349:CT349" si="177">BO334</f>
        <v>0</v>
      </c>
      <c r="BP349" s="324">
        <f t="shared" si="177"/>
        <v>0</v>
      </c>
      <c r="BQ349" s="324">
        <f t="shared" si="177"/>
        <v>0</v>
      </c>
      <c r="BR349" s="324">
        <f t="shared" si="177"/>
        <v>0</v>
      </c>
      <c r="BS349" s="324">
        <f t="shared" si="177"/>
        <v>0</v>
      </c>
      <c r="BT349" s="324">
        <f t="shared" si="177"/>
        <v>0</v>
      </c>
      <c r="BU349" s="324">
        <f t="shared" si="177"/>
        <v>0</v>
      </c>
      <c r="BV349" s="324">
        <f t="shared" si="177"/>
        <v>0</v>
      </c>
      <c r="BW349" s="324">
        <f t="shared" si="177"/>
        <v>0</v>
      </c>
      <c r="BX349" s="324">
        <f t="shared" si="177"/>
        <v>0</v>
      </c>
      <c r="BY349" s="324">
        <f t="shared" si="177"/>
        <v>0</v>
      </c>
      <c r="BZ349" s="324">
        <f t="shared" si="177"/>
        <v>0</v>
      </c>
      <c r="CA349" s="324">
        <f t="shared" si="177"/>
        <v>0</v>
      </c>
      <c r="CB349" s="324">
        <f t="shared" si="177"/>
        <v>0</v>
      </c>
      <c r="CC349" s="324">
        <f t="shared" si="177"/>
        <v>0</v>
      </c>
      <c r="CD349" s="324">
        <f t="shared" si="177"/>
        <v>0</v>
      </c>
      <c r="CE349" s="324">
        <f t="shared" si="177"/>
        <v>0</v>
      </c>
      <c r="CF349" s="324">
        <f t="shared" si="177"/>
        <v>0</v>
      </c>
      <c r="CG349" s="324">
        <f t="shared" si="177"/>
        <v>0</v>
      </c>
      <c r="CH349" s="324">
        <f t="shared" si="177"/>
        <v>0</v>
      </c>
      <c r="CI349" s="324">
        <f t="shared" si="177"/>
        <v>0</v>
      </c>
      <c r="CJ349" s="324">
        <f t="shared" si="177"/>
        <v>0</v>
      </c>
      <c r="CK349" s="324">
        <f t="shared" si="177"/>
        <v>0</v>
      </c>
      <c r="CL349" s="324">
        <f t="shared" si="177"/>
        <v>0</v>
      </c>
      <c r="CM349" s="324">
        <f t="shared" si="177"/>
        <v>0</v>
      </c>
      <c r="CN349" s="324">
        <f t="shared" si="177"/>
        <v>0</v>
      </c>
      <c r="CO349" s="324">
        <f t="shared" si="177"/>
        <v>0</v>
      </c>
      <c r="CP349" s="324">
        <f t="shared" si="177"/>
        <v>0</v>
      </c>
      <c r="CQ349" s="324">
        <f t="shared" si="177"/>
        <v>0</v>
      </c>
      <c r="CR349" s="324">
        <f t="shared" si="177"/>
        <v>0</v>
      </c>
      <c r="CS349" s="324">
        <f t="shared" si="177"/>
        <v>0</v>
      </c>
      <c r="CT349" s="324">
        <f t="shared" si="177"/>
        <v>0</v>
      </c>
    </row>
    <row r="350" spans="2:99" outlineLevel="2">
      <c r="B350" s="48" t="s">
        <v>1069</v>
      </c>
      <c r="C350" s="55">
        <f t="shared" si="157"/>
        <v>0</v>
      </c>
      <c r="D350" s="55">
        <f t="shared" si="158"/>
        <v>0</v>
      </c>
      <c r="E350" s="55">
        <f t="shared" si="159"/>
        <v>0</v>
      </c>
      <c r="F350" s="55">
        <f t="shared" si="160"/>
        <v>0</v>
      </c>
      <c r="G350" s="55">
        <f t="shared" si="161"/>
        <v>0</v>
      </c>
      <c r="H350" s="55">
        <f t="shared" si="162"/>
        <v>0</v>
      </c>
      <c r="I350" s="55">
        <f t="shared" si="163"/>
        <v>0</v>
      </c>
      <c r="J350" s="55">
        <f t="shared" si="164"/>
        <v>0</v>
      </c>
      <c r="K350" s="55">
        <f t="shared" si="165"/>
        <v>0</v>
      </c>
      <c r="L350" s="55">
        <f t="shared" si="166"/>
        <v>0</v>
      </c>
      <c r="M350" s="55">
        <f t="shared" si="167"/>
        <v>0</v>
      </c>
      <c r="N350" s="55">
        <f t="shared" si="168"/>
        <v>0</v>
      </c>
      <c r="O350" s="55">
        <f t="shared" si="169"/>
        <v>0</v>
      </c>
      <c r="P350" s="55">
        <f t="shared" si="170"/>
        <v>0</v>
      </c>
      <c r="Q350" s="55">
        <f t="shared" si="171"/>
        <v>0</v>
      </c>
      <c r="R350" s="409">
        <f t="shared" si="172"/>
        <v>0</v>
      </c>
      <c r="S350" s="324">
        <f t="shared" ref="S350:BN350" si="178">S335</f>
        <v>0</v>
      </c>
      <c r="T350" s="324">
        <f t="shared" si="178"/>
        <v>0</v>
      </c>
      <c r="U350" s="324">
        <f t="shared" si="178"/>
        <v>0</v>
      </c>
      <c r="V350" s="324">
        <f t="shared" si="178"/>
        <v>0</v>
      </c>
      <c r="W350" s="324">
        <f t="shared" si="178"/>
        <v>0</v>
      </c>
      <c r="X350" s="324">
        <f t="shared" si="178"/>
        <v>0</v>
      </c>
      <c r="Y350" s="324">
        <f t="shared" si="178"/>
        <v>0</v>
      </c>
      <c r="Z350" s="324">
        <f t="shared" si="178"/>
        <v>0</v>
      </c>
      <c r="AA350" s="324">
        <f t="shared" si="178"/>
        <v>0</v>
      </c>
      <c r="AB350" s="324">
        <f t="shared" si="178"/>
        <v>0</v>
      </c>
      <c r="AC350" s="324">
        <f t="shared" si="178"/>
        <v>0</v>
      </c>
      <c r="AD350" s="324">
        <f t="shared" si="178"/>
        <v>0</v>
      </c>
      <c r="AE350" s="324">
        <f t="shared" si="178"/>
        <v>0</v>
      </c>
      <c r="AF350" s="324">
        <f t="shared" si="178"/>
        <v>0</v>
      </c>
      <c r="AG350" s="324">
        <f t="shared" si="178"/>
        <v>0</v>
      </c>
      <c r="AH350" s="324">
        <f t="shared" si="178"/>
        <v>0</v>
      </c>
      <c r="AI350" s="324">
        <f t="shared" si="178"/>
        <v>0</v>
      </c>
      <c r="AJ350" s="324">
        <f t="shared" si="178"/>
        <v>0</v>
      </c>
      <c r="AK350" s="324">
        <f t="shared" si="178"/>
        <v>0</v>
      </c>
      <c r="AL350" s="324">
        <f t="shared" si="178"/>
        <v>0</v>
      </c>
      <c r="AM350" s="324">
        <f t="shared" si="178"/>
        <v>0</v>
      </c>
      <c r="AN350" s="324">
        <f t="shared" si="178"/>
        <v>0</v>
      </c>
      <c r="AO350" s="324">
        <f t="shared" si="178"/>
        <v>0</v>
      </c>
      <c r="AP350" s="324">
        <f t="shared" si="178"/>
        <v>0</v>
      </c>
      <c r="AQ350" s="324">
        <f t="shared" si="178"/>
        <v>0</v>
      </c>
      <c r="AR350" s="324">
        <f t="shared" si="178"/>
        <v>0</v>
      </c>
      <c r="AS350" s="324">
        <f t="shared" si="178"/>
        <v>0</v>
      </c>
      <c r="AT350" s="324">
        <f t="shared" si="178"/>
        <v>0</v>
      </c>
      <c r="AU350" s="324">
        <f t="shared" si="178"/>
        <v>0</v>
      </c>
      <c r="AV350" s="324">
        <f t="shared" si="178"/>
        <v>0</v>
      </c>
      <c r="AW350" s="324">
        <f t="shared" si="178"/>
        <v>0</v>
      </c>
      <c r="AX350" s="324">
        <f t="shared" si="178"/>
        <v>0</v>
      </c>
      <c r="AY350" s="324">
        <f t="shared" si="178"/>
        <v>0</v>
      </c>
      <c r="AZ350" s="324">
        <f t="shared" si="178"/>
        <v>0</v>
      </c>
      <c r="BA350" s="324">
        <f t="shared" si="178"/>
        <v>0</v>
      </c>
      <c r="BB350" s="324">
        <f t="shared" si="178"/>
        <v>0</v>
      </c>
      <c r="BC350" s="324">
        <f t="shared" si="178"/>
        <v>0</v>
      </c>
      <c r="BD350" s="324">
        <f t="shared" si="178"/>
        <v>0</v>
      </c>
      <c r="BE350" s="324">
        <f t="shared" si="178"/>
        <v>0</v>
      </c>
      <c r="BF350" s="324">
        <f t="shared" si="178"/>
        <v>0</v>
      </c>
      <c r="BG350" s="324">
        <f t="shared" si="178"/>
        <v>0</v>
      </c>
      <c r="BH350" s="324">
        <f t="shared" si="178"/>
        <v>0</v>
      </c>
      <c r="BI350" s="324">
        <f t="shared" si="178"/>
        <v>0</v>
      </c>
      <c r="BJ350" s="324">
        <f t="shared" si="178"/>
        <v>0</v>
      </c>
      <c r="BK350" s="324">
        <f t="shared" si="178"/>
        <v>0</v>
      </c>
      <c r="BL350" s="324">
        <f t="shared" si="178"/>
        <v>0</v>
      </c>
      <c r="BM350" s="324">
        <f t="shared" si="178"/>
        <v>0</v>
      </c>
      <c r="BN350" s="324">
        <f t="shared" si="178"/>
        <v>0</v>
      </c>
      <c r="BO350" s="324">
        <f t="shared" ref="BO350:CT350" si="179">BO335</f>
        <v>0</v>
      </c>
      <c r="BP350" s="324">
        <f t="shared" si="179"/>
        <v>0</v>
      </c>
      <c r="BQ350" s="324">
        <f t="shared" si="179"/>
        <v>0</v>
      </c>
      <c r="BR350" s="324">
        <f t="shared" si="179"/>
        <v>0</v>
      </c>
      <c r="BS350" s="324">
        <f t="shared" si="179"/>
        <v>0</v>
      </c>
      <c r="BT350" s="324">
        <f t="shared" si="179"/>
        <v>0</v>
      </c>
      <c r="BU350" s="324">
        <f t="shared" si="179"/>
        <v>0</v>
      </c>
      <c r="BV350" s="324">
        <f t="shared" si="179"/>
        <v>0</v>
      </c>
      <c r="BW350" s="324">
        <f t="shared" si="179"/>
        <v>0</v>
      </c>
      <c r="BX350" s="324">
        <f t="shared" si="179"/>
        <v>0</v>
      </c>
      <c r="BY350" s="324">
        <f t="shared" si="179"/>
        <v>0</v>
      </c>
      <c r="BZ350" s="324">
        <f t="shared" si="179"/>
        <v>0</v>
      </c>
      <c r="CA350" s="324">
        <f t="shared" si="179"/>
        <v>0</v>
      </c>
      <c r="CB350" s="324">
        <f t="shared" si="179"/>
        <v>0</v>
      </c>
      <c r="CC350" s="324">
        <f t="shared" si="179"/>
        <v>0</v>
      </c>
      <c r="CD350" s="324">
        <f t="shared" si="179"/>
        <v>0</v>
      </c>
      <c r="CE350" s="324">
        <f t="shared" si="179"/>
        <v>0</v>
      </c>
      <c r="CF350" s="324">
        <f t="shared" si="179"/>
        <v>0</v>
      </c>
      <c r="CG350" s="324">
        <f t="shared" si="179"/>
        <v>0</v>
      </c>
      <c r="CH350" s="324">
        <f t="shared" si="179"/>
        <v>0</v>
      </c>
      <c r="CI350" s="324">
        <f t="shared" si="179"/>
        <v>0</v>
      </c>
      <c r="CJ350" s="324">
        <f t="shared" si="179"/>
        <v>0</v>
      </c>
      <c r="CK350" s="324">
        <f t="shared" si="179"/>
        <v>0</v>
      </c>
      <c r="CL350" s="324">
        <f t="shared" si="179"/>
        <v>0</v>
      </c>
      <c r="CM350" s="324">
        <f t="shared" si="179"/>
        <v>0</v>
      </c>
      <c r="CN350" s="324">
        <f t="shared" si="179"/>
        <v>0</v>
      </c>
      <c r="CO350" s="324">
        <f t="shared" si="179"/>
        <v>0</v>
      </c>
      <c r="CP350" s="324">
        <f t="shared" si="179"/>
        <v>0</v>
      </c>
      <c r="CQ350" s="324">
        <f t="shared" si="179"/>
        <v>0</v>
      </c>
      <c r="CR350" s="324">
        <f t="shared" si="179"/>
        <v>0</v>
      </c>
      <c r="CS350" s="324">
        <f t="shared" si="179"/>
        <v>0</v>
      </c>
      <c r="CT350" s="324">
        <f t="shared" si="179"/>
        <v>0</v>
      </c>
    </row>
    <row r="351" spans="2:99" ht="24.5" outlineLevel="1">
      <c r="B351" s="46" t="str">
        <f>"Grazing Intensity 2
"&amp;$B$165&amp;": Ewe Lambs"</f>
        <v>Grazing Intensity 2
Standard (7mo): Ewe Lambs</v>
      </c>
      <c r="C351" s="54">
        <f t="shared" si="157"/>
        <v>0</v>
      </c>
      <c r="D351" s="54">
        <f t="shared" si="158"/>
        <v>0</v>
      </c>
      <c r="E351" s="54">
        <f t="shared" si="159"/>
        <v>0</v>
      </c>
      <c r="F351" s="54">
        <f t="shared" si="160"/>
        <v>0</v>
      </c>
      <c r="G351" s="54">
        <f t="shared" si="161"/>
        <v>0</v>
      </c>
      <c r="H351" s="54">
        <f t="shared" si="162"/>
        <v>0</v>
      </c>
      <c r="I351" s="54">
        <f t="shared" si="163"/>
        <v>0</v>
      </c>
      <c r="J351" s="54">
        <f t="shared" si="164"/>
        <v>0</v>
      </c>
      <c r="K351" s="54">
        <f t="shared" si="165"/>
        <v>0</v>
      </c>
      <c r="L351" s="54">
        <f t="shared" si="166"/>
        <v>0</v>
      </c>
      <c r="M351" s="54">
        <f t="shared" si="167"/>
        <v>0</v>
      </c>
      <c r="N351" s="54">
        <f t="shared" si="168"/>
        <v>0</v>
      </c>
      <c r="O351" s="54">
        <f t="shared" si="169"/>
        <v>0</v>
      </c>
      <c r="P351" s="54">
        <f t="shared" si="170"/>
        <v>0</v>
      </c>
      <c r="Q351" s="54">
        <f t="shared" si="171"/>
        <v>0</v>
      </c>
      <c r="R351" s="407">
        <f t="shared" si="172"/>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1068</v>
      </c>
      <c r="C352" s="224">
        <f t="shared" si="157"/>
        <v>0</v>
      </c>
      <c r="D352" s="224">
        <f t="shared" si="158"/>
        <v>0</v>
      </c>
      <c r="E352" s="224">
        <f t="shared" si="159"/>
        <v>0</v>
      </c>
      <c r="F352" s="224">
        <f t="shared" si="160"/>
        <v>0</v>
      </c>
      <c r="G352" s="224">
        <f t="shared" si="161"/>
        <v>0</v>
      </c>
      <c r="H352" s="224">
        <f t="shared" si="162"/>
        <v>0</v>
      </c>
      <c r="I352" s="224">
        <f t="shared" si="163"/>
        <v>0</v>
      </c>
      <c r="J352" s="224">
        <f t="shared" si="164"/>
        <v>0</v>
      </c>
      <c r="K352" s="224">
        <f t="shared" si="165"/>
        <v>0</v>
      </c>
      <c r="L352" s="224">
        <f t="shared" si="166"/>
        <v>0</v>
      </c>
      <c r="M352" s="224">
        <f t="shared" si="167"/>
        <v>0</v>
      </c>
      <c r="N352" s="224">
        <f t="shared" si="168"/>
        <v>0</v>
      </c>
      <c r="O352" s="224">
        <f t="shared" si="169"/>
        <v>0</v>
      </c>
      <c r="P352" s="224">
        <f t="shared" si="170"/>
        <v>0</v>
      </c>
      <c r="Q352" s="224">
        <f t="shared" si="171"/>
        <v>0</v>
      </c>
      <c r="R352" s="408">
        <f t="shared" si="172"/>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1069</v>
      </c>
      <c r="C353" s="55">
        <f t="shared" si="157"/>
        <v>0</v>
      </c>
      <c r="D353" s="55">
        <f t="shared" si="158"/>
        <v>0</v>
      </c>
      <c r="E353" s="55">
        <f t="shared" si="159"/>
        <v>0</v>
      </c>
      <c r="F353" s="55">
        <f t="shared" si="160"/>
        <v>0</v>
      </c>
      <c r="G353" s="55">
        <f t="shared" si="161"/>
        <v>0</v>
      </c>
      <c r="H353" s="55">
        <f t="shared" si="162"/>
        <v>0</v>
      </c>
      <c r="I353" s="55">
        <f t="shared" si="163"/>
        <v>0</v>
      </c>
      <c r="J353" s="55">
        <f t="shared" si="164"/>
        <v>0</v>
      </c>
      <c r="K353" s="55">
        <f t="shared" si="165"/>
        <v>0</v>
      </c>
      <c r="L353" s="55">
        <f t="shared" si="166"/>
        <v>0</v>
      </c>
      <c r="M353" s="55">
        <f t="shared" si="167"/>
        <v>0</v>
      </c>
      <c r="N353" s="55">
        <f t="shared" si="168"/>
        <v>0</v>
      </c>
      <c r="O353" s="55">
        <f t="shared" si="169"/>
        <v>0</v>
      </c>
      <c r="P353" s="55">
        <f t="shared" si="170"/>
        <v>0</v>
      </c>
      <c r="Q353" s="55">
        <f t="shared" si="171"/>
        <v>0</v>
      </c>
      <c r="R353" s="409">
        <f t="shared" si="172"/>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7"/>
        <v>0</v>
      </c>
      <c r="D354" s="54">
        <f t="shared" si="158"/>
        <v>0</v>
      </c>
      <c r="E354" s="54">
        <f t="shared" si="159"/>
        <v>0</v>
      </c>
      <c r="F354" s="54">
        <f t="shared" si="160"/>
        <v>0</v>
      </c>
      <c r="G354" s="54">
        <f t="shared" si="161"/>
        <v>0</v>
      </c>
      <c r="H354" s="54">
        <f t="shared" si="162"/>
        <v>0</v>
      </c>
      <c r="I354" s="54">
        <f t="shared" si="163"/>
        <v>0</v>
      </c>
      <c r="J354" s="54">
        <f t="shared" si="164"/>
        <v>0</v>
      </c>
      <c r="K354" s="54">
        <f t="shared" si="165"/>
        <v>0</v>
      </c>
      <c r="L354" s="54">
        <f t="shared" si="166"/>
        <v>0</v>
      </c>
      <c r="M354" s="54">
        <f t="shared" si="167"/>
        <v>0</v>
      </c>
      <c r="N354" s="54">
        <f t="shared" si="168"/>
        <v>0</v>
      </c>
      <c r="O354" s="54">
        <f t="shared" si="169"/>
        <v>0</v>
      </c>
      <c r="P354" s="54">
        <f t="shared" si="170"/>
        <v>0</v>
      </c>
      <c r="Q354" s="54">
        <f t="shared" si="171"/>
        <v>0</v>
      </c>
      <c r="R354" s="407">
        <f t="shared" si="172"/>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1068</v>
      </c>
      <c r="C355" s="224">
        <f t="shared" si="157"/>
        <v>0</v>
      </c>
      <c r="D355" s="224">
        <f t="shared" si="158"/>
        <v>0</v>
      </c>
      <c r="E355" s="224">
        <f t="shared" si="159"/>
        <v>0</v>
      </c>
      <c r="F355" s="224">
        <f t="shared" si="160"/>
        <v>0</v>
      </c>
      <c r="G355" s="224">
        <f t="shared" si="161"/>
        <v>0</v>
      </c>
      <c r="H355" s="224">
        <f t="shared" si="162"/>
        <v>0</v>
      </c>
      <c r="I355" s="224">
        <f t="shared" si="163"/>
        <v>0</v>
      </c>
      <c r="J355" s="224">
        <f t="shared" si="164"/>
        <v>0</v>
      </c>
      <c r="K355" s="224">
        <f t="shared" si="165"/>
        <v>0</v>
      </c>
      <c r="L355" s="224">
        <f t="shared" si="166"/>
        <v>0</v>
      </c>
      <c r="M355" s="224">
        <f t="shared" si="167"/>
        <v>0</v>
      </c>
      <c r="N355" s="224">
        <f t="shared" si="168"/>
        <v>0</v>
      </c>
      <c r="O355" s="224">
        <f t="shared" si="169"/>
        <v>0</v>
      </c>
      <c r="P355" s="224">
        <f t="shared" si="170"/>
        <v>0</v>
      </c>
      <c r="Q355" s="224">
        <f t="shared" si="171"/>
        <v>0</v>
      </c>
      <c r="R355" s="408">
        <f t="shared" si="172"/>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1069</v>
      </c>
      <c r="C356" s="55">
        <f t="shared" si="157"/>
        <v>0</v>
      </c>
      <c r="D356" s="55">
        <f t="shared" si="158"/>
        <v>0</v>
      </c>
      <c r="E356" s="55">
        <f t="shared" si="159"/>
        <v>0</v>
      </c>
      <c r="F356" s="55">
        <f t="shared" si="160"/>
        <v>0</v>
      </c>
      <c r="G356" s="55">
        <f t="shared" si="161"/>
        <v>0</v>
      </c>
      <c r="H356" s="55">
        <f t="shared" si="162"/>
        <v>0</v>
      </c>
      <c r="I356" s="55">
        <f t="shared" si="163"/>
        <v>0</v>
      </c>
      <c r="J356" s="55">
        <f t="shared" si="164"/>
        <v>0</v>
      </c>
      <c r="K356" s="55">
        <f t="shared" si="165"/>
        <v>0</v>
      </c>
      <c r="L356" s="55">
        <f t="shared" si="166"/>
        <v>0</v>
      </c>
      <c r="M356" s="55">
        <f t="shared" si="167"/>
        <v>0</v>
      </c>
      <c r="N356" s="55">
        <f t="shared" si="168"/>
        <v>0</v>
      </c>
      <c r="O356" s="55">
        <f t="shared" si="169"/>
        <v>0</v>
      </c>
      <c r="P356" s="55">
        <f t="shared" si="170"/>
        <v>0</v>
      </c>
      <c r="Q356" s="55">
        <f t="shared" si="171"/>
        <v>0</v>
      </c>
      <c r="R356" s="409">
        <f t="shared" si="172"/>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7"/>
        <v>0</v>
      </c>
      <c r="D357" s="54">
        <f t="shared" si="158"/>
        <v>0</v>
      </c>
      <c r="E357" s="54">
        <f t="shared" si="159"/>
        <v>0</v>
      </c>
      <c r="F357" s="54">
        <f t="shared" si="160"/>
        <v>0</v>
      </c>
      <c r="G357" s="54">
        <f t="shared" si="161"/>
        <v>0</v>
      </c>
      <c r="H357" s="54">
        <f t="shared" si="162"/>
        <v>0</v>
      </c>
      <c r="I357" s="54">
        <f t="shared" si="163"/>
        <v>0</v>
      </c>
      <c r="J357" s="54">
        <f t="shared" si="164"/>
        <v>0</v>
      </c>
      <c r="K357" s="54">
        <f t="shared" si="165"/>
        <v>0</v>
      </c>
      <c r="L357" s="54">
        <f t="shared" si="166"/>
        <v>0</v>
      </c>
      <c r="M357" s="54">
        <f t="shared" si="167"/>
        <v>0</v>
      </c>
      <c r="N357" s="54">
        <f t="shared" si="168"/>
        <v>0</v>
      </c>
      <c r="O357" s="54">
        <f t="shared" si="169"/>
        <v>0</v>
      </c>
      <c r="P357" s="54">
        <f t="shared" si="170"/>
        <v>0</v>
      </c>
      <c r="Q357" s="54">
        <f t="shared" si="171"/>
        <v>0</v>
      </c>
      <c r="R357" s="407">
        <f t="shared" si="172"/>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1068</v>
      </c>
      <c r="C358" s="224">
        <f t="shared" si="157"/>
        <v>0</v>
      </c>
      <c r="D358" s="224">
        <f t="shared" si="158"/>
        <v>0</v>
      </c>
      <c r="E358" s="224">
        <f t="shared" si="159"/>
        <v>0</v>
      </c>
      <c r="F358" s="224">
        <f t="shared" si="160"/>
        <v>0</v>
      </c>
      <c r="G358" s="224">
        <f t="shared" si="161"/>
        <v>0</v>
      </c>
      <c r="H358" s="224">
        <f t="shared" si="162"/>
        <v>0</v>
      </c>
      <c r="I358" s="224">
        <f t="shared" si="163"/>
        <v>0</v>
      </c>
      <c r="J358" s="224">
        <f t="shared" si="164"/>
        <v>0</v>
      </c>
      <c r="K358" s="224">
        <f t="shared" si="165"/>
        <v>0</v>
      </c>
      <c r="L358" s="224">
        <f t="shared" si="166"/>
        <v>0</v>
      </c>
      <c r="M358" s="224">
        <f t="shared" si="167"/>
        <v>0</v>
      </c>
      <c r="N358" s="224">
        <f t="shared" si="168"/>
        <v>0</v>
      </c>
      <c r="O358" s="224">
        <f t="shared" si="169"/>
        <v>0</v>
      </c>
      <c r="P358" s="224">
        <f t="shared" si="170"/>
        <v>0</v>
      </c>
      <c r="Q358" s="224">
        <f t="shared" si="171"/>
        <v>0</v>
      </c>
      <c r="R358" s="408">
        <f t="shared" si="172"/>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1069</v>
      </c>
      <c r="C359" s="55">
        <f t="shared" si="157"/>
        <v>0</v>
      </c>
      <c r="D359" s="55">
        <f t="shared" si="158"/>
        <v>0</v>
      </c>
      <c r="E359" s="55">
        <f t="shared" si="159"/>
        <v>0</v>
      </c>
      <c r="F359" s="55">
        <f t="shared" si="160"/>
        <v>0</v>
      </c>
      <c r="G359" s="55">
        <f t="shared" si="161"/>
        <v>0</v>
      </c>
      <c r="H359" s="55">
        <f t="shared" si="162"/>
        <v>0</v>
      </c>
      <c r="I359" s="55">
        <f t="shared" si="163"/>
        <v>0</v>
      </c>
      <c r="J359" s="55">
        <f t="shared" si="164"/>
        <v>0</v>
      </c>
      <c r="K359" s="55">
        <f t="shared" si="165"/>
        <v>0</v>
      </c>
      <c r="L359" s="55">
        <f t="shared" si="166"/>
        <v>0</v>
      </c>
      <c r="M359" s="55">
        <f t="shared" si="167"/>
        <v>0</v>
      </c>
      <c r="N359" s="55">
        <f t="shared" si="168"/>
        <v>0</v>
      </c>
      <c r="O359" s="55">
        <f t="shared" si="169"/>
        <v>0</v>
      </c>
      <c r="P359" s="55">
        <f t="shared" si="170"/>
        <v>0</v>
      </c>
      <c r="Q359" s="55">
        <f t="shared" si="171"/>
        <v>0</v>
      </c>
      <c r="R359" s="409">
        <f t="shared" si="172"/>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7"/>
        <v>0</v>
      </c>
      <c r="D360" s="54">
        <f t="shared" si="158"/>
        <v>0</v>
      </c>
      <c r="E360" s="54">
        <f t="shared" si="159"/>
        <v>0</v>
      </c>
      <c r="F360" s="54">
        <f t="shared" si="160"/>
        <v>0</v>
      </c>
      <c r="G360" s="54">
        <f t="shared" si="161"/>
        <v>0</v>
      </c>
      <c r="H360" s="54">
        <f t="shared" si="162"/>
        <v>0</v>
      </c>
      <c r="I360" s="54">
        <f t="shared" si="163"/>
        <v>0</v>
      </c>
      <c r="J360" s="54">
        <f t="shared" si="164"/>
        <v>0</v>
      </c>
      <c r="K360" s="54">
        <f t="shared" si="165"/>
        <v>0</v>
      </c>
      <c r="L360" s="54">
        <f t="shared" si="166"/>
        <v>0</v>
      </c>
      <c r="M360" s="54">
        <f t="shared" si="167"/>
        <v>0</v>
      </c>
      <c r="N360" s="54">
        <f t="shared" si="168"/>
        <v>0</v>
      </c>
      <c r="O360" s="54">
        <f t="shared" si="169"/>
        <v>0</v>
      </c>
      <c r="P360" s="54">
        <f t="shared" si="170"/>
        <v>0</v>
      </c>
      <c r="Q360" s="54">
        <f t="shared" si="171"/>
        <v>0</v>
      </c>
      <c r="R360" s="407">
        <f t="shared" si="172"/>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1068</v>
      </c>
      <c r="C361" s="224">
        <f t="shared" si="157"/>
        <v>0</v>
      </c>
      <c r="D361" s="224">
        <f t="shared" si="158"/>
        <v>0</v>
      </c>
      <c r="E361" s="224">
        <f t="shared" si="159"/>
        <v>0</v>
      </c>
      <c r="F361" s="224">
        <f t="shared" si="160"/>
        <v>0</v>
      </c>
      <c r="G361" s="224">
        <f t="shared" si="161"/>
        <v>0</v>
      </c>
      <c r="H361" s="224">
        <f t="shared" si="162"/>
        <v>0</v>
      </c>
      <c r="I361" s="224">
        <f t="shared" si="163"/>
        <v>0</v>
      </c>
      <c r="J361" s="224">
        <f t="shared" si="164"/>
        <v>0</v>
      </c>
      <c r="K361" s="224">
        <f t="shared" si="165"/>
        <v>0</v>
      </c>
      <c r="L361" s="224">
        <f t="shared" si="166"/>
        <v>0</v>
      </c>
      <c r="M361" s="224">
        <f t="shared" si="167"/>
        <v>0</v>
      </c>
      <c r="N361" s="224">
        <f t="shared" si="168"/>
        <v>0</v>
      </c>
      <c r="O361" s="224">
        <f t="shared" si="169"/>
        <v>0</v>
      </c>
      <c r="P361" s="224">
        <f t="shared" si="170"/>
        <v>0</v>
      </c>
      <c r="Q361" s="224">
        <f t="shared" si="171"/>
        <v>0</v>
      </c>
      <c r="R361" s="408">
        <f t="shared" si="172"/>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1069</v>
      </c>
      <c r="C362" s="55">
        <f t="shared" si="157"/>
        <v>0</v>
      </c>
      <c r="D362" s="55">
        <f t="shared" si="158"/>
        <v>0</v>
      </c>
      <c r="E362" s="55">
        <f t="shared" si="159"/>
        <v>0</v>
      </c>
      <c r="F362" s="55">
        <f t="shared" si="160"/>
        <v>0</v>
      </c>
      <c r="G362" s="55">
        <f t="shared" si="161"/>
        <v>0</v>
      </c>
      <c r="H362" s="55">
        <f t="shared" si="162"/>
        <v>0</v>
      </c>
      <c r="I362" s="55">
        <f t="shared" si="163"/>
        <v>0</v>
      </c>
      <c r="J362" s="55">
        <f t="shared" si="164"/>
        <v>0</v>
      </c>
      <c r="K362" s="55">
        <f t="shared" si="165"/>
        <v>0</v>
      </c>
      <c r="L362" s="55">
        <f t="shared" si="166"/>
        <v>0</v>
      </c>
      <c r="M362" s="55">
        <f t="shared" si="167"/>
        <v>0</v>
      </c>
      <c r="N362" s="55">
        <f t="shared" si="168"/>
        <v>0</v>
      </c>
      <c r="O362" s="55">
        <f t="shared" si="169"/>
        <v>0</v>
      </c>
      <c r="P362" s="55">
        <f t="shared" si="170"/>
        <v>0</v>
      </c>
      <c r="Q362" s="55">
        <f t="shared" si="171"/>
        <v>0</v>
      </c>
      <c r="R362" s="409">
        <f t="shared" si="172"/>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0">CHOOSE(d.Region,S363,AI363,AY363)</f>
        <v>0</v>
      </c>
      <c r="D363" s="54">
        <f t="shared" si="180"/>
        <v>0</v>
      </c>
      <c r="E363" s="54">
        <f t="shared" si="180"/>
        <v>0</v>
      </c>
      <c r="F363" s="54">
        <f t="shared" si="180"/>
        <v>0</v>
      </c>
      <c r="G363" s="54">
        <f t="shared" si="180"/>
        <v>0</v>
      </c>
      <c r="H363" s="54">
        <f t="shared" si="180"/>
        <v>0</v>
      </c>
      <c r="I363" s="54">
        <f t="shared" si="180"/>
        <v>0</v>
      </c>
      <c r="J363" s="54">
        <f t="shared" si="180"/>
        <v>0</v>
      </c>
      <c r="K363" s="54">
        <f t="shared" si="180"/>
        <v>0</v>
      </c>
      <c r="L363" s="54">
        <f t="shared" si="180"/>
        <v>0</v>
      </c>
      <c r="M363" s="54">
        <f t="shared" si="180"/>
        <v>0</v>
      </c>
      <c r="N363" s="54">
        <f t="shared" si="180"/>
        <v>0</v>
      </c>
      <c r="O363" s="54">
        <f t="shared" si="180"/>
        <v>0</v>
      </c>
      <c r="P363" s="54">
        <f t="shared" si="180"/>
        <v>0</v>
      </c>
      <c r="Q363" s="54">
        <f t="shared" si="180"/>
        <v>0</v>
      </c>
      <c r="R363" s="407">
        <f t="shared" si="180"/>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1068</v>
      </c>
      <c r="C364" s="224">
        <f t="shared" si="180"/>
        <v>0</v>
      </c>
      <c r="D364" s="224">
        <f t="shared" si="180"/>
        <v>0</v>
      </c>
      <c r="E364" s="224">
        <f t="shared" si="180"/>
        <v>0</v>
      </c>
      <c r="F364" s="224">
        <f t="shared" si="180"/>
        <v>0</v>
      </c>
      <c r="G364" s="224">
        <f t="shared" si="180"/>
        <v>0</v>
      </c>
      <c r="H364" s="224">
        <f t="shared" si="180"/>
        <v>0</v>
      </c>
      <c r="I364" s="224">
        <f t="shared" si="180"/>
        <v>0</v>
      </c>
      <c r="J364" s="224">
        <f t="shared" si="180"/>
        <v>0</v>
      </c>
      <c r="K364" s="224">
        <f t="shared" si="180"/>
        <v>0</v>
      </c>
      <c r="L364" s="224">
        <f t="shared" si="180"/>
        <v>0</v>
      </c>
      <c r="M364" s="224">
        <f t="shared" si="180"/>
        <v>0</v>
      </c>
      <c r="N364" s="224">
        <f t="shared" si="180"/>
        <v>0</v>
      </c>
      <c r="O364" s="224">
        <f t="shared" si="180"/>
        <v>0</v>
      </c>
      <c r="P364" s="224">
        <f t="shared" si="180"/>
        <v>0</v>
      </c>
      <c r="Q364" s="224">
        <f t="shared" si="180"/>
        <v>0</v>
      </c>
      <c r="R364" s="408">
        <f t="shared" si="180"/>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1069</v>
      </c>
      <c r="C365" s="55">
        <f t="shared" si="180"/>
        <v>0</v>
      </c>
      <c r="D365" s="55">
        <f t="shared" si="180"/>
        <v>0</v>
      </c>
      <c r="E365" s="55">
        <f t="shared" si="180"/>
        <v>0</v>
      </c>
      <c r="F365" s="55">
        <f t="shared" si="180"/>
        <v>0</v>
      </c>
      <c r="G365" s="55">
        <f t="shared" si="180"/>
        <v>0</v>
      </c>
      <c r="H365" s="55">
        <f t="shared" si="180"/>
        <v>0</v>
      </c>
      <c r="I365" s="55">
        <f t="shared" si="180"/>
        <v>0</v>
      </c>
      <c r="J365" s="55">
        <f t="shared" si="180"/>
        <v>0</v>
      </c>
      <c r="K365" s="55">
        <f t="shared" si="180"/>
        <v>0</v>
      </c>
      <c r="L365" s="55">
        <f t="shared" si="180"/>
        <v>0</v>
      </c>
      <c r="M365" s="55">
        <f t="shared" si="180"/>
        <v>0</v>
      </c>
      <c r="N365" s="55">
        <f t="shared" si="180"/>
        <v>0</v>
      </c>
      <c r="O365" s="55">
        <f t="shared" si="180"/>
        <v>0</v>
      </c>
      <c r="P365" s="55">
        <f t="shared" si="180"/>
        <v>0</v>
      </c>
      <c r="Q365" s="55">
        <f t="shared" si="180"/>
        <v>0</v>
      </c>
      <c r="R365" s="409">
        <f t="shared" si="180"/>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7"/>
        <v>0</v>
      </c>
      <c r="D366" s="54">
        <f t="shared" si="158"/>
        <v>0</v>
      </c>
      <c r="E366" s="54">
        <f t="shared" si="159"/>
        <v>0</v>
      </c>
      <c r="F366" s="54">
        <f t="shared" si="160"/>
        <v>0</v>
      </c>
      <c r="G366" s="54">
        <f t="shared" si="161"/>
        <v>0</v>
      </c>
      <c r="H366" s="54">
        <f t="shared" si="162"/>
        <v>0</v>
      </c>
      <c r="I366" s="54">
        <f t="shared" si="163"/>
        <v>0</v>
      </c>
      <c r="J366" s="54">
        <f t="shared" si="164"/>
        <v>0</v>
      </c>
      <c r="K366" s="54">
        <f t="shared" si="165"/>
        <v>0</v>
      </c>
      <c r="L366" s="54">
        <f t="shared" si="166"/>
        <v>0</v>
      </c>
      <c r="M366" s="54">
        <f t="shared" si="167"/>
        <v>0</v>
      </c>
      <c r="N366" s="54">
        <f t="shared" si="168"/>
        <v>0</v>
      </c>
      <c r="O366" s="54">
        <f t="shared" si="169"/>
        <v>0</v>
      </c>
      <c r="P366" s="54">
        <f t="shared" si="170"/>
        <v>0</v>
      </c>
      <c r="Q366" s="54">
        <f t="shared" si="171"/>
        <v>0</v>
      </c>
      <c r="R366" s="407">
        <f t="shared" si="172"/>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1068</v>
      </c>
      <c r="C367" s="224">
        <f t="shared" si="157"/>
        <v>0</v>
      </c>
      <c r="D367" s="224">
        <f t="shared" si="158"/>
        <v>0</v>
      </c>
      <c r="E367" s="224">
        <f t="shared" si="159"/>
        <v>0</v>
      </c>
      <c r="F367" s="224">
        <f t="shared" si="160"/>
        <v>0</v>
      </c>
      <c r="G367" s="224">
        <f t="shared" si="161"/>
        <v>0</v>
      </c>
      <c r="H367" s="224">
        <f t="shared" si="162"/>
        <v>0</v>
      </c>
      <c r="I367" s="224">
        <f t="shared" si="163"/>
        <v>0</v>
      </c>
      <c r="J367" s="224">
        <f t="shared" si="164"/>
        <v>0</v>
      </c>
      <c r="K367" s="224">
        <f t="shared" si="165"/>
        <v>0</v>
      </c>
      <c r="L367" s="224">
        <f t="shared" si="166"/>
        <v>0</v>
      </c>
      <c r="M367" s="224">
        <f t="shared" si="167"/>
        <v>0</v>
      </c>
      <c r="N367" s="224">
        <f t="shared" si="168"/>
        <v>0</v>
      </c>
      <c r="O367" s="224">
        <f t="shared" si="169"/>
        <v>0</v>
      </c>
      <c r="P367" s="224">
        <f t="shared" si="170"/>
        <v>0</v>
      </c>
      <c r="Q367" s="224">
        <f t="shared" si="171"/>
        <v>0</v>
      </c>
      <c r="R367" s="408">
        <f t="shared" si="172"/>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1069</v>
      </c>
      <c r="C368" s="55">
        <f t="shared" si="157"/>
        <v>0</v>
      </c>
      <c r="D368" s="55">
        <f t="shared" si="158"/>
        <v>0</v>
      </c>
      <c r="E368" s="55">
        <f t="shared" si="159"/>
        <v>0</v>
      </c>
      <c r="F368" s="55">
        <f t="shared" si="160"/>
        <v>0</v>
      </c>
      <c r="G368" s="55">
        <f t="shared" si="161"/>
        <v>0</v>
      </c>
      <c r="H368" s="55">
        <f t="shared" si="162"/>
        <v>0</v>
      </c>
      <c r="I368" s="55">
        <f t="shared" si="163"/>
        <v>0</v>
      </c>
      <c r="J368" s="55">
        <f t="shared" si="164"/>
        <v>0</v>
      </c>
      <c r="K368" s="55">
        <f t="shared" si="165"/>
        <v>0</v>
      </c>
      <c r="L368" s="55">
        <f t="shared" si="166"/>
        <v>0</v>
      </c>
      <c r="M368" s="55">
        <f t="shared" si="167"/>
        <v>0</v>
      </c>
      <c r="N368" s="55">
        <f t="shared" si="168"/>
        <v>0</v>
      </c>
      <c r="O368" s="55">
        <f t="shared" si="169"/>
        <v>0</v>
      </c>
      <c r="P368" s="55">
        <f t="shared" si="170"/>
        <v>0</v>
      </c>
      <c r="Q368" s="55">
        <f t="shared" si="171"/>
        <v>0</v>
      </c>
      <c r="R368" s="409">
        <f t="shared" si="172"/>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7"/>
        <v>0</v>
      </c>
      <c r="D369" s="54">
        <f t="shared" si="158"/>
        <v>0</v>
      </c>
      <c r="E369" s="54">
        <f t="shared" si="159"/>
        <v>0</v>
      </c>
      <c r="F369" s="54">
        <f t="shared" si="160"/>
        <v>0</v>
      </c>
      <c r="G369" s="54">
        <f t="shared" si="161"/>
        <v>0</v>
      </c>
      <c r="H369" s="54">
        <f t="shared" si="162"/>
        <v>0</v>
      </c>
      <c r="I369" s="54">
        <f t="shared" si="163"/>
        <v>0</v>
      </c>
      <c r="J369" s="54">
        <f t="shared" si="164"/>
        <v>0</v>
      </c>
      <c r="K369" s="54">
        <f t="shared" si="165"/>
        <v>0</v>
      </c>
      <c r="L369" s="54">
        <f t="shared" si="166"/>
        <v>0</v>
      </c>
      <c r="M369" s="54">
        <f t="shared" si="167"/>
        <v>0</v>
      </c>
      <c r="N369" s="54">
        <f t="shared" si="168"/>
        <v>0</v>
      </c>
      <c r="O369" s="54">
        <f t="shared" si="169"/>
        <v>0</v>
      </c>
      <c r="P369" s="54">
        <f t="shared" si="170"/>
        <v>0</v>
      </c>
      <c r="Q369" s="54">
        <f t="shared" si="171"/>
        <v>0</v>
      </c>
      <c r="R369" s="407">
        <f t="shared" si="172"/>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1068</v>
      </c>
      <c r="C370" s="224">
        <f t="shared" si="157"/>
        <v>0</v>
      </c>
      <c r="D370" s="224">
        <f t="shared" si="158"/>
        <v>0</v>
      </c>
      <c r="E370" s="224">
        <f t="shared" si="159"/>
        <v>0</v>
      </c>
      <c r="F370" s="224">
        <f t="shared" si="160"/>
        <v>0</v>
      </c>
      <c r="G370" s="224">
        <f t="shared" si="161"/>
        <v>0</v>
      </c>
      <c r="H370" s="224">
        <f t="shared" si="162"/>
        <v>0</v>
      </c>
      <c r="I370" s="224">
        <f t="shared" si="163"/>
        <v>0</v>
      </c>
      <c r="J370" s="224">
        <f t="shared" si="164"/>
        <v>0</v>
      </c>
      <c r="K370" s="224">
        <f t="shared" si="165"/>
        <v>0</v>
      </c>
      <c r="L370" s="224">
        <f t="shared" si="166"/>
        <v>0</v>
      </c>
      <c r="M370" s="224">
        <f t="shared" si="167"/>
        <v>0</v>
      </c>
      <c r="N370" s="224">
        <f t="shared" si="168"/>
        <v>0</v>
      </c>
      <c r="O370" s="224">
        <f t="shared" si="169"/>
        <v>0</v>
      </c>
      <c r="P370" s="224">
        <f t="shared" si="170"/>
        <v>0</v>
      </c>
      <c r="Q370" s="224">
        <f t="shared" si="171"/>
        <v>0</v>
      </c>
      <c r="R370" s="408">
        <f t="shared" si="172"/>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1069</v>
      </c>
      <c r="C371" s="55">
        <f t="shared" si="157"/>
        <v>0</v>
      </c>
      <c r="D371" s="55">
        <f t="shared" si="158"/>
        <v>0</v>
      </c>
      <c r="E371" s="55">
        <f t="shared" si="159"/>
        <v>0</v>
      </c>
      <c r="F371" s="55">
        <f t="shared" si="160"/>
        <v>0</v>
      </c>
      <c r="G371" s="55">
        <f t="shared" si="161"/>
        <v>0</v>
      </c>
      <c r="H371" s="55">
        <f t="shared" si="162"/>
        <v>0</v>
      </c>
      <c r="I371" s="55">
        <f t="shared" si="163"/>
        <v>0</v>
      </c>
      <c r="J371" s="55">
        <f t="shared" si="164"/>
        <v>0</v>
      </c>
      <c r="K371" s="55">
        <f t="shared" si="165"/>
        <v>0</v>
      </c>
      <c r="L371" s="55">
        <f t="shared" si="166"/>
        <v>0</v>
      </c>
      <c r="M371" s="55">
        <f t="shared" si="167"/>
        <v>0</v>
      </c>
      <c r="N371" s="55">
        <f t="shared" si="168"/>
        <v>0</v>
      </c>
      <c r="O371" s="55">
        <f t="shared" si="169"/>
        <v>0</v>
      </c>
      <c r="P371" s="55">
        <f t="shared" si="170"/>
        <v>0</v>
      </c>
      <c r="Q371" s="55">
        <f t="shared" si="171"/>
        <v>0</v>
      </c>
      <c r="R371" s="409">
        <f t="shared" si="172"/>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7"/>
        <v>0</v>
      </c>
      <c r="D372" s="54">
        <f t="shared" si="158"/>
        <v>0</v>
      </c>
      <c r="E372" s="54">
        <f t="shared" si="159"/>
        <v>0</v>
      </c>
      <c r="F372" s="54">
        <f t="shared" si="160"/>
        <v>0</v>
      </c>
      <c r="G372" s="54">
        <f t="shared" si="161"/>
        <v>0</v>
      </c>
      <c r="H372" s="54">
        <f t="shared" si="162"/>
        <v>0</v>
      </c>
      <c r="I372" s="54">
        <f t="shared" si="163"/>
        <v>0</v>
      </c>
      <c r="J372" s="54">
        <f t="shared" si="164"/>
        <v>0</v>
      </c>
      <c r="K372" s="54">
        <f t="shared" si="165"/>
        <v>0</v>
      </c>
      <c r="L372" s="54">
        <f t="shared" si="166"/>
        <v>0</v>
      </c>
      <c r="M372" s="54">
        <f t="shared" si="167"/>
        <v>0</v>
      </c>
      <c r="N372" s="54">
        <f t="shared" si="168"/>
        <v>0</v>
      </c>
      <c r="O372" s="54">
        <f t="shared" si="169"/>
        <v>0</v>
      </c>
      <c r="P372" s="54">
        <f t="shared" si="170"/>
        <v>0</v>
      </c>
      <c r="Q372" s="54">
        <f t="shared" si="171"/>
        <v>0</v>
      </c>
      <c r="R372" s="407">
        <f t="shared" si="172"/>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1068</v>
      </c>
      <c r="C373" s="224">
        <f t="shared" si="157"/>
        <v>0</v>
      </c>
      <c r="D373" s="224">
        <f t="shared" si="158"/>
        <v>0</v>
      </c>
      <c r="E373" s="224">
        <f t="shared" si="159"/>
        <v>0</v>
      </c>
      <c r="F373" s="224">
        <f t="shared" si="160"/>
        <v>0</v>
      </c>
      <c r="G373" s="224">
        <f t="shared" si="161"/>
        <v>0</v>
      </c>
      <c r="H373" s="224">
        <f t="shared" si="162"/>
        <v>0</v>
      </c>
      <c r="I373" s="224">
        <f t="shared" si="163"/>
        <v>0</v>
      </c>
      <c r="J373" s="224">
        <f t="shared" si="164"/>
        <v>0</v>
      </c>
      <c r="K373" s="224">
        <f t="shared" si="165"/>
        <v>0</v>
      </c>
      <c r="L373" s="224">
        <f t="shared" si="166"/>
        <v>0</v>
      </c>
      <c r="M373" s="224">
        <f t="shared" si="167"/>
        <v>0</v>
      </c>
      <c r="N373" s="224">
        <f t="shared" si="168"/>
        <v>0</v>
      </c>
      <c r="O373" s="224">
        <f t="shared" si="169"/>
        <v>0</v>
      </c>
      <c r="P373" s="224">
        <f t="shared" si="170"/>
        <v>0</v>
      </c>
      <c r="Q373" s="224">
        <f t="shared" si="171"/>
        <v>0</v>
      </c>
      <c r="R373" s="408">
        <f t="shared" si="172"/>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1069</v>
      </c>
      <c r="C374" s="55">
        <f t="shared" si="157"/>
        <v>0</v>
      </c>
      <c r="D374" s="55">
        <f t="shared" si="158"/>
        <v>0</v>
      </c>
      <c r="E374" s="55">
        <f t="shared" si="159"/>
        <v>0</v>
      </c>
      <c r="F374" s="55">
        <f t="shared" si="160"/>
        <v>0</v>
      </c>
      <c r="G374" s="55">
        <f t="shared" si="161"/>
        <v>0</v>
      </c>
      <c r="H374" s="55">
        <f t="shared" si="162"/>
        <v>0</v>
      </c>
      <c r="I374" s="55">
        <f t="shared" si="163"/>
        <v>0</v>
      </c>
      <c r="J374" s="55">
        <f t="shared" si="164"/>
        <v>0</v>
      </c>
      <c r="K374" s="55">
        <f t="shared" si="165"/>
        <v>0</v>
      </c>
      <c r="L374" s="55">
        <f t="shared" si="166"/>
        <v>0</v>
      </c>
      <c r="M374" s="55">
        <f t="shared" si="167"/>
        <v>0</v>
      </c>
      <c r="N374" s="55">
        <f t="shared" si="168"/>
        <v>0</v>
      </c>
      <c r="O374" s="55">
        <f t="shared" si="169"/>
        <v>0</v>
      </c>
      <c r="P374" s="55">
        <f t="shared" si="170"/>
        <v>0</v>
      </c>
      <c r="Q374" s="55">
        <f t="shared" si="171"/>
        <v>0</v>
      </c>
      <c r="R374" s="409">
        <f t="shared" si="172"/>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7"/>
        <v>0</v>
      </c>
      <c r="D375" s="54">
        <f t="shared" si="158"/>
        <v>0</v>
      </c>
      <c r="E375" s="54">
        <f t="shared" si="159"/>
        <v>0</v>
      </c>
      <c r="F375" s="54">
        <f t="shared" si="160"/>
        <v>0</v>
      </c>
      <c r="G375" s="54">
        <f t="shared" si="161"/>
        <v>0</v>
      </c>
      <c r="H375" s="54">
        <f t="shared" si="162"/>
        <v>0</v>
      </c>
      <c r="I375" s="54">
        <f t="shared" si="163"/>
        <v>0</v>
      </c>
      <c r="J375" s="54">
        <f t="shared" si="164"/>
        <v>0</v>
      </c>
      <c r="K375" s="54">
        <f t="shared" si="165"/>
        <v>0</v>
      </c>
      <c r="L375" s="54">
        <f t="shared" si="166"/>
        <v>0</v>
      </c>
      <c r="M375" s="54">
        <f t="shared" si="167"/>
        <v>0</v>
      </c>
      <c r="N375" s="54">
        <f t="shared" si="168"/>
        <v>0</v>
      </c>
      <c r="O375" s="54">
        <f t="shared" si="169"/>
        <v>0</v>
      </c>
      <c r="P375" s="54">
        <f t="shared" si="170"/>
        <v>0</v>
      </c>
      <c r="Q375" s="54">
        <f t="shared" si="171"/>
        <v>0</v>
      </c>
      <c r="R375" s="407">
        <f t="shared" si="172"/>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1068</v>
      </c>
      <c r="C376" s="224">
        <f t="shared" si="157"/>
        <v>0</v>
      </c>
      <c r="D376" s="224">
        <f t="shared" si="158"/>
        <v>0</v>
      </c>
      <c r="E376" s="224">
        <f t="shared" si="159"/>
        <v>0</v>
      </c>
      <c r="F376" s="224">
        <f t="shared" si="160"/>
        <v>0</v>
      </c>
      <c r="G376" s="224">
        <f t="shared" si="161"/>
        <v>0</v>
      </c>
      <c r="H376" s="224">
        <f t="shared" si="162"/>
        <v>0</v>
      </c>
      <c r="I376" s="224">
        <f t="shared" si="163"/>
        <v>0</v>
      </c>
      <c r="J376" s="224">
        <f t="shared" si="164"/>
        <v>0</v>
      </c>
      <c r="K376" s="224">
        <f t="shared" si="165"/>
        <v>0</v>
      </c>
      <c r="L376" s="224">
        <f t="shared" si="166"/>
        <v>0</v>
      </c>
      <c r="M376" s="224">
        <f t="shared" si="167"/>
        <v>0</v>
      </c>
      <c r="N376" s="224">
        <f t="shared" si="168"/>
        <v>0</v>
      </c>
      <c r="O376" s="224">
        <f t="shared" si="169"/>
        <v>0</v>
      </c>
      <c r="P376" s="224">
        <f t="shared" si="170"/>
        <v>0</v>
      </c>
      <c r="Q376" s="224">
        <f t="shared" si="171"/>
        <v>0</v>
      </c>
      <c r="R376" s="408">
        <f t="shared" si="172"/>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1069</v>
      </c>
      <c r="C377" s="55">
        <f t="shared" si="157"/>
        <v>0</v>
      </c>
      <c r="D377" s="55">
        <f t="shared" si="158"/>
        <v>0</v>
      </c>
      <c r="E377" s="55">
        <f t="shared" si="159"/>
        <v>0</v>
      </c>
      <c r="F377" s="55">
        <f t="shared" si="160"/>
        <v>0</v>
      </c>
      <c r="G377" s="55">
        <f t="shared" si="161"/>
        <v>0</v>
      </c>
      <c r="H377" s="55">
        <f t="shared" si="162"/>
        <v>0</v>
      </c>
      <c r="I377" s="55">
        <f t="shared" si="163"/>
        <v>0</v>
      </c>
      <c r="J377" s="55">
        <f t="shared" si="164"/>
        <v>0</v>
      </c>
      <c r="K377" s="55">
        <f t="shared" si="165"/>
        <v>0</v>
      </c>
      <c r="L377" s="55">
        <f t="shared" si="166"/>
        <v>0</v>
      </c>
      <c r="M377" s="55">
        <f t="shared" si="167"/>
        <v>0</v>
      </c>
      <c r="N377" s="55">
        <f t="shared" si="168"/>
        <v>0</v>
      </c>
      <c r="O377" s="55">
        <f t="shared" si="169"/>
        <v>0</v>
      </c>
      <c r="P377" s="55">
        <f t="shared" si="170"/>
        <v>0</v>
      </c>
      <c r="Q377" s="55">
        <f t="shared" si="171"/>
        <v>0</v>
      </c>
      <c r="R377" s="409">
        <f t="shared" si="172"/>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7"/>
        <v>0</v>
      </c>
      <c r="D378" s="54">
        <f t="shared" si="158"/>
        <v>0</v>
      </c>
      <c r="E378" s="54">
        <f t="shared" si="159"/>
        <v>0</v>
      </c>
      <c r="F378" s="54">
        <f t="shared" si="160"/>
        <v>0</v>
      </c>
      <c r="G378" s="54">
        <f t="shared" si="161"/>
        <v>0</v>
      </c>
      <c r="H378" s="54">
        <f t="shared" si="162"/>
        <v>0</v>
      </c>
      <c r="I378" s="54">
        <f t="shared" si="163"/>
        <v>0</v>
      </c>
      <c r="J378" s="54">
        <f t="shared" si="164"/>
        <v>0</v>
      </c>
      <c r="K378" s="54">
        <f t="shared" si="165"/>
        <v>0</v>
      </c>
      <c r="L378" s="54">
        <f t="shared" si="166"/>
        <v>0</v>
      </c>
      <c r="M378" s="54">
        <f t="shared" si="167"/>
        <v>0</v>
      </c>
      <c r="N378" s="54">
        <f t="shared" si="168"/>
        <v>0</v>
      </c>
      <c r="O378" s="54">
        <f t="shared" si="169"/>
        <v>0</v>
      </c>
      <c r="P378" s="54">
        <f t="shared" si="170"/>
        <v>0</v>
      </c>
      <c r="Q378" s="54">
        <f t="shared" si="171"/>
        <v>0</v>
      </c>
      <c r="R378" s="407">
        <f t="shared" si="172"/>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1068</v>
      </c>
      <c r="C379" s="224">
        <f t="shared" si="157"/>
        <v>0</v>
      </c>
      <c r="D379" s="224">
        <f t="shared" si="158"/>
        <v>0</v>
      </c>
      <c r="E379" s="224">
        <f t="shared" si="159"/>
        <v>0</v>
      </c>
      <c r="F379" s="224">
        <f t="shared" si="160"/>
        <v>0</v>
      </c>
      <c r="G379" s="224">
        <f t="shared" si="161"/>
        <v>0</v>
      </c>
      <c r="H379" s="224">
        <f t="shared" si="162"/>
        <v>0</v>
      </c>
      <c r="I379" s="224">
        <f t="shared" si="163"/>
        <v>0</v>
      </c>
      <c r="J379" s="224">
        <f t="shared" si="164"/>
        <v>0</v>
      </c>
      <c r="K379" s="224">
        <f t="shared" si="165"/>
        <v>0</v>
      </c>
      <c r="L379" s="224">
        <f t="shared" si="166"/>
        <v>0</v>
      </c>
      <c r="M379" s="224">
        <f t="shared" si="167"/>
        <v>0</v>
      </c>
      <c r="N379" s="224">
        <f t="shared" si="168"/>
        <v>0</v>
      </c>
      <c r="O379" s="224">
        <f t="shared" si="169"/>
        <v>0</v>
      </c>
      <c r="P379" s="224">
        <f t="shared" si="170"/>
        <v>0</v>
      </c>
      <c r="Q379" s="224">
        <f t="shared" si="171"/>
        <v>0</v>
      </c>
      <c r="R379" s="408">
        <f t="shared" si="172"/>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1069</v>
      </c>
      <c r="C380" s="55">
        <f t="shared" si="157"/>
        <v>0</v>
      </c>
      <c r="D380" s="55">
        <f t="shared" si="158"/>
        <v>0</v>
      </c>
      <c r="E380" s="55">
        <f t="shared" si="159"/>
        <v>0</v>
      </c>
      <c r="F380" s="55">
        <f t="shared" si="160"/>
        <v>0</v>
      </c>
      <c r="G380" s="55">
        <f t="shared" si="161"/>
        <v>0</v>
      </c>
      <c r="H380" s="55">
        <f t="shared" si="162"/>
        <v>0</v>
      </c>
      <c r="I380" s="55">
        <f t="shared" si="163"/>
        <v>0</v>
      </c>
      <c r="J380" s="55">
        <f t="shared" si="164"/>
        <v>0</v>
      </c>
      <c r="K380" s="55">
        <f t="shared" si="165"/>
        <v>0</v>
      </c>
      <c r="L380" s="55">
        <f t="shared" si="166"/>
        <v>0</v>
      </c>
      <c r="M380" s="55">
        <f t="shared" si="167"/>
        <v>0</v>
      </c>
      <c r="N380" s="55">
        <f t="shared" si="168"/>
        <v>0</v>
      </c>
      <c r="O380" s="55">
        <f t="shared" si="169"/>
        <v>0</v>
      </c>
      <c r="P380" s="55">
        <f t="shared" si="170"/>
        <v>0</v>
      </c>
      <c r="Q380" s="55">
        <f t="shared" si="171"/>
        <v>0</v>
      </c>
      <c r="R380" s="409">
        <f t="shared" si="172"/>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1">CHOOSE(d.Region,S381,AI381,AY381)</f>
        <v>0</v>
      </c>
      <c r="D381" s="54">
        <f t="shared" si="181"/>
        <v>0</v>
      </c>
      <c r="E381" s="54">
        <f t="shared" si="181"/>
        <v>0</v>
      </c>
      <c r="F381" s="54">
        <f t="shared" si="181"/>
        <v>0</v>
      </c>
      <c r="G381" s="54">
        <f t="shared" si="181"/>
        <v>0</v>
      </c>
      <c r="H381" s="54">
        <f t="shared" si="181"/>
        <v>0</v>
      </c>
      <c r="I381" s="54">
        <f t="shared" si="181"/>
        <v>0</v>
      </c>
      <c r="J381" s="54">
        <f t="shared" si="181"/>
        <v>0</v>
      </c>
      <c r="K381" s="54">
        <f t="shared" si="181"/>
        <v>0</v>
      </c>
      <c r="L381" s="54">
        <f t="shared" si="181"/>
        <v>0</v>
      </c>
      <c r="M381" s="54">
        <f t="shared" si="181"/>
        <v>0</v>
      </c>
      <c r="N381" s="54">
        <f t="shared" si="181"/>
        <v>0</v>
      </c>
      <c r="O381" s="54">
        <f t="shared" si="181"/>
        <v>0</v>
      </c>
      <c r="P381" s="54">
        <f t="shared" si="181"/>
        <v>0</v>
      </c>
      <c r="Q381" s="54">
        <f t="shared" si="181"/>
        <v>0</v>
      </c>
      <c r="R381" s="407">
        <f t="shared" si="181"/>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1068</v>
      </c>
      <c r="C382" s="224">
        <f t="shared" si="181"/>
        <v>0</v>
      </c>
      <c r="D382" s="224">
        <f t="shared" si="181"/>
        <v>0</v>
      </c>
      <c r="E382" s="224">
        <f t="shared" si="181"/>
        <v>0</v>
      </c>
      <c r="F382" s="224">
        <f t="shared" si="181"/>
        <v>0</v>
      </c>
      <c r="G382" s="224">
        <f t="shared" si="181"/>
        <v>0</v>
      </c>
      <c r="H382" s="224">
        <f t="shared" si="181"/>
        <v>0</v>
      </c>
      <c r="I382" s="224">
        <f t="shared" si="181"/>
        <v>0</v>
      </c>
      <c r="J382" s="224">
        <f t="shared" si="181"/>
        <v>0</v>
      </c>
      <c r="K382" s="224">
        <f t="shared" si="181"/>
        <v>0</v>
      </c>
      <c r="L382" s="224">
        <f t="shared" si="181"/>
        <v>0</v>
      </c>
      <c r="M382" s="224">
        <f t="shared" si="181"/>
        <v>0</v>
      </c>
      <c r="N382" s="224">
        <f t="shared" si="181"/>
        <v>0</v>
      </c>
      <c r="O382" s="224">
        <f t="shared" si="181"/>
        <v>0</v>
      </c>
      <c r="P382" s="224">
        <f t="shared" si="181"/>
        <v>0</v>
      </c>
      <c r="Q382" s="224">
        <f t="shared" si="181"/>
        <v>0</v>
      </c>
      <c r="R382" s="408">
        <f t="shared" si="181"/>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1069</v>
      </c>
      <c r="C383" s="55">
        <f t="shared" si="181"/>
        <v>0</v>
      </c>
      <c r="D383" s="55">
        <f t="shared" si="181"/>
        <v>0</v>
      </c>
      <c r="E383" s="55">
        <f t="shared" si="181"/>
        <v>0</v>
      </c>
      <c r="F383" s="55">
        <f t="shared" si="181"/>
        <v>0</v>
      </c>
      <c r="G383" s="55">
        <f t="shared" si="181"/>
        <v>0</v>
      </c>
      <c r="H383" s="55">
        <f t="shared" si="181"/>
        <v>0</v>
      </c>
      <c r="I383" s="55">
        <f t="shared" si="181"/>
        <v>0</v>
      </c>
      <c r="J383" s="55">
        <f t="shared" si="181"/>
        <v>0</v>
      </c>
      <c r="K383" s="55">
        <f t="shared" si="181"/>
        <v>0</v>
      </c>
      <c r="L383" s="55">
        <f t="shared" si="181"/>
        <v>0</v>
      </c>
      <c r="M383" s="55">
        <f t="shared" si="181"/>
        <v>0</v>
      </c>
      <c r="N383" s="55">
        <f t="shared" si="181"/>
        <v>0</v>
      </c>
      <c r="O383" s="55">
        <f t="shared" si="181"/>
        <v>0</v>
      </c>
      <c r="P383" s="55">
        <f t="shared" si="181"/>
        <v>0</v>
      </c>
      <c r="Q383" s="55">
        <f t="shared" si="181"/>
        <v>0</v>
      </c>
      <c r="R383" s="409">
        <f t="shared" si="181"/>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7"/>
        <v>0</v>
      </c>
      <c r="D384" s="54">
        <f t="shared" si="158"/>
        <v>0</v>
      </c>
      <c r="E384" s="54">
        <f t="shared" si="159"/>
        <v>0</v>
      </c>
      <c r="F384" s="54">
        <f t="shared" si="160"/>
        <v>0</v>
      </c>
      <c r="G384" s="54">
        <f t="shared" si="161"/>
        <v>0</v>
      </c>
      <c r="H384" s="54">
        <f t="shared" si="162"/>
        <v>0</v>
      </c>
      <c r="I384" s="54">
        <f t="shared" si="163"/>
        <v>0</v>
      </c>
      <c r="J384" s="54">
        <f t="shared" si="164"/>
        <v>0</v>
      </c>
      <c r="K384" s="54">
        <f t="shared" si="165"/>
        <v>0</v>
      </c>
      <c r="L384" s="54">
        <f t="shared" si="166"/>
        <v>0</v>
      </c>
      <c r="M384" s="54">
        <f t="shared" si="167"/>
        <v>0</v>
      </c>
      <c r="N384" s="54">
        <f t="shared" si="168"/>
        <v>0</v>
      </c>
      <c r="O384" s="54">
        <f t="shared" si="169"/>
        <v>0</v>
      </c>
      <c r="P384" s="54">
        <f t="shared" si="170"/>
        <v>0</v>
      </c>
      <c r="Q384" s="54">
        <f t="shared" si="171"/>
        <v>0</v>
      </c>
      <c r="R384" s="407">
        <f t="shared" si="172"/>
        <v>0</v>
      </c>
      <c r="S384" s="324">
        <f>S369</f>
        <v>0</v>
      </c>
      <c r="T384" s="324">
        <f t="shared" ref="T384:BN384" si="182">T369</f>
        <v>0</v>
      </c>
      <c r="U384" s="324">
        <f t="shared" si="182"/>
        <v>0</v>
      </c>
      <c r="V384" s="324">
        <f t="shared" si="182"/>
        <v>0</v>
      </c>
      <c r="W384" s="324">
        <f t="shared" si="182"/>
        <v>0</v>
      </c>
      <c r="X384" s="324">
        <f t="shared" si="182"/>
        <v>0</v>
      </c>
      <c r="Y384" s="324">
        <f t="shared" si="182"/>
        <v>0</v>
      </c>
      <c r="Z384" s="324">
        <f t="shared" si="182"/>
        <v>0</v>
      </c>
      <c r="AA384" s="324">
        <f t="shared" si="182"/>
        <v>0</v>
      </c>
      <c r="AB384" s="324">
        <f t="shared" si="182"/>
        <v>0</v>
      </c>
      <c r="AC384" s="324">
        <f t="shared" si="182"/>
        <v>0</v>
      </c>
      <c r="AD384" s="324">
        <f t="shared" si="182"/>
        <v>0</v>
      </c>
      <c r="AE384" s="324">
        <f t="shared" si="182"/>
        <v>0</v>
      </c>
      <c r="AF384" s="324">
        <f t="shared" si="182"/>
        <v>0</v>
      </c>
      <c r="AG384" s="324">
        <f t="shared" si="182"/>
        <v>0</v>
      </c>
      <c r="AH384" s="324">
        <f t="shared" si="182"/>
        <v>0</v>
      </c>
      <c r="AI384" s="324">
        <f t="shared" si="182"/>
        <v>0</v>
      </c>
      <c r="AJ384" s="324">
        <f t="shared" si="182"/>
        <v>0</v>
      </c>
      <c r="AK384" s="324">
        <f t="shared" si="182"/>
        <v>0</v>
      </c>
      <c r="AL384" s="324">
        <f t="shared" si="182"/>
        <v>0</v>
      </c>
      <c r="AM384" s="324">
        <f t="shared" si="182"/>
        <v>0</v>
      </c>
      <c r="AN384" s="324">
        <f t="shared" si="182"/>
        <v>0</v>
      </c>
      <c r="AO384" s="324">
        <f t="shared" si="182"/>
        <v>0</v>
      </c>
      <c r="AP384" s="324">
        <f t="shared" si="182"/>
        <v>0</v>
      </c>
      <c r="AQ384" s="324">
        <f t="shared" si="182"/>
        <v>0</v>
      </c>
      <c r="AR384" s="324">
        <f t="shared" si="182"/>
        <v>0</v>
      </c>
      <c r="AS384" s="324">
        <f t="shared" si="182"/>
        <v>0</v>
      </c>
      <c r="AT384" s="324">
        <f t="shared" si="182"/>
        <v>0</v>
      </c>
      <c r="AU384" s="324">
        <f t="shared" si="182"/>
        <v>0</v>
      </c>
      <c r="AV384" s="324">
        <f t="shared" si="182"/>
        <v>0</v>
      </c>
      <c r="AW384" s="324">
        <f t="shared" si="182"/>
        <v>0</v>
      </c>
      <c r="AX384" s="324">
        <f t="shared" si="182"/>
        <v>0</v>
      </c>
      <c r="AY384" s="324">
        <f t="shared" si="182"/>
        <v>0</v>
      </c>
      <c r="AZ384" s="324">
        <f t="shared" si="182"/>
        <v>0</v>
      </c>
      <c r="BA384" s="324">
        <f t="shared" si="182"/>
        <v>0</v>
      </c>
      <c r="BB384" s="324">
        <f t="shared" si="182"/>
        <v>0</v>
      </c>
      <c r="BC384" s="324">
        <f t="shared" si="182"/>
        <v>0</v>
      </c>
      <c r="BD384" s="324">
        <f t="shared" si="182"/>
        <v>0</v>
      </c>
      <c r="BE384" s="324">
        <f t="shared" si="182"/>
        <v>0</v>
      </c>
      <c r="BF384" s="324">
        <f t="shared" si="182"/>
        <v>0</v>
      </c>
      <c r="BG384" s="324">
        <f t="shared" si="182"/>
        <v>0</v>
      </c>
      <c r="BH384" s="324">
        <f t="shared" si="182"/>
        <v>0</v>
      </c>
      <c r="BI384" s="324">
        <f t="shared" si="182"/>
        <v>0</v>
      </c>
      <c r="BJ384" s="324">
        <f t="shared" si="182"/>
        <v>0</v>
      </c>
      <c r="BK384" s="324">
        <f t="shared" si="182"/>
        <v>0</v>
      </c>
      <c r="BL384" s="324">
        <f t="shared" si="182"/>
        <v>0</v>
      </c>
      <c r="BM384" s="324">
        <f t="shared" si="182"/>
        <v>0</v>
      </c>
      <c r="BN384" s="324">
        <f t="shared" si="182"/>
        <v>0</v>
      </c>
      <c r="BO384" s="324">
        <f t="shared" ref="BO384:CT384" si="183">BO369</f>
        <v>0</v>
      </c>
      <c r="BP384" s="324">
        <f t="shared" si="183"/>
        <v>0</v>
      </c>
      <c r="BQ384" s="324">
        <f t="shared" si="183"/>
        <v>0</v>
      </c>
      <c r="BR384" s="324">
        <f t="shared" si="183"/>
        <v>0</v>
      </c>
      <c r="BS384" s="324">
        <f t="shared" si="183"/>
        <v>0</v>
      </c>
      <c r="BT384" s="324">
        <f t="shared" si="183"/>
        <v>0</v>
      </c>
      <c r="BU384" s="324">
        <f t="shared" si="183"/>
        <v>0</v>
      </c>
      <c r="BV384" s="324">
        <f t="shared" si="183"/>
        <v>0</v>
      </c>
      <c r="BW384" s="324">
        <f t="shared" si="183"/>
        <v>0</v>
      </c>
      <c r="BX384" s="324">
        <f t="shared" si="183"/>
        <v>0</v>
      </c>
      <c r="BY384" s="324">
        <f t="shared" si="183"/>
        <v>0</v>
      </c>
      <c r="BZ384" s="324">
        <f t="shared" si="183"/>
        <v>0</v>
      </c>
      <c r="CA384" s="324">
        <f t="shared" si="183"/>
        <v>0</v>
      </c>
      <c r="CB384" s="324">
        <f t="shared" si="183"/>
        <v>0</v>
      </c>
      <c r="CC384" s="324">
        <f t="shared" si="183"/>
        <v>0</v>
      </c>
      <c r="CD384" s="324">
        <f t="shared" si="183"/>
        <v>0</v>
      </c>
      <c r="CE384" s="324">
        <f t="shared" si="183"/>
        <v>0</v>
      </c>
      <c r="CF384" s="324">
        <f t="shared" si="183"/>
        <v>0</v>
      </c>
      <c r="CG384" s="324">
        <f t="shared" si="183"/>
        <v>0</v>
      </c>
      <c r="CH384" s="324">
        <f t="shared" si="183"/>
        <v>0</v>
      </c>
      <c r="CI384" s="324">
        <f t="shared" si="183"/>
        <v>0</v>
      </c>
      <c r="CJ384" s="324">
        <f t="shared" si="183"/>
        <v>0</v>
      </c>
      <c r="CK384" s="324">
        <f t="shared" si="183"/>
        <v>0</v>
      </c>
      <c r="CL384" s="324">
        <f t="shared" si="183"/>
        <v>0</v>
      </c>
      <c r="CM384" s="324">
        <f t="shared" si="183"/>
        <v>0</v>
      </c>
      <c r="CN384" s="324">
        <f t="shared" si="183"/>
        <v>0</v>
      </c>
      <c r="CO384" s="324">
        <f t="shared" si="183"/>
        <v>0</v>
      </c>
      <c r="CP384" s="324">
        <f t="shared" si="183"/>
        <v>0</v>
      </c>
      <c r="CQ384" s="324">
        <f t="shared" si="183"/>
        <v>0</v>
      </c>
      <c r="CR384" s="324">
        <f t="shared" si="183"/>
        <v>0</v>
      </c>
      <c r="CS384" s="324">
        <f t="shared" si="183"/>
        <v>0</v>
      </c>
      <c r="CT384" s="324">
        <f t="shared" si="183"/>
        <v>0</v>
      </c>
      <c r="CU384" s="27" t="s">
        <v>1037</v>
      </c>
    </row>
    <row r="385" spans="1:122" outlineLevel="2">
      <c r="B385" s="47" t="s">
        <v>1068</v>
      </c>
      <c r="C385" s="224">
        <f t="shared" si="157"/>
        <v>0</v>
      </c>
      <c r="D385" s="224">
        <f t="shared" si="158"/>
        <v>0</v>
      </c>
      <c r="E385" s="224">
        <f t="shared" si="159"/>
        <v>0</v>
      </c>
      <c r="F385" s="224">
        <f t="shared" si="160"/>
        <v>0</v>
      </c>
      <c r="G385" s="224">
        <f t="shared" si="161"/>
        <v>0</v>
      </c>
      <c r="H385" s="224">
        <f t="shared" si="162"/>
        <v>0</v>
      </c>
      <c r="I385" s="224">
        <f t="shared" si="163"/>
        <v>0</v>
      </c>
      <c r="J385" s="224">
        <f t="shared" si="164"/>
        <v>0</v>
      </c>
      <c r="K385" s="224">
        <f t="shared" si="165"/>
        <v>0</v>
      </c>
      <c r="L385" s="224">
        <f t="shared" si="166"/>
        <v>0</v>
      </c>
      <c r="M385" s="224">
        <f t="shared" si="167"/>
        <v>0</v>
      </c>
      <c r="N385" s="224">
        <f t="shared" si="168"/>
        <v>0</v>
      </c>
      <c r="O385" s="224">
        <f t="shared" si="169"/>
        <v>0</v>
      </c>
      <c r="P385" s="224">
        <f t="shared" si="170"/>
        <v>0</v>
      </c>
      <c r="Q385" s="224">
        <f t="shared" si="171"/>
        <v>0</v>
      </c>
      <c r="R385" s="408">
        <f t="shared" si="172"/>
        <v>0</v>
      </c>
      <c r="S385" s="324">
        <f t="shared" ref="S385:BN385" si="184">S370</f>
        <v>0</v>
      </c>
      <c r="T385" s="324">
        <f t="shared" si="184"/>
        <v>0</v>
      </c>
      <c r="U385" s="324">
        <f t="shared" si="184"/>
        <v>0</v>
      </c>
      <c r="V385" s="324">
        <f t="shared" si="184"/>
        <v>0</v>
      </c>
      <c r="W385" s="324">
        <f t="shared" si="184"/>
        <v>0</v>
      </c>
      <c r="X385" s="324">
        <f t="shared" si="184"/>
        <v>0</v>
      </c>
      <c r="Y385" s="324">
        <f t="shared" si="184"/>
        <v>0</v>
      </c>
      <c r="Z385" s="324">
        <f t="shared" si="184"/>
        <v>0</v>
      </c>
      <c r="AA385" s="324">
        <f t="shared" si="184"/>
        <v>0</v>
      </c>
      <c r="AB385" s="324">
        <f t="shared" si="184"/>
        <v>0</v>
      </c>
      <c r="AC385" s="324">
        <f t="shared" si="184"/>
        <v>0</v>
      </c>
      <c r="AD385" s="324">
        <f t="shared" si="184"/>
        <v>0</v>
      </c>
      <c r="AE385" s="324">
        <f t="shared" si="184"/>
        <v>0</v>
      </c>
      <c r="AF385" s="324">
        <f t="shared" si="184"/>
        <v>0</v>
      </c>
      <c r="AG385" s="324">
        <f t="shared" si="184"/>
        <v>0</v>
      </c>
      <c r="AH385" s="324">
        <f t="shared" si="184"/>
        <v>0</v>
      </c>
      <c r="AI385" s="324">
        <f t="shared" si="184"/>
        <v>0</v>
      </c>
      <c r="AJ385" s="324">
        <f t="shared" si="184"/>
        <v>0</v>
      </c>
      <c r="AK385" s="324">
        <f t="shared" si="184"/>
        <v>0</v>
      </c>
      <c r="AL385" s="324">
        <f t="shared" si="184"/>
        <v>0</v>
      </c>
      <c r="AM385" s="324">
        <f t="shared" si="184"/>
        <v>0</v>
      </c>
      <c r="AN385" s="324">
        <f t="shared" si="184"/>
        <v>0</v>
      </c>
      <c r="AO385" s="324">
        <f t="shared" si="184"/>
        <v>0</v>
      </c>
      <c r="AP385" s="324">
        <f t="shared" si="184"/>
        <v>0</v>
      </c>
      <c r="AQ385" s="324">
        <f t="shared" si="184"/>
        <v>0</v>
      </c>
      <c r="AR385" s="324">
        <f t="shared" si="184"/>
        <v>0</v>
      </c>
      <c r="AS385" s="324">
        <f t="shared" si="184"/>
        <v>0</v>
      </c>
      <c r="AT385" s="324">
        <f t="shared" si="184"/>
        <v>0</v>
      </c>
      <c r="AU385" s="324">
        <f t="shared" si="184"/>
        <v>0</v>
      </c>
      <c r="AV385" s="324">
        <f t="shared" si="184"/>
        <v>0</v>
      </c>
      <c r="AW385" s="324">
        <f t="shared" si="184"/>
        <v>0</v>
      </c>
      <c r="AX385" s="324">
        <f t="shared" si="184"/>
        <v>0</v>
      </c>
      <c r="AY385" s="324">
        <f t="shared" si="184"/>
        <v>0</v>
      </c>
      <c r="AZ385" s="324">
        <f t="shared" si="184"/>
        <v>0</v>
      </c>
      <c r="BA385" s="324">
        <f t="shared" si="184"/>
        <v>0</v>
      </c>
      <c r="BB385" s="324">
        <f t="shared" si="184"/>
        <v>0</v>
      </c>
      <c r="BC385" s="324">
        <f t="shared" si="184"/>
        <v>0</v>
      </c>
      <c r="BD385" s="324">
        <f t="shared" si="184"/>
        <v>0</v>
      </c>
      <c r="BE385" s="324">
        <f t="shared" si="184"/>
        <v>0</v>
      </c>
      <c r="BF385" s="324">
        <f t="shared" si="184"/>
        <v>0</v>
      </c>
      <c r="BG385" s="324">
        <f t="shared" si="184"/>
        <v>0</v>
      </c>
      <c r="BH385" s="324">
        <f t="shared" si="184"/>
        <v>0</v>
      </c>
      <c r="BI385" s="324">
        <f t="shared" si="184"/>
        <v>0</v>
      </c>
      <c r="BJ385" s="324">
        <f t="shared" si="184"/>
        <v>0</v>
      </c>
      <c r="BK385" s="324">
        <f t="shared" si="184"/>
        <v>0</v>
      </c>
      <c r="BL385" s="324">
        <f t="shared" si="184"/>
        <v>0</v>
      </c>
      <c r="BM385" s="324">
        <f t="shared" si="184"/>
        <v>0</v>
      </c>
      <c r="BN385" s="324">
        <f t="shared" si="184"/>
        <v>0</v>
      </c>
      <c r="BO385" s="324">
        <f t="shared" ref="BO385:CT385" si="185">BO370</f>
        <v>0</v>
      </c>
      <c r="BP385" s="324">
        <f t="shared" si="185"/>
        <v>0</v>
      </c>
      <c r="BQ385" s="324">
        <f t="shared" si="185"/>
        <v>0</v>
      </c>
      <c r="BR385" s="324">
        <f t="shared" si="185"/>
        <v>0</v>
      </c>
      <c r="BS385" s="324">
        <f t="shared" si="185"/>
        <v>0</v>
      </c>
      <c r="BT385" s="324">
        <f t="shared" si="185"/>
        <v>0</v>
      </c>
      <c r="BU385" s="324">
        <f t="shared" si="185"/>
        <v>0</v>
      </c>
      <c r="BV385" s="324">
        <f t="shared" si="185"/>
        <v>0</v>
      </c>
      <c r="BW385" s="324">
        <f t="shared" si="185"/>
        <v>0</v>
      </c>
      <c r="BX385" s="324">
        <f t="shared" si="185"/>
        <v>0</v>
      </c>
      <c r="BY385" s="324">
        <f t="shared" si="185"/>
        <v>0</v>
      </c>
      <c r="BZ385" s="324">
        <f t="shared" si="185"/>
        <v>0</v>
      </c>
      <c r="CA385" s="324">
        <f t="shared" si="185"/>
        <v>0</v>
      </c>
      <c r="CB385" s="324">
        <f t="shared" si="185"/>
        <v>0</v>
      </c>
      <c r="CC385" s="324">
        <f t="shared" si="185"/>
        <v>0</v>
      </c>
      <c r="CD385" s="324">
        <f t="shared" si="185"/>
        <v>0</v>
      </c>
      <c r="CE385" s="324">
        <f t="shared" si="185"/>
        <v>0</v>
      </c>
      <c r="CF385" s="324">
        <f t="shared" si="185"/>
        <v>0</v>
      </c>
      <c r="CG385" s="324">
        <f t="shared" si="185"/>
        <v>0</v>
      </c>
      <c r="CH385" s="324">
        <f t="shared" si="185"/>
        <v>0</v>
      </c>
      <c r="CI385" s="324">
        <f t="shared" si="185"/>
        <v>0</v>
      </c>
      <c r="CJ385" s="324">
        <f t="shared" si="185"/>
        <v>0</v>
      </c>
      <c r="CK385" s="324">
        <f t="shared" si="185"/>
        <v>0</v>
      </c>
      <c r="CL385" s="324">
        <f t="shared" si="185"/>
        <v>0</v>
      </c>
      <c r="CM385" s="324">
        <f t="shared" si="185"/>
        <v>0</v>
      </c>
      <c r="CN385" s="324">
        <f t="shared" si="185"/>
        <v>0</v>
      </c>
      <c r="CO385" s="324">
        <f t="shared" si="185"/>
        <v>0</v>
      </c>
      <c r="CP385" s="324">
        <f t="shared" si="185"/>
        <v>0</v>
      </c>
      <c r="CQ385" s="324">
        <f t="shared" si="185"/>
        <v>0</v>
      </c>
      <c r="CR385" s="324">
        <f t="shared" si="185"/>
        <v>0</v>
      </c>
      <c r="CS385" s="324">
        <f t="shared" si="185"/>
        <v>0</v>
      </c>
      <c r="CT385" s="324">
        <f t="shared" si="185"/>
        <v>0</v>
      </c>
    </row>
    <row r="386" spans="1:122" outlineLevel="2">
      <c r="B386" s="48" t="s">
        <v>1069</v>
      </c>
      <c r="C386" s="55">
        <f t="shared" si="157"/>
        <v>0</v>
      </c>
      <c r="D386" s="55">
        <f t="shared" si="158"/>
        <v>0</v>
      </c>
      <c r="E386" s="55">
        <f t="shared" si="159"/>
        <v>0</v>
      </c>
      <c r="F386" s="55">
        <f t="shared" si="160"/>
        <v>0</v>
      </c>
      <c r="G386" s="55">
        <f t="shared" si="161"/>
        <v>0</v>
      </c>
      <c r="H386" s="55">
        <f t="shared" si="162"/>
        <v>0</v>
      </c>
      <c r="I386" s="55">
        <f t="shared" si="163"/>
        <v>0</v>
      </c>
      <c r="J386" s="55">
        <f t="shared" si="164"/>
        <v>0</v>
      </c>
      <c r="K386" s="55">
        <f t="shared" si="165"/>
        <v>0</v>
      </c>
      <c r="L386" s="55">
        <f t="shared" si="166"/>
        <v>0</v>
      </c>
      <c r="M386" s="55">
        <f t="shared" si="167"/>
        <v>0</v>
      </c>
      <c r="N386" s="55">
        <f t="shared" si="168"/>
        <v>0</v>
      </c>
      <c r="O386" s="55">
        <f t="shared" si="169"/>
        <v>0</v>
      </c>
      <c r="P386" s="55">
        <f t="shared" si="170"/>
        <v>0</v>
      </c>
      <c r="Q386" s="55">
        <f t="shared" si="171"/>
        <v>0</v>
      </c>
      <c r="R386" s="409">
        <f t="shared" si="172"/>
        <v>0</v>
      </c>
      <c r="S386" s="324">
        <f t="shared" ref="S386:BN386" si="186">S371</f>
        <v>0</v>
      </c>
      <c r="T386" s="324">
        <f t="shared" si="186"/>
        <v>0</v>
      </c>
      <c r="U386" s="324">
        <f t="shared" si="186"/>
        <v>0</v>
      </c>
      <c r="V386" s="324">
        <f t="shared" si="186"/>
        <v>0</v>
      </c>
      <c r="W386" s="324">
        <f t="shared" si="186"/>
        <v>0</v>
      </c>
      <c r="X386" s="324">
        <f t="shared" si="186"/>
        <v>0</v>
      </c>
      <c r="Y386" s="324">
        <f t="shared" si="186"/>
        <v>0</v>
      </c>
      <c r="Z386" s="324">
        <f t="shared" si="186"/>
        <v>0</v>
      </c>
      <c r="AA386" s="324">
        <f t="shared" si="186"/>
        <v>0</v>
      </c>
      <c r="AB386" s="324">
        <f t="shared" si="186"/>
        <v>0</v>
      </c>
      <c r="AC386" s="324">
        <f t="shared" si="186"/>
        <v>0</v>
      </c>
      <c r="AD386" s="324">
        <f t="shared" si="186"/>
        <v>0</v>
      </c>
      <c r="AE386" s="324">
        <f t="shared" si="186"/>
        <v>0</v>
      </c>
      <c r="AF386" s="324">
        <f t="shared" si="186"/>
        <v>0</v>
      </c>
      <c r="AG386" s="324">
        <f t="shared" si="186"/>
        <v>0</v>
      </c>
      <c r="AH386" s="324">
        <f t="shared" si="186"/>
        <v>0</v>
      </c>
      <c r="AI386" s="324">
        <f t="shared" si="186"/>
        <v>0</v>
      </c>
      <c r="AJ386" s="324">
        <f t="shared" si="186"/>
        <v>0</v>
      </c>
      <c r="AK386" s="324">
        <f t="shared" si="186"/>
        <v>0</v>
      </c>
      <c r="AL386" s="324">
        <f t="shared" si="186"/>
        <v>0</v>
      </c>
      <c r="AM386" s="324">
        <f t="shared" si="186"/>
        <v>0</v>
      </c>
      <c r="AN386" s="324">
        <f t="shared" si="186"/>
        <v>0</v>
      </c>
      <c r="AO386" s="324">
        <f t="shared" si="186"/>
        <v>0</v>
      </c>
      <c r="AP386" s="324">
        <f t="shared" si="186"/>
        <v>0</v>
      </c>
      <c r="AQ386" s="324">
        <f t="shared" si="186"/>
        <v>0</v>
      </c>
      <c r="AR386" s="324">
        <f t="shared" si="186"/>
        <v>0</v>
      </c>
      <c r="AS386" s="324">
        <f t="shared" si="186"/>
        <v>0</v>
      </c>
      <c r="AT386" s="324">
        <f t="shared" si="186"/>
        <v>0</v>
      </c>
      <c r="AU386" s="324">
        <f t="shared" si="186"/>
        <v>0</v>
      </c>
      <c r="AV386" s="324">
        <f t="shared" si="186"/>
        <v>0</v>
      </c>
      <c r="AW386" s="324">
        <f t="shared" si="186"/>
        <v>0</v>
      </c>
      <c r="AX386" s="324">
        <f t="shared" si="186"/>
        <v>0</v>
      </c>
      <c r="AY386" s="324">
        <f t="shared" si="186"/>
        <v>0</v>
      </c>
      <c r="AZ386" s="324">
        <f t="shared" si="186"/>
        <v>0</v>
      </c>
      <c r="BA386" s="324">
        <f t="shared" si="186"/>
        <v>0</v>
      </c>
      <c r="BB386" s="324">
        <f t="shared" si="186"/>
        <v>0</v>
      </c>
      <c r="BC386" s="324">
        <f t="shared" si="186"/>
        <v>0</v>
      </c>
      <c r="BD386" s="324">
        <f t="shared" si="186"/>
        <v>0</v>
      </c>
      <c r="BE386" s="324">
        <f t="shared" si="186"/>
        <v>0</v>
      </c>
      <c r="BF386" s="324">
        <f t="shared" si="186"/>
        <v>0</v>
      </c>
      <c r="BG386" s="324">
        <f t="shared" si="186"/>
        <v>0</v>
      </c>
      <c r="BH386" s="324">
        <f t="shared" si="186"/>
        <v>0</v>
      </c>
      <c r="BI386" s="324">
        <f t="shared" si="186"/>
        <v>0</v>
      </c>
      <c r="BJ386" s="324">
        <f t="shared" si="186"/>
        <v>0</v>
      </c>
      <c r="BK386" s="324">
        <f t="shared" si="186"/>
        <v>0</v>
      </c>
      <c r="BL386" s="324">
        <f t="shared" si="186"/>
        <v>0</v>
      </c>
      <c r="BM386" s="324">
        <f t="shared" si="186"/>
        <v>0</v>
      </c>
      <c r="BN386" s="324">
        <f t="shared" si="186"/>
        <v>0</v>
      </c>
      <c r="BO386" s="324">
        <f t="shared" ref="BO386:CT386" si="187">BO371</f>
        <v>0</v>
      </c>
      <c r="BP386" s="324">
        <f t="shared" si="187"/>
        <v>0</v>
      </c>
      <c r="BQ386" s="324">
        <f t="shared" si="187"/>
        <v>0</v>
      </c>
      <c r="BR386" s="324">
        <f t="shared" si="187"/>
        <v>0</v>
      </c>
      <c r="BS386" s="324">
        <f t="shared" si="187"/>
        <v>0</v>
      </c>
      <c r="BT386" s="324">
        <f t="shared" si="187"/>
        <v>0</v>
      </c>
      <c r="BU386" s="324">
        <f t="shared" si="187"/>
        <v>0</v>
      </c>
      <c r="BV386" s="324">
        <f t="shared" si="187"/>
        <v>0</v>
      </c>
      <c r="BW386" s="324">
        <f t="shared" si="187"/>
        <v>0</v>
      </c>
      <c r="BX386" s="324">
        <f t="shared" si="187"/>
        <v>0</v>
      </c>
      <c r="BY386" s="324">
        <f t="shared" si="187"/>
        <v>0</v>
      </c>
      <c r="BZ386" s="324">
        <f t="shared" si="187"/>
        <v>0</v>
      </c>
      <c r="CA386" s="324">
        <f t="shared" si="187"/>
        <v>0</v>
      </c>
      <c r="CB386" s="324">
        <f t="shared" si="187"/>
        <v>0</v>
      </c>
      <c r="CC386" s="324">
        <f t="shared" si="187"/>
        <v>0</v>
      </c>
      <c r="CD386" s="324">
        <f t="shared" si="187"/>
        <v>0</v>
      </c>
      <c r="CE386" s="324">
        <f t="shared" si="187"/>
        <v>0</v>
      </c>
      <c r="CF386" s="324">
        <f t="shared" si="187"/>
        <v>0</v>
      </c>
      <c r="CG386" s="324">
        <f t="shared" si="187"/>
        <v>0</v>
      </c>
      <c r="CH386" s="324">
        <f t="shared" si="187"/>
        <v>0</v>
      </c>
      <c r="CI386" s="324">
        <f t="shared" si="187"/>
        <v>0</v>
      </c>
      <c r="CJ386" s="324">
        <f t="shared" si="187"/>
        <v>0</v>
      </c>
      <c r="CK386" s="324">
        <f t="shared" si="187"/>
        <v>0</v>
      </c>
      <c r="CL386" s="324">
        <f t="shared" si="187"/>
        <v>0</v>
      </c>
      <c r="CM386" s="324">
        <f t="shared" si="187"/>
        <v>0</v>
      </c>
      <c r="CN386" s="324">
        <f t="shared" si="187"/>
        <v>0</v>
      </c>
      <c r="CO386" s="324">
        <f t="shared" si="187"/>
        <v>0</v>
      </c>
      <c r="CP386" s="324">
        <f t="shared" si="187"/>
        <v>0</v>
      </c>
      <c r="CQ386" s="324">
        <f t="shared" si="187"/>
        <v>0</v>
      </c>
      <c r="CR386" s="324">
        <f t="shared" si="187"/>
        <v>0</v>
      </c>
      <c r="CS386" s="324">
        <f t="shared" si="187"/>
        <v>0</v>
      </c>
      <c r="CT386" s="324">
        <f t="shared" si="187"/>
        <v>0</v>
      </c>
    </row>
    <row r="387" spans="1:122" outlineLevel="1"/>
    <row r="389" spans="1:122">
      <c r="A389" s="14" t="s">
        <v>1101</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1075</v>
      </c>
      <c r="BM391" t="s">
        <v>1076</v>
      </c>
      <c r="BT391" t="s">
        <v>1077</v>
      </c>
      <c r="CA391" t="s">
        <v>1078</v>
      </c>
      <c r="CH391" t="s">
        <v>1079</v>
      </c>
    </row>
    <row r="392" spans="1:122" outlineLevel="1">
      <c r="B392" s="25"/>
      <c r="O392" s="25" t="s">
        <v>1096</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1097</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54</v>
      </c>
      <c r="Q394" s="197">
        <f>INDEX(i.Periods,Q$393,1+d.TOL+3*(Q$392-1))</f>
        <v>59</v>
      </c>
      <c r="R394" s="197">
        <f>INDEX(i.Periods,R$393,1+d.TOL+3*(R$392-1))</f>
        <v>67</v>
      </c>
      <c r="S394" s="197">
        <f>INDEX(i.Periods,S$393,1+d.TOL+3*(S$392-1))</f>
        <v>74</v>
      </c>
      <c r="T394" s="197"/>
      <c r="U394" s="197"/>
      <c r="V394" s="197"/>
      <c r="W394" s="197">
        <f>INDEX(i.Periods,W$393,1+d.TOL+3*(W$392-1))</f>
        <v>56</v>
      </c>
      <c r="X394" s="197">
        <f>INDEX(i.Periods,X$393,1+d.TOL+3*(X$392-1))</f>
        <v>61</v>
      </c>
      <c r="Y394" s="197">
        <f>INDEX(i.Periods,Y$393,1+d.TOL+3*(Y$392-1))</f>
        <v>69</v>
      </c>
      <c r="Z394" s="197">
        <f>INDEX(i.Periods,Z$393,1+d.TOL+3*(Z$392-1))</f>
        <v>76</v>
      </c>
      <c r="AA394" s="197"/>
      <c r="AB394" s="197"/>
      <c r="AC394" s="197"/>
      <c r="AD394" s="197">
        <f>INDEX(i.Periods,AD$393,1+d.TOL+3*(AD$392-1))</f>
        <v>59</v>
      </c>
      <c r="AE394" s="197">
        <f>INDEX(i.Periods,AE$393,1+d.TOL+3*(AE$392-1))</f>
        <v>64</v>
      </c>
      <c r="AF394" s="197">
        <f>INDEX(i.Periods,AF$393,1+d.TOL+3*(AF$392-1))</f>
        <v>72</v>
      </c>
      <c r="AG394" s="197">
        <f>INDEX(i.Periods,AG$393,1+d.TOL+3*(AG$392-1))</f>
        <v>79</v>
      </c>
      <c r="AH394" s="197"/>
      <c r="AI394" s="197"/>
      <c r="AJ394" s="197"/>
      <c r="AK394" s="197">
        <f>INDEX(i.Periods,AK$393,1+d.TOL+3*(AK$392-1))</f>
        <v>61</v>
      </c>
      <c r="AL394" s="197">
        <f>INDEX(i.Periods,AL$393,1+d.TOL+3*(AL$392-1))</f>
        <v>66</v>
      </c>
      <c r="AM394" s="197">
        <f>INDEX(i.Periods,AM$393,1+d.TOL+3*(AM$392-1))</f>
        <v>74</v>
      </c>
      <c r="AN394" s="197">
        <f>INDEX(i.Periods,AN$393,1+d.TOL+3*(AN$392-1))</f>
        <v>81</v>
      </c>
      <c r="AO394" s="197"/>
      <c r="AP394" s="197"/>
      <c r="AQ394" s="197"/>
      <c r="AR394" s="197">
        <f>INDEX(i.Periods,AR$393,1+d.TOL+3*(AR$392-1))</f>
        <v>63</v>
      </c>
      <c r="AS394" s="197">
        <f>INDEX(i.Periods,AS$393,1+d.TOL+3*(AS$392-1))</f>
        <v>68</v>
      </c>
      <c r="AT394" s="197">
        <f>INDEX(i.Periods,AT$393,1+d.TOL+3*(AT$392-1))</f>
        <v>76</v>
      </c>
      <c r="AU394" s="197">
        <f>INDEX(i.Periods,AU$393,1+d.TOL+3*(AU$392-1))</f>
        <v>83</v>
      </c>
      <c r="AV394" s="197"/>
      <c r="AW394" s="197"/>
      <c r="AX394" s="197"/>
      <c r="AY394" s="197">
        <f>INDEX(i.Periods,AY$393,1+d.TOL+3*(AY$392-1))</f>
        <v>54</v>
      </c>
      <c r="AZ394" s="197">
        <f>INDEX(i.Periods,AZ$393,1+d.TOL+3*(AZ$392-1))</f>
        <v>59</v>
      </c>
      <c r="BA394" s="197">
        <f>INDEX(i.Periods,BA$393,1+d.TOL+3*(BA$392-1))</f>
        <v>67</v>
      </c>
      <c r="BB394" s="197">
        <f>INDEX(i.Periods,BB$393,1+d.TOL+3*(BB$392-1))</f>
        <v>74</v>
      </c>
      <c r="BC394" s="197"/>
      <c r="BD394" s="197"/>
      <c r="BE394" s="197"/>
      <c r="BF394" s="240">
        <f>P394+52</f>
        <v>106</v>
      </c>
      <c r="BG394" s="240">
        <f>R394+52</f>
        <v>119</v>
      </c>
      <c r="BH394" s="240">
        <f>S394+52</f>
        <v>126</v>
      </c>
      <c r="BI394" s="18"/>
      <c r="BJ394" s="18"/>
      <c r="BK394" s="18"/>
      <c r="BL394" s="18"/>
      <c r="BM394" s="241">
        <f>BF394+52</f>
        <v>158</v>
      </c>
      <c r="BN394" s="241">
        <f>BG394+52</f>
        <v>171</v>
      </c>
      <c r="BO394" s="241">
        <f>BH394+52</f>
        <v>178</v>
      </c>
      <c r="BP394" s="18"/>
      <c r="BQ394" s="18"/>
      <c r="BR394" s="18"/>
      <c r="BS394" s="18"/>
      <c r="BT394" s="241">
        <f>BM394+52</f>
        <v>210</v>
      </c>
      <c r="BU394" s="241">
        <f>BN394+52</f>
        <v>223</v>
      </c>
      <c r="BV394" s="241">
        <f>BO394+52</f>
        <v>230</v>
      </c>
      <c r="BW394" s="18"/>
      <c r="BX394" s="18"/>
      <c r="BY394" s="18"/>
      <c r="BZ394" s="18"/>
      <c r="CA394" s="241">
        <f>BT394+52</f>
        <v>262</v>
      </c>
      <c r="CB394" s="241">
        <f>BU394+52</f>
        <v>275</v>
      </c>
      <c r="CC394" s="241">
        <f>BV394+52</f>
        <v>282</v>
      </c>
      <c r="CD394" s="18"/>
      <c r="CE394" s="18"/>
      <c r="CF394" s="18"/>
      <c r="CG394" s="18"/>
      <c r="CH394" s="241">
        <f>CA394+52</f>
        <v>314</v>
      </c>
      <c r="CI394" s="241">
        <f>CB394+52</f>
        <v>327</v>
      </c>
      <c r="CJ394" s="241">
        <f>CC394+52</f>
        <v>334</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59:67</v>
      </c>
      <c r="Q395" s="240" t="str">
        <f>R394&amp;":"&amp;S394</f>
        <v>67:74</v>
      </c>
      <c r="R395" s="242" t="str">
        <f>Q395</f>
        <v>67:74</v>
      </c>
      <c r="S395" s="242" t="str">
        <f>R395</f>
        <v>67:74</v>
      </c>
      <c r="T395" s="242" t="str">
        <f>S395</f>
        <v>67:74</v>
      </c>
      <c r="U395" s="242" t="str">
        <f>T395</f>
        <v>67:74</v>
      </c>
      <c r="V395" s="242" t="str">
        <f>U395</f>
        <v>67:74</v>
      </c>
      <c r="W395" s="240" t="str">
        <f>X394&amp;":"&amp;Y394</f>
        <v>61:69</v>
      </c>
      <c r="X395" s="240" t="str">
        <f>Y394&amp;":"&amp;Z394</f>
        <v>69:76</v>
      </c>
      <c r="Y395" s="242" t="str">
        <f>X395</f>
        <v>69:76</v>
      </c>
      <c r="Z395" s="242" t="str">
        <f>Y395</f>
        <v>69:76</v>
      </c>
      <c r="AA395" s="242" t="str">
        <f>Z395</f>
        <v>69:76</v>
      </c>
      <c r="AB395" s="242" t="str">
        <f>AA395</f>
        <v>69:76</v>
      </c>
      <c r="AC395" s="242" t="str">
        <f>AB395</f>
        <v>69:76</v>
      </c>
      <c r="AD395" s="240" t="str">
        <f>AE394&amp;":"&amp;AF394</f>
        <v>64:72</v>
      </c>
      <c r="AE395" s="240" t="str">
        <f>AF394&amp;":"&amp;AG394</f>
        <v>72:79</v>
      </c>
      <c r="AF395" s="242" t="str">
        <f>AE395</f>
        <v>72:79</v>
      </c>
      <c r="AG395" s="242" t="str">
        <f>AF395</f>
        <v>72:79</v>
      </c>
      <c r="AH395" s="242" t="str">
        <f>AG395</f>
        <v>72:79</v>
      </c>
      <c r="AI395" s="242" t="str">
        <f>AH395</f>
        <v>72:79</v>
      </c>
      <c r="AJ395" s="242" t="str">
        <f>AI395</f>
        <v>72:79</v>
      </c>
      <c r="AK395" s="240" t="str">
        <f>AL394&amp;":"&amp;AM394</f>
        <v>66:74</v>
      </c>
      <c r="AL395" s="240" t="str">
        <f>AM394&amp;":"&amp;AN394</f>
        <v>74:81</v>
      </c>
      <c r="AM395" s="242" t="str">
        <f>AL395</f>
        <v>74:81</v>
      </c>
      <c r="AN395" s="242" t="str">
        <f>AM395</f>
        <v>74:81</v>
      </c>
      <c r="AO395" s="242" t="str">
        <f>AN395</f>
        <v>74:81</v>
      </c>
      <c r="AP395" s="242" t="str">
        <f>AO395</f>
        <v>74:81</v>
      </c>
      <c r="AQ395" s="242" t="str">
        <f>AP395</f>
        <v>74:81</v>
      </c>
      <c r="AR395" s="240" t="str">
        <f>AS394&amp;":"&amp;AT394</f>
        <v>68:76</v>
      </c>
      <c r="AS395" s="240" t="str">
        <f>AT394&amp;":"&amp;AU394</f>
        <v>76:83</v>
      </c>
      <c r="AT395" s="242" t="str">
        <f>AS395</f>
        <v>76:83</v>
      </c>
      <c r="AU395" s="242" t="str">
        <f>AT395</f>
        <v>76:83</v>
      </c>
      <c r="AV395" s="242" t="str">
        <f>AU395</f>
        <v>76:83</v>
      </c>
      <c r="AW395" s="242" t="str">
        <f>AV395</f>
        <v>76:83</v>
      </c>
      <c r="AX395" s="242" t="str">
        <f>AW395</f>
        <v>76:83</v>
      </c>
      <c r="AY395" s="240" t="str">
        <f>AZ394&amp;":"&amp;BA394</f>
        <v>59:67</v>
      </c>
      <c r="AZ395" s="240" t="str">
        <f>BA394&amp;":"&amp;BB394</f>
        <v>67:74</v>
      </c>
      <c r="BA395" s="242" t="str">
        <f>AZ395</f>
        <v>67:74</v>
      </c>
      <c r="BB395" s="242" t="str">
        <f>BA395</f>
        <v>67:74</v>
      </c>
      <c r="BC395" s="242" t="str">
        <f>BB395</f>
        <v>67:74</v>
      </c>
      <c r="BD395" s="242" t="str">
        <f>BC395</f>
        <v>67:74</v>
      </c>
      <c r="BE395" s="242" t="str">
        <f>BD395</f>
        <v>67:74</v>
      </c>
      <c r="BF395" s="241" t="str">
        <f>BF394&amp;":"&amp;BG394</f>
        <v>106:119</v>
      </c>
      <c r="BG395" s="241" t="str">
        <f>BG394&amp;":"&amp;BH394</f>
        <v>119:126</v>
      </c>
      <c r="BH395" s="242" t="str">
        <f>BG395</f>
        <v>119:126</v>
      </c>
      <c r="BI395" s="242" t="str">
        <f>BH395</f>
        <v>119:126</v>
      </c>
      <c r="BJ395" s="242" t="str">
        <f>BI395</f>
        <v>119:126</v>
      </c>
      <c r="BK395" s="242" t="str">
        <f>BJ395</f>
        <v>119:126</v>
      </c>
      <c r="BL395" s="242" t="str">
        <f>BK395</f>
        <v>119:126</v>
      </c>
      <c r="BM395" s="241" t="str">
        <f>BM394&amp;":"&amp;BN394</f>
        <v>158:171</v>
      </c>
      <c r="BN395" s="241" t="str">
        <f>BN394&amp;":"&amp;BO394</f>
        <v>171:178</v>
      </c>
      <c r="BO395" s="242" t="str">
        <f>BN395</f>
        <v>171:178</v>
      </c>
      <c r="BP395" s="242" t="str">
        <f>BO395</f>
        <v>171:178</v>
      </c>
      <c r="BQ395" s="242" t="str">
        <f>BP395</f>
        <v>171:178</v>
      </c>
      <c r="BR395" s="242" t="str">
        <f>BQ395</f>
        <v>171:178</v>
      </c>
      <c r="BS395" s="242" t="str">
        <f>BR395</f>
        <v>171:178</v>
      </c>
      <c r="BT395" s="241" t="str">
        <f>BT394&amp;":"&amp;BU394</f>
        <v>210:223</v>
      </c>
      <c r="BU395" s="241" t="str">
        <f>BU394&amp;":"&amp;BV394</f>
        <v>223:230</v>
      </c>
      <c r="BV395" s="242" t="str">
        <f>BU395</f>
        <v>223:230</v>
      </c>
      <c r="BW395" s="242" t="str">
        <f>BV395</f>
        <v>223:230</v>
      </c>
      <c r="BX395" s="242" t="str">
        <f>BW395</f>
        <v>223:230</v>
      </c>
      <c r="BY395" s="242" t="str">
        <f>BX395</f>
        <v>223:230</v>
      </c>
      <c r="BZ395" s="242" t="str">
        <f>BY395</f>
        <v>223:230</v>
      </c>
      <c r="CA395" s="241" t="str">
        <f>CA394&amp;":"&amp;CB394</f>
        <v>262:275</v>
      </c>
      <c r="CB395" s="241" t="str">
        <f>CB394&amp;":"&amp;CC394</f>
        <v>275:282</v>
      </c>
      <c r="CC395" s="242" t="str">
        <f>CB395</f>
        <v>275:282</v>
      </c>
      <c r="CD395" s="242" t="str">
        <f>CC395</f>
        <v>275:282</v>
      </c>
      <c r="CE395" s="242" t="str">
        <f>CD395</f>
        <v>275:282</v>
      </c>
      <c r="CF395" s="242" t="str">
        <f>CE395</f>
        <v>275:282</v>
      </c>
      <c r="CG395" s="242" t="str">
        <f>CF395</f>
        <v>275:282</v>
      </c>
      <c r="CH395" s="241" t="str">
        <f>CH394&amp;":"&amp;CI394</f>
        <v>314:327</v>
      </c>
      <c r="CI395" s="241" t="str">
        <f>CI394&amp;":"&amp;CJ394</f>
        <v>327:334</v>
      </c>
      <c r="CJ395" s="242" t="str">
        <f>CI395</f>
        <v>327:334</v>
      </c>
      <c r="CK395" s="242" t="str">
        <f>CJ395</f>
        <v>327:334</v>
      </c>
      <c r="CL395" s="242" t="str">
        <f>CK395</f>
        <v>327:334</v>
      </c>
      <c r="CM395" s="242" t="str">
        <f>CL395</f>
        <v>327:334</v>
      </c>
      <c r="CN395" s="242" t="str">
        <f>CM395</f>
        <v>327:334</v>
      </c>
    </row>
    <row r="396" spans="1:122" outlineLevel="1">
      <c r="A396" s="18"/>
      <c r="B396" t="s">
        <v>1098</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26:27</v>
      </c>
      <c r="S396" s="217" t="str">
        <f>LEFT(F396,FIND(":",F396)-1)+i.TOLoffset_r2*(d.TOL-1)&amp;":"&amp;RIGHT(F396,LEN(F396)-FIND(":",F396))+i.TOLoffset_r2*(d.TOL-1)</f>
        <v>27:28</v>
      </c>
      <c r="T396" s="217" t="str">
        <f>LEFT(G396,FIND(":",G396)-1)+i.TOLoffset_r2*(d.TOL-1)&amp;":"&amp;RIGHT(G396,LEN(G396)-FIND(":",G396))+i.TOLoffset_r2*(d.TOL-1)</f>
        <v>28:29</v>
      </c>
      <c r="U396" s="217" t="str">
        <f>LEFT(H396,FIND(":",H396)-1)+i.TOLoffset_r2*(d.TOL-1)&amp;":"&amp;RIGHT(H396,LEN(H396)-FIND(":",H396))+i.TOLoffset_r2*(d.TOL-1)</f>
        <v>29:30</v>
      </c>
      <c r="V396" s="217" t="str">
        <f>LEFT(I396,FIND(":",I396)-1)+i.TOLoffset_r2*(d.TOL-1)&amp;":"&amp;RIGHT(I396,LEN(I396)-FIND(":",I396))+i.TOLoffset_r2*(d.TOL-1)</f>
        <v>30:31</v>
      </c>
      <c r="W396" s="239" t="str">
        <f>P396</f>
        <v>0:1</v>
      </c>
      <c r="X396" s="239" t="str">
        <f t="shared" ref="X396:CN396" si="188">Q396</f>
        <v>0:1</v>
      </c>
      <c r="Y396" s="239" t="str">
        <f t="shared" si="188"/>
        <v>26:27</v>
      </c>
      <c r="Z396" s="239" t="str">
        <f t="shared" si="188"/>
        <v>27:28</v>
      </c>
      <c r="AA396" s="239" t="str">
        <f t="shared" si="188"/>
        <v>28:29</v>
      </c>
      <c r="AB396" s="239" t="str">
        <f t="shared" si="188"/>
        <v>29:30</v>
      </c>
      <c r="AC396" s="239" t="str">
        <f t="shared" si="188"/>
        <v>30:31</v>
      </c>
      <c r="AD396" s="239" t="str">
        <f t="shared" si="188"/>
        <v>0:1</v>
      </c>
      <c r="AE396" s="239" t="str">
        <f t="shared" si="188"/>
        <v>0:1</v>
      </c>
      <c r="AF396" s="239" t="str">
        <f t="shared" si="188"/>
        <v>26:27</v>
      </c>
      <c r="AG396" s="239" t="str">
        <f t="shared" si="188"/>
        <v>27:28</v>
      </c>
      <c r="AH396" s="239" t="str">
        <f t="shared" si="188"/>
        <v>28:29</v>
      </c>
      <c r="AI396" s="239" t="str">
        <f t="shared" si="188"/>
        <v>29:30</v>
      </c>
      <c r="AJ396" s="239" t="str">
        <f t="shared" si="188"/>
        <v>30:31</v>
      </c>
      <c r="AK396" s="239" t="str">
        <f t="shared" si="188"/>
        <v>0:1</v>
      </c>
      <c r="AL396" s="239" t="str">
        <f t="shared" si="188"/>
        <v>0:1</v>
      </c>
      <c r="AM396" s="239" t="str">
        <f t="shared" si="188"/>
        <v>26:27</v>
      </c>
      <c r="AN396" s="239" t="str">
        <f t="shared" si="188"/>
        <v>27:28</v>
      </c>
      <c r="AO396" s="239" t="str">
        <f t="shared" si="188"/>
        <v>28:29</v>
      </c>
      <c r="AP396" s="239" t="str">
        <f t="shared" si="188"/>
        <v>29:30</v>
      </c>
      <c r="AQ396" s="239" t="str">
        <f t="shared" si="188"/>
        <v>30:31</v>
      </c>
      <c r="AR396" s="239" t="str">
        <f t="shared" ref="AR396:BE396" si="189">AD396</f>
        <v>0:1</v>
      </c>
      <c r="AS396" s="239" t="str">
        <f t="shared" si="189"/>
        <v>0:1</v>
      </c>
      <c r="AT396" s="239" t="str">
        <f t="shared" si="189"/>
        <v>26:27</v>
      </c>
      <c r="AU396" s="239" t="str">
        <f t="shared" si="189"/>
        <v>27:28</v>
      </c>
      <c r="AV396" s="239" t="str">
        <f t="shared" si="189"/>
        <v>28:29</v>
      </c>
      <c r="AW396" s="239" t="str">
        <f t="shared" si="189"/>
        <v>29:30</v>
      </c>
      <c r="AX396" s="239" t="str">
        <f t="shared" si="189"/>
        <v>30:31</v>
      </c>
      <c r="AY396" s="239" t="str">
        <f t="shared" si="189"/>
        <v>0:1</v>
      </c>
      <c r="AZ396" s="239" t="str">
        <f t="shared" si="189"/>
        <v>0:1</v>
      </c>
      <c r="BA396" s="239" t="str">
        <f t="shared" si="189"/>
        <v>26:27</v>
      </c>
      <c r="BB396" s="239" t="str">
        <f t="shared" si="189"/>
        <v>27:28</v>
      </c>
      <c r="BC396" s="239" t="str">
        <f t="shared" si="189"/>
        <v>28:29</v>
      </c>
      <c r="BD396" s="239" t="str">
        <f t="shared" si="189"/>
        <v>29:30</v>
      </c>
      <c r="BE396" s="239" t="str">
        <f t="shared" si="189"/>
        <v>30:31</v>
      </c>
      <c r="BF396" s="239" t="str">
        <f t="shared" si="188"/>
        <v>0:1</v>
      </c>
      <c r="BG396" s="239" t="str">
        <f t="shared" si="188"/>
        <v>0:1</v>
      </c>
      <c r="BH396" s="239" t="str">
        <f t="shared" si="188"/>
        <v>26:27</v>
      </c>
      <c r="BI396" s="239" t="str">
        <f t="shared" si="188"/>
        <v>27:28</v>
      </c>
      <c r="BJ396" s="239" t="str">
        <f t="shared" si="188"/>
        <v>28:29</v>
      </c>
      <c r="BK396" s="239" t="str">
        <f t="shared" si="188"/>
        <v>29:30</v>
      </c>
      <c r="BL396" s="239" t="str">
        <f t="shared" si="188"/>
        <v>30:31</v>
      </c>
      <c r="BM396" s="239" t="str">
        <f t="shared" si="188"/>
        <v>0:1</v>
      </c>
      <c r="BN396" s="239" t="str">
        <f t="shared" si="188"/>
        <v>0:1</v>
      </c>
      <c r="BO396" s="239" t="str">
        <f t="shared" si="188"/>
        <v>26:27</v>
      </c>
      <c r="BP396" s="239" t="str">
        <f t="shared" si="188"/>
        <v>27:28</v>
      </c>
      <c r="BQ396" s="239" t="str">
        <f t="shared" si="188"/>
        <v>28:29</v>
      </c>
      <c r="BR396" s="239" t="str">
        <f t="shared" si="188"/>
        <v>29:30</v>
      </c>
      <c r="BS396" s="239" t="str">
        <f t="shared" si="188"/>
        <v>30:31</v>
      </c>
      <c r="BT396" s="239" t="str">
        <f t="shared" si="188"/>
        <v>0:1</v>
      </c>
      <c r="BU396" s="239" t="str">
        <f t="shared" si="188"/>
        <v>0:1</v>
      </c>
      <c r="BV396" s="239" t="str">
        <f t="shared" si="188"/>
        <v>26:27</v>
      </c>
      <c r="BW396" s="239" t="str">
        <f t="shared" si="188"/>
        <v>27:28</v>
      </c>
      <c r="BX396" s="239" t="str">
        <f t="shared" si="188"/>
        <v>28:29</v>
      </c>
      <c r="BY396" s="239" t="str">
        <f t="shared" si="188"/>
        <v>29:30</v>
      </c>
      <c r="BZ396" s="239" t="str">
        <f t="shared" si="188"/>
        <v>30:31</v>
      </c>
      <c r="CA396" s="239" t="str">
        <f t="shared" si="188"/>
        <v>0:1</v>
      </c>
      <c r="CB396" s="239" t="str">
        <f t="shared" si="188"/>
        <v>0:1</v>
      </c>
      <c r="CC396" s="239" t="str">
        <f t="shared" si="188"/>
        <v>26:27</v>
      </c>
      <c r="CD396" s="239" t="str">
        <f t="shared" si="188"/>
        <v>27:28</v>
      </c>
      <c r="CE396" s="239" t="str">
        <f t="shared" si="188"/>
        <v>28:29</v>
      </c>
      <c r="CF396" s="239" t="str">
        <f t="shared" si="188"/>
        <v>29:30</v>
      </c>
      <c r="CG396" s="239" t="str">
        <f t="shared" si="188"/>
        <v>30:31</v>
      </c>
      <c r="CH396" s="239" t="str">
        <f t="shared" si="188"/>
        <v>0:1</v>
      </c>
      <c r="CI396" s="239" t="str">
        <f t="shared" si="188"/>
        <v>0:1</v>
      </c>
      <c r="CJ396" s="239" t="str">
        <f t="shared" si="188"/>
        <v>26:27</v>
      </c>
      <c r="CK396" s="239" t="str">
        <f t="shared" si="188"/>
        <v>27:28</v>
      </c>
      <c r="CL396" s="239" t="str">
        <f t="shared" si="188"/>
        <v>28:29</v>
      </c>
      <c r="CM396" s="239" t="str">
        <f t="shared" si="188"/>
        <v>29:30</v>
      </c>
      <c r="CN396" s="239" t="str">
        <f t="shared" si="188"/>
        <v>30:31</v>
      </c>
    </row>
    <row r="397" spans="1:122" ht="65.5" outlineLevel="1">
      <c r="A397" s="18"/>
      <c r="C397" s="23"/>
      <c r="D397" s="23"/>
      <c r="E397" s="23"/>
      <c r="F397" s="23"/>
      <c r="G397" s="23"/>
      <c r="H397" s="23"/>
      <c r="I397" s="23"/>
      <c r="J397" s="23"/>
      <c r="K397" s="23"/>
      <c r="L397" s="23"/>
      <c r="M397" s="23"/>
      <c r="N397" s="23"/>
      <c r="O397" s="23"/>
      <c r="P397" s="238" t="str">
        <f t="shared" ref="P397:V397" si="190">P396&amp;", "&amp;P$395</f>
        <v>0:1, 59:67</v>
      </c>
      <c r="Q397" s="238" t="str">
        <f t="shared" si="190"/>
        <v>0:1, 67:74</v>
      </c>
      <c r="R397" s="238" t="str">
        <f t="shared" si="190"/>
        <v>26:27, 67:74</v>
      </c>
      <c r="S397" s="238" t="str">
        <f t="shared" si="190"/>
        <v>27:28, 67:74</v>
      </c>
      <c r="T397" s="238" t="str">
        <f t="shared" si="190"/>
        <v>28:29, 67:74</v>
      </c>
      <c r="U397" s="238" t="str">
        <f t="shared" si="190"/>
        <v>29:30, 67:74</v>
      </c>
      <c r="V397" s="238" t="str">
        <f t="shared" si="190"/>
        <v>30:31, 67:74</v>
      </c>
      <c r="W397" s="238" t="str">
        <f t="shared" ref="W397:BE397" si="191">W396&amp;", "&amp;W$395</f>
        <v>0:1, 61:69</v>
      </c>
      <c r="X397" s="238" t="str">
        <f t="shared" si="191"/>
        <v>0:1, 69:76</v>
      </c>
      <c r="Y397" s="238" t="str">
        <f t="shared" si="191"/>
        <v>26:27, 69:76</v>
      </c>
      <c r="Z397" s="238" t="str">
        <f t="shared" si="191"/>
        <v>27:28, 69:76</v>
      </c>
      <c r="AA397" s="238" t="str">
        <f t="shared" si="191"/>
        <v>28:29, 69:76</v>
      </c>
      <c r="AB397" s="238" t="str">
        <f t="shared" si="191"/>
        <v>29:30, 69:76</v>
      </c>
      <c r="AC397" s="238" t="str">
        <f t="shared" si="191"/>
        <v>30:31, 69:76</v>
      </c>
      <c r="AD397" s="238" t="str">
        <f t="shared" si="191"/>
        <v>0:1, 64:72</v>
      </c>
      <c r="AE397" s="238" t="str">
        <f t="shared" si="191"/>
        <v>0:1, 72:79</v>
      </c>
      <c r="AF397" s="238" t="str">
        <f t="shared" si="191"/>
        <v>26:27, 72:79</v>
      </c>
      <c r="AG397" s="238" t="str">
        <f t="shared" si="191"/>
        <v>27:28, 72:79</v>
      </c>
      <c r="AH397" s="238" t="str">
        <f t="shared" si="191"/>
        <v>28:29, 72:79</v>
      </c>
      <c r="AI397" s="238" t="str">
        <f t="shared" si="191"/>
        <v>29:30, 72:79</v>
      </c>
      <c r="AJ397" s="238" t="str">
        <f t="shared" si="191"/>
        <v>30:31, 72:79</v>
      </c>
      <c r="AK397" s="238" t="str">
        <f t="shared" si="191"/>
        <v>0:1, 66:74</v>
      </c>
      <c r="AL397" s="238" t="str">
        <f t="shared" si="191"/>
        <v>0:1, 74:81</v>
      </c>
      <c r="AM397" s="238" t="str">
        <f t="shared" si="191"/>
        <v>26:27, 74:81</v>
      </c>
      <c r="AN397" s="238" t="str">
        <f t="shared" si="191"/>
        <v>27:28, 74:81</v>
      </c>
      <c r="AO397" s="238" t="str">
        <f t="shared" si="191"/>
        <v>28:29, 74:81</v>
      </c>
      <c r="AP397" s="238" t="str">
        <f t="shared" si="191"/>
        <v>29:30, 74:81</v>
      </c>
      <c r="AQ397" s="238" t="str">
        <f t="shared" si="191"/>
        <v>30:31, 74:81</v>
      </c>
      <c r="AR397" s="238" t="str">
        <f t="shared" ref="AR397:AX397" si="192">AR396&amp;", "&amp;AR$395</f>
        <v>0:1, 68:76</v>
      </c>
      <c r="AS397" s="238" t="str">
        <f t="shared" si="192"/>
        <v>0:1, 76:83</v>
      </c>
      <c r="AT397" s="238" t="str">
        <f t="shared" si="192"/>
        <v>26:27, 76:83</v>
      </c>
      <c r="AU397" s="238" t="str">
        <f t="shared" si="192"/>
        <v>27:28, 76:83</v>
      </c>
      <c r="AV397" s="238" t="str">
        <f t="shared" si="192"/>
        <v>28:29, 76:83</v>
      </c>
      <c r="AW397" s="238" t="str">
        <f t="shared" si="192"/>
        <v>29:30, 76:83</v>
      </c>
      <c r="AX397" s="238" t="str">
        <f t="shared" si="192"/>
        <v>30:31, 76:83</v>
      </c>
      <c r="AY397" s="238" t="str">
        <f t="shared" si="191"/>
        <v>0:1, 59:67</v>
      </c>
      <c r="AZ397" s="238" t="str">
        <f t="shared" si="191"/>
        <v>0:1, 67:74</v>
      </c>
      <c r="BA397" s="238" t="str">
        <f t="shared" si="191"/>
        <v>26:27, 67:74</v>
      </c>
      <c r="BB397" s="238" t="str">
        <f t="shared" si="191"/>
        <v>27:28, 67:74</v>
      </c>
      <c r="BC397" s="238" t="str">
        <f t="shared" si="191"/>
        <v>28:29, 67:74</v>
      </c>
      <c r="BD397" s="238" t="str">
        <f t="shared" si="191"/>
        <v>29:30, 67:74</v>
      </c>
      <c r="BE397" s="238" t="str">
        <f t="shared" si="191"/>
        <v>30:31, 67:74</v>
      </c>
      <c r="BF397" s="238" t="str">
        <f t="shared" ref="BF397:CG397" si="193">BF396&amp;", "&amp;BF$395</f>
        <v>0:1, 106:119</v>
      </c>
      <c r="BG397" s="238" t="str">
        <f t="shared" si="193"/>
        <v>0:1, 119:126</v>
      </c>
      <c r="BH397" s="238" t="str">
        <f t="shared" si="193"/>
        <v>26:27, 119:126</v>
      </c>
      <c r="BI397" s="238" t="str">
        <f t="shared" si="193"/>
        <v>27:28, 119:126</v>
      </c>
      <c r="BJ397" s="238" t="str">
        <f t="shared" si="193"/>
        <v>28:29, 119:126</v>
      </c>
      <c r="BK397" s="238" t="str">
        <f t="shared" si="193"/>
        <v>29:30, 119:126</v>
      </c>
      <c r="BL397" s="238" t="str">
        <f t="shared" si="193"/>
        <v>30:31, 119:126</v>
      </c>
      <c r="BM397" s="238" t="str">
        <f t="shared" si="193"/>
        <v>0:1, 158:171</v>
      </c>
      <c r="BN397" s="238" t="str">
        <f t="shared" si="193"/>
        <v>0:1, 171:178</v>
      </c>
      <c r="BO397" s="238" t="str">
        <f t="shared" si="193"/>
        <v>26:27, 171:178</v>
      </c>
      <c r="BP397" s="238" t="str">
        <f t="shared" si="193"/>
        <v>27:28, 171:178</v>
      </c>
      <c r="BQ397" s="238" t="str">
        <f t="shared" si="193"/>
        <v>28:29, 171:178</v>
      </c>
      <c r="BR397" s="238" t="str">
        <f t="shared" si="193"/>
        <v>29:30, 171:178</v>
      </c>
      <c r="BS397" s="238" t="str">
        <f t="shared" si="193"/>
        <v>30:31, 171:178</v>
      </c>
      <c r="BT397" s="238" t="str">
        <f t="shared" si="193"/>
        <v>0:1, 210:223</v>
      </c>
      <c r="BU397" s="238" t="str">
        <f t="shared" si="193"/>
        <v>0:1, 223:230</v>
      </c>
      <c r="BV397" s="238" t="str">
        <f t="shared" si="193"/>
        <v>26:27, 223:230</v>
      </c>
      <c r="BW397" s="238" t="str">
        <f t="shared" si="193"/>
        <v>27:28, 223:230</v>
      </c>
      <c r="BX397" s="238" t="str">
        <f t="shared" si="193"/>
        <v>28:29, 223:230</v>
      </c>
      <c r="BY397" s="238" t="str">
        <f t="shared" si="193"/>
        <v>29:30, 223:230</v>
      </c>
      <c r="BZ397" s="238" t="str">
        <f t="shared" si="193"/>
        <v>30:31, 223:230</v>
      </c>
      <c r="CA397" s="238" t="str">
        <f t="shared" si="193"/>
        <v>0:1, 262:275</v>
      </c>
      <c r="CB397" s="238" t="str">
        <f t="shared" si="193"/>
        <v>0:1, 275:282</v>
      </c>
      <c r="CC397" s="238" t="str">
        <f t="shared" si="193"/>
        <v>26:27, 275:282</v>
      </c>
      <c r="CD397" s="238" t="str">
        <f t="shared" si="193"/>
        <v>27:28, 275:282</v>
      </c>
      <c r="CE397" s="238" t="str">
        <f t="shared" si="193"/>
        <v>28:29, 275:282</v>
      </c>
      <c r="CF397" s="238" t="str">
        <f t="shared" si="193"/>
        <v>29:30, 275:282</v>
      </c>
      <c r="CG397" s="238" t="str">
        <f t="shared" si="193"/>
        <v>30:31, 275:282</v>
      </c>
      <c r="CH397" s="238" t="str">
        <f t="shared" ref="CH397:CN397" si="194">CH396&amp;", "&amp;CH$395</f>
        <v>0:1, 314:327</v>
      </c>
      <c r="CI397" s="238" t="str">
        <f t="shared" si="194"/>
        <v>0:1, 327:334</v>
      </c>
      <c r="CJ397" s="238" t="str">
        <f t="shared" si="194"/>
        <v>26:27, 327:334</v>
      </c>
      <c r="CK397" s="238" t="str">
        <f t="shared" si="194"/>
        <v>27:28, 327:334</v>
      </c>
      <c r="CL397" s="238" t="str">
        <f t="shared" si="194"/>
        <v>28:29, 327:334</v>
      </c>
      <c r="CM397" s="238" t="str">
        <f t="shared" si="194"/>
        <v>29:30, 327:334</v>
      </c>
      <c r="CN397" s="238" t="str">
        <f t="shared" si="194"/>
        <v>30:31, 327:334</v>
      </c>
    </row>
    <row r="398" spans="1:122" outlineLevel="1">
      <c r="B398" t="s">
        <v>1099</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170:171</v>
      </c>
      <c r="S398" s="256" t="str">
        <f>LEFT(S396,FIND(":",S396)-1)+i.BMToffset_r2&amp;":"&amp;RIGHT(S396,LEN(S396)-FIND(":",S396))+i.BMToffset_r2</f>
        <v>171:172</v>
      </c>
      <c r="T398" s="256" t="str">
        <f>LEFT(T396,FIND(":",T396)-1)+i.BMToffset_r2&amp;":"&amp;RIGHT(T396,LEN(T396)-FIND(":",T396))+i.BMToffset_r2</f>
        <v>172:173</v>
      </c>
      <c r="U398" s="256" t="str">
        <f>LEFT(U396,FIND(":",U396)-1)+i.BMToffset_r2&amp;":"&amp;RIGHT(U396,LEN(U396)-FIND(":",U396))+i.BMToffset_r2</f>
        <v>173:174</v>
      </c>
      <c r="V398" s="256" t="str">
        <f>LEFT(V396,FIND(":",V396)-1)+i.BMToffset_r2&amp;":"&amp;RIGHT(V396,LEN(V396)-FIND(":",V396))+i.BMToffset_r2</f>
        <v>174:175</v>
      </c>
      <c r="W398" s="239" t="str">
        <f>P398</f>
        <v>0:1</v>
      </c>
      <c r="X398" s="239" t="str">
        <f t="shared" ref="X398:CN398" si="195">Q398</f>
        <v>0:1</v>
      </c>
      <c r="Y398" s="239" t="str">
        <f t="shared" si="195"/>
        <v>170:171</v>
      </c>
      <c r="Z398" s="239" t="str">
        <f t="shared" si="195"/>
        <v>171:172</v>
      </c>
      <c r="AA398" s="239" t="str">
        <f t="shared" si="195"/>
        <v>172:173</v>
      </c>
      <c r="AB398" s="239" t="str">
        <f t="shared" si="195"/>
        <v>173:174</v>
      </c>
      <c r="AC398" s="239" t="str">
        <f t="shared" si="195"/>
        <v>174:175</v>
      </c>
      <c r="AD398" s="239" t="str">
        <f t="shared" si="195"/>
        <v>0:1</v>
      </c>
      <c r="AE398" s="239" t="str">
        <f t="shared" si="195"/>
        <v>0:1</v>
      </c>
      <c r="AF398" s="239" t="str">
        <f t="shared" si="195"/>
        <v>170:171</v>
      </c>
      <c r="AG398" s="239" t="str">
        <f t="shared" si="195"/>
        <v>171:172</v>
      </c>
      <c r="AH398" s="239" t="str">
        <f t="shared" si="195"/>
        <v>172:173</v>
      </c>
      <c r="AI398" s="239" t="str">
        <f t="shared" si="195"/>
        <v>173:174</v>
      </c>
      <c r="AJ398" s="239" t="str">
        <f t="shared" si="195"/>
        <v>174:175</v>
      </c>
      <c r="AK398" s="239" t="str">
        <f t="shared" si="195"/>
        <v>0:1</v>
      </c>
      <c r="AL398" s="239" t="str">
        <f t="shared" si="195"/>
        <v>0:1</v>
      </c>
      <c r="AM398" s="239" t="str">
        <f t="shared" si="195"/>
        <v>170:171</v>
      </c>
      <c r="AN398" s="239" t="str">
        <f t="shared" si="195"/>
        <v>171:172</v>
      </c>
      <c r="AO398" s="239" t="str">
        <f t="shared" si="195"/>
        <v>172:173</v>
      </c>
      <c r="AP398" s="239" t="str">
        <f t="shared" si="195"/>
        <v>173:174</v>
      </c>
      <c r="AQ398" s="239" t="str">
        <f t="shared" si="195"/>
        <v>174:175</v>
      </c>
      <c r="AR398" s="239" t="str">
        <f t="shared" ref="AR398:BE398" si="196">AD398</f>
        <v>0:1</v>
      </c>
      <c r="AS398" s="239" t="str">
        <f t="shared" si="196"/>
        <v>0:1</v>
      </c>
      <c r="AT398" s="239" t="str">
        <f t="shared" si="196"/>
        <v>170:171</v>
      </c>
      <c r="AU398" s="239" t="str">
        <f t="shared" si="196"/>
        <v>171:172</v>
      </c>
      <c r="AV398" s="239" t="str">
        <f t="shared" si="196"/>
        <v>172:173</v>
      </c>
      <c r="AW398" s="239" t="str">
        <f t="shared" si="196"/>
        <v>173:174</v>
      </c>
      <c r="AX398" s="239" t="str">
        <f t="shared" si="196"/>
        <v>174:175</v>
      </c>
      <c r="AY398" s="239" t="str">
        <f t="shared" si="196"/>
        <v>0:1</v>
      </c>
      <c r="AZ398" s="239" t="str">
        <f t="shared" si="196"/>
        <v>0:1</v>
      </c>
      <c r="BA398" s="239" t="str">
        <f t="shared" si="196"/>
        <v>170:171</v>
      </c>
      <c r="BB398" s="239" t="str">
        <f t="shared" si="196"/>
        <v>171:172</v>
      </c>
      <c r="BC398" s="239" t="str">
        <f t="shared" si="196"/>
        <v>172:173</v>
      </c>
      <c r="BD398" s="239" t="str">
        <f t="shared" si="196"/>
        <v>173:174</v>
      </c>
      <c r="BE398" s="239" t="str">
        <f t="shared" si="196"/>
        <v>174:175</v>
      </c>
      <c r="BF398" s="239" t="str">
        <f t="shared" si="195"/>
        <v>0:1</v>
      </c>
      <c r="BG398" s="239" t="str">
        <f t="shared" si="195"/>
        <v>0:1</v>
      </c>
      <c r="BH398" s="239" t="str">
        <f t="shared" si="195"/>
        <v>170:171</v>
      </c>
      <c r="BI398" s="239" t="str">
        <f t="shared" si="195"/>
        <v>171:172</v>
      </c>
      <c r="BJ398" s="239" t="str">
        <f t="shared" si="195"/>
        <v>172:173</v>
      </c>
      <c r="BK398" s="239" t="str">
        <f t="shared" si="195"/>
        <v>173:174</v>
      </c>
      <c r="BL398" s="239" t="str">
        <f t="shared" si="195"/>
        <v>174:175</v>
      </c>
      <c r="BM398" s="239" t="str">
        <f t="shared" si="195"/>
        <v>0:1</v>
      </c>
      <c r="BN398" s="239" t="str">
        <f t="shared" si="195"/>
        <v>0:1</v>
      </c>
      <c r="BO398" s="239" t="str">
        <f t="shared" si="195"/>
        <v>170:171</v>
      </c>
      <c r="BP398" s="239" t="str">
        <f t="shared" si="195"/>
        <v>171:172</v>
      </c>
      <c r="BQ398" s="239" t="str">
        <f t="shared" si="195"/>
        <v>172:173</v>
      </c>
      <c r="BR398" s="239" t="str">
        <f t="shared" si="195"/>
        <v>173:174</v>
      </c>
      <c r="BS398" s="239" t="str">
        <f t="shared" si="195"/>
        <v>174:175</v>
      </c>
      <c r="BT398" s="239" t="str">
        <f t="shared" si="195"/>
        <v>0:1</v>
      </c>
      <c r="BU398" s="239" t="str">
        <f t="shared" si="195"/>
        <v>0:1</v>
      </c>
      <c r="BV398" s="239" t="str">
        <f t="shared" si="195"/>
        <v>170:171</v>
      </c>
      <c r="BW398" s="239" t="str">
        <f t="shared" si="195"/>
        <v>171:172</v>
      </c>
      <c r="BX398" s="239" t="str">
        <f t="shared" si="195"/>
        <v>172:173</v>
      </c>
      <c r="BY398" s="239" t="str">
        <f t="shared" si="195"/>
        <v>173:174</v>
      </c>
      <c r="BZ398" s="239" t="str">
        <f t="shared" si="195"/>
        <v>174:175</v>
      </c>
      <c r="CA398" s="239" t="str">
        <f t="shared" si="195"/>
        <v>0:1</v>
      </c>
      <c r="CB398" s="239" t="str">
        <f t="shared" si="195"/>
        <v>0:1</v>
      </c>
      <c r="CC398" s="239" t="str">
        <f t="shared" si="195"/>
        <v>170:171</v>
      </c>
      <c r="CD398" s="239" t="str">
        <f t="shared" si="195"/>
        <v>171:172</v>
      </c>
      <c r="CE398" s="239" t="str">
        <f t="shared" si="195"/>
        <v>172:173</v>
      </c>
      <c r="CF398" s="239" t="str">
        <f t="shared" si="195"/>
        <v>173:174</v>
      </c>
      <c r="CG398" s="239" t="str">
        <f t="shared" si="195"/>
        <v>174:175</v>
      </c>
      <c r="CH398" s="239" t="str">
        <f t="shared" si="195"/>
        <v>0:1</v>
      </c>
      <c r="CI398" s="239" t="str">
        <f t="shared" si="195"/>
        <v>0:1</v>
      </c>
      <c r="CJ398" s="239" t="str">
        <f t="shared" si="195"/>
        <v>170:171</v>
      </c>
      <c r="CK398" s="239" t="str">
        <f t="shared" si="195"/>
        <v>171:172</v>
      </c>
      <c r="CL398" s="239" t="str">
        <f t="shared" si="195"/>
        <v>172:173</v>
      </c>
      <c r="CM398" s="239" t="str">
        <f t="shared" si="195"/>
        <v>173:174</v>
      </c>
      <c r="CN398" s="239" t="str">
        <f t="shared" si="195"/>
        <v>174:175</v>
      </c>
    </row>
    <row r="399" spans="1:122" ht="76" outlineLevel="1">
      <c r="B399" s="25"/>
      <c r="C399" s="134"/>
      <c r="D399" s="134"/>
      <c r="E399" s="134"/>
      <c r="F399" s="134"/>
      <c r="G399" s="134"/>
      <c r="H399" s="134"/>
      <c r="I399" s="134"/>
      <c r="J399" s="134"/>
      <c r="K399" s="134"/>
      <c r="L399" s="134"/>
      <c r="M399" s="134"/>
      <c r="N399" s="23"/>
      <c r="O399" s="23"/>
      <c r="P399" s="237" t="str">
        <f t="shared" ref="P399:CH399" si="197">P398&amp;", "&amp;P$395</f>
        <v>0:1, 59:67</v>
      </c>
      <c r="Q399" s="237" t="str">
        <f t="shared" si="197"/>
        <v>0:1, 67:74</v>
      </c>
      <c r="R399" s="237" t="str">
        <f t="shared" si="197"/>
        <v>170:171, 67:74</v>
      </c>
      <c r="S399" s="237" t="str">
        <f t="shared" si="197"/>
        <v>171:172, 67:74</v>
      </c>
      <c r="T399" s="237" t="str">
        <f t="shared" si="197"/>
        <v>172:173, 67:74</v>
      </c>
      <c r="U399" s="237" t="str">
        <f t="shared" si="197"/>
        <v>173:174, 67:74</v>
      </c>
      <c r="V399" s="237" t="str">
        <f t="shared" si="197"/>
        <v>174:175, 67:74</v>
      </c>
      <c r="W399" s="237" t="str">
        <f t="shared" si="197"/>
        <v>0:1, 61:69</v>
      </c>
      <c r="X399" s="237" t="str">
        <f t="shared" si="197"/>
        <v>0:1, 69:76</v>
      </c>
      <c r="Y399" s="237" t="str">
        <f t="shared" si="197"/>
        <v>170:171, 69:76</v>
      </c>
      <c r="Z399" s="237" t="str">
        <f t="shared" si="197"/>
        <v>171:172, 69:76</v>
      </c>
      <c r="AA399" s="237" t="str">
        <f t="shared" si="197"/>
        <v>172:173, 69:76</v>
      </c>
      <c r="AB399" s="237" t="str">
        <f t="shared" si="197"/>
        <v>173:174, 69:76</v>
      </c>
      <c r="AC399" s="237" t="str">
        <f t="shared" si="197"/>
        <v>174:175, 69:76</v>
      </c>
      <c r="AD399" s="237" t="str">
        <f t="shared" si="197"/>
        <v>0:1, 64:72</v>
      </c>
      <c r="AE399" s="237" t="str">
        <f t="shared" si="197"/>
        <v>0:1, 72:79</v>
      </c>
      <c r="AF399" s="237" t="str">
        <f t="shared" si="197"/>
        <v>170:171, 72:79</v>
      </c>
      <c r="AG399" s="237" t="str">
        <f t="shared" si="197"/>
        <v>171:172, 72:79</v>
      </c>
      <c r="AH399" s="237" t="str">
        <f t="shared" si="197"/>
        <v>172:173, 72:79</v>
      </c>
      <c r="AI399" s="237" t="str">
        <f t="shared" si="197"/>
        <v>173:174, 72:79</v>
      </c>
      <c r="AJ399" s="237" t="str">
        <f t="shared" si="197"/>
        <v>174:175, 72:79</v>
      </c>
      <c r="AK399" s="237" t="str">
        <f t="shared" si="197"/>
        <v>0:1, 66:74</v>
      </c>
      <c r="AL399" s="237" t="str">
        <f t="shared" si="197"/>
        <v>0:1, 74:81</v>
      </c>
      <c r="AM399" s="237" t="str">
        <f t="shared" si="197"/>
        <v>170:171, 74:81</v>
      </c>
      <c r="AN399" s="237" t="str">
        <f t="shared" si="197"/>
        <v>171:172, 74:81</v>
      </c>
      <c r="AO399" s="237" t="str">
        <f t="shared" si="197"/>
        <v>172:173, 74:81</v>
      </c>
      <c r="AP399" s="237" t="str">
        <f t="shared" si="197"/>
        <v>173:174, 74:81</v>
      </c>
      <c r="AQ399" s="237" t="str">
        <f t="shared" si="197"/>
        <v>174:175, 74:81</v>
      </c>
      <c r="AR399" s="237" t="str">
        <f t="shared" ref="AR399:AX399" si="198">AR398&amp;", "&amp;AR$395</f>
        <v>0:1, 68:76</v>
      </c>
      <c r="AS399" s="237" t="str">
        <f t="shared" si="198"/>
        <v>0:1, 76:83</v>
      </c>
      <c r="AT399" s="237" t="str">
        <f t="shared" si="198"/>
        <v>170:171, 76:83</v>
      </c>
      <c r="AU399" s="237" t="str">
        <f t="shared" si="198"/>
        <v>171:172, 76:83</v>
      </c>
      <c r="AV399" s="237" t="str">
        <f t="shared" si="198"/>
        <v>172:173, 76:83</v>
      </c>
      <c r="AW399" s="237" t="str">
        <f t="shared" si="198"/>
        <v>173:174, 76:83</v>
      </c>
      <c r="AX399" s="237" t="str">
        <f t="shared" si="198"/>
        <v>174:175, 76:83</v>
      </c>
      <c r="AY399" s="237" t="str">
        <f t="shared" si="197"/>
        <v>0:1, 59:67</v>
      </c>
      <c r="AZ399" s="237" t="str">
        <f t="shared" si="197"/>
        <v>0:1, 67:74</v>
      </c>
      <c r="BA399" s="237" t="str">
        <f t="shared" si="197"/>
        <v>170:171, 67:74</v>
      </c>
      <c r="BB399" s="237" t="str">
        <f t="shared" si="197"/>
        <v>171:172, 67:74</v>
      </c>
      <c r="BC399" s="237" t="str">
        <f t="shared" si="197"/>
        <v>172:173, 67:74</v>
      </c>
      <c r="BD399" s="237" t="str">
        <f t="shared" si="197"/>
        <v>173:174, 67:74</v>
      </c>
      <c r="BE399" s="237" t="str">
        <f t="shared" si="197"/>
        <v>174:175, 67:74</v>
      </c>
      <c r="BF399" s="237" t="str">
        <f t="shared" si="197"/>
        <v>0:1, 106:119</v>
      </c>
      <c r="BG399" s="237" t="str">
        <f t="shared" si="197"/>
        <v>0:1, 119:126</v>
      </c>
      <c r="BH399" s="237" t="str">
        <f t="shared" si="197"/>
        <v>170:171, 119:126</v>
      </c>
      <c r="BI399" s="237" t="str">
        <f t="shared" si="197"/>
        <v>171:172, 119:126</v>
      </c>
      <c r="BJ399" s="237" t="str">
        <f t="shared" si="197"/>
        <v>172:173, 119:126</v>
      </c>
      <c r="BK399" s="237" t="str">
        <f t="shared" si="197"/>
        <v>173:174, 119:126</v>
      </c>
      <c r="BL399" s="237" t="str">
        <f t="shared" si="197"/>
        <v>174:175, 119:126</v>
      </c>
      <c r="BM399" s="237" t="str">
        <f t="shared" si="197"/>
        <v>0:1, 158:171</v>
      </c>
      <c r="BN399" s="237" t="str">
        <f t="shared" si="197"/>
        <v>0:1, 171:178</v>
      </c>
      <c r="BO399" s="237" t="str">
        <f t="shared" si="197"/>
        <v>170:171, 171:178</v>
      </c>
      <c r="BP399" s="237" t="str">
        <f t="shared" si="197"/>
        <v>171:172, 171:178</v>
      </c>
      <c r="BQ399" s="237" t="str">
        <f t="shared" si="197"/>
        <v>172:173, 171:178</v>
      </c>
      <c r="BR399" s="237" t="str">
        <f t="shared" si="197"/>
        <v>173:174, 171:178</v>
      </c>
      <c r="BS399" s="237" t="str">
        <f t="shared" si="197"/>
        <v>174:175, 171:178</v>
      </c>
      <c r="BT399" s="237" t="str">
        <f t="shared" si="197"/>
        <v>0:1, 210:223</v>
      </c>
      <c r="BU399" s="237" t="str">
        <f t="shared" si="197"/>
        <v>0:1, 223:230</v>
      </c>
      <c r="BV399" s="237" t="str">
        <f t="shared" si="197"/>
        <v>170:171, 223:230</v>
      </c>
      <c r="BW399" s="237" t="str">
        <f t="shared" si="197"/>
        <v>171:172, 223:230</v>
      </c>
      <c r="BX399" s="237" t="str">
        <f t="shared" si="197"/>
        <v>172:173, 223:230</v>
      </c>
      <c r="BY399" s="237" t="str">
        <f t="shared" si="197"/>
        <v>173:174, 223:230</v>
      </c>
      <c r="BZ399" s="237" t="str">
        <f t="shared" si="197"/>
        <v>174:175, 223:230</v>
      </c>
      <c r="CA399" s="237" t="str">
        <f t="shared" si="197"/>
        <v>0:1, 262:275</v>
      </c>
      <c r="CB399" s="237" t="str">
        <f t="shared" si="197"/>
        <v>0:1, 275:282</v>
      </c>
      <c r="CC399" s="237" t="str">
        <f t="shared" si="197"/>
        <v>170:171, 275:282</v>
      </c>
      <c r="CD399" s="237" t="str">
        <f t="shared" si="197"/>
        <v>171:172, 275:282</v>
      </c>
      <c r="CE399" s="237" t="str">
        <f t="shared" si="197"/>
        <v>172:173, 275:282</v>
      </c>
      <c r="CF399" s="237" t="str">
        <f t="shared" si="197"/>
        <v>173:174, 275:282</v>
      </c>
      <c r="CG399" s="237" t="str">
        <f t="shared" si="197"/>
        <v>174:175, 275:282</v>
      </c>
      <c r="CH399" s="237" t="str">
        <f t="shared" si="197"/>
        <v>0:1, 314:327</v>
      </c>
      <c r="CI399" s="237" t="str">
        <f t="shared" ref="CI399:CN399" si="199">CI398&amp;", "&amp;CI$395</f>
        <v>0:1, 327:334</v>
      </c>
      <c r="CJ399" s="237" t="str">
        <f t="shared" si="199"/>
        <v>170:171, 327:334</v>
      </c>
      <c r="CK399" s="237" t="str">
        <f t="shared" si="199"/>
        <v>171:172, 327:334</v>
      </c>
      <c r="CL399" s="237" t="str">
        <f t="shared" si="199"/>
        <v>172:173, 327:334</v>
      </c>
      <c r="CM399" s="237" t="str">
        <f t="shared" si="199"/>
        <v>173:174, 327:334</v>
      </c>
      <c r="CN399" s="237" t="str">
        <f t="shared" si="199"/>
        <v>174:175, 327:334</v>
      </c>
    </row>
    <row r="400" spans="1:122" outlineLevel="1"/>
    <row r="401" spans="57:86" outlineLevel="1">
      <c r="BE401">
        <f>BF401-13</f>
        <v>93</v>
      </c>
      <c r="BF401">
        <f>BF$394</f>
        <v>106</v>
      </c>
      <c r="BL401">
        <f>BM401-13</f>
        <v>145</v>
      </c>
      <c r="BM401">
        <f>BM$394</f>
        <v>158</v>
      </c>
      <c r="BS401">
        <f>BT401-13</f>
        <v>197</v>
      </c>
      <c r="BT401">
        <f>BT$394</f>
        <v>210</v>
      </c>
      <c r="BZ401">
        <f>CA401-13</f>
        <v>249</v>
      </c>
      <c r="CA401">
        <f>CA$394</f>
        <v>262</v>
      </c>
      <c r="CG401">
        <f>CH401-13</f>
        <v>301</v>
      </c>
      <c r="CH401">
        <f>CH$394</f>
        <v>314</v>
      </c>
    </row>
    <row r="402" spans="57:86" outlineLevel="1">
      <c r="BF402" t="str">
        <f>BE401&amp;":"&amp;BF401</f>
        <v>93:106</v>
      </c>
      <c r="BM402" t="str">
        <f>BL401&amp;":"&amp;BM401</f>
        <v>145:158</v>
      </c>
      <c r="BT402" t="str">
        <f>BS401&amp;":"&amp;BT401</f>
        <v>197:210</v>
      </c>
      <c r="CA402" t="str">
        <f>BZ401&amp;":"&amp;CA401</f>
        <v>249:262</v>
      </c>
      <c r="CH402" t="str">
        <f>CG401&amp;":"&amp;CH401</f>
        <v>301:314</v>
      </c>
    </row>
    <row r="403" spans="57:86" outlineLevel="1">
      <c r="BF403" t="str">
        <f>INDEX(i.TOL_indices,d.TOL,1)</f>
        <v>43:44</v>
      </c>
      <c r="BM403" t="str">
        <f>INDEX(i.TOL_indices,d.TOL,1)</f>
        <v>43:44</v>
      </c>
      <c r="BT403" t="str">
        <f>INDEX(i.TOL_indices,d.TOL,1)</f>
        <v>43:44</v>
      </c>
      <c r="CA403" t="str">
        <f>INDEX(i.TOL_indices,d.TOL,1)</f>
        <v>43:44</v>
      </c>
      <c r="CH403" t="str">
        <f>INDEX(i.TOL_indices,d.TOL,1)</f>
        <v>43:44</v>
      </c>
    </row>
    <row r="404" spans="57:86" ht="65.5" outlineLevel="1">
      <c r="BF404" s="238" t="str">
        <f>BF403&amp;", "&amp;BF$402</f>
        <v>43:44, 93:106</v>
      </c>
      <c r="BM404" s="238" t="str">
        <f>BM403&amp;", "&amp;BM$402</f>
        <v>43:44, 145:158</v>
      </c>
      <c r="BT404" s="238" t="str">
        <f>BT403&amp;", "&amp;BT$402</f>
        <v>43:44, 197:210</v>
      </c>
      <c r="CA404" s="238" t="str">
        <f>CA403&amp;", "&amp;CA$402</f>
        <v>43:44, 249:262</v>
      </c>
      <c r="CH404" s="238" t="str">
        <f>CH403&amp;", "&amp;CH$402</f>
        <v>43:44, 301:314</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1312</v>
      </c>
    </row>
    <row r="756" spans="1:30" ht="16" outlineLevel="1">
      <c r="C756">
        <v>1</v>
      </c>
      <c r="H756" s="127" t="s">
        <v>1313</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1314</v>
      </c>
      <c r="I757" s="195" t="s">
        <v>1315</v>
      </c>
      <c r="J757" s="195" t="s">
        <v>1316</v>
      </c>
      <c r="K757" s="195" t="s">
        <v>1317</v>
      </c>
      <c r="L757" s="195" t="s">
        <v>1318</v>
      </c>
      <c r="M757" s="195" t="s">
        <v>1319</v>
      </c>
      <c r="N757" s="195" t="s">
        <v>1320</v>
      </c>
      <c r="O757" s="195" t="s">
        <v>1321</v>
      </c>
      <c r="P757" s="195" t="s">
        <v>1322</v>
      </c>
      <c r="Q757" s="195" t="s">
        <v>1323</v>
      </c>
      <c r="R757" s="361" t="s">
        <v>1324</v>
      </c>
      <c r="S757" s="361"/>
      <c r="T757" s="361" t="s">
        <v>1325</v>
      </c>
      <c r="U757" s="361"/>
      <c r="V757" s="361"/>
      <c r="X757" s="195" t="s">
        <v>1326</v>
      </c>
      <c r="Y757" s="195" t="s">
        <v>1318</v>
      </c>
      <c r="Z757" s="195" t="s">
        <v>1319</v>
      </c>
      <c r="AA757" s="195" t="s">
        <v>1318</v>
      </c>
      <c r="AB757" s="195" t="s">
        <v>1319</v>
      </c>
      <c r="AC757" s="195" t="s">
        <v>1318</v>
      </c>
      <c r="AD757" s="195" t="s">
        <v>1319</v>
      </c>
    </row>
    <row r="758" spans="1:30" outlineLevel="1">
      <c r="C758" s="115" t="s">
        <v>1327</v>
      </c>
      <c r="D758" s="115" t="s">
        <v>1328</v>
      </c>
      <c r="L758" s="134" t="s">
        <v>1329</v>
      </c>
      <c r="M758" s="134"/>
      <c r="R758" s="115" t="s">
        <v>1330</v>
      </c>
      <c r="S758" s="115" t="s">
        <v>1331</v>
      </c>
      <c r="T758" s="115" t="s">
        <v>1330</v>
      </c>
      <c r="U758" s="115" t="s">
        <v>1331</v>
      </c>
      <c r="V758" s="27" t="s">
        <v>1332</v>
      </c>
    </row>
    <row r="759" spans="1:30" outlineLevel="1">
      <c r="A759" t="s">
        <v>1174</v>
      </c>
      <c r="B759" t="s">
        <v>826</v>
      </c>
      <c r="C759" s="362">
        <f t="shared" ref="C759:D766" si="200">T759</f>
        <v>0</v>
      </c>
      <c r="D759" s="362">
        <f t="shared" si="200"/>
        <v>0</v>
      </c>
      <c r="G759" s="25" t="s">
        <v>1333</v>
      </c>
      <c r="H759" s="363">
        <v>0.35</v>
      </c>
      <c r="I759" s="363">
        <v>0.5</v>
      </c>
      <c r="J759" s="364">
        <v>1.5</v>
      </c>
      <c r="K759" s="364">
        <v>1.8</v>
      </c>
      <c r="L759" s="365">
        <f t="shared" ref="L759:M766" si="201">CHOOSE(d.Region,Y759,AA759,AC759)</f>
        <v>0</v>
      </c>
      <c r="M759" s="366">
        <f t="shared" si="201"/>
        <v>0</v>
      </c>
      <c r="N759" s="223">
        <v>200</v>
      </c>
      <c r="O759" s="367"/>
      <c r="P759" s="367"/>
      <c r="Q759" s="367"/>
      <c r="R759" s="368">
        <f>$H759/(2-$H759)*$N759</f>
        <v>42.424242424242422</v>
      </c>
      <c r="S759" s="368">
        <f>-(1-$H759)/(2-$H759)*$N759</f>
        <v>-78.787878787878796</v>
      </c>
      <c r="T759" s="369">
        <f>L759*R759/100</f>
        <v>0</v>
      </c>
      <c r="U759" s="369">
        <f>M759*S759/100</f>
        <v>0</v>
      </c>
      <c r="V759" s="369">
        <f t="shared" ref="V759:V766" si="202">((1-$H759)*T759+2*$H759*U759)/(1+$H759)</f>
        <v>0</v>
      </c>
      <c r="Y759" s="370">
        <v>0</v>
      </c>
      <c r="Z759" s="370">
        <v>0</v>
      </c>
      <c r="AA759" s="371">
        <f>Y759</f>
        <v>0</v>
      </c>
      <c r="AB759" s="371">
        <f>Z759</f>
        <v>0</v>
      </c>
      <c r="AC759" s="371">
        <f>AA759</f>
        <v>0</v>
      </c>
      <c r="AD759" s="371">
        <f>AB759</f>
        <v>0</v>
      </c>
    </row>
    <row r="760" spans="1:30" outlineLevel="1">
      <c r="B760" t="s">
        <v>359</v>
      </c>
      <c r="C760" s="362">
        <f t="shared" si="200"/>
        <v>0</v>
      </c>
      <c r="D760" s="362">
        <f t="shared" si="200"/>
        <v>0</v>
      </c>
      <c r="G760" s="25" t="s">
        <v>1334</v>
      </c>
      <c r="H760" s="372">
        <f>H759</f>
        <v>0.35</v>
      </c>
      <c r="I760" s="372">
        <f>I759</f>
        <v>0.5</v>
      </c>
      <c r="J760" s="373">
        <f t="shared" ref="J760:K766" si="203">J759</f>
        <v>1.5</v>
      </c>
      <c r="K760" s="373">
        <f t="shared" si="203"/>
        <v>1.8</v>
      </c>
      <c r="L760" s="374">
        <f t="shared" si="201"/>
        <v>0</v>
      </c>
      <c r="M760" s="375">
        <f t="shared" si="201"/>
        <v>0</v>
      </c>
      <c r="N760" s="27"/>
      <c r="O760" s="367">
        <f>MIN($H760*$K760*(1-$I760),(1-$H760)*$I760*$J760)</f>
        <v>0.315</v>
      </c>
      <c r="P760" s="367">
        <f>$O760/$J760/(1-$H760)</f>
        <v>0.32307692307692304</v>
      </c>
      <c r="Q760" s="367">
        <f>$O760/$K760/$H760</f>
        <v>0.5</v>
      </c>
      <c r="R760" s="367"/>
      <c r="S760" s="367"/>
      <c r="T760" s="369">
        <f t="shared" ref="T760:U762" si="204">P760*L760</f>
        <v>0</v>
      </c>
      <c r="U760" s="369">
        <f t="shared" si="204"/>
        <v>0</v>
      </c>
      <c r="V760" s="369">
        <f t="shared" si="202"/>
        <v>0</v>
      </c>
      <c r="X760" s="376">
        <v>850</v>
      </c>
      <c r="Y760" s="377">
        <v>0</v>
      </c>
      <c r="Z760" s="378">
        <v>0</v>
      </c>
      <c r="AA760" s="377">
        <v>0</v>
      </c>
      <c r="AB760" s="378">
        <v>0</v>
      </c>
      <c r="AC760" s="377">
        <v>0</v>
      </c>
      <c r="AD760" s="378">
        <v>0</v>
      </c>
    </row>
    <row r="761" spans="1:30" outlineLevel="1">
      <c r="B761" t="s">
        <v>1019</v>
      </c>
      <c r="C761" s="362">
        <f t="shared" si="200"/>
        <v>0</v>
      </c>
      <c r="D761" s="362">
        <f t="shared" si="200"/>
        <v>0</v>
      </c>
      <c r="G761" s="25"/>
      <c r="H761" s="372">
        <f>H760</f>
        <v>0.35</v>
      </c>
      <c r="I761" s="372">
        <f t="shared" ref="I761:I766" si="205">I760</f>
        <v>0.5</v>
      </c>
      <c r="J761" s="373">
        <f t="shared" si="203"/>
        <v>1.5</v>
      </c>
      <c r="K761" s="373">
        <f t="shared" si="203"/>
        <v>1.8</v>
      </c>
      <c r="L761" s="374">
        <f t="shared" si="201"/>
        <v>0</v>
      </c>
      <c r="M761" s="375">
        <f t="shared" si="201"/>
        <v>0</v>
      </c>
      <c r="N761" s="27"/>
      <c r="O761" s="367">
        <f>MIN($H761*$K761*(1-$I761),(1-$H761)*$I761*$J761)</f>
        <v>0.315</v>
      </c>
      <c r="P761" s="367">
        <f>$O761/$J761/(1-$H761)</f>
        <v>0.32307692307692304</v>
      </c>
      <c r="Q761" s="367">
        <f>$O761/$K761/$H761</f>
        <v>0.5</v>
      </c>
      <c r="R761" s="367"/>
      <c r="S761" s="367"/>
      <c r="T761" s="369">
        <f t="shared" si="204"/>
        <v>0</v>
      </c>
      <c r="U761" s="369">
        <f t="shared" si="204"/>
        <v>0</v>
      </c>
      <c r="V761" s="369">
        <f t="shared" si="202"/>
        <v>0</v>
      </c>
      <c r="X761" s="376">
        <v>1000</v>
      </c>
      <c r="Y761" s="379">
        <v>0</v>
      </c>
      <c r="Z761" s="380">
        <v>0</v>
      </c>
      <c r="AA761" s="379">
        <v>0</v>
      </c>
      <c r="AB761" s="380">
        <v>0</v>
      </c>
      <c r="AC761" s="379">
        <v>0</v>
      </c>
      <c r="AD761" s="380">
        <v>0</v>
      </c>
    </row>
    <row r="762" spans="1:30" outlineLevel="1">
      <c r="B762" t="s">
        <v>1335</v>
      </c>
      <c r="C762" s="362">
        <f t="shared" si="200"/>
        <v>0</v>
      </c>
      <c r="D762" s="362">
        <f t="shared" si="200"/>
        <v>0</v>
      </c>
      <c r="G762" s="25"/>
      <c r="H762" s="372">
        <f>H761</f>
        <v>0.35</v>
      </c>
      <c r="I762" s="372">
        <f t="shared" si="205"/>
        <v>0.5</v>
      </c>
      <c r="J762" s="373">
        <f t="shared" si="203"/>
        <v>1.5</v>
      </c>
      <c r="K762" s="373">
        <f t="shared" si="203"/>
        <v>1.8</v>
      </c>
      <c r="L762" s="381">
        <f t="shared" si="201"/>
        <v>0</v>
      </c>
      <c r="M762" s="382">
        <f t="shared" si="201"/>
        <v>0</v>
      </c>
      <c r="N762" s="27"/>
      <c r="O762" s="367">
        <f>MIN($H762*$K762*(1-$I762),(1-$H762)*$I762*$J762)</f>
        <v>0.315</v>
      </c>
      <c r="P762" s="367">
        <f>$O762/$J762/(1-$H762)</f>
        <v>0.32307692307692304</v>
      </c>
      <c r="Q762" s="367">
        <f>$O762/$K762/$H762</f>
        <v>0.5</v>
      </c>
      <c r="R762" s="367"/>
      <c r="S762" s="367"/>
      <c r="T762" s="369">
        <f t="shared" si="204"/>
        <v>0</v>
      </c>
      <c r="U762" s="369">
        <f t="shared" si="204"/>
        <v>0</v>
      </c>
      <c r="V762" s="369">
        <f t="shared" si="202"/>
        <v>0</v>
      </c>
      <c r="X762" s="376">
        <v>1200</v>
      </c>
      <c r="Y762" s="383">
        <v>0</v>
      </c>
      <c r="Z762" s="384">
        <v>0</v>
      </c>
      <c r="AA762" s="383">
        <v>0</v>
      </c>
      <c r="AB762" s="384">
        <v>0</v>
      </c>
      <c r="AC762" s="383">
        <v>0</v>
      </c>
      <c r="AD762" s="384">
        <v>0</v>
      </c>
    </row>
    <row r="763" spans="1:30" outlineLevel="1">
      <c r="A763" t="s">
        <v>833</v>
      </c>
      <c r="B763" t="s">
        <v>826</v>
      </c>
      <c r="C763" s="362">
        <f t="shared" si="200"/>
        <v>0</v>
      </c>
      <c r="D763" s="362">
        <f t="shared" si="200"/>
        <v>0</v>
      </c>
      <c r="G763" s="25" t="s">
        <v>1333</v>
      </c>
      <c r="H763" s="363">
        <v>0.5</v>
      </c>
      <c r="I763" s="372">
        <f t="shared" si="205"/>
        <v>0.5</v>
      </c>
      <c r="J763" s="373">
        <f t="shared" si="203"/>
        <v>1.5</v>
      </c>
      <c r="K763" s="373">
        <f t="shared" si="203"/>
        <v>1.8</v>
      </c>
      <c r="L763" s="365">
        <f t="shared" si="201"/>
        <v>0</v>
      </c>
      <c r="M763" s="366">
        <f t="shared" si="201"/>
        <v>0</v>
      </c>
      <c r="N763" s="223">
        <v>200</v>
      </c>
      <c r="O763" s="367"/>
      <c r="P763" s="367"/>
      <c r="Q763" s="367"/>
      <c r="R763" s="368">
        <f>$H763/(2-$H763)*$N763</f>
        <v>66.666666666666657</v>
      </c>
      <c r="S763" s="368">
        <f>-(1-$H763)/(2-$H763)*$N763</f>
        <v>-66.666666666666657</v>
      </c>
      <c r="T763" s="369">
        <f>L763*R763/100</f>
        <v>0</v>
      </c>
      <c r="U763" s="369">
        <f>M763*S763/100</f>
        <v>0</v>
      </c>
      <c r="V763" s="369">
        <f t="shared" si="202"/>
        <v>0</v>
      </c>
      <c r="X763" s="376"/>
      <c r="Y763" s="370">
        <v>0</v>
      </c>
      <c r="Z763" s="370">
        <v>0</v>
      </c>
      <c r="AA763" s="371">
        <f>Y763</f>
        <v>0</v>
      </c>
      <c r="AB763" s="371">
        <f>Z763</f>
        <v>0</v>
      </c>
      <c r="AC763" s="371">
        <f>AA763</f>
        <v>0</v>
      </c>
      <c r="AD763" s="371">
        <f>AB763</f>
        <v>0</v>
      </c>
    </row>
    <row r="764" spans="1:30" outlineLevel="1">
      <c r="B764" t="s">
        <v>359</v>
      </c>
      <c r="C764" s="362">
        <f t="shared" si="200"/>
        <v>0</v>
      </c>
      <c r="D764" s="362">
        <f t="shared" si="200"/>
        <v>0</v>
      </c>
      <c r="G764" s="25" t="s">
        <v>1334</v>
      </c>
      <c r="H764" s="372">
        <f>H763</f>
        <v>0.5</v>
      </c>
      <c r="I764" s="372">
        <f t="shared" si="205"/>
        <v>0.5</v>
      </c>
      <c r="J764" s="373">
        <f t="shared" si="203"/>
        <v>1.5</v>
      </c>
      <c r="K764" s="373">
        <f t="shared" si="203"/>
        <v>1.8</v>
      </c>
      <c r="L764" s="374">
        <f t="shared" si="201"/>
        <v>0</v>
      </c>
      <c r="M764" s="375">
        <f t="shared" si="201"/>
        <v>0</v>
      </c>
      <c r="N764" s="27"/>
      <c r="O764" s="367">
        <f>MIN($H764*$K764*(1-$I764),(1-$H764)*$I764*$J764)</f>
        <v>0.375</v>
      </c>
      <c r="P764" s="367">
        <f>$O764/$J764/(1-$H764)</f>
        <v>0.5</v>
      </c>
      <c r="Q764" s="367">
        <f>$O764/$K764/$H764</f>
        <v>0.41666666666666663</v>
      </c>
      <c r="R764" s="367"/>
      <c r="S764" s="367"/>
      <c r="T764" s="369">
        <f t="shared" ref="T764:U766" si="206">P764*L764</f>
        <v>0</v>
      </c>
      <c r="U764" s="369">
        <f t="shared" si="206"/>
        <v>0</v>
      </c>
      <c r="V764" s="369">
        <f t="shared" si="202"/>
        <v>0</v>
      </c>
      <c r="X764" s="376">
        <v>850</v>
      </c>
      <c r="Y764" s="377">
        <v>0</v>
      </c>
      <c r="Z764" s="378">
        <v>0</v>
      </c>
      <c r="AA764" s="377">
        <v>0</v>
      </c>
      <c r="AB764" s="378">
        <v>0</v>
      </c>
      <c r="AC764" s="377">
        <v>0</v>
      </c>
      <c r="AD764" s="378">
        <v>0</v>
      </c>
    </row>
    <row r="765" spans="1:30" outlineLevel="1">
      <c r="B765" t="s">
        <v>1019</v>
      </c>
      <c r="C765" s="362">
        <f t="shared" si="200"/>
        <v>0</v>
      </c>
      <c r="D765" s="362">
        <f t="shared" si="200"/>
        <v>0</v>
      </c>
      <c r="G765" s="25"/>
      <c r="H765" s="372">
        <f>H764</f>
        <v>0.5</v>
      </c>
      <c r="I765" s="372">
        <f t="shared" si="205"/>
        <v>0.5</v>
      </c>
      <c r="J765" s="373">
        <f t="shared" si="203"/>
        <v>1.5</v>
      </c>
      <c r="K765" s="373">
        <f t="shared" si="203"/>
        <v>1.8</v>
      </c>
      <c r="L765" s="374">
        <f t="shared" si="201"/>
        <v>0</v>
      </c>
      <c r="M765" s="375">
        <f t="shared" si="201"/>
        <v>0</v>
      </c>
      <c r="N765" s="27"/>
      <c r="O765" s="367">
        <f>MIN($H765*$K765*(1-$I765),(1-$H765)*$I765*$J765)</f>
        <v>0.375</v>
      </c>
      <c r="P765" s="367">
        <f>$O765/$J765/(1-$H765)</f>
        <v>0.5</v>
      </c>
      <c r="Q765" s="367">
        <f>$O765/$K765/$H765</f>
        <v>0.41666666666666663</v>
      </c>
      <c r="R765" s="367"/>
      <c r="S765" s="367"/>
      <c r="T765" s="369">
        <f t="shared" si="206"/>
        <v>0</v>
      </c>
      <c r="U765" s="369">
        <f t="shared" si="206"/>
        <v>0</v>
      </c>
      <c r="V765" s="369">
        <f t="shared" si="202"/>
        <v>0</v>
      </c>
      <c r="X765" s="376">
        <v>1000</v>
      </c>
      <c r="Y765" s="379">
        <v>0</v>
      </c>
      <c r="Z765" s="380">
        <v>0</v>
      </c>
      <c r="AA765" s="379">
        <v>0</v>
      </c>
      <c r="AB765" s="380">
        <v>0</v>
      </c>
      <c r="AC765" s="379">
        <v>0</v>
      </c>
      <c r="AD765" s="380">
        <v>0</v>
      </c>
    </row>
    <row r="766" spans="1:30" outlineLevel="1">
      <c r="B766" t="s">
        <v>1335</v>
      </c>
      <c r="C766" s="362">
        <f t="shared" si="200"/>
        <v>0</v>
      </c>
      <c r="D766" s="362">
        <f t="shared" si="200"/>
        <v>0</v>
      </c>
      <c r="G766" s="25"/>
      <c r="H766" s="372">
        <f>H765</f>
        <v>0.5</v>
      </c>
      <c r="I766" s="372">
        <f t="shared" si="205"/>
        <v>0.5</v>
      </c>
      <c r="J766" s="373">
        <f t="shared" si="203"/>
        <v>1.5</v>
      </c>
      <c r="K766" s="373">
        <f t="shared" si="203"/>
        <v>1.8</v>
      </c>
      <c r="L766" s="381">
        <f t="shared" si="201"/>
        <v>0</v>
      </c>
      <c r="M766" s="382">
        <f t="shared" si="201"/>
        <v>0</v>
      </c>
      <c r="N766" s="27"/>
      <c r="O766" s="367">
        <f>MIN($H766*$K766*(1-$I766),(1-$H766)*$I766*$J766)</f>
        <v>0.375</v>
      </c>
      <c r="P766" s="367">
        <f>$O766/$J766/(1-$H766)</f>
        <v>0.5</v>
      </c>
      <c r="Q766" s="367">
        <f>$O766/$K766/$H766</f>
        <v>0.41666666666666663</v>
      </c>
      <c r="R766" s="367"/>
      <c r="S766" s="367"/>
      <c r="T766" s="369">
        <f t="shared" si="206"/>
        <v>0</v>
      </c>
      <c r="U766" s="369">
        <f t="shared" si="206"/>
        <v>0</v>
      </c>
      <c r="V766" s="369">
        <f t="shared" si="202"/>
        <v>0</v>
      </c>
      <c r="X766" s="376">
        <v>1200</v>
      </c>
      <c r="Y766" s="383">
        <v>0</v>
      </c>
      <c r="Z766" s="384">
        <v>0</v>
      </c>
      <c r="AA766" s="383">
        <v>0</v>
      </c>
      <c r="AB766" s="384">
        <v>0</v>
      </c>
      <c r="AC766" s="383">
        <v>0</v>
      </c>
      <c r="AD766" s="384">
        <v>0</v>
      </c>
    </row>
    <row r="767" spans="1:30" ht="72.5" outlineLevel="1">
      <c r="Y767" s="385" t="s">
        <v>1336</v>
      </c>
      <c r="Z767" s="386"/>
      <c r="AA767" s="386"/>
      <c r="AB767" s="386"/>
      <c r="AC767" s="386"/>
      <c r="AD767" s="386"/>
    </row>
    <row r="769" spans="1:14">
      <c r="A769" s="169" t="s">
        <v>1411</v>
      </c>
    </row>
    <row r="770" spans="1:14" ht="44" outlineLevel="1">
      <c r="C770" s="195" t="s">
        <v>1412</v>
      </c>
      <c r="D770" s="195" t="s">
        <v>878</v>
      </c>
      <c r="E770" s="195" t="s">
        <v>549</v>
      </c>
      <c r="F770" s="195" t="s">
        <v>807</v>
      </c>
      <c r="G770" s="195" t="s">
        <v>1413</v>
      </c>
      <c r="H770" s="195" t="s">
        <v>1414</v>
      </c>
      <c r="I770" s="195" t="s">
        <v>1415</v>
      </c>
      <c r="J770" s="195" t="s">
        <v>1416</v>
      </c>
      <c r="K770" s="195" t="s">
        <v>1417</v>
      </c>
      <c r="L770" s="195" t="s">
        <v>1418</v>
      </c>
      <c r="M770" s="195" t="s">
        <v>1419</v>
      </c>
      <c r="N770" s="195" t="s">
        <v>1420</v>
      </c>
    </row>
    <row r="771" spans="1:14" outlineLevel="1">
      <c r="A771" s="93" t="s">
        <v>1057</v>
      </c>
      <c r="B771" t="str">
        <f t="shared" ref="B771:B830" si="207">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7"/>
        <v>SWV FWM Win</v>
      </c>
      <c r="C772">
        <v>1</v>
      </c>
      <c r="D772">
        <v>1</v>
      </c>
      <c r="E772">
        <v>2</v>
      </c>
      <c r="F772">
        <v>1</v>
      </c>
      <c r="G772">
        <v>1</v>
      </c>
      <c r="H772" s="436">
        <f t="shared" ref="H772:H806" si="208">CHOOSE($D772,3,4,4,5)</f>
        <v>3</v>
      </c>
      <c r="I772" s="436">
        <f t="shared" ref="I772:I806" si="209">CHOOSE($E772,4,3,2)</f>
        <v>3</v>
      </c>
      <c r="J772" s="436">
        <v>0</v>
      </c>
      <c r="K772" s="436">
        <v>0</v>
      </c>
      <c r="L772" s="436">
        <v>0</v>
      </c>
      <c r="M772" s="436">
        <v>0</v>
      </c>
      <c r="N772" s="436">
        <f t="shared" ref="N772:N806" si="210">CHOOSE($D772,2,2,2,3)</f>
        <v>2</v>
      </c>
    </row>
    <row r="773" spans="1:14" outlineLevel="1">
      <c r="B773" t="str">
        <f t="shared" si="207"/>
        <v>SWV FWM Spr</v>
      </c>
      <c r="C773">
        <v>1</v>
      </c>
      <c r="D773">
        <v>1</v>
      </c>
      <c r="E773">
        <v>3</v>
      </c>
      <c r="F773">
        <v>1</v>
      </c>
      <c r="G773">
        <v>1</v>
      </c>
      <c r="H773" s="436">
        <f t="shared" si="208"/>
        <v>3</v>
      </c>
      <c r="I773" s="436">
        <f t="shared" si="209"/>
        <v>2</v>
      </c>
      <c r="J773" s="436">
        <v>0</v>
      </c>
      <c r="K773" s="436">
        <v>0</v>
      </c>
      <c r="L773" s="436">
        <v>0</v>
      </c>
      <c r="M773" s="436">
        <v>0</v>
      </c>
      <c r="N773" s="436">
        <f t="shared" si="210"/>
        <v>2</v>
      </c>
    </row>
    <row r="774" spans="1:14" outlineLevel="1">
      <c r="A774" t="s">
        <v>1058</v>
      </c>
      <c r="B774" t="str">
        <f t="shared" si="207"/>
        <v>SWV MWM Aut</v>
      </c>
      <c r="C774">
        <v>1</v>
      </c>
      <c r="D774">
        <v>2</v>
      </c>
      <c r="E774">
        <v>1</v>
      </c>
      <c r="F774">
        <v>1</v>
      </c>
      <c r="G774">
        <v>1</v>
      </c>
      <c r="H774" s="436">
        <f t="shared" si="208"/>
        <v>4</v>
      </c>
      <c r="I774" s="436">
        <f t="shared" si="209"/>
        <v>4</v>
      </c>
      <c r="J774" s="436">
        <v>0</v>
      </c>
      <c r="K774" s="436">
        <v>0</v>
      </c>
      <c r="L774" s="436">
        <v>0</v>
      </c>
      <c r="M774" s="436">
        <v>0</v>
      </c>
      <c r="N774" s="436">
        <f t="shared" si="210"/>
        <v>2</v>
      </c>
    </row>
    <row r="775" spans="1:14" outlineLevel="1">
      <c r="B775" t="str">
        <f t="shared" si="207"/>
        <v>SWV MWM Win</v>
      </c>
      <c r="C775">
        <v>1</v>
      </c>
      <c r="D775">
        <v>2</v>
      </c>
      <c r="E775">
        <v>2</v>
      </c>
      <c r="F775">
        <v>1</v>
      </c>
      <c r="G775">
        <v>1</v>
      </c>
      <c r="H775" s="436">
        <f t="shared" si="208"/>
        <v>4</v>
      </c>
      <c r="I775" s="436">
        <f t="shared" si="209"/>
        <v>3</v>
      </c>
      <c r="J775" s="436">
        <v>0</v>
      </c>
      <c r="K775" s="436">
        <v>0</v>
      </c>
      <c r="L775" s="436">
        <v>0</v>
      </c>
      <c r="M775" s="436">
        <v>0</v>
      </c>
      <c r="N775" s="436">
        <f t="shared" si="210"/>
        <v>2</v>
      </c>
    </row>
    <row r="776" spans="1:14" outlineLevel="1">
      <c r="B776" t="str">
        <f t="shared" si="207"/>
        <v>SWV MWM Spr</v>
      </c>
      <c r="C776">
        <v>1</v>
      </c>
      <c r="D776">
        <v>2</v>
      </c>
      <c r="E776">
        <v>3</v>
      </c>
      <c r="F776">
        <v>1</v>
      </c>
      <c r="G776">
        <v>1</v>
      </c>
      <c r="H776" s="436">
        <f t="shared" si="208"/>
        <v>4</v>
      </c>
      <c r="I776" s="436">
        <f t="shared" si="209"/>
        <v>2</v>
      </c>
      <c r="J776" s="436">
        <v>0</v>
      </c>
      <c r="K776" s="436">
        <v>0</v>
      </c>
      <c r="L776" s="436">
        <v>0</v>
      </c>
      <c r="M776" s="436">
        <v>0</v>
      </c>
      <c r="N776" s="436">
        <f t="shared" si="210"/>
        <v>2</v>
      </c>
    </row>
    <row r="777" spans="1:14" outlineLevel="1">
      <c r="A777" t="s">
        <v>1598</v>
      </c>
      <c r="B777" t="e">
        <f t="shared" si="207"/>
        <v>#VALUE!</v>
      </c>
      <c r="H777" s="436"/>
      <c r="I777" s="436"/>
      <c r="J777" s="436"/>
      <c r="K777" s="436"/>
      <c r="L777" s="436"/>
      <c r="M777" s="436"/>
      <c r="N777" s="436"/>
    </row>
    <row r="778" spans="1:14" outlineLevel="1">
      <c r="B778" t="e">
        <f t="shared" si="207"/>
        <v>#VALUE!</v>
      </c>
      <c r="H778" s="436"/>
      <c r="I778" s="436"/>
      <c r="J778" s="436"/>
      <c r="K778" s="436"/>
      <c r="L778" s="436"/>
      <c r="M778" s="436"/>
      <c r="N778" s="436"/>
    </row>
    <row r="779" spans="1:14" outlineLevel="1">
      <c r="B779" t="e">
        <f t="shared" si="207"/>
        <v>#VALUE!</v>
      </c>
      <c r="H779" s="436"/>
      <c r="I779" s="436"/>
      <c r="J779" s="436"/>
      <c r="K779" s="436"/>
      <c r="L779" s="436"/>
      <c r="M779" s="436"/>
      <c r="N779" s="436"/>
    </row>
    <row r="780" spans="1:14" outlineLevel="1">
      <c r="A780" t="s">
        <v>833</v>
      </c>
      <c r="B780" t="str">
        <f t="shared" si="207"/>
        <v>SWV Mat Aut</v>
      </c>
      <c r="C780">
        <v>1</v>
      </c>
      <c r="D780">
        <v>4</v>
      </c>
      <c r="E780">
        <v>1</v>
      </c>
      <c r="F780">
        <v>1</v>
      </c>
      <c r="G780">
        <v>1</v>
      </c>
      <c r="H780" s="436">
        <f t="shared" si="208"/>
        <v>5</v>
      </c>
      <c r="I780" s="436">
        <f t="shared" si="209"/>
        <v>4</v>
      </c>
      <c r="J780" s="436">
        <v>0</v>
      </c>
      <c r="K780" s="436">
        <v>0</v>
      </c>
      <c r="L780" s="436">
        <v>0</v>
      </c>
      <c r="M780" s="436">
        <v>0</v>
      </c>
      <c r="N780" s="436">
        <f t="shared" si="210"/>
        <v>3</v>
      </c>
    </row>
    <row r="781" spans="1:14" outlineLevel="1">
      <c r="B781" t="str">
        <f t="shared" si="207"/>
        <v>SWV Mat Win</v>
      </c>
      <c r="C781">
        <v>1</v>
      </c>
      <c r="D781">
        <v>4</v>
      </c>
      <c r="E781">
        <v>2</v>
      </c>
      <c r="F781">
        <v>1</v>
      </c>
      <c r="G781">
        <v>1</v>
      </c>
      <c r="H781" s="436">
        <f t="shared" si="208"/>
        <v>5</v>
      </c>
      <c r="I781" s="436">
        <f t="shared" si="209"/>
        <v>3</v>
      </c>
      <c r="J781" s="436">
        <v>0</v>
      </c>
      <c r="K781" s="436">
        <v>0</v>
      </c>
      <c r="L781" s="436">
        <v>0</v>
      </c>
      <c r="M781" s="436">
        <v>0</v>
      </c>
      <c r="N781" s="436">
        <f t="shared" si="210"/>
        <v>3</v>
      </c>
    </row>
    <row r="782" spans="1:14" outlineLevel="1">
      <c r="A782" s="96"/>
      <c r="B782" t="str">
        <f t="shared" si="207"/>
        <v>SWV Mat Spr</v>
      </c>
      <c r="C782">
        <v>1</v>
      </c>
      <c r="D782">
        <v>4</v>
      </c>
      <c r="E782">
        <v>3</v>
      </c>
      <c r="F782">
        <v>1</v>
      </c>
      <c r="G782">
        <v>1</v>
      </c>
      <c r="H782" s="436">
        <f t="shared" si="208"/>
        <v>5</v>
      </c>
      <c r="I782" s="436">
        <f t="shared" si="209"/>
        <v>2</v>
      </c>
      <c r="J782" s="436">
        <v>0</v>
      </c>
      <c r="K782" s="436">
        <v>0</v>
      </c>
      <c r="L782" s="436">
        <v>0</v>
      </c>
      <c r="M782" s="436">
        <v>0</v>
      </c>
      <c r="N782" s="436">
        <f t="shared" si="210"/>
        <v>3</v>
      </c>
    </row>
    <row r="783" spans="1:14" outlineLevel="1">
      <c r="A783" s="93" t="s">
        <v>1057</v>
      </c>
      <c r="B783" t="str">
        <f t="shared" si="207"/>
        <v>GSW FWM Aut</v>
      </c>
      <c r="C783">
        <v>2</v>
      </c>
      <c r="D783">
        <v>1</v>
      </c>
      <c r="E783">
        <v>1</v>
      </c>
      <c r="F783">
        <v>1</v>
      </c>
      <c r="G783">
        <v>1</v>
      </c>
      <c r="H783" s="436">
        <f t="shared" si="208"/>
        <v>3</v>
      </c>
      <c r="I783" s="436">
        <f t="shared" si="209"/>
        <v>4</v>
      </c>
      <c r="J783" s="436">
        <v>0</v>
      </c>
      <c r="K783" s="436">
        <v>0</v>
      </c>
      <c r="L783" s="436">
        <v>0</v>
      </c>
      <c r="M783" s="436">
        <v>0</v>
      </c>
      <c r="N783" s="436">
        <f t="shared" si="210"/>
        <v>2</v>
      </c>
    </row>
    <row r="784" spans="1:14" outlineLevel="1">
      <c r="B784" t="str">
        <f t="shared" si="207"/>
        <v>GSW FWM Win</v>
      </c>
      <c r="C784">
        <v>2</v>
      </c>
      <c r="D784">
        <v>1</v>
      </c>
      <c r="E784">
        <v>2</v>
      </c>
      <c r="F784">
        <v>1</v>
      </c>
      <c r="G784">
        <v>1</v>
      </c>
      <c r="H784" s="436">
        <f t="shared" si="208"/>
        <v>3</v>
      </c>
      <c r="I784" s="436">
        <f t="shared" si="209"/>
        <v>3</v>
      </c>
      <c r="J784" s="436">
        <v>0</v>
      </c>
      <c r="K784" s="436">
        <v>0</v>
      </c>
      <c r="L784" s="436">
        <v>0</v>
      </c>
      <c r="M784" s="436">
        <v>0</v>
      </c>
      <c r="N784" s="436">
        <f t="shared" si="210"/>
        <v>2</v>
      </c>
    </row>
    <row r="785" spans="1:14" outlineLevel="1">
      <c r="B785" t="str">
        <f t="shared" si="207"/>
        <v>GSW FWM Spr</v>
      </c>
      <c r="C785">
        <v>2</v>
      </c>
      <c r="D785">
        <v>1</v>
      </c>
      <c r="E785">
        <v>3</v>
      </c>
      <c r="F785">
        <v>1</v>
      </c>
      <c r="G785">
        <v>1</v>
      </c>
      <c r="H785" s="436">
        <f t="shared" si="208"/>
        <v>3</v>
      </c>
      <c r="I785" s="436">
        <f t="shared" si="209"/>
        <v>2</v>
      </c>
      <c r="J785" s="436">
        <v>0</v>
      </c>
      <c r="K785" s="436">
        <v>0</v>
      </c>
      <c r="L785" s="436">
        <v>0</v>
      </c>
      <c r="M785" s="436">
        <v>0</v>
      </c>
      <c r="N785" s="436">
        <f t="shared" si="210"/>
        <v>2</v>
      </c>
    </row>
    <row r="786" spans="1:14" outlineLevel="1">
      <c r="A786" t="s">
        <v>1058</v>
      </c>
      <c r="B786" t="str">
        <f t="shared" si="207"/>
        <v>GSW MWM Aut</v>
      </c>
      <c r="C786">
        <v>2</v>
      </c>
      <c r="D786">
        <v>2</v>
      </c>
      <c r="E786">
        <v>1</v>
      </c>
      <c r="F786">
        <v>1</v>
      </c>
      <c r="G786">
        <v>1</v>
      </c>
      <c r="H786" s="436">
        <f t="shared" si="208"/>
        <v>4</v>
      </c>
      <c r="I786" s="436">
        <f t="shared" si="209"/>
        <v>4</v>
      </c>
      <c r="J786" s="436">
        <v>0</v>
      </c>
      <c r="K786" s="436">
        <v>0</v>
      </c>
      <c r="L786" s="436">
        <v>0</v>
      </c>
      <c r="M786" s="436">
        <v>0</v>
      </c>
      <c r="N786" s="436">
        <f t="shared" si="210"/>
        <v>2</v>
      </c>
    </row>
    <row r="787" spans="1:14" outlineLevel="1">
      <c r="B787" t="str">
        <f t="shared" si="207"/>
        <v>GSW MWM Win</v>
      </c>
      <c r="C787">
        <v>2</v>
      </c>
      <c r="D787">
        <v>2</v>
      </c>
      <c r="E787">
        <v>2</v>
      </c>
      <c r="F787">
        <v>1</v>
      </c>
      <c r="G787">
        <v>1</v>
      </c>
      <c r="H787" s="436">
        <f t="shared" si="208"/>
        <v>4</v>
      </c>
      <c r="I787" s="436">
        <f t="shared" si="209"/>
        <v>3</v>
      </c>
      <c r="J787" s="436">
        <v>0</v>
      </c>
      <c r="K787" s="436">
        <v>0</v>
      </c>
      <c r="L787" s="436">
        <v>0</v>
      </c>
      <c r="M787" s="436">
        <v>0</v>
      </c>
      <c r="N787" s="436">
        <f t="shared" si="210"/>
        <v>2</v>
      </c>
    </row>
    <row r="788" spans="1:14" outlineLevel="1">
      <c r="B788" t="str">
        <f t="shared" si="207"/>
        <v>GSW MWM Spr</v>
      </c>
      <c r="C788">
        <v>2</v>
      </c>
      <c r="D788">
        <v>2</v>
      </c>
      <c r="E788">
        <v>3</v>
      </c>
      <c r="F788">
        <v>1</v>
      </c>
      <c r="G788">
        <v>1</v>
      </c>
      <c r="H788" s="436">
        <f t="shared" si="208"/>
        <v>4</v>
      </c>
      <c r="I788" s="436">
        <f t="shared" si="209"/>
        <v>2</v>
      </c>
      <c r="J788" s="436">
        <v>0</v>
      </c>
      <c r="K788" s="436">
        <v>0</v>
      </c>
      <c r="L788" s="436">
        <v>0</v>
      </c>
      <c r="M788" s="436">
        <v>0</v>
      </c>
      <c r="N788" s="436">
        <f t="shared" si="210"/>
        <v>2</v>
      </c>
    </row>
    <row r="789" spans="1:14" outlineLevel="1">
      <c r="A789" t="s">
        <v>1598</v>
      </c>
      <c r="B789" t="e">
        <f t="shared" si="207"/>
        <v>#VALUE!</v>
      </c>
      <c r="H789" s="436"/>
      <c r="I789" s="436"/>
      <c r="J789" s="436"/>
      <c r="K789" s="436"/>
      <c r="L789" s="436"/>
      <c r="M789" s="436"/>
      <c r="N789" s="436"/>
    </row>
    <row r="790" spans="1:14" outlineLevel="1">
      <c r="B790" t="e">
        <f t="shared" si="207"/>
        <v>#VALUE!</v>
      </c>
      <c r="H790" s="436"/>
      <c r="I790" s="436"/>
      <c r="J790" s="436"/>
      <c r="K790" s="436"/>
      <c r="L790" s="436"/>
      <c r="M790" s="436"/>
      <c r="N790" s="436"/>
    </row>
    <row r="791" spans="1:14" outlineLevel="1">
      <c r="B791" t="e">
        <f t="shared" si="207"/>
        <v>#VALUE!</v>
      </c>
      <c r="H791" s="436"/>
      <c r="I791" s="436"/>
      <c r="J791" s="436"/>
      <c r="K791" s="436"/>
      <c r="L791" s="436"/>
      <c r="M791" s="436"/>
      <c r="N791" s="436"/>
    </row>
    <row r="792" spans="1:14" outlineLevel="1">
      <c r="A792" t="s">
        <v>833</v>
      </c>
      <c r="B792" t="str">
        <f t="shared" si="207"/>
        <v>GSW Mat Aut</v>
      </c>
      <c r="C792">
        <v>2</v>
      </c>
      <c r="D792">
        <v>4</v>
      </c>
      <c r="E792">
        <v>1</v>
      </c>
      <c r="F792">
        <v>1</v>
      </c>
      <c r="G792">
        <v>1</v>
      </c>
      <c r="H792" s="436">
        <f t="shared" si="208"/>
        <v>5</v>
      </c>
      <c r="I792" s="436">
        <f t="shared" si="209"/>
        <v>4</v>
      </c>
      <c r="J792" s="436">
        <v>0</v>
      </c>
      <c r="K792" s="436">
        <v>0</v>
      </c>
      <c r="L792" s="436">
        <v>0</v>
      </c>
      <c r="M792" s="436">
        <v>0</v>
      </c>
      <c r="N792" s="436">
        <f t="shared" si="210"/>
        <v>3</v>
      </c>
    </row>
    <row r="793" spans="1:14" outlineLevel="1">
      <c r="B793" t="str">
        <f t="shared" si="207"/>
        <v>GSW Mat Win</v>
      </c>
      <c r="C793">
        <v>2</v>
      </c>
      <c r="D793">
        <v>4</v>
      </c>
      <c r="E793">
        <v>2</v>
      </c>
      <c r="F793">
        <v>1</v>
      </c>
      <c r="G793">
        <v>1</v>
      </c>
      <c r="H793" s="436">
        <f t="shared" si="208"/>
        <v>5</v>
      </c>
      <c r="I793" s="436">
        <f t="shared" si="209"/>
        <v>3</v>
      </c>
      <c r="J793" s="436">
        <v>0</v>
      </c>
      <c r="K793" s="436">
        <v>0</v>
      </c>
      <c r="L793" s="436">
        <v>0</v>
      </c>
      <c r="M793" s="436">
        <v>0</v>
      </c>
      <c r="N793" s="436">
        <f t="shared" si="210"/>
        <v>3</v>
      </c>
    </row>
    <row r="794" spans="1:14" outlineLevel="1">
      <c r="A794" s="96"/>
      <c r="B794" t="str">
        <f t="shared" si="207"/>
        <v>GSW Mat Spr</v>
      </c>
      <c r="C794">
        <v>2</v>
      </c>
      <c r="D794">
        <v>4</v>
      </c>
      <c r="E794">
        <v>3</v>
      </c>
      <c r="F794">
        <v>1</v>
      </c>
      <c r="G794">
        <v>1</v>
      </c>
      <c r="H794" s="436">
        <f t="shared" si="208"/>
        <v>5</v>
      </c>
      <c r="I794" s="436">
        <f t="shared" si="209"/>
        <v>2</v>
      </c>
      <c r="J794" s="436">
        <v>0</v>
      </c>
      <c r="K794" s="436">
        <v>0</v>
      </c>
      <c r="L794" s="436">
        <v>0</v>
      </c>
      <c r="M794" s="436">
        <v>0</v>
      </c>
      <c r="N794" s="436">
        <f t="shared" si="210"/>
        <v>3</v>
      </c>
    </row>
    <row r="795" spans="1:14" outlineLevel="1">
      <c r="A795" s="93" t="s">
        <v>1057</v>
      </c>
      <c r="B795" t="str">
        <f t="shared" si="207"/>
        <v>CWW FWM Aut</v>
      </c>
      <c r="C795">
        <v>3</v>
      </c>
      <c r="D795">
        <v>1</v>
      </c>
      <c r="E795">
        <v>1</v>
      </c>
      <c r="F795">
        <v>1</v>
      </c>
      <c r="G795">
        <v>1</v>
      </c>
      <c r="H795" s="436">
        <f t="shared" si="208"/>
        <v>3</v>
      </c>
      <c r="I795" s="436">
        <f t="shared" si="209"/>
        <v>4</v>
      </c>
      <c r="J795" s="436">
        <v>0</v>
      </c>
      <c r="K795" s="436">
        <v>0</v>
      </c>
      <c r="L795" s="436">
        <v>0</v>
      </c>
      <c r="M795" s="436">
        <v>0</v>
      </c>
      <c r="N795" s="436">
        <f t="shared" si="210"/>
        <v>2</v>
      </c>
    </row>
    <row r="796" spans="1:14" outlineLevel="1">
      <c r="B796" t="str">
        <f t="shared" si="207"/>
        <v>CWW FWM Win</v>
      </c>
      <c r="C796">
        <v>3</v>
      </c>
      <c r="D796">
        <v>1</v>
      </c>
      <c r="E796">
        <v>2</v>
      </c>
      <c r="F796">
        <v>1</v>
      </c>
      <c r="G796">
        <v>1</v>
      </c>
      <c r="H796" s="436">
        <f t="shared" si="208"/>
        <v>3</v>
      </c>
      <c r="I796" s="436">
        <f t="shared" si="209"/>
        <v>3</v>
      </c>
      <c r="J796" s="436">
        <v>0</v>
      </c>
      <c r="K796" s="436">
        <v>0</v>
      </c>
      <c r="L796" s="436">
        <v>0</v>
      </c>
      <c r="M796" s="436">
        <v>0</v>
      </c>
      <c r="N796" s="436">
        <f t="shared" si="210"/>
        <v>2</v>
      </c>
    </row>
    <row r="797" spans="1:14" outlineLevel="1">
      <c r="B797" t="str">
        <f t="shared" si="207"/>
        <v>CWW FWM Spr</v>
      </c>
      <c r="C797">
        <v>3</v>
      </c>
      <c r="D797">
        <v>1</v>
      </c>
      <c r="E797">
        <v>3</v>
      </c>
      <c r="F797">
        <v>1</v>
      </c>
      <c r="G797">
        <v>1</v>
      </c>
      <c r="H797" s="436">
        <f t="shared" si="208"/>
        <v>3</v>
      </c>
      <c r="I797" s="436">
        <f t="shared" si="209"/>
        <v>2</v>
      </c>
      <c r="J797" s="436">
        <v>0</v>
      </c>
      <c r="K797" s="436">
        <v>0</v>
      </c>
      <c r="L797" s="436">
        <v>0</v>
      </c>
      <c r="M797" s="436">
        <v>0</v>
      </c>
      <c r="N797" s="436">
        <f t="shared" si="210"/>
        <v>2</v>
      </c>
    </row>
    <row r="798" spans="1:14" outlineLevel="1">
      <c r="A798" t="s">
        <v>1058</v>
      </c>
      <c r="B798" t="str">
        <f t="shared" si="207"/>
        <v>CWW MWM Aut</v>
      </c>
      <c r="C798">
        <v>3</v>
      </c>
      <c r="D798">
        <v>2</v>
      </c>
      <c r="E798">
        <v>1</v>
      </c>
      <c r="F798">
        <v>1</v>
      </c>
      <c r="G798">
        <v>1</v>
      </c>
      <c r="H798" s="436">
        <f t="shared" si="208"/>
        <v>4</v>
      </c>
      <c r="I798" s="436">
        <f t="shared" si="209"/>
        <v>4</v>
      </c>
      <c r="J798" s="436">
        <v>0</v>
      </c>
      <c r="K798" s="436">
        <v>0</v>
      </c>
      <c r="L798" s="436">
        <v>0</v>
      </c>
      <c r="M798" s="436">
        <v>0</v>
      </c>
      <c r="N798" s="436">
        <f t="shared" si="210"/>
        <v>2</v>
      </c>
    </row>
    <row r="799" spans="1:14" outlineLevel="1">
      <c r="B799" t="str">
        <f t="shared" si="207"/>
        <v>CWW MWM Win</v>
      </c>
      <c r="C799">
        <v>3</v>
      </c>
      <c r="D799">
        <v>2</v>
      </c>
      <c r="E799">
        <v>2</v>
      </c>
      <c r="F799">
        <v>1</v>
      </c>
      <c r="G799">
        <v>1</v>
      </c>
      <c r="H799" s="436">
        <f t="shared" si="208"/>
        <v>4</v>
      </c>
      <c r="I799" s="436">
        <f t="shared" si="209"/>
        <v>3</v>
      </c>
      <c r="J799" s="436">
        <v>0</v>
      </c>
      <c r="K799" s="436">
        <v>0</v>
      </c>
      <c r="L799" s="436">
        <v>0</v>
      </c>
      <c r="M799" s="436">
        <v>0</v>
      </c>
      <c r="N799" s="436">
        <f t="shared" si="210"/>
        <v>2</v>
      </c>
    </row>
    <row r="800" spans="1:14" outlineLevel="1">
      <c r="B800" t="str">
        <f t="shared" si="207"/>
        <v>CWW MWM Spr</v>
      </c>
      <c r="C800">
        <v>3</v>
      </c>
      <c r="D800">
        <v>2</v>
      </c>
      <c r="E800">
        <v>3</v>
      </c>
      <c r="F800">
        <v>1</v>
      </c>
      <c r="G800">
        <v>1</v>
      </c>
      <c r="H800" s="436">
        <f t="shared" si="208"/>
        <v>4</v>
      </c>
      <c r="I800" s="436">
        <f t="shared" si="209"/>
        <v>2</v>
      </c>
      <c r="J800" s="436">
        <v>0</v>
      </c>
      <c r="K800" s="436">
        <v>0</v>
      </c>
      <c r="L800" s="436">
        <v>0</v>
      </c>
      <c r="M800" s="436">
        <v>0</v>
      </c>
      <c r="N800" s="436">
        <f t="shared" si="210"/>
        <v>2</v>
      </c>
    </row>
    <row r="801" spans="1:14" outlineLevel="1">
      <c r="A801" t="s">
        <v>1598</v>
      </c>
      <c r="B801" t="e">
        <f t="shared" si="207"/>
        <v>#VALUE!</v>
      </c>
      <c r="H801" s="436"/>
      <c r="I801" s="436"/>
      <c r="J801" s="436"/>
      <c r="K801" s="436"/>
      <c r="L801" s="436"/>
      <c r="M801" s="436"/>
      <c r="N801" s="436"/>
    </row>
    <row r="802" spans="1:14" outlineLevel="1">
      <c r="B802" t="e">
        <f t="shared" si="207"/>
        <v>#VALUE!</v>
      </c>
      <c r="H802" s="436"/>
      <c r="I802" s="436"/>
      <c r="J802" s="436"/>
      <c r="K802" s="436"/>
      <c r="L802" s="436"/>
      <c r="M802" s="436"/>
      <c r="N802" s="436"/>
    </row>
    <row r="803" spans="1:14" outlineLevel="1">
      <c r="B803" t="e">
        <f t="shared" si="207"/>
        <v>#VALUE!</v>
      </c>
      <c r="H803" s="436"/>
      <c r="I803" s="436"/>
      <c r="J803" s="436"/>
      <c r="K803" s="436"/>
      <c r="L803" s="436"/>
      <c r="M803" s="436"/>
      <c r="N803" s="436"/>
    </row>
    <row r="804" spans="1:14" outlineLevel="1">
      <c r="A804" t="s">
        <v>833</v>
      </c>
      <c r="B804" t="str">
        <f t="shared" si="207"/>
        <v>CWW Mat Aut</v>
      </c>
      <c r="C804">
        <v>3</v>
      </c>
      <c r="D804">
        <v>4</v>
      </c>
      <c r="E804">
        <v>1</v>
      </c>
      <c r="F804">
        <v>1</v>
      </c>
      <c r="G804">
        <v>1</v>
      </c>
      <c r="H804" s="436">
        <f t="shared" si="208"/>
        <v>5</v>
      </c>
      <c r="I804" s="436">
        <f t="shared" si="209"/>
        <v>4</v>
      </c>
      <c r="J804" s="436">
        <v>0</v>
      </c>
      <c r="K804" s="436">
        <v>0</v>
      </c>
      <c r="L804" s="436">
        <v>0</v>
      </c>
      <c r="M804" s="436">
        <v>0</v>
      </c>
      <c r="N804" s="436">
        <f t="shared" si="210"/>
        <v>3</v>
      </c>
    </row>
    <row r="805" spans="1:14" outlineLevel="1">
      <c r="B805" t="str">
        <f t="shared" si="207"/>
        <v>CWW Mat Win</v>
      </c>
      <c r="C805">
        <v>3</v>
      </c>
      <c r="D805">
        <v>4</v>
      </c>
      <c r="E805">
        <v>2</v>
      </c>
      <c r="F805">
        <v>1</v>
      </c>
      <c r="G805">
        <v>1</v>
      </c>
      <c r="H805" s="436">
        <f t="shared" si="208"/>
        <v>5</v>
      </c>
      <c r="I805" s="436">
        <f t="shared" si="209"/>
        <v>3</v>
      </c>
      <c r="J805" s="436">
        <v>0</v>
      </c>
      <c r="K805" s="436">
        <v>0</v>
      </c>
      <c r="L805" s="436">
        <v>0</v>
      </c>
      <c r="M805" s="436">
        <v>0</v>
      </c>
      <c r="N805" s="436">
        <f t="shared" si="210"/>
        <v>3</v>
      </c>
    </row>
    <row r="806" spans="1:14" outlineLevel="1">
      <c r="A806" s="96"/>
      <c r="B806" t="str">
        <f t="shared" si="207"/>
        <v>CWW Mat Spr</v>
      </c>
      <c r="C806">
        <v>3</v>
      </c>
      <c r="D806">
        <v>4</v>
      </c>
      <c r="E806">
        <v>3</v>
      </c>
      <c r="F806">
        <v>1</v>
      </c>
      <c r="G806">
        <v>1</v>
      </c>
      <c r="H806" s="436">
        <f t="shared" si="208"/>
        <v>5</v>
      </c>
      <c r="I806" s="436">
        <f t="shared" si="209"/>
        <v>2</v>
      </c>
      <c r="J806" s="436">
        <v>0</v>
      </c>
      <c r="K806" s="436">
        <v>0</v>
      </c>
      <c r="L806" s="436">
        <v>0</v>
      </c>
      <c r="M806" s="436">
        <v>0</v>
      </c>
      <c r="N806" s="436">
        <f t="shared" si="210"/>
        <v>3</v>
      </c>
    </row>
    <row r="807" spans="1:14">
      <c r="B807" t="e">
        <f t="shared" si="207"/>
        <v>#VALUE!</v>
      </c>
    </row>
    <row r="808" spans="1:14">
      <c r="B808" t="e">
        <f t="shared" si="207"/>
        <v>#VALUE!</v>
      </c>
    </row>
    <row r="809" spans="1:14">
      <c r="B809" t="e">
        <f t="shared" si="207"/>
        <v>#VALUE!</v>
      </c>
    </row>
    <row r="810" spans="1:14">
      <c r="B810" t="e">
        <f t="shared" si="207"/>
        <v>#VALUE!</v>
      </c>
    </row>
    <row r="811" spans="1:14">
      <c r="B811" t="e">
        <f t="shared" si="207"/>
        <v>#VALUE!</v>
      </c>
    </row>
    <row r="812" spans="1:14">
      <c r="B812" t="e">
        <f t="shared" si="207"/>
        <v>#VALUE!</v>
      </c>
    </row>
    <row r="813" spans="1:14">
      <c r="B813" t="e">
        <f t="shared" si="207"/>
        <v>#VALUE!</v>
      </c>
    </row>
    <row r="814" spans="1:14">
      <c r="B814" t="e">
        <f t="shared" si="207"/>
        <v>#VALUE!</v>
      </c>
    </row>
    <row r="815" spans="1:14">
      <c r="B815" t="e">
        <f t="shared" si="207"/>
        <v>#VALUE!</v>
      </c>
    </row>
    <row r="816" spans="1:14">
      <c r="B816" t="e">
        <f t="shared" si="207"/>
        <v>#VALUE!</v>
      </c>
    </row>
    <row r="817" spans="2:3">
      <c r="B817" t="e">
        <f t="shared" si="207"/>
        <v>#VALUE!</v>
      </c>
    </row>
    <row r="818" spans="2:3">
      <c r="B818" t="e">
        <f t="shared" si="207"/>
        <v>#VALUE!</v>
      </c>
    </row>
    <row r="819" spans="2:3">
      <c r="B819" t="e">
        <f t="shared" si="207"/>
        <v>#VALUE!</v>
      </c>
      <c r="C819">
        <v>5</v>
      </c>
    </row>
    <row r="820" spans="2:3">
      <c r="B820" t="e">
        <f t="shared" si="207"/>
        <v>#VALUE!</v>
      </c>
      <c r="C820">
        <v>5</v>
      </c>
    </row>
    <row r="821" spans="2:3">
      <c r="B821" t="e">
        <f t="shared" si="207"/>
        <v>#VALUE!</v>
      </c>
      <c r="C821">
        <v>5</v>
      </c>
    </row>
    <row r="822" spans="2:3">
      <c r="B822" t="e">
        <f t="shared" si="207"/>
        <v>#VALUE!</v>
      </c>
      <c r="C822">
        <v>5</v>
      </c>
    </row>
    <row r="823" spans="2:3">
      <c r="B823" t="e">
        <f t="shared" si="207"/>
        <v>#VALUE!</v>
      </c>
      <c r="C823">
        <v>5</v>
      </c>
    </row>
    <row r="824" spans="2:3">
      <c r="B824" t="e">
        <f t="shared" si="207"/>
        <v>#VALUE!</v>
      </c>
      <c r="C824">
        <v>5</v>
      </c>
    </row>
    <row r="825" spans="2:3">
      <c r="B825" t="e">
        <f t="shared" si="207"/>
        <v>#VALUE!</v>
      </c>
      <c r="C825">
        <v>5</v>
      </c>
    </row>
    <row r="826" spans="2:3">
      <c r="B826" t="e">
        <f t="shared" si="207"/>
        <v>#VALUE!</v>
      </c>
      <c r="C826">
        <v>5</v>
      </c>
    </row>
    <row r="827" spans="2:3">
      <c r="B827" t="e">
        <f t="shared" si="207"/>
        <v>#VALUE!</v>
      </c>
      <c r="C827">
        <v>5</v>
      </c>
    </row>
    <row r="828" spans="2:3">
      <c r="B828" t="e">
        <f t="shared" si="207"/>
        <v>#VALUE!</v>
      </c>
      <c r="C828">
        <v>5</v>
      </c>
    </row>
    <row r="829" spans="2:3">
      <c r="B829" t="e">
        <f t="shared" si="207"/>
        <v>#VALUE!</v>
      </c>
      <c r="C829">
        <v>5</v>
      </c>
    </row>
    <row r="830" spans="2:3">
      <c r="B830" t="e">
        <f t="shared" si="207"/>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2354</v>
      </c>
    </row>
    <row r="877" spans="1:12" ht="51.75" customHeight="1">
      <c r="E877" t="s">
        <v>1785</v>
      </c>
      <c r="F877" t="s">
        <v>2355</v>
      </c>
      <c r="G877" t="s">
        <v>2356</v>
      </c>
      <c r="H877" t="s">
        <v>1921</v>
      </c>
      <c r="I877" t="s">
        <v>1922</v>
      </c>
      <c r="J877" t="s">
        <v>2357</v>
      </c>
      <c r="K877" t="s">
        <v>2358</v>
      </c>
    </row>
    <row r="878" spans="1:12">
      <c r="E878" s="18" t="s">
        <v>2359</v>
      </c>
      <c r="F878" s="18" t="s">
        <v>2359</v>
      </c>
      <c r="G878" s="18" t="s">
        <v>2360</v>
      </c>
      <c r="H878" s="18" t="s">
        <v>2360</v>
      </c>
      <c r="I878" s="18" t="s">
        <v>2361</v>
      </c>
      <c r="J878" s="18" t="s">
        <v>2359</v>
      </c>
      <c r="K878" s="18" t="s">
        <v>2362</v>
      </c>
    </row>
    <row r="879" spans="1:12">
      <c r="B879" t="s">
        <v>2363</v>
      </c>
      <c r="C879" s="115" t="s">
        <v>1174</v>
      </c>
      <c r="D879" s="115" t="s">
        <v>2364</v>
      </c>
      <c r="E879" s="612"/>
      <c r="F879" s="612"/>
      <c r="G879" s="613"/>
      <c r="H879" s="613"/>
      <c r="I879" s="613"/>
      <c r="J879" s="612"/>
      <c r="K879" s="613"/>
    </row>
    <row r="880" spans="1:12">
      <c r="C880" s="115"/>
      <c r="D880" s="115" t="s">
        <v>2365</v>
      </c>
      <c r="E880" s="612"/>
      <c r="F880" s="612"/>
      <c r="G880" s="613"/>
      <c r="H880" s="613"/>
      <c r="I880" s="613"/>
      <c r="J880" s="612"/>
      <c r="K880" s="613"/>
    </row>
    <row r="881" spans="2:11">
      <c r="C881" s="115" t="s">
        <v>833</v>
      </c>
      <c r="D881" s="115" t="s">
        <v>2364</v>
      </c>
      <c r="E881" s="612"/>
      <c r="F881" s="612"/>
      <c r="G881" s="613"/>
      <c r="H881" s="613"/>
      <c r="I881" s="613"/>
      <c r="J881" s="612"/>
      <c r="K881" s="613"/>
    </row>
    <row r="882" spans="2:11">
      <c r="C882" s="115"/>
      <c r="D882" s="115" t="s">
        <v>2365</v>
      </c>
      <c r="E882" s="612"/>
      <c r="F882" s="612"/>
      <c r="G882" s="613"/>
      <c r="H882" s="613"/>
      <c r="I882" s="613"/>
      <c r="J882" s="612"/>
      <c r="K882" s="613"/>
    </row>
    <row r="883" spans="2:11">
      <c r="B883" t="s">
        <v>2366</v>
      </c>
      <c r="C883" s="115" t="s">
        <v>2372</v>
      </c>
      <c r="D883" s="115" t="s">
        <v>2367</v>
      </c>
      <c r="E883" s="612"/>
      <c r="F883" s="612"/>
      <c r="G883" s="613"/>
      <c r="H883" s="613"/>
      <c r="I883" s="613"/>
      <c r="J883" s="612"/>
      <c r="K883" s="613"/>
    </row>
    <row r="884" spans="2:11">
      <c r="C884" s="115"/>
      <c r="D884" s="115" t="s">
        <v>2368</v>
      </c>
      <c r="E884" s="612"/>
      <c r="F884" s="612"/>
      <c r="G884" s="613"/>
      <c r="H884" s="613"/>
      <c r="I884" s="613"/>
      <c r="J884" s="612"/>
      <c r="K884" s="613"/>
    </row>
    <row r="885" spans="2:11">
      <c r="B885" t="s">
        <v>2369</v>
      </c>
      <c r="C885" s="115" t="s">
        <v>2371</v>
      </c>
      <c r="D885" s="115" t="s">
        <v>1785</v>
      </c>
      <c r="E885" s="612"/>
      <c r="F885" s="612"/>
      <c r="G885" s="613"/>
      <c r="H885" s="613"/>
      <c r="I885" s="613"/>
      <c r="J885" s="612"/>
      <c r="K885" s="613"/>
    </row>
    <row r="886" spans="2:11">
      <c r="C886" s="115" t="s">
        <v>2371</v>
      </c>
      <c r="D886" s="115" t="s">
        <v>2370</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886"/>
  <sheetViews>
    <sheetView topLeftCell="A93" workbookViewId="0">
      <selection activeCell="O109" sqref="O109"/>
    </sheetView>
  </sheetViews>
  <sheetFormatPr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3</v>
      </c>
      <c r="D4" s="58" t="str">
        <f>(INDEX(i.TOL_Desc,1,d.TOL)&amp;" ")</f>
        <v xml:space="preserve">Spr </v>
      </c>
    </row>
    <row r="6" spans="1:13" ht="102" customHeight="1"/>
    <row r="12" spans="1:13" outlineLevel="1">
      <c r="A12" s="169" t="s">
        <v>1376</v>
      </c>
    </row>
    <row r="13" spans="1:13" ht="71" outlineLevel="1">
      <c r="C13" s="109" t="s">
        <v>776</v>
      </c>
      <c r="D13" s="109" t="s">
        <v>1377</v>
      </c>
      <c r="E13" s="109" t="s">
        <v>1378</v>
      </c>
      <c r="F13" s="109" t="s">
        <v>1379</v>
      </c>
      <c r="G13" s="109" t="s">
        <v>1380</v>
      </c>
      <c r="H13" s="109" t="s">
        <v>1381</v>
      </c>
      <c r="I13" s="109" t="s">
        <v>1382</v>
      </c>
      <c r="J13" s="109" t="s">
        <v>1178</v>
      </c>
      <c r="K13" s="109" t="s">
        <v>1383</v>
      </c>
      <c r="L13" s="109" t="s">
        <v>1384</v>
      </c>
      <c r="M13" s="109" t="s">
        <v>1385</v>
      </c>
    </row>
    <row r="14" spans="1:13" outlineLevel="1">
      <c r="A14">
        <v>1</v>
      </c>
      <c r="B14" t="s">
        <v>1386</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1387</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1388</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1389</v>
      </c>
      <c r="C17" s="28">
        <v>0.5</v>
      </c>
      <c r="D17" s="28">
        <v>1000000</v>
      </c>
      <c r="M17" s="364">
        <v>1</v>
      </c>
    </row>
    <row r="18" spans="1:73" outlineLevel="1"/>
    <row r="19" spans="1:73" outlineLevel="1"/>
    <row r="20" spans="1:73" outlineLevel="1">
      <c r="A20" s="169" t="s">
        <v>1390</v>
      </c>
    </row>
    <row r="21" spans="1:73" ht="61" outlineLevel="1">
      <c r="C21" s="109" t="s">
        <v>1163</v>
      </c>
      <c r="D21" s="109" t="s">
        <v>1162</v>
      </c>
      <c r="E21" s="109" t="s">
        <v>1391</v>
      </c>
      <c r="F21" s="109" t="s">
        <v>1392</v>
      </c>
      <c r="G21" s="109" t="s">
        <v>1393</v>
      </c>
      <c r="H21" s="109"/>
      <c r="I21" s="109"/>
    </row>
    <row r="22" spans="1:73" outlineLevel="1">
      <c r="A22">
        <v>1</v>
      </c>
      <c r="B22" s="436" t="s">
        <v>1394</v>
      </c>
      <c r="C22" s="436" t="b">
        <v>0</v>
      </c>
      <c r="D22" s="436" t="b">
        <v>0</v>
      </c>
      <c r="E22" s="436" t="s">
        <v>30</v>
      </c>
      <c r="F22" s="436" t="s">
        <v>30</v>
      </c>
      <c r="G22" s="436" t="s">
        <v>30</v>
      </c>
    </row>
    <row r="23" spans="1:73" outlineLevel="1">
      <c r="A23">
        <v>2</v>
      </c>
      <c r="B23" s="436" t="s">
        <v>1395</v>
      </c>
      <c r="C23" s="436" t="b">
        <v>1</v>
      </c>
      <c r="D23" s="436" t="b">
        <v>1</v>
      </c>
      <c r="E23" s="436">
        <v>1</v>
      </c>
      <c r="F23" s="436">
        <v>3.0000000000000001E-6</v>
      </c>
      <c r="G23" s="436" t="s">
        <v>30</v>
      </c>
    </row>
    <row r="24" spans="1:73" outlineLevel="1">
      <c r="A24">
        <v>3</v>
      </c>
      <c r="B24" s="436" t="s">
        <v>1396</v>
      </c>
      <c r="C24" s="436" t="b">
        <v>1</v>
      </c>
      <c r="D24" s="436" t="b">
        <v>1</v>
      </c>
      <c r="E24" s="436">
        <v>1</v>
      </c>
      <c r="F24" s="436">
        <v>5.0000000000000004E-6</v>
      </c>
      <c r="G24" s="436" t="s">
        <v>30</v>
      </c>
    </row>
    <row r="25" spans="1:73" outlineLevel="1">
      <c r="A25">
        <v>4</v>
      </c>
      <c r="B25" s="436" t="s">
        <v>1397</v>
      </c>
      <c r="C25" s="436" t="b">
        <v>1</v>
      </c>
      <c r="D25" s="436" t="b">
        <v>1</v>
      </c>
      <c r="E25" s="436">
        <v>2</v>
      </c>
      <c r="F25" s="436" t="s">
        <v>30</v>
      </c>
      <c r="G25" s="436">
        <v>0.3</v>
      </c>
    </row>
    <row r="26" spans="1:73" outlineLevel="1">
      <c r="A26">
        <v>5</v>
      </c>
      <c r="B26" s="436" t="s">
        <v>1398</v>
      </c>
      <c r="C26" s="436" t="b">
        <v>1</v>
      </c>
      <c r="D26" s="436" t="b">
        <v>1</v>
      </c>
      <c r="E26" s="436">
        <v>2</v>
      </c>
      <c r="F26" s="436" t="s">
        <v>30</v>
      </c>
      <c r="G26" s="436">
        <v>0.7</v>
      </c>
    </row>
    <row r="28" spans="1:73">
      <c r="A28" s="169" t="s">
        <v>1089</v>
      </c>
    </row>
    <row r="29" spans="1:73" outlineLevel="1">
      <c r="B29" s="29" t="s">
        <v>1757</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1723</v>
      </c>
      <c r="AQ31" s="254"/>
      <c r="AR31" s="254"/>
      <c r="AS31" s="254" t="s">
        <v>1724</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1088</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1082</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1603</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1603</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1604</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1605</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1607</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1603</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1608</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1605</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1609</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1603</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1610</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1605</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1611</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1603</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1612</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1605</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1613</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1603</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1614</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1605</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1615</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1071</v>
      </c>
      <c r="G67" s="261"/>
      <c r="H67" s="27"/>
      <c r="I67" s="27"/>
      <c r="J67" s="27"/>
      <c r="K67" s="27"/>
      <c r="L67" s="27"/>
      <c r="M67" s="27"/>
      <c r="N67" s="27"/>
      <c r="O67" s="27"/>
      <c r="P67" s="27"/>
      <c r="Q67" s="27"/>
      <c r="R67" s="27"/>
      <c r="S67" s="27"/>
      <c r="T67" s="27"/>
    </row>
    <row r="68" spans="1:69" outlineLevel="1">
      <c r="B68" s="264" t="s">
        <v>1095</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2180</v>
      </c>
      <c r="AR71" s="59"/>
      <c r="AS71" s="59"/>
      <c r="AT71" s="59"/>
      <c r="AU71" s="59"/>
      <c r="AV71" s="59"/>
      <c r="AW71" s="59"/>
      <c r="AX71" s="59"/>
      <c r="AY71" s="59"/>
      <c r="AZ71" s="59"/>
      <c r="BA71" s="59" t="s">
        <v>2048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2283</v>
      </c>
      <c r="R72" s="60" t="s">
        <v>2282</v>
      </c>
      <c r="S72" s="60" t="s">
        <v>2284</v>
      </c>
      <c r="T72" s="60" t="s">
        <v>2285</v>
      </c>
      <c r="U72" s="60" t="s">
        <v>2045</v>
      </c>
      <c r="V72" s="60" t="s">
        <v>654</v>
      </c>
      <c r="W72" s="60" t="s">
        <v>649</v>
      </c>
      <c r="X72" s="60" t="s">
        <v>650</v>
      </c>
      <c r="Y72" s="60" t="s">
        <v>651</v>
      </c>
      <c r="Z72" s="60" t="s">
        <v>766</v>
      </c>
      <c r="AA72" s="60" t="s">
        <v>2283</v>
      </c>
      <c r="AB72" s="60" t="s">
        <v>2282</v>
      </c>
      <c r="AC72" s="60" t="s">
        <v>2284</v>
      </c>
      <c r="AD72" s="60" t="s">
        <v>2285</v>
      </c>
      <c r="AE72" s="60" t="s">
        <v>2045</v>
      </c>
      <c r="AF72" s="60"/>
      <c r="AG72" s="60" t="s">
        <v>649</v>
      </c>
      <c r="AH72" s="60" t="s">
        <v>650</v>
      </c>
      <c r="AI72" s="60" t="s">
        <v>651</v>
      </c>
      <c r="AJ72" s="60" t="s">
        <v>766</v>
      </c>
      <c r="AK72" s="60" t="s">
        <v>2283</v>
      </c>
      <c r="AL72" s="60" t="s">
        <v>2282</v>
      </c>
      <c r="AM72" s="60" t="s">
        <v>2284</v>
      </c>
      <c r="AN72" s="60" t="s">
        <v>2285</v>
      </c>
      <c r="AO72" s="60" t="s">
        <v>2045</v>
      </c>
      <c r="AP72" s="60"/>
      <c r="AQ72" s="60" t="s">
        <v>649</v>
      </c>
      <c r="AR72" s="60" t="s">
        <v>650</v>
      </c>
      <c r="AS72" s="60" t="s">
        <v>651</v>
      </c>
      <c r="AT72" s="60" t="s">
        <v>766</v>
      </c>
      <c r="AU72" s="60" t="s">
        <v>2283</v>
      </c>
      <c r="AV72" s="60" t="s">
        <v>2282</v>
      </c>
      <c r="AW72" s="60" t="s">
        <v>2284</v>
      </c>
      <c r="AX72" s="60" t="s">
        <v>2285</v>
      </c>
      <c r="AY72" s="60" t="s">
        <v>2045</v>
      </c>
      <c r="AZ72" s="60"/>
      <c r="BA72" s="60" t="s">
        <v>649</v>
      </c>
      <c r="BB72" s="60" t="s">
        <v>650</v>
      </c>
      <c r="BC72" s="60" t="s">
        <v>651</v>
      </c>
      <c r="BD72" s="60" t="s">
        <v>766</v>
      </c>
      <c r="BE72" s="60" t="s">
        <v>2283</v>
      </c>
      <c r="BF72" s="60" t="s">
        <v>2282</v>
      </c>
      <c r="BG72" s="60" t="s">
        <v>2284</v>
      </c>
      <c r="BH72" s="60" t="s">
        <v>2285</v>
      </c>
      <c r="BI72" s="60" t="s">
        <v>2045</v>
      </c>
      <c r="BJ72" s="60"/>
    </row>
    <row r="73" spans="1:69" outlineLevel="1">
      <c r="B73" s="46" t="s">
        <v>706</v>
      </c>
      <c r="C73" s="54">
        <f t="shared" ref="C73:L78" si="29">CHOOSE(d.Region,M73,W73,AG73,AQ73,BA73)</f>
        <v>0</v>
      </c>
      <c r="D73" s="54">
        <f t="shared" si="29"/>
        <v>0</v>
      </c>
      <c r="E73" s="54">
        <f t="shared" si="29"/>
        <v>0</v>
      </c>
      <c r="F73" s="54">
        <f t="shared" si="29"/>
        <v>0</v>
      </c>
      <c r="G73" s="54" t="b">
        <f t="shared" si="29"/>
        <v>1</v>
      </c>
      <c r="H73" s="54" t="b">
        <f t="shared" si="29"/>
        <v>0</v>
      </c>
      <c r="I73" s="54" t="b">
        <f t="shared" si="29"/>
        <v>0</v>
      </c>
      <c r="J73" s="54" t="b">
        <f t="shared" si="29"/>
        <v>0</v>
      </c>
      <c r="K73" s="54">
        <f t="shared" si="29"/>
        <v>0.5</v>
      </c>
      <c r="L73" s="54">
        <f t="shared" si="29"/>
        <v>0</v>
      </c>
      <c r="M73" s="655"/>
      <c r="N73" s="655"/>
      <c r="O73" s="655"/>
      <c r="P73" s="655"/>
      <c r="Q73" s="655" t="b">
        <v>1</v>
      </c>
      <c r="R73" s="655" t="b">
        <v>1</v>
      </c>
      <c r="S73" s="655" t="b">
        <v>0</v>
      </c>
      <c r="T73" s="656" t="b">
        <v>0</v>
      </c>
      <c r="U73" s="656" t="s">
        <v>30</v>
      </c>
      <c r="V73" s="656"/>
      <c r="W73" s="655"/>
      <c r="X73" s="655"/>
      <c r="Y73" s="655"/>
      <c r="Z73" s="655"/>
      <c r="AA73" s="655" t="b">
        <v>1</v>
      </c>
      <c r="AB73" s="655" t="b">
        <v>0</v>
      </c>
      <c r="AC73" s="655" t="b">
        <v>0</v>
      </c>
      <c r="AD73" s="656" t="b">
        <v>0</v>
      </c>
      <c r="AE73" s="657">
        <v>0.5</v>
      </c>
      <c r="AF73" s="656"/>
      <c r="AG73" s="655"/>
      <c r="AH73" s="655"/>
      <c r="AI73" s="655"/>
      <c r="AJ73" s="655"/>
      <c r="AK73" s="655" t="b">
        <v>1</v>
      </c>
      <c r="AL73" s="655" t="b">
        <v>0</v>
      </c>
      <c r="AM73" s="655" t="b">
        <v>0</v>
      </c>
      <c r="AN73" s="656" t="b">
        <v>0</v>
      </c>
      <c r="AO73" s="657" t="s">
        <v>30</v>
      </c>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t="b">
        <f t="shared" si="29"/>
        <v>1</v>
      </c>
      <c r="H74" s="78" t="b">
        <f t="shared" si="29"/>
        <v>0</v>
      </c>
      <c r="I74" s="78" t="b">
        <f t="shared" si="29"/>
        <v>0</v>
      </c>
      <c r="J74" s="78" t="b">
        <f t="shared" si="29"/>
        <v>0</v>
      </c>
      <c r="K74" s="78">
        <f t="shared" si="29"/>
        <v>0.5</v>
      </c>
      <c r="L74" s="78">
        <f t="shared" si="29"/>
        <v>0</v>
      </c>
      <c r="M74" s="658"/>
      <c r="N74" s="658"/>
      <c r="O74" s="658"/>
      <c r="P74" s="658"/>
      <c r="Q74" s="658" t="b">
        <v>1</v>
      </c>
      <c r="R74" s="658" t="b">
        <v>1</v>
      </c>
      <c r="S74" s="658" t="b">
        <v>0</v>
      </c>
      <c r="T74" s="659" t="b">
        <v>0</v>
      </c>
      <c r="U74" s="659" t="s">
        <v>30</v>
      </c>
      <c r="V74" s="659"/>
      <c r="W74" s="658"/>
      <c r="X74" s="658"/>
      <c r="Y74" s="658"/>
      <c r="Z74" s="658"/>
      <c r="AA74" s="658" t="b">
        <v>1</v>
      </c>
      <c r="AB74" s="658" t="b">
        <v>0</v>
      </c>
      <c r="AC74" s="658" t="b">
        <v>0</v>
      </c>
      <c r="AD74" s="659" t="b">
        <v>0</v>
      </c>
      <c r="AE74" s="660">
        <v>0.5</v>
      </c>
      <c r="AF74" s="659"/>
      <c r="AG74" s="658"/>
      <c r="AH74" s="658"/>
      <c r="AI74" s="658"/>
      <c r="AJ74" s="658"/>
      <c r="AK74" s="658" t="b">
        <v>1</v>
      </c>
      <c r="AL74" s="658" t="b">
        <v>0</v>
      </c>
      <c r="AM74" s="658" t="b">
        <v>0</v>
      </c>
      <c r="AN74" s="659" t="b">
        <v>0</v>
      </c>
      <c r="AO74" s="660" t="s">
        <v>30</v>
      </c>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t="b">
        <f t="shared" si="29"/>
        <v>1</v>
      </c>
      <c r="H75" s="81" t="b">
        <f t="shared" si="29"/>
        <v>0</v>
      </c>
      <c r="I75" s="81" t="b">
        <f t="shared" si="29"/>
        <v>0</v>
      </c>
      <c r="J75" s="81" t="b">
        <f t="shared" si="29"/>
        <v>0</v>
      </c>
      <c r="K75" s="81">
        <f t="shared" si="29"/>
        <v>0.5</v>
      </c>
      <c r="L75" s="81">
        <f t="shared" si="29"/>
        <v>0</v>
      </c>
      <c r="M75" s="661"/>
      <c r="N75" s="661"/>
      <c r="O75" s="661"/>
      <c r="P75" s="661"/>
      <c r="Q75" s="661" t="b">
        <v>1</v>
      </c>
      <c r="R75" s="661" t="b">
        <v>1</v>
      </c>
      <c r="S75" s="661" t="b">
        <v>0</v>
      </c>
      <c r="T75" s="662" t="b">
        <v>0</v>
      </c>
      <c r="U75" s="662" t="s">
        <v>30</v>
      </c>
      <c r="V75" s="662"/>
      <c r="W75" s="661"/>
      <c r="X75" s="661"/>
      <c r="Y75" s="661"/>
      <c r="Z75" s="661"/>
      <c r="AA75" s="661" t="b">
        <v>1</v>
      </c>
      <c r="AB75" s="661" t="b">
        <v>0</v>
      </c>
      <c r="AC75" s="661" t="b">
        <v>0</v>
      </c>
      <c r="AD75" s="662" t="b">
        <v>0</v>
      </c>
      <c r="AE75" s="663">
        <v>0.5</v>
      </c>
      <c r="AF75" s="662"/>
      <c r="AG75" s="661"/>
      <c r="AH75" s="661"/>
      <c r="AI75" s="661"/>
      <c r="AJ75" s="661"/>
      <c r="AK75" s="661" t="b">
        <v>1</v>
      </c>
      <c r="AL75" s="661" t="b">
        <v>0</v>
      </c>
      <c r="AM75" s="661" t="b">
        <v>0</v>
      </c>
      <c r="AN75" s="662" t="b">
        <v>0</v>
      </c>
      <c r="AO75" s="663" t="s">
        <v>30</v>
      </c>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t="b">
        <f t="shared" si="29"/>
        <v>1</v>
      </c>
      <c r="H76" s="84" t="b">
        <f t="shared" si="29"/>
        <v>0</v>
      </c>
      <c r="I76" s="84" t="b">
        <f t="shared" si="29"/>
        <v>0</v>
      </c>
      <c r="J76" s="84" t="b">
        <f t="shared" si="29"/>
        <v>0</v>
      </c>
      <c r="K76" s="84">
        <f t="shared" si="29"/>
        <v>0.5</v>
      </c>
      <c r="L76" s="84">
        <f t="shared" si="29"/>
        <v>0</v>
      </c>
      <c r="M76" s="664"/>
      <c r="N76" s="664"/>
      <c r="O76" s="664"/>
      <c r="P76" s="664"/>
      <c r="Q76" s="664" t="b">
        <v>1</v>
      </c>
      <c r="R76" s="664" t="b">
        <v>1</v>
      </c>
      <c r="S76" s="664" t="b">
        <v>0</v>
      </c>
      <c r="T76" s="665" t="b">
        <v>0</v>
      </c>
      <c r="U76" s="665" t="s">
        <v>30</v>
      </c>
      <c r="V76" s="665"/>
      <c r="W76" s="664"/>
      <c r="X76" s="664"/>
      <c r="Y76" s="664"/>
      <c r="Z76" s="664"/>
      <c r="AA76" s="664" t="b">
        <v>1</v>
      </c>
      <c r="AB76" s="664" t="b">
        <v>0</v>
      </c>
      <c r="AC76" s="664" t="b">
        <v>0</v>
      </c>
      <c r="AD76" s="665" t="b">
        <v>0</v>
      </c>
      <c r="AE76" s="666">
        <v>0.5</v>
      </c>
      <c r="AF76" s="665"/>
      <c r="AG76" s="664"/>
      <c r="AH76" s="664"/>
      <c r="AI76" s="664"/>
      <c r="AJ76" s="664"/>
      <c r="AK76" s="664" t="b">
        <v>1</v>
      </c>
      <c r="AL76" s="664" t="b">
        <v>0</v>
      </c>
      <c r="AM76" s="664" t="b">
        <v>0</v>
      </c>
      <c r="AN76" s="665" t="b">
        <v>0</v>
      </c>
      <c r="AO76" s="666" t="s">
        <v>30</v>
      </c>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t="b">
        <f t="shared" si="29"/>
        <v>1</v>
      </c>
      <c r="H77" s="78" t="b">
        <f t="shared" si="29"/>
        <v>0</v>
      </c>
      <c r="I77" s="78" t="b">
        <f t="shared" si="29"/>
        <v>0</v>
      </c>
      <c r="J77" s="78" t="b">
        <f t="shared" si="29"/>
        <v>0</v>
      </c>
      <c r="K77" s="78">
        <f t="shared" si="29"/>
        <v>0.5</v>
      </c>
      <c r="L77" s="78">
        <f t="shared" si="29"/>
        <v>0</v>
      </c>
      <c r="M77" s="658"/>
      <c r="N77" s="658"/>
      <c r="O77" s="658"/>
      <c r="P77" s="658"/>
      <c r="Q77" s="658" t="b">
        <v>1</v>
      </c>
      <c r="R77" s="658" t="b">
        <v>1</v>
      </c>
      <c r="S77" s="658" t="b">
        <v>0</v>
      </c>
      <c r="T77" s="659" t="b">
        <v>0</v>
      </c>
      <c r="U77" s="659" t="s">
        <v>30</v>
      </c>
      <c r="V77" s="659"/>
      <c r="W77" s="658"/>
      <c r="X77" s="658"/>
      <c r="Y77" s="658"/>
      <c r="Z77" s="658"/>
      <c r="AA77" s="658" t="b">
        <v>1</v>
      </c>
      <c r="AB77" s="658" t="b">
        <v>0</v>
      </c>
      <c r="AC77" s="658" t="b">
        <v>0</v>
      </c>
      <c r="AD77" s="659" t="b">
        <v>0</v>
      </c>
      <c r="AE77" s="660">
        <v>0.5</v>
      </c>
      <c r="AF77" s="659"/>
      <c r="AG77" s="658"/>
      <c r="AH77" s="658"/>
      <c r="AI77" s="658"/>
      <c r="AJ77" s="658"/>
      <c r="AK77" s="658" t="b">
        <v>1</v>
      </c>
      <c r="AL77" s="658" t="b">
        <v>0</v>
      </c>
      <c r="AM77" s="658" t="b">
        <v>0</v>
      </c>
      <c r="AN77" s="659" t="b">
        <v>0</v>
      </c>
      <c r="AO77" s="660" t="s">
        <v>30</v>
      </c>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t="b">
        <f t="shared" si="29"/>
        <v>1</v>
      </c>
      <c r="H78" s="55" t="b">
        <f t="shared" si="29"/>
        <v>0</v>
      </c>
      <c r="I78" s="55" t="b">
        <f t="shared" si="29"/>
        <v>0</v>
      </c>
      <c r="J78" s="55" t="b">
        <f t="shared" si="29"/>
        <v>0</v>
      </c>
      <c r="K78" s="55">
        <f t="shared" si="29"/>
        <v>0.5</v>
      </c>
      <c r="L78" s="55">
        <f t="shared" si="29"/>
        <v>0</v>
      </c>
      <c r="M78" s="667"/>
      <c r="N78" s="667"/>
      <c r="O78" s="667"/>
      <c r="P78" s="667"/>
      <c r="Q78" s="667" t="b">
        <v>1</v>
      </c>
      <c r="R78" s="667" t="b">
        <v>1</v>
      </c>
      <c r="S78" s="667" t="b">
        <v>0</v>
      </c>
      <c r="T78" s="668" t="b">
        <v>0</v>
      </c>
      <c r="U78" s="668" t="s">
        <v>30</v>
      </c>
      <c r="V78" s="668"/>
      <c r="W78" s="667"/>
      <c r="X78" s="667"/>
      <c r="Y78" s="667"/>
      <c r="Z78" s="667"/>
      <c r="AA78" s="667" t="b">
        <v>1</v>
      </c>
      <c r="AB78" s="667" t="b">
        <v>0</v>
      </c>
      <c r="AC78" s="667" t="b">
        <v>0</v>
      </c>
      <c r="AD78" s="668" t="b">
        <v>0</v>
      </c>
      <c r="AE78" s="669">
        <v>0.5</v>
      </c>
      <c r="AF78" s="668"/>
      <c r="AG78" s="667"/>
      <c r="AH78" s="667"/>
      <c r="AI78" s="667"/>
      <c r="AJ78" s="661"/>
      <c r="AK78" s="667" t="b">
        <v>1</v>
      </c>
      <c r="AL78" s="667" t="b">
        <v>0</v>
      </c>
      <c r="AM78" s="667" t="b">
        <v>0</v>
      </c>
      <c r="AN78" s="668" t="b">
        <v>0</v>
      </c>
      <c r="AO78" s="669" t="s">
        <v>30</v>
      </c>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1206</v>
      </c>
      <c r="C80" s="18">
        <v>0</v>
      </c>
      <c r="D80" s="18">
        <v>1</v>
      </c>
      <c r="E80" s="18">
        <v>2</v>
      </c>
      <c r="F80" s="18">
        <v>3</v>
      </c>
      <c r="G80" s="18">
        <v>4</v>
      </c>
      <c r="H80" s="18">
        <v>5</v>
      </c>
      <c r="I80" s="18">
        <v>6</v>
      </c>
      <c r="J80" s="18"/>
    </row>
    <row r="81" spans="1:60" outlineLevel="1">
      <c r="C81" s="18" t="s">
        <v>1199</v>
      </c>
      <c r="D81" s="18" t="s">
        <v>1200</v>
      </c>
      <c r="E81" s="18" t="s">
        <v>1201</v>
      </c>
      <c r="F81" s="18" t="s">
        <v>1202</v>
      </c>
      <c r="G81" s="18" t="s">
        <v>1203</v>
      </c>
      <c r="H81" s="18" t="s">
        <v>1204</v>
      </c>
      <c r="I81" s="18" t="s">
        <v>1205</v>
      </c>
      <c r="M81" s="18" t="s">
        <v>1199</v>
      </c>
      <c r="N81" s="18" t="s">
        <v>1200</v>
      </c>
      <c r="O81" s="18" t="s">
        <v>1201</v>
      </c>
      <c r="P81" s="18" t="s">
        <v>1202</v>
      </c>
      <c r="Q81" s="18" t="s">
        <v>1203</v>
      </c>
      <c r="R81" s="18" t="s">
        <v>1204</v>
      </c>
      <c r="S81" s="18" t="s">
        <v>1205</v>
      </c>
      <c r="W81" s="18" t="s">
        <v>1199</v>
      </c>
      <c r="X81" s="18" t="s">
        <v>1200</v>
      </c>
      <c r="Y81" s="18" t="s">
        <v>1201</v>
      </c>
      <c r="Z81" s="18" t="s">
        <v>1202</v>
      </c>
      <c r="AA81" s="18" t="s">
        <v>1203</v>
      </c>
      <c r="AB81" s="18" t="s">
        <v>1204</v>
      </c>
      <c r="AC81" s="18" t="s">
        <v>1205</v>
      </c>
      <c r="AG81" s="18" t="s">
        <v>1199</v>
      </c>
      <c r="AH81" s="18" t="s">
        <v>1200</v>
      </c>
      <c r="AI81" s="18" t="s">
        <v>1201</v>
      </c>
      <c r="AJ81" s="18" t="s">
        <v>1202</v>
      </c>
      <c r="AK81" s="18" t="s">
        <v>1203</v>
      </c>
      <c r="AL81" s="18" t="s">
        <v>1204</v>
      </c>
      <c r="AM81" s="18" t="s">
        <v>1205</v>
      </c>
      <c r="AQ81" s="18" t="s">
        <v>1199</v>
      </c>
      <c r="AR81" s="18" t="s">
        <v>1200</v>
      </c>
      <c r="AS81" s="18" t="s">
        <v>1201</v>
      </c>
      <c r="AT81" s="18" t="s">
        <v>1202</v>
      </c>
      <c r="AU81" s="18" t="s">
        <v>1203</v>
      </c>
      <c r="AV81" s="18" t="s">
        <v>1204</v>
      </c>
      <c r="AW81" s="18" t="s">
        <v>1205</v>
      </c>
      <c r="AX81" t="s">
        <v>1209</v>
      </c>
      <c r="BA81" s="18" t="s">
        <v>1199</v>
      </c>
      <c r="BB81" s="18" t="s">
        <v>1200</v>
      </c>
      <c r="BC81" s="18" t="s">
        <v>1201</v>
      </c>
      <c r="BD81" s="18" t="s">
        <v>1202</v>
      </c>
      <c r="BE81" s="18" t="s">
        <v>1203</v>
      </c>
      <c r="BF81" s="18" t="s">
        <v>1204</v>
      </c>
      <c r="BG81" s="18" t="s">
        <v>1205</v>
      </c>
      <c r="BH81" t="s">
        <v>1209</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1337</v>
      </c>
      <c r="E84" t="s">
        <v>906</v>
      </c>
      <c r="F84" t="s">
        <v>1723</v>
      </c>
      <c r="G84" t="s">
        <v>1724</v>
      </c>
      <c r="BA84" t="s">
        <v>1600</v>
      </c>
    </row>
    <row r="85" spans="1:60" outlineLevel="1">
      <c r="B85" s="25" t="s">
        <v>1338</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1623</v>
      </c>
      <c r="P89" s="134"/>
      <c r="Q89" s="134"/>
      <c r="R89" s="134"/>
      <c r="S89" s="134" t="s">
        <v>1623</v>
      </c>
      <c r="T89" s="134"/>
      <c r="U89" s="134"/>
      <c r="V89" s="134"/>
      <c r="W89" s="134" t="s">
        <v>1623</v>
      </c>
      <c r="X89" s="134"/>
      <c r="Y89" s="134"/>
      <c r="Z89" s="134"/>
      <c r="AA89" s="134" t="s">
        <v>1623</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2"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ref="C103:D106" si="39">C99</f>
        <v>-</v>
      </c>
      <c r="D103" s="176" t="str">
        <f t="shared" si="39"/>
        <v>-</v>
      </c>
      <c r="E103" s="176" t="str">
        <f t="shared" si="37"/>
        <v>-</v>
      </c>
      <c r="F103" s="176" t="str">
        <f t="shared" si="37"/>
        <v>-</v>
      </c>
      <c r="G103" s="176" t="str">
        <f t="shared" si="38"/>
        <v>-</v>
      </c>
      <c r="H103" s="177" t="str">
        <f t="shared" si="38"/>
        <v>-</v>
      </c>
      <c r="I103" s="174">
        <v>0.5</v>
      </c>
      <c r="J103" s="183">
        <v>0.01</v>
      </c>
      <c r="L103" s="175">
        <f t="shared" ref="L103:M106" si="40">L91</f>
        <v>0</v>
      </c>
      <c r="M103" s="175">
        <f t="shared" si="40"/>
        <v>0</v>
      </c>
      <c r="N103" s="183">
        <v>0.06</v>
      </c>
      <c r="O103" s="152"/>
      <c r="P103" s="152"/>
      <c r="Q103" s="152"/>
      <c r="R103" s="152"/>
      <c r="S103" s="184" t="s">
        <v>509</v>
      </c>
      <c r="T103" s="152" t="s">
        <v>510</v>
      </c>
      <c r="U103" s="152"/>
      <c r="V103" s="152"/>
      <c r="W103" s="152"/>
    </row>
    <row r="104" spans="1:38" outlineLevel="1">
      <c r="A104" s="160">
        <v>6</v>
      </c>
      <c r="B104" s="171" t="s">
        <v>408</v>
      </c>
      <c r="C104" s="176" t="str">
        <f t="shared" si="39"/>
        <v>-</v>
      </c>
      <c r="D104" s="176" t="b">
        <f t="shared" si="39"/>
        <v>1</v>
      </c>
      <c r="E104" s="176" t="str">
        <f t="shared" si="37"/>
        <v>-</v>
      </c>
      <c r="F104" s="176" t="b">
        <f t="shared" si="37"/>
        <v>1</v>
      </c>
      <c r="G104" s="176" t="str">
        <f t="shared" si="38"/>
        <v>-</v>
      </c>
      <c r="H104" s="177" t="str">
        <f t="shared" si="38"/>
        <v>-</v>
      </c>
      <c r="I104" s="178">
        <f ca="1">OFFSET(I104,-1,0)</f>
        <v>0.5</v>
      </c>
      <c r="J104" s="185">
        <f>J$103+J92</f>
        <v>0.01</v>
      </c>
      <c r="L104" s="175">
        <f t="shared" si="40"/>
        <v>0</v>
      </c>
      <c r="M104" s="175">
        <f t="shared" si="40"/>
        <v>0</v>
      </c>
      <c r="N104" s="186">
        <f>N$103+M104</f>
        <v>0.06</v>
      </c>
      <c r="O104" s="152"/>
      <c r="P104" s="152"/>
      <c r="Q104" s="152"/>
      <c r="R104" s="152"/>
      <c r="S104" s="152"/>
      <c r="T104" s="152" t="s">
        <v>944</v>
      </c>
      <c r="U104" s="152"/>
      <c r="V104" s="152"/>
      <c r="W104" s="152"/>
    </row>
    <row r="105" spans="1:38" outlineLevel="1">
      <c r="A105" s="160">
        <v>7</v>
      </c>
      <c r="B105" s="171" t="s">
        <v>409</v>
      </c>
      <c r="C105" s="176" t="b">
        <f t="shared" si="39"/>
        <v>1</v>
      </c>
      <c r="D105" s="176" t="str">
        <f t="shared" si="39"/>
        <v>-</v>
      </c>
      <c r="E105" s="176" t="b">
        <f t="shared" si="37"/>
        <v>1</v>
      </c>
      <c r="F105" s="176" t="str">
        <f t="shared" si="37"/>
        <v>-</v>
      </c>
      <c r="G105" s="176" t="str">
        <f t="shared" si="38"/>
        <v>-</v>
      </c>
      <c r="H105" s="177" t="str">
        <f t="shared" si="38"/>
        <v>-</v>
      </c>
      <c r="I105" s="178">
        <f ca="1">OFFSET(I105,-1,0)</f>
        <v>0.5</v>
      </c>
      <c r="J105" s="185">
        <f>J$103+J93</f>
        <v>2.2499999999999999E-2</v>
      </c>
      <c r="L105" s="175">
        <f t="shared" si="40"/>
        <v>6.25E-2</v>
      </c>
      <c r="M105" s="175">
        <f t="shared" si="40"/>
        <v>6.25E-2</v>
      </c>
      <c r="N105" s="186">
        <f>N$103+M105</f>
        <v>0.1225</v>
      </c>
      <c r="O105" s="152"/>
      <c r="P105" s="152"/>
      <c r="Q105" s="152"/>
      <c r="R105" s="152"/>
      <c r="S105" s="152"/>
      <c r="T105" s="152"/>
      <c r="U105" s="152"/>
      <c r="V105" s="152"/>
      <c r="W105" s="152"/>
    </row>
    <row r="106" spans="1:38" outlineLevel="1">
      <c r="A106" s="160">
        <v>8</v>
      </c>
      <c r="B106" s="179" t="s">
        <v>410</v>
      </c>
      <c r="C106" s="180" t="str">
        <f t="shared" si="39"/>
        <v>-</v>
      </c>
      <c r="D106" s="180" t="str">
        <f t="shared" si="39"/>
        <v>-</v>
      </c>
      <c r="E106" s="180" t="str">
        <f t="shared" si="37"/>
        <v>-</v>
      </c>
      <c r="F106" s="180" t="str">
        <f t="shared" si="37"/>
        <v>-</v>
      </c>
      <c r="G106" s="180" t="b">
        <f t="shared" si="38"/>
        <v>1</v>
      </c>
      <c r="H106" s="181" t="str">
        <f t="shared" si="38"/>
        <v>-</v>
      </c>
      <c r="I106" s="182">
        <f ca="1">OFFSET(I106,-1,0)</f>
        <v>0.5</v>
      </c>
      <c r="J106" s="185">
        <f>J$103+J94</f>
        <v>0.02</v>
      </c>
      <c r="L106" s="175">
        <f t="shared" si="40"/>
        <v>0</v>
      </c>
      <c r="M106" s="175">
        <f t="shared" si="40"/>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1723</v>
      </c>
      <c r="X108" s="127"/>
      <c r="Y108" s="127"/>
      <c r="Z108" s="127"/>
      <c r="AA108" s="127" t="s">
        <v>2557</v>
      </c>
      <c r="AB108" s="127"/>
      <c r="AC108" s="127"/>
      <c r="AD108" s="127"/>
      <c r="AE108" s="127" t="s">
        <v>2179</v>
      </c>
      <c r="AF108" s="127"/>
      <c r="AG108" s="127"/>
      <c r="AH108" s="127"/>
      <c r="AI108" s="127" t="s">
        <v>2024</v>
      </c>
      <c r="AJ108" s="127"/>
      <c r="AK108" s="127"/>
      <c r="AL108" s="127"/>
    </row>
    <row r="109" spans="1:38" outlineLevel="1">
      <c r="B109" t="s">
        <v>933</v>
      </c>
      <c r="O109">
        <f>INDEX($S$109:$AL$109,1,(d.Region-1)*4+O$90)</f>
        <v>4</v>
      </c>
      <c r="P109">
        <f>INDEX($S$109:$AL$109,1,(d.Region-1)*4+P$90)</f>
        <v>3</v>
      </c>
      <c r="Q109">
        <f>INDEX($S$109:$AL$109,1,(d.Region-1)*4+Q$90)</f>
        <v>3</v>
      </c>
      <c r="R109">
        <f>INDEX($S$109:$AL$109,1,(d.Region-1)*4+R$90)</f>
        <v>3</v>
      </c>
      <c r="S109" s="11">
        <v>4</v>
      </c>
      <c r="T109" s="11">
        <v>3</v>
      </c>
      <c r="U109" s="11">
        <v>3</v>
      </c>
      <c r="V109" s="11">
        <v>3</v>
      </c>
      <c r="W109" s="11">
        <v>4</v>
      </c>
      <c r="X109" s="11">
        <v>3</v>
      </c>
      <c r="Y109" s="11">
        <v>3</v>
      </c>
      <c r="Z109" s="11">
        <v>3</v>
      </c>
      <c r="AA109" s="11">
        <v>4</v>
      </c>
      <c r="AB109" s="11">
        <v>4</v>
      </c>
      <c r="AC109" s="11">
        <v>3</v>
      </c>
      <c r="AD109" s="11">
        <v>3</v>
      </c>
      <c r="AE109" s="11">
        <v>4</v>
      </c>
      <c r="AF109" s="11">
        <v>4</v>
      </c>
      <c r="AG109" s="11">
        <v>3</v>
      </c>
      <c r="AH109" s="11">
        <v>3</v>
      </c>
      <c r="AI109" s="11">
        <v>4</v>
      </c>
      <c r="AJ109" s="11">
        <v>4</v>
      </c>
      <c r="AK109" s="11">
        <v>3</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1408</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1723</v>
      </c>
    </row>
    <row r="123" spans="1:11" ht="35" outlineLevel="1">
      <c r="D123" s="23" t="s">
        <v>931</v>
      </c>
      <c r="E123" s="195" t="s">
        <v>1439</v>
      </c>
      <c r="F123" s="195" t="s">
        <v>1440</v>
      </c>
      <c r="G123" s="195" t="s">
        <v>1440</v>
      </c>
      <c r="H123" s="195" t="s">
        <v>1440</v>
      </c>
    </row>
    <row r="124" spans="1:11" outlineLevel="1">
      <c r="D124" s="23"/>
      <c r="E124" s="195"/>
      <c r="F124" s="492" t="s">
        <v>1642</v>
      </c>
      <c r="G124" s="492" t="s">
        <v>1643</v>
      </c>
      <c r="H124" s="492" t="s">
        <v>1644</v>
      </c>
    </row>
    <row r="125" spans="1:11" outlineLevel="1">
      <c r="A125">
        <v>1</v>
      </c>
      <c r="B125" t="s">
        <v>816</v>
      </c>
      <c r="D125" s="97">
        <v>19</v>
      </c>
      <c r="E125" s="457" t="str">
        <f>TEXT($D125,"0")&amp;":"&amp;TEXT($D125+1,"0")</f>
        <v>19:20</v>
      </c>
      <c r="F125" s="451" t="str">
        <f t="shared" ref="F125:H127" si="41">TEXT($D125-18,"0")&amp;":"&amp;TEXT($D125-17,"0")</f>
        <v>1:2</v>
      </c>
      <c r="G125" s="451" t="str">
        <f t="shared" si="41"/>
        <v>1:2</v>
      </c>
      <c r="H125" s="451" t="str">
        <f t="shared" si="41"/>
        <v>1:2</v>
      </c>
    </row>
    <row r="126" spans="1:11" outlineLevel="1">
      <c r="A126">
        <v>2</v>
      </c>
      <c r="B126" t="s">
        <v>817</v>
      </c>
      <c r="D126" s="99">
        <v>43</v>
      </c>
      <c r="E126" s="450" t="str">
        <f>TEXT($D126,"0")&amp;":"&amp;TEXT($D126+1,"0")</f>
        <v>43:44</v>
      </c>
      <c r="F126" s="452" t="str">
        <f t="shared" si="41"/>
        <v>25:26</v>
      </c>
      <c r="G126" s="452" t="str">
        <f t="shared" si="41"/>
        <v>25:26</v>
      </c>
      <c r="H126" s="452" t="str">
        <f t="shared" si="41"/>
        <v>25:26</v>
      </c>
    </row>
    <row r="127" spans="1:11" outlineLevel="1">
      <c r="A127">
        <v>3</v>
      </c>
      <c r="B127" t="s">
        <v>382</v>
      </c>
      <c r="D127" s="100">
        <v>67</v>
      </c>
      <c r="E127" s="458" t="str">
        <f>TEXT($D127,"0")&amp;":"&amp;TEXT($D127+1,"0")</f>
        <v>67:68</v>
      </c>
      <c r="F127" s="453" t="str">
        <f t="shared" si="41"/>
        <v>49:50</v>
      </c>
      <c r="G127" s="453" t="str">
        <f t="shared" si="41"/>
        <v>49:50</v>
      </c>
      <c r="H127" s="453" t="str">
        <f t="shared" si="41"/>
        <v>49:50</v>
      </c>
    </row>
    <row r="128" spans="1:11" outlineLevel="1"/>
    <row r="129" spans="1:192">
      <c r="A129" s="169" t="s">
        <v>890</v>
      </c>
      <c r="B129" s="14"/>
      <c r="C129" t="s">
        <v>889</v>
      </c>
    </row>
    <row r="130" spans="1:192" outlineLevel="1">
      <c r="C130" s="160" t="s">
        <v>1174</v>
      </c>
      <c r="D130" s="160" t="s">
        <v>833</v>
      </c>
      <c r="E130" s="157" t="s">
        <v>1174</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2">$C133*E$132</f>
        <v>0.01</v>
      </c>
      <c r="F133" s="310">
        <f t="shared" si="42"/>
        <v>1.7000000000000001E-2</v>
      </c>
      <c r="G133" s="311">
        <f t="shared" si="42"/>
        <v>0.02</v>
      </c>
      <c r="H133" s="309">
        <f t="shared" ref="H133:J135" si="43">$D133*H$132</f>
        <v>5.5E-2</v>
      </c>
      <c r="I133" s="310">
        <f t="shared" si="43"/>
        <v>9.35E-2</v>
      </c>
      <c r="J133" s="311">
        <f t="shared" si="43"/>
        <v>0.11</v>
      </c>
    </row>
    <row r="134" spans="1:192" outlineLevel="1">
      <c r="A134">
        <v>2</v>
      </c>
      <c r="B134" t="s">
        <v>819</v>
      </c>
      <c r="C134" s="308">
        <v>-0.06</v>
      </c>
      <c r="D134" s="308">
        <v>0.01</v>
      </c>
      <c r="E134" s="312">
        <f t="shared" si="42"/>
        <v>-0.03</v>
      </c>
      <c r="F134" s="152">
        <f t="shared" si="42"/>
        <v>-5.0999999999999997E-2</v>
      </c>
      <c r="G134" s="313">
        <f t="shared" si="42"/>
        <v>-0.06</v>
      </c>
      <c r="H134" s="312">
        <f t="shared" si="43"/>
        <v>5.0000000000000001E-3</v>
      </c>
      <c r="I134" s="152">
        <f t="shared" si="43"/>
        <v>8.5000000000000006E-3</v>
      </c>
      <c r="J134" s="313">
        <f t="shared" si="43"/>
        <v>0.01</v>
      </c>
    </row>
    <row r="135" spans="1:192" outlineLevel="1">
      <c r="A135">
        <v>3</v>
      </c>
      <c r="B135" t="s">
        <v>820</v>
      </c>
      <c r="C135" s="308">
        <v>0.1</v>
      </c>
      <c r="D135" s="308">
        <v>0.2</v>
      </c>
      <c r="E135" s="314">
        <f t="shared" si="42"/>
        <v>0.05</v>
      </c>
      <c r="F135" s="315">
        <f t="shared" si="42"/>
        <v>8.5000000000000006E-2</v>
      </c>
      <c r="G135" s="316">
        <f t="shared" si="42"/>
        <v>0.1</v>
      </c>
      <c r="H135" s="314">
        <f t="shared" si="43"/>
        <v>0.1</v>
      </c>
      <c r="I135" s="315">
        <f t="shared" si="43"/>
        <v>0.17</v>
      </c>
      <c r="J135" s="316">
        <f t="shared" si="43"/>
        <v>0.2</v>
      </c>
    </row>
    <row r="136" spans="1:192" outlineLevel="1">
      <c r="C136" s="491"/>
      <c r="D136" s="491"/>
      <c r="E136" s="152"/>
      <c r="F136" s="152"/>
      <c r="G136" s="152"/>
      <c r="H136" s="152"/>
      <c r="I136" s="152"/>
      <c r="J136" s="152"/>
    </row>
    <row r="137" spans="1:192" outlineLevel="1"/>
    <row r="138" spans="1:192">
      <c r="BX138" t="s">
        <v>1118</v>
      </c>
      <c r="CE138" t="s">
        <v>1118</v>
      </c>
    </row>
    <row r="139" spans="1:192" ht="16">
      <c r="A139" s="204" t="s">
        <v>2435</v>
      </c>
      <c r="X139" s="14" t="str">
        <f>"Grazing Intensity (BBB &amp; Mat) for TOL:"&amp;D.TOLDesc</f>
        <v xml:space="preserve">Grazing Intensity (BBB &amp; Mat) for TOL:Spr </v>
      </c>
      <c r="AS139" s="14" t="str">
        <f>"GI (BBT) for TOL:"&amp;D.TOLDesc</f>
        <v xml:space="preserve">GI (BBT) for TOL:Spr </v>
      </c>
      <c r="BO139" s="148" t="str">
        <f>"GI - SW Victoria BBB (&amp;Mat) for TOL:"&amp;D.TOLDesc</f>
        <v xml:space="preserve">GI - SW Victoria BBB (&amp;Mat)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1180</v>
      </c>
      <c r="F140" s="153" t="s">
        <v>273</v>
      </c>
      <c r="G140" s="153" t="s">
        <v>274</v>
      </c>
      <c r="H140" s="153" t="s">
        <v>957</v>
      </c>
      <c r="I140" s="153" t="s">
        <v>952</v>
      </c>
      <c r="J140" s="153" t="s">
        <v>958</v>
      </c>
      <c r="K140" s="153" t="s">
        <v>956</v>
      </c>
      <c r="L140" s="153" t="s">
        <v>829</v>
      </c>
      <c r="M140" s="153" t="s">
        <v>1016</v>
      </c>
      <c r="N140" s="153" t="s">
        <v>378</v>
      </c>
      <c r="O140" s="153" t="s">
        <v>1577</v>
      </c>
      <c r="P140" s="153" t="s">
        <v>1578</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1119</v>
      </c>
      <c r="Y141" s="111"/>
      <c r="Z141" s="111"/>
      <c r="AA141" s="111"/>
      <c r="AB141" s="111"/>
      <c r="AC141" s="111"/>
      <c r="AD141" s="111"/>
      <c r="AE141" s="110" t="s">
        <v>1120</v>
      </c>
      <c r="AF141" s="111"/>
      <c r="AG141" s="111"/>
      <c r="AH141" s="111"/>
      <c r="AI141" s="111"/>
      <c r="AJ141" s="111"/>
      <c r="AK141" s="111"/>
      <c r="AL141" s="110" t="s">
        <v>1121</v>
      </c>
      <c r="AM141" s="111"/>
      <c r="AN141" s="111"/>
      <c r="AO141" s="111"/>
      <c r="AP141" s="111"/>
      <c r="AQ141" s="111"/>
      <c r="AR141" s="111"/>
      <c r="AS141" s="110" t="s">
        <v>1119</v>
      </c>
      <c r="AT141" s="111"/>
      <c r="AU141" s="111"/>
      <c r="AV141" s="111"/>
      <c r="AW141" s="111"/>
      <c r="AX141" s="111"/>
      <c r="AY141" s="111"/>
      <c r="AZ141" s="110" t="s">
        <v>1120</v>
      </c>
      <c r="BA141" s="111"/>
      <c r="BB141" s="111"/>
      <c r="BC141" s="111"/>
      <c r="BD141" s="111"/>
      <c r="BE141" s="111"/>
      <c r="BF141" s="111"/>
      <c r="BG141" s="110" t="s">
        <v>1121</v>
      </c>
      <c r="BH141" s="111"/>
      <c r="BI141" s="111"/>
      <c r="BJ141" s="111"/>
      <c r="BK141" s="111"/>
      <c r="BL141" s="111"/>
      <c r="BM141" s="111"/>
      <c r="BO141" s="138" t="s">
        <v>1119</v>
      </c>
      <c r="BP141" s="111"/>
      <c r="BQ141" s="111"/>
      <c r="BR141" s="111"/>
      <c r="BS141" s="111"/>
      <c r="BT141" s="111"/>
      <c r="BU141" s="146"/>
      <c r="BV141" s="110" t="s">
        <v>1120</v>
      </c>
      <c r="BW141" s="111"/>
      <c r="BX141" s="111"/>
      <c r="BY141" s="111"/>
      <c r="BZ141" s="111"/>
      <c r="CA141" s="111"/>
      <c r="CB141" s="146"/>
      <c r="CC141" s="110" t="s">
        <v>1121</v>
      </c>
      <c r="CD141" s="111"/>
      <c r="CE141" s="111"/>
      <c r="CF141" s="111"/>
      <c r="CG141" s="111"/>
      <c r="CH141" s="111"/>
      <c r="CI141" s="142"/>
      <c r="CJ141" s="138" t="s">
        <v>1119</v>
      </c>
      <c r="CK141" s="111"/>
      <c r="CL141" s="111"/>
      <c r="CM141" s="111"/>
      <c r="CN141" s="111"/>
      <c r="CO141" s="111"/>
      <c r="CP141" s="146"/>
      <c r="CQ141" s="110" t="s">
        <v>1120</v>
      </c>
      <c r="CR141" s="111"/>
      <c r="CS141" s="111"/>
      <c r="CT141" s="111"/>
      <c r="CU141" s="111"/>
      <c r="CV141" s="111"/>
      <c r="CW141" s="146"/>
      <c r="CX141" s="110" t="s">
        <v>1121</v>
      </c>
      <c r="CY141" s="111"/>
      <c r="CZ141" s="111"/>
      <c r="DA141" s="111"/>
      <c r="DB141" s="111"/>
      <c r="DC141" s="111"/>
      <c r="DD141" s="142"/>
      <c r="DE141" s="138" t="s">
        <v>1119</v>
      </c>
      <c r="DF141" s="111"/>
      <c r="DG141" s="111"/>
      <c r="DH141" s="111"/>
      <c r="DI141" s="111"/>
      <c r="DJ141" s="111"/>
      <c r="DK141" s="146"/>
      <c r="DL141" s="110" t="s">
        <v>1120</v>
      </c>
      <c r="DM141" s="111"/>
      <c r="DN141" s="111"/>
      <c r="DO141" s="111"/>
      <c r="DP141" s="111"/>
      <c r="DQ141" s="111"/>
      <c r="DR141" s="146"/>
      <c r="DS141" s="110" t="s">
        <v>1121</v>
      </c>
      <c r="DT141" s="111"/>
      <c r="DU141" s="111"/>
      <c r="DV141" s="111"/>
      <c r="DW141" s="111"/>
      <c r="DX141" s="111"/>
      <c r="DY141" s="142"/>
      <c r="DZ141" s="138" t="s">
        <v>1119</v>
      </c>
      <c r="EA141" s="111"/>
      <c r="EB141" s="111"/>
      <c r="EC141" s="111"/>
      <c r="ED141" s="111"/>
      <c r="EE141" s="111"/>
      <c r="EF141" s="146"/>
      <c r="EG141" s="110" t="s">
        <v>1120</v>
      </c>
      <c r="EH141" s="111"/>
      <c r="EI141" s="111"/>
      <c r="EJ141" s="111"/>
      <c r="EK141" s="111"/>
      <c r="EL141" s="111"/>
      <c r="EM141" s="146"/>
      <c r="EN141" s="110" t="s">
        <v>1121</v>
      </c>
      <c r="EO141" s="111"/>
      <c r="EP141" s="111"/>
      <c r="EQ141" s="111"/>
      <c r="ER141" s="111"/>
      <c r="ES141" s="111"/>
      <c r="ET141" s="142"/>
      <c r="EU141" s="138" t="s">
        <v>1119</v>
      </c>
      <c r="EV141" s="111"/>
      <c r="EW141" s="111"/>
      <c r="EX141" s="111"/>
      <c r="EY141" s="111"/>
      <c r="EZ141" s="111"/>
      <c r="FA141" s="146"/>
      <c r="FB141" s="110" t="s">
        <v>1120</v>
      </c>
      <c r="FC141" s="111"/>
      <c r="FD141" s="111"/>
      <c r="FE141" s="111"/>
      <c r="FF141" s="111"/>
      <c r="FG141" s="111"/>
      <c r="FH141" s="146"/>
      <c r="FI141" s="110" t="s">
        <v>1121</v>
      </c>
      <c r="FJ141" s="111"/>
      <c r="FK141" s="111"/>
      <c r="FL141" s="111"/>
      <c r="FM141" s="111"/>
      <c r="FN141" s="111"/>
      <c r="FO141" s="142"/>
      <c r="FP141" s="138" t="s">
        <v>1119</v>
      </c>
      <c r="FQ141" s="111"/>
      <c r="FR141" s="111"/>
      <c r="FS141" s="111"/>
      <c r="FT141" s="111"/>
      <c r="FU141" s="111"/>
      <c r="FV141" s="146"/>
      <c r="FW141" s="110" t="s">
        <v>1120</v>
      </c>
      <c r="FX141" s="111"/>
      <c r="FY141" s="111"/>
      <c r="FZ141" s="111"/>
      <c r="GA141" s="111"/>
      <c r="GB141" s="111"/>
      <c r="GC141" s="146"/>
      <c r="GD141" s="110" t="s">
        <v>1121</v>
      </c>
      <c r="GE141" s="111"/>
      <c r="GF141" s="111"/>
      <c r="GG141" s="111"/>
      <c r="GH141" s="111"/>
      <c r="GI141" s="111"/>
      <c r="GJ141" s="142"/>
    </row>
    <row r="142" spans="1:192" ht="217.5" outlineLevel="1">
      <c r="A142" s="152">
        <v>1</v>
      </c>
      <c r="B142" s="152"/>
      <c r="C142" s="306"/>
      <c r="D142" s="158" t="b">
        <v>0</v>
      </c>
      <c r="F142" s="303" t="s">
        <v>1181</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4">X142+3</f>
        <v>4</v>
      </c>
      <c r="Z142" s="163">
        <f t="shared" si="44"/>
        <v>7</v>
      </c>
      <c r="AA142" s="163">
        <f t="shared" si="44"/>
        <v>10</v>
      </c>
      <c r="AB142" s="163">
        <f t="shared" si="44"/>
        <v>13</v>
      </c>
      <c r="AC142" s="163">
        <f t="shared" si="44"/>
        <v>16</v>
      </c>
      <c r="AD142" s="163">
        <f t="shared" si="44"/>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5">AS142+3</f>
        <v>4</v>
      </c>
      <c r="AU142" s="163">
        <f t="shared" si="45"/>
        <v>7</v>
      </c>
      <c r="AV142" s="163">
        <f t="shared" si="45"/>
        <v>10</v>
      </c>
      <c r="AW142" s="163">
        <f t="shared" si="45"/>
        <v>13</v>
      </c>
      <c r="AX142" s="163">
        <f t="shared" si="45"/>
        <v>16</v>
      </c>
      <c r="AY142" s="163">
        <f t="shared" si="45"/>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6">X143</f>
        <v>2:3</v>
      </c>
      <c r="Z143" s="166" t="str">
        <f t="shared" si="46"/>
        <v>2:3</v>
      </c>
      <c r="AA143" s="166" t="str">
        <f t="shared" si="46"/>
        <v>2:3</v>
      </c>
      <c r="AB143" s="166" t="str">
        <f t="shared" si="46"/>
        <v>2:3</v>
      </c>
      <c r="AC143" s="166" t="str">
        <f t="shared" si="46"/>
        <v>2:3</v>
      </c>
      <c r="AD143" s="166" t="str">
        <f t="shared" si="46"/>
        <v>2:3</v>
      </c>
      <c r="AE143" s="152"/>
      <c r="AF143" s="152"/>
      <c r="AG143" s="152"/>
      <c r="AH143" s="152"/>
      <c r="AI143" s="152"/>
      <c r="AJ143" s="152"/>
      <c r="AK143" s="152"/>
      <c r="AS143" s="166" t="str">
        <f t="shared" ref="AS143:AY144" si="47">X143</f>
        <v>2:3</v>
      </c>
      <c r="AT143" s="166" t="str">
        <f t="shared" si="47"/>
        <v>2:3</v>
      </c>
      <c r="AU143" s="166" t="str">
        <f t="shared" si="47"/>
        <v>2:3</v>
      </c>
      <c r="AV143" s="166" t="str">
        <f t="shared" si="47"/>
        <v>2:3</v>
      </c>
      <c r="AW143" s="166" t="str">
        <f t="shared" si="47"/>
        <v>2:3</v>
      </c>
      <c r="AX143" s="166" t="str">
        <f t="shared" si="47"/>
        <v>2:3</v>
      </c>
      <c r="AY143" s="166" t="str">
        <f t="shared" si="47"/>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8">Y142&amp;":"&amp;Y142+1</f>
        <v>4:5</v>
      </c>
      <c r="Z144" s="167" t="str">
        <f t="shared" si="48"/>
        <v>7:8</v>
      </c>
      <c r="AA144" s="167" t="str">
        <f t="shared" si="48"/>
        <v>10:11</v>
      </c>
      <c r="AB144" s="167" t="str">
        <f t="shared" si="48"/>
        <v>13:14</v>
      </c>
      <c r="AC144" s="167" t="str">
        <f t="shared" si="48"/>
        <v>16:17</v>
      </c>
      <c r="AD144" s="167" t="str">
        <f t="shared" si="48"/>
        <v>19:20</v>
      </c>
      <c r="AE144" s="152"/>
      <c r="AF144" s="152"/>
      <c r="AG144" s="152"/>
      <c r="AH144" s="152"/>
      <c r="AI144" s="152"/>
      <c r="AJ144" s="152"/>
      <c r="AK144" s="152"/>
      <c r="AS144" s="166" t="str">
        <f t="shared" si="47"/>
        <v>1:2</v>
      </c>
      <c r="AT144" s="166" t="str">
        <f t="shared" si="47"/>
        <v>4:5</v>
      </c>
      <c r="AU144" s="166" t="str">
        <f t="shared" si="47"/>
        <v>7:8</v>
      </c>
      <c r="AV144" s="166" t="str">
        <f t="shared" si="47"/>
        <v>10:11</v>
      </c>
      <c r="AW144" s="166" t="str">
        <f t="shared" si="47"/>
        <v>13:14</v>
      </c>
      <c r="AX144" s="166" t="str">
        <f t="shared" si="47"/>
        <v>16:17</v>
      </c>
      <c r="AY144" s="166" t="str">
        <f t="shared" si="47"/>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9">X145</f>
        <v>0:1</v>
      </c>
      <c r="Z145" s="166" t="str">
        <f t="shared" si="49"/>
        <v>0:1</v>
      </c>
      <c r="AA145" s="166" t="str">
        <f t="shared" si="49"/>
        <v>0:1</v>
      </c>
      <c r="AB145" s="166" t="str">
        <f t="shared" si="49"/>
        <v>0:1</v>
      </c>
      <c r="AC145" s="166" t="str">
        <f t="shared" si="49"/>
        <v>0:1</v>
      </c>
      <c r="AD145" s="166" t="str">
        <f t="shared" si="49"/>
        <v>0:1</v>
      </c>
      <c r="AE145" s="152"/>
      <c r="AF145" s="152"/>
      <c r="AG145" s="152"/>
      <c r="AH145" s="152"/>
      <c r="AI145" s="152"/>
      <c r="AJ145" s="152"/>
      <c r="AK145" s="152"/>
      <c r="AS145" s="168" t="s">
        <v>159</v>
      </c>
      <c r="AT145" s="166" t="str">
        <f t="shared" ref="AT145:AY145" si="50">AS145</f>
        <v>3:4</v>
      </c>
      <c r="AU145" s="166" t="str">
        <f t="shared" si="50"/>
        <v>3:4</v>
      </c>
      <c r="AV145" s="166" t="str">
        <f t="shared" si="50"/>
        <v>3:4</v>
      </c>
      <c r="AW145" s="166" t="str">
        <f t="shared" si="50"/>
        <v>3:4</v>
      </c>
      <c r="AX145" s="166" t="str">
        <f t="shared" si="50"/>
        <v>3:4</v>
      </c>
      <c r="AY145" s="166" t="str">
        <f t="shared" si="50"/>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2437</v>
      </c>
      <c r="X148" s="14" t="str">
        <f>"Grazing Intensity (BBB &amp; Mat) for TOL:"&amp;D.TOLDesc</f>
        <v xml:space="preserve">Grazing Intensity (BBB &amp; Mat) for TOL:Spr </v>
      </c>
      <c r="AS148" s="14" t="str">
        <f>"GI (BBT) for TOL:"&amp;D.TOLDesc</f>
        <v xml:space="preserve">GI (BBT) for TOL:Spr </v>
      </c>
      <c r="BO148" s="148" t="str">
        <f>"GI - SW Victoria BBB (&amp;Mat) for TOL:"&amp;D.TOLDesc</f>
        <v xml:space="preserve">GI - SW Victoria BBB (&amp;Mat)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1180</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1723</v>
      </c>
      <c r="F163" s="152" t="s">
        <v>1724</v>
      </c>
      <c r="G163" s="152" t="s">
        <v>2179</v>
      </c>
      <c r="H163" s="152" t="s">
        <v>2024</v>
      </c>
      <c r="I163" s="152"/>
      <c r="J163" s="152" t="s">
        <v>1065</v>
      </c>
      <c r="K163" s="152"/>
      <c r="L163" s="152"/>
      <c r="M163" s="152"/>
      <c r="N163" s="152"/>
    </row>
    <row r="164" spans="1:20" ht="61.5" outlineLevel="1">
      <c r="C164" s="187" t="s">
        <v>900</v>
      </c>
      <c r="D164" s="152"/>
      <c r="E164" s="152"/>
      <c r="F164" s="152"/>
      <c r="G164" s="152"/>
      <c r="J164" s="152" t="s">
        <v>1066</v>
      </c>
      <c r="K164" s="152" t="s">
        <v>949</v>
      </c>
      <c r="L164" s="152"/>
      <c r="M164" s="152"/>
      <c r="N164" s="152"/>
    </row>
    <row r="165" spans="1:20" outlineLevel="1">
      <c r="A165">
        <v>1</v>
      </c>
      <c r="B165" t="s">
        <v>1062</v>
      </c>
      <c r="C165" s="152">
        <f t="shared" ref="C165:C170" si="51">INDEX($D165:$H165,1,d.Region)</f>
        <v>0</v>
      </c>
      <c r="D165" s="158">
        <v>0</v>
      </c>
      <c r="E165" s="158">
        <v>0</v>
      </c>
      <c r="F165" s="158">
        <v>0</v>
      </c>
      <c r="G165" s="158">
        <v>0</v>
      </c>
      <c r="H165" s="158">
        <v>0</v>
      </c>
      <c r="J165" s="394">
        <f t="shared" ref="J165:J170" si="52">ROUND(7*30.4+$C165,0)</f>
        <v>213</v>
      </c>
      <c r="K165" s="152">
        <f t="shared" ref="K165:K170" si="53">7+$C165/30.5</f>
        <v>7</v>
      </c>
      <c r="L165" s="152"/>
      <c r="M165" s="152"/>
      <c r="N165" s="152"/>
    </row>
    <row r="166" spans="1:20" outlineLevel="1">
      <c r="A166">
        <v>2</v>
      </c>
      <c r="B166" t="s">
        <v>1064</v>
      </c>
      <c r="C166" s="152">
        <f t="shared" si="51"/>
        <v>14</v>
      </c>
      <c r="D166" s="158">
        <v>14</v>
      </c>
      <c r="E166" s="158">
        <v>14</v>
      </c>
      <c r="F166" s="158">
        <v>14</v>
      </c>
      <c r="G166" s="158">
        <v>14</v>
      </c>
      <c r="H166" s="158">
        <v>14</v>
      </c>
      <c r="J166" s="394">
        <f t="shared" si="52"/>
        <v>227</v>
      </c>
      <c r="K166" s="152">
        <f t="shared" si="53"/>
        <v>7.4590163934426226</v>
      </c>
      <c r="L166" s="152"/>
      <c r="M166" s="152"/>
      <c r="N166" s="152"/>
    </row>
    <row r="167" spans="1:20" outlineLevel="1">
      <c r="A167">
        <v>3</v>
      </c>
      <c r="B167" t="s">
        <v>1063</v>
      </c>
      <c r="C167" s="152">
        <f t="shared" si="51"/>
        <v>35</v>
      </c>
      <c r="D167" s="158">
        <v>35</v>
      </c>
      <c r="E167" s="158">
        <v>35</v>
      </c>
      <c r="F167" s="158">
        <v>35</v>
      </c>
      <c r="G167" s="158">
        <v>35</v>
      </c>
      <c r="H167" s="158">
        <v>35</v>
      </c>
      <c r="J167" s="394">
        <f t="shared" si="52"/>
        <v>248</v>
      </c>
      <c r="K167" s="152">
        <f t="shared" si="53"/>
        <v>8.1475409836065573</v>
      </c>
      <c r="L167" s="152"/>
      <c r="M167" s="152"/>
      <c r="N167" s="152"/>
    </row>
    <row r="168" spans="1:20" outlineLevel="1">
      <c r="A168">
        <v>4</v>
      </c>
      <c r="B168" t="s">
        <v>905</v>
      </c>
      <c r="C168" s="152">
        <f t="shared" si="51"/>
        <v>49</v>
      </c>
      <c r="D168" s="158">
        <v>49</v>
      </c>
      <c r="E168" s="158">
        <v>49</v>
      </c>
      <c r="F168" s="158">
        <v>49</v>
      </c>
      <c r="G168" s="158">
        <v>49</v>
      </c>
      <c r="H168" s="158">
        <v>49</v>
      </c>
      <c r="J168" s="394">
        <f t="shared" si="52"/>
        <v>262</v>
      </c>
      <c r="K168" s="152">
        <f t="shared" si="53"/>
        <v>8.6065573770491799</v>
      </c>
      <c r="L168" s="152"/>
      <c r="M168" s="152"/>
      <c r="N168" s="152"/>
    </row>
    <row r="169" spans="1:20" outlineLevel="1">
      <c r="A169">
        <v>5</v>
      </c>
      <c r="B169" t="s">
        <v>929</v>
      </c>
      <c r="C169" s="152">
        <f t="shared" si="51"/>
        <v>63</v>
      </c>
      <c r="D169" s="158">
        <v>63</v>
      </c>
      <c r="E169" s="158">
        <v>63</v>
      </c>
      <c r="F169" s="158">
        <v>56</v>
      </c>
      <c r="G169" s="158">
        <v>56</v>
      </c>
      <c r="H169" s="158">
        <v>63</v>
      </c>
      <c r="J169" s="394">
        <f t="shared" si="52"/>
        <v>276</v>
      </c>
      <c r="K169" s="152">
        <f t="shared" si="53"/>
        <v>9.0655737704918025</v>
      </c>
      <c r="L169" s="152"/>
      <c r="M169" s="152"/>
      <c r="N169" s="152"/>
    </row>
    <row r="170" spans="1:20" outlineLevel="1">
      <c r="A170">
        <v>6</v>
      </c>
      <c r="B170" t="s">
        <v>1433</v>
      </c>
      <c r="C170" s="152">
        <f t="shared" si="51"/>
        <v>0</v>
      </c>
      <c r="D170" s="124">
        <f>D165</f>
        <v>0</v>
      </c>
      <c r="E170" s="124">
        <f>E165</f>
        <v>0</v>
      </c>
      <c r="F170" s="124">
        <f>F165</f>
        <v>0</v>
      </c>
      <c r="G170" s="124">
        <f>G165</f>
        <v>0</v>
      </c>
      <c r="H170" s="124">
        <f>H165</f>
        <v>0</v>
      </c>
      <c r="J170" s="394">
        <f t="shared" si="52"/>
        <v>213</v>
      </c>
      <c r="K170" s="152">
        <f t="shared" si="53"/>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1191</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1723</v>
      </c>
      <c r="J174" s="157"/>
      <c r="K174" s="157"/>
      <c r="L174" s="157" t="s">
        <v>1724</v>
      </c>
      <c r="M174" s="157"/>
      <c r="N174" s="157"/>
      <c r="O174" s="157" t="s">
        <v>2179</v>
      </c>
      <c r="P174" s="157"/>
      <c r="Q174" s="157"/>
      <c r="R174" s="157" t="s">
        <v>2024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1197</v>
      </c>
      <c r="D176" s="153" t="s">
        <v>1197</v>
      </c>
      <c r="E176" s="153" t="s">
        <v>1197</v>
      </c>
      <c r="F176" s="152" t="s">
        <v>1194</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4">INDEX($F177:$T177,$174:$174+(d.Region-1)*3)</f>
        <v>1.5</v>
      </c>
      <c r="D177" s="205">
        <f t="shared" si="54"/>
        <v>1.5</v>
      </c>
      <c r="E177" s="205">
        <f t="shared" si="54"/>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2041</v>
      </c>
    </row>
    <row r="178" spans="1:192" outlineLevel="1">
      <c r="A178" s="152">
        <v>2</v>
      </c>
      <c r="B178" s="152" t="s">
        <v>1192</v>
      </c>
      <c r="C178" s="205">
        <f t="shared" si="54"/>
        <v>1</v>
      </c>
      <c r="D178" s="205">
        <f t="shared" si="54"/>
        <v>1</v>
      </c>
      <c r="E178" s="205">
        <f t="shared" si="54"/>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1193</v>
      </c>
      <c r="C179" s="205">
        <f t="shared" si="54"/>
        <v>2</v>
      </c>
      <c r="D179" s="205">
        <f t="shared" si="54"/>
        <v>2</v>
      </c>
      <c r="E179" s="205">
        <f t="shared" si="54"/>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1354</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1723</v>
      </c>
      <c r="J183" s="157"/>
      <c r="K183" s="157"/>
      <c r="L183" s="157" t="s">
        <v>1724</v>
      </c>
      <c r="M183" s="157"/>
      <c r="N183" s="157"/>
      <c r="O183" s="157" t="s">
        <v>2179</v>
      </c>
      <c r="P183" s="157"/>
      <c r="Q183" s="157"/>
      <c r="R183" s="157" t="s">
        <v>2024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1062</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1064</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1063</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1433</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2330</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AH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ref="AI197:BN197" si="64">INDEX(LMU_Data,(AI$196*$A$196)+$A197,(d.Region-1)*15+AI$195)</f>
        <v>15</v>
      </c>
      <c r="AJ197" s="128">
        <f t="shared" si="64"/>
        <v>28</v>
      </c>
      <c r="AK197" s="128">
        <f t="shared" si="64"/>
        <v>34</v>
      </c>
      <c r="AL197" s="128">
        <f t="shared" si="64"/>
        <v>16</v>
      </c>
      <c r="AM197" s="128">
        <f t="shared" si="64"/>
        <v>27</v>
      </c>
      <c r="AN197" s="128">
        <f t="shared" si="64"/>
        <v>33</v>
      </c>
      <c r="AO197" s="128">
        <f t="shared" si="64"/>
        <v>17</v>
      </c>
      <c r="AP197" s="128">
        <f t="shared" si="64"/>
        <v>26</v>
      </c>
      <c r="AQ197" s="128">
        <f t="shared" si="64"/>
        <v>31</v>
      </c>
      <c r="AR197" s="128">
        <f t="shared" si="64"/>
        <v>4</v>
      </c>
      <c r="AS197" s="128">
        <f t="shared" si="64"/>
        <v>5</v>
      </c>
      <c r="AT197" s="128">
        <f t="shared" si="64"/>
        <v>7</v>
      </c>
      <c r="AU197" s="128">
        <f t="shared" si="64"/>
        <v>32</v>
      </c>
      <c r="AV197" s="128">
        <f t="shared" si="64"/>
        <v>23</v>
      </c>
      <c r="AW197" s="128">
        <f t="shared" si="64"/>
        <v>24</v>
      </c>
      <c r="AX197" s="128">
        <f t="shared" si="64"/>
        <v>25</v>
      </c>
      <c r="AY197" s="128">
        <f t="shared" si="64"/>
        <v>26</v>
      </c>
      <c r="AZ197" s="128">
        <f t="shared" si="64"/>
        <v>27</v>
      </c>
      <c r="BA197" s="128">
        <f t="shared" si="64"/>
        <v>28</v>
      </c>
      <c r="BB197" s="128">
        <f t="shared" si="64"/>
        <v>29</v>
      </c>
      <c r="BC197" s="128">
        <f t="shared" si="64"/>
        <v>30</v>
      </c>
      <c r="BD197" s="128">
        <f t="shared" si="64"/>
        <v>12</v>
      </c>
      <c r="BE197" s="128">
        <f t="shared" si="64"/>
        <v>13</v>
      </c>
      <c r="BF197" s="128">
        <f t="shared" si="64"/>
        <v>11</v>
      </c>
      <c r="BG197" s="128">
        <f t="shared" si="64"/>
        <v>1</v>
      </c>
      <c r="BH197" s="128">
        <f t="shared" si="64"/>
        <v>28</v>
      </c>
      <c r="BI197" s="128">
        <f t="shared" si="64"/>
        <v>34</v>
      </c>
      <c r="BJ197" s="128">
        <f t="shared" si="64"/>
        <v>27</v>
      </c>
      <c r="BK197" s="128">
        <f t="shared" si="64"/>
        <v>23</v>
      </c>
      <c r="BL197" s="128">
        <f t="shared" si="64"/>
        <v>24</v>
      </c>
      <c r="BM197" s="128">
        <f t="shared" si="64"/>
        <v>25</v>
      </c>
      <c r="BN197" s="128">
        <f t="shared" si="64"/>
        <v>26</v>
      </c>
      <c r="BO197" s="128">
        <f t="shared" ref="BO197:CT197" si="65">INDEX(LMU_Data,(BO$196*$A$196)+$A197,(d.Region-1)*15+BO$195)</f>
        <v>27</v>
      </c>
      <c r="BP197" s="128">
        <f t="shared" si="65"/>
        <v>28</v>
      </c>
      <c r="BQ197" s="128">
        <f t="shared" si="65"/>
        <v>29</v>
      </c>
      <c r="BR197" s="128">
        <f t="shared" si="65"/>
        <v>30</v>
      </c>
      <c r="BS197" s="128">
        <f t="shared" si="65"/>
        <v>12</v>
      </c>
      <c r="BT197" s="128">
        <f t="shared" si="65"/>
        <v>13</v>
      </c>
      <c r="BU197" s="128">
        <f t="shared" si="65"/>
        <v>27</v>
      </c>
      <c r="BV197" s="128">
        <f t="shared" si="65"/>
        <v>17</v>
      </c>
      <c r="BW197" s="128">
        <f t="shared" si="65"/>
        <v>26</v>
      </c>
      <c r="BX197" s="128">
        <f t="shared" si="65"/>
        <v>31</v>
      </c>
      <c r="BY197" s="128">
        <f t="shared" si="65"/>
        <v>4</v>
      </c>
      <c r="BZ197" s="128" t="str">
        <f t="shared" si="65"/>
        <v>-</v>
      </c>
      <c r="CA197" s="128" t="str">
        <f t="shared" si="65"/>
        <v>-</v>
      </c>
      <c r="CB197" s="128" t="str">
        <f t="shared" si="65"/>
        <v>-</v>
      </c>
      <c r="CC197" s="128" t="str">
        <f t="shared" si="65"/>
        <v>-</v>
      </c>
      <c r="CD197" s="128" t="str">
        <f t="shared" si="65"/>
        <v>-</v>
      </c>
      <c r="CE197" s="128" t="str">
        <f t="shared" si="65"/>
        <v>-</v>
      </c>
      <c r="CF197" s="128" t="str">
        <f t="shared" si="65"/>
        <v>-</v>
      </c>
      <c r="CG197" s="128" t="str">
        <f t="shared" si="65"/>
        <v>-</v>
      </c>
      <c r="CH197" s="128" t="str">
        <f t="shared" si="65"/>
        <v>-</v>
      </c>
      <c r="CI197" s="128" t="str">
        <f t="shared" si="65"/>
        <v>-</v>
      </c>
      <c r="CJ197" s="128" t="str">
        <f t="shared" si="65"/>
        <v>-</v>
      </c>
      <c r="CK197" s="128" t="str">
        <f t="shared" si="65"/>
        <v>-</v>
      </c>
      <c r="CL197" s="128" t="str">
        <f t="shared" si="65"/>
        <v>-</v>
      </c>
      <c r="CM197" s="128" t="str">
        <f t="shared" si="65"/>
        <v>-</v>
      </c>
      <c r="CN197" s="128" t="str">
        <f t="shared" si="65"/>
        <v>-</v>
      </c>
      <c r="CO197" s="128" t="str">
        <f t="shared" si="65"/>
        <v>-</v>
      </c>
      <c r="CP197" s="128" t="str">
        <f t="shared" si="65"/>
        <v>-</v>
      </c>
      <c r="CQ197" s="128" t="str">
        <f t="shared" si="65"/>
        <v>-</v>
      </c>
      <c r="CR197" s="128" t="str">
        <f t="shared" si="65"/>
        <v>-</v>
      </c>
      <c r="CS197" s="128" t="str">
        <f t="shared" si="65"/>
        <v>-</v>
      </c>
      <c r="CT197" s="128" t="str">
        <f t="shared" si="65"/>
        <v>-</v>
      </c>
      <c r="CU197" s="128" t="str">
        <f t="shared" ref="CU197:DR197" si="66">INDEX(LMU_Data,(CU$196*$A$196)+$A197,(d.Region-1)*15+CU$195)</f>
        <v>-</v>
      </c>
      <c r="CV197" s="128" t="str">
        <f t="shared" si="66"/>
        <v>-</v>
      </c>
      <c r="CW197" s="128" t="str">
        <f t="shared" si="66"/>
        <v>-</v>
      </c>
      <c r="CX197" s="128" t="str">
        <f t="shared" si="66"/>
        <v>-</v>
      </c>
      <c r="CY197" s="128" t="str">
        <f t="shared" si="66"/>
        <v>-</v>
      </c>
      <c r="CZ197" s="128" t="str">
        <f t="shared" si="66"/>
        <v>-</v>
      </c>
      <c r="DA197" s="128" t="str">
        <f t="shared" si="66"/>
        <v>-</v>
      </c>
      <c r="DB197" s="128" t="str">
        <f t="shared" si="66"/>
        <v>-</v>
      </c>
      <c r="DC197" s="128" t="str">
        <f t="shared" si="66"/>
        <v>-</v>
      </c>
      <c r="DD197" s="128" t="str">
        <f t="shared" si="66"/>
        <v>-</v>
      </c>
      <c r="DE197" s="128" t="str">
        <f t="shared" si="66"/>
        <v>-</v>
      </c>
      <c r="DF197" s="128" t="str">
        <f t="shared" si="66"/>
        <v>-</v>
      </c>
      <c r="DG197" s="128" t="str">
        <f t="shared" si="66"/>
        <v>-</v>
      </c>
      <c r="DH197" s="128" t="str">
        <f t="shared" si="66"/>
        <v>-</v>
      </c>
      <c r="DI197" s="128" t="str">
        <f t="shared" si="66"/>
        <v>-</v>
      </c>
      <c r="DJ197" s="128" t="str">
        <f t="shared" si="66"/>
        <v>-</v>
      </c>
      <c r="DK197" s="128" t="str">
        <f t="shared" si="66"/>
        <v>-</v>
      </c>
      <c r="DL197" s="128" t="str">
        <f t="shared" si="66"/>
        <v>-</v>
      </c>
      <c r="DM197" s="128" t="str">
        <f t="shared" si="66"/>
        <v>-</v>
      </c>
      <c r="DN197" s="128" t="str">
        <f t="shared" si="66"/>
        <v>-</v>
      </c>
      <c r="DO197" s="128" t="str">
        <f t="shared" si="66"/>
        <v>-</v>
      </c>
      <c r="DP197" s="128" t="str">
        <f t="shared" si="66"/>
        <v>-</v>
      </c>
      <c r="DQ197" s="128" t="str">
        <f t="shared" si="66"/>
        <v>-</v>
      </c>
      <c r="DR197" s="128" t="str">
        <f t="shared" si="66"/>
        <v>-</v>
      </c>
    </row>
    <row r="198" spans="1:122" outlineLevel="1">
      <c r="B198" t="s">
        <v>877</v>
      </c>
      <c r="C198" s="103" t="str">
        <f>IF(C$197="-",":",TEXT(C$197,"0")&amp;":"&amp;TEXT(C$197+1,"0"))&amp;","&amp;TEXT(C$196,"0")&amp;":"&amp;TEXT(C$196+1,"0")</f>
        <v>:,0:1</v>
      </c>
      <c r="D198" s="103" t="str">
        <f t="shared" ref="D198:BO198" si="67">IF(D$197="-",":",TEXT(D$197,"0")&amp;":"&amp;TEXT(D$197+1,"0"))&amp;","&amp;TEXT(D$196,"0")&amp;":"&amp;TEXT(D$196+1,"0")</f>
        <v>:,0:1</v>
      </c>
      <c r="E198" s="103" t="str">
        <f t="shared" si="67"/>
        <v>:,0:1</v>
      </c>
      <c r="F198" s="103" t="str">
        <f t="shared" si="67"/>
        <v>:,0:1</v>
      </c>
      <c r="G198" s="103" t="str">
        <f t="shared" si="67"/>
        <v>:,0:1</v>
      </c>
      <c r="H198" s="103" t="str">
        <f t="shared" si="67"/>
        <v>:,0:1</v>
      </c>
      <c r="I198" s="103" t="str">
        <f t="shared" si="67"/>
        <v>:,0:1</v>
      </c>
      <c r="J198" s="103" t="str">
        <f t="shared" si="67"/>
        <v>:,0:1</v>
      </c>
      <c r="K198" s="103" t="str">
        <f t="shared" si="67"/>
        <v>:,0:1</v>
      </c>
      <c r="L198" s="103" t="str">
        <f t="shared" si="67"/>
        <v>:,0:1</v>
      </c>
      <c r="M198" s="103" t="str">
        <f t="shared" si="67"/>
        <v>:,0:1</v>
      </c>
      <c r="N198" s="103" t="str">
        <f t="shared" si="67"/>
        <v>:,0:1</v>
      </c>
      <c r="O198" s="103" t="str">
        <f t="shared" si="67"/>
        <v>:,0:1</v>
      </c>
      <c r="P198" s="103" t="str">
        <f t="shared" si="67"/>
        <v>:,0:1</v>
      </c>
      <c r="Q198" s="103" t="str">
        <f t="shared" si="67"/>
        <v>:,0:1</v>
      </c>
      <c r="R198" s="103" t="str">
        <f t="shared" si="67"/>
        <v>:,1:2</v>
      </c>
      <c r="S198" s="103" t="str">
        <f t="shared" si="67"/>
        <v>:,1:2</v>
      </c>
      <c r="T198" s="103" t="str">
        <f t="shared" si="67"/>
        <v>:,1:2</v>
      </c>
      <c r="U198" s="103" t="str">
        <f t="shared" si="67"/>
        <v>:,1:2</v>
      </c>
      <c r="V198" s="103" t="str">
        <f t="shared" si="67"/>
        <v>:,1:2</v>
      </c>
      <c r="W198" s="103" t="str">
        <f t="shared" si="67"/>
        <v>:,1:2</v>
      </c>
      <c r="X198" s="103" t="str">
        <f t="shared" si="67"/>
        <v>:,1:2</v>
      </c>
      <c r="Y198" s="103" t="str">
        <f t="shared" si="67"/>
        <v>:,1:2</v>
      </c>
      <c r="Z198" s="103" t="str">
        <f t="shared" si="67"/>
        <v>:,1:2</v>
      </c>
      <c r="AA198" s="103" t="str">
        <f t="shared" si="67"/>
        <v>:,1:2</v>
      </c>
      <c r="AB198" s="103" t="str">
        <f t="shared" si="67"/>
        <v>:,1:2</v>
      </c>
      <c r="AC198" s="103" t="str">
        <f t="shared" si="67"/>
        <v>:,1:2</v>
      </c>
      <c r="AD198" s="103" t="str">
        <f t="shared" si="67"/>
        <v>:,1:2</v>
      </c>
      <c r="AE198" s="103" t="str">
        <f t="shared" si="67"/>
        <v>:,1:2</v>
      </c>
      <c r="AF198" s="103" t="str">
        <f t="shared" si="67"/>
        <v>:,1:2</v>
      </c>
      <c r="AG198" s="103" t="str">
        <f t="shared" si="67"/>
        <v>1:2,2:3</v>
      </c>
      <c r="AH198" s="103" t="str">
        <f t="shared" si="67"/>
        <v>14:15,2:3</v>
      </c>
      <c r="AI198" s="103" t="str">
        <f t="shared" si="67"/>
        <v>15:16,2:3</v>
      </c>
      <c r="AJ198" s="103" t="str">
        <f t="shared" si="67"/>
        <v>28:29,2:3</v>
      </c>
      <c r="AK198" s="103" t="str">
        <f t="shared" si="67"/>
        <v>34:35,2:3</v>
      </c>
      <c r="AL198" s="103" t="str">
        <f t="shared" si="67"/>
        <v>16:17,2:3</v>
      </c>
      <c r="AM198" s="103" t="str">
        <f t="shared" si="67"/>
        <v>27:28,2:3</v>
      </c>
      <c r="AN198" s="103" t="str">
        <f t="shared" si="67"/>
        <v>33:34,2:3</v>
      </c>
      <c r="AO198" s="103" t="str">
        <f t="shared" si="67"/>
        <v>17:18,2:3</v>
      </c>
      <c r="AP198" s="103" t="str">
        <f t="shared" si="67"/>
        <v>26:27,2:3</v>
      </c>
      <c r="AQ198" s="103" t="str">
        <f t="shared" si="67"/>
        <v>31:32,2:3</v>
      </c>
      <c r="AR198" s="103" t="str">
        <f t="shared" si="67"/>
        <v>4:5,2:3</v>
      </c>
      <c r="AS198" s="103" t="str">
        <f t="shared" si="67"/>
        <v>5:6,2:3</v>
      </c>
      <c r="AT198" s="103" t="str">
        <f t="shared" si="67"/>
        <v>7:8,2:3</v>
      </c>
      <c r="AU198" s="103" t="str">
        <f t="shared" si="67"/>
        <v>32:33,2:3</v>
      </c>
      <c r="AV198" s="103" t="str">
        <f t="shared" si="67"/>
        <v>23:24,3:4</v>
      </c>
      <c r="AW198" s="103" t="str">
        <f t="shared" si="67"/>
        <v>24:25,3:4</v>
      </c>
      <c r="AX198" s="103" t="str">
        <f t="shared" si="67"/>
        <v>25:26,3:4</v>
      </c>
      <c r="AY198" s="103" t="str">
        <f t="shared" si="67"/>
        <v>26:27,3:4</v>
      </c>
      <c r="AZ198" s="103" t="str">
        <f t="shared" si="67"/>
        <v>27:28,3:4</v>
      </c>
      <c r="BA198" s="103" t="str">
        <f t="shared" si="67"/>
        <v>28:29,3:4</v>
      </c>
      <c r="BB198" s="103" t="str">
        <f t="shared" si="67"/>
        <v>29:30,3:4</v>
      </c>
      <c r="BC198" s="103" t="str">
        <f t="shared" si="67"/>
        <v>30:31,3:4</v>
      </c>
      <c r="BD198" s="103" t="str">
        <f t="shared" si="67"/>
        <v>12:13,3:4</v>
      </c>
      <c r="BE198" s="103" t="str">
        <f t="shared" si="67"/>
        <v>13:14,3:4</v>
      </c>
      <c r="BF198" s="103" t="str">
        <f t="shared" si="67"/>
        <v>11:12,3:4</v>
      </c>
      <c r="BG198" s="103" t="str">
        <f t="shared" si="67"/>
        <v>1:2,3:4</v>
      </c>
      <c r="BH198" s="103" t="str">
        <f t="shared" si="67"/>
        <v>28:29,3:4</v>
      </c>
      <c r="BI198" s="103" t="str">
        <f t="shared" si="67"/>
        <v>34:35,3:4</v>
      </c>
      <c r="BJ198" s="103" t="str">
        <f t="shared" si="67"/>
        <v>27:28,3:4</v>
      </c>
      <c r="BK198" s="103" t="str">
        <f t="shared" si="67"/>
        <v>23:24,4:5</v>
      </c>
      <c r="BL198" s="103" t="str">
        <f t="shared" si="67"/>
        <v>24:25,4:5</v>
      </c>
      <c r="BM198" s="103" t="str">
        <f t="shared" si="67"/>
        <v>25:26,4:5</v>
      </c>
      <c r="BN198" s="103" t="str">
        <f t="shared" si="67"/>
        <v>26:27,4:5</v>
      </c>
      <c r="BO198" s="103" t="str">
        <f t="shared" si="67"/>
        <v>27:28,4:5</v>
      </c>
      <c r="BP198" s="103" t="str">
        <f t="shared" ref="BP198:DR198" si="68">IF(BP$197="-",":",TEXT(BP$197,"0")&amp;":"&amp;TEXT(BP$197+1,"0"))&amp;","&amp;TEXT(BP$196,"0")&amp;":"&amp;TEXT(BP$196+1,"0")</f>
        <v>28:29,4:5</v>
      </c>
      <c r="BQ198" s="103" t="str">
        <f t="shared" si="68"/>
        <v>29:30,4:5</v>
      </c>
      <c r="BR198" s="103" t="str">
        <f t="shared" si="68"/>
        <v>30:31,4:5</v>
      </c>
      <c r="BS198" s="103" t="str">
        <f t="shared" si="68"/>
        <v>12:13,4:5</v>
      </c>
      <c r="BT198" s="103" t="str">
        <f t="shared" si="68"/>
        <v>13:14,4:5</v>
      </c>
      <c r="BU198" s="103" t="str">
        <f t="shared" si="68"/>
        <v>27:28,4:5</v>
      </c>
      <c r="BV198" s="103" t="str">
        <f t="shared" si="68"/>
        <v>17:18,4:5</v>
      </c>
      <c r="BW198" s="103" t="str">
        <f t="shared" si="68"/>
        <v>26:27,4:5</v>
      </c>
      <c r="BX198" s="103" t="str">
        <f t="shared" si="68"/>
        <v>31:32,4:5</v>
      </c>
      <c r="BY198" s="103" t="str">
        <f t="shared" si="68"/>
        <v>4:5,4:5</v>
      </c>
      <c r="BZ198" s="103" t="str">
        <f t="shared" si="68"/>
        <v>:,5:6</v>
      </c>
      <c r="CA198" s="103" t="str">
        <f t="shared" si="68"/>
        <v>:,5:6</v>
      </c>
      <c r="CB198" s="103" t="str">
        <f t="shared" si="68"/>
        <v>:,5:6</v>
      </c>
      <c r="CC198" s="103" t="str">
        <f t="shared" si="68"/>
        <v>:,5:6</v>
      </c>
      <c r="CD198" s="103" t="str">
        <f t="shared" si="68"/>
        <v>:,5:6</v>
      </c>
      <c r="CE198" s="103" t="str">
        <f t="shared" si="68"/>
        <v>:,5:6</v>
      </c>
      <c r="CF198" s="103" t="str">
        <f t="shared" si="68"/>
        <v>:,5:6</v>
      </c>
      <c r="CG198" s="103" t="str">
        <f t="shared" si="68"/>
        <v>:,5:6</v>
      </c>
      <c r="CH198" s="103" t="str">
        <f t="shared" si="68"/>
        <v>:,5:6</v>
      </c>
      <c r="CI198" s="103" t="str">
        <f t="shared" si="68"/>
        <v>:,5:6</v>
      </c>
      <c r="CJ198" s="103" t="str">
        <f t="shared" si="68"/>
        <v>:,5:6</v>
      </c>
      <c r="CK198" s="103" t="str">
        <f t="shared" si="68"/>
        <v>:,5:6</v>
      </c>
      <c r="CL198" s="103" t="str">
        <f t="shared" si="68"/>
        <v>:,5:6</v>
      </c>
      <c r="CM198" s="103" t="str">
        <f t="shared" si="68"/>
        <v>:,5:6</v>
      </c>
      <c r="CN198" s="103" t="str">
        <f t="shared" si="68"/>
        <v>:,5:6</v>
      </c>
      <c r="CO198" s="103" t="str">
        <f t="shared" si="68"/>
        <v>:,6:7</v>
      </c>
      <c r="CP198" s="103" t="str">
        <f t="shared" si="68"/>
        <v>:,6:7</v>
      </c>
      <c r="CQ198" s="103" t="str">
        <f t="shared" si="68"/>
        <v>:,6:7</v>
      </c>
      <c r="CR198" s="103" t="str">
        <f t="shared" si="68"/>
        <v>:,6:7</v>
      </c>
      <c r="CS198" s="103" t="str">
        <f t="shared" si="68"/>
        <v>:,6:7</v>
      </c>
      <c r="CT198" s="103" t="str">
        <f t="shared" si="68"/>
        <v>:,6:7</v>
      </c>
      <c r="CU198" s="103" t="str">
        <f t="shared" si="68"/>
        <v>:,6:7</v>
      </c>
      <c r="CV198" s="103" t="str">
        <f t="shared" si="68"/>
        <v>:,6:7</v>
      </c>
      <c r="CW198" s="103" t="str">
        <f t="shared" si="68"/>
        <v>:,6:7</v>
      </c>
      <c r="CX198" s="103" t="str">
        <f t="shared" si="68"/>
        <v>:,6:7</v>
      </c>
      <c r="CY198" s="103" t="str">
        <f t="shared" si="68"/>
        <v>:,6:7</v>
      </c>
      <c r="CZ198" s="103" t="str">
        <f t="shared" si="68"/>
        <v>:,6:7</v>
      </c>
      <c r="DA198" s="103" t="str">
        <f t="shared" si="68"/>
        <v>:,6:7</v>
      </c>
      <c r="DB198" s="103" t="str">
        <f t="shared" si="68"/>
        <v>:,6:7</v>
      </c>
      <c r="DC198" s="103" t="str">
        <f t="shared" si="68"/>
        <v>:,6:7</v>
      </c>
      <c r="DD198" s="103" t="str">
        <f t="shared" si="68"/>
        <v>:,7:8</v>
      </c>
      <c r="DE198" s="103" t="str">
        <f t="shared" si="68"/>
        <v>:,7:8</v>
      </c>
      <c r="DF198" s="103" t="str">
        <f t="shared" si="68"/>
        <v>:,7:8</v>
      </c>
      <c r="DG198" s="103" t="str">
        <f t="shared" si="68"/>
        <v>:,7:8</v>
      </c>
      <c r="DH198" s="103" t="str">
        <f t="shared" si="68"/>
        <v>:,7:8</v>
      </c>
      <c r="DI198" s="103" t="str">
        <f t="shared" si="68"/>
        <v>:,7:8</v>
      </c>
      <c r="DJ198" s="103" t="str">
        <f t="shared" si="68"/>
        <v>:,7:8</v>
      </c>
      <c r="DK198" s="103" t="str">
        <f t="shared" si="68"/>
        <v>:,7:8</v>
      </c>
      <c r="DL198" s="103" t="str">
        <f t="shared" si="68"/>
        <v>:,7:8</v>
      </c>
      <c r="DM198" s="103" t="str">
        <f t="shared" si="68"/>
        <v>:,7:8</v>
      </c>
      <c r="DN198" s="103" t="str">
        <f t="shared" si="68"/>
        <v>:,7:8</v>
      </c>
      <c r="DO198" s="103" t="str">
        <f t="shared" si="68"/>
        <v>:,7:8</v>
      </c>
      <c r="DP198" s="103" t="str">
        <f t="shared" si="68"/>
        <v>:,7:8</v>
      </c>
      <c r="DQ198" s="103" t="str">
        <f t="shared" si="68"/>
        <v>:,7:8</v>
      </c>
      <c r="DR198" s="103" t="str">
        <f t="shared" si="68"/>
        <v>:,7:8</v>
      </c>
    </row>
    <row r="199" spans="1:122" outlineLevel="1">
      <c r="A199">
        <v>2</v>
      </c>
      <c r="B199" t="s">
        <v>879</v>
      </c>
      <c r="C199" s="128" t="str">
        <f t="shared" ref="C199:L202" si="69">INDEX(LMU_Data,(C$196*$A$196)+$A199,(d.Region-1)*15+C$195)</f>
        <v>-</v>
      </c>
      <c r="D199" s="128" t="str">
        <f t="shared" si="69"/>
        <v>-</v>
      </c>
      <c r="E199" s="128" t="str">
        <f t="shared" si="69"/>
        <v>-</v>
      </c>
      <c r="F199" s="128" t="str">
        <f t="shared" si="69"/>
        <v>-</v>
      </c>
      <c r="G199" s="128" t="str">
        <f t="shared" si="69"/>
        <v>-</v>
      </c>
      <c r="H199" s="128" t="str">
        <f t="shared" si="69"/>
        <v>-</v>
      </c>
      <c r="I199" s="128" t="str">
        <f t="shared" si="69"/>
        <v>-</v>
      </c>
      <c r="J199" s="128" t="str">
        <f t="shared" si="69"/>
        <v>-</v>
      </c>
      <c r="K199" s="128" t="str">
        <f t="shared" si="69"/>
        <v>-</v>
      </c>
      <c r="L199" s="128" t="str">
        <f t="shared" si="69"/>
        <v>-</v>
      </c>
      <c r="M199" s="128" t="str">
        <f t="shared" ref="M199:V202" si="70">INDEX(LMU_Data,(M$196*$A$196)+$A199,(d.Region-1)*15+M$195)</f>
        <v>-</v>
      </c>
      <c r="N199" s="128" t="str">
        <f t="shared" si="70"/>
        <v>-</v>
      </c>
      <c r="O199" s="128" t="str">
        <f t="shared" si="70"/>
        <v>-</v>
      </c>
      <c r="P199" s="128" t="str">
        <f t="shared" si="70"/>
        <v>-</v>
      </c>
      <c r="Q199" s="128" t="str">
        <f t="shared" si="70"/>
        <v>-</v>
      </c>
      <c r="R199" s="128" t="str">
        <f t="shared" si="70"/>
        <v>-</v>
      </c>
      <c r="S199" s="128" t="str">
        <f t="shared" si="70"/>
        <v>-</v>
      </c>
      <c r="T199" s="128" t="str">
        <f t="shared" si="70"/>
        <v>-</v>
      </c>
      <c r="U199" s="128" t="str">
        <f t="shared" si="70"/>
        <v>-</v>
      </c>
      <c r="V199" s="128" t="str">
        <f t="shared" si="70"/>
        <v>-</v>
      </c>
      <c r="W199" s="128" t="str">
        <f t="shared" ref="W199:AF202" si="71">INDEX(LMU_Data,(W$196*$A$196)+$A199,(d.Region-1)*15+W$195)</f>
        <v>-</v>
      </c>
      <c r="X199" s="128" t="str">
        <f t="shared" si="71"/>
        <v>-</v>
      </c>
      <c r="Y199" s="128" t="str">
        <f t="shared" si="71"/>
        <v>-</v>
      </c>
      <c r="Z199" s="128" t="str">
        <f t="shared" si="71"/>
        <v>-</v>
      </c>
      <c r="AA199" s="128" t="str">
        <f t="shared" si="71"/>
        <v>-</v>
      </c>
      <c r="AB199" s="128" t="str">
        <f t="shared" si="71"/>
        <v>-</v>
      </c>
      <c r="AC199" s="128" t="str">
        <f t="shared" si="71"/>
        <v>-</v>
      </c>
      <c r="AD199" s="128" t="str">
        <f t="shared" si="71"/>
        <v>-</v>
      </c>
      <c r="AE199" s="128" t="str">
        <f t="shared" si="71"/>
        <v>-</v>
      </c>
      <c r="AF199" s="128" t="str">
        <f t="shared" si="71"/>
        <v>-</v>
      </c>
      <c r="AG199" s="128">
        <f t="shared" ref="AG199:AP202" si="72">INDEX(LMU_Data,(AG$196*$A$196)+$A199,(d.Region-1)*15+AG$195)</f>
        <v>150</v>
      </c>
      <c r="AH199" s="128" t="str">
        <f t="shared" si="72"/>
        <v>-</v>
      </c>
      <c r="AI199" s="128" t="str">
        <f t="shared" si="72"/>
        <v>-</v>
      </c>
      <c r="AJ199" s="128" t="str">
        <f t="shared" si="72"/>
        <v>-</v>
      </c>
      <c r="AK199" s="128" t="str">
        <f t="shared" si="72"/>
        <v>-</v>
      </c>
      <c r="AL199" s="128" t="str">
        <f t="shared" si="72"/>
        <v>-</v>
      </c>
      <c r="AM199" s="128" t="str">
        <f t="shared" si="72"/>
        <v>-</v>
      </c>
      <c r="AN199" s="128" t="str">
        <f t="shared" si="72"/>
        <v>-</v>
      </c>
      <c r="AO199" s="128" t="str">
        <f t="shared" si="72"/>
        <v>-</v>
      </c>
      <c r="AP199" s="128" t="str">
        <f t="shared" si="72"/>
        <v>-</v>
      </c>
      <c r="AQ199" s="128" t="str">
        <f t="shared" ref="AQ199:AZ202" si="73">INDEX(LMU_Data,(AQ$196*$A$196)+$A199,(d.Region-1)*15+AQ$195)</f>
        <v>-</v>
      </c>
      <c r="AR199" s="128" t="str">
        <f t="shared" si="73"/>
        <v>-</v>
      </c>
      <c r="AS199" s="128" t="str">
        <f t="shared" si="73"/>
        <v>-</v>
      </c>
      <c r="AT199" s="128" t="str">
        <f t="shared" si="73"/>
        <v>-</v>
      </c>
      <c r="AU199" s="128" t="str">
        <f t="shared" si="73"/>
        <v>-</v>
      </c>
      <c r="AV199" s="128">
        <f t="shared" si="73"/>
        <v>153.75</v>
      </c>
      <c r="AW199" s="128">
        <f t="shared" si="73"/>
        <v>153.75</v>
      </c>
      <c r="AX199" s="128">
        <f t="shared" si="73"/>
        <v>153.75</v>
      </c>
      <c r="AY199" s="128">
        <f t="shared" si="73"/>
        <v>153.75</v>
      </c>
      <c r="AZ199" s="128">
        <f t="shared" si="73"/>
        <v>153.75</v>
      </c>
      <c r="BA199" s="128">
        <f t="shared" ref="BA199:BJ202" si="74">INDEX(LMU_Data,(BA$196*$A$196)+$A199,(d.Region-1)*15+BA$195)</f>
        <v>153.75</v>
      </c>
      <c r="BB199" s="128">
        <f t="shared" si="74"/>
        <v>153.75</v>
      </c>
      <c r="BC199" s="128">
        <f t="shared" si="74"/>
        <v>153.75</v>
      </c>
      <c r="BD199" s="128" t="str">
        <f t="shared" si="74"/>
        <v>-</v>
      </c>
      <c r="BE199" s="128" t="str">
        <f t="shared" si="74"/>
        <v>-</v>
      </c>
      <c r="BF199" s="128" t="str">
        <f t="shared" si="74"/>
        <v>-</v>
      </c>
      <c r="BG199" s="128" t="str">
        <f t="shared" si="74"/>
        <v>-</v>
      </c>
      <c r="BH199" s="128" t="str">
        <f t="shared" si="74"/>
        <v>-</v>
      </c>
      <c r="BI199" s="128" t="str">
        <f t="shared" si="74"/>
        <v>-</v>
      </c>
      <c r="BJ199" s="128" t="str">
        <f t="shared" si="74"/>
        <v>-</v>
      </c>
      <c r="BK199" s="128">
        <f t="shared" ref="BK199:BT202" si="75">INDEX(LMU_Data,(BK$196*$A$196)+$A199,(d.Region-1)*15+BK$195)</f>
        <v>93.75</v>
      </c>
      <c r="BL199" s="128">
        <f t="shared" si="75"/>
        <v>93.75</v>
      </c>
      <c r="BM199" s="128">
        <f t="shared" si="75"/>
        <v>93.75</v>
      </c>
      <c r="BN199" s="128">
        <f t="shared" si="75"/>
        <v>93.75</v>
      </c>
      <c r="BO199" s="128">
        <f t="shared" si="75"/>
        <v>93.75</v>
      </c>
      <c r="BP199" s="128">
        <f t="shared" si="75"/>
        <v>93.75</v>
      </c>
      <c r="BQ199" s="128">
        <f t="shared" si="75"/>
        <v>93.75</v>
      </c>
      <c r="BR199" s="128">
        <f t="shared" si="75"/>
        <v>93.75</v>
      </c>
      <c r="BS199" s="128" t="str">
        <f t="shared" si="75"/>
        <v>-</v>
      </c>
      <c r="BT199" s="128" t="str">
        <f t="shared" si="75"/>
        <v>-</v>
      </c>
      <c r="BU199" s="128" t="str">
        <f t="shared" ref="BU199:CD202" si="76">INDEX(LMU_Data,(BU$196*$A$196)+$A199,(d.Region-1)*15+BU$195)</f>
        <v>-</v>
      </c>
      <c r="BV199" s="128" t="str">
        <f t="shared" si="76"/>
        <v>-</v>
      </c>
      <c r="BW199" s="128" t="str">
        <f t="shared" si="76"/>
        <v>-</v>
      </c>
      <c r="BX199" s="128" t="str">
        <f t="shared" si="76"/>
        <v>-</v>
      </c>
      <c r="BY199" s="128" t="str">
        <f t="shared" si="76"/>
        <v>-</v>
      </c>
      <c r="BZ199" s="128" t="str">
        <f t="shared" si="76"/>
        <v>-</v>
      </c>
      <c r="CA199" s="128" t="str">
        <f t="shared" si="76"/>
        <v>-</v>
      </c>
      <c r="CB199" s="128" t="str">
        <f t="shared" si="76"/>
        <v>-</v>
      </c>
      <c r="CC199" s="128" t="str">
        <f t="shared" si="76"/>
        <v>-</v>
      </c>
      <c r="CD199" s="128" t="str">
        <f t="shared" si="76"/>
        <v>-</v>
      </c>
      <c r="CE199" s="128" t="str">
        <f t="shared" ref="CE199:CN202" si="77">INDEX(LMU_Data,(CE$196*$A$196)+$A199,(d.Region-1)*15+CE$195)</f>
        <v>-</v>
      </c>
      <c r="CF199" s="128" t="str">
        <f t="shared" si="77"/>
        <v>-</v>
      </c>
      <c r="CG199" s="128" t="str">
        <f t="shared" si="77"/>
        <v>-</v>
      </c>
      <c r="CH199" s="128" t="str">
        <f t="shared" si="77"/>
        <v>-</v>
      </c>
      <c r="CI199" s="128" t="str">
        <f t="shared" si="77"/>
        <v>-</v>
      </c>
      <c r="CJ199" s="128" t="str">
        <f t="shared" si="77"/>
        <v>-</v>
      </c>
      <c r="CK199" s="128" t="str">
        <f t="shared" si="77"/>
        <v>-</v>
      </c>
      <c r="CL199" s="128" t="str">
        <f t="shared" si="77"/>
        <v>-</v>
      </c>
      <c r="CM199" s="128" t="str">
        <f t="shared" si="77"/>
        <v>-</v>
      </c>
      <c r="CN199" s="128" t="str">
        <f t="shared" si="77"/>
        <v>-</v>
      </c>
      <c r="CO199" s="128" t="str">
        <f t="shared" ref="CO199:CX202" si="78">INDEX(LMU_Data,(CO$196*$A$196)+$A199,(d.Region-1)*15+CO$195)</f>
        <v>-</v>
      </c>
      <c r="CP199" s="128" t="str">
        <f t="shared" si="78"/>
        <v>-</v>
      </c>
      <c r="CQ199" s="128" t="str">
        <f t="shared" si="78"/>
        <v>-</v>
      </c>
      <c r="CR199" s="128" t="str">
        <f t="shared" si="78"/>
        <v>-</v>
      </c>
      <c r="CS199" s="128" t="str">
        <f t="shared" si="78"/>
        <v>-</v>
      </c>
      <c r="CT199" s="128" t="str">
        <f t="shared" si="78"/>
        <v>-</v>
      </c>
      <c r="CU199" s="128" t="str">
        <f t="shared" si="78"/>
        <v>-</v>
      </c>
      <c r="CV199" s="128" t="str">
        <f t="shared" si="78"/>
        <v>-</v>
      </c>
      <c r="CW199" s="128" t="str">
        <f t="shared" si="78"/>
        <v>-</v>
      </c>
      <c r="CX199" s="128" t="str">
        <f t="shared" si="78"/>
        <v>-</v>
      </c>
      <c r="CY199" s="128" t="str">
        <f t="shared" ref="CY199:DH202" si="79">INDEX(LMU_Data,(CY$196*$A$196)+$A199,(d.Region-1)*15+CY$195)</f>
        <v>-</v>
      </c>
      <c r="CZ199" s="128" t="str">
        <f t="shared" si="79"/>
        <v>-</v>
      </c>
      <c r="DA199" s="128" t="str">
        <f t="shared" si="79"/>
        <v>-</v>
      </c>
      <c r="DB199" s="128" t="str">
        <f t="shared" si="79"/>
        <v>-</v>
      </c>
      <c r="DC199" s="128" t="str">
        <f t="shared" si="79"/>
        <v>-</v>
      </c>
      <c r="DD199" s="128" t="str">
        <f t="shared" si="79"/>
        <v>-</v>
      </c>
      <c r="DE199" s="128" t="str">
        <f t="shared" si="79"/>
        <v>-</v>
      </c>
      <c r="DF199" s="128" t="str">
        <f t="shared" si="79"/>
        <v>-</v>
      </c>
      <c r="DG199" s="128" t="str">
        <f t="shared" si="79"/>
        <v>-</v>
      </c>
      <c r="DH199" s="128" t="str">
        <f t="shared" si="79"/>
        <v>-</v>
      </c>
      <c r="DI199" s="128" t="str">
        <f t="shared" ref="DI199:DR202" si="80">INDEX(LMU_Data,(DI$196*$A$196)+$A199,(d.Region-1)*15+DI$195)</f>
        <v>-</v>
      </c>
      <c r="DJ199" s="128" t="str">
        <f t="shared" si="80"/>
        <v>-</v>
      </c>
      <c r="DK199" s="128" t="str">
        <f t="shared" si="80"/>
        <v>-</v>
      </c>
      <c r="DL199" s="128" t="str">
        <f t="shared" si="80"/>
        <v>-</v>
      </c>
      <c r="DM199" s="128" t="str">
        <f t="shared" si="80"/>
        <v>-</v>
      </c>
      <c r="DN199" s="128" t="str">
        <f t="shared" si="80"/>
        <v>-</v>
      </c>
      <c r="DO199" s="128" t="str">
        <f t="shared" si="80"/>
        <v>-</v>
      </c>
      <c r="DP199" s="128" t="str">
        <f t="shared" si="80"/>
        <v>-</v>
      </c>
      <c r="DQ199" s="128" t="str">
        <f t="shared" si="80"/>
        <v>-</v>
      </c>
      <c r="DR199" s="128" t="str">
        <f t="shared" si="80"/>
        <v>-</v>
      </c>
    </row>
    <row r="200" spans="1:122" outlineLevel="1">
      <c r="A200">
        <v>3</v>
      </c>
      <c r="B200" t="s">
        <v>880</v>
      </c>
      <c r="C200" s="128" t="str">
        <f t="shared" si="69"/>
        <v>-</v>
      </c>
      <c r="D200" s="128" t="str">
        <f t="shared" si="69"/>
        <v>-</v>
      </c>
      <c r="E200" s="128" t="str">
        <f t="shared" si="69"/>
        <v>-</v>
      </c>
      <c r="F200" s="128" t="str">
        <f t="shared" si="69"/>
        <v>-</v>
      </c>
      <c r="G200" s="128" t="str">
        <f t="shared" si="69"/>
        <v>-</v>
      </c>
      <c r="H200" s="128" t="str">
        <f t="shared" si="69"/>
        <v>-</v>
      </c>
      <c r="I200" s="128" t="str">
        <f t="shared" si="69"/>
        <v>-</v>
      </c>
      <c r="J200" s="128" t="str">
        <f t="shared" si="69"/>
        <v>-</v>
      </c>
      <c r="K200" s="128" t="str">
        <f t="shared" si="69"/>
        <v>-</v>
      </c>
      <c r="L200" s="128" t="str">
        <f t="shared" si="69"/>
        <v>-</v>
      </c>
      <c r="M200" s="128" t="str">
        <f t="shared" si="70"/>
        <v>-</v>
      </c>
      <c r="N200" s="128" t="str">
        <f t="shared" si="70"/>
        <v>-</v>
      </c>
      <c r="O200" s="128" t="str">
        <f t="shared" si="70"/>
        <v>-</v>
      </c>
      <c r="P200" s="128" t="str">
        <f t="shared" si="70"/>
        <v>-</v>
      </c>
      <c r="Q200" s="128" t="str">
        <f t="shared" si="70"/>
        <v>-</v>
      </c>
      <c r="R200" s="128" t="str">
        <f t="shared" si="70"/>
        <v>-</v>
      </c>
      <c r="S200" s="128" t="str">
        <f t="shared" si="70"/>
        <v>-</v>
      </c>
      <c r="T200" s="128" t="str">
        <f t="shared" si="70"/>
        <v>-</v>
      </c>
      <c r="U200" s="128" t="str">
        <f t="shared" si="70"/>
        <v>-</v>
      </c>
      <c r="V200" s="128" t="str">
        <f t="shared" si="70"/>
        <v>-</v>
      </c>
      <c r="W200" s="128" t="str">
        <f t="shared" si="71"/>
        <v>-</v>
      </c>
      <c r="X200" s="128" t="str">
        <f t="shared" si="71"/>
        <v>-</v>
      </c>
      <c r="Y200" s="128" t="str">
        <f t="shared" si="71"/>
        <v>-</v>
      </c>
      <c r="Z200" s="128" t="str">
        <f t="shared" si="71"/>
        <v>-</v>
      </c>
      <c r="AA200" s="128" t="str">
        <f t="shared" si="71"/>
        <v>-</v>
      </c>
      <c r="AB200" s="128" t="str">
        <f t="shared" si="71"/>
        <v>-</v>
      </c>
      <c r="AC200" s="128" t="str">
        <f t="shared" si="71"/>
        <v>-</v>
      </c>
      <c r="AD200" s="128" t="str">
        <f t="shared" si="71"/>
        <v>-</v>
      </c>
      <c r="AE200" s="128" t="str">
        <f t="shared" si="71"/>
        <v>-</v>
      </c>
      <c r="AF200" s="128" t="str">
        <f t="shared" si="71"/>
        <v>-</v>
      </c>
      <c r="AG200" s="128">
        <f t="shared" si="72"/>
        <v>150</v>
      </c>
      <c r="AH200" s="128" t="str">
        <f t="shared" si="72"/>
        <v>-</v>
      </c>
      <c r="AI200" s="128" t="str">
        <f t="shared" si="72"/>
        <v>-</v>
      </c>
      <c r="AJ200" s="128" t="str">
        <f t="shared" si="72"/>
        <v>-</v>
      </c>
      <c r="AK200" s="128" t="str">
        <f t="shared" si="72"/>
        <v>-</v>
      </c>
      <c r="AL200" s="128" t="str">
        <f t="shared" si="72"/>
        <v>-</v>
      </c>
      <c r="AM200" s="128" t="str">
        <f t="shared" si="72"/>
        <v>-</v>
      </c>
      <c r="AN200" s="128" t="str">
        <f t="shared" si="72"/>
        <v>-</v>
      </c>
      <c r="AO200" s="128" t="str">
        <f t="shared" si="72"/>
        <v>-</v>
      </c>
      <c r="AP200" s="128" t="str">
        <f t="shared" si="72"/>
        <v>-</v>
      </c>
      <c r="AQ200" s="128" t="str">
        <f t="shared" si="73"/>
        <v>-</v>
      </c>
      <c r="AR200" s="128" t="str">
        <f t="shared" si="73"/>
        <v>-</v>
      </c>
      <c r="AS200" s="128" t="str">
        <f t="shared" si="73"/>
        <v>-</v>
      </c>
      <c r="AT200" s="128" t="str">
        <f t="shared" si="73"/>
        <v>-</v>
      </c>
      <c r="AU200" s="128" t="str">
        <f t="shared" si="73"/>
        <v>-</v>
      </c>
      <c r="AV200" s="128">
        <f t="shared" si="73"/>
        <v>153.75</v>
      </c>
      <c r="AW200" s="128">
        <f t="shared" si="73"/>
        <v>153.75</v>
      </c>
      <c r="AX200" s="128">
        <f t="shared" si="73"/>
        <v>153.75</v>
      </c>
      <c r="AY200" s="128">
        <f t="shared" si="73"/>
        <v>153.75</v>
      </c>
      <c r="AZ200" s="128">
        <f t="shared" si="73"/>
        <v>153.75</v>
      </c>
      <c r="BA200" s="128">
        <f t="shared" si="74"/>
        <v>153.75</v>
      </c>
      <c r="BB200" s="128">
        <f t="shared" si="74"/>
        <v>153.75</v>
      </c>
      <c r="BC200" s="128">
        <f t="shared" si="74"/>
        <v>153.75</v>
      </c>
      <c r="BD200" s="128" t="str">
        <f t="shared" si="74"/>
        <v>-</v>
      </c>
      <c r="BE200" s="128" t="str">
        <f t="shared" si="74"/>
        <v>-</v>
      </c>
      <c r="BF200" s="128" t="str">
        <f t="shared" si="74"/>
        <v>-</v>
      </c>
      <c r="BG200" s="128" t="str">
        <f t="shared" si="74"/>
        <v>-</v>
      </c>
      <c r="BH200" s="128" t="str">
        <f t="shared" si="74"/>
        <v>-</v>
      </c>
      <c r="BI200" s="128" t="str">
        <f t="shared" si="74"/>
        <v>-</v>
      </c>
      <c r="BJ200" s="128" t="str">
        <f t="shared" si="74"/>
        <v>-</v>
      </c>
      <c r="BK200" s="128">
        <f t="shared" si="75"/>
        <v>93.75</v>
      </c>
      <c r="BL200" s="128">
        <f t="shared" si="75"/>
        <v>93.75</v>
      </c>
      <c r="BM200" s="128">
        <f t="shared" si="75"/>
        <v>93.75</v>
      </c>
      <c r="BN200" s="128">
        <f t="shared" si="75"/>
        <v>93.75</v>
      </c>
      <c r="BO200" s="128">
        <f t="shared" si="75"/>
        <v>93.75</v>
      </c>
      <c r="BP200" s="128">
        <f t="shared" si="75"/>
        <v>93.75</v>
      </c>
      <c r="BQ200" s="128">
        <f t="shared" si="75"/>
        <v>93.75</v>
      </c>
      <c r="BR200" s="128">
        <f t="shared" si="75"/>
        <v>93.75</v>
      </c>
      <c r="BS200" s="128" t="str">
        <f t="shared" si="75"/>
        <v>-</v>
      </c>
      <c r="BT200" s="128" t="str">
        <f t="shared" si="75"/>
        <v>-</v>
      </c>
      <c r="BU200" s="128" t="str">
        <f t="shared" si="76"/>
        <v>-</v>
      </c>
      <c r="BV200" s="128" t="str">
        <f t="shared" si="76"/>
        <v>-</v>
      </c>
      <c r="BW200" s="128" t="str">
        <f t="shared" si="76"/>
        <v>-</v>
      </c>
      <c r="BX200" s="128" t="str">
        <f t="shared" si="76"/>
        <v>-</v>
      </c>
      <c r="BY200" s="128" t="str">
        <f t="shared" si="76"/>
        <v>-</v>
      </c>
      <c r="BZ200" s="128" t="str">
        <f t="shared" si="76"/>
        <v>-</v>
      </c>
      <c r="CA200" s="128" t="str">
        <f t="shared" si="76"/>
        <v>-</v>
      </c>
      <c r="CB200" s="128" t="str">
        <f t="shared" si="76"/>
        <v>-</v>
      </c>
      <c r="CC200" s="128" t="str">
        <f t="shared" si="76"/>
        <v>-</v>
      </c>
      <c r="CD200" s="128" t="str">
        <f t="shared" si="76"/>
        <v>-</v>
      </c>
      <c r="CE200" s="128" t="str">
        <f t="shared" si="77"/>
        <v>-</v>
      </c>
      <c r="CF200" s="128" t="str">
        <f t="shared" si="77"/>
        <v>-</v>
      </c>
      <c r="CG200" s="128" t="str">
        <f t="shared" si="77"/>
        <v>-</v>
      </c>
      <c r="CH200" s="128" t="str">
        <f t="shared" si="77"/>
        <v>-</v>
      </c>
      <c r="CI200" s="128" t="str">
        <f t="shared" si="77"/>
        <v>-</v>
      </c>
      <c r="CJ200" s="128" t="str">
        <f t="shared" si="77"/>
        <v>-</v>
      </c>
      <c r="CK200" s="128" t="str">
        <f t="shared" si="77"/>
        <v>-</v>
      </c>
      <c r="CL200" s="128" t="str">
        <f t="shared" si="77"/>
        <v>-</v>
      </c>
      <c r="CM200" s="128" t="str">
        <f t="shared" si="77"/>
        <v>-</v>
      </c>
      <c r="CN200" s="128" t="str">
        <f t="shared" si="77"/>
        <v>-</v>
      </c>
      <c r="CO200" s="128" t="str">
        <f t="shared" si="78"/>
        <v>-</v>
      </c>
      <c r="CP200" s="128" t="str">
        <f t="shared" si="78"/>
        <v>-</v>
      </c>
      <c r="CQ200" s="128" t="str">
        <f t="shared" si="78"/>
        <v>-</v>
      </c>
      <c r="CR200" s="128" t="str">
        <f t="shared" si="78"/>
        <v>-</v>
      </c>
      <c r="CS200" s="128" t="str">
        <f t="shared" si="78"/>
        <v>-</v>
      </c>
      <c r="CT200" s="128" t="str">
        <f t="shared" si="78"/>
        <v>-</v>
      </c>
      <c r="CU200" s="128" t="str">
        <f t="shared" si="78"/>
        <v>-</v>
      </c>
      <c r="CV200" s="128" t="str">
        <f t="shared" si="78"/>
        <v>-</v>
      </c>
      <c r="CW200" s="128" t="str">
        <f t="shared" si="78"/>
        <v>-</v>
      </c>
      <c r="CX200" s="128" t="str">
        <f t="shared" si="78"/>
        <v>-</v>
      </c>
      <c r="CY200" s="128" t="str">
        <f t="shared" si="79"/>
        <v>-</v>
      </c>
      <c r="CZ200" s="128" t="str">
        <f t="shared" si="79"/>
        <v>-</v>
      </c>
      <c r="DA200" s="128" t="str">
        <f t="shared" si="79"/>
        <v>-</v>
      </c>
      <c r="DB200" s="128" t="str">
        <f t="shared" si="79"/>
        <v>-</v>
      </c>
      <c r="DC200" s="128" t="str">
        <f t="shared" si="79"/>
        <v>-</v>
      </c>
      <c r="DD200" s="128" t="str">
        <f t="shared" si="79"/>
        <v>-</v>
      </c>
      <c r="DE200" s="128" t="str">
        <f t="shared" si="79"/>
        <v>-</v>
      </c>
      <c r="DF200" s="128" t="str">
        <f t="shared" si="79"/>
        <v>-</v>
      </c>
      <c r="DG200" s="128" t="str">
        <f t="shared" si="79"/>
        <v>-</v>
      </c>
      <c r="DH200" s="128" t="str">
        <f t="shared" si="79"/>
        <v>-</v>
      </c>
      <c r="DI200" s="128" t="str">
        <f t="shared" si="80"/>
        <v>-</v>
      </c>
      <c r="DJ200" s="128" t="str">
        <f t="shared" si="80"/>
        <v>-</v>
      </c>
      <c r="DK200" s="128" t="str">
        <f t="shared" si="80"/>
        <v>-</v>
      </c>
      <c r="DL200" s="128" t="str">
        <f t="shared" si="80"/>
        <v>-</v>
      </c>
      <c r="DM200" s="128" t="str">
        <f t="shared" si="80"/>
        <v>-</v>
      </c>
      <c r="DN200" s="128" t="str">
        <f t="shared" si="80"/>
        <v>-</v>
      </c>
      <c r="DO200" s="128" t="str">
        <f t="shared" si="80"/>
        <v>-</v>
      </c>
      <c r="DP200" s="128" t="str">
        <f t="shared" si="80"/>
        <v>-</v>
      </c>
      <c r="DQ200" s="128" t="str">
        <f t="shared" si="80"/>
        <v>-</v>
      </c>
      <c r="DR200" s="128" t="str">
        <f t="shared" si="80"/>
        <v>-</v>
      </c>
    </row>
    <row r="201" spans="1:122" outlineLevel="1">
      <c r="A201">
        <v>4</v>
      </c>
      <c r="B201" t="s">
        <v>881</v>
      </c>
      <c r="C201" s="128" t="str">
        <f t="shared" si="69"/>
        <v>-</v>
      </c>
      <c r="D201" s="128" t="str">
        <f t="shared" si="69"/>
        <v>-</v>
      </c>
      <c r="E201" s="128" t="str">
        <f t="shared" si="69"/>
        <v>-</v>
      </c>
      <c r="F201" s="128" t="str">
        <f t="shared" si="69"/>
        <v>-</v>
      </c>
      <c r="G201" s="128" t="str">
        <f t="shared" si="69"/>
        <v>-</v>
      </c>
      <c r="H201" s="128" t="str">
        <f t="shared" si="69"/>
        <v>-</v>
      </c>
      <c r="I201" s="128" t="str">
        <f t="shared" si="69"/>
        <v>-</v>
      </c>
      <c r="J201" s="128" t="str">
        <f t="shared" si="69"/>
        <v>-</v>
      </c>
      <c r="K201" s="128" t="str">
        <f t="shared" si="69"/>
        <v>-</v>
      </c>
      <c r="L201" s="128" t="str">
        <f t="shared" si="69"/>
        <v>-</v>
      </c>
      <c r="M201" s="128" t="str">
        <f t="shared" si="70"/>
        <v>-</v>
      </c>
      <c r="N201" s="128" t="str">
        <f t="shared" si="70"/>
        <v>-</v>
      </c>
      <c r="O201" s="128" t="str">
        <f t="shared" si="70"/>
        <v>-</v>
      </c>
      <c r="P201" s="128" t="str">
        <f t="shared" si="70"/>
        <v>-</v>
      </c>
      <c r="Q201" s="128" t="str">
        <f t="shared" si="70"/>
        <v>-</v>
      </c>
      <c r="R201" s="128" t="str">
        <f t="shared" si="70"/>
        <v>-</v>
      </c>
      <c r="S201" s="128" t="str">
        <f t="shared" si="70"/>
        <v>-</v>
      </c>
      <c r="T201" s="128" t="str">
        <f t="shared" si="70"/>
        <v>-</v>
      </c>
      <c r="U201" s="128" t="str">
        <f t="shared" si="70"/>
        <v>-</v>
      </c>
      <c r="V201" s="128" t="str">
        <f t="shared" si="70"/>
        <v>-</v>
      </c>
      <c r="W201" s="128" t="str">
        <f t="shared" si="71"/>
        <v>-</v>
      </c>
      <c r="X201" s="128" t="str">
        <f t="shared" si="71"/>
        <v>-</v>
      </c>
      <c r="Y201" s="128" t="str">
        <f t="shared" si="71"/>
        <v>-</v>
      </c>
      <c r="Z201" s="128" t="str">
        <f t="shared" si="71"/>
        <v>-</v>
      </c>
      <c r="AA201" s="128" t="str">
        <f t="shared" si="71"/>
        <v>-</v>
      </c>
      <c r="AB201" s="128" t="str">
        <f t="shared" si="71"/>
        <v>-</v>
      </c>
      <c r="AC201" s="128" t="str">
        <f t="shared" si="71"/>
        <v>-</v>
      </c>
      <c r="AD201" s="128" t="str">
        <f t="shared" si="71"/>
        <v>-</v>
      </c>
      <c r="AE201" s="128" t="str">
        <f t="shared" si="71"/>
        <v>-</v>
      </c>
      <c r="AF201" s="128" t="str">
        <f t="shared" si="71"/>
        <v>-</v>
      </c>
      <c r="AG201" s="128">
        <f t="shared" si="72"/>
        <v>150</v>
      </c>
      <c r="AH201" s="128" t="str">
        <f t="shared" si="72"/>
        <v>-</v>
      </c>
      <c r="AI201" s="128" t="str">
        <f t="shared" si="72"/>
        <v>-</v>
      </c>
      <c r="AJ201" s="128" t="str">
        <f t="shared" si="72"/>
        <v>-</v>
      </c>
      <c r="AK201" s="128" t="str">
        <f t="shared" si="72"/>
        <v>-</v>
      </c>
      <c r="AL201" s="128" t="str">
        <f t="shared" si="72"/>
        <v>-</v>
      </c>
      <c r="AM201" s="128" t="str">
        <f t="shared" si="72"/>
        <v>-</v>
      </c>
      <c r="AN201" s="128" t="str">
        <f t="shared" si="72"/>
        <v>-</v>
      </c>
      <c r="AO201" s="128" t="str">
        <f t="shared" si="72"/>
        <v>-</v>
      </c>
      <c r="AP201" s="128" t="str">
        <f t="shared" si="72"/>
        <v>-</v>
      </c>
      <c r="AQ201" s="128" t="str">
        <f t="shared" si="73"/>
        <v>-</v>
      </c>
      <c r="AR201" s="128" t="str">
        <f t="shared" si="73"/>
        <v>-</v>
      </c>
      <c r="AS201" s="128" t="str">
        <f t="shared" si="73"/>
        <v>-</v>
      </c>
      <c r="AT201" s="128" t="str">
        <f t="shared" si="73"/>
        <v>-</v>
      </c>
      <c r="AU201" s="128" t="str">
        <f t="shared" si="73"/>
        <v>-</v>
      </c>
      <c r="AV201" s="128">
        <f t="shared" si="73"/>
        <v>153.75</v>
      </c>
      <c r="AW201" s="128">
        <f t="shared" si="73"/>
        <v>153.75</v>
      </c>
      <c r="AX201" s="128">
        <f t="shared" si="73"/>
        <v>153.75</v>
      </c>
      <c r="AY201" s="128">
        <f t="shared" si="73"/>
        <v>153.75</v>
      </c>
      <c r="AZ201" s="128">
        <f t="shared" si="73"/>
        <v>153.75</v>
      </c>
      <c r="BA201" s="128">
        <f t="shared" si="74"/>
        <v>153.75</v>
      </c>
      <c r="BB201" s="128">
        <f t="shared" si="74"/>
        <v>153.75</v>
      </c>
      <c r="BC201" s="128">
        <f t="shared" si="74"/>
        <v>153.75</v>
      </c>
      <c r="BD201" s="128" t="str">
        <f t="shared" si="74"/>
        <v>-</v>
      </c>
      <c r="BE201" s="128" t="str">
        <f t="shared" si="74"/>
        <v>-</v>
      </c>
      <c r="BF201" s="128" t="str">
        <f t="shared" si="74"/>
        <v>-</v>
      </c>
      <c r="BG201" s="128" t="str">
        <f t="shared" si="74"/>
        <v>-</v>
      </c>
      <c r="BH201" s="128" t="str">
        <f t="shared" si="74"/>
        <v>-</v>
      </c>
      <c r="BI201" s="128" t="str">
        <f t="shared" si="74"/>
        <v>-</v>
      </c>
      <c r="BJ201" s="128" t="str">
        <f t="shared" si="74"/>
        <v>-</v>
      </c>
      <c r="BK201" s="128">
        <f t="shared" si="75"/>
        <v>93.75</v>
      </c>
      <c r="BL201" s="128">
        <f t="shared" si="75"/>
        <v>93.75</v>
      </c>
      <c r="BM201" s="128">
        <f t="shared" si="75"/>
        <v>93.75</v>
      </c>
      <c r="BN201" s="128">
        <f t="shared" si="75"/>
        <v>93.75</v>
      </c>
      <c r="BO201" s="128">
        <f t="shared" si="75"/>
        <v>93.75</v>
      </c>
      <c r="BP201" s="128">
        <f t="shared" si="75"/>
        <v>93.75</v>
      </c>
      <c r="BQ201" s="128">
        <f t="shared" si="75"/>
        <v>93.75</v>
      </c>
      <c r="BR201" s="128">
        <f t="shared" si="75"/>
        <v>93.75</v>
      </c>
      <c r="BS201" s="128" t="str">
        <f t="shared" si="75"/>
        <v>-</v>
      </c>
      <c r="BT201" s="128" t="str">
        <f t="shared" si="75"/>
        <v>-</v>
      </c>
      <c r="BU201" s="128" t="str">
        <f t="shared" si="76"/>
        <v>-</v>
      </c>
      <c r="BV201" s="128" t="str">
        <f t="shared" si="76"/>
        <v>-</v>
      </c>
      <c r="BW201" s="128" t="str">
        <f t="shared" si="76"/>
        <v>-</v>
      </c>
      <c r="BX201" s="128" t="str">
        <f t="shared" si="76"/>
        <v>-</v>
      </c>
      <c r="BY201" s="128" t="str">
        <f t="shared" si="76"/>
        <v>-</v>
      </c>
      <c r="BZ201" s="128" t="str">
        <f t="shared" si="76"/>
        <v>-</v>
      </c>
      <c r="CA201" s="128" t="str">
        <f t="shared" si="76"/>
        <v>-</v>
      </c>
      <c r="CB201" s="128" t="str">
        <f t="shared" si="76"/>
        <v>-</v>
      </c>
      <c r="CC201" s="128" t="str">
        <f t="shared" si="76"/>
        <v>-</v>
      </c>
      <c r="CD201" s="128" t="str">
        <f t="shared" si="76"/>
        <v>-</v>
      </c>
      <c r="CE201" s="128" t="str">
        <f t="shared" si="77"/>
        <v>-</v>
      </c>
      <c r="CF201" s="128" t="str">
        <f t="shared" si="77"/>
        <v>-</v>
      </c>
      <c r="CG201" s="128" t="str">
        <f t="shared" si="77"/>
        <v>-</v>
      </c>
      <c r="CH201" s="128" t="str">
        <f t="shared" si="77"/>
        <v>-</v>
      </c>
      <c r="CI201" s="128" t="str">
        <f t="shared" si="77"/>
        <v>-</v>
      </c>
      <c r="CJ201" s="128" t="str">
        <f t="shared" si="77"/>
        <v>-</v>
      </c>
      <c r="CK201" s="128" t="str">
        <f t="shared" si="77"/>
        <v>-</v>
      </c>
      <c r="CL201" s="128" t="str">
        <f t="shared" si="77"/>
        <v>-</v>
      </c>
      <c r="CM201" s="128" t="str">
        <f t="shared" si="77"/>
        <v>-</v>
      </c>
      <c r="CN201" s="128" t="str">
        <f t="shared" si="77"/>
        <v>-</v>
      </c>
      <c r="CO201" s="128" t="str">
        <f t="shared" si="78"/>
        <v>-</v>
      </c>
      <c r="CP201" s="128" t="str">
        <f t="shared" si="78"/>
        <v>-</v>
      </c>
      <c r="CQ201" s="128" t="str">
        <f t="shared" si="78"/>
        <v>-</v>
      </c>
      <c r="CR201" s="128" t="str">
        <f t="shared" si="78"/>
        <v>-</v>
      </c>
      <c r="CS201" s="128" t="str">
        <f t="shared" si="78"/>
        <v>-</v>
      </c>
      <c r="CT201" s="128" t="str">
        <f t="shared" si="78"/>
        <v>-</v>
      </c>
      <c r="CU201" s="128" t="str">
        <f t="shared" si="78"/>
        <v>-</v>
      </c>
      <c r="CV201" s="128" t="str">
        <f t="shared" si="78"/>
        <v>-</v>
      </c>
      <c r="CW201" s="128" t="str">
        <f t="shared" si="78"/>
        <v>-</v>
      </c>
      <c r="CX201" s="128" t="str">
        <f t="shared" si="78"/>
        <v>-</v>
      </c>
      <c r="CY201" s="128" t="str">
        <f t="shared" si="79"/>
        <v>-</v>
      </c>
      <c r="CZ201" s="128" t="str">
        <f t="shared" si="79"/>
        <v>-</v>
      </c>
      <c r="DA201" s="128" t="str">
        <f t="shared" si="79"/>
        <v>-</v>
      </c>
      <c r="DB201" s="128" t="str">
        <f t="shared" si="79"/>
        <v>-</v>
      </c>
      <c r="DC201" s="128" t="str">
        <f t="shared" si="79"/>
        <v>-</v>
      </c>
      <c r="DD201" s="128" t="str">
        <f t="shared" si="79"/>
        <v>-</v>
      </c>
      <c r="DE201" s="128" t="str">
        <f t="shared" si="79"/>
        <v>-</v>
      </c>
      <c r="DF201" s="128" t="str">
        <f t="shared" si="79"/>
        <v>-</v>
      </c>
      <c r="DG201" s="128" t="str">
        <f t="shared" si="79"/>
        <v>-</v>
      </c>
      <c r="DH201" s="128" t="str">
        <f t="shared" si="79"/>
        <v>-</v>
      </c>
      <c r="DI201" s="128" t="str">
        <f t="shared" si="80"/>
        <v>-</v>
      </c>
      <c r="DJ201" s="128" t="str">
        <f t="shared" si="80"/>
        <v>-</v>
      </c>
      <c r="DK201" s="128" t="str">
        <f t="shared" si="80"/>
        <v>-</v>
      </c>
      <c r="DL201" s="128" t="str">
        <f t="shared" si="80"/>
        <v>-</v>
      </c>
      <c r="DM201" s="128" t="str">
        <f t="shared" si="80"/>
        <v>-</v>
      </c>
      <c r="DN201" s="128" t="str">
        <f t="shared" si="80"/>
        <v>-</v>
      </c>
      <c r="DO201" s="128" t="str">
        <f t="shared" si="80"/>
        <v>-</v>
      </c>
      <c r="DP201" s="128" t="str">
        <f t="shared" si="80"/>
        <v>-</v>
      </c>
      <c r="DQ201" s="128" t="str">
        <f t="shared" si="80"/>
        <v>-</v>
      </c>
      <c r="DR201" s="128" t="str">
        <f t="shared" si="80"/>
        <v>-</v>
      </c>
    </row>
    <row r="202" spans="1:122" outlineLevel="1">
      <c r="A202">
        <v>5</v>
      </c>
      <c r="B202" t="s">
        <v>882</v>
      </c>
      <c r="C202" s="128" t="str">
        <f t="shared" si="69"/>
        <v>-</v>
      </c>
      <c r="D202" s="128" t="str">
        <f t="shared" si="69"/>
        <v>-</v>
      </c>
      <c r="E202" s="128" t="str">
        <f t="shared" si="69"/>
        <v>-</v>
      </c>
      <c r="F202" s="128" t="str">
        <f t="shared" si="69"/>
        <v>-</v>
      </c>
      <c r="G202" s="128" t="str">
        <f t="shared" si="69"/>
        <v>-</v>
      </c>
      <c r="H202" s="128" t="str">
        <f t="shared" si="69"/>
        <v>-</v>
      </c>
      <c r="I202" s="128" t="str">
        <f t="shared" si="69"/>
        <v>-</v>
      </c>
      <c r="J202" s="128" t="str">
        <f t="shared" si="69"/>
        <v>-</v>
      </c>
      <c r="K202" s="128" t="str">
        <f t="shared" si="69"/>
        <v>-</v>
      </c>
      <c r="L202" s="128" t="str">
        <f t="shared" si="69"/>
        <v>-</v>
      </c>
      <c r="M202" s="128" t="str">
        <f t="shared" si="70"/>
        <v>-</v>
      </c>
      <c r="N202" s="128" t="str">
        <f t="shared" si="70"/>
        <v>-</v>
      </c>
      <c r="O202" s="128" t="str">
        <f t="shared" si="70"/>
        <v>-</v>
      </c>
      <c r="P202" s="128" t="str">
        <f t="shared" si="70"/>
        <v>-</v>
      </c>
      <c r="Q202" s="128" t="str">
        <f t="shared" si="70"/>
        <v>-</v>
      </c>
      <c r="R202" s="128" t="str">
        <f t="shared" si="70"/>
        <v>-</v>
      </c>
      <c r="S202" s="128" t="str">
        <f t="shared" si="70"/>
        <v>-</v>
      </c>
      <c r="T202" s="128" t="str">
        <f t="shared" si="70"/>
        <v>-</v>
      </c>
      <c r="U202" s="128" t="str">
        <f t="shared" si="70"/>
        <v>-</v>
      </c>
      <c r="V202" s="128" t="str">
        <f t="shared" si="70"/>
        <v>-</v>
      </c>
      <c r="W202" s="128" t="str">
        <f t="shared" si="71"/>
        <v>-</v>
      </c>
      <c r="X202" s="128" t="str">
        <f t="shared" si="71"/>
        <v>-</v>
      </c>
      <c r="Y202" s="128" t="str">
        <f t="shared" si="71"/>
        <v>-</v>
      </c>
      <c r="Z202" s="128" t="str">
        <f t="shared" si="71"/>
        <v>-</v>
      </c>
      <c r="AA202" s="128" t="str">
        <f t="shared" si="71"/>
        <v>-</v>
      </c>
      <c r="AB202" s="128" t="str">
        <f t="shared" si="71"/>
        <v>-</v>
      </c>
      <c r="AC202" s="128" t="str">
        <f t="shared" si="71"/>
        <v>-</v>
      </c>
      <c r="AD202" s="128" t="str">
        <f t="shared" si="71"/>
        <v>-</v>
      </c>
      <c r="AE202" s="128" t="str">
        <f t="shared" si="71"/>
        <v>-</v>
      </c>
      <c r="AF202" s="128" t="str">
        <f t="shared" si="71"/>
        <v>-</v>
      </c>
      <c r="AG202" s="128">
        <f t="shared" si="72"/>
        <v>150</v>
      </c>
      <c r="AH202" s="128" t="str">
        <f t="shared" si="72"/>
        <v>-</v>
      </c>
      <c r="AI202" s="128" t="str">
        <f t="shared" si="72"/>
        <v>-</v>
      </c>
      <c r="AJ202" s="128" t="str">
        <f t="shared" si="72"/>
        <v>-</v>
      </c>
      <c r="AK202" s="128" t="str">
        <f t="shared" si="72"/>
        <v>-</v>
      </c>
      <c r="AL202" s="128" t="str">
        <f t="shared" si="72"/>
        <v>-</v>
      </c>
      <c r="AM202" s="128" t="str">
        <f t="shared" si="72"/>
        <v>-</v>
      </c>
      <c r="AN202" s="128" t="str">
        <f t="shared" si="72"/>
        <v>-</v>
      </c>
      <c r="AO202" s="128" t="str">
        <f t="shared" si="72"/>
        <v>-</v>
      </c>
      <c r="AP202" s="128" t="str">
        <f t="shared" si="72"/>
        <v>-</v>
      </c>
      <c r="AQ202" s="128" t="str">
        <f t="shared" si="73"/>
        <v>-</v>
      </c>
      <c r="AR202" s="128" t="str">
        <f t="shared" si="73"/>
        <v>-</v>
      </c>
      <c r="AS202" s="128" t="str">
        <f t="shared" si="73"/>
        <v>-</v>
      </c>
      <c r="AT202" s="128" t="str">
        <f t="shared" si="73"/>
        <v>-</v>
      </c>
      <c r="AU202" s="128" t="str">
        <f t="shared" si="73"/>
        <v>-</v>
      </c>
      <c r="AV202" s="128">
        <f t="shared" si="73"/>
        <v>153.75</v>
      </c>
      <c r="AW202" s="128">
        <f t="shared" si="73"/>
        <v>153.75</v>
      </c>
      <c r="AX202" s="128">
        <f t="shared" si="73"/>
        <v>153.75</v>
      </c>
      <c r="AY202" s="128">
        <f t="shared" si="73"/>
        <v>153.75</v>
      </c>
      <c r="AZ202" s="128">
        <f t="shared" si="73"/>
        <v>153.75</v>
      </c>
      <c r="BA202" s="128">
        <f t="shared" si="74"/>
        <v>153.75</v>
      </c>
      <c r="BB202" s="128">
        <f t="shared" si="74"/>
        <v>153.75</v>
      </c>
      <c r="BC202" s="128">
        <f t="shared" si="74"/>
        <v>153.75</v>
      </c>
      <c r="BD202" s="128" t="str">
        <f t="shared" si="74"/>
        <v>-</v>
      </c>
      <c r="BE202" s="128" t="str">
        <f t="shared" si="74"/>
        <v>-</v>
      </c>
      <c r="BF202" s="128" t="str">
        <f t="shared" si="74"/>
        <v>-</v>
      </c>
      <c r="BG202" s="128" t="str">
        <f t="shared" si="74"/>
        <v>-</v>
      </c>
      <c r="BH202" s="128" t="str">
        <f t="shared" si="74"/>
        <v>-</v>
      </c>
      <c r="BI202" s="128" t="str">
        <f t="shared" si="74"/>
        <v>-</v>
      </c>
      <c r="BJ202" s="128" t="str">
        <f t="shared" si="74"/>
        <v>-</v>
      </c>
      <c r="BK202" s="128">
        <f t="shared" si="75"/>
        <v>93.75</v>
      </c>
      <c r="BL202" s="128">
        <f t="shared" si="75"/>
        <v>93.75</v>
      </c>
      <c r="BM202" s="128">
        <f t="shared" si="75"/>
        <v>93.75</v>
      </c>
      <c r="BN202" s="128">
        <f t="shared" si="75"/>
        <v>93.75</v>
      </c>
      <c r="BO202" s="128">
        <f t="shared" si="75"/>
        <v>93.75</v>
      </c>
      <c r="BP202" s="128">
        <f t="shared" si="75"/>
        <v>93.75</v>
      </c>
      <c r="BQ202" s="128">
        <f t="shared" si="75"/>
        <v>93.75</v>
      </c>
      <c r="BR202" s="128">
        <f t="shared" si="75"/>
        <v>93.75</v>
      </c>
      <c r="BS202" s="128" t="str">
        <f t="shared" si="75"/>
        <v>-</v>
      </c>
      <c r="BT202" s="128" t="str">
        <f t="shared" si="75"/>
        <v>-</v>
      </c>
      <c r="BU202" s="128" t="str">
        <f t="shared" si="76"/>
        <v>-</v>
      </c>
      <c r="BV202" s="128" t="str">
        <f t="shared" si="76"/>
        <v>-</v>
      </c>
      <c r="BW202" s="128" t="str">
        <f t="shared" si="76"/>
        <v>-</v>
      </c>
      <c r="BX202" s="128" t="str">
        <f t="shared" si="76"/>
        <v>-</v>
      </c>
      <c r="BY202" s="128" t="str">
        <f t="shared" si="76"/>
        <v>-</v>
      </c>
      <c r="BZ202" s="128" t="str">
        <f t="shared" si="76"/>
        <v>-</v>
      </c>
      <c r="CA202" s="128" t="str">
        <f t="shared" si="76"/>
        <v>-</v>
      </c>
      <c r="CB202" s="128" t="str">
        <f t="shared" si="76"/>
        <v>-</v>
      </c>
      <c r="CC202" s="128" t="str">
        <f t="shared" si="76"/>
        <v>-</v>
      </c>
      <c r="CD202" s="128" t="str">
        <f t="shared" si="76"/>
        <v>-</v>
      </c>
      <c r="CE202" s="128" t="str">
        <f t="shared" si="77"/>
        <v>-</v>
      </c>
      <c r="CF202" s="128" t="str">
        <f t="shared" si="77"/>
        <v>-</v>
      </c>
      <c r="CG202" s="128" t="str">
        <f t="shared" si="77"/>
        <v>-</v>
      </c>
      <c r="CH202" s="128" t="str">
        <f t="shared" si="77"/>
        <v>-</v>
      </c>
      <c r="CI202" s="128" t="str">
        <f t="shared" si="77"/>
        <v>-</v>
      </c>
      <c r="CJ202" s="128" t="str">
        <f t="shared" si="77"/>
        <v>-</v>
      </c>
      <c r="CK202" s="128" t="str">
        <f t="shared" si="77"/>
        <v>-</v>
      </c>
      <c r="CL202" s="128" t="str">
        <f t="shared" si="77"/>
        <v>-</v>
      </c>
      <c r="CM202" s="128" t="str">
        <f t="shared" si="77"/>
        <v>-</v>
      </c>
      <c r="CN202" s="128" t="str">
        <f t="shared" si="77"/>
        <v>-</v>
      </c>
      <c r="CO202" s="128" t="str">
        <f t="shared" si="78"/>
        <v>-</v>
      </c>
      <c r="CP202" s="128" t="str">
        <f t="shared" si="78"/>
        <v>-</v>
      </c>
      <c r="CQ202" s="128" t="str">
        <f t="shared" si="78"/>
        <v>-</v>
      </c>
      <c r="CR202" s="128" t="str">
        <f t="shared" si="78"/>
        <v>-</v>
      </c>
      <c r="CS202" s="128" t="str">
        <f t="shared" si="78"/>
        <v>-</v>
      </c>
      <c r="CT202" s="128" t="str">
        <f t="shared" si="78"/>
        <v>-</v>
      </c>
      <c r="CU202" s="128" t="str">
        <f t="shared" si="78"/>
        <v>-</v>
      </c>
      <c r="CV202" s="128" t="str">
        <f t="shared" si="78"/>
        <v>-</v>
      </c>
      <c r="CW202" s="128" t="str">
        <f t="shared" si="78"/>
        <v>-</v>
      </c>
      <c r="CX202" s="128" t="str">
        <f t="shared" si="78"/>
        <v>-</v>
      </c>
      <c r="CY202" s="128" t="str">
        <f t="shared" si="79"/>
        <v>-</v>
      </c>
      <c r="CZ202" s="128" t="str">
        <f t="shared" si="79"/>
        <v>-</v>
      </c>
      <c r="DA202" s="128" t="str">
        <f t="shared" si="79"/>
        <v>-</v>
      </c>
      <c r="DB202" s="128" t="str">
        <f t="shared" si="79"/>
        <v>-</v>
      </c>
      <c r="DC202" s="128" t="str">
        <f t="shared" si="79"/>
        <v>-</v>
      </c>
      <c r="DD202" s="128" t="str">
        <f t="shared" si="79"/>
        <v>-</v>
      </c>
      <c r="DE202" s="128" t="str">
        <f t="shared" si="79"/>
        <v>-</v>
      </c>
      <c r="DF202" s="128" t="str">
        <f t="shared" si="79"/>
        <v>-</v>
      </c>
      <c r="DG202" s="128" t="str">
        <f t="shared" si="79"/>
        <v>-</v>
      </c>
      <c r="DH202" s="128" t="str">
        <f t="shared" si="79"/>
        <v>-</v>
      </c>
      <c r="DI202" s="128" t="str">
        <f t="shared" si="80"/>
        <v>-</v>
      </c>
      <c r="DJ202" s="128" t="str">
        <f t="shared" si="80"/>
        <v>-</v>
      </c>
      <c r="DK202" s="128" t="str">
        <f t="shared" si="80"/>
        <v>-</v>
      </c>
      <c r="DL202" s="128" t="str">
        <f t="shared" si="80"/>
        <v>-</v>
      </c>
      <c r="DM202" s="128" t="str">
        <f t="shared" si="80"/>
        <v>-</v>
      </c>
      <c r="DN202" s="128" t="str">
        <f t="shared" si="80"/>
        <v>-</v>
      </c>
      <c r="DO202" s="128" t="str">
        <f t="shared" si="80"/>
        <v>-</v>
      </c>
      <c r="DP202" s="128" t="str">
        <f t="shared" si="80"/>
        <v>-</v>
      </c>
      <c r="DQ202" s="128" t="str">
        <f t="shared" si="80"/>
        <v>-</v>
      </c>
      <c r="DR202" s="128" t="str">
        <f t="shared" si="80"/>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2559</v>
      </c>
      <c r="AW204" s="127"/>
      <c r="AX204" s="127"/>
      <c r="AY204" s="127"/>
      <c r="AZ204" s="127"/>
      <c r="BA204" s="127"/>
      <c r="BB204" s="127"/>
      <c r="BC204" s="127"/>
      <c r="BD204" s="127"/>
      <c r="BE204" s="127"/>
      <c r="BF204" s="127"/>
      <c r="BG204" s="127"/>
      <c r="BH204" s="127"/>
      <c r="BI204" s="127"/>
      <c r="BJ204" s="127"/>
      <c r="BK204" s="126" t="s">
        <v>2560</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81">D206</f>
        <v>0</v>
      </c>
      <c r="E207" s="27">
        <f t="shared" si="81"/>
        <v>0</v>
      </c>
      <c r="F207" s="27">
        <f t="shared" si="81"/>
        <v>0</v>
      </c>
      <c r="G207" s="27">
        <f t="shared" si="81"/>
        <v>0</v>
      </c>
      <c r="H207" s="27">
        <f t="shared" si="81"/>
        <v>0</v>
      </c>
      <c r="I207" s="27">
        <f t="shared" si="81"/>
        <v>0</v>
      </c>
      <c r="J207" s="27">
        <f t="shared" si="81"/>
        <v>0</v>
      </c>
      <c r="K207" s="27">
        <f t="shared" si="81"/>
        <v>0</v>
      </c>
      <c r="L207" s="27">
        <f t="shared" si="81"/>
        <v>0</v>
      </c>
      <c r="M207" s="27">
        <f t="shared" si="81"/>
        <v>0</v>
      </c>
      <c r="N207" s="27">
        <f t="shared" si="81"/>
        <v>0</v>
      </c>
      <c r="O207" s="27">
        <f t="shared" si="81"/>
        <v>0</v>
      </c>
      <c r="P207" s="27">
        <f t="shared" si="81"/>
        <v>0</v>
      </c>
      <c r="Q207" s="27">
        <f t="shared" si="81"/>
        <v>0</v>
      </c>
      <c r="R207" s="27">
        <f>R206</f>
        <v>0</v>
      </c>
      <c r="S207" s="27">
        <f t="shared" ref="S207:AG209" si="82">S206</f>
        <v>0</v>
      </c>
      <c r="T207" s="27">
        <f t="shared" si="82"/>
        <v>0</v>
      </c>
      <c r="U207" s="27">
        <f t="shared" si="82"/>
        <v>0</v>
      </c>
      <c r="V207" s="27">
        <f t="shared" si="82"/>
        <v>0</v>
      </c>
      <c r="W207" s="27">
        <f t="shared" si="82"/>
        <v>0</v>
      </c>
      <c r="X207" s="27">
        <f t="shared" si="82"/>
        <v>0</v>
      </c>
      <c r="Y207" s="27">
        <f t="shared" si="82"/>
        <v>0</v>
      </c>
      <c r="Z207" s="27">
        <f t="shared" si="82"/>
        <v>0</v>
      </c>
      <c r="AA207" s="27">
        <f t="shared" si="82"/>
        <v>0</v>
      </c>
      <c r="AB207" s="27">
        <f t="shared" si="82"/>
        <v>0</v>
      </c>
      <c r="AC207" s="27">
        <f t="shared" si="82"/>
        <v>0</v>
      </c>
      <c r="AD207" s="27">
        <f t="shared" si="82"/>
        <v>0</v>
      </c>
      <c r="AE207" s="27">
        <f t="shared" si="82"/>
        <v>0</v>
      </c>
      <c r="AF207" s="27">
        <f t="shared" si="82"/>
        <v>0</v>
      </c>
      <c r="AG207" s="27">
        <f>AG206</f>
        <v>0</v>
      </c>
      <c r="AH207" s="27">
        <f t="shared" ref="AH207:AV209" si="83">AH206</f>
        <v>0</v>
      </c>
      <c r="AI207" s="27">
        <f t="shared" si="83"/>
        <v>0</v>
      </c>
      <c r="AJ207" s="27">
        <f t="shared" si="83"/>
        <v>0</v>
      </c>
      <c r="AK207" s="27">
        <f t="shared" si="83"/>
        <v>0</v>
      </c>
      <c r="AL207" s="27">
        <f t="shared" si="83"/>
        <v>0</v>
      </c>
      <c r="AM207" s="27">
        <f t="shared" si="83"/>
        <v>0</v>
      </c>
      <c r="AN207" s="27">
        <f t="shared" si="83"/>
        <v>0</v>
      </c>
      <c r="AO207" s="27">
        <f t="shared" si="83"/>
        <v>0</v>
      </c>
      <c r="AP207" s="27">
        <f t="shared" si="83"/>
        <v>0</v>
      </c>
      <c r="AQ207" s="27">
        <f t="shared" si="83"/>
        <v>0</v>
      </c>
      <c r="AR207" s="27">
        <f t="shared" si="83"/>
        <v>0</v>
      </c>
      <c r="AS207" s="27">
        <f t="shared" si="83"/>
        <v>0</v>
      </c>
      <c r="AT207" s="27">
        <f t="shared" si="83"/>
        <v>0</v>
      </c>
      <c r="AU207" s="27">
        <f t="shared" si="83"/>
        <v>0</v>
      </c>
      <c r="AV207" s="27">
        <f>AV206</f>
        <v>0</v>
      </c>
      <c r="AW207" s="27">
        <f t="shared" ref="AW207:BJ207" si="84">AW206</f>
        <v>0</v>
      </c>
      <c r="AX207" s="27">
        <f t="shared" si="84"/>
        <v>0</v>
      </c>
      <c r="AY207" s="27">
        <f t="shared" si="84"/>
        <v>0</v>
      </c>
      <c r="AZ207" s="27">
        <f t="shared" si="84"/>
        <v>0</v>
      </c>
      <c r="BA207" s="27">
        <f t="shared" si="84"/>
        <v>0</v>
      </c>
      <c r="BB207" s="27">
        <f t="shared" si="84"/>
        <v>0</v>
      </c>
      <c r="BC207" s="27">
        <f t="shared" si="84"/>
        <v>0</v>
      </c>
      <c r="BD207" s="27">
        <f t="shared" si="84"/>
        <v>0</v>
      </c>
      <c r="BE207" s="27">
        <f t="shared" si="84"/>
        <v>0</v>
      </c>
      <c r="BF207" s="27">
        <f t="shared" si="84"/>
        <v>0</v>
      </c>
      <c r="BG207" s="27">
        <f t="shared" si="84"/>
        <v>0</v>
      </c>
      <c r="BH207" s="27">
        <f t="shared" si="84"/>
        <v>0</v>
      </c>
      <c r="BI207" s="27">
        <f t="shared" si="84"/>
        <v>0</v>
      </c>
      <c r="BJ207" s="27">
        <f t="shared" si="84"/>
        <v>0</v>
      </c>
      <c r="BK207" s="27">
        <f>BK206</f>
        <v>0</v>
      </c>
      <c r="BL207" s="27">
        <f t="shared" ref="BL207:BY207" si="85">BL206</f>
        <v>0</v>
      </c>
      <c r="BM207" s="27">
        <f t="shared" si="85"/>
        <v>0</v>
      </c>
      <c r="BN207" s="27">
        <f t="shared" si="85"/>
        <v>0</v>
      </c>
      <c r="BO207" s="27">
        <f t="shared" si="85"/>
        <v>0</v>
      </c>
      <c r="BP207" s="27">
        <f t="shared" si="85"/>
        <v>0</v>
      </c>
      <c r="BQ207" s="27">
        <f t="shared" si="85"/>
        <v>0</v>
      </c>
      <c r="BR207" s="27">
        <f t="shared" si="85"/>
        <v>0</v>
      </c>
      <c r="BS207" s="27">
        <f t="shared" si="85"/>
        <v>0</v>
      </c>
      <c r="BT207" s="27">
        <f t="shared" si="85"/>
        <v>0</v>
      </c>
      <c r="BU207" s="27">
        <f t="shared" si="85"/>
        <v>0</v>
      </c>
      <c r="BV207" s="27">
        <f t="shared" si="85"/>
        <v>0</v>
      </c>
      <c r="BW207" s="27">
        <f t="shared" si="85"/>
        <v>0</v>
      </c>
      <c r="BX207" s="27">
        <f t="shared" si="85"/>
        <v>0</v>
      </c>
      <c r="BY207" s="27">
        <f t="shared" si="85"/>
        <v>0</v>
      </c>
    </row>
    <row r="208" spans="1:122" outlineLevel="1">
      <c r="B208" s="25" t="s">
        <v>887</v>
      </c>
      <c r="C208" s="27">
        <f>C207</f>
        <v>0</v>
      </c>
      <c r="D208" s="27">
        <f t="shared" si="81"/>
        <v>0</v>
      </c>
      <c r="E208" s="27">
        <f t="shared" si="81"/>
        <v>0</v>
      </c>
      <c r="F208" s="27">
        <f t="shared" si="81"/>
        <v>0</v>
      </c>
      <c r="G208" s="27">
        <f t="shared" si="81"/>
        <v>0</v>
      </c>
      <c r="H208" s="27">
        <f t="shared" si="81"/>
        <v>0</v>
      </c>
      <c r="I208" s="27">
        <f t="shared" si="81"/>
        <v>0</v>
      </c>
      <c r="J208" s="27">
        <f t="shared" si="81"/>
        <v>0</v>
      </c>
      <c r="K208" s="27">
        <f t="shared" si="81"/>
        <v>0</v>
      </c>
      <c r="L208" s="27">
        <f t="shared" si="81"/>
        <v>0</v>
      </c>
      <c r="M208" s="27">
        <f t="shared" si="81"/>
        <v>0</v>
      </c>
      <c r="N208" s="27">
        <f t="shared" si="81"/>
        <v>0</v>
      </c>
      <c r="O208" s="27">
        <f t="shared" si="81"/>
        <v>0</v>
      </c>
      <c r="P208" s="27">
        <f t="shared" si="81"/>
        <v>0</v>
      </c>
      <c r="Q208" s="27">
        <f t="shared" si="81"/>
        <v>0</v>
      </c>
      <c r="R208" s="27">
        <f t="shared" si="81"/>
        <v>0</v>
      </c>
      <c r="S208" s="27">
        <f t="shared" si="82"/>
        <v>0</v>
      </c>
      <c r="T208" s="27">
        <f t="shared" si="82"/>
        <v>0</v>
      </c>
      <c r="U208" s="27">
        <f t="shared" si="82"/>
        <v>0</v>
      </c>
      <c r="V208" s="27">
        <f t="shared" si="82"/>
        <v>0</v>
      </c>
      <c r="W208" s="27">
        <f t="shared" si="82"/>
        <v>0</v>
      </c>
      <c r="X208" s="27">
        <f t="shared" si="82"/>
        <v>0</v>
      </c>
      <c r="Y208" s="27">
        <f t="shared" si="82"/>
        <v>0</v>
      </c>
      <c r="Z208" s="27">
        <f t="shared" si="82"/>
        <v>0</v>
      </c>
      <c r="AA208" s="27">
        <f t="shared" si="82"/>
        <v>0</v>
      </c>
      <c r="AB208" s="27">
        <f t="shared" si="82"/>
        <v>0</v>
      </c>
      <c r="AC208" s="27">
        <f t="shared" si="82"/>
        <v>0</v>
      </c>
      <c r="AD208" s="27">
        <f t="shared" si="82"/>
        <v>0</v>
      </c>
      <c r="AE208" s="27">
        <f t="shared" si="82"/>
        <v>0</v>
      </c>
      <c r="AF208" s="27">
        <f t="shared" si="82"/>
        <v>0</v>
      </c>
      <c r="AG208" s="27">
        <f t="shared" si="82"/>
        <v>0</v>
      </c>
      <c r="AH208" s="27">
        <f t="shared" si="83"/>
        <v>0</v>
      </c>
      <c r="AI208" s="27">
        <f t="shared" si="83"/>
        <v>0</v>
      </c>
      <c r="AJ208" s="27">
        <f t="shared" si="83"/>
        <v>0</v>
      </c>
      <c r="AK208" s="27">
        <f t="shared" si="83"/>
        <v>0</v>
      </c>
      <c r="AL208" s="27">
        <f t="shared" si="83"/>
        <v>0</v>
      </c>
      <c r="AM208" s="27">
        <f t="shared" si="83"/>
        <v>0</v>
      </c>
      <c r="AN208" s="27">
        <f t="shared" si="83"/>
        <v>0</v>
      </c>
      <c r="AO208" s="27">
        <f t="shared" si="83"/>
        <v>0</v>
      </c>
      <c r="AP208" s="27">
        <f t="shared" si="83"/>
        <v>0</v>
      </c>
      <c r="AQ208" s="27">
        <f t="shared" si="83"/>
        <v>0</v>
      </c>
      <c r="AR208" s="27">
        <f t="shared" si="83"/>
        <v>0</v>
      </c>
      <c r="AS208" s="27">
        <f t="shared" si="83"/>
        <v>0</v>
      </c>
      <c r="AT208" s="27">
        <f t="shared" si="83"/>
        <v>0</v>
      </c>
      <c r="AU208" s="27">
        <f t="shared" si="83"/>
        <v>0</v>
      </c>
      <c r="AV208" s="27">
        <f t="shared" si="83"/>
        <v>0</v>
      </c>
      <c r="AW208" s="27">
        <f t="shared" ref="AW208:BY208" si="86">AW207</f>
        <v>0</v>
      </c>
      <c r="AX208" s="27">
        <f t="shared" si="86"/>
        <v>0</v>
      </c>
      <c r="AY208" s="27">
        <f t="shared" si="86"/>
        <v>0</v>
      </c>
      <c r="AZ208" s="27">
        <f t="shared" si="86"/>
        <v>0</v>
      </c>
      <c r="BA208" s="27">
        <f t="shared" si="86"/>
        <v>0</v>
      </c>
      <c r="BB208" s="27">
        <f t="shared" si="86"/>
        <v>0</v>
      </c>
      <c r="BC208" s="27">
        <f t="shared" si="86"/>
        <v>0</v>
      </c>
      <c r="BD208" s="27">
        <f t="shared" si="86"/>
        <v>0</v>
      </c>
      <c r="BE208" s="27">
        <f t="shared" si="86"/>
        <v>0</v>
      </c>
      <c r="BF208" s="27">
        <f t="shared" si="86"/>
        <v>0</v>
      </c>
      <c r="BG208" s="27">
        <f t="shared" si="86"/>
        <v>0</v>
      </c>
      <c r="BH208" s="27">
        <f t="shared" si="86"/>
        <v>0</v>
      </c>
      <c r="BI208" s="27">
        <f t="shared" si="86"/>
        <v>0</v>
      </c>
      <c r="BJ208" s="27">
        <f t="shared" si="86"/>
        <v>0</v>
      </c>
      <c r="BK208" s="27">
        <f t="shared" si="86"/>
        <v>0</v>
      </c>
      <c r="BL208" s="27">
        <f t="shared" si="86"/>
        <v>0</v>
      </c>
      <c r="BM208" s="27">
        <f t="shared" si="86"/>
        <v>0</v>
      </c>
      <c r="BN208" s="27">
        <f t="shared" si="86"/>
        <v>0</v>
      </c>
      <c r="BO208" s="27">
        <f t="shared" si="86"/>
        <v>0</v>
      </c>
      <c r="BP208" s="27">
        <f t="shared" si="86"/>
        <v>0</v>
      </c>
      <c r="BQ208" s="27">
        <f t="shared" si="86"/>
        <v>0</v>
      </c>
      <c r="BR208" s="27">
        <f t="shared" si="86"/>
        <v>0</v>
      </c>
      <c r="BS208" s="27">
        <f t="shared" si="86"/>
        <v>0</v>
      </c>
      <c r="BT208" s="27">
        <f t="shared" si="86"/>
        <v>0</v>
      </c>
      <c r="BU208" s="27">
        <f t="shared" si="86"/>
        <v>0</v>
      </c>
      <c r="BV208" s="27">
        <f t="shared" si="86"/>
        <v>0</v>
      </c>
      <c r="BW208" s="27">
        <f t="shared" si="86"/>
        <v>0</v>
      </c>
      <c r="BX208" s="27">
        <f t="shared" si="86"/>
        <v>0</v>
      </c>
      <c r="BY208" s="27">
        <f t="shared" si="86"/>
        <v>0</v>
      </c>
    </row>
    <row r="209" spans="2:77" outlineLevel="1">
      <c r="B209" s="25" t="s">
        <v>888</v>
      </c>
      <c r="C209" s="27">
        <f>C208</f>
        <v>0</v>
      </c>
      <c r="D209" s="27">
        <f t="shared" si="81"/>
        <v>0</v>
      </c>
      <c r="E209" s="27">
        <f t="shared" si="81"/>
        <v>0</v>
      </c>
      <c r="F209" s="27">
        <f t="shared" si="81"/>
        <v>0</v>
      </c>
      <c r="G209" s="27">
        <f t="shared" si="81"/>
        <v>0</v>
      </c>
      <c r="H209" s="27">
        <f t="shared" si="81"/>
        <v>0</v>
      </c>
      <c r="I209" s="27">
        <f t="shared" si="81"/>
        <v>0</v>
      </c>
      <c r="J209" s="27">
        <f t="shared" si="81"/>
        <v>0</v>
      </c>
      <c r="K209" s="27">
        <f t="shared" si="81"/>
        <v>0</v>
      </c>
      <c r="L209" s="27">
        <f t="shared" si="81"/>
        <v>0</v>
      </c>
      <c r="M209" s="27">
        <f t="shared" si="81"/>
        <v>0</v>
      </c>
      <c r="N209" s="27">
        <f t="shared" si="81"/>
        <v>0</v>
      </c>
      <c r="O209" s="27">
        <f t="shared" si="81"/>
        <v>0</v>
      </c>
      <c r="P209" s="27">
        <f t="shared" si="81"/>
        <v>0</v>
      </c>
      <c r="Q209" s="27">
        <f t="shared" si="81"/>
        <v>0</v>
      </c>
      <c r="R209" s="27">
        <f t="shared" si="81"/>
        <v>0</v>
      </c>
      <c r="S209" s="27">
        <f t="shared" si="82"/>
        <v>0</v>
      </c>
      <c r="T209" s="27">
        <f t="shared" si="82"/>
        <v>0</v>
      </c>
      <c r="U209" s="27">
        <f t="shared" si="82"/>
        <v>0</v>
      </c>
      <c r="V209" s="27">
        <f t="shared" si="82"/>
        <v>0</v>
      </c>
      <c r="W209" s="27">
        <f t="shared" si="82"/>
        <v>0</v>
      </c>
      <c r="X209" s="27">
        <f t="shared" si="82"/>
        <v>0</v>
      </c>
      <c r="Y209" s="27">
        <f t="shared" si="82"/>
        <v>0</v>
      </c>
      <c r="Z209" s="27">
        <f t="shared" si="82"/>
        <v>0</v>
      </c>
      <c r="AA209" s="27">
        <f t="shared" si="82"/>
        <v>0</v>
      </c>
      <c r="AB209" s="27">
        <f t="shared" si="82"/>
        <v>0</v>
      </c>
      <c r="AC209" s="27">
        <f t="shared" si="82"/>
        <v>0</v>
      </c>
      <c r="AD209" s="27">
        <f t="shared" si="82"/>
        <v>0</v>
      </c>
      <c r="AE209" s="27">
        <f t="shared" si="82"/>
        <v>0</v>
      </c>
      <c r="AF209" s="27">
        <f t="shared" si="82"/>
        <v>0</v>
      </c>
      <c r="AG209" s="27">
        <f t="shared" si="82"/>
        <v>0</v>
      </c>
      <c r="AH209" s="27">
        <f t="shared" si="83"/>
        <v>0</v>
      </c>
      <c r="AI209" s="27">
        <f t="shared" si="83"/>
        <v>0</v>
      </c>
      <c r="AJ209" s="27">
        <f t="shared" si="83"/>
        <v>0</v>
      </c>
      <c r="AK209" s="27">
        <f t="shared" si="83"/>
        <v>0</v>
      </c>
      <c r="AL209" s="27">
        <f t="shared" si="83"/>
        <v>0</v>
      </c>
      <c r="AM209" s="27">
        <f t="shared" si="83"/>
        <v>0</v>
      </c>
      <c r="AN209" s="27">
        <f t="shared" si="83"/>
        <v>0</v>
      </c>
      <c r="AO209" s="27">
        <f t="shared" si="83"/>
        <v>0</v>
      </c>
      <c r="AP209" s="27">
        <f t="shared" si="83"/>
        <v>0</v>
      </c>
      <c r="AQ209" s="27">
        <f t="shared" si="83"/>
        <v>0</v>
      </c>
      <c r="AR209" s="27">
        <f t="shared" si="83"/>
        <v>0</v>
      </c>
      <c r="AS209" s="27">
        <f t="shared" si="83"/>
        <v>0</v>
      </c>
      <c r="AT209" s="27">
        <f t="shared" si="83"/>
        <v>0</v>
      </c>
      <c r="AU209" s="27">
        <f t="shared" si="83"/>
        <v>0</v>
      </c>
      <c r="AV209" s="27">
        <f t="shared" si="83"/>
        <v>0</v>
      </c>
      <c r="AW209" s="27">
        <f t="shared" ref="AW209:BY209" si="87">AW208</f>
        <v>0</v>
      </c>
      <c r="AX209" s="27">
        <f t="shared" si="87"/>
        <v>0</v>
      </c>
      <c r="AY209" s="27">
        <f t="shared" si="87"/>
        <v>0</v>
      </c>
      <c r="AZ209" s="27">
        <f t="shared" si="87"/>
        <v>0</v>
      </c>
      <c r="BA209" s="27">
        <f t="shared" si="87"/>
        <v>0</v>
      </c>
      <c r="BB209" s="27">
        <f t="shared" si="87"/>
        <v>0</v>
      </c>
      <c r="BC209" s="27">
        <f t="shared" si="87"/>
        <v>0</v>
      </c>
      <c r="BD209" s="27">
        <f t="shared" si="87"/>
        <v>0</v>
      </c>
      <c r="BE209" s="27">
        <f t="shared" si="87"/>
        <v>0</v>
      </c>
      <c r="BF209" s="27">
        <f t="shared" si="87"/>
        <v>0</v>
      </c>
      <c r="BG209" s="27">
        <f t="shared" si="87"/>
        <v>0</v>
      </c>
      <c r="BH209" s="27">
        <f t="shared" si="87"/>
        <v>0</v>
      </c>
      <c r="BI209" s="27">
        <f t="shared" si="87"/>
        <v>0</v>
      </c>
      <c r="BJ209" s="27">
        <f t="shared" si="87"/>
        <v>0</v>
      </c>
      <c r="BK209" s="27">
        <f t="shared" si="87"/>
        <v>0</v>
      </c>
      <c r="BL209" s="27">
        <f t="shared" si="87"/>
        <v>0</v>
      </c>
      <c r="BM209" s="27">
        <f t="shared" si="87"/>
        <v>0</v>
      </c>
      <c r="BN209" s="27">
        <f t="shared" si="87"/>
        <v>0</v>
      </c>
      <c r="BO209" s="27">
        <f t="shared" si="87"/>
        <v>0</v>
      </c>
      <c r="BP209" s="27">
        <f t="shared" si="87"/>
        <v>0</v>
      </c>
      <c r="BQ209" s="27">
        <f t="shared" si="87"/>
        <v>0</v>
      </c>
      <c r="BR209" s="27">
        <f t="shared" si="87"/>
        <v>0</v>
      </c>
      <c r="BS209" s="27">
        <f t="shared" si="87"/>
        <v>0</v>
      </c>
      <c r="BT209" s="27">
        <f t="shared" si="87"/>
        <v>0</v>
      </c>
      <c r="BU209" s="27">
        <f t="shared" si="87"/>
        <v>0</v>
      </c>
      <c r="BV209" s="27">
        <f t="shared" si="87"/>
        <v>0</v>
      </c>
      <c r="BW209" s="27">
        <f t="shared" si="87"/>
        <v>0</v>
      </c>
      <c r="BX209" s="27">
        <f t="shared" si="87"/>
        <v>0</v>
      </c>
      <c r="BY209" s="27">
        <f t="shared" si="87"/>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R214" si="88">C211</f>
        <v>0</v>
      </c>
      <c r="D212" s="27">
        <f t="shared" si="88"/>
        <v>0</v>
      </c>
      <c r="E212" s="27">
        <f t="shared" si="88"/>
        <v>0</v>
      </c>
      <c r="F212" s="27">
        <f t="shared" si="88"/>
        <v>0</v>
      </c>
      <c r="G212" s="27">
        <f t="shared" si="88"/>
        <v>0</v>
      </c>
      <c r="H212" s="27">
        <f t="shared" si="88"/>
        <v>0</v>
      </c>
      <c r="I212" s="27">
        <f t="shared" si="88"/>
        <v>0</v>
      </c>
      <c r="J212" s="27">
        <f t="shared" si="88"/>
        <v>0</v>
      </c>
      <c r="K212" s="27">
        <f t="shared" si="88"/>
        <v>0</v>
      </c>
      <c r="L212" s="27">
        <f t="shared" si="88"/>
        <v>0</v>
      </c>
      <c r="M212" s="27">
        <f t="shared" si="88"/>
        <v>0</v>
      </c>
      <c r="N212" s="27">
        <f t="shared" si="88"/>
        <v>0</v>
      </c>
      <c r="O212" s="27">
        <f t="shared" si="88"/>
        <v>0</v>
      </c>
      <c r="P212" s="27">
        <f t="shared" si="88"/>
        <v>0</v>
      </c>
      <c r="Q212" s="27">
        <f t="shared" si="88"/>
        <v>0</v>
      </c>
      <c r="R212" s="27">
        <f t="shared" si="88"/>
        <v>0</v>
      </c>
      <c r="S212" s="27">
        <f t="shared" ref="S212:AH214" si="89">S211</f>
        <v>0</v>
      </c>
      <c r="T212" s="27">
        <f t="shared" si="89"/>
        <v>0</v>
      </c>
      <c r="U212" s="27">
        <f t="shared" si="89"/>
        <v>0</v>
      </c>
      <c r="V212" s="27">
        <f t="shared" si="89"/>
        <v>0</v>
      </c>
      <c r="W212" s="27">
        <f t="shared" si="89"/>
        <v>0</v>
      </c>
      <c r="X212" s="27">
        <f t="shared" si="89"/>
        <v>0</v>
      </c>
      <c r="Y212" s="27">
        <f t="shared" si="89"/>
        <v>0</v>
      </c>
      <c r="Z212" s="27">
        <f t="shared" si="89"/>
        <v>0</v>
      </c>
      <c r="AA212" s="27">
        <f t="shared" si="89"/>
        <v>0</v>
      </c>
      <c r="AB212" s="27">
        <f t="shared" si="89"/>
        <v>0</v>
      </c>
      <c r="AC212" s="27">
        <f t="shared" si="89"/>
        <v>0</v>
      </c>
      <c r="AD212" s="27">
        <f t="shared" si="89"/>
        <v>0</v>
      </c>
      <c r="AE212" s="27">
        <f t="shared" si="89"/>
        <v>0</v>
      </c>
      <c r="AF212" s="27">
        <f t="shared" si="89"/>
        <v>0</v>
      </c>
      <c r="AG212" s="27">
        <f t="shared" si="89"/>
        <v>0</v>
      </c>
      <c r="AH212" s="27">
        <f t="shared" si="89"/>
        <v>0</v>
      </c>
      <c r="AI212" s="27">
        <f t="shared" ref="AI212:AW214" si="90">AI211</f>
        <v>0</v>
      </c>
      <c r="AJ212" s="27">
        <f t="shared" si="90"/>
        <v>0</v>
      </c>
      <c r="AK212" s="27">
        <f t="shared" si="90"/>
        <v>0</v>
      </c>
      <c r="AL212" s="27">
        <f t="shared" si="90"/>
        <v>0</v>
      </c>
      <c r="AM212" s="27">
        <f t="shared" si="90"/>
        <v>0</v>
      </c>
      <c r="AN212" s="27">
        <f t="shared" si="90"/>
        <v>0</v>
      </c>
      <c r="AO212" s="27">
        <f t="shared" si="90"/>
        <v>0</v>
      </c>
      <c r="AP212" s="27">
        <f t="shared" si="90"/>
        <v>0</v>
      </c>
      <c r="AQ212" s="27">
        <f t="shared" si="90"/>
        <v>0</v>
      </c>
      <c r="AR212" s="27">
        <f t="shared" si="90"/>
        <v>0</v>
      </c>
      <c r="AS212" s="27">
        <f t="shared" si="90"/>
        <v>0</v>
      </c>
      <c r="AT212" s="27">
        <f t="shared" si="90"/>
        <v>0</v>
      </c>
      <c r="AU212" s="27">
        <f t="shared" si="90"/>
        <v>0</v>
      </c>
      <c r="AV212" s="27">
        <f t="shared" si="90"/>
        <v>0</v>
      </c>
      <c r="AW212" s="27">
        <f t="shared" si="90"/>
        <v>0</v>
      </c>
      <c r="AX212" s="27">
        <f t="shared" ref="AX212:BY212" si="91">AX211</f>
        <v>0</v>
      </c>
      <c r="AY212" s="27">
        <f t="shared" si="91"/>
        <v>0</v>
      </c>
      <c r="AZ212" s="27">
        <f t="shared" si="91"/>
        <v>0</v>
      </c>
      <c r="BA212" s="27">
        <f t="shared" si="91"/>
        <v>0</v>
      </c>
      <c r="BB212" s="27">
        <f t="shared" si="91"/>
        <v>0</v>
      </c>
      <c r="BC212" s="27">
        <f t="shared" si="91"/>
        <v>0</v>
      </c>
      <c r="BD212" s="27">
        <f t="shared" si="91"/>
        <v>0</v>
      </c>
      <c r="BE212" s="27">
        <f t="shared" si="91"/>
        <v>0</v>
      </c>
      <c r="BF212" s="27">
        <f t="shared" si="91"/>
        <v>0</v>
      </c>
      <c r="BG212" s="27">
        <f t="shared" si="91"/>
        <v>0</v>
      </c>
      <c r="BH212" s="27">
        <f t="shared" si="91"/>
        <v>0</v>
      </c>
      <c r="BI212" s="27">
        <f t="shared" si="91"/>
        <v>0</v>
      </c>
      <c r="BJ212" s="27">
        <f t="shared" si="91"/>
        <v>0</v>
      </c>
      <c r="BK212" s="27">
        <f t="shared" si="91"/>
        <v>0</v>
      </c>
      <c r="BL212" s="27">
        <f t="shared" si="91"/>
        <v>0</v>
      </c>
      <c r="BM212" s="27">
        <f t="shared" si="91"/>
        <v>0</v>
      </c>
      <c r="BN212" s="27">
        <f t="shared" si="91"/>
        <v>0</v>
      </c>
      <c r="BO212" s="27">
        <f t="shared" si="91"/>
        <v>0</v>
      </c>
      <c r="BP212" s="27">
        <f t="shared" si="91"/>
        <v>0</v>
      </c>
      <c r="BQ212" s="27">
        <f t="shared" si="91"/>
        <v>0</v>
      </c>
      <c r="BR212" s="27">
        <f t="shared" si="91"/>
        <v>0</v>
      </c>
      <c r="BS212" s="27">
        <f t="shared" si="91"/>
        <v>0</v>
      </c>
      <c r="BT212" s="27">
        <f t="shared" si="91"/>
        <v>0</v>
      </c>
      <c r="BU212" s="27">
        <f t="shared" si="91"/>
        <v>0</v>
      </c>
      <c r="BV212" s="27">
        <f t="shared" si="91"/>
        <v>0</v>
      </c>
      <c r="BW212" s="27">
        <f t="shared" si="91"/>
        <v>0</v>
      </c>
      <c r="BX212" s="27">
        <f t="shared" si="91"/>
        <v>0</v>
      </c>
      <c r="BY212" s="27">
        <f t="shared" si="91"/>
        <v>0</v>
      </c>
    </row>
    <row r="213" spans="2:77" outlineLevel="1">
      <c r="B213" s="25" t="s">
        <v>887</v>
      </c>
      <c r="C213" s="27">
        <f t="shared" si="88"/>
        <v>0</v>
      </c>
      <c r="D213" s="27">
        <f t="shared" si="88"/>
        <v>0</v>
      </c>
      <c r="E213" s="27">
        <f t="shared" si="88"/>
        <v>0</v>
      </c>
      <c r="F213" s="27">
        <f t="shared" si="88"/>
        <v>0</v>
      </c>
      <c r="G213" s="27">
        <f t="shared" si="88"/>
        <v>0</v>
      </c>
      <c r="H213" s="27">
        <f t="shared" si="88"/>
        <v>0</v>
      </c>
      <c r="I213" s="27">
        <f t="shared" si="88"/>
        <v>0</v>
      </c>
      <c r="J213" s="27">
        <f t="shared" si="88"/>
        <v>0</v>
      </c>
      <c r="K213" s="27">
        <f t="shared" si="88"/>
        <v>0</v>
      </c>
      <c r="L213" s="27">
        <f t="shared" si="88"/>
        <v>0</v>
      </c>
      <c r="M213" s="27">
        <f t="shared" si="88"/>
        <v>0</v>
      </c>
      <c r="N213" s="27">
        <f t="shared" si="88"/>
        <v>0</v>
      </c>
      <c r="O213" s="27">
        <f t="shared" si="88"/>
        <v>0</v>
      </c>
      <c r="P213" s="27">
        <f t="shared" si="88"/>
        <v>0</v>
      </c>
      <c r="Q213" s="27">
        <f t="shared" si="88"/>
        <v>0</v>
      </c>
      <c r="R213" s="27">
        <f t="shared" si="88"/>
        <v>0</v>
      </c>
      <c r="S213" s="27">
        <f t="shared" si="89"/>
        <v>0</v>
      </c>
      <c r="T213" s="27">
        <f t="shared" si="89"/>
        <v>0</v>
      </c>
      <c r="U213" s="27">
        <f t="shared" si="89"/>
        <v>0</v>
      </c>
      <c r="V213" s="27">
        <f t="shared" si="89"/>
        <v>0</v>
      </c>
      <c r="W213" s="27">
        <f t="shared" si="89"/>
        <v>0</v>
      </c>
      <c r="X213" s="27">
        <f t="shared" si="89"/>
        <v>0</v>
      </c>
      <c r="Y213" s="27">
        <f t="shared" si="89"/>
        <v>0</v>
      </c>
      <c r="Z213" s="27">
        <f t="shared" si="89"/>
        <v>0</v>
      </c>
      <c r="AA213" s="27">
        <f t="shared" si="89"/>
        <v>0</v>
      </c>
      <c r="AB213" s="27">
        <f t="shared" si="89"/>
        <v>0</v>
      </c>
      <c r="AC213" s="27">
        <f t="shared" si="89"/>
        <v>0</v>
      </c>
      <c r="AD213" s="27">
        <f t="shared" si="89"/>
        <v>0</v>
      </c>
      <c r="AE213" s="27">
        <f t="shared" si="89"/>
        <v>0</v>
      </c>
      <c r="AF213" s="27">
        <f t="shared" si="89"/>
        <v>0</v>
      </c>
      <c r="AG213" s="27">
        <f t="shared" si="89"/>
        <v>0</v>
      </c>
      <c r="AH213" s="27">
        <f t="shared" si="89"/>
        <v>0</v>
      </c>
      <c r="AI213" s="27">
        <f t="shared" si="90"/>
        <v>0</v>
      </c>
      <c r="AJ213" s="27">
        <f t="shared" si="90"/>
        <v>0</v>
      </c>
      <c r="AK213" s="27">
        <f t="shared" si="90"/>
        <v>0</v>
      </c>
      <c r="AL213" s="27">
        <f t="shared" si="90"/>
        <v>0</v>
      </c>
      <c r="AM213" s="27">
        <f t="shared" si="90"/>
        <v>0</v>
      </c>
      <c r="AN213" s="27">
        <f t="shared" si="90"/>
        <v>0</v>
      </c>
      <c r="AO213" s="27">
        <f t="shared" si="90"/>
        <v>0</v>
      </c>
      <c r="AP213" s="27">
        <f t="shared" si="90"/>
        <v>0</v>
      </c>
      <c r="AQ213" s="27">
        <f t="shared" si="90"/>
        <v>0</v>
      </c>
      <c r="AR213" s="27">
        <f t="shared" si="90"/>
        <v>0</v>
      </c>
      <c r="AS213" s="27">
        <f t="shared" si="90"/>
        <v>0</v>
      </c>
      <c r="AT213" s="27">
        <f t="shared" si="90"/>
        <v>0</v>
      </c>
      <c r="AU213" s="27">
        <f t="shared" si="90"/>
        <v>0</v>
      </c>
      <c r="AV213" s="27">
        <f t="shared" si="90"/>
        <v>0</v>
      </c>
      <c r="AW213" s="27">
        <f t="shared" si="90"/>
        <v>0</v>
      </c>
      <c r="AX213" s="27">
        <f t="shared" ref="AX213:BY213" si="92">AX212</f>
        <v>0</v>
      </c>
      <c r="AY213" s="27">
        <f t="shared" si="92"/>
        <v>0</v>
      </c>
      <c r="AZ213" s="27">
        <f t="shared" si="92"/>
        <v>0</v>
      </c>
      <c r="BA213" s="27">
        <f t="shared" si="92"/>
        <v>0</v>
      </c>
      <c r="BB213" s="27">
        <f t="shared" si="92"/>
        <v>0</v>
      </c>
      <c r="BC213" s="27">
        <f t="shared" si="92"/>
        <v>0</v>
      </c>
      <c r="BD213" s="27">
        <f t="shared" si="92"/>
        <v>0</v>
      </c>
      <c r="BE213" s="27">
        <f t="shared" si="92"/>
        <v>0</v>
      </c>
      <c r="BF213" s="27">
        <f t="shared" si="92"/>
        <v>0</v>
      </c>
      <c r="BG213" s="27">
        <f t="shared" si="92"/>
        <v>0</v>
      </c>
      <c r="BH213" s="27">
        <f t="shared" si="92"/>
        <v>0</v>
      </c>
      <c r="BI213" s="27">
        <f t="shared" si="92"/>
        <v>0</v>
      </c>
      <c r="BJ213" s="27">
        <f t="shared" si="92"/>
        <v>0</v>
      </c>
      <c r="BK213" s="27">
        <f t="shared" si="92"/>
        <v>0</v>
      </c>
      <c r="BL213" s="27">
        <f t="shared" si="92"/>
        <v>0</v>
      </c>
      <c r="BM213" s="27">
        <f t="shared" si="92"/>
        <v>0</v>
      </c>
      <c r="BN213" s="27">
        <f t="shared" si="92"/>
        <v>0</v>
      </c>
      <c r="BO213" s="27">
        <f t="shared" si="92"/>
        <v>0</v>
      </c>
      <c r="BP213" s="27">
        <f t="shared" si="92"/>
        <v>0</v>
      </c>
      <c r="BQ213" s="27">
        <f t="shared" si="92"/>
        <v>0</v>
      </c>
      <c r="BR213" s="27">
        <f t="shared" si="92"/>
        <v>0</v>
      </c>
      <c r="BS213" s="27">
        <f t="shared" si="92"/>
        <v>0</v>
      </c>
      <c r="BT213" s="27">
        <f t="shared" si="92"/>
        <v>0</v>
      </c>
      <c r="BU213" s="27">
        <f t="shared" si="92"/>
        <v>0</v>
      </c>
      <c r="BV213" s="27">
        <f t="shared" si="92"/>
        <v>0</v>
      </c>
      <c r="BW213" s="27">
        <f t="shared" si="92"/>
        <v>0</v>
      </c>
      <c r="BX213" s="27">
        <f t="shared" si="92"/>
        <v>0</v>
      </c>
      <c r="BY213" s="27">
        <f t="shared" si="92"/>
        <v>0</v>
      </c>
    </row>
    <row r="214" spans="2:77" outlineLevel="1">
      <c r="B214" s="25" t="s">
        <v>888</v>
      </c>
      <c r="C214" s="27">
        <f t="shared" si="88"/>
        <v>0</v>
      </c>
      <c r="D214" s="27">
        <f t="shared" si="88"/>
        <v>0</v>
      </c>
      <c r="E214" s="27">
        <f t="shared" si="88"/>
        <v>0</v>
      </c>
      <c r="F214" s="27">
        <f t="shared" si="88"/>
        <v>0</v>
      </c>
      <c r="G214" s="27">
        <f t="shared" si="88"/>
        <v>0</v>
      </c>
      <c r="H214" s="27">
        <f t="shared" si="88"/>
        <v>0</v>
      </c>
      <c r="I214" s="27">
        <f t="shared" si="88"/>
        <v>0</v>
      </c>
      <c r="J214" s="27">
        <f t="shared" si="88"/>
        <v>0</v>
      </c>
      <c r="K214" s="27">
        <f t="shared" si="88"/>
        <v>0</v>
      </c>
      <c r="L214" s="27">
        <f t="shared" si="88"/>
        <v>0</v>
      </c>
      <c r="M214" s="27">
        <f t="shared" si="88"/>
        <v>0</v>
      </c>
      <c r="N214" s="27">
        <f t="shared" si="88"/>
        <v>0</v>
      </c>
      <c r="O214" s="27">
        <f t="shared" si="88"/>
        <v>0</v>
      </c>
      <c r="P214" s="27">
        <f t="shared" si="88"/>
        <v>0</v>
      </c>
      <c r="Q214" s="27">
        <f t="shared" si="88"/>
        <v>0</v>
      </c>
      <c r="R214" s="27">
        <f t="shared" si="88"/>
        <v>0</v>
      </c>
      <c r="S214" s="27">
        <f t="shared" si="89"/>
        <v>0</v>
      </c>
      <c r="T214" s="27">
        <f t="shared" si="89"/>
        <v>0</v>
      </c>
      <c r="U214" s="27">
        <f t="shared" si="89"/>
        <v>0</v>
      </c>
      <c r="V214" s="27">
        <f t="shared" si="89"/>
        <v>0</v>
      </c>
      <c r="W214" s="27">
        <f t="shared" si="89"/>
        <v>0</v>
      </c>
      <c r="X214" s="27">
        <f t="shared" si="89"/>
        <v>0</v>
      </c>
      <c r="Y214" s="27">
        <f t="shared" si="89"/>
        <v>0</v>
      </c>
      <c r="Z214" s="27">
        <f t="shared" si="89"/>
        <v>0</v>
      </c>
      <c r="AA214" s="27">
        <f t="shared" si="89"/>
        <v>0</v>
      </c>
      <c r="AB214" s="27">
        <f t="shared" si="89"/>
        <v>0</v>
      </c>
      <c r="AC214" s="27">
        <f t="shared" si="89"/>
        <v>0</v>
      </c>
      <c r="AD214" s="27">
        <f t="shared" si="89"/>
        <v>0</v>
      </c>
      <c r="AE214" s="27">
        <f t="shared" si="89"/>
        <v>0</v>
      </c>
      <c r="AF214" s="27">
        <f t="shared" si="89"/>
        <v>0</v>
      </c>
      <c r="AG214" s="27">
        <f t="shared" si="89"/>
        <v>0</v>
      </c>
      <c r="AH214" s="27">
        <f t="shared" si="89"/>
        <v>0</v>
      </c>
      <c r="AI214" s="27">
        <f t="shared" si="90"/>
        <v>0</v>
      </c>
      <c r="AJ214" s="27">
        <f t="shared" si="90"/>
        <v>0</v>
      </c>
      <c r="AK214" s="27">
        <f t="shared" si="90"/>
        <v>0</v>
      </c>
      <c r="AL214" s="27">
        <f t="shared" si="90"/>
        <v>0</v>
      </c>
      <c r="AM214" s="27">
        <f t="shared" si="90"/>
        <v>0</v>
      </c>
      <c r="AN214" s="27">
        <f t="shared" si="90"/>
        <v>0</v>
      </c>
      <c r="AO214" s="27">
        <f t="shared" si="90"/>
        <v>0</v>
      </c>
      <c r="AP214" s="27">
        <f t="shared" si="90"/>
        <v>0</v>
      </c>
      <c r="AQ214" s="27">
        <f t="shared" si="90"/>
        <v>0</v>
      </c>
      <c r="AR214" s="27">
        <f t="shared" si="90"/>
        <v>0</v>
      </c>
      <c r="AS214" s="27">
        <f t="shared" si="90"/>
        <v>0</v>
      </c>
      <c r="AT214" s="27">
        <f t="shared" si="90"/>
        <v>0</v>
      </c>
      <c r="AU214" s="27">
        <f t="shared" si="90"/>
        <v>0</v>
      </c>
      <c r="AV214" s="27">
        <f t="shared" si="90"/>
        <v>0</v>
      </c>
      <c r="AW214" s="27">
        <f t="shared" si="90"/>
        <v>0</v>
      </c>
      <c r="AX214" s="27">
        <f t="shared" ref="AX214:BY214" si="93">AX213</f>
        <v>0</v>
      </c>
      <c r="AY214" s="27">
        <f t="shared" si="93"/>
        <v>0</v>
      </c>
      <c r="AZ214" s="27">
        <f t="shared" si="93"/>
        <v>0</v>
      </c>
      <c r="BA214" s="27">
        <f t="shared" si="93"/>
        <v>0</v>
      </c>
      <c r="BB214" s="27">
        <f t="shared" si="93"/>
        <v>0</v>
      </c>
      <c r="BC214" s="27">
        <f t="shared" si="93"/>
        <v>0</v>
      </c>
      <c r="BD214" s="27">
        <f t="shared" si="93"/>
        <v>0</v>
      </c>
      <c r="BE214" s="27">
        <f t="shared" si="93"/>
        <v>0</v>
      </c>
      <c r="BF214" s="27">
        <f t="shared" si="93"/>
        <v>0</v>
      </c>
      <c r="BG214" s="27">
        <f t="shared" si="93"/>
        <v>0</v>
      </c>
      <c r="BH214" s="27">
        <f t="shared" si="93"/>
        <v>0</v>
      </c>
      <c r="BI214" s="27">
        <f t="shared" si="93"/>
        <v>0</v>
      </c>
      <c r="BJ214" s="27">
        <f t="shared" si="93"/>
        <v>0</v>
      </c>
      <c r="BK214" s="27">
        <f t="shared" si="93"/>
        <v>0</v>
      </c>
      <c r="BL214" s="27">
        <f t="shared" si="93"/>
        <v>0</v>
      </c>
      <c r="BM214" s="27">
        <f t="shared" si="93"/>
        <v>0</v>
      </c>
      <c r="BN214" s="27">
        <f t="shared" si="93"/>
        <v>0</v>
      </c>
      <c r="BO214" s="27">
        <f t="shared" si="93"/>
        <v>0</v>
      </c>
      <c r="BP214" s="27">
        <f t="shared" si="93"/>
        <v>0</v>
      </c>
      <c r="BQ214" s="27">
        <f t="shared" si="93"/>
        <v>0</v>
      </c>
      <c r="BR214" s="27">
        <f t="shared" si="93"/>
        <v>0</v>
      </c>
      <c r="BS214" s="27">
        <f t="shared" si="93"/>
        <v>0</v>
      </c>
      <c r="BT214" s="27">
        <f t="shared" si="93"/>
        <v>0</v>
      </c>
      <c r="BU214" s="27">
        <f t="shared" si="93"/>
        <v>0</v>
      </c>
      <c r="BV214" s="27">
        <f t="shared" si="93"/>
        <v>0</v>
      </c>
      <c r="BW214" s="27">
        <f t="shared" si="93"/>
        <v>0</v>
      </c>
      <c r="BX214" s="27">
        <f t="shared" si="93"/>
        <v>0</v>
      </c>
      <c r="BY214" s="27">
        <f t="shared" si="93"/>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R219" si="94">C216</f>
        <v>0</v>
      </c>
      <c r="D217" s="27">
        <f t="shared" si="94"/>
        <v>0</v>
      </c>
      <c r="E217" s="27">
        <f t="shared" si="94"/>
        <v>0</v>
      </c>
      <c r="F217" s="27">
        <f t="shared" si="94"/>
        <v>0</v>
      </c>
      <c r="G217" s="27">
        <f t="shared" si="94"/>
        <v>0</v>
      </c>
      <c r="H217" s="27">
        <f t="shared" si="94"/>
        <v>0</v>
      </c>
      <c r="I217" s="27">
        <f t="shared" si="94"/>
        <v>0</v>
      </c>
      <c r="J217" s="27">
        <f t="shared" si="94"/>
        <v>0</v>
      </c>
      <c r="K217" s="27">
        <f t="shared" si="94"/>
        <v>0</v>
      </c>
      <c r="L217" s="27">
        <f t="shared" si="94"/>
        <v>0</v>
      </c>
      <c r="M217" s="27">
        <f t="shared" si="94"/>
        <v>0</v>
      </c>
      <c r="N217" s="27">
        <f t="shared" si="94"/>
        <v>0</v>
      </c>
      <c r="O217" s="27">
        <f t="shared" si="94"/>
        <v>0</v>
      </c>
      <c r="P217" s="27">
        <f t="shared" si="94"/>
        <v>0</v>
      </c>
      <c r="Q217" s="27">
        <f t="shared" si="94"/>
        <v>0</v>
      </c>
      <c r="R217" s="27">
        <f t="shared" si="94"/>
        <v>150</v>
      </c>
      <c r="S217" s="27">
        <f t="shared" ref="S217:AH219" si="95">S216</f>
        <v>0</v>
      </c>
      <c r="T217" s="27">
        <f t="shared" si="95"/>
        <v>0</v>
      </c>
      <c r="U217" s="27">
        <f t="shared" si="95"/>
        <v>0</v>
      </c>
      <c r="V217" s="27">
        <f t="shared" si="95"/>
        <v>0</v>
      </c>
      <c r="W217" s="27">
        <f t="shared" si="95"/>
        <v>0</v>
      </c>
      <c r="X217" s="27">
        <f t="shared" si="95"/>
        <v>0</v>
      </c>
      <c r="Y217" s="27">
        <f t="shared" si="95"/>
        <v>0</v>
      </c>
      <c r="Z217" s="27">
        <f t="shared" si="95"/>
        <v>0</v>
      </c>
      <c r="AA217" s="27">
        <f t="shared" si="95"/>
        <v>0</v>
      </c>
      <c r="AB217" s="27">
        <f t="shared" si="95"/>
        <v>0</v>
      </c>
      <c r="AC217" s="27">
        <f t="shared" si="95"/>
        <v>0</v>
      </c>
      <c r="AD217" s="27">
        <f t="shared" si="95"/>
        <v>0</v>
      </c>
      <c r="AE217" s="27">
        <f t="shared" si="95"/>
        <v>0</v>
      </c>
      <c r="AF217" s="27">
        <f t="shared" si="95"/>
        <v>0</v>
      </c>
      <c r="AG217" s="27">
        <f t="shared" si="95"/>
        <v>0</v>
      </c>
      <c r="AH217" s="27">
        <f t="shared" si="95"/>
        <v>0</v>
      </c>
      <c r="AI217" s="27">
        <f t="shared" ref="AI217:AW219" si="96">AI216</f>
        <v>0</v>
      </c>
      <c r="AJ217" s="27">
        <f t="shared" si="96"/>
        <v>0</v>
      </c>
      <c r="AK217" s="27">
        <f t="shared" si="96"/>
        <v>0</v>
      </c>
      <c r="AL217" s="27">
        <f t="shared" si="96"/>
        <v>0</v>
      </c>
      <c r="AM217" s="27">
        <f t="shared" si="96"/>
        <v>0</v>
      </c>
      <c r="AN217" s="27">
        <f t="shared" si="96"/>
        <v>0</v>
      </c>
      <c r="AO217" s="27">
        <f t="shared" si="96"/>
        <v>0</v>
      </c>
      <c r="AP217" s="27">
        <f t="shared" si="96"/>
        <v>0</v>
      </c>
      <c r="AQ217" s="27">
        <f t="shared" si="96"/>
        <v>0</v>
      </c>
      <c r="AR217" s="27">
        <f t="shared" si="96"/>
        <v>0</v>
      </c>
      <c r="AS217" s="27">
        <f t="shared" si="96"/>
        <v>0</v>
      </c>
      <c r="AT217" s="27">
        <f t="shared" si="96"/>
        <v>0</v>
      </c>
      <c r="AU217" s="27">
        <f t="shared" si="96"/>
        <v>0</v>
      </c>
      <c r="AV217" s="27">
        <f t="shared" si="96"/>
        <v>0</v>
      </c>
      <c r="AW217" s="27">
        <f t="shared" si="96"/>
        <v>0</v>
      </c>
      <c r="AX217" s="27">
        <f t="shared" ref="AX217:BY217" si="97">AX216</f>
        <v>0</v>
      </c>
      <c r="AY217" s="27">
        <f t="shared" si="97"/>
        <v>0</v>
      </c>
      <c r="AZ217" s="27">
        <f t="shared" si="97"/>
        <v>0</v>
      </c>
      <c r="BA217" s="27">
        <f t="shared" si="97"/>
        <v>0</v>
      </c>
      <c r="BB217" s="27">
        <f t="shared" si="97"/>
        <v>0</v>
      </c>
      <c r="BC217" s="27">
        <f t="shared" si="97"/>
        <v>0</v>
      </c>
      <c r="BD217" s="27">
        <f t="shared" si="97"/>
        <v>0</v>
      </c>
      <c r="BE217" s="27">
        <f t="shared" si="97"/>
        <v>0</v>
      </c>
      <c r="BF217" s="27">
        <f t="shared" si="97"/>
        <v>0</v>
      </c>
      <c r="BG217" s="27">
        <f t="shared" si="97"/>
        <v>0</v>
      </c>
      <c r="BH217" s="27">
        <f t="shared" si="97"/>
        <v>0</v>
      </c>
      <c r="BI217" s="27">
        <f t="shared" si="97"/>
        <v>0</v>
      </c>
      <c r="BJ217" s="27">
        <f t="shared" si="97"/>
        <v>0</v>
      </c>
      <c r="BK217" s="27">
        <f t="shared" si="97"/>
        <v>150</v>
      </c>
      <c r="BL217" s="27">
        <f t="shared" si="97"/>
        <v>0</v>
      </c>
      <c r="BM217" s="27">
        <f t="shared" si="97"/>
        <v>0</v>
      </c>
      <c r="BN217" s="27">
        <f t="shared" si="97"/>
        <v>0</v>
      </c>
      <c r="BO217" s="27">
        <f t="shared" si="97"/>
        <v>0</v>
      </c>
      <c r="BP217" s="27">
        <f t="shared" si="97"/>
        <v>0</v>
      </c>
      <c r="BQ217" s="27">
        <f t="shared" si="97"/>
        <v>0</v>
      </c>
      <c r="BR217" s="27">
        <f t="shared" si="97"/>
        <v>0</v>
      </c>
      <c r="BS217" s="27">
        <f t="shared" si="97"/>
        <v>0</v>
      </c>
      <c r="BT217" s="27">
        <f t="shared" si="97"/>
        <v>0</v>
      </c>
      <c r="BU217" s="27">
        <f t="shared" si="97"/>
        <v>0</v>
      </c>
      <c r="BV217" s="27">
        <f t="shared" si="97"/>
        <v>0</v>
      </c>
      <c r="BW217" s="27">
        <f t="shared" si="97"/>
        <v>0</v>
      </c>
      <c r="BX217" s="27">
        <f t="shared" si="97"/>
        <v>0</v>
      </c>
      <c r="BY217" s="27">
        <f t="shared" si="97"/>
        <v>0</v>
      </c>
    </row>
    <row r="218" spans="2:77" outlineLevel="1">
      <c r="B218" s="25" t="s">
        <v>887</v>
      </c>
      <c r="C218" s="27">
        <f t="shared" si="94"/>
        <v>0</v>
      </c>
      <c r="D218" s="27">
        <f t="shared" si="94"/>
        <v>0</v>
      </c>
      <c r="E218" s="27">
        <f t="shared" si="94"/>
        <v>0</v>
      </c>
      <c r="F218" s="27">
        <f t="shared" si="94"/>
        <v>0</v>
      </c>
      <c r="G218" s="27">
        <f t="shared" si="94"/>
        <v>0</v>
      </c>
      <c r="H218" s="27">
        <f t="shared" si="94"/>
        <v>0</v>
      </c>
      <c r="I218" s="27">
        <f t="shared" si="94"/>
        <v>0</v>
      </c>
      <c r="J218" s="27">
        <f t="shared" si="94"/>
        <v>0</v>
      </c>
      <c r="K218" s="27">
        <f t="shared" si="94"/>
        <v>0</v>
      </c>
      <c r="L218" s="27">
        <f t="shared" si="94"/>
        <v>0</v>
      </c>
      <c r="M218" s="27">
        <f t="shared" si="94"/>
        <v>0</v>
      </c>
      <c r="N218" s="27">
        <f t="shared" si="94"/>
        <v>0</v>
      </c>
      <c r="O218" s="27">
        <f t="shared" si="94"/>
        <v>0</v>
      </c>
      <c r="P218" s="27">
        <f t="shared" si="94"/>
        <v>0</v>
      </c>
      <c r="Q218" s="27">
        <f t="shared" si="94"/>
        <v>0</v>
      </c>
      <c r="R218" s="27">
        <f t="shared" si="94"/>
        <v>150</v>
      </c>
      <c r="S218" s="27">
        <f t="shared" si="95"/>
        <v>0</v>
      </c>
      <c r="T218" s="27">
        <f t="shared" si="95"/>
        <v>0</v>
      </c>
      <c r="U218" s="27">
        <f t="shared" si="95"/>
        <v>0</v>
      </c>
      <c r="V218" s="27">
        <f t="shared" si="95"/>
        <v>0</v>
      </c>
      <c r="W218" s="27">
        <f t="shared" si="95"/>
        <v>0</v>
      </c>
      <c r="X218" s="27">
        <f t="shared" si="95"/>
        <v>0</v>
      </c>
      <c r="Y218" s="27">
        <f t="shared" si="95"/>
        <v>0</v>
      </c>
      <c r="Z218" s="27">
        <f t="shared" si="95"/>
        <v>0</v>
      </c>
      <c r="AA218" s="27">
        <f t="shared" si="95"/>
        <v>0</v>
      </c>
      <c r="AB218" s="27">
        <f t="shared" si="95"/>
        <v>0</v>
      </c>
      <c r="AC218" s="27">
        <f t="shared" si="95"/>
        <v>0</v>
      </c>
      <c r="AD218" s="27">
        <f t="shared" si="95"/>
        <v>0</v>
      </c>
      <c r="AE218" s="27">
        <f t="shared" si="95"/>
        <v>0</v>
      </c>
      <c r="AF218" s="27">
        <f t="shared" si="95"/>
        <v>0</v>
      </c>
      <c r="AG218" s="27">
        <f t="shared" si="95"/>
        <v>0</v>
      </c>
      <c r="AH218" s="27">
        <f t="shared" si="95"/>
        <v>0</v>
      </c>
      <c r="AI218" s="27">
        <f t="shared" si="96"/>
        <v>0</v>
      </c>
      <c r="AJ218" s="27">
        <f t="shared" si="96"/>
        <v>0</v>
      </c>
      <c r="AK218" s="27">
        <f t="shared" si="96"/>
        <v>0</v>
      </c>
      <c r="AL218" s="27">
        <f t="shared" si="96"/>
        <v>0</v>
      </c>
      <c r="AM218" s="27">
        <f t="shared" si="96"/>
        <v>0</v>
      </c>
      <c r="AN218" s="27">
        <f t="shared" si="96"/>
        <v>0</v>
      </c>
      <c r="AO218" s="27">
        <f t="shared" si="96"/>
        <v>0</v>
      </c>
      <c r="AP218" s="27">
        <f t="shared" si="96"/>
        <v>0</v>
      </c>
      <c r="AQ218" s="27">
        <f t="shared" si="96"/>
        <v>0</v>
      </c>
      <c r="AR218" s="27">
        <f t="shared" si="96"/>
        <v>0</v>
      </c>
      <c r="AS218" s="27">
        <f t="shared" si="96"/>
        <v>0</v>
      </c>
      <c r="AT218" s="27">
        <f t="shared" si="96"/>
        <v>0</v>
      </c>
      <c r="AU218" s="27">
        <f t="shared" si="96"/>
        <v>0</v>
      </c>
      <c r="AV218" s="27">
        <f t="shared" si="96"/>
        <v>0</v>
      </c>
      <c r="AW218" s="27">
        <f t="shared" si="96"/>
        <v>0</v>
      </c>
      <c r="AX218" s="27">
        <f t="shared" ref="AX218:BY218" si="98">AX217</f>
        <v>0</v>
      </c>
      <c r="AY218" s="27">
        <f t="shared" si="98"/>
        <v>0</v>
      </c>
      <c r="AZ218" s="27">
        <f t="shared" si="98"/>
        <v>0</v>
      </c>
      <c r="BA218" s="27">
        <f t="shared" si="98"/>
        <v>0</v>
      </c>
      <c r="BB218" s="27">
        <f t="shared" si="98"/>
        <v>0</v>
      </c>
      <c r="BC218" s="27">
        <f t="shared" si="98"/>
        <v>0</v>
      </c>
      <c r="BD218" s="27">
        <f t="shared" si="98"/>
        <v>0</v>
      </c>
      <c r="BE218" s="27">
        <f t="shared" si="98"/>
        <v>0</v>
      </c>
      <c r="BF218" s="27">
        <f t="shared" si="98"/>
        <v>0</v>
      </c>
      <c r="BG218" s="27">
        <f t="shared" si="98"/>
        <v>0</v>
      </c>
      <c r="BH218" s="27">
        <f t="shared" si="98"/>
        <v>0</v>
      </c>
      <c r="BI218" s="27">
        <f t="shared" si="98"/>
        <v>0</v>
      </c>
      <c r="BJ218" s="27">
        <f t="shared" si="98"/>
        <v>0</v>
      </c>
      <c r="BK218" s="27">
        <f t="shared" si="98"/>
        <v>150</v>
      </c>
      <c r="BL218" s="27">
        <f t="shared" si="98"/>
        <v>0</v>
      </c>
      <c r="BM218" s="27">
        <f t="shared" si="98"/>
        <v>0</v>
      </c>
      <c r="BN218" s="27">
        <f t="shared" si="98"/>
        <v>0</v>
      </c>
      <c r="BO218" s="27">
        <f t="shared" si="98"/>
        <v>0</v>
      </c>
      <c r="BP218" s="27">
        <f t="shared" si="98"/>
        <v>0</v>
      </c>
      <c r="BQ218" s="27">
        <f t="shared" si="98"/>
        <v>0</v>
      </c>
      <c r="BR218" s="27">
        <f t="shared" si="98"/>
        <v>0</v>
      </c>
      <c r="BS218" s="27">
        <f t="shared" si="98"/>
        <v>0</v>
      </c>
      <c r="BT218" s="27">
        <f t="shared" si="98"/>
        <v>0</v>
      </c>
      <c r="BU218" s="27">
        <f t="shared" si="98"/>
        <v>0</v>
      </c>
      <c r="BV218" s="27">
        <f t="shared" si="98"/>
        <v>0</v>
      </c>
      <c r="BW218" s="27">
        <f t="shared" si="98"/>
        <v>0</v>
      </c>
      <c r="BX218" s="27">
        <f t="shared" si="98"/>
        <v>0</v>
      </c>
      <c r="BY218" s="27">
        <f t="shared" si="98"/>
        <v>0</v>
      </c>
    </row>
    <row r="219" spans="2:77" outlineLevel="1">
      <c r="B219" s="25" t="s">
        <v>888</v>
      </c>
      <c r="C219" s="27">
        <f t="shared" si="94"/>
        <v>0</v>
      </c>
      <c r="D219" s="27">
        <f t="shared" si="94"/>
        <v>0</v>
      </c>
      <c r="E219" s="27">
        <f t="shared" si="94"/>
        <v>0</v>
      </c>
      <c r="F219" s="27">
        <f t="shared" si="94"/>
        <v>0</v>
      </c>
      <c r="G219" s="27">
        <f t="shared" si="94"/>
        <v>0</v>
      </c>
      <c r="H219" s="27">
        <f t="shared" si="94"/>
        <v>0</v>
      </c>
      <c r="I219" s="27">
        <f t="shared" si="94"/>
        <v>0</v>
      </c>
      <c r="J219" s="27">
        <f t="shared" si="94"/>
        <v>0</v>
      </c>
      <c r="K219" s="27">
        <f t="shared" si="94"/>
        <v>0</v>
      </c>
      <c r="L219" s="27">
        <f t="shared" si="94"/>
        <v>0</v>
      </c>
      <c r="M219" s="27">
        <f t="shared" si="94"/>
        <v>0</v>
      </c>
      <c r="N219" s="27">
        <f t="shared" si="94"/>
        <v>0</v>
      </c>
      <c r="O219" s="27">
        <f t="shared" si="94"/>
        <v>0</v>
      </c>
      <c r="P219" s="27">
        <f t="shared" si="94"/>
        <v>0</v>
      </c>
      <c r="Q219" s="27">
        <f t="shared" si="94"/>
        <v>0</v>
      </c>
      <c r="R219" s="27">
        <f t="shared" si="94"/>
        <v>150</v>
      </c>
      <c r="S219" s="27">
        <f t="shared" si="95"/>
        <v>0</v>
      </c>
      <c r="T219" s="27">
        <f t="shared" si="95"/>
        <v>0</v>
      </c>
      <c r="U219" s="27">
        <f t="shared" si="95"/>
        <v>0</v>
      </c>
      <c r="V219" s="27">
        <f t="shared" si="95"/>
        <v>0</v>
      </c>
      <c r="W219" s="27">
        <f t="shared" si="95"/>
        <v>0</v>
      </c>
      <c r="X219" s="27">
        <f t="shared" si="95"/>
        <v>0</v>
      </c>
      <c r="Y219" s="27">
        <f t="shared" si="95"/>
        <v>0</v>
      </c>
      <c r="Z219" s="27">
        <f t="shared" si="95"/>
        <v>0</v>
      </c>
      <c r="AA219" s="27">
        <f t="shared" si="95"/>
        <v>0</v>
      </c>
      <c r="AB219" s="27">
        <f t="shared" si="95"/>
        <v>0</v>
      </c>
      <c r="AC219" s="27">
        <f t="shared" si="95"/>
        <v>0</v>
      </c>
      <c r="AD219" s="27">
        <f t="shared" si="95"/>
        <v>0</v>
      </c>
      <c r="AE219" s="27">
        <f t="shared" si="95"/>
        <v>0</v>
      </c>
      <c r="AF219" s="27">
        <f t="shared" si="95"/>
        <v>0</v>
      </c>
      <c r="AG219" s="27">
        <f t="shared" si="95"/>
        <v>0</v>
      </c>
      <c r="AH219" s="27">
        <f t="shared" si="95"/>
        <v>0</v>
      </c>
      <c r="AI219" s="27">
        <f t="shared" si="96"/>
        <v>0</v>
      </c>
      <c r="AJ219" s="27">
        <f t="shared" si="96"/>
        <v>0</v>
      </c>
      <c r="AK219" s="27">
        <f t="shared" si="96"/>
        <v>0</v>
      </c>
      <c r="AL219" s="27">
        <f t="shared" si="96"/>
        <v>0</v>
      </c>
      <c r="AM219" s="27">
        <f t="shared" si="96"/>
        <v>0</v>
      </c>
      <c r="AN219" s="27">
        <f t="shared" si="96"/>
        <v>0</v>
      </c>
      <c r="AO219" s="27">
        <f t="shared" si="96"/>
        <v>0</v>
      </c>
      <c r="AP219" s="27">
        <f t="shared" si="96"/>
        <v>0</v>
      </c>
      <c r="AQ219" s="27">
        <f t="shared" si="96"/>
        <v>0</v>
      </c>
      <c r="AR219" s="27">
        <f t="shared" si="96"/>
        <v>0</v>
      </c>
      <c r="AS219" s="27">
        <f t="shared" si="96"/>
        <v>0</v>
      </c>
      <c r="AT219" s="27">
        <f t="shared" si="96"/>
        <v>0</v>
      </c>
      <c r="AU219" s="27">
        <f t="shared" si="96"/>
        <v>0</v>
      </c>
      <c r="AV219" s="27">
        <f t="shared" si="96"/>
        <v>0</v>
      </c>
      <c r="AW219" s="27">
        <f t="shared" si="96"/>
        <v>0</v>
      </c>
      <c r="AX219" s="27">
        <f t="shared" ref="AX219:BY219" si="99">AX218</f>
        <v>0</v>
      </c>
      <c r="AY219" s="27">
        <f t="shared" si="99"/>
        <v>0</v>
      </c>
      <c r="AZ219" s="27">
        <f t="shared" si="99"/>
        <v>0</v>
      </c>
      <c r="BA219" s="27">
        <f t="shared" si="99"/>
        <v>0</v>
      </c>
      <c r="BB219" s="27">
        <f t="shared" si="99"/>
        <v>0</v>
      </c>
      <c r="BC219" s="27">
        <f t="shared" si="99"/>
        <v>0</v>
      </c>
      <c r="BD219" s="27">
        <f t="shared" si="99"/>
        <v>0</v>
      </c>
      <c r="BE219" s="27">
        <f t="shared" si="99"/>
        <v>0</v>
      </c>
      <c r="BF219" s="27">
        <f t="shared" si="99"/>
        <v>0</v>
      </c>
      <c r="BG219" s="27">
        <f t="shared" si="99"/>
        <v>0</v>
      </c>
      <c r="BH219" s="27">
        <f t="shared" si="99"/>
        <v>0</v>
      </c>
      <c r="BI219" s="27">
        <f t="shared" si="99"/>
        <v>0</v>
      </c>
      <c r="BJ219" s="27">
        <f t="shared" si="99"/>
        <v>0</v>
      </c>
      <c r="BK219" s="27">
        <f t="shared" si="99"/>
        <v>150</v>
      </c>
      <c r="BL219" s="27">
        <f t="shared" si="99"/>
        <v>0</v>
      </c>
      <c r="BM219" s="27">
        <f t="shared" si="99"/>
        <v>0</v>
      </c>
      <c r="BN219" s="27">
        <f t="shared" si="99"/>
        <v>0</v>
      </c>
      <c r="BO219" s="27">
        <f t="shared" si="99"/>
        <v>0</v>
      </c>
      <c r="BP219" s="27">
        <f t="shared" si="99"/>
        <v>0</v>
      </c>
      <c r="BQ219" s="27">
        <f t="shared" si="99"/>
        <v>0</v>
      </c>
      <c r="BR219" s="27">
        <f t="shared" si="99"/>
        <v>0</v>
      </c>
      <c r="BS219" s="27">
        <f t="shared" si="99"/>
        <v>0</v>
      </c>
      <c r="BT219" s="27">
        <f t="shared" si="99"/>
        <v>0</v>
      </c>
      <c r="BU219" s="27">
        <f t="shared" si="99"/>
        <v>0</v>
      </c>
      <c r="BV219" s="27">
        <f t="shared" si="99"/>
        <v>0</v>
      </c>
      <c r="BW219" s="27">
        <f t="shared" si="99"/>
        <v>0</v>
      </c>
      <c r="BX219" s="27">
        <f t="shared" si="99"/>
        <v>0</v>
      </c>
      <c r="BY219" s="27">
        <f t="shared" si="9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R224" si="100">C221</f>
        <v>0</v>
      </c>
      <c r="D222" s="27">
        <f t="shared" si="100"/>
        <v>0</v>
      </c>
      <c r="E222" s="27">
        <f t="shared" si="100"/>
        <v>0</v>
      </c>
      <c r="F222" s="27">
        <f t="shared" si="100"/>
        <v>0</v>
      </c>
      <c r="G222" s="27">
        <f t="shared" si="100"/>
        <v>0</v>
      </c>
      <c r="H222" s="27">
        <f t="shared" si="100"/>
        <v>0</v>
      </c>
      <c r="I222" s="27">
        <f t="shared" si="100"/>
        <v>0</v>
      </c>
      <c r="J222" s="27">
        <f t="shared" si="100"/>
        <v>0</v>
      </c>
      <c r="K222" s="27">
        <f t="shared" si="100"/>
        <v>0</v>
      </c>
      <c r="L222" s="27">
        <f t="shared" si="100"/>
        <v>0</v>
      </c>
      <c r="M222" s="27">
        <f t="shared" si="100"/>
        <v>0</v>
      </c>
      <c r="N222" s="27">
        <f t="shared" si="100"/>
        <v>0</v>
      </c>
      <c r="O222" s="27">
        <f t="shared" si="100"/>
        <v>0</v>
      </c>
      <c r="P222" s="27">
        <f t="shared" si="100"/>
        <v>0</v>
      </c>
      <c r="Q222" s="27">
        <f t="shared" si="100"/>
        <v>0</v>
      </c>
      <c r="R222" s="27">
        <f t="shared" si="100"/>
        <v>0</v>
      </c>
      <c r="S222" s="27">
        <f t="shared" ref="S222:AH224" si="101">S221</f>
        <v>0</v>
      </c>
      <c r="T222" s="27">
        <f t="shared" si="101"/>
        <v>97</v>
      </c>
      <c r="U222" s="27">
        <f t="shared" si="101"/>
        <v>97</v>
      </c>
      <c r="V222" s="27">
        <f t="shared" si="101"/>
        <v>97</v>
      </c>
      <c r="W222" s="27">
        <f t="shared" si="101"/>
        <v>97</v>
      </c>
      <c r="X222" s="27">
        <f t="shared" si="101"/>
        <v>97</v>
      </c>
      <c r="Y222" s="27">
        <f t="shared" si="101"/>
        <v>97</v>
      </c>
      <c r="Z222" s="27">
        <f t="shared" si="101"/>
        <v>97</v>
      </c>
      <c r="AA222" s="27">
        <f t="shared" si="101"/>
        <v>97</v>
      </c>
      <c r="AB222" s="27">
        <f t="shared" si="101"/>
        <v>152</v>
      </c>
      <c r="AC222" s="27">
        <f t="shared" si="101"/>
        <v>152</v>
      </c>
      <c r="AD222" s="27">
        <f t="shared" si="101"/>
        <v>152</v>
      </c>
      <c r="AE222" s="27">
        <f t="shared" si="101"/>
        <v>0</v>
      </c>
      <c r="AF222" s="27">
        <f t="shared" si="101"/>
        <v>0</v>
      </c>
      <c r="AG222" s="27">
        <f t="shared" si="101"/>
        <v>0</v>
      </c>
      <c r="AH222" s="27">
        <f t="shared" si="101"/>
        <v>0</v>
      </c>
      <c r="AI222" s="27">
        <f t="shared" ref="AI222:AW224" si="102">AI221</f>
        <v>0</v>
      </c>
      <c r="AJ222" s="27">
        <f t="shared" si="102"/>
        <v>0</v>
      </c>
      <c r="AK222" s="27">
        <f t="shared" si="102"/>
        <v>0</v>
      </c>
      <c r="AL222" s="27">
        <f t="shared" si="102"/>
        <v>0</v>
      </c>
      <c r="AM222" s="27">
        <f t="shared" si="102"/>
        <v>0</v>
      </c>
      <c r="AN222" s="27">
        <f t="shared" si="102"/>
        <v>0</v>
      </c>
      <c r="AO222" s="27">
        <f t="shared" si="102"/>
        <v>0</v>
      </c>
      <c r="AP222" s="27">
        <f t="shared" si="102"/>
        <v>0</v>
      </c>
      <c r="AQ222" s="27">
        <f t="shared" si="102"/>
        <v>0</v>
      </c>
      <c r="AR222" s="27">
        <f t="shared" si="102"/>
        <v>0</v>
      </c>
      <c r="AS222" s="27">
        <f t="shared" si="102"/>
        <v>0</v>
      </c>
      <c r="AT222" s="27">
        <f t="shared" si="102"/>
        <v>0</v>
      </c>
      <c r="AU222" s="27">
        <f t="shared" si="102"/>
        <v>0</v>
      </c>
      <c r="AV222" s="27">
        <f t="shared" si="102"/>
        <v>0</v>
      </c>
      <c r="AW222" s="27">
        <f t="shared" si="102"/>
        <v>0</v>
      </c>
      <c r="AX222" s="27">
        <f t="shared" ref="AX222:BY222" si="103">AX221</f>
        <v>0</v>
      </c>
      <c r="AY222" s="27">
        <f t="shared" si="103"/>
        <v>0</v>
      </c>
      <c r="AZ222" s="27">
        <f t="shared" si="103"/>
        <v>0</v>
      </c>
      <c r="BA222" s="27">
        <f t="shared" si="103"/>
        <v>0</v>
      </c>
      <c r="BB222" s="27">
        <f t="shared" si="103"/>
        <v>0</v>
      </c>
      <c r="BC222" s="27">
        <f t="shared" si="103"/>
        <v>0</v>
      </c>
      <c r="BD222" s="27">
        <f t="shared" si="103"/>
        <v>0</v>
      </c>
      <c r="BE222" s="27">
        <f t="shared" si="103"/>
        <v>0</v>
      </c>
      <c r="BF222" s="27">
        <f t="shared" si="103"/>
        <v>0</v>
      </c>
      <c r="BG222" s="27">
        <f t="shared" si="103"/>
        <v>0</v>
      </c>
      <c r="BH222" s="27">
        <f t="shared" si="103"/>
        <v>0</v>
      </c>
      <c r="BI222" s="27">
        <f t="shared" si="103"/>
        <v>0</v>
      </c>
      <c r="BJ222" s="27">
        <f t="shared" si="103"/>
        <v>0</v>
      </c>
      <c r="BK222" s="27">
        <f t="shared" si="103"/>
        <v>0</v>
      </c>
      <c r="BL222" s="27">
        <f t="shared" si="103"/>
        <v>0</v>
      </c>
      <c r="BM222" s="27">
        <f t="shared" si="103"/>
        <v>97</v>
      </c>
      <c r="BN222" s="27">
        <f t="shared" si="103"/>
        <v>97</v>
      </c>
      <c r="BO222" s="27">
        <f t="shared" si="103"/>
        <v>97</v>
      </c>
      <c r="BP222" s="27">
        <f t="shared" si="103"/>
        <v>97</v>
      </c>
      <c r="BQ222" s="27">
        <f t="shared" si="103"/>
        <v>97</v>
      </c>
      <c r="BR222" s="27">
        <f t="shared" si="103"/>
        <v>97</v>
      </c>
      <c r="BS222" s="27">
        <f t="shared" si="103"/>
        <v>97</v>
      </c>
      <c r="BT222" s="27">
        <f t="shared" si="103"/>
        <v>97</v>
      </c>
      <c r="BU222" s="27">
        <f t="shared" si="103"/>
        <v>152</v>
      </c>
      <c r="BV222" s="27">
        <f t="shared" si="103"/>
        <v>152</v>
      </c>
      <c r="BW222" s="27">
        <f t="shared" si="103"/>
        <v>152</v>
      </c>
      <c r="BX222" s="27">
        <f t="shared" si="103"/>
        <v>0</v>
      </c>
      <c r="BY222" s="27">
        <f t="shared" si="103"/>
        <v>0</v>
      </c>
    </row>
    <row r="223" spans="2:77" outlineLevel="1">
      <c r="B223" s="25" t="s">
        <v>887</v>
      </c>
      <c r="C223" s="27">
        <f t="shared" si="100"/>
        <v>0</v>
      </c>
      <c r="D223" s="27">
        <f t="shared" si="100"/>
        <v>0</v>
      </c>
      <c r="E223" s="27">
        <f t="shared" si="100"/>
        <v>0</v>
      </c>
      <c r="F223" s="27">
        <f t="shared" si="100"/>
        <v>0</v>
      </c>
      <c r="G223" s="27">
        <f t="shared" si="100"/>
        <v>0</v>
      </c>
      <c r="H223" s="27">
        <f t="shared" si="100"/>
        <v>0</v>
      </c>
      <c r="I223" s="27">
        <f t="shared" si="100"/>
        <v>0</v>
      </c>
      <c r="J223" s="27">
        <f t="shared" si="100"/>
        <v>0</v>
      </c>
      <c r="K223" s="27">
        <f t="shared" si="100"/>
        <v>0</v>
      </c>
      <c r="L223" s="27">
        <f t="shared" si="100"/>
        <v>0</v>
      </c>
      <c r="M223" s="27">
        <f t="shared" si="100"/>
        <v>0</v>
      </c>
      <c r="N223" s="27">
        <f t="shared" si="100"/>
        <v>0</v>
      </c>
      <c r="O223" s="27">
        <f t="shared" si="100"/>
        <v>0</v>
      </c>
      <c r="P223" s="27">
        <f t="shared" si="100"/>
        <v>0</v>
      </c>
      <c r="Q223" s="27">
        <f t="shared" si="100"/>
        <v>0</v>
      </c>
      <c r="R223" s="27">
        <f t="shared" si="100"/>
        <v>0</v>
      </c>
      <c r="S223" s="27">
        <f t="shared" si="101"/>
        <v>0</v>
      </c>
      <c r="T223" s="27">
        <f t="shared" si="101"/>
        <v>97</v>
      </c>
      <c r="U223" s="27">
        <f t="shared" si="101"/>
        <v>97</v>
      </c>
      <c r="V223" s="27">
        <f t="shared" si="101"/>
        <v>97</v>
      </c>
      <c r="W223" s="27">
        <f t="shared" si="101"/>
        <v>97</v>
      </c>
      <c r="X223" s="27">
        <f t="shared" si="101"/>
        <v>97</v>
      </c>
      <c r="Y223" s="27">
        <f t="shared" si="101"/>
        <v>97</v>
      </c>
      <c r="Z223" s="27">
        <f t="shared" si="101"/>
        <v>97</v>
      </c>
      <c r="AA223" s="27">
        <f t="shared" si="101"/>
        <v>97</v>
      </c>
      <c r="AB223" s="27">
        <f t="shared" si="101"/>
        <v>152</v>
      </c>
      <c r="AC223" s="27">
        <f t="shared" si="101"/>
        <v>152</v>
      </c>
      <c r="AD223" s="27">
        <f t="shared" si="101"/>
        <v>152</v>
      </c>
      <c r="AE223" s="27">
        <f t="shared" si="101"/>
        <v>0</v>
      </c>
      <c r="AF223" s="27">
        <f t="shared" si="101"/>
        <v>0</v>
      </c>
      <c r="AG223" s="27">
        <f t="shared" si="101"/>
        <v>0</v>
      </c>
      <c r="AH223" s="27">
        <f t="shared" si="101"/>
        <v>0</v>
      </c>
      <c r="AI223" s="27">
        <f t="shared" si="102"/>
        <v>0</v>
      </c>
      <c r="AJ223" s="27">
        <f t="shared" si="102"/>
        <v>0</v>
      </c>
      <c r="AK223" s="27">
        <f t="shared" si="102"/>
        <v>0</v>
      </c>
      <c r="AL223" s="27">
        <f t="shared" si="102"/>
        <v>0</v>
      </c>
      <c r="AM223" s="27">
        <f t="shared" si="102"/>
        <v>0</v>
      </c>
      <c r="AN223" s="27">
        <f t="shared" si="102"/>
        <v>0</v>
      </c>
      <c r="AO223" s="27">
        <f t="shared" si="102"/>
        <v>0</v>
      </c>
      <c r="AP223" s="27">
        <f t="shared" si="102"/>
        <v>0</v>
      </c>
      <c r="AQ223" s="27">
        <f t="shared" si="102"/>
        <v>0</v>
      </c>
      <c r="AR223" s="27">
        <f t="shared" si="102"/>
        <v>0</v>
      </c>
      <c r="AS223" s="27">
        <f t="shared" si="102"/>
        <v>0</v>
      </c>
      <c r="AT223" s="27">
        <f t="shared" si="102"/>
        <v>0</v>
      </c>
      <c r="AU223" s="27">
        <f t="shared" si="102"/>
        <v>0</v>
      </c>
      <c r="AV223" s="27">
        <f t="shared" si="102"/>
        <v>0</v>
      </c>
      <c r="AW223" s="27">
        <f t="shared" si="102"/>
        <v>0</v>
      </c>
      <c r="AX223" s="27">
        <f t="shared" ref="AX223:BY223" si="104">AX222</f>
        <v>0</v>
      </c>
      <c r="AY223" s="27">
        <f t="shared" si="104"/>
        <v>0</v>
      </c>
      <c r="AZ223" s="27">
        <f t="shared" si="104"/>
        <v>0</v>
      </c>
      <c r="BA223" s="27">
        <f t="shared" si="104"/>
        <v>0</v>
      </c>
      <c r="BB223" s="27">
        <f t="shared" si="104"/>
        <v>0</v>
      </c>
      <c r="BC223" s="27">
        <f t="shared" si="104"/>
        <v>0</v>
      </c>
      <c r="BD223" s="27">
        <f t="shared" si="104"/>
        <v>0</v>
      </c>
      <c r="BE223" s="27">
        <f t="shared" si="104"/>
        <v>0</v>
      </c>
      <c r="BF223" s="27">
        <f t="shared" si="104"/>
        <v>0</v>
      </c>
      <c r="BG223" s="27">
        <f t="shared" si="104"/>
        <v>0</v>
      </c>
      <c r="BH223" s="27">
        <f t="shared" si="104"/>
        <v>0</v>
      </c>
      <c r="BI223" s="27">
        <f t="shared" si="104"/>
        <v>0</v>
      </c>
      <c r="BJ223" s="27">
        <f t="shared" si="104"/>
        <v>0</v>
      </c>
      <c r="BK223" s="27">
        <f t="shared" si="104"/>
        <v>0</v>
      </c>
      <c r="BL223" s="27">
        <f t="shared" si="104"/>
        <v>0</v>
      </c>
      <c r="BM223" s="27">
        <f t="shared" si="104"/>
        <v>97</v>
      </c>
      <c r="BN223" s="27">
        <f t="shared" si="104"/>
        <v>97</v>
      </c>
      <c r="BO223" s="27">
        <f t="shared" si="104"/>
        <v>97</v>
      </c>
      <c r="BP223" s="27">
        <f t="shared" si="104"/>
        <v>97</v>
      </c>
      <c r="BQ223" s="27">
        <f t="shared" si="104"/>
        <v>97</v>
      </c>
      <c r="BR223" s="27">
        <f t="shared" si="104"/>
        <v>97</v>
      </c>
      <c r="BS223" s="27">
        <f t="shared" si="104"/>
        <v>97</v>
      </c>
      <c r="BT223" s="27">
        <f t="shared" si="104"/>
        <v>97</v>
      </c>
      <c r="BU223" s="27">
        <f t="shared" si="104"/>
        <v>152</v>
      </c>
      <c r="BV223" s="27">
        <f t="shared" si="104"/>
        <v>152</v>
      </c>
      <c r="BW223" s="27">
        <f t="shared" si="104"/>
        <v>152</v>
      </c>
      <c r="BX223" s="27">
        <f t="shared" si="104"/>
        <v>0</v>
      </c>
      <c r="BY223" s="27">
        <f t="shared" si="104"/>
        <v>0</v>
      </c>
    </row>
    <row r="224" spans="2:77" outlineLevel="1">
      <c r="B224" s="25" t="s">
        <v>888</v>
      </c>
      <c r="C224" s="27">
        <f t="shared" si="100"/>
        <v>0</v>
      </c>
      <c r="D224" s="27">
        <f t="shared" si="100"/>
        <v>0</v>
      </c>
      <c r="E224" s="27">
        <f t="shared" si="100"/>
        <v>0</v>
      </c>
      <c r="F224" s="27">
        <f t="shared" si="100"/>
        <v>0</v>
      </c>
      <c r="G224" s="27">
        <f t="shared" si="100"/>
        <v>0</v>
      </c>
      <c r="H224" s="27">
        <f t="shared" si="100"/>
        <v>0</v>
      </c>
      <c r="I224" s="27">
        <f t="shared" si="100"/>
        <v>0</v>
      </c>
      <c r="J224" s="27">
        <f t="shared" si="100"/>
        <v>0</v>
      </c>
      <c r="K224" s="27">
        <f t="shared" si="100"/>
        <v>0</v>
      </c>
      <c r="L224" s="27">
        <f t="shared" si="100"/>
        <v>0</v>
      </c>
      <c r="M224" s="27">
        <f t="shared" si="100"/>
        <v>0</v>
      </c>
      <c r="N224" s="27">
        <f t="shared" si="100"/>
        <v>0</v>
      </c>
      <c r="O224" s="27">
        <f t="shared" si="100"/>
        <v>0</v>
      </c>
      <c r="P224" s="27">
        <f t="shared" si="100"/>
        <v>0</v>
      </c>
      <c r="Q224" s="27">
        <f t="shared" si="100"/>
        <v>0</v>
      </c>
      <c r="R224" s="27">
        <f t="shared" si="100"/>
        <v>0</v>
      </c>
      <c r="S224" s="27">
        <f t="shared" si="101"/>
        <v>0</v>
      </c>
      <c r="T224" s="27">
        <f t="shared" si="101"/>
        <v>97</v>
      </c>
      <c r="U224" s="27">
        <f t="shared" si="101"/>
        <v>97</v>
      </c>
      <c r="V224" s="27">
        <f t="shared" si="101"/>
        <v>97</v>
      </c>
      <c r="W224" s="27">
        <f t="shared" si="101"/>
        <v>97</v>
      </c>
      <c r="X224" s="27">
        <f t="shared" si="101"/>
        <v>97</v>
      </c>
      <c r="Y224" s="27">
        <f t="shared" si="101"/>
        <v>97</v>
      </c>
      <c r="Z224" s="27">
        <f t="shared" si="101"/>
        <v>97</v>
      </c>
      <c r="AA224" s="27">
        <f t="shared" si="101"/>
        <v>97</v>
      </c>
      <c r="AB224" s="27">
        <f t="shared" si="101"/>
        <v>152</v>
      </c>
      <c r="AC224" s="27">
        <f t="shared" si="101"/>
        <v>152</v>
      </c>
      <c r="AD224" s="27">
        <f t="shared" si="101"/>
        <v>152</v>
      </c>
      <c r="AE224" s="27">
        <f t="shared" si="101"/>
        <v>0</v>
      </c>
      <c r="AF224" s="27">
        <f t="shared" si="101"/>
        <v>0</v>
      </c>
      <c r="AG224" s="27">
        <f t="shared" si="101"/>
        <v>0</v>
      </c>
      <c r="AH224" s="27">
        <f t="shared" si="101"/>
        <v>0</v>
      </c>
      <c r="AI224" s="27">
        <f t="shared" si="102"/>
        <v>0</v>
      </c>
      <c r="AJ224" s="27">
        <f t="shared" si="102"/>
        <v>0</v>
      </c>
      <c r="AK224" s="27">
        <f t="shared" si="102"/>
        <v>0</v>
      </c>
      <c r="AL224" s="27">
        <f t="shared" si="102"/>
        <v>0</v>
      </c>
      <c r="AM224" s="27">
        <f t="shared" si="102"/>
        <v>0</v>
      </c>
      <c r="AN224" s="27">
        <f t="shared" si="102"/>
        <v>0</v>
      </c>
      <c r="AO224" s="27">
        <f t="shared" si="102"/>
        <v>0</v>
      </c>
      <c r="AP224" s="27">
        <f t="shared" si="102"/>
        <v>0</v>
      </c>
      <c r="AQ224" s="27">
        <f t="shared" si="102"/>
        <v>0</v>
      </c>
      <c r="AR224" s="27">
        <f t="shared" si="102"/>
        <v>0</v>
      </c>
      <c r="AS224" s="27">
        <f t="shared" si="102"/>
        <v>0</v>
      </c>
      <c r="AT224" s="27">
        <f t="shared" si="102"/>
        <v>0</v>
      </c>
      <c r="AU224" s="27">
        <f t="shared" si="102"/>
        <v>0</v>
      </c>
      <c r="AV224" s="27">
        <f t="shared" si="102"/>
        <v>0</v>
      </c>
      <c r="AW224" s="27">
        <f t="shared" si="102"/>
        <v>0</v>
      </c>
      <c r="AX224" s="27">
        <f t="shared" ref="AX224:BY224" si="105">AX223</f>
        <v>0</v>
      </c>
      <c r="AY224" s="27">
        <f t="shared" si="105"/>
        <v>0</v>
      </c>
      <c r="AZ224" s="27">
        <f t="shared" si="105"/>
        <v>0</v>
      </c>
      <c r="BA224" s="27">
        <f t="shared" si="105"/>
        <v>0</v>
      </c>
      <c r="BB224" s="27">
        <f t="shared" si="105"/>
        <v>0</v>
      </c>
      <c r="BC224" s="27">
        <f t="shared" si="105"/>
        <v>0</v>
      </c>
      <c r="BD224" s="27">
        <f t="shared" si="105"/>
        <v>0</v>
      </c>
      <c r="BE224" s="27">
        <f t="shared" si="105"/>
        <v>0</v>
      </c>
      <c r="BF224" s="27">
        <f t="shared" si="105"/>
        <v>0</v>
      </c>
      <c r="BG224" s="27">
        <f t="shared" si="105"/>
        <v>0</v>
      </c>
      <c r="BH224" s="27">
        <f t="shared" si="105"/>
        <v>0</v>
      </c>
      <c r="BI224" s="27">
        <f t="shared" si="105"/>
        <v>0</v>
      </c>
      <c r="BJ224" s="27">
        <f t="shared" si="105"/>
        <v>0</v>
      </c>
      <c r="BK224" s="27">
        <f t="shared" si="105"/>
        <v>0</v>
      </c>
      <c r="BL224" s="27">
        <f t="shared" si="105"/>
        <v>0</v>
      </c>
      <c r="BM224" s="27">
        <f t="shared" si="105"/>
        <v>97</v>
      </c>
      <c r="BN224" s="27">
        <f t="shared" si="105"/>
        <v>97</v>
      </c>
      <c r="BO224" s="27">
        <f t="shared" si="105"/>
        <v>97</v>
      </c>
      <c r="BP224" s="27">
        <f t="shared" si="105"/>
        <v>97</v>
      </c>
      <c r="BQ224" s="27">
        <f t="shared" si="105"/>
        <v>97</v>
      </c>
      <c r="BR224" s="27">
        <f t="shared" si="105"/>
        <v>97</v>
      </c>
      <c r="BS224" s="27">
        <f t="shared" si="105"/>
        <v>97</v>
      </c>
      <c r="BT224" s="27">
        <f t="shared" si="105"/>
        <v>97</v>
      </c>
      <c r="BU224" s="27">
        <f t="shared" si="105"/>
        <v>152</v>
      </c>
      <c r="BV224" s="27">
        <f t="shared" si="105"/>
        <v>152</v>
      </c>
      <c r="BW224" s="27">
        <f t="shared" si="105"/>
        <v>152</v>
      </c>
      <c r="BX224" s="27">
        <f t="shared" si="105"/>
        <v>0</v>
      </c>
      <c r="BY224" s="27">
        <f t="shared" si="105"/>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R229" si="106">C226</f>
        <v>0</v>
      </c>
      <c r="D227" s="27">
        <f t="shared" si="106"/>
        <v>0</v>
      </c>
      <c r="E227" s="27">
        <f t="shared" si="106"/>
        <v>0</v>
      </c>
      <c r="F227" s="27">
        <f t="shared" si="106"/>
        <v>0</v>
      </c>
      <c r="G227" s="27">
        <f t="shared" si="106"/>
        <v>0</v>
      </c>
      <c r="H227" s="27">
        <f t="shared" si="106"/>
        <v>0</v>
      </c>
      <c r="I227" s="27">
        <f t="shared" si="106"/>
        <v>0</v>
      </c>
      <c r="J227" s="27">
        <f t="shared" si="106"/>
        <v>0</v>
      </c>
      <c r="K227" s="27">
        <f t="shared" si="106"/>
        <v>0</v>
      </c>
      <c r="L227" s="27">
        <f t="shared" si="106"/>
        <v>0</v>
      </c>
      <c r="M227" s="27">
        <f t="shared" si="106"/>
        <v>0</v>
      </c>
      <c r="N227" s="27">
        <f t="shared" si="106"/>
        <v>0</v>
      </c>
      <c r="O227" s="27">
        <f t="shared" si="106"/>
        <v>0</v>
      </c>
      <c r="P227" s="27">
        <f t="shared" si="106"/>
        <v>0</v>
      </c>
      <c r="Q227" s="27">
        <f t="shared" si="106"/>
        <v>0</v>
      </c>
      <c r="R227" s="27">
        <f t="shared" si="106"/>
        <v>348</v>
      </c>
      <c r="S227" s="27">
        <f t="shared" ref="S227:AH229" si="107">S226</f>
        <v>348</v>
      </c>
      <c r="T227" s="27">
        <f t="shared" si="107"/>
        <v>7</v>
      </c>
      <c r="U227" s="27">
        <f t="shared" si="107"/>
        <v>7</v>
      </c>
      <c r="V227" s="27">
        <f t="shared" si="107"/>
        <v>7</v>
      </c>
      <c r="W227" s="27">
        <f t="shared" si="107"/>
        <v>7</v>
      </c>
      <c r="X227" s="27">
        <f t="shared" si="107"/>
        <v>7</v>
      </c>
      <c r="Y227" s="27">
        <f t="shared" si="107"/>
        <v>7</v>
      </c>
      <c r="Z227" s="27">
        <f t="shared" si="107"/>
        <v>7</v>
      </c>
      <c r="AA227" s="27">
        <f t="shared" si="107"/>
        <v>7</v>
      </c>
      <c r="AB227" s="27">
        <f t="shared" si="107"/>
        <v>0</v>
      </c>
      <c r="AC227" s="27">
        <f t="shared" si="107"/>
        <v>0</v>
      </c>
      <c r="AD227" s="27">
        <f t="shared" si="107"/>
        <v>0</v>
      </c>
      <c r="AE227" s="27">
        <f t="shared" si="107"/>
        <v>0</v>
      </c>
      <c r="AF227" s="27">
        <f t="shared" si="107"/>
        <v>0</v>
      </c>
      <c r="AG227" s="27">
        <f t="shared" si="107"/>
        <v>0</v>
      </c>
      <c r="AH227" s="27">
        <f t="shared" si="107"/>
        <v>0</v>
      </c>
      <c r="AI227" s="27">
        <f t="shared" ref="AI227:AW229" si="108">AI226</f>
        <v>0</v>
      </c>
      <c r="AJ227" s="27">
        <f t="shared" si="108"/>
        <v>0</v>
      </c>
      <c r="AK227" s="27">
        <f t="shared" si="108"/>
        <v>0</v>
      </c>
      <c r="AL227" s="27">
        <f t="shared" si="108"/>
        <v>0</v>
      </c>
      <c r="AM227" s="27">
        <f t="shared" si="108"/>
        <v>0</v>
      </c>
      <c r="AN227" s="27">
        <f t="shared" si="108"/>
        <v>0</v>
      </c>
      <c r="AO227" s="27">
        <f t="shared" si="108"/>
        <v>0</v>
      </c>
      <c r="AP227" s="27">
        <f t="shared" si="108"/>
        <v>0</v>
      </c>
      <c r="AQ227" s="27">
        <f t="shared" si="108"/>
        <v>0</v>
      </c>
      <c r="AR227" s="27">
        <f t="shared" si="108"/>
        <v>0</v>
      </c>
      <c r="AS227" s="27">
        <f t="shared" si="108"/>
        <v>0</v>
      </c>
      <c r="AT227" s="27">
        <f t="shared" si="108"/>
        <v>0</v>
      </c>
      <c r="AU227" s="27">
        <f t="shared" si="108"/>
        <v>0</v>
      </c>
      <c r="AV227" s="27">
        <f t="shared" si="108"/>
        <v>0</v>
      </c>
      <c r="AW227" s="27">
        <f t="shared" si="108"/>
        <v>0</v>
      </c>
      <c r="AX227" s="27">
        <f t="shared" ref="AX227:BY227" si="109">AX226</f>
        <v>0</v>
      </c>
      <c r="AY227" s="27">
        <f t="shared" si="109"/>
        <v>0</v>
      </c>
      <c r="AZ227" s="27">
        <f t="shared" si="109"/>
        <v>0</v>
      </c>
      <c r="BA227" s="27">
        <f t="shared" si="109"/>
        <v>0</v>
      </c>
      <c r="BB227" s="27">
        <f t="shared" si="109"/>
        <v>0</v>
      </c>
      <c r="BC227" s="27">
        <f t="shared" si="109"/>
        <v>0</v>
      </c>
      <c r="BD227" s="27">
        <f t="shared" si="109"/>
        <v>0</v>
      </c>
      <c r="BE227" s="27">
        <f t="shared" si="109"/>
        <v>0</v>
      </c>
      <c r="BF227" s="27">
        <f t="shared" si="109"/>
        <v>0</v>
      </c>
      <c r="BG227" s="27">
        <f t="shared" si="109"/>
        <v>0</v>
      </c>
      <c r="BH227" s="27">
        <f t="shared" si="109"/>
        <v>0</v>
      </c>
      <c r="BI227" s="27">
        <f t="shared" si="109"/>
        <v>0</v>
      </c>
      <c r="BJ227" s="27">
        <f t="shared" si="109"/>
        <v>0</v>
      </c>
      <c r="BK227" s="27">
        <f t="shared" si="109"/>
        <v>348</v>
      </c>
      <c r="BL227" s="27">
        <f t="shared" si="109"/>
        <v>348</v>
      </c>
      <c r="BM227" s="27">
        <f t="shared" si="109"/>
        <v>7</v>
      </c>
      <c r="BN227" s="27">
        <f t="shared" si="109"/>
        <v>7</v>
      </c>
      <c r="BO227" s="27">
        <f t="shared" si="109"/>
        <v>7</v>
      </c>
      <c r="BP227" s="27">
        <f t="shared" si="109"/>
        <v>7</v>
      </c>
      <c r="BQ227" s="27">
        <f t="shared" si="109"/>
        <v>7</v>
      </c>
      <c r="BR227" s="27">
        <f t="shared" si="109"/>
        <v>7</v>
      </c>
      <c r="BS227" s="27">
        <f t="shared" si="109"/>
        <v>7</v>
      </c>
      <c r="BT227" s="27">
        <f t="shared" si="109"/>
        <v>7</v>
      </c>
      <c r="BU227" s="27">
        <f t="shared" si="109"/>
        <v>0</v>
      </c>
      <c r="BV227" s="27">
        <f t="shared" si="109"/>
        <v>0</v>
      </c>
      <c r="BW227" s="27">
        <f t="shared" si="109"/>
        <v>0</v>
      </c>
      <c r="BX227" s="27">
        <f t="shared" si="109"/>
        <v>0</v>
      </c>
      <c r="BY227" s="27">
        <f t="shared" si="109"/>
        <v>0</v>
      </c>
    </row>
    <row r="228" spans="2:77" outlineLevel="1">
      <c r="B228" s="25" t="s">
        <v>887</v>
      </c>
      <c r="C228" s="27">
        <f t="shared" si="106"/>
        <v>0</v>
      </c>
      <c r="D228" s="27">
        <f t="shared" si="106"/>
        <v>0</v>
      </c>
      <c r="E228" s="27">
        <f t="shared" si="106"/>
        <v>0</v>
      </c>
      <c r="F228" s="27">
        <f t="shared" si="106"/>
        <v>0</v>
      </c>
      <c r="G228" s="27">
        <f t="shared" si="106"/>
        <v>0</v>
      </c>
      <c r="H228" s="27">
        <f t="shared" si="106"/>
        <v>0</v>
      </c>
      <c r="I228" s="27">
        <f t="shared" si="106"/>
        <v>0</v>
      </c>
      <c r="J228" s="27">
        <f t="shared" si="106"/>
        <v>0</v>
      </c>
      <c r="K228" s="27">
        <f t="shared" si="106"/>
        <v>0</v>
      </c>
      <c r="L228" s="27">
        <f t="shared" si="106"/>
        <v>0</v>
      </c>
      <c r="M228" s="27">
        <f t="shared" si="106"/>
        <v>0</v>
      </c>
      <c r="N228" s="27">
        <f t="shared" si="106"/>
        <v>0</v>
      </c>
      <c r="O228" s="27">
        <f t="shared" si="106"/>
        <v>0</v>
      </c>
      <c r="P228" s="27">
        <f t="shared" si="106"/>
        <v>0</v>
      </c>
      <c r="Q228" s="27">
        <f t="shared" si="106"/>
        <v>0</v>
      </c>
      <c r="R228" s="27">
        <f t="shared" si="106"/>
        <v>348</v>
      </c>
      <c r="S228" s="27">
        <f t="shared" si="107"/>
        <v>348</v>
      </c>
      <c r="T228" s="27">
        <f t="shared" si="107"/>
        <v>7</v>
      </c>
      <c r="U228" s="27">
        <f t="shared" si="107"/>
        <v>7</v>
      </c>
      <c r="V228" s="27">
        <f t="shared" si="107"/>
        <v>7</v>
      </c>
      <c r="W228" s="27">
        <f t="shared" si="107"/>
        <v>7</v>
      </c>
      <c r="X228" s="27">
        <f t="shared" si="107"/>
        <v>7</v>
      </c>
      <c r="Y228" s="27">
        <f t="shared" si="107"/>
        <v>7</v>
      </c>
      <c r="Z228" s="27">
        <f t="shared" si="107"/>
        <v>7</v>
      </c>
      <c r="AA228" s="27">
        <f t="shared" si="107"/>
        <v>7</v>
      </c>
      <c r="AB228" s="27">
        <f t="shared" si="107"/>
        <v>0</v>
      </c>
      <c r="AC228" s="27">
        <f t="shared" si="107"/>
        <v>0</v>
      </c>
      <c r="AD228" s="27">
        <f t="shared" si="107"/>
        <v>0</v>
      </c>
      <c r="AE228" s="27">
        <f t="shared" si="107"/>
        <v>0</v>
      </c>
      <c r="AF228" s="27">
        <f t="shared" si="107"/>
        <v>0</v>
      </c>
      <c r="AG228" s="27">
        <f t="shared" si="107"/>
        <v>0</v>
      </c>
      <c r="AH228" s="27">
        <f t="shared" si="107"/>
        <v>0</v>
      </c>
      <c r="AI228" s="27">
        <f t="shared" si="108"/>
        <v>0</v>
      </c>
      <c r="AJ228" s="27">
        <f t="shared" si="108"/>
        <v>0</v>
      </c>
      <c r="AK228" s="27">
        <f t="shared" si="108"/>
        <v>0</v>
      </c>
      <c r="AL228" s="27">
        <f t="shared" si="108"/>
        <v>0</v>
      </c>
      <c r="AM228" s="27">
        <f t="shared" si="108"/>
        <v>0</v>
      </c>
      <c r="AN228" s="27">
        <f t="shared" si="108"/>
        <v>0</v>
      </c>
      <c r="AO228" s="27">
        <f t="shared" si="108"/>
        <v>0</v>
      </c>
      <c r="AP228" s="27">
        <f t="shared" si="108"/>
        <v>0</v>
      </c>
      <c r="AQ228" s="27">
        <f t="shared" si="108"/>
        <v>0</v>
      </c>
      <c r="AR228" s="27">
        <f t="shared" si="108"/>
        <v>0</v>
      </c>
      <c r="AS228" s="27">
        <f t="shared" si="108"/>
        <v>0</v>
      </c>
      <c r="AT228" s="27">
        <f t="shared" si="108"/>
        <v>0</v>
      </c>
      <c r="AU228" s="27">
        <f t="shared" si="108"/>
        <v>0</v>
      </c>
      <c r="AV228" s="27">
        <f t="shared" si="108"/>
        <v>0</v>
      </c>
      <c r="AW228" s="27">
        <f t="shared" si="108"/>
        <v>0</v>
      </c>
      <c r="AX228" s="27">
        <f t="shared" ref="AX228:BY228" si="110">AX227</f>
        <v>0</v>
      </c>
      <c r="AY228" s="27">
        <f t="shared" si="110"/>
        <v>0</v>
      </c>
      <c r="AZ228" s="27">
        <f t="shared" si="110"/>
        <v>0</v>
      </c>
      <c r="BA228" s="27">
        <f t="shared" si="110"/>
        <v>0</v>
      </c>
      <c r="BB228" s="27">
        <f t="shared" si="110"/>
        <v>0</v>
      </c>
      <c r="BC228" s="27">
        <f t="shared" si="110"/>
        <v>0</v>
      </c>
      <c r="BD228" s="27">
        <f t="shared" si="110"/>
        <v>0</v>
      </c>
      <c r="BE228" s="27">
        <f t="shared" si="110"/>
        <v>0</v>
      </c>
      <c r="BF228" s="27">
        <f t="shared" si="110"/>
        <v>0</v>
      </c>
      <c r="BG228" s="27">
        <f t="shared" si="110"/>
        <v>0</v>
      </c>
      <c r="BH228" s="27">
        <f t="shared" si="110"/>
        <v>0</v>
      </c>
      <c r="BI228" s="27">
        <f t="shared" si="110"/>
        <v>0</v>
      </c>
      <c r="BJ228" s="27">
        <f t="shared" si="110"/>
        <v>0</v>
      </c>
      <c r="BK228" s="27">
        <f t="shared" si="110"/>
        <v>348</v>
      </c>
      <c r="BL228" s="27">
        <f t="shared" si="110"/>
        <v>348</v>
      </c>
      <c r="BM228" s="27">
        <f t="shared" si="110"/>
        <v>7</v>
      </c>
      <c r="BN228" s="27">
        <f t="shared" si="110"/>
        <v>7</v>
      </c>
      <c r="BO228" s="27">
        <f t="shared" si="110"/>
        <v>7</v>
      </c>
      <c r="BP228" s="27">
        <f t="shared" si="110"/>
        <v>7</v>
      </c>
      <c r="BQ228" s="27">
        <f t="shared" si="110"/>
        <v>7</v>
      </c>
      <c r="BR228" s="27">
        <f t="shared" si="110"/>
        <v>7</v>
      </c>
      <c r="BS228" s="27">
        <f t="shared" si="110"/>
        <v>7</v>
      </c>
      <c r="BT228" s="27">
        <f t="shared" si="110"/>
        <v>7</v>
      </c>
      <c r="BU228" s="27">
        <f t="shared" si="110"/>
        <v>0</v>
      </c>
      <c r="BV228" s="27">
        <f t="shared" si="110"/>
        <v>0</v>
      </c>
      <c r="BW228" s="27">
        <f t="shared" si="110"/>
        <v>0</v>
      </c>
      <c r="BX228" s="27">
        <f t="shared" si="110"/>
        <v>0</v>
      </c>
      <c r="BY228" s="27">
        <f t="shared" si="110"/>
        <v>0</v>
      </c>
    </row>
    <row r="229" spans="2:77" outlineLevel="1">
      <c r="B229" s="25" t="s">
        <v>888</v>
      </c>
      <c r="C229" s="27">
        <f t="shared" si="106"/>
        <v>0</v>
      </c>
      <c r="D229" s="27">
        <f t="shared" si="106"/>
        <v>0</v>
      </c>
      <c r="E229" s="27">
        <f t="shared" si="106"/>
        <v>0</v>
      </c>
      <c r="F229" s="27">
        <f t="shared" si="106"/>
        <v>0</v>
      </c>
      <c r="G229" s="27">
        <f t="shared" si="106"/>
        <v>0</v>
      </c>
      <c r="H229" s="27">
        <f t="shared" si="106"/>
        <v>0</v>
      </c>
      <c r="I229" s="27">
        <f t="shared" si="106"/>
        <v>0</v>
      </c>
      <c r="J229" s="27">
        <f t="shared" si="106"/>
        <v>0</v>
      </c>
      <c r="K229" s="27">
        <f t="shared" si="106"/>
        <v>0</v>
      </c>
      <c r="L229" s="27">
        <f t="shared" si="106"/>
        <v>0</v>
      </c>
      <c r="M229" s="27">
        <f t="shared" si="106"/>
        <v>0</v>
      </c>
      <c r="N229" s="27">
        <f t="shared" si="106"/>
        <v>0</v>
      </c>
      <c r="O229" s="27">
        <f t="shared" si="106"/>
        <v>0</v>
      </c>
      <c r="P229" s="27">
        <f t="shared" si="106"/>
        <v>0</v>
      </c>
      <c r="Q229" s="27">
        <f t="shared" si="106"/>
        <v>0</v>
      </c>
      <c r="R229" s="27">
        <f t="shared" si="106"/>
        <v>348</v>
      </c>
      <c r="S229" s="27">
        <f t="shared" si="107"/>
        <v>348</v>
      </c>
      <c r="T229" s="27">
        <f t="shared" si="107"/>
        <v>7</v>
      </c>
      <c r="U229" s="27">
        <f t="shared" si="107"/>
        <v>7</v>
      </c>
      <c r="V229" s="27">
        <f t="shared" si="107"/>
        <v>7</v>
      </c>
      <c r="W229" s="27">
        <f t="shared" si="107"/>
        <v>7</v>
      </c>
      <c r="X229" s="27">
        <f t="shared" si="107"/>
        <v>7</v>
      </c>
      <c r="Y229" s="27">
        <f t="shared" si="107"/>
        <v>7</v>
      </c>
      <c r="Z229" s="27">
        <f t="shared" si="107"/>
        <v>7</v>
      </c>
      <c r="AA229" s="27">
        <f t="shared" si="107"/>
        <v>7</v>
      </c>
      <c r="AB229" s="27">
        <f t="shared" si="107"/>
        <v>0</v>
      </c>
      <c r="AC229" s="27">
        <f t="shared" si="107"/>
        <v>0</v>
      </c>
      <c r="AD229" s="27">
        <f t="shared" si="107"/>
        <v>0</v>
      </c>
      <c r="AE229" s="27">
        <f t="shared" si="107"/>
        <v>0</v>
      </c>
      <c r="AF229" s="27">
        <f t="shared" si="107"/>
        <v>0</v>
      </c>
      <c r="AG229" s="27">
        <f t="shared" si="107"/>
        <v>0</v>
      </c>
      <c r="AH229" s="27">
        <f t="shared" si="107"/>
        <v>0</v>
      </c>
      <c r="AI229" s="27">
        <f t="shared" si="108"/>
        <v>0</v>
      </c>
      <c r="AJ229" s="27">
        <f t="shared" si="108"/>
        <v>0</v>
      </c>
      <c r="AK229" s="27">
        <f t="shared" si="108"/>
        <v>0</v>
      </c>
      <c r="AL229" s="27">
        <f t="shared" si="108"/>
        <v>0</v>
      </c>
      <c r="AM229" s="27">
        <f t="shared" si="108"/>
        <v>0</v>
      </c>
      <c r="AN229" s="27">
        <f t="shared" si="108"/>
        <v>0</v>
      </c>
      <c r="AO229" s="27">
        <f t="shared" si="108"/>
        <v>0</v>
      </c>
      <c r="AP229" s="27">
        <f t="shared" si="108"/>
        <v>0</v>
      </c>
      <c r="AQ229" s="27">
        <f t="shared" si="108"/>
        <v>0</v>
      </c>
      <c r="AR229" s="27">
        <f t="shared" si="108"/>
        <v>0</v>
      </c>
      <c r="AS229" s="27">
        <f t="shared" si="108"/>
        <v>0</v>
      </c>
      <c r="AT229" s="27">
        <f t="shared" si="108"/>
        <v>0</v>
      </c>
      <c r="AU229" s="27">
        <f t="shared" si="108"/>
        <v>0</v>
      </c>
      <c r="AV229" s="27">
        <f t="shared" si="108"/>
        <v>0</v>
      </c>
      <c r="AW229" s="27">
        <f t="shared" si="108"/>
        <v>0</v>
      </c>
      <c r="AX229" s="27">
        <f t="shared" ref="AX229:BY229" si="111">AX228</f>
        <v>0</v>
      </c>
      <c r="AY229" s="27">
        <f t="shared" si="111"/>
        <v>0</v>
      </c>
      <c r="AZ229" s="27">
        <f t="shared" si="111"/>
        <v>0</v>
      </c>
      <c r="BA229" s="27">
        <f t="shared" si="111"/>
        <v>0</v>
      </c>
      <c r="BB229" s="27">
        <f t="shared" si="111"/>
        <v>0</v>
      </c>
      <c r="BC229" s="27">
        <f t="shared" si="111"/>
        <v>0</v>
      </c>
      <c r="BD229" s="27">
        <f t="shared" si="111"/>
        <v>0</v>
      </c>
      <c r="BE229" s="27">
        <f t="shared" si="111"/>
        <v>0</v>
      </c>
      <c r="BF229" s="27">
        <f t="shared" si="111"/>
        <v>0</v>
      </c>
      <c r="BG229" s="27">
        <f t="shared" si="111"/>
        <v>0</v>
      </c>
      <c r="BH229" s="27">
        <f t="shared" si="111"/>
        <v>0</v>
      </c>
      <c r="BI229" s="27">
        <f t="shared" si="111"/>
        <v>0</v>
      </c>
      <c r="BJ229" s="27">
        <f t="shared" si="111"/>
        <v>0</v>
      </c>
      <c r="BK229" s="27">
        <f t="shared" si="111"/>
        <v>348</v>
      </c>
      <c r="BL229" s="27">
        <f t="shared" si="111"/>
        <v>348</v>
      </c>
      <c r="BM229" s="27">
        <f t="shared" si="111"/>
        <v>7</v>
      </c>
      <c r="BN229" s="27">
        <f t="shared" si="111"/>
        <v>7</v>
      </c>
      <c r="BO229" s="27">
        <f t="shared" si="111"/>
        <v>7</v>
      </c>
      <c r="BP229" s="27">
        <f t="shared" si="111"/>
        <v>7</v>
      </c>
      <c r="BQ229" s="27">
        <f t="shared" si="111"/>
        <v>7</v>
      </c>
      <c r="BR229" s="27">
        <f t="shared" si="111"/>
        <v>7</v>
      </c>
      <c r="BS229" s="27">
        <f t="shared" si="111"/>
        <v>7</v>
      </c>
      <c r="BT229" s="27">
        <f t="shared" si="111"/>
        <v>7</v>
      </c>
      <c r="BU229" s="27">
        <f t="shared" si="111"/>
        <v>0</v>
      </c>
      <c r="BV229" s="27">
        <f t="shared" si="111"/>
        <v>0</v>
      </c>
      <c r="BW229" s="27">
        <f t="shared" si="111"/>
        <v>0</v>
      </c>
      <c r="BX229" s="27">
        <f t="shared" si="111"/>
        <v>0</v>
      </c>
      <c r="BY229" s="27">
        <f t="shared" si="111"/>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R234" si="112">C231</f>
        <v>0</v>
      </c>
      <c r="D232" s="27">
        <f t="shared" si="112"/>
        <v>0</v>
      </c>
      <c r="E232" s="27">
        <f t="shared" si="112"/>
        <v>0</v>
      </c>
      <c r="F232" s="27">
        <f t="shared" si="112"/>
        <v>0</v>
      </c>
      <c r="G232" s="27">
        <f t="shared" si="112"/>
        <v>0</v>
      </c>
      <c r="H232" s="27">
        <f t="shared" si="112"/>
        <v>0</v>
      </c>
      <c r="I232" s="27">
        <f t="shared" si="112"/>
        <v>0</v>
      </c>
      <c r="J232" s="27">
        <f t="shared" si="112"/>
        <v>0</v>
      </c>
      <c r="K232" s="27">
        <f t="shared" si="112"/>
        <v>0</v>
      </c>
      <c r="L232" s="27">
        <f t="shared" si="112"/>
        <v>0</v>
      </c>
      <c r="M232" s="27">
        <f t="shared" si="112"/>
        <v>0</v>
      </c>
      <c r="N232" s="27">
        <f t="shared" si="112"/>
        <v>0</v>
      </c>
      <c r="O232" s="27">
        <f t="shared" si="112"/>
        <v>0</v>
      </c>
      <c r="P232" s="27">
        <f t="shared" si="112"/>
        <v>0</v>
      </c>
      <c r="Q232" s="27">
        <f t="shared" si="112"/>
        <v>0</v>
      </c>
      <c r="R232" s="27">
        <f t="shared" si="112"/>
        <v>0</v>
      </c>
      <c r="S232" s="27">
        <f t="shared" ref="S232:AH234" si="113">S231</f>
        <v>0</v>
      </c>
      <c r="T232" s="27">
        <f t="shared" si="113"/>
        <v>0</v>
      </c>
      <c r="U232" s="27">
        <f t="shared" si="113"/>
        <v>0</v>
      </c>
      <c r="V232" s="27">
        <f t="shared" si="113"/>
        <v>0</v>
      </c>
      <c r="W232" s="27">
        <f t="shared" si="113"/>
        <v>0</v>
      </c>
      <c r="X232" s="27">
        <f t="shared" si="113"/>
        <v>0</v>
      </c>
      <c r="Y232" s="27">
        <f t="shared" si="113"/>
        <v>0</v>
      </c>
      <c r="Z232" s="27">
        <f t="shared" si="113"/>
        <v>0</v>
      </c>
      <c r="AA232" s="27">
        <f t="shared" si="113"/>
        <v>0</v>
      </c>
      <c r="AB232" s="27">
        <f t="shared" si="113"/>
        <v>0</v>
      </c>
      <c r="AC232" s="27">
        <f t="shared" si="113"/>
        <v>0</v>
      </c>
      <c r="AD232" s="27">
        <f t="shared" si="113"/>
        <v>0</v>
      </c>
      <c r="AE232" s="27">
        <f t="shared" si="113"/>
        <v>0</v>
      </c>
      <c r="AF232" s="27">
        <f t="shared" si="113"/>
        <v>0</v>
      </c>
      <c r="AG232" s="27">
        <f t="shared" si="113"/>
        <v>0</v>
      </c>
      <c r="AH232" s="27">
        <f t="shared" si="113"/>
        <v>0</v>
      </c>
      <c r="AI232" s="27">
        <f t="shared" ref="AI232:AW234" si="114">AI231</f>
        <v>0</v>
      </c>
      <c r="AJ232" s="27">
        <f t="shared" si="114"/>
        <v>0</v>
      </c>
      <c r="AK232" s="27">
        <f t="shared" si="114"/>
        <v>0</v>
      </c>
      <c r="AL232" s="27">
        <f t="shared" si="114"/>
        <v>0</v>
      </c>
      <c r="AM232" s="27">
        <f t="shared" si="114"/>
        <v>0</v>
      </c>
      <c r="AN232" s="27">
        <f t="shared" si="114"/>
        <v>0</v>
      </c>
      <c r="AO232" s="27">
        <f t="shared" si="114"/>
        <v>0</v>
      </c>
      <c r="AP232" s="27">
        <f t="shared" si="114"/>
        <v>0</v>
      </c>
      <c r="AQ232" s="27">
        <f t="shared" si="114"/>
        <v>0</v>
      </c>
      <c r="AR232" s="27">
        <f t="shared" si="114"/>
        <v>0</v>
      </c>
      <c r="AS232" s="27">
        <f t="shared" si="114"/>
        <v>0</v>
      </c>
      <c r="AT232" s="27">
        <f t="shared" si="114"/>
        <v>0</v>
      </c>
      <c r="AU232" s="27">
        <f t="shared" si="114"/>
        <v>0</v>
      </c>
      <c r="AV232" s="27">
        <f t="shared" si="114"/>
        <v>0</v>
      </c>
      <c r="AW232" s="27">
        <f t="shared" si="114"/>
        <v>0</v>
      </c>
      <c r="AX232" s="27">
        <f t="shared" ref="AX232:BY232" si="115">AX231</f>
        <v>0</v>
      </c>
      <c r="AY232" s="27">
        <f t="shared" si="115"/>
        <v>0</v>
      </c>
      <c r="AZ232" s="27">
        <f t="shared" si="115"/>
        <v>0</v>
      </c>
      <c r="BA232" s="27">
        <f t="shared" si="115"/>
        <v>0</v>
      </c>
      <c r="BB232" s="27">
        <f t="shared" si="115"/>
        <v>0</v>
      </c>
      <c r="BC232" s="27">
        <f t="shared" si="115"/>
        <v>0</v>
      </c>
      <c r="BD232" s="27">
        <f t="shared" si="115"/>
        <v>0</v>
      </c>
      <c r="BE232" s="27">
        <f t="shared" si="115"/>
        <v>0</v>
      </c>
      <c r="BF232" s="27">
        <f t="shared" si="115"/>
        <v>0</v>
      </c>
      <c r="BG232" s="27">
        <f t="shared" si="115"/>
        <v>0</v>
      </c>
      <c r="BH232" s="27">
        <f t="shared" si="115"/>
        <v>0</v>
      </c>
      <c r="BI232" s="27">
        <f t="shared" si="115"/>
        <v>0</v>
      </c>
      <c r="BJ232" s="27">
        <f t="shared" si="115"/>
        <v>0</v>
      </c>
      <c r="BK232" s="27">
        <f t="shared" si="115"/>
        <v>0</v>
      </c>
      <c r="BL232" s="27">
        <f t="shared" si="115"/>
        <v>0</v>
      </c>
      <c r="BM232" s="27">
        <f t="shared" si="115"/>
        <v>0</v>
      </c>
      <c r="BN232" s="27">
        <f t="shared" si="115"/>
        <v>0</v>
      </c>
      <c r="BO232" s="27">
        <f t="shared" si="115"/>
        <v>0</v>
      </c>
      <c r="BP232" s="27">
        <f t="shared" si="115"/>
        <v>0</v>
      </c>
      <c r="BQ232" s="27">
        <f t="shared" si="115"/>
        <v>0</v>
      </c>
      <c r="BR232" s="27">
        <f t="shared" si="115"/>
        <v>0</v>
      </c>
      <c r="BS232" s="27">
        <f t="shared" si="115"/>
        <v>0</v>
      </c>
      <c r="BT232" s="27">
        <f t="shared" si="115"/>
        <v>0</v>
      </c>
      <c r="BU232" s="27">
        <f t="shared" si="115"/>
        <v>0</v>
      </c>
      <c r="BV232" s="27">
        <f t="shared" si="115"/>
        <v>0</v>
      </c>
      <c r="BW232" s="27">
        <f t="shared" si="115"/>
        <v>0</v>
      </c>
      <c r="BX232" s="27">
        <f t="shared" si="115"/>
        <v>0</v>
      </c>
      <c r="BY232" s="27">
        <f t="shared" si="115"/>
        <v>0</v>
      </c>
    </row>
    <row r="233" spans="2:77" outlineLevel="1">
      <c r="B233" s="25" t="s">
        <v>887</v>
      </c>
      <c r="C233" s="27">
        <f t="shared" si="112"/>
        <v>0</v>
      </c>
      <c r="D233" s="27">
        <f t="shared" si="112"/>
        <v>0</v>
      </c>
      <c r="E233" s="27">
        <f t="shared" si="112"/>
        <v>0</v>
      </c>
      <c r="F233" s="27">
        <f t="shared" si="112"/>
        <v>0</v>
      </c>
      <c r="G233" s="27">
        <f t="shared" si="112"/>
        <v>0</v>
      </c>
      <c r="H233" s="27">
        <f t="shared" si="112"/>
        <v>0</v>
      </c>
      <c r="I233" s="27">
        <f t="shared" si="112"/>
        <v>0</v>
      </c>
      <c r="J233" s="27">
        <f t="shared" si="112"/>
        <v>0</v>
      </c>
      <c r="K233" s="27">
        <f t="shared" si="112"/>
        <v>0</v>
      </c>
      <c r="L233" s="27">
        <f t="shared" si="112"/>
        <v>0</v>
      </c>
      <c r="M233" s="27">
        <f t="shared" si="112"/>
        <v>0</v>
      </c>
      <c r="N233" s="27">
        <f t="shared" si="112"/>
        <v>0</v>
      </c>
      <c r="O233" s="27">
        <f t="shared" si="112"/>
        <v>0</v>
      </c>
      <c r="P233" s="27">
        <f t="shared" si="112"/>
        <v>0</v>
      </c>
      <c r="Q233" s="27">
        <f t="shared" si="112"/>
        <v>0</v>
      </c>
      <c r="R233" s="27">
        <f t="shared" si="112"/>
        <v>0</v>
      </c>
      <c r="S233" s="27">
        <f t="shared" si="113"/>
        <v>0</v>
      </c>
      <c r="T233" s="27">
        <f t="shared" si="113"/>
        <v>0</v>
      </c>
      <c r="U233" s="27">
        <f t="shared" si="113"/>
        <v>0</v>
      </c>
      <c r="V233" s="27">
        <f t="shared" si="113"/>
        <v>0</v>
      </c>
      <c r="W233" s="27">
        <f t="shared" si="113"/>
        <v>0</v>
      </c>
      <c r="X233" s="27">
        <f t="shared" si="113"/>
        <v>0</v>
      </c>
      <c r="Y233" s="27">
        <f t="shared" si="113"/>
        <v>0</v>
      </c>
      <c r="Z233" s="27">
        <f t="shared" si="113"/>
        <v>0</v>
      </c>
      <c r="AA233" s="27">
        <f t="shared" si="113"/>
        <v>0</v>
      </c>
      <c r="AB233" s="27">
        <f t="shared" si="113"/>
        <v>0</v>
      </c>
      <c r="AC233" s="27">
        <f t="shared" si="113"/>
        <v>0</v>
      </c>
      <c r="AD233" s="27">
        <f t="shared" si="113"/>
        <v>0</v>
      </c>
      <c r="AE233" s="27">
        <f t="shared" si="113"/>
        <v>0</v>
      </c>
      <c r="AF233" s="27">
        <f t="shared" si="113"/>
        <v>0</v>
      </c>
      <c r="AG233" s="27">
        <f t="shared" si="113"/>
        <v>0</v>
      </c>
      <c r="AH233" s="27">
        <f t="shared" si="113"/>
        <v>0</v>
      </c>
      <c r="AI233" s="27">
        <f t="shared" si="114"/>
        <v>0</v>
      </c>
      <c r="AJ233" s="27">
        <f t="shared" si="114"/>
        <v>0</v>
      </c>
      <c r="AK233" s="27">
        <f t="shared" si="114"/>
        <v>0</v>
      </c>
      <c r="AL233" s="27">
        <f t="shared" si="114"/>
        <v>0</v>
      </c>
      <c r="AM233" s="27">
        <f t="shared" si="114"/>
        <v>0</v>
      </c>
      <c r="AN233" s="27">
        <f t="shared" si="114"/>
        <v>0</v>
      </c>
      <c r="AO233" s="27">
        <f t="shared" si="114"/>
        <v>0</v>
      </c>
      <c r="AP233" s="27">
        <f t="shared" si="114"/>
        <v>0</v>
      </c>
      <c r="AQ233" s="27">
        <f t="shared" si="114"/>
        <v>0</v>
      </c>
      <c r="AR233" s="27">
        <f t="shared" si="114"/>
        <v>0</v>
      </c>
      <c r="AS233" s="27">
        <f t="shared" si="114"/>
        <v>0</v>
      </c>
      <c r="AT233" s="27">
        <f t="shared" si="114"/>
        <v>0</v>
      </c>
      <c r="AU233" s="27">
        <f t="shared" si="114"/>
        <v>0</v>
      </c>
      <c r="AV233" s="27">
        <f t="shared" si="114"/>
        <v>0</v>
      </c>
      <c r="AW233" s="27">
        <f t="shared" si="114"/>
        <v>0</v>
      </c>
      <c r="AX233" s="27">
        <f t="shared" ref="AX233:BY233" si="116">AX232</f>
        <v>0</v>
      </c>
      <c r="AY233" s="27">
        <f t="shared" si="116"/>
        <v>0</v>
      </c>
      <c r="AZ233" s="27">
        <f t="shared" si="116"/>
        <v>0</v>
      </c>
      <c r="BA233" s="27">
        <f t="shared" si="116"/>
        <v>0</v>
      </c>
      <c r="BB233" s="27">
        <f t="shared" si="116"/>
        <v>0</v>
      </c>
      <c r="BC233" s="27">
        <f t="shared" si="116"/>
        <v>0</v>
      </c>
      <c r="BD233" s="27">
        <f t="shared" si="116"/>
        <v>0</v>
      </c>
      <c r="BE233" s="27">
        <f t="shared" si="116"/>
        <v>0</v>
      </c>
      <c r="BF233" s="27">
        <f t="shared" si="116"/>
        <v>0</v>
      </c>
      <c r="BG233" s="27">
        <f t="shared" si="116"/>
        <v>0</v>
      </c>
      <c r="BH233" s="27">
        <f t="shared" si="116"/>
        <v>0</v>
      </c>
      <c r="BI233" s="27">
        <f t="shared" si="116"/>
        <v>0</v>
      </c>
      <c r="BJ233" s="27">
        <f t="shared" si="116"/>
        <v>0</v>
      </c>
      <c r="BK233" s="27">
        <f t="shared" si="116"/>
        <v>0</v>
      </c>
      <c r="BL233" s="27">
        <f t="shared" si="116"/>
        <v>0</v>
      </c>
      <c r="BM233" s="27">
        <f t="shared" si="116"/>
        <v>0</v>
      </c>
      <c r="BN233" s="27">
        <f t="shared" si="116"/>
        <v>0</v>
      </c>
      <c r="BO233" s="27">
        <f t="shared" si="116"/>
        <v>0</v>
      </c>
      <c r="BP233" s="27">
        <f t="shared" si="116"/>
        <v>0</v>
      </c>
      <c r="BQ233" s="27">
        <f t="shared" si="116"/>
        <v>0</v>
      </c>
      <c r="BR233" s="27">
        <f t="shared" si="116"/>
        <v>0</v>
      </c>
      <c r="BS233" s="27">
        <f t="shared" si="116"/>
        <v>0</v>
      </c>
      <c r="BT233" s="27">
        <f t="shared" si="116"/>
        <v>0</v>
      </c>
      <c r="BU233" s="27">
        <f t="shared" si="116"/>
        <v>0</v>
      </c>
      <c r="BV233" s="27">
        <f t="shared" si="116"/>
        <v>0</v>
      </c>
      <c r="BW233" s="27">
        <f t="shared" si="116"/>
        <v>0</v>
      </c>
      <c r="BX233" s="27">
        <f t="shared" si="116"/>
        <v>0</v>
      </c>
      <c r="BY233" s="27">
        <f t="shared" si="116"/>
        <v>0</v>
      </c>
    </row>
    <row r="234" spans="2:77" outlineLevel="1">
      <c r="B234" s="25" t="s">
        <v>888</v>
      </c>
      <c r="C234" s="27">
        <f t="shared" si="112"/>
        <v>0</v>
      </c>
      <c r="D234" s="27">
        <f t="shared" si="112"/>
        <v>0</v>
      </c>
      <c r="E234" s="27">
        <f t="shared" si="112"/>
        <v>0</v>
      </c>
      <c r="F234" s="27">
        <f t="shared" si="112"/>
        <v>0</v>
      </c>
      <c r="G234" s="27">
        <f t="shared" si="112"/>
        <v>0</v>
      </c>
      <c r="H234" s="27">
        <f t="shared" si="112"/>
        <v>0</v>
      </c>
      <c r="I234" s="27">
        <f t="shared" si="112"/>
        <v>0</v>
      </c>
      <c r="J234" s="27">
        <f t="shared" si="112"/>
        <v>0</v>
      </c>
      <c r="K234" s="27">
        <f t="shared" si="112"/>
        <v>0</v>
      </c>
      <c r="L234" s="27">
        <f t="shared" si="112"/>
        <v>0</v>
      </c>
      <c r="M234" s="27">
        <f t="shared" si="112"/>
        <v>0</v>
      </c>
      <c r="N234" s="27">
        <f t="shared" si="112"/>
        <v>0</v>
      </c>
      <c r="O234" s="27">
        <f t="shared" si="112"/>
        <v>0</v>
      </c>
      <c r="P234" s="27">
        <f t="shared" si="112"/>
        <v>0</v>
      </c>
      <c r="Q234" s="27">
        <f t="shared" si="112"/>
        <v>0</v>
      </c>
      <c r="R234" s="27">
        <f t="shared" si="112"/>
        <v>0</v>
      </c>
      <c r="S234" s="27">
        <f t="shared" si="113"/>
        <v>0</v>
      </c>
      <c r="T234" s="27">
        <f t="shared" si="113"/>
        <v>0</v>
      </c>
      <c r="U234" s="27">
        <f t="shared" si="113"/>
        <v>0</v>
      </c>
      <c r="V234" s="27">
        <f t="shared" si="113"/>
        <v>0</v>
      </c>
      <c r="W234" s="27">
        <f t="shared" si="113"/>
        <v>0</v>
      </c>
      <c r="X234" s="27">
        <f t="shared" si="113"/>
        <v>0</v>
      </c>
      <c r="Y234" s="27">
        <f t="shared" si="113"/>
        <v>0</v>
      </c>
      <c r="Z234" s="27">
        <f t="shared" si="113"/>
        <v>0</v>
      </c>
      <c r="AA234" s="27">
        <f t="shared" si="113"/>
        <v>0</v>
      </c>
      <c r="AB234" s="27">
        <f t="shared" si="113"/>
        <v>0</v>
      </c>
      <c r="AC234" s="27">
        <f t="shared" si="113"/>
        <v>0</v>
      </c>
      <c r="AD234" s="27">
        <f t="shared" si="113"/>
        <v>0</v>
      </c>
      <c r="AE234" s="27">
        <f t="shared" si="113"/>
        <v>0</v>
      </c>
      <c r="AF234" s="27">
        <f t="shared" si="113"/>
        <v>0</v>
      </c>
      <c r="AG234" s="27">
        <f t="shared" si="113"/>
        <v>0</v>
      </c>
      <c r="AH234" s="27">
        <f t="shared" si="113"/>
        <v>0</v>
      </c>
      <c r="AI234" s="27">
        <f t="shared" si="114"/>
        <v>0</v>
      </c>
      <c r="AJ234" s="27">
        <f t="shared" si="114"/>
        <v>0</v>
      </c>
      <c r="AK234" s="27">
        <f t="shared" si="114"/>
        <v>0</v>
      </c>
      <c r="AL234" s="27">
        <f t="shared" si="114"/>
        <v>0</v>
      </c>
      <c r="AM234" s="27">
        <f t="shared" si="114"/>
        <v>0</v>
      </c>
      <c r="AN234" s="27">
        <f t="shared" si="114"/>
        <v>0</v>
      </c>
      <c r="AO234" s="27">
        <f t="shared" si="114"/>
        <v>0</v>
      </c>
      <c r="AP234" s="27">
        <f t="shared" si="114"/>
        <v>0</v>
      </c>
      <c r="AQ234" s="27">
        <f t="shared" si="114"/>
        <v>0</v>
      </c>
      <c r="AR234" s="27">
        <f t="shared" si="114"/>
        <v>0</v>
      </c>
      <c r="AS234" s="27">
        <f t="shared" si="114"/>
        <v>0</v>
      </c>
      <c r="AT234" s="27">
        <f t="shared" si="114"/>
        <v>0</v>
      </c>
      <c r="AU234" s="27">
        <f t="shared" si="114"/>
        <v>0</v>
      </c>
      <c r="AV234" s="27">
        <f t="shared" si="114"/>
        <v>0</v>
      </c>
      <c r="AW234" s="27">
        <f t="shared" si="114"/>
        <v>0</v>
      </c>
      <c r="AX234" s="27">
        <f t="shared" ref="AX234:BY234" si="117">AX233</f>
        <v>0</v>
      </c>
      <c r="AY234" s="27">
        <f t="shared" si="117"/>
        <v>0</v>
      </c>
      <c r="AZ234" s="27">
        <f t="shared" si="117"/>
        <v>0</v>
      </c>
      <c r="BA234" s="27">
        <f t="shared" si="117"/>
        <v>0</v>
      </c>
      <c r="BB234" s="27">
        <f t="shared" si="117"/>
        <v>0</v>
      </c>
      <c r="BC234" s="27">
        <f t="shared" si="117"/>
        <v>0</v>
      </c>
      <c r="BD234" s="27">
        <f t="shared" si="117"/>
        <v>0</v>
      </c>
      <c r="BE234" s="27">
        <f t="shared" si="117"/>
        <v>0</v>
      </c>
      <c r="BF234" s="27">
        <f t="shared" si="117"/>
        <v>0</v>
      </c>
      <c r="BG234" s="27">
        <f t="shared" si="117"/>
        <v>0</v>
      </c>
      <c r="BH234" s="27">
        <f t="shared" si="117"/>
        <v>0</v>
      </c>
      <c r="BI234" s="27">
        <f t="shared" si="117"/>
        <v>0</v>
      </c>
      <c r="BJ234" s="27">
        <f t="shared" si="117"/>
        <v>0</v>
      </c>
      <c r="BK234" s="27">
        <f t="shared" si="117"/>
        <v>0</v>
      </c>
      <c r="BL234" s="27">
        <f t="shared" si="117"/>
        <v>0</v>
      </c>
      <c r="BM234" s="27">
        <f t="shared" si="117"/>
        <v>0</v>
      </c>
      <c r="BN234" s="27">
        <f t="shared" si="117"/>
        <v>0</v>
      </c>
      <c r="BO234" s="27">
        <f t="shared" si="117"/>
        <v>0</v>
      </c>
      <c r="BP234" s="27">
        <f t="shared" si="117"/>
        <v>0</v>
      </c>
      <c r="BQ234" s="27">
        <f t="shared" si="117"/>
        <v>0</v>
      </c>
      <c r="BR234" s="27">
        <f t="shared" si="117"/>
        <v>0</v>
      </c>
      <c r="BS234" s="27">
        <f t="shared" si="117"/>
        <v>0</v>
      </c>
      <c r="BT234" s="27">
        <f t="shared" si="117"/>
        <v>0</v>
      </c>
      <c r="BU234" s="27">
        <f t="shared" si="117"/>
        <v>0</v>
      </c>
      <c r="BV234" s="27">
        <f t="shared" si="117"/>
        <v>0</v>
      </c>
      <c r="BW234" s="27">
        <f t="shared" si="117"/>
        <v>0</v>
      </c>
      <c r="BX234" s="27">
        <f t="shared" si="117"/>
        <v>0</v>
      </c>
      <c r="BY234" s="27">
        <f t="shared" si="117"/>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R239" si="118">C236</f>
        <v>0</v>
      </c>
      <c r="D237" s="27">
        <f t="shared" si="118"/>
        <v>0</v>
      </c>
      <c r="E237" s="27">
        <f t="shared" si="118"/>
        <v>0</v>
      </c>
      <c r="F237" s="27">
        <f t="shared" si="118"/>
        <v>0</v>
      </c>
      <c r="G237" s="27">
        <f t="shared" si="118"/>
        <v>0</v>
      </c>
      <c r="H237" s="27">
        <f t="shared" si="118"/>
        <v>0</v>
      </c>
      <c r="I237" s="27">
        <f t="shared" si="118"/>
        <v>0</v>
      </c>
      <c r="J237" s="27">
        <f t="shared" si="118"/>
        <v>0</v>
      </c>
      <c r="K237" s="27">
        <f t="shared" si="118"/>
        <v>0</v>
      </c>
      <c r="L237" s="27">
        <f t="shared" si="118"/>
        <v>0</v>
      </c>
      <c r="M237" s="27">
        <f t="shared" si="118"/>
        <v>0</v>
      </c>
      <c r="N237" s="27">
        <f t="shared" si="118"/>
        <v>0</v>
      </c>
      <c r="O237" s="27">
        <f t="shared" si="118"/>
        <v>0</v>
      </c>
      <c r="P237" s="27">
        <f t="shared" si="118"/>
        <v>0</v>
      </c>
      <c r="Q237" s="27">
        <f t="shared" si="118"/>
        <v>0</v>
      </c>
      <c r="R237" s="27">
        <f t="shared" si="118"/>
        <v>0</v>
      </c>
      <c r="S237" s="27">
        <f t="shared" ref="S237:AH239" si="119">S236</f>
        <v>0</v>
      </c>
      <c r="T237" s="27">
        <f t="shared" si="119"/>
        <v>0</v>
      </c>
      <c r="U237" s="27">
        <f t="shared" si="119"/>
        <v>0</v>
      </c>
      <c r="V237" s="27">
        <f t="shared" si="119"/>
        <v>0</v>
      </c>
      <c r="W237" s="27">
        <f t="shared" si="119"/>
        <v>0</v>
      </c>
      <c r="X237" s="27">
        <f t="shared" si="119"/>
        <v>0</v>
      </c>
      <c r="Y237" s="27">
        <f t="shared" si="119"/>
        <v>0</v>
      </c>
      <c r="Z237" s="27">
        <f t="shared" si="119"/>
        <v>0</v>
      </c>
      <c r="AA237" s="27">
        <f t="shared" si="119"/>
        <v>0</v>
      </c>
      <c r="AB237" s="27">
        <f t="shared" si="119"/>
        <v>0</v>
      </c>
      <c r="AC237" s="27">
        <f t="shared" si="119"/>
        <v>0</v>
      </c>
      <c r="AD237" s="27">
        <f t="shared" si="119"/>
        <v>0</v>
      </c>
      <c r="AE237" s="27">
        <f t="shared" si="119"/>
        <v>0</v>
      </c>
      <c r="AF237" s="27">
        <f t="shared" si="119"/>
        <v>0</v>
      </c>
      <c r="AG237" s="27">
        <f t="shared" si="119"/>
        <v>0</v>
      </c>
      <c r="AH237" s="27">
        <f t="shared" si="119"/>
        <v>0</v>
      </c>
      <c r="AI237" s="27">
        <f t="shared" ref="AI237:AW239" si="120">AI236</f>
        <v>0</v>
      </c>
      <c r="AJ237" s="27">
        <f t="shared" si="120"/>
        <v>0</v>
      </c>
      <c r="AK237" s="27">
        <f t="shared" si="120"/>
        <v>0</v>
      </c>
      <c r="AL237" s="27">
        <f t="shared" si="120"/>
        <v>0</v>
      </c>
      <c r="AM237" s="27">
        <f t="shared" si="120"/>
        <v>0</v>
      </c>
      <c r="AN237" s="27">
        <f t="shared" si="120"/>
        <v>0</v>
      </c>
      <c r="AO237" s="27">
        <f t="shared" si="120"/>
        <v>0</v>
      </c>
      <c r="AP237" s="27">
        <f t="shared" si="120"/>
        <v>0</v>
      </c>
      <c r="AQ237" s="27">
        <f t="shared" si="120"/>
        <v>0</v>
      </c>
      <c r="AR237" s="27">
        <f t="shared" si="120"/>
        <v>0</v>
      </c>
      <c r="AS237" s="27">
        <f t="shared" si="120"/>
        <v>0</v>
      </c>
      <c r="AT237" s="27">
        <f t="shared" si="120"/>
        <v>0</v>
      </c>
      <c r="AU237" s="27">
        <f t="shared" si="120"/>
        <v>0</v>
      </c>
      <c r="AV237" s="27">
        <f t="shared" si="120"/>
        <v>0</v>
      </c>
      <c r="AW237" s="27">
        <f t="shared" si="120"/>
        <v>0</v>
      </c>
      <c r="AX237" s="27">
        <f t="shared" ref="AX237:BY237" si="121">AX236</f>
        <v>0</v>
      </c>
      <c r="AY237" s="27">
        <f t="shared" si="121"/>
        <v>0</v>
      </c>
      <c r="AZ237" s="27">
        <f t="shared" si="121"/>
        <v>0</v>
      </c>
      <c r="BA237" s="27">
        <f t="shared" si="121"/>
        <v>0</v>
      </c>
      <c r="BB237" s="27">
        <f t="shared" si="121"/>
        <v>0</v>
      </c>
      <c r="BC237" s="27">
        <f t="shared" si="121"/>
        <v>0</v>
      </c>
      <c r="BD237" s="27">
        <f t="shared" si="121"/>
        <v>0</v>
      </c>
      <c r="BE237" s="27">
        <f t="shared" si="121"/>
        <v>0</v>
      </c>
      <c r="BF237" s="27">
        <f t="shared" si="121"/>
        <v>0</v>
      </c>
      <c r="BG237" s="27">
        <f t="shared" si="121"/>
        <v>0</v>
      </c>
      <c r="BH237" s="27">
        <f t="shared" si="121"/>
        <v>0</v>
      </c>
      <c r="BI237" s="27">
        <f t="shared" si="121"/>
        <v>0</v>
      </c>
      <c r="BJ237" s="27">
        <f t="shared" si="121"/>
        <v>0</v>
      </c>
      <c r="BK237" s="27">
        <f t="shared" si="121"/>
        <v>0</v>
      </c>
      <c r="BL237" s="27">
        <f t="shared" si="121"/>
        <v>0</v>
      </c>
      <c r="BM237" s="27">
        <f t="shared" si="121"/>
        <v>0</v>
      </c>
      <c r="BN237" s="27">
        <f t="shared" si="121"/>
        <v>0</v>
      </c>
      <c r="BO237" s="27">
        <f t="shared" si="121"/>
        <v>0</v>
      </c>
      <c r="BP237" s="27">
        <f t="shared" si="121"/>
        <v>0</v>
      </c>
      <c r="BQ237" s="27">
        <f t="shared" si="121"/>
        <v>0</v>
      </c>
      <c r="BR237" s="27">
        <f t="shared" si="121"/>
        <v>0</v>
      </c>
      <c r="BS237" s="27">
        <f t="shared" si="121"/>
        <v>0</v>
      </c>
      <c r="BT237" s="27">
        <f t="shared" si="121"/>
        <v>0</v>
      </c>
      <c r="BU237" s="27">
        <f t="shared" si="121"/>
        <v>0</v>
      </c>
      <c r="BV237" s="27">
        <f t="shared" si="121"/>
        <v>0</v>
      </c>
      <c r="BW237" s="27">
        <f t="shared" si="121"/>
        <v>0</v>
      </c>
      <c r="BX237" s="27">
        <f t="shared" si="121"/>
        <v>0</v>
      </c>
      <c r="BY237" s="27">
        <f t="shared" si="121"/>
        <v>0</v>
      </c>
    </row>
    <row r="238" spans="2:77" outlineLevel="1">
      <c r="B238" s="25" t="s">
        <v>887</v>
      </c>
      <c r="C238" s="27">
        <f t="shared" si="118"/>
        <v>0</v>
      </c>
      <c r="D238" s="27">
        <f t="shared" si="118"/>
        <v>0</v>
      </c>
      <c r="E238" s="27">
        <f t="shared" si="118"/>
        <v>0</v>
      </c>
      <c r="F238" s="27">
        <f t="shared" si="118"/>
        <v>0</v>
      </c>
      <c r="G238" s="27">
        <f t="shared" si="118"/>
        <v>0</v>
      </c>
      <c r="H238" s="27">
        <f t="shared" si="118"/>
        <v>0</v>
      </c>
      <c r="I238" s="27">
        <f t="shared" si="118"/>
        <v>0</v>
      </c>
      <c r="J238" s="27">
        <f t="shared" si="118"/>
        <v>0</v>
      </c>
      <c r="K238" s="27">
        <f t="shared" si="118"/>
        <v>0</v>
      </c>
      <c r="L238" s="27">
        <f t="shared" si="118"/>
        <v>0</v>
      </c>
      <c r="M238" s="27">
        <f t="shared" si="118"/>
        <v>0</v>
      </c>
      <c r="N238" s="27">
        <f t="shared" si="118"/>
        <v>0</v>
      </c>
      <c r="O238" s="27">
        <f t="shared" si="118"/>
        <v>0</v>
      </c>
      <c r="P238" s="27">
        <f t="shared" si="118"/>
        <v>0</v>
      </c>
      <c r="Q238" s="27">
        <f t="shared" si="118"/>
        <v>0</v>
      </c>
      <c r="R238" s="27">
        <f t="shared" si="118"/>
        <v>0</v>
      </c>
      <c r="S238" s="27">
        <f t="shared" si="119"/>
        <v>0</v>
      </c>
      <c r="T238" s="27">
        <f t="shared" si="119"/>
        <v>0</v>
      </c>
      <c r="U238" s="27">
        <f t="shared" si="119"/>
        <v>0</v>
      </c>
      <c r="V238" s="27">
        <f t="shared" si="119"/>
        <v>0</v>
      </c>
      <c r="W238" s="27">
        <f t="shared" si="119"/>
        <v>0</v>
      </c>
      <c r="X238" s="27">
        <f t="shared" si="119"/>
        <v>0</v>
      </c>
      <c r="Y238" s="27">
        <f t="shared" si="119"/>
        <v>0</v>
      </c>
      <c r="Z238" s="27">
        <f t="shared" si="119"/>
        <v>0</v>
      </c>
      <c r="AA238" s="27">
        <f t="shared" si="119"/>
        <v>0</v>
      </c>
      <c r="AB238" s="27">
        <f t="shared" si="119"/>
        <v>0</v>
      </c>
      <c r="AC238" s="27">
        <f t="shared" si="119"/>
        <v>0</v>
      </c>
      <c r="AD238" s="27">
        <f t="shared" si="119"/>
        <v>0</v>
      </c>
      <c r="AE238" s="27">
        <f t="shared" si="119"/>
        <v>0</v>
      </c>
      <c r="AF238" s="27">
        <f t="shared" si="119"/>
        <v>0</v>
      </c>
      <c r="AG238" s="27">
        <f t="shared" si="119"/>
        <v>0</v>
      </c>
      <c r="AH238" s="27">
        <f t="shared" si="119"/>
        <v>0</v>
      </c>
      <c r="AI238" s="27">
        <f t="shared" si="120"/>
        <v>0</v>
      </c>
      <c r="AJ238" s="27">
        <f t="shared" si="120"/>
        <v>0</v>
      </c>
      <c r="AK238" s="27">
        <f t="shared" si="120"/>
        <v>0</v>
      </c>
      <c r="AL238" s="27">
        <f t="shared" si="120"/>
        <v>0</v>
      </c>
      <c r="AM238" s="27">
        <f t="shared" si="120"/>
        <v>0</v>
      </c>
      <c r="AN238" s="27">
        <f t="shared" si="120"/>
        <v>0</v>
      </c>
      <c r="AO238" s="27">
        <f t="shared" si="120"/>
        <v>0</v>
      </c>
      <c r="AP238" s="27">
        <f t="shared" si="120"/>
        <v>0</v>
      </c>
      <c r="AQ238" s="27">
        <f t="shared" si="120"/>
        <v>0</v>
      </c>
      <c r="AR238" s="27">
        <f t="shared" si="120"/>
        <v>0</v>
      </c>
      <c r="AS238" s="27">
        <f t="shared" si="120"/>
        <v>0</v>
      </c>
      <c r="AT238" s="27">
        <f t="shared" si="120"/>
        <v>0</v>
      </c>
      <c r="AU238" s="27">
        <f t="shared" si="120"/>
        <v>0</v>
      </c>
      <c r="AV238" s="27">
        <f t="shared" si="120"/>
        <v>0</v>
      </c>
      <c r="AW238" s="27">
        <f t="shared" si="120"/>
        <v>0</v>
      </c>
      <c r="AX238" s="27">
        <f t="shared" ref="AX238:BY238" si="122">AX237</f>
        <v>0</v>
      </c>
      <c r="AY238" s="27">
        <f t="shared" si="122"/>
        <v>0</v>
      </c>
      <c r="AZ238" s="27">
        <f t="shared" si="122"/>
        <v>0</v>
      </c>
      <c r="BA238" s="27">
        <f t="shared" si="122"/>
        <v>0</v>
      </c>
      <c r="BB238" s="27">
        <f t="shared" si="122"/>
        <v>0</v>
      </c>
      <c r="BC238" s="27">
        <f t="shared" si="122"/>
        <v>0</v>
      </c>
      <c r="BD238" s="27">
        <f t="shared" si="122"/>
        <v>0</v>
      </c>
      <c r="BE238" s="27">
        <f t="shared" si="122"/>
        <v>0</v>
      </c>
      <c r="BF238" s="27">
        <f t="shared" si="122"/>
        <v>0</v>
      </c>
      <c r="BG238" s="27">
        <f t="shared" si="122"/>
        <v>0</v>
      </c>
      <c r="BH238" s="27">
        <f t="shared" si="122"/>
        <v>0</v>
      </c>
      <c r="BI238" s="27">
        <f t="shared" si="122"/>
        <v>0</v>
      </c>
      <c r="BJ238" s="27">
        <f t="shared" si="122"/>
        <v>0</v>
      </c>
      <c r="BK238" s="27">
        <f t="shared" si="122"/>
        <v>0</v>
      </c>
      <c r="BL238" s="27">
        <f t="shared" si="122"/>
        <v>0</v>
      </c>
      <c r="BM238" s="27">
        <f t="shared" si="122"/>
        <v>0</v>
      </c>
      <c r="BN238" s="27">
        <f t="shared" si="122"/>
        <v>0</v>
      </c>
      <c r="BO238" s="27">
        <f t="shared" si="122"/>
        <v>0</v>
      </c>
      <c r="BP238" s="27">
        <f t="shared" si="122"/>
        <v>0</v>
      </c>
      <c r="BQ238" s="27">
        <f t="shared" si="122"/>
        <v>0</v>
      </c>
      <c r="BR238" s="27">
        <f t="shared" si="122"/>
        <v>0</v>
      </c>
      <c r="BS238" s="27">
        <f t="shared" si="122"/>
        <v>0</v>
      </c>
      <c r="BT238" s="27">
        <f t="shared" si="122"/>
        <v>0</v>
      </c>
      <c r="BU238" s="27">
        <f t="shared" si="122"/>
        <v>0</v>
      </c>
      <c r="BV238" s="27">
        <f t="shared" si="122"/>
        <v>0</v>
      </c>
      <c r="BW238" s="27">
        <f t="shared" si="122"/>
        <v>0</v>
      </c>
      <c r="BX238" s="27">
        <f t="shared" si="122"/>
        <v>0</v>
      </c>
      <c r="BY238" s="27">
        <f t="shared" si="122"/>
        <v>0</v>
      </c>
    </row>
    <row r="239" spans="2:77" outlineLevel="1">
      <c r="B239" s="25" t="s">
        <v>888</v>
      </c>
      <c r="C239" s="27">
        <f t="shared" si="118"/>
        <v>0</v>
      </c>
      <c r="D239" s="27">
        <f t="shared" si="118"/>
        <v>0</v>
      </c>
      <c r="E239" s="27">
        <f t="shared" si="118"/>
        <v>0</v>
      </c>
      <c r="F239" s="27">
        <f t="shared" si="118"/>
        <v>0</v>
      </c>
      <c r="G239" s="27">
        <f t="shared" si="118"/>
        <v>0</v>
      </c>
      <c r="H239" s="27">
        <f t="shared" si="118"/>
        <v>0</v>
      </c>
      <c r="I239" s="27">
        <f t="shared" si="118"/>
        <v>0</v>
      </c>
      <c r="J239" s="27">
        <f t="shared" si="118"/>
        <v>0</v>
      </c>
      <c r="K239" s="27">
        <f t="shared" si="118"/>
        <v>0</v>
      </c>
      <c r="L239" s="27">
        <f t="shared" si="118"/>
        <v>0</v>
      </c>
      <c r="M239" s="27">
        <f t="shared" si="118"/>
        <v>0</v>
      </c>
      <c r="N239" s="27">
        <f t="shared" si="118"/>
        <v>0</v>
      </c>
      <c r="O239" s="27">
        <f t="shared" si="118"/>
        <v>0</v>
      </c>
      <c r="P239" s="27">
        <f t="shared" si="118"/>
        <v>0</v>
      </c>
      <c r="Q239" s="27">
        <f t="shared" si="118"/>
        <v>0</v>
      </c>
      <c r="R239" s="27">
        <f t="shared" si="118"/>
        <v>0</v>
      </c>
      <c r="S239" s="27">
        <f t="shared" si="119"/>
        <v>0</v>
      </c>
      <c r="T239" s="27">
        <f t="shared" si="119"/>
        <v>0</v>
      </c>
      <c r="U239" s="27">
        <f t="shared" si="119"/>
        <v>0</v>
      </c>
      <c r="V239" s="27">
        <f t="shared" si="119"/>
        <v>0</v>
      </c>
      <c r="W239" s="27">
        <f t="shared" si="119"/>
        <v>0</v>
      </c>
      <c r="X239" s="27">
        <f t="shared" si="119"/>
        <v>0</v>
      </c>
      <c r="Y239" s="27">
        <f t="shared" si="119"/>
        <v>0</v>
      </c>
      <c r="Z239" s="27">
        <f t="shared" si="119"/>
        <v>0</v>
      </c>
      <c r="AA239" s="27">
        <f t="shared" si="119"/>
        <v>0</v>
      </c>
      <c r="AB239" s="27">
        <f t="shared" si="119"/>
        <v>0</v>
      </c>
      <c r="AC239" s="27">
        <f t="shared" si="119"/>
        <v>0</v>
      </c>
      <c r="AD239" s="27">
        <f t="shared" si="119"/>
        <v>0</v>
      </c>
      <c r="AE239" s="27">
        <f t="shared" si="119"/>
        <v>0</v>
      </c>
      <c r="AF239" s="27">
        <f t="shared" si="119"/>
        <v>0</v>
      </c>
      <c r="AG239" s="27">
        <f t="shared" si="119"/>
        <v>0</v>
      </c>
      <c r="AH239" s="27">
        <f t="shared" si="119"/>
        <v>0</v>
      </c>
      <c r="AI239" s="27">
        <f t="shared" si="120"/>
        <v>0</v>
      </c>
      <c r="AJ239" s="27">
        <f t="shared" si="120"/>
        <v>0</v>
      </c>
      <c r="AK239" s="27">
        <f t="shared" si="120"/>
        <v>0</v>
      </c>
      <c r="AL239" s="27">
        <f t="shared" si="120"/>
        <v>0</v>
      </c>
      <c r="AM239" s="27">
        <f t="shared" si="120"/>
        <v>0</v>
      </c>
      <c r="AN239" s="27">
        <f t="shared" si="120"/>
        <v>0</v>
      </c>
      <c r="AO239" s="27">
        <f t="shared" si="120"/>
        <v>0</v>
      </c>
      <c r="AP239" s="27">
        <f t="shared" si="120"/>
        <v>0</v>
      </c>
      <c r="AQ239" s="27">
        <f t="shared" si="120"/>
        <v>0</v>
      </c>
      <c r="AR239" s="27">
        <f t="shared" si="120"/>
        <v>0</v>
      </c>
      <c r="AS239" s="27">
        <f t="shared" si="120"/>
        <v>0</v>
      </c>
      <c r="AT239" s="27">
        <f t="shared" si="120"/>
        <v>0</v>
      </c>
      <c r="AU239" s="27">
        <f t="shared" si="120"/>
        <v>0</v>
      </c>
      <c r="AV239" s="27">
        <f t="shared" si="120"/>
        <v>0</v>
      </c>
      <c r="AW239" s="27">
        <f t="shared" si="120"/>
        <v>0</v>
      </c>
      <c r="AX239" s="27">
        <f t="shared" ref="AX239:BY239" si="123">AX238</f>
        <v>0</v>
      </c>
      <c r="AY239" s="27">
        <f t="shared" si="123"/>
        <v>0</v>
      </c>
      <c r="AZ239" s="27">
        <f t="shared" si="123"/>
        <v>0</v>
      </c>
      <c r="BA239" s="27">
        <f t="shared" si="123"/>
        <v>0</v>
      </c>
      <c r="BB239" s="27">
        <f t="shared" si="123"/>
        <v>0</v>
      </c>
      <c r="BC239" s="27">
        <f t="shared" si="123"/>
        <v>0</v>
      </c>
      <c r="BD239" s="27">
        <f t="shared" si="123"/>
        <v>0</v>
      </c>
      <c r="BE239" s="27">
        <f t="shared" si="123"/>
        <v>0</v>
      </c>
      <c r="BF239" s="27">
        <f t="shared" si="123"/>
        <v>0</v>
      </c>
      <c r="BG239" s="27">
        <f t="shared" si="123"/>
        <v>0</v>
      </c>
      <c r="BH239" s="27">
        <f t="shared" si="123"/>
        <v>0</v>
      </c>
      <c r="BI239" s="27">
        <f t="shared" si="123"/>
        <v>0</v>
      </c>
      <c r="BJ239" s="27">
        <f t="shared" si="123"/>
        <v>0</v>
      </c>
      <c r="BK239" s="27">
        <f t="shared" si="123"/>
        <v>0</v>
      </c>
      <c r="BL239" s="27">
        <f t="shared" si="123"/>
        <v>0</v>
      </c>
      <c r="BM239" s="27">
        <f t="shared" si="123"/>
        <v>0</v>
      </c>
      <c r="BN239" s="27">
        <f t="shared" si="123"/>
        <v>0</v>
      </c>
      <c r="BO239" s="27">
        <f t="shared" si="123"/>
        <v>0</v>
      </c>
      <c r="BP239" s="27">
        <f t="shared" si="123"/>
        <v>0</v>
      </c>
      <c r="BQ239" s="27">
        <f t="shared" si="123"/>
        <v>0</v>
      </c>
      <c r="BR239" s="27">
        <f t="shared" si="123"/>
        <v>0</v>
      </c>
      <c r="BS239" s="27">
        <f t="shared" si="123"/>
        <v>0</v>
      </c>
      <c r="BT239" s="27">
        <f t="shared" si="123"/>
        <v>0</v>
      </c>
      <c r="BU239" s="27">
        <f t="shared" si="123"/>
        <v>0</v>
      </c>
      <c r="BV239" s="27">
        <f t="shared" si="123"/>
        <v>0</v>
      </c>
      <c r="BW239" s="27">
        <f t="shared" si="123"/>
        <v>0</v>
      </c>
      <c r="BX239" s="27">
        <f t="shared" si="123"/>
        <v>0</v>
      </c>
      <c r="BY239" s="27">
        <f t="shared" si="123"/>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R244" si="124">C241</f>
        <v>0</v>
      </c>
      <c r="D242" s="27">
        <f t="shared" si="124"/>
        <v>0</v>
      </c>
      <c r="E242" s="27">
        <f t="shared" si="124"/>
        <v>0</v>
      </c>
      <c r="F242" s="27">
        <f t="shared" si="124"/>
        <v>0</v>
      </c>
      <c r="G242" s="27">
        <f t="shared" si="124"/>
        <v>0</v>
      </c>
      <c r="H242" s="27">
        <f t="shared" si="124"/>
        <v>0</v>
      </c>
      <c r="I242" s="27">
        <f t="shared" si="124"/>
        <v>0</v>
      </c>
      <c r="J242" s="27">
        <f t="shared" si="124"/>
        <v>0</v>
      </c>
      <c r="K242" s="27">
        <f t="shared" si="124"/>
        <v>0</v>
      </c>
      <c r="L242" s="27">
        <f t="shared" si="124"/>
        <v>0</v>
      </c>
      <c r="M242" s="27">
        <f t="shared" si="124"/>
        <v>0</v>
      </c>
      <c r="N242" s="27">
        <f t="shared" si="124"/>
        <v>0</v>
      </c>
      <c r="O242" s="27">
        <f t="shared" si="124"/>
        <v>0</v>
      </c>
      <c r="P242" s="27">
        <f t="shared" si="124"/>
        <v>0</v>
      </c>
      <c r="Q242" s="27">
        <f t="shared" si="124"/>
        <v>0</v>
      </c>
      <c r="R242" s="27">
        <f t="shared" si="124"/>
        <v>0</v>
      </c>
      <c r="S242" s="27">
        <f t="shared" ref="S242:AH244" si="125">S241</f>
        <v>0</v>
      </c>
      <c r="T242" s="27">
        <f t="shared" si="125"/>
        <v>0</v>
      </c>
      <c r="U242" s="27">
        <f t="shared" si="125"/>
        <v>0</v>
      </c>
      <c r="V242" s="27">
        <f t="shared" si="125"/>
        <v>0</v>
      </c>
      <c r="W242" s="27">
        <f t="shared" si="125"/>
        <v>0</v>
      </c>
      <c r="X242" s="27">
        <f t="shared" si="125"/>
        <v>0</v>
      </c>
      <c r="Y242" s="27">
        <f t="shared" si="125"/>
        <v>0</v>
      </c>
      <c r="Z242" s="27">
        <f t="shared" si="125"/>
        <v>0</v>
      </c>
      <c r="AA242" s="27">
        <f t="shared" si="125"/>
        <v>0</v>
      </c>
      <c r="AB242" s="27">
        <f t="shared" si="125"/>
        <v>0</v>
      </c>
      <c r="AC242" s="27">
        <f t="shared" si="125"/>
        <v>0</v>
      </c>
      <c r="AD242" s="27">
        <f t="shared" si="125"/>
        <v>0</v>
      </c>
      <c r="AE242" s="27">
        <f t="shared" si="125"/>
        <v>0</v>
      </c>
      <c r="AF242" s="27">
        <f t="shared" si="125"/>
        <v>0</v>
      </c>
      <c r="AG242" s="27">
        <f t="shared" si="125"/>
        <v>0</v>
      </c>
      <c r="AH242" s="27">
        <f t="shared" si="125"/>
        <v>0</v>
      </c>
      <c r="AI242" s="27">
        <f t="shared" ref="AI242:AW244" si="126">AI241</f>
        <v>0</v>
      </c>
      <c r="AJ242" s="27">
        <f t="shared" si="126"/>
        <v>0</v>
      </c>
      <c r="AK242" s="27">
        <f t="shared" si="126"/>
        <v>0</v>
      </c>
      <c r="AL242" s="27">
        <f t="shared" si="126"/>
        <v>0</v>
      </c>
      <c r="AM242" s="27">
        <f t="shared" si="126"/>
        <v>0</v>
      </c>
      <c r="AN242" s="27">
        <f t="shared" si="126"/>
        <v>0</v>
      </c>
      <c r="AO242" s="27">
        <f t="shared" si="126"/>
        <v>0</v>
      </c>
      <c r="AP242" s="27">
        <f t="shared" si="126"/>
        <v>0</v>
      </c>
      <c r="AQ242" s="27">
        <f t="shared" si="126"/>
        <v>0</v>
      </c>
      <c r="AR242" s="27">
        <f t="shared" si="126"/>
        <v>0</v>
      </c>
      <c r="AS242" s="27">
        <f t="shared" si="126"/>
        <v>0</v>
      </c>
      <c r="AT242" s="27">
        <f t="shared" si="126"/>
        <v>0</v>
      </c>
      <c r="AU242" s="27">
        <f t="shared" si="126"/>
        <v>0</v>
      </c>
      <c r="AV242" s="27">
        <f t="shared" si="126"/>
        <v>0</v>
      </c>
      <c r="AW242" s="27">
        <f t="shared" si="126"/>
        <v>0</v>
      </c>
      <c r="AX242" s="27">
        <f t="shared" ref="AX242:BY242" si="127">AX241</f>
        <v>0</v>
      </c>
      <c r="AY242" s="27">
        <f t="shared" si="127"/>
        <v>0</v>
      </c>
      <c r="AZ242" s="27">
        <f t="shared" si="127"/>
        <v>0</v>
      </c>
      <c r="BA242" s="27">
        <f t="shared" si="127"/>
        <v>0</v>
      </c>
      <c r="BB242" s="27">
        <f t="shared" si="127"/>
        <v>0</v>
      </c>
      <c r="BC242" s="27">
        <f t="shared" si="127"/>
        <v>0</v>
      </c>
      <c r="BD242" s="27">
        <f t="shared" si="127"/>
        <v>0</v>
      </c>
      <c r="BE242" s="27">
        <f t="shared" si="127"/>
        <v>0</v>
      </c>
      <c r="BF242" s="27">
        <f t="shared" si="127"/>
        <v>0</v>
      </c>
      <c r="BG242" s="27">
        <f t="shared" si="127"/>
        <v>0</v>
      </c>
      <c r="BH242" s="27">
        <f t="shared" si="127"/>
        <v>0</v>
      </c>
      <c r="BI242" s="27">
        <f t="shared" si="127"/>
        <v>0</v>
      </c>
      <c r="BJ242" s="27">
        <f t="shared" si="127"/>
        <v>0</v>
      </c>
      <c r="BK242" s="27">
        <f t="shared" si="127"/>
        <v>0</v>
      </c>
      <c r="BL242" s="27">
        <f t="shared" si="127"/>
        <v>0</v>
      </c>
      <c r="BM242" s="27">
        <f t="shared" si="127"/>
        <v>0</v>
      </c>
      <c r="BN242" s="27">
        <f t="shared" si="127"/>
        <v>0</v>
      </c>
      <c r="BO242" s="27">
        <f t="shared" si="127"/>
        <v>0</v>
      </c>
      <c r="BP242" s="27">
        <f t="shared" si="127"/>
        <v>0</v>
      </c>
      <c r="BQ242" s="27">
        <f t="shared" si="127"/>
        <v>0</v>
      </c>
      <c r="BR242" s="27">
        <f t="shared" si="127"/>
        <v>0</v>
      </c>
      <c r="BS242" s="27">
        <f t="shared" si="127"/>
        <v>0</v>
      </c>
      <c r="BT242" s="27">
        <f t="shared" si="127"/>
        <v>0</v>
      </c>
      <c r="BU242" s="27">
        <f t="shared" si="127"/>
        <v>0</v>
      </c>
      <c r="BV242" s="27">
        <f t="shared" si="127"/>
        <v>0</v>
      </c>
      <c r="BW242" s="27">
        <f t="shared" si="127"/>
        <v>0</v>
      </c>
      <c r="BX242" s="27">
        <f t="shared" si="127"/>
        <v>0</v>
      </c>
      <c r="BY242" s="27">
        <f t="shared" si="127"/>
        <v>0</v>
      </c>
    </row>
    <row r="243" spans="1:77" outlineLevel="1">
      <c r="B243" s="25" t="s">
        <v>887</v>
      </c>
      <c r="C243" s="27">
        <f t="shared" si="124"/>
        <v>0</v>
      </c>
      <c r="D243" s="27">
        <f t="shared" si="124"/>
        <v>0</v>
      </c>
      <c r="E243" s="27">
        <f t="shared" si="124"/>
        <v>0</v>
      </c>
      <c r="F243" s="27">
        <f t="shared" si="124"/>
        <v>0</v>
      </c>
      <c r="G243" s="27">
        <f t="shared" si="124"/>
        <v>0</v>
      </c>
      <c r="H243" s="27">
        <f t="shared" si="124"/>
        <v>0</v>
      </c>
      <c r="I243" s="27">
        <f t="shared" si="124"/>
        <v>0</v>
      </c>
      <c r="J243" s="27">
        <f t="shared" si="124"/>
        <v>0</v>
      </c>
      <c r="K243" s="27">
        <f t="shared" si="124"/>
        <v>0</v>
      </c>
      <c r="L243" s="27">
        <f t="shared" si="124"/>
        <v>0</v>
      </c>
      <c r="M243" s="27">
        <f t="shared" si="124"/>
        <v>0</v>
      </c>
      <c r="N243" s="27">
        <f t="shared" si="124"/>
        <v>0</v>
      </c>
      <c r="O243" s="27">
        <f t="shared" si="124"/>
        <v>0</v>
      </c>
      <c r="P243" s="27">
        <f t="shared" si="124"/>
        <v>0</v>
      </c>
      <c r="Q243" s="27">
        <f t="shared" si="124"/>
        <v>0</v>
      </c>
      <c r="R243" s="27">
        <f t="shared" si="124"/>
        <v>0</v>
      </c>
      <c r="S243" s="27">
        <f t="shared" si="125"/>
        <v>0</v>
      </c>
      <c r="T243" s="27">
        <f t="shared" si="125"/>
        <v>0</v>
      </c>
      <c r="U243" s="27">
        <f t="shared" si="125"/>
        <v>0</v>
      </c>
      <c r="V243" s="27">
        <f t="shared" si="125"/>
        <v>0</v>
      </c>
      <c r="W243" s="27">
        <f t="shared" si="125"/>
        <v>0</v>
      </c>
      <c r="X243" s="27">
        <f t="shared" si="125"/>
        <v>0</v>
      </c>
      <c r="Y243" s="27">
        <f t="shared" si="125"/>
        <v>0</v>
      </c>
      <c r="Z243" s="27">
        <f t="shared" si="125"/>
        <v>0</v>
      </c>
      <c r="AA243" s="27">
        <f t="shared" si="125"/>
        <v>0</v>
      </c>
      <c r="AB243" s="27">
        <f t="shared" si="125"/>
        <v>0</v>
      </c>
      <c r="AC243" s="27">
        <f t="shared" si="125"/>
        <v>0</v>
      </c>
      <c r="AD243" s="27">
        <f t="shared" si="125"/>
        <v>0</v>
      </c>
      <c r="AE243" s="27">
        <f t="shared" si="125"/>
        <v>0</v>
      </c>
      <c r="AF243" s="27">
        <f t="shared" si="125"/>
        <v>0</v>
      </c>
      <c r="AG243" s="27">
        <f t="shared" si="125"/>
        <v>0</v>
      </c>
      <c r="AH243" s="27">
        <f t="shared" si="125"/>
        <v>0</v>
      </c>
      <c r="AI243" s="27">
        <f t="shared" si="126"/>
        <v>0</v>
      </c>
      <c r="AJ243" s="27">
        <f t="shared" si="126"/>
        <v>0</v>
      </c>
      <c r="AK243" s="27">
        <f t="shared" si="126"/>
        <v>0</v>
      </c>
      <c r="AL243" s="27">
        <f t="shared" si="126"/>
        <v>0</v>
      </c>
      <c r="AM243" s="27">
        <f t="shared" si="126"/>
        <v>0</v>
      </c>
      <c r="AN243" s="27">
        <f t="shared" si="126"/>
        <v>0</v>
      </c>
      <c r="AO243" s="27">
        <f t="shared" si="126"/>
        <v>0</v>
      </c>
      <c r="AP243" s="27">
        <f t="shared" si="126"/>
        <v>0</v>
      </c>
      <c r="AQ243" s="27">
        <f t="shared" si="126"/>
        <v>0</v>
      </c>
      <c r="AR243" s="27">
        <f t="shared" si="126"/>
        <v>0</v>
      </c>
      <c r="AS243" s="27">
        <f t="shared" si="126"/>
        <v>0</v>
      </c>
      <c r="AT243" s="27">
        <f t="shared" si="126"/>
        <v>0</v>
      </c>
      <c r="AU243" s="27">
        <f t="shared" si="126"/>
        <v>0</v>
      </c>
      <c r="AV243" s="27">
        <f t="shared" si="126"/>
        <v>0</v>
      </c>
      <c r="AW243" s="27">
        <f t="shared" si="126"/>
        <v>0</v>
      </c>
      <c r="AX243" s="27">
        <f t="shared" ref="AX243:BY243" si="128">AX242</f>
        <v>0</v>
      </c>
      <c r="AY243" s="27">
        <f t="shared" si="128"/>
        <v>0</v>
      </c>
      <c r="AZ243" s="27">
        <f t="shared" si="128"/>
        <v>0</v>
      </c>
      <c r="BA243" s="27">
        <f t="shared" si="128"/>
        <v>0</v>
      </c>
      <c r="BB243" s="27">
        <f t="shared" si="128"/>
        <v>0</v>
      </c>
      <c r="BC243" s="27">
        <f t="shared" si="128"/>
        <v>0</v>
      </c>
      <c r="BD243" s="27">
        <f t="shared" si="128"/>
        <v>0</v>
      </c>
      <c r="BE243" s="27">
        <f t="shared" si="128"/>
        <v>0</v>
      </c>
      <c r="BF243" s="27">
        <f t="shared" si="128"/>
        <v>0</v>
      </c>
      <c r="BG243" s="27">
        <f t="shared" si="128"/>
        <v>0</v>
      </c>
      <c r="BH243" s="27">
        <f t="shared" si="128"/>
        <v>0</v>
      </c>
      <c r="BI243" s="27">
        <f t="shared" si="128"/>
        <v>0</v>
      </c>
      <c r="BJ243" s="27">
        <f t="shared" si="128"/>
        <v>0</v>
      </c>
      <c r="BK243" s="27">
        <f t="shared" si="128"/>
        <v>0</v>
      </c>
      <c r="BL243" s="27">
        <f t="shared" si="128"/>
        <v>0</v>
      </c>
      <c r="BM243" s="27">
        <f t="shared" si="128"/>
        <v>0</v>
      </c>
      <c r="BN243" s="27">
        <f t="shared" si="128"/>
        <v>0</v>
      </c>
      <c r="BO243" s="27">
        <f t="shared" si="128"/>
        <v>0</v>
      </c>
      <c r="BP243" s="27">
        <f t="shared" si="128"/>
        <v>0</v>
      </c>
      <c r="BQ243" s="27">
        <f t="shared" si="128"/>
        <v>0</v>
      </c>
      <c r="BR243" s="27">
        <f t="shared" si="128"/>
        <v>0</v>
      </c>
      <c r="BS243" s="27">
        <f t="shared" si="128"/>
        <v>0</v>
      </c>
      <c r="BT243" s="27">
        <f t="shared" si="128"/>
        <v>0</v>
      </c>
      <c r="BU243" s="27">
        <f t="shared" si="128"/>
        <v>0</v>
      </c>
      <c r="BV243" s="27">
        <f t="shared" si="128"/>
        <v>0</v>
      </c>
      <c r="BW243" s="27">
        <f t="shared" si="128"/>
        <v>0</v>
      </c>
      <c r="BX243" s="27">
        <f t="shared" si="128"/>
        <v>0</v>
      </c>
      <c r="BY243" s="27">
        <f t="shared" si="128"/>
        <v>0</v>
      </c>
    </row>
    <row r="244" spans="1:77" outlineLevel="1">
      <c r="B244" s="25" t="s">
        <v>888</v>
      </c>
      <c r="C244" s="27">
        <f t="shared" si="124"/>
        <v>0</v>
      </c>
      <c r="D244" s="27">
        <f t="shared" si="124"/>
        <v>0</v>
      </c>
      <c r="E244" s="27">
        <f t="shared" si="124"/>
        <v>0</v>
      </c>
      <c r="F244" s="27">
        <f t="shared" si="124"/>
        <v>0</v>
      </c>
      <c r="G244" s="27">
        <f t="shared" si="124"/>
        <v>0</v>
      </c>
      <c r="H244" s="27">
        <f t="shared" si="124"/>
        <v>0</v>
      </c>
      <c r="I244" s="27">
        <f t="shared" si="124"/>
        <v>0</v>
      </c>
      <c r="J244" s="27">
        <f t="shared" si="124"/>
        <v>0</v>
      </c>
      <c r="K244" s="27">
        <f t="shared" si="124"/>
        <v>0</v>
      </c>
      <c r="L244" s="27">
        <f t="shared" si="124"/>
        <v>0</v>
      </c>
      <c r="M244" s="27">
        <f t="shared" si="124"/>
        <v>0</v>
      </c>
      <c r="N244" s="27">
        <f t="shared" si="124"/>
        <v>0</v>
      </c>
      <c r="O244" s="27">
        <f t="shared" si="124"/>
        <v>0</v>
      </c>
      <c r="P244" s="27">
        <f t="shared" si="124"/>
        <v>0</v>
      </c>
      <c r="Q244" s="27">
        <f t="shared" si="124"/>
        <v>0</v>
      </c>
      <c r="R244" s="27">
        <f t="shared" si="124"/>
        <v>0</v>
      </c>
      <c r="S244" s="27">
        <f t="shared" si="125"/>
        <v>0</v>
      </c>
      <c r="T244" s="27">
        <f t="shared" si="125"/>
        <v>0</v>
      </c>
      <c r="U244" s="27">
        <f t="shared" si="125"/>
        <v>0</v>
      </c>
      <c r="V244" s="27">
        <f t="shared" si="125"/>
        <v>0</v>
      </c>
      <c r="W244" s="27">
        <f t="shared" si="125"/>
        <v>0</v>
      </c>
      <c r="X244" s="27">
        <f t="shared" si="125"/>
        <v>0</v>
      </c>
      <c r="Y244" s="27">
        <f t="shared" si="125"/>
        <v>0</v>
      </c>
      <c r="Z244" s="27">
        <f t="shared" si="125"/>
        <v>0</v>
      </c>
      <c r="AA244" s="27">
        <f t="shared" si="125"/>
        <v>0</v>
      </c>
      <c r="AB244" s="27">
        <f t="shared" si="125"/>
        <v>0</v>
      </c>
      <c r="AC244" s="27">
        <f t="shared" si="125"/>
        <v>0</v>
      </c>
      <c r="AD244" s="27">
        <f t="shared" si="125"/>
        <v>0</v>
      </c>
      <c r="AE244" s="27">
        <f t="shared" si="125"/>
        <v>0</v>
      </c>
      <c r="AF244" s="27">
        <f t="shared" si="125"/>
        <v>0</v>
      </c>
      <c r="AG244" s="27">
        <f t="shared" si="125"/>
        <v>0</v>
      </c>
      <c r="AH244" s="27">
        <f t="shared" si="125"/>
        <v>0</v>
      </c>
      <c r="AI244" s="27">
        <f t="shared" si="126"/>
        <v>0</v>
      </c>
      <c r="AJ244" s="27">
        <f t="shared" si="126"/>
        <v>0</v>
      </c>
      <c r="AK244" s="27">
        <f t="shared" si="126"/>
        <v>0</v>
      </c>
      <c r="AL244" s="27">
        <f t="shared" si="126"/>
        <v>0</v>
      </c>
      <c r="AM244" s="27">
        <f t="shared" si="126"/>
        <v>0</v>
      </c>
      <c r="AN244" s="27">
        <f t="shared" si="126"/>
        <v>0</v>
      </c>
      <c r="AO244" s="27">
        <f t="shared" si="126"/>
        <v>0</v>
      </c>
      <c r="AP244" s="27">
        <f t="shared" si="126"/>
        <v>0</v>
      </c>
      <c r="AQ244" s="27">
        <f t="shared" si="126"/>
        <v>0</v>
      </c>
      <c r="AR244" s="27">
        <f t="shared" si="126"/>
        <v>0</v>
      </c>
      <c r="AS244" s="27">
        <f t="shared" si="126"/>
        <v>0</v>
      </c>
      <c r="AT244" s="27">
        <f t="shared" si="126"/>
        <v>0</v>
      </c>
      <c r="AU244" s="27">
        <f t="shared" si="126"/>
        <v>0</v>
      </c>
      <c r="AV244" s="27">
        <f t="shared" si="126"/>
        <v>0</v>
      </c>
      <c r="AW244" s="27">
        <f t="shared" si="126"/>
        <v>0</v>
      </c>
      <c r="AX244" s="27">
        <f t="shared" ref="AX244:BY244" si="129">AX243</f>
        <v>0</v>
      </c>
      <c r="AY244" s="27">
        <f t="shared" si="129"/>
        <v>0</v>
      </c>
      <c r="AZ244" s="27">
        <f t="shared" si="129"/>
        <v>0</v>
      </c>
      <c r="BA244" s="27">
        <f t="shared" si="129"/>
        <v>0</v>
      </c>
      <c r="BB244" s="27">
        <f t="shared" si="129"/>
        <v>0</v>
      </c>
      <c r="BC244" s="27">
        <f t="shared" si="129"/>
        <v>0</v>
      </c>
      <c r="BD244" s="27">
        <f t="shared" si="129"/>
        <v>0</v>
      </c>
      <c r="BE244" s="27">
        <f t="shared" si="129"/>
        <v>0</v>
      </c>
      <c r="BF244" s="27">
        <f t="shared" si="129"/>
        <v>0</v>
      </c>
      <c r="BG244" s="27">
        <f t="shared" si="129"/>
        <v>0</v>
      </c>
      <c r="BH244" s="27">
        <f t="shared" si="129"/>
        <v>0</v>
      </c>
      <c r="BI244" s="27">
        <f t="shared" si="129"/>
        <v>0</v>
      </c>
      <c r="BJ244" s="27">
        <f t="shared" si="129"/>
        <v>0</v>
      </c>
      <c r="BK244" s="27">
        <f t="shared" si="129"/>
        <v>0</v>
      </c>
      <c r="BL244" s="27">
        <f t="shared" si="129"/>
        <v>0</v>
      </c>
      <c r="BM244" s="27">
        <f t="shared" si="129"/>
        <v>0</v>
      </c>
      <c r="BN244" s="27">
        <f t="shared" si="129"/>
        <v>0</v>
      </c>
      <c r="BO244" s="27">
        <f t="shared" si="129"/>
        <v>0</v>
      </c>
      <c r="BP244" s="27">
        <f t="shared" si="129"/>
        <v>0</v>
      </c>
      <c r="BQ244" s="27">
        <f t="shared" si="129"/>
        <v>0</v>
      </c>
      <c r="BR244" s="27">
        <f t="shared" si="129"/>
        <v>0</v>
      </c>
      <c r="BS244" s="27">
        <f t="shared" si="129"/>
        <v>0</v>
      </c>
      <c r="BT244" s="27">
        <f t="shared" si="129"/>
        <v>0</v>
      </c>
      <c r="BU244" s="27">
        <f t="shared" si="129"/>
        <v>0</v>
      </c>
      <c r="BV244" s="27">
        <f t="shared" si="129"/>
        <v>0</v>
      </c>
      <c r="BW244" s="27">
        <f t="shared" si="129"/>
        <v>0</v>
      </c>
      <c r="BX244" s="27">
        <f t="shared" si="129"/>
        <v>0</v>
      </c>
      <c r="BY244" s="27">
        <f t="shared" si="129"/>
        <v>0</v>
      </c>
    </row>
    <row r="245" spans="1:77" outlineLevel="1"/>
    <row r="247" spans="1:77">
      <c r="A247" s="14" t="s">
        <v>1586</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1645</v>
      </c>
      <c r="C249" t="s">
        <v>1646</v>
      </c>
      <c r="D249" t="s">
        <v>1647</v>
      </c>
      <c r="E249" t="s">
        <v>1648</v>
      </c>
      <c r="F249" t="s">
        <v>1036</v>
      </c>
      <c r="G249" t="s">
        <v>1649</v>
      </c>
      <c r="H249" t="s">
        <v>1654</v>
      </c>
      <c r="I249" t="s">
        <v>1646</v>
      </c>
      <c r="J249" t="s">
        <v>1647</v>
      </c>
      <c r="K249" t="s">
        <v>1648</v>
      </c>
      <c r="L249" t="s">
        <v>1036</v>
      </c>
      <c r="M249" t="s">
        <v>1649</v>
      </c>
      <c r="N249" t="s">
        <v>1654</v>
      </c>
      <c r="O249" t="s">
        <v>1646</v>
      </c>
      <c r="P249" t="s">
        <v>1647</v>
      </c>
      <c r="Q249" t="s">
        <v>1648</v>
      </c>
      <c r="R249" t="s">
        <v>1036</v>
      </c>
      <c r="S249" t="s">
        <v>1649</v>
      </c>
      <c r="T249" t="s">
        <v>1654</v>
      </c>
      <c r="U249" t="s">
        <v>1646</v>
      </c>
      <c r="V249" t="s">
        <v>1647</v>
      </c>
      <c r="W249" t="s">
        <v>1648</v>
      </c>
      <c r="X249" t="s">
        <v>1036</v>
      </c>
      <c r="Y249" t="s">
        <v>1649</v>
      </c>
      <c r="Z249" t="s">
        <v>1654</v>
      </c>
      <c r="AA249" t="s">
        <v>1646</v>
      </c>
      <c r="AB249" t="s">
        <v>1647</v>
      </c>
      <c r="AC249" t="s">
        <v>1648</v>
      </c>
      <c r="AD249" t="s">
        <v>1036</v>
      </c>
      <c r="AE249" t="s">
        <v>1649</v>
      </c>
      <c r="AF249" t="s">
        <v>1654</v>
      </c>
      <c r="AG249" t="s">
        <v>1646</v>
      </c>
      <c r="AH249" t="s">
        <v>1647</v>
      </c>
      <c r="AI249" t="s">
        <v>1648</v>
      </c>
      <c r="AJ249" t="s">
        <v>1036</v>
      </c>
      <c r="AK249" t="s">
        <v>1649</v>
      </c>
      <c r="AL249" t="s">
        <v>1654</v>
      </c>
      <c r="AM249" t="s">
        <v>1655</v>
      </c>
      <c r="AN249" t="s">
        <v>1036</v>
      </c>
      <c r="AO249" t="s">
        <v>905</v>
      </c>
      <c r="AP249" t="s">
        <v>1656</v>
      </c>
      <c r="AQ249" t="s">
        <v>1646</v>
      </c>
      <c r="AR249" t="s">
        <v>1659</v>
      </c>
      <c r="AS249" t="s">
        <v>1036</v>
      </c>
      <c r="AT249" t="s">
        <v>905</v>
      </c>
      <c r="AU249" t="s">
        <v>1660</v>
      </c>
      <c r="AV249" t="s">
        <v>1646</v>
      </c>
      <c r="AW249" t="s">
        <v>1661</v>
      </c>
      <c r="AX249" t="s">
        <v>1036</v>
      </c>
      <c r="AY249" t="s">
        <v>905</v>
      </c>
      <c r="AZ249" t="s">
        <v>1662</v>
      </c>
      <c r="BA249" t="s">
        <v>1646</v>
      </c>
      <c r="BB249" t="s">
        <v>1663</v>
      </c>
      <c r="BC249" t="s">
        <v>1036</v>
      </c>
      <c r="BD249" t="s">
        <v>905</v>
      </c>
      <c r="BE249" t="s">
        <v>1664</v>
      </c>
      <c r="BF249" t="s">
        <v>1646</v>
      </c>
      <c r="BG249" t="s">
        <v>1665</v>
      </c>
      <c r="BH249" t="s">
        <v>1036</v>
      </c>
      <c r="BI249" t="s">
        <v>905</v>
      </c>
      <c r="BJ249" t="s">
        <v>1666</v>
      </c>
      <c r="BK249" t="s">
        <v>1646</v>
      </c>
    </row>
    <row r="250" spans="1:77" outlineLevel="1">
      <c r="B250" t="s">
        <v>1650</v>
      </c>
      <c r="C250" t="s">
        <v>913</v>
      </c>
      <c r="D250" t="s">
        <v>914</v>
      </c>
      <c r="E250" t="s">
        <v>1029</v>
      </c>
      <c r="F250" t="s">
        <v>1651</v>
      </c>
      <c r="G250" t="s">
        <v>1652</v>
      </c>
      <c r="H250" t="s">
        <v>1653</v>
      </c>
      <c r="I250" t="s">
        <v>913</v>
      </c>
      <c r="J250" t="s">
        <v>1647</v>
      </c>
      <c r="K250" t="s">
        <v>915</v>
      </c>
      <c r="L250" t="s">
        <v>1651</v>
      </c>
      <c r="M250" t="s">
        <v>1652</v>
      </c>
      <c r="N250" t="s">
        <v>1653</v>
      </c>
      <c r="O250" t="s">
        <v>913</v>
      </c>
      <c r="P250" t="s">
        <v>1647</v>
      </c>
      <c r="Q250" t="s">
        <v>915</v>
      </c>
      <c r="R250" t="s">
        <v>1651</v>
      </c>
      <c r="S250" t="s">
        <v>1652</v>
      </c>
      <c r="T250" t="s">
        <v>1653</v>
      </c>
      <c r="U250" t="s">
        <v>913</v>
      </c>
      <c r="V250" t="s">
        <v>1647</v>
      </c>
      <c r="W250" t="s">
        <v>915</v>
      </c>
      <c r="X250" t="s">
        <v>1651</v>
      </c>
      <c r="Y250" t="s">
        <v>1652</v>
      </c>
      <c r="Z250" t="s">
        <v>1653</v>
      </c>
      <c r="AA250" t="s">
        <v>913</v>
      </c>
      <c r="AB250" t="s">
        <v>1647</v>
      </c>
      <c r="AC250" t="s">
        <v>915</v>
      </c>
      <c r="AD250" t="s">
        <v>1651</v>
      </c>
      <c r="AE250" t="s">
        <v>1652</v>
      </c>
      <c r="AF250" t="s">
        <v>1653</v>
      </c>
      <c r="AG250" t="s">
        <v>913</v>
      </c>
      <c r="AH250" t="s">
        <v>1647</v>
      </c>
      <c r="AI250" t="s">
        <v>915</v>
      </c>
      <c r="AJ250" t="s">
        <v>1651</v>
      </c>
      <c r="AK250" t="s">
        <v>1652</v>
      </c>
      <c r="AL250" t="s">
        <v>1653</v>
      </c>
      <c r="AM250" t="s">
        <v>1064</v>
      </c>
      <c r="AN250" t="s">
        <v>1657</v>
      </c>
      <c r="AO250" t="s">
        <v>1658</v>
      </c>
      <c r="AP250" t="s">
        <v>1652</v>
      </c>
      <c r="AQ250" t="s">
        <v>913</v>
      </c>
      <c r="AR250" t="s">
        <v>1064</v>
      </c>
      <c r="AS250" t="s">
        <v>1657</v>
      </c>
      <c r="AT250" t="s">
        <v>1658</v>
      </c>
      <c r="AU250" t="s">
        <v>1652</v>
      </c>
      <c r="AV250" t="s">
        <v>913</v>
      </c>
      <c r="AW250" t="s">
        <v>1064</v>
      </c>
      <c r="AX250" t="s">
        <v>1657</v>
      </c>
      <c r="AY250" t="s">
        <v>1658</v>
      </c>
      <c r="AZ250" t="s">
        <v>1652</v>
      </c>
      <c r="BA250" t="s">
        <v>913</v>
      </c>
      <c r="BB250" t="s">
        <v>1064</v>
      </c>
      <c r="BC250" t="s">
        <v>1657</v>
      </c>
      <c r="BD250" t="s">
        <v>1658</v>
      </c>
      <c r="BE250" t="s">
        <v>1652</v>
      </c>
      <c r="BF250" t="s">
        <v>913</v>
      </c>
      <c r="BG250" t="s">
        <v>1064</v>
      </c>
      <c r="BH250" t="s">
        <v>1657</v>
      </c>
      <c r="BI250" t="s">
        <v>1658</v>
      </c>
      <c r="BJ250" t="s">
        <v>1652</v>
      </c>
      <c r="BK250" t="s">
        <v>913</v>
      </c>
    </row>
    <row r="251" spans="1:77" outlineLevel="1">
      <c r="B251" t="s">
        <v>1086</v>
      </c>
      <c r="C251">
        <v>1</v>
      </c>
      <c r="D251">
        <v>2</v>
      </c>
      <c r="E251">
        <v>4</v>
      </c>
      <c r="F251">
        <v>5</v>
      </c>
      <c r="G251">
        <v>6</v>
      </c>
      <c r="H251">
        <v>7</v>
      </c>
      <c r="I251">
        <f>C251</f>
        <v>1</v>
      </c>
      <c r="J251">
        <f t="shared" ref="J251:AK251" si="130">D251</f>
        <v>2</v>
      </c>
      <c r="K251">
        <f t="shared" si="130"/>
        <v>4</v>
      </c>
      <c r="L251">
        <f t="shared" si="130"/>
        <v>5</v>
      </c>
      <c r="M251">
        <f t="shared" si="130"/>
        <v>6</v>
      </c>
      <c r="N251">
        <f>H251</f>
        <v>7</v>
      </c>
      <c r="O251">
        <f t="shared" si="130"/>
        <v>1</v>
      </c>
      <c r="P251">
        <f t="shared" si="130"/>
        <v>2</v>
      </c>
      <c r="Q251">
        <f t="shared" si="130"/>
        <v>4</v>
      </c>
      <c r="R251">
        <f t="shared" si="130"/>
        <v>5</v>
      </c>
      <c r="S251">
        <f t="shared" si="130"/>
        <v>6</v>
      </c>
      <c r="T251">
        <f>N251</f>
        <v>7</v>
      </c>
      <c r="U251">
        <f t="shared" si="130"/>
        <v>1</v>
      </c>
      <c r="V251">
        <f t="shared" si="130"/>
        <v>2</v>
      </c>
      <c r="W251">
        <f t="shared" si="130"/>
        <v>4</v>
      </c>
      <c r="X251">
        <f t="shared" si="130"/>
        <v>5</v>
      </c>
      <c r="Y251">
        <f t="shared" si="130"/>
        <v>6</v>
      </c>
      <c r="Z251">
        <f>T251</f>
        <v>7</v>
      </c>
      <c r="AA251">
        <f t="shared" si="130"/>
        <v>1</v>
      </c>
      <c r="AB251">
        <f t="shared" si="130"/>
        <v>2</v>
      </c>
      <c r="AC251">
        <f t="shared" si="130"/>
        <v>4</v>
      </c>
      <c r="AD251">
        <f t="shared" si="130"/>
        <v>5</v>
      </c>
      <c r="AE251">
        <f t="shared" si="130"/>
        <v>6</v>
      </c>
      <c r="AF251">
        <f>Z251</f>
        <v>7</v>
      </c>
      <c r="AG251">
        <f t="shared" si="130"/>
        <v>1</v>
      </c>
      <c r="AH251">
        <f t="shared" si="130"/>
        <v>2</v>
      </c>
      <c r="AI251">
        <f t="shared" si="130"/>
        <v>4</v>
      </c>
      <c r="AJ251">
        <f t="shared" si="130"/>
        <v>5</v>
      </c>
      <c r="AK251">
        <f t="shared" si="130"/>
        <v>6</v>
      </c>
      <c r="AL251">
        <f>AF251</f>
        <v>7</v>
      </c>
      <c r="AM251">
        <v>8</v>
      </c>
      <c r="AN251">
        <f t="shared" ref="AN251:AV251" si="131">AM251+1</f>
        <v>9</v>
      </c>
      <c r="AO251">
        <f t="shared" si="131"/>
        <v>10</v>
      </c>
      <c r="AP251">
        <f t="shared" si="131"/>
        <v>11</v>
      </c>
      <c r="AQ251">
        <f t="shared" si="131"/>
        <v>12</v>
      </c>
      <c r="AR251">
        <f t="shared" si="131"/>
        <v>13</v>
      </c>
      <c r="AS251">
        <f t="shared" si="131"/>
        <v>14</v>
      </c>
      <c r="AT251">
        <f t="shared" si="131"/>
        <v>15</v>
      </c>
      <c r="AU251">
        <f t="shared" si="131"/>
        <v>16</v>
      </c>
      <c r="AV251">
        <f t="shared" si="131"/>
        <v>17</v>
      </c>
      <c r="AW251">
        <f t="shared" ref="AW251:BK251" si="132">AV251+1</f>
        <v>18</v>
      </c>
      <c r="AX251">
        <f t="shared" si="132"/>
        <v>19</v>
      </c>
      <c r="AY251">
        <f t="shared" si="132"/>
        <v>20</v>
      </c>
      <c r="AZ251">
        <f t="shared" si="132"/>
        <v>21</v>
      </c>
      <c r="BA251">
        <f t="shared" si="132"/>
        <v>22</v>
      </c>
      <c r="BB251">
        <f t="shared" si="132"/>
        <v>23</v>
      </c>
      <c r="BC251">
        <f t="shared" si="132"/>
        <v>24</v>
      </c>
      <c r="BD251">
        <f t="shared" si="132"/>
        <v>25</v>
      </c>
      <c r="BE251">
        <f t="shared" si="132"/>
        <v>26</v>
      </c>
      <c r="BF251">
        <f t="shared" si="132"/>
        <v>27</v>
      </c>
      <c r="BG251">
        <f t="shared" si="132"/>
        <v>28</v>
      </c>
      <c r="BH251">
        <f t="shared" si="132"/>
        <v>29</v>
      </c>
      <c r="BI251">
        <f t="shared" si="132"/>
        <v>30</v>
      </c>
      <c r="BJ251">
        <f t="shared" si="132"/>
        <v>31</v>
      </c>
      <c r="BK251">
        <f t="shared" si="132"/>
        <v>32</v>
      </c>
    </row>
    <row r="252" spans="1:77" outlineLevel="1">
      <c r="B252" t="s">
        <v>927</v>
      </c>
      <c r="C252" s="128">
        <f t="shared" ref="C252:H252" si="133">INDEX(i.Periods,C$251,1+d.TOL+(C$248-1)*3)</f>
        <v>43</v>
      </c>
      <c r="D252" s="128">
        <f t="shared" si="133"/>
        <v>59</v>
      </c>
      <c r="E252" s="128">
        <f t="shared" si="133"/>
        <v>72</v>
      </c>
      <c r="F252" s="128">
        <f t="shared" si="133"/>
        <v>79</v>
      </c>
      <c r="G252" s="128">
        <f t="shared" si="133"/>
        <v>83</v>
      </c>
      <c r="H252" s="128">
        <f t="shared" si="133"/>
        <v>94</v>
      </c>
      <c r="I252" s="128">
        <f t="shared" ref="I252:AK252" si="134">INDEX(i.Periods,I$251,1+d.TOL+(I$248-1)*3)</f>
        <v>43</v>
      </c>
      <c r="J252" s="128">
        <f t="shared" si="134"/>
        <v>61</v>
      </c>
      <c r="K252" s="128">
        <f t="shared" si="134"/>
        <v>74</v>
      </c>
      <c r="L252" s="128">
        <f t="shared" si="134"/>
        <v>81</v>
      </c>
      <c r="M252" s="128">
        <f t="shared" si="134"/>
        <v>85</v>
      </c>
      <c r="N252" s="128">
        <f t="shared" si="134"/>
        <v>96</v>
      </c>
      <c r="O252" s="128">
        <f t="shared" si="134"/>
        <v>43</v>
      </c>
      <c r="P252" s="128">
        <f t="shared" si="134"/>
        <v>64</v>
      </c>
      <c r="Q252" s="128">
        <f t="shared" si="134"/>
        <v>77</v>
      </c>
      <c r="R252" s="128">
        <f t="shared" si="134"/>
        <v>84</v>
      </c>
      <c r="S252" s="128">
        <f t="shared" si="134"/>
        <v>88</v>
      </c>
      <c r="T252" s="128">
        <f t="shared" si="134"/>
        <v>99</v>
      </c>
      <c r="U252" s="128">
        <f t="shared" si="134"/>
        <v>43</v>
      </c>
      <c r="V252" s="128">
        <f t="shared" si="134"/>
        <v>66</v>
      </c>
      <c r="W252" s="128">
        <f t="shared" si="134"/>
        <v>79</v>
      </c>
      <c r="X252" s="128">
        <f t="shared" si="134"/>
        <v>86</v>
      </c>
      <c r="Y252" s="128">
        <f t="shared" si="134"/>
        <v>90</v>
      </c>
      <c r="Z252" s="128">
        <f t="shared" si="134"/>
        <v>101</v>
      </c>
      <c r="AA252" s="128">
        <f t="shared" si="134"/>
        <v>43</v>
      </c>
      <c r="AB252" s="128">
        <f t="shared" si="134"/>
        <v>68</v>
      </c>
      <c r="AC252" s="128">
        <f t="shared" si="134"/>
        <v>81</v>
      </c>
      <c r="AD252" s="128">
        <f t="shared" si="134"/>
        <v>88</v>
      </c>
      <c r="AE252" s="128">
        <f t="shared" si="134"/>
        <v>92</v>
      </c>
      <c r="AF252" s="128">
        <f t="shared" si="134"/>
        <v>103</v>
      </c>
      <c r="AG252" s="128">
        <f t="shared" si="134"/>
        <v>43</v>
      </c>
      <c r="AH252" s="128">
        <f t="shared" si="134"/>
        <v>59</v>
      </c>
      <c r="AI252" s="128">
        <f t="shared" si="134"/>
        <v>72</v>
      </c>
      <c r="AJ252" s="128">
        <f t="shared" si="134"/>
        <v>79</v>
      </c>
      <c r="AK252" s="128">
        <f t="shared" si="134"/>
        <v>83</v>
      </c>
      <c r="AL252" s="128">
        <f t="shared" ref="AL252:AQ252" si="135">INDEX(i.Periods,AL$251,1+d.TOL+(AL$248-1)*3)</f>
        <v>94</v>
      </c>
      <c r="AM252" s="128">
        <f t="shared" si="135"/>
        <v>111</v>
      </c>
      <c r="AN252" s="128">
        <f t="shared" si="135"/>
        <v>124</v>
      </c>
      <c r="AO252" s="128">
        <f t="shared" si="135"/>
        <v>131</v>
      </c>
      <c r="AP252" s="128">
        <f t="shared" si="135"/>
        <v>135</v>
      </c>
      <c r="AQ252" s="128">
        <f t="shared" si="135"/>
        <v>146</v>
      </c>
      <c r="AR252" s="128">
        <f t="shared" ref="AR252:BK252" si="136">INDEX(i.Periods,AR$251,1+d.TOL+(AR$248-1)*3)</f>
        <v>163</v>
      </c>
      <c r="AS252" s="128">
        <f t="shared" si="136"/>
        <v>176</v>
      </c>
      <c r="AT252" s="128">
        <f t="shared" si="136"/>
        <v>183</v>
      </c>
      <c r="AU252" s="128">
        <f t="shared" si="136"/>
        <v>187</v>
      </c>
      <c r="AV252" s="128">
        <f t="shared" si="136"/>
        <v>198</v>
      </c>
      <c r="AW252" s="128">
        <f t="shared" si="136"/>
        <v>215</v>
      </c>
      <c r="AX252" s="128">
        <f t="shared" si="136"/>
        <v>228</v>
      </c>
      <c r="AY252" s="128">
        <f t="shared" si="136"/>
        <v>235</v>
      </c>
      <c r="AZ252" s="128">
        <f t="shared" si="136"/>
        <v>239</v>
      </c>
      <c r="BA252" s="128">
        <f t="shared" si="136"/>
        <v>250</v>
      </c>
      <c r="BB252" s="128">
        <f t="shared" si="136"/>
        <v>267</v>
      </c>
      <c r="BC252" s="128">
        <f t="shared" si="136"/>
        <v>280</v>
      </c>
      <c r="BD252" s="128">
        <f t="shared" si="136"/>
        <v>287</v>
      </c>
      <c r="BE252" s="128">
        <f t="shared" si="136"/>
        <v>291</v>
      </c>
      <c r="BF252" s="128">
        <f t="shared" si="136"/>
        <v>302</v>
      </c>
      <c r="BG252" s="128">
        <f t="shared" si="136"/>
        <v>319</v>
      </c>
      <c r="BH252" s="128">
        <f t="shared" si="136"/>
        <v>332</v>
      </c>
      <c r="BI252" s="128">
        <f t="shared" si="136"/>
        <v>339</v>
      </c>
      <c r="BJ252" s="128">
        <f t="shared" si="136"/>
        <v>343</v>
      </c>
      <c r="BK252" s="128">
        <f t="shared" si="136"/>
        <v>354</v>
      </c>
    </row>
    <row r="253" spans="1:77" outlineLevel="1">
      <c r="B253" t="s">
        <v>930</v>
      </c>
      <c r="C253" s="489">
        <f t="shared" ref="C253:H253" si="137">INDEX(i.Periods,C$251+1,1+d.TOL+(C$248-1)*3)</f>
        <v>59</v>
      </c>
      <c r="D253" s="489">
        <f t="shared" si="137"/>
        <v>64</v>
      </c>
      <c r="E253" s="489">
        <f t="shared" si="137"/>
        <v>79</v>
      </c>
      <c r="F253" s="489">
        <f t="shared" si="137"/>
        <v>83</v>
      </c>
      <c r="G253" s="489">
        <f t="shared" si="137"/>
        <v>94</v>
      </c>
      <c r="H253" s="489">
        <f t="shared" si="137"/>
        <v>111</v>
      </c>
      <c r="I253" s="489">
        <f t="shared" ref="I253:AK253" si="138">INDEX(i.Periods,I$251+1,1+d.TOL+(I$248-1)*3)</f>
        <v>61</v>
      </c>
      <c r="J253" s="489">
        <f t="shared" si="138"/>
        <v>66</v>
      </c>
      <c r="K253" s="489">
        <f t="shared" si="138"/>
        <v>81</v>
      </c>
      <c r="L253" s="489">
        <f t="shared" si="138"/>
        <v>85</v>
      </c>
      <c r="M253" s="489">
        <f t="shared" si="138"/>
        <v>96</v>
      </c>
      <c r="N253" s="489">
        <f t="shared" si="138"/>
        <v>111</v>
      </c>
      <c r="O253" s="489">
        <f t="shared" si="138"/>
        <v>64</v>
      </c>
      <c r="P253" s="489">
        <f t="shared" si="138"/>
        <v>69</v>
      </c>
      <c r="Q253" s="489">
        <f t="shared" si="138"/>
        <v>84</v>
      </c>
      <c r="R253" s="489">
        <f t="shared" si="138"/>
        <v>88</v>
      </c>
      <c r="S253" s="489">
        <f t="shared" si="138"/>
        <v>99</v>
      </c>
      <c r="T253" s="489">
        <f t="shared" si="138"/>
        <v>111</v>
      </c>
      <c r="U253" s="489">
        <f t="shared" si="138"/>
        <v>66</v>
      </c>
      <c r="V253" s="489">
        <f t="shared" si="138"/>
        <v>71</v>
      </c>
      <c r="W253" s="489">
        <f t="shared" si="138"/>
        <v>86</v>
      </c>
      <c r="X253" s="489">
        <f t="shared" si="138"/>
        <v>90</v>
      </c>
      <c r="Y253" s="489">
        <f t="shared" si="138"/>
        <v>101</v>
      </c>
      <c r="Z253" s="489">
        <f t="shared" si="138"/>
        <v>111</v>
      </c>
      <c r="AA253" s="489">
        <f t="shared" si="138"/>
        <v>68</v>
      </c>
      <c r="AB253" s="489">
        <f t="shared" si="138"/>
        <v>73</v>
      </c>
      <c r="AC253" s="489">
        <f t="shared" si="138"/>
        <v>88</v>
      </c>
      <c r="AD253" s="489">
        <f t="shared" si="138"/>
        <v>92</v>
      </c>
      <c r="AE253" s="489">
        <f t="shared" si="138"/>
        <v>103</v>
      </c>
      <c r="AF253" s="489">
        <f t="shared" si="138"/>
        <v>111</v>
      </c>
      <c r="AG253" s="489">
        <f t="shared" si="138"/>
        <v>59</v>
      </c>
      <c r="AH253" s="489">
        <f t="shared" si="138"/>
        <v>64</v>
      </c>
      <c r="AI253" s="489">
        <f t="shared" si="138"/>
        <v>79</v>
      </c>
      <c r="AJ253" s="489">
        <f t="shared" si="138"/>
        <v>83</v>
      </c>
      <c r="AK253" s="489">
        <f t="shared" si="138"/>
        <v>94</v>
      </c>
      <c r="AL253" s="489">
        <f t="shared" ref="AL253:AQ253" si="139">INDEX(i.Periods,AL$251+1,1+d.TOL+(AL$248-1)*3)</f>
        <v>111</v>
      </c>
      <c r="AM253" s="489">
        <f t="shared" si="139"/>
        <v>124</v>
      </c>
      <c r="AN253" s="489">
        <f t="shared" si="139"/>
        <v>131</v>
      </c>
      <c r="AO253" s="489">
        <f t="shared" si="139"/>
        <v>135</v>
      </c>
      <c r="AP253" s="489">
        <f t="shared" si="139"/>
        <v>146</v>
      </c>
      <c r="AQ253" s="489">
        <f t="shared" si="139"/>
        <v>163</v>
      </c>
      <c r="AR253" s="489">
        <f t="shared" ref="AR253:BK253" si="140">INDEX(i.Periods,AR$251+1,1+d.TOL+(AR$248-1)*3)</f>
        <v>176</v>
      </c>
      <c r="AS253" s="489">
        <f t="shared" si="140"/>
        <v>183</v>
      </c>
      <c r="AT253" s="489">
        <f t="shared" si="140"/>
        <v>187</v>
      </c>
      <c r="AU253" s="489">
        <f t="shared" si="140"/>
        <v>198</v>
      </c>
      <c r="AV253" s="489">
        <f t="shared" si="140"/>
        <v>215</v>
      </c>
      <c r="AW253" s="489">
        <f t="shared" si="140"/>
        <v>228</v>
      </c>
      <c r="AX253" s="489">
        <f t="shared" si="140"/>
        <v>235</v>
      </c>
      <c r="AY253" s="489">
        <f t="shared" si="140"/>
        <v>239</v>
      </c>
      <c r="AZ253" s="489">
        <f t="shared" si="140"/>
        <v>250</v>
      </c>
      <c r="BA253" s="489">
        <f t="shared" si="140"/>
        <v>267</v>
      </c>
      <c r="BB253" s="489">
        <f t="shared" si="140"/>
        <v>280</v>
      </c>
      <c r="BC253" s="489">
        <f t="shared" si="140"/>
        <v>287</v>
      </c>
      <c r="BD253" s="489">
        <f t="shared" si="140"/>
        <v>291</v>
      </c>
      <c r="BE253" s="489">
        <f t="shared" si="140"/>
        <v>302</v>
      </c>
      <c r="BF253" s="489">
        <f t="shared" si="140"/>
        <v>319</v>
      </c>
      <c r="BG253" s="489">
        <f t="shared" si="140"/>
        <v>332</v>
      </c>
      <c r="BH253" s="489">
        <f t="shared" si="140"/>
        <v>339</v>
      </c>
      <c r="BI253" s="489">
        <f t="shared" si="140"/>
        <v>343</v>
      </c>
      <c r="BJ253" s="489">
        <f t="shared" si="140"/>
        <v>354</v>
      </c>
      <c r="BK253" s="489">
        <f t="shared" si="140"/>
        <v>371</v>
      </c>
    </row>
    <row r="254" spans="1:77" ht="48.75" customHeight="1" outlineLevel="1">
      <c r="A254">
        <v>1</v>
      </c>
      <c r="B254" t="s">
        <v>1641</v>
      </c>
      <c r="C254" s="435" t="str">
        <f t="shared" ref="C254:Q263" si="141">INDEX(i.TOL_indices,d.TOL,$A254)&amp;", "&amp;TEXT(C$252,"0")&amp;":"&amp;TEXT(C$253,"0")</f>
        <v>67:68, 43:59</v>
      </c>
      <c r="D254" s="435" t="str">
        <f t="shared" si="141"/>
        <v>67:68, 59:64</v>
      </c>
      <c r="E254" s="435" t="str">
        <f t="shared" si="141"/>
        <v>67:68, 72:79</v>
      </c>
      <c r="F254" s="435" t="str">
        <f t="shared" si="141"/>
        <v>67:68, 79:83</v>
      </c>
      <c r="G254" s="435" t="str">
        <f t="shared" si="141"/>
        <v>67:68, 83:94</v>
      </c>
      <c r="H254" s="435" t="str">
        <f t="shared" si="141"/>
        <v>67:68, 94:111</v>
      </c>
      <c r="I254" s="435" t="str">
        <f t="shared" si="141"/>
        <v>67:68, 43:61</v>
      </c>
      <c r="J254" s="435" t="str">
        <f t="shared" si="141"/>
        <v>67:68, 61:66</v>
      </c>
      <c r="K254" s="435" t="str">
        <f t="shared" si="141"/>
        <v>67:68, 74:81</v>
      </c>
      <c r="L254" s="435" t="str">
        <f t="shared" si="141"/>
        <v>67:68, 81:85</v>
      </c>
      <c r="M254" s="435" t="str">
        <f t="shared" si="141"/>
        <v>67:68, 85:96</v>
      </c>
      <c r="N254" s="435" t="str">
        <f t="shared" si="141"/>
        <v>67:68, 96:111</v>
      </c>
      <c r="O254" s="435" t="str">
        <f t="shared" si="141"/>
        <v>67:68, 43:64</v>
      </c>
      <c r="P254" s="435" t="str">
        <f t="shared" si="141"/>
        <v>67:68, 64:69</v>
      </c>
      <c r="Q254" s="435" t="str">
        <f t="shared" si="141"/>
        <v>67:68, 77:84</v>
      </c>
      <c r="R254" s="435" t="str">
        <f t="shared" ref="R254:AT263" si="142">INDEX(i.TOL_indices,d.TOL,$A254)&amp;", "&amp;TEXT(R$252,"0")&amp;":"&amp;TEXT(R$253,"0")</f>
        <v>67:68, 84:88</v>
      </c>
      <c r="S254" s="435" t="str">
        <f t="shared" si="142"/>
        <v>67:68, 88:99</v>
      </c>
      <c r="T254" s="435" t="str">
        <f t="shared" si="142"/>
        <v>67:68, 99:111</v>
      </c>
      <c r="U254" s="435" t="str">
        <f t="shared" si="142"/>
        <v>67:68, 43:66</v>
      </c>
      <c r="V254" s="435" t="str">
        <f t="shared" si="142"/>
        <v>67:68, 66:71</v>
      </c>
      <c r="W254" s="435" t="str">
        <f t="shared" si="142"/>
        <v>67:68, 79:86</v>
      </c>
      <c r="X254" s="435" t="str">
        <f t="shared" si="142"/>
        <v>67:68, 86:90</v>
      </c>
      <c r="Y254" s="435" t="str">
        <f t="shared" si="142"/>
        <v>67:68, 90:101</v>
      </c>
      <c r="Z254" s="435" t="str">
        <f t="shared" si="142"/>
        <v>67:68, 101:111</v>
      </c>
      <c r="AA254" s="435" t="str">
        <f t="shared" si="142"/>
        <v>67:68, 43:68</v>
      </c>
      <c r="AB254" s="435" t="str">
        <f t="shared" si="142"/>
        <v>67:68, 68:73</v>
      </c>
      <c r="AC254" s="435" t="str">
        <f t="shared" si="142"/>
        <v>67:68, 81:88</v>
      </c>
      <c r="AD254" s="435" t="str">
        <f t="shared" si="142"/>
        <v>67:68, 88:92</v>
      </c>
      <c r="AE254" s="435" t="str">
        <f t="shared" si="142"/>
        <v>67:68, 92:103</v>
      </c>
      <c r="AF254" s="435" t="str">
        <f t="shared" si="142"/>
        <v>67:68, 103:111</v>
      </c>
      <c r="AG254" s="435" t="str">
        <f t="shared" si="142"/>
        <v>67:68, 43:59</v>
      </c>
      <c r="AH254" s="435" t="str">
        <f t="shared" si="142"/>
        <v>67:68, 59:64</v>
      </c>
      <c r="AI254" s="435" t="str">
        <f t="shared" si="142"/>
        <v>67:68, 72:79</v>
      </c>
      <c r="AJ254" s="435" t="str">
        <f t="shared" si="142"/>
        <v>67:68, 79:83</v>
      </c>
      <c r="AK254" s="435" t="str">
        <f t="shared" si="142"/>
        <v>67:68, 83:94</v>
      </c>
      <c r="AL254" s="435" t="str">
        <f t="shared" si="142"/>
        <v>67:68, 94:111</v>
      </c>
      <c r="AM254" s="435" t="str">
        <f t="shared" si="142"/>
        <v>67:68, 111:124</v>
      </c>
      <c r="AN254" s="435" t="str">
        <f t="shared" si="142"/>
        <v>67:68, 124:131</v>
      </c>
      <c r="AO254" s="435" t="str">
        <f t="shared" si="142"/>
        <v>67:68, 131:135</v>
      </c>
      <c r="AP254" s="435" t="str">
        <f t="shared" si="142"/>
        <v>67:68, 135:146</v>
      </c>
      <c r="AQ254" s="435" t="str">
        <f t="shared" ref="AM254:AQ263" si="143">INDEX(i.TOL_indices,d.TOL,$A254)&amp;", "&amp;TEXT(AQ$252,"0")&amp;":"&amp;TEXT(AQ$253,"0")</f>
        <v>67:68, 146:163</v>
      </c>
      <c r="AR254" s="435" t="str">
        <f t="shared" si="142"/>
        <v>67:68, 163:176</v>
      </c>
      <c r="AS254" s="435" t="str">
        <f t="shared" si="142"/>
        <v>67:68, 176:183</v>
      </c>
      <c r="AT254" s="435" t="str">
        <f t="shared" si="142"/>
        <v>67:68, 183:187</v>
      </c>
      <c r="AU254" s="435" t="str">
        <f t="shared" ref="AR254:BK263" si="144">INDEX(i.TOL_indices,d.TOL,$A254)&amp;", "&amp;TEXT(AU$252,"0")&amp;":"&amp;TEXT(AU$253,"0")</f>
        <v>67:68, 187:198</v>
      </c>
      <c r="AV254" s="435" t="str">
        <f t="shared" si="144"/>
        <v>67:68, 198:215</v>
      </c>
      <c r="AW254" s="435" t="str">
        <f t="shared" si="144"/>
        <v>67:68, 215:228</v>
      </c>
      <c r="AX254" s="435" t="str">
        <f t="shared" si="144"/>
        <v>67:68, 228:235</v>
      </c>
      <c r="AY254" s="435" t="str">
        <f t="shared" si="144"/>
        <v>67:68, 235:239</v>
      </c>
      <c r="AZ254" s="435" t="str">
        <f t="shared" si="144"/>
        <v>67:68, 239:250</v>
      </c>
      <c r="BA254" s="435" t="str">
        <f t="shared" si="144"/>
        <v>67:68, 250:267</v>
      </c>
      <c r="BB254" s="435" t="str">
        <f t="shared" si="144"/>
        <v>67:68, 267:280</v>
      </c>
      <c r="BC254" s="435" t="str">
        <f t="shared" si="144"/>
        <v>67:68, 280:287</v>
      </c>
      <c r="BD254" s="435" t="str">
        <f t="shared" si="144"/>
        <v>67:68, 287:291</v>
      </c>
      <c r="BE254" s="435" t="str">
        <f t="shared" si="144"/>
        <v>67:68, 291:302</v>
      </c>
      <c r="BF254" s="435" t="str">
        <f t="shared" si="144"/>
        <v>67:68, 302:319</v>
      </c>
      <c r="BG254" s="435" t="str">
        <f t="shared" si="144"/>
        <v>67:68, 319:332</v>
      </c>
      <c r="BH254" s="435" t="str">
        <f t="shared" si="144"/>
        <v>67:68, 332:339</v>
      </c>
      <c r="BI254" s="435" t="str">
        <f t="shared" si="144"/>
        <v>67:68, 339:343</v>
      </c>
      <c r="BJ254" s="435" t="str">
        <f t="shared" si="144"/>
        <v>67:68, 343:354</v>
      </c>
      <c r="BK254" s="435" t="str">
        <f t="shared" si="144"/>
        <v>67:68, 354:371</v>
      </c>
    </row>
    <row r="255" spans="1:77" ht="48.75" customHeight="1" outlineLevel="1">
      <c r="A255">
        <v>3</v>
      </c>
      <c r="B255" t="s">
        <v>2314</v>
      </c>
      <c r="C255" s="435" t="str">
        <f t="shared" si="141"/>
        <v>54:55, 43:59</v>
      </c>
      <c r="D255" s="435" t="str">
        <f t="shared" si="141"/>
        <v>54:55, 59:64</v>
      </c>
      <c r="E255" s="435" t="str">
        <f t="shared" si="141"/>
        <v>54:55, 72:79</v>
      </c>
      <c r="F255" s="435" t="str">
        <f t="shared" si="141"/>
        <v>54:55, 79:83</v>
      </c>
      <c r="G255" s="435" t="str">
        <f t="shared" si="141"/>
        <v>54:55, 83:94</v>
      </c>
      <c r="H255" s="435" t="str">
        <f t="shared" si="141"/>
        <v>54:55, 94:111</v>
      </c>
      <c r="I255" s="435" t="str">
        <f t="shared" si="141"/>
        <v>54:55, 43:61</v>
      </c>
      <c r="J255" s="435" t="str">
        <f t="shared" si="141"/>
        <v>54:55, 61:66</v>
      </c>
      <c r="K255" s="435" t="str">
        <f t="shared" si="141"/>
        <v>54:55, 74:81</v>
      </c>
      <c r="L255" s="435" t="str">
        <f t="shared" si="141"/>
        <v>54:55, 81:85</v>
      </c>
      <c r="M255" s="435" t="str">
        <f t="shared" si="141"/>
        <v>54:55, 85:96</v>
      </c>
      <c r="N255" s="435" t="str">
        <f t="shared" si="141"/>
        <v>54:55, 96:111</v>
      </c>
      <c r="O255" s="435" t="str">
        <f t="shared" si="141"/>
        <v>54:55, 43:64</v>
      </c>
      <c r="P255" s="435" t="str">
        <f t="shared" si="141"/>
        <v>54:55, 64:69</v>
      </c>
      <c r="Q255" s="435" t="str">
        <f t="shared" si="141"/>
        <v>54:55, 77:84</v>
      </c>
      <c r="R255" s="435" t="str">
        <f t="shared" si="142"/>
        <v>54:55, 84:88</v>
      </c>
      <c r="S255" s="435" t="str">
        <f t="shared" si="142"/>
        <v>54:55, 88:99</v>
      </c>
      <c r="T255" s="435" t="str">
        <f t="shared" si="142"/>
        <v>54:55, 99:111</v>
      </c>
      <c r="U255" s="435" t="str">
        <f t="shared" si="142"/>
        <v>54:55, 43:66</v>
      </c>
      <c r="V255" s="435" t="str">
        <f t="shared" si="142"/>
        <v>54:55, 66:71</v>
      </c>
      <c r="W255" s="435" t="str">
        <f t="shared" si="142"/>
        <v>54:55, 79:86</v>
      </c>
      <c r="X255" s="435" t="str">
        <f t="shared" si="142"/>
        <v>54:55, 86:90</v>
      </c>
      <c r="Y255" s="435" t="str">
        <f t="shared" si="142"/>
        <v>54:55, 90:101</v>
      </c>
      <c r="Z255" s="435" t="str">
        <f t="shared" si="142"/>
        <v>54:55, 101:111</v>
      </c>
      <c r="AA255" s="435" t="str">
        <f t="shared" si="142"/>
        <v>54:55, 43:68</v>
      </c>
      <c r="AB255" s="435" t="str">
        <f t="shared" si="142"/>
        <v>54:55, 68:73</v>
      </c>
      <c r="AC255" s="435" t="str">
        <f t="shared" si="142"/>
        <v>54:55, 81:88</v>
      </c>
      <c r="AD255" s="435" t="str">
        <f t="shared" si="142"/>
        <v>54:55, 88:92</v>
      </c>
      <c r="AE255" s="435" t="str">
        <f t="shared" si="142"/>
        <v>54:55, 92:103</v>
      </c>
      <c r="AF255" s="435" t="str">
        <f t="shared" si="142"/>
        <v>54:55, 103:111</v>
      </c>
      <c r="AG255" s="435" t="str">
        <f t="shared" si="142"/>
        <v>54:55, 43:59</v>
      </c>
      <c r="AH255" s="435" t="str">
        <f t="shared" si="142"/>
        <v>54:55, 59:64</v>
      </c>
      <c r="AI255" s="435" t="str">
        <f t="shared" si="142"/>
        <v>54:55, 72:79</v>
      </c>
      <c r="AJ255" s="435" t="str">
        <f t="shared" si="142"/>
        <v>54:55, 79:83</v>
      </c>
      <c r="AK255" s="435" t="str">
        <f t="shared" si="142"/>
        <v>54:55, 83:94</v>
      </c>
      <c r="AL255" s="435" t="str">
        <f t="shared" si="142"/>
        <v>54:55, 94:111</v>
      </c>
      <c r="AM255" s="435" t="str">
        <f t="shared" si="143"/>
        <v>54:55, 111:124</v>
      </c>
      <c r="AN255" s="435" t="str">
        <f t="shared" si="143"/>
        <v>54:55, 124:131</v>
      </c>
      <c r="AO255" s="435" t="str">
        <f t="shared" si="143"/>
        <v>54:55, 131:135</v>
      </c>
      <c r="AP255" s="435" t="str">
        <f t="shared" si="143"/>
        <v>54:55, 135:146</v>
      </c>
      <c r="AQ255" s="435" t="str">
        <f t="shared" si="143"/>
        <v>54:55, 146:163</v>
      </c>
      <c r="AR255" s="435" t="str">
        <f t="shared" si="144"/>
        <v>54:55, 163:176</v>
      </c>
      <c r="AS255" s="435" t="str">
        <f t="shared" si="144"/>
        <v>54:55, 176:183</v>
      </c>
      <c r="AT255" s="435" t="str">
        <f t="shared" si="144"/>
        <v>54:55, 183:187</v>
      </c>
      <c r="AU255" s="435" t="str">
        <f t="shared" si="144"/>
        <v>54:55, 187:198</v>
      </c>
      <c r="AV255" s="435" t="str">
        <f t="shared" si="144"/>
        <v>54:55, 198:215</v>
      </c>
      <c r="AW255" s="435" t="str">
        <f t="shared" si="144"/>
        <v>54:55, 215:228</v>
      </c>
      <c r="AX255" s="435" t="str">
        <f t="shared" si="144"/>
        <v>54:55, 228:235</v>
      </c>
      <c r="AY255" s="435" t="str">
        <f t="shared" si="144"/>
        <v>54:55, 235:239</v>
      </c>
      <c r="AZ255" s="435" t="str">
        <f t="shared" si="144"/>
        <v>54:55, 239:250</v>
      </c>
      <c r="BA255" s="435" t="str">
        <f t="shared" si="144"/>
        <v>54:55, 250:267</v>
      </c>
      <c r="BB255" s="435" t="str">
        <f t="shared" si="144"/>
        <v>54:55, 267:280</v>
      </c>
      <c r="BC255" s="435" t="str">
        <f t="shared" si="144"/>
        <v>54:55, 280:287</v>
      </c>
      <c r="BD255" s="435" t="str">
        <f t="shared" si="144"/>
        <v>54:55, 287:291</v>
      </c>
      <c r="BE255" s="435" t="str">
        <f t="shared" si="144"/>
        <v>54:55, 291:302</v>
      </c>
      <c r="BF255" s="435" t="str">
        <f t="shared" si="144"/>
        <v>54:55, 302:319</v>
      </c>
      <c r="BG255" s="435" t="str">
        <f t="shared" si="144"/>
        <v>54:55, 319:332</v>
      </c>
      <c r="BH255" s="435" t="str">
        <f t="shared" si="144"/>
        <v>54:55, 332:339</v>
      </c>
      <c r="BI255" s="435" t="str">
        <f t="shared" si="144"/>
        <v>54:55, 339:343</v>
      </c>
      <c r="BJ255" s="435" t="str">
        <f t="shared" si="144"/>
        <v>54:55, 343:354</v>
      </c>
      <c r="BK255" s="435" t="str">
        <f t="shared" si="144"/>
        <v>54:55, 354:371</v>
      </c>
    </row>
    <row r="256" spans="1:77" ht="48.75" customHeight="1" outlineLevel="1">
      <c r="A256">
        <v>4</v>
      </c>
      <c r="B256" s="152" t="s">
        <v>2315</v>
      </c>
      <c r="C256" s="596" t="str">
        <f t="shared" si="141"/>
        <v>58:59, 43:59</v>
      </c>
      <c r="D256" s="596" t="str">
        <f t="shared" si="141"/>
        <v>58:59, 59:64</v>
      </c>
      <c r="E256" s="596" t="str">
        <f t="shared" si="141"/>
        <v>58:59, 72:79</v>
      </c>
      <c r="F256" s="596" t="str">
        <f t="shared" si="141"/>
        <v>58:59, 79:83</v>
      </c>
      <c r="G256" s="596" t="str">
        <f t="shared" si="141"/>
        <v>58:59, 83:94</v>
      </c>
      <c r="H256" s="596" t="str">
        <f t="shared" si="141"/>
        <v>58:59, 94:111</v>
      </c>
      <c r="I256" s="596" t="str">
        <f t="shared" si="141"/>
        <v>58:59, 43:61</v>
      </c>
      <c r="J256" s="596" t="str">
        <f t="shared" si="141"/>
        <v>58:59, 61:66</v>
      </c>
      <c r="K256" s="596" t="str">
        <f t="shared" si="141"/>
        <v>58:59, 74:81</v>
      </c>
      <c r="L256" s="596" t="str">
        <f t="shared" si="141"/>
        <v>58:59, 81:85</v>
      </c>
      <c r="M256" s="596" t="str">
        <f t="shared" si="141"/>
        <v>58:59, 85:96</v>
      </c>
      <c r="N256" s="596" t="str">
        <f t="shared" si="141"/>
        <v>58:59, 96:111</v>
      </c>
      <c r="O256" s="596" t="str">
        <f t="shared" si="141"/>
        <v>58:59, 43:64</v>
      </c>
      <c r="P256" s="596" t="str">
        <f t="shared" si="141"/>
        <v>58:59, 64:69</v>
      </c>
      <c r="Q256" s="596" t="str">
        <f t="shared" si="141"/>
        <v>58:59, 77:84</v>
      </c>
      <c r="R256" s="596" t="str">
        <f t="shared" si="142"/>
        <v>58:59, 84:88</v>
      </c>
      <c r="S256" s="596" t="str">
        <f t="shared" si="142"/>
        <v>58:59, 88:99</v>
      </c>
      <c r="T256" s="596" t="str">
        <f t="shared" si="142"/>
        <v>58:59, 99:111</v>
      </c>
      <c r="U256" s="596" t="str">
        <f t="shared" si="142"/>
        <v>58:59, 43:66</v>
      </c>
      <c r="V256" s="596" t="str">
        <f t="shared" si="142"/>
        <v>58:59, 66:71</v>
      </c>
      <c r="W256" s="596" t="str">
        <f t="shared" si="142"/>
        <v>58:59, 79:86</v>
      </c>
      <c r="X256" s="596" t="str">
        <f t="shared" si="142"/>
        <v>58:59, 86:90</v>
      </c>
      <c r="Y256" s="596" t="str">
        <f t="shared" si="142"/>
        <v>58:59, 90:101</v>
      </c>
      <c r="Z256" s="596" t="str">
        <f t="shared" si="142"/>
        <v>58:59, 101:111</v>
      </c>
      <c r="AA256" s="596" t="str">
        <f t="shared" si="142"/>
        <v>58:59, 43:68</v>
      </c>
      <c r="AB256" s="596" t="str">
        <f t="shared" si="142"/>
        <v>58:59, 68:73</v>
      </c>
      <c r="AC256" s="596" t="str">
        <f t="shared" si="142"/>
        <v>58:59, 81:88</v>
      </c>
      <c r="AD256" s="596" t="str">
        <f t="shared" si="142"/>
        <v>58:59, 88:92</v>
      </c>
      <c r="AE256" s="596" t="str">
        <f t="shared" si="142"/>
        <v>58:59, 92:103</v>
      </c>
      <c r="AF256" s="596" t="str">
        <f t="shared" si="142"/>
        <v>58:59, 103:111</v>
      </c>
      <c r="AG256" s="596" t="str">
        <f t="shared" si="142"/>
        <v>58:59, 43:59</v>
      </c>
      <c r="AH256" s="596" t="str">
        <f t="shared" si="142"/>
        <v>58:59, 59:64</v>
      </c>
      <c r="AI256" s="596" t="str">
        <f t="shared" si="142"/>
        <v>58:59, 72:79</v>
      </c>
      <c r="AJ256" s="596" t="str">
        <f t="shared" si="142"/>
        <v>58:59, 79:83</v>
      </c>
      <c r="AK256" s="596" t="str">
        <f t="shared" si="142"/>
        <v>58:59, 83:94</v>
      </c>
      <c r="AL256" s="596" t="str">
        <f t="shared" si="142"/>
        <v>58:59, 94:111</v>
      </c>
      <c r="AM256" s="596" t="str">
        <f t="shared" si="143"/>
        <v>58:59, 111:124</v>
      </c>
      <c r="AN256" s="596" t="str">
        <f t="shared" si="143"/>
        <v>58:59, 124:131</v>
      </c>
      <c r="AO256" s="596" t="str">
        <f t="shared" si="143"/>
        <v>58:59, 131:135</v>
      </c>
      <c r="AP256" s="596" t="str">
        <f t="shared" si="143"/>
        <v>58:59, 135:146</v>
      </c>
      <c r="AQ256" s="596" t="str">
        <f t="shared" si="143"/>
        <v>58:59, 146:163</v>
      </c>
      <c r="AR256" s="596" t="str">
        <f t="shared" si="144"/>
        <v>58:59, 163:176</v>
      </c>
      <c r="AS256" s="596" t="str">
        <f t="shared" si="144"/>
        <v>58:59, 176:183</v>
      </c>
      <c r="AT256" s="596" t="str">
        <f t="shared" si="144"/>
        <v>58:59, 183:187</v>
      </c>
      <c r="AU256" s="596" t="str">
        <f t="shared" si="144"/>
        <v>58:59, 187:198</v>
      </c>
      <c r="AV256" s="596" t="str">
        <f t="shared" si="144"/>
        <v>58:59, 198:215</v>
      </c>
      <c r="AW256" s="596" t="str">
        <f t="shared" si="144"/>
        <v>58:59, 215:228</v>
      </c>
      <c r="AX256" s="596" t="str">
        <f t="shared" si="144"/>
        <v>58:59, 228:235</v>
      </c>
      <c r="AY256" s="596" t="str">
        <f t="shared" si="144"/>
        <v>58:59, 235:239</v>
      </c>
      <c r="AZ256" s="596" t="str">
        <f t="shared" si="144"/>
        <v>58:59, 239:250</v>
      </c>
      <c r="BA256" s="596" t="str">
        <f t="shared" si="144"/>
        <v>58:59, 250:267</v>
      </c>
      <c r="BB256" s="596" t="str">
        <f t="shared" si="144"/>
        <v>58:59, 267:280</v>
      </c>
      <c r="BC256" s="596" t="str">
        <f t="shared" si="144"/>
        <v>58:59, 280:287</v>
      </c>
      <c r="BD256" s="596" t="str">
        <f t="shared" si="144"/>
        <v>58:59, 287:291</v>
      </c>
      <c r="BE256" s="596" t="str">
        <f t="shared" si="144"/>
        <v>58:59, 291:302</v>
      </c>
      <c r="BF256" s="596" t="str">
        <f t="shared" si="144"/>
        <v>58:59, 302:319</v>
      </c>
      <c r="BG256" s="596" t="str">
        <f t="shared" si="144"/>
        <v>58:59, 319:332</v>
      </c>
      <c r="BH256" s="596" t="str">
        <f t="shared" si="144"/>
        <v>58:59, 332:339</v>
      </c>
      <c r="BI256" s="596" t="str">
        <f t="shared" si="144"/>
        <v>58:59, 339:343</v>
      </c>
      <c r="BJ256" s="596" t="str">
        <f t="shared" si="144"/>
        <v>58:59, 343:354</v>
      </c>
      <c r="BK256" s="596" t="str">
        <f t="shared" si="144"/>
        <v>58:59, 354:371</v>
      </c>
    </row>
    <row r="257" spans="1:63" ht="48.75" customHeight="1" outlineLevel="1">
      <c r="A257">
        <v>4</v>
      </c>
      <c r="B257" s="152" t="s">
        <v>2316</v>
      </c>
      <c r="C257" s="596" t="str">
        <f t="shared" si="141"/>
        <v>58:59, 43:59</v>
      </c>
      <c r="D257" s="596" t="str">
        <f t="shared" si="141"/>
        <v>58:59, 59:64</v>
      </c>
      <c r="E257" s="596" t="str">
        <f t="shared" si="141"/>
        <v>58:59, 72:79</v>
      </c>
      <c r="F257" s="596" t="str">
        <f t="shared" si="141"/>
        <v>58:59, 79:83</v>
      </c>
      <c r="G257" s="596" t="str">
        <f t="shared" si="141"/>
        <v>58:59, 83:94</v>
      </c>
      <c r="H257" s="596" t="str">
        <f t="shared" si="141"/>
        <v>58:59, 94:111</v>
      </c>
      <c r="I257" s="596" t="str">
        <f t="shared" si="141"/>
        <v>58:59, 43:61</v>
      </c>
      <c r="J257" s="596" t="str">
        <f t="shared" si="141"/>
        <v>58:59, 61:66</v>
      </c>
      <c r="K257" s="596" t="str">
        <f t="shared" si="141"/>
        <v>58:59, 74:81</v>
      </c>
      <c r="L257" s="596" t="str">
        <f t="shared" si="141"/>
        <v>58:59, 81:85</v>
      </c>
      <c r="M257" s="596" t="str">
        <f t="shared" si="141"/>
        <v>58:59, 85:96</v>
      </c>
      <c r="N257" s="596" t="str">
        <f t="shared" si="141"/>
        <v>58:59, 96:111</v>
      </c>
      <c r="O257" s="596" t="str">
        <f t="shared" si="141"/>
        <v>58:59, 43:64</v>
      </c>
      <c r="P257" s="596" t="str">
        <f t="shared" si="141"/>
        <v>58:59, 64:69</v>
      </c>
      <c r="Q257" s="596" t="str">
        <f t="shared" si="141"/>
        <v>58:59, 77:84</v>
      </c>
      <c r="R257" s="596" t="str">
        <f t="shared" si="142"/>
        <v>58:59, 84:88</v>
      </c>
      <c r="S257" s="596" t="str">
        <f t="shared" si="142"/>
        <v>58:59, 88:99</v>
      </c>
      <c r="T257" s="596" t="str">
        <f t="shared" si="142"/>
        <v>58:59, 99:111</v>
      </c>
      <c r="U257" s="596" t="str">
        <f t="shared" si="142"/>
        <v>58:59, 43:66</v>
      </c>
      <c r="V257" s="596" t="str">
        <f t="shared" si="142"/>
        <v>58:59, 66:71</v>
      </c>
      <c r="W257" s="596" t="str">
        <f t="shared" si="142"/>
        <v>58:59, 79:86</v>
      </c>
      <c r="X257" s="596" t="str">
        <f t="shared" si="142"/>
        <v>58:59, 86:90</v>
      </c>
      <c r="Y257" s="596" t="str">
        <f t="shared" si="142"/>
        <v>58:59, 90:101</v>
      </c>
      <c r="Z257" s="596" t="str">
        <f t="shared" si="142"/>
        <v>58:59, 101:111</v>
      </c>
      <c r="AA257" s="596" t="str">
        <f t="shared" si="142"/>
        <v>58:59, 43:68</v>
      </c>
      <c r="AB257" s="596" t="str">
        <f t="shared" si="142"/>
        <v>58:59, 68:73</v>
      </c>
      <c r="AC257" s="596" t="str">
        <f t="shared" si="142"/>
        <v>58:59, 81:88</v>
      </c>
      <c r="AD257" s="596" t="str">
        <f t="shared" si="142"/>
        <v>58:59, 88:92</v>
      </c>
      <c r="AE257" s="596" t="str">
        <f t="shared" si="142"/>
        <v>58:59, 92:103</v>
      </c>
      <c r="AF257" s="596" t="str">
        <f t="shared" si="142"/>
        <v>58:59, 103:111</v>
      </c>
      <c r="AG257" s="596" t="str">
        <f t="shared" si="142"/>
        <v>58:59, 43:59</v>
      </c>
      <c r="AH257" s="596" t="str">
        <f t="shared" si="142"/>
        <v>58:59, 59:64</v>
      </c>
      <c r="AI257" s="596" t="str">
        <f t="shared" si="142"/>
        <v>58:59, 72:79</v>
      </c>
      <c r="AJ257" s="596" t="str">
        <f t="shared" si="142"/>
        <v>58:59, 79:83</v>
      </c>
      <c r="AK257" s="596" t="str">
        <f t="shared" si="142"/>
        <v>58:59, 83:94</v>
      </c>
      <c r="AL257" s="596" t="str">
        <f t="shared" si="142"/>
        <v>58:59, 94:111</v>
      </c>
      <c r="AM257" s="596" t="str">
        <f t="shared" si="143"/>
        <v>58:59, 111:124</v>
      </c>
      <c r="AN257" s="596" t="str">
        <f t="shared" si="143"/>
        <v>58:59, 124:131</v>
      </c>
      <c r="AO257" s="596" t="str">
        <f t="shared" si="143"/>
        <v>58:59, 131:135</v>
      </c>
      <c r="AP257" s="596" t="str">
        <f t="shared" si="143"/>
        <v>58:59, 135:146</v>
      </c>
      <c r="AQ257" s="596" t="str">
        <f t="shared" si="143"/>
        <v>58:59, 146:163</v>
      </c>
      <c r="AR257" s="596" t="str">
        <f t="shared" si="144"/>
        <v>58:59, 163:176</v>
      </c>
      <c r="AS257" s="596" t="str">
        <f t="shared" si="144"/>
        <v>58:59, 176:183</v>
      </c>
      <c r="AT257" s="596" t="str">
        <f t="shared" si="144"/>
        <v>58:59, 183:187</v>
      </c>
      <c r="AU257" s="596" t="str">
        <f t="shared" si="144"/>
        <v>58:59, 187:198</v>
      </c>
      <c r="AV257" s="596" t="str">
        <f t="shared" si="144"/>
        <v>58:59, 198:215</v>
      </c>
      <c r="AW257" s="596" t="str">
        <f t="shared" si="144"/>
        <v>58:59, 215:228</v>
      </c>
      <c r="AX257" s="596" t="str">
        <f t="shared" si="144"/>
        <v>58:59, 228:235</v>
      </c>
      <c r="AY257" s="596" t="str">
        <f t="shared" si="144"/>
        <v>58:59, 235:239</v>
      </c>
      <c r="AZ257" s="596" t="str">
        <f t="shared" si="144"/>
        <v>58:59, 239:250</v>
      </c>
      <c r="BA257" s="596" t="str">
        <f t="shared" si="144"/>
        <v>58:59, 250:267</v>
      </c>
      <c r="BB257" s="596" t="str">
        <f t="shared" si="144"/>
        <v>58:59, 267:280</v>
      </c>
      <c r="BC257" s="596" t="str">
        <f t="shared" si="144"/>
        <v>58:59, 280:287</v>
      </c>
      <c r="BD257" s="596" t="str">
        <f t="shared" si="144"/>
        <v>58:59, 287:291</v>
      </c>
      <c r="BE257" s="596" t="str">
        <f t="shared" si="144"/>
        <v>58:59, 291:302</v>
      </c>
      <c r="BF257" s="596" t="str">
        <f t="shared" si="144"/>
        <v>58:59, 302:319</v>
      </c>
      <c r="BG257" s="596" t="str">
        <f t="shared" si="144"/>
        <v>58:59, 319:332</v>
      </c>
      <c r="BH257" s="596" t="str">
        <f t="shared" si="144"/>
        <v>58:59, 332:339</v>
      </c>
      <c r="BI257" s="596" t="str">
        <f t="shared" si="144"/>
        <v>58:59, 339:343</v>
      </c>
      <c r="BJ257" s="596" t="str">
        <f t="shared" si="144"/>
        <v>58:59, 343:354</v>
      </c>
      <c r="BK257" s="596" t="str">
        <f t="shared" si="144"/>
        <v>58:59, 354:371</v>
      </c>
    </row>
    <row r="258" spans="1:63" ht="48.75" customHeight="1" outlineLevel="1">
      <c r="A258">
        <v>4</v>
      </c>
      <c r="B258" t="s">
        <v>2317</v>
      </c>
      <c r="C258" s="435" t="str">
        <f t="shared" si="141"/>
        <v>58:59, 43:59</v>
      </c>
      <c r="D258" s="435" t="str">
        <f t="shared" si="141"/>
        <v>58:59, 59:64</v>
      </c>
      <c r="E258" s="435" t="str">
        <f t="shared" si="141"/>
        <v>58:59, 72:79</v>
      </c>
      <c r="F258" s="435" t="str">
        <f t="shared" si="141"/>
        <v>58:59, 79:83</v>
      </c>
      <c r="G258" s="435" t="str">
        <f t="shared" si="141"/>
        <v>58:59, 83:94</v>
      </c>
      <c r="H258" s="435" t="str">
        <f t="shared" si="141"/>
        <v>58:59, 94:111</v>
      </c>
      <c r="I258" s="435" t="str">
        <f t="shared" si="141"/>
        <v>58:59, 43:61</v>
      </c>
      <c r="J258" s="435" t="str">
        <f t="shared" si="141"/>
        <v>58:59, 61:66</v>
      </c>
      <c r="K258" s="435" t="str">
        <f t="shared" si="141"/>
        <v>58:59, 74:81</v>
      </c>
      <c r="L258" s="435" t="str">
        <f t="shared" si="141"/>
        <v>58:59, 81:85</v>
      </c>
      <c r="M258" s="435" t="str">
        <f t="shared" si="141"/>
        <v>58:59, 85:96</v>
      </c>
      <c r="N258" s="435" t="str">
        <f t="shared" si="141"/>
        <v>58:59, 96:111</v>
      </c>
      <c r="O258" s="435" t="str">
        <f t="shared" si="141"/>
        <v>58:59, 43:64</v>
      </c>
      <c r="P258" s="435" t="str">
        <f t="shared" si="141"/>
        <v>58:59, 64:69</v>
      </c>
      <c r="Q258" s="435" t="str">
        <f t="shared" si="141"/>
        <v>58:59, 77:84</v>
      </c>
      <c r="R258" s="435" t="str">
        <f t="shared" si="142"/>
        <v>58:59, 84:88</v>
      </c>
      <c r="S258" s="435" t="str">
        <f t="shared" si="142"/>
        <v>58:59, 88:99</v>
      </c>
      <c r="T258" s="435" t="str">
        <f t="shared" si="142"/>
        <v>58:59, 99:111</v>
      </c>
      <c r="U258" s="435" t="str">
        <f t="shared" si="142"/>
        <v>58:59, 43:66</v>
      </c>
      <c r="V258" s="435" t="str">
        <f t="shared" si="142"/>
        <v>58:59, 66:71</v>
      </c>
      <c r="W258" s="435" t="str">
        <f t="shared" si="142"/>
        <v>58:59, 79:86</v>
      </c>
      <c r="X258" s="435" t="str">
        <f t="shared" si="142"/>
        <v>58:59, 86:90</v>
      </c>
      <c r="Y258" s="435" t="str">
        <f t="shared" si="142"/>
        <v>58:59, 90:101</v>
      </c>
      <c r="Z258" s="435" t="str">
        <f t="shared" si="142"/>
        <v>58:59, 101:111</v>
      </c>
      <c r="AA258" s="435" t="str">
        <f t="shared" si="142"/>
        <v>58:59, 43:68</v>
      </c>
      <c r="AB258" s="435" t="str">
        <f t="shared" si="142"/>
        <v>58:59, 68:73</v>
      </c>
      <c r="AC258" s="435" t="str">
        <f t="shared" si="142"/>
        <v>58:59, 81:88</v>
      </c>
      <c r="AD258" s="435" t="str">
        <f t="shared" si="142"/>
        <v>58:59, 88:92</v>
      </c>
      <c r="AE258" s="435" t="str">
        <f t="shared" si="142"/>
        <v>58:59, 92:103</v>
      </c>
      <c r="AF258" s="435" t="str">
        <f t="shared" si="142"/>
        <v>58:59, 103:111</v>
      </c>
      <c r="AG258" s="435" t="str">
        <f t="shared" si="142"/>
        <v>58:59, 43:59</v>
      </c>
      <c r="AH258" s="435" t="str">
        <f t="shared" si="142"/>
        <v>58:59, 59:64</v>
      </c>
      <c r="AI258" s="435" t="str">
        <f t="shared" si="142"/>
        <v>58:59, 72:79</v>
      </c>
      <c r="AJ258" s="435" t="str">
        <f t="shared" si="142"/>
        <v>58:59, 79:83</v>
      </c>
      <c r="AK258" s="435" t="str">
        <f t="shared" si="142"/>
        <v>58:59, 83:94</v>
      </c>
      <c r="AL258" s="435" t="str">
        <f t="shared" si="142"/>
        <v>58:59, 94:111</v>
      </c>
      <c r="AM258" s="435" t="str">
        <f t="shared" si="143"/>
        <v>58:59, 111:124</v>
      </c>
      <c r="AN258" s="435" t="str">
        <f t="shared" si="143"/>
        <v>58:59, 124:131</v>
      </c>
      <c r="AO258" s="435" t="str">
        <f t="shared" si="143"/>
        <v>58:59, 131:135</v>
      </c>
      <c r="AP258" s="435" t="str">
        <f t="shared" si="143"/>
        <v>58:59, 135:146</v>
      </c>
      <c r="AQ258" s="435" t="str">
        <f t="shared" si="143"/>
        <v>58:59, 146:163</v>
      </c>
      <c r="AR258" s="435" t="str">
        <f t="shared" si="144"/>
        <v>58:59, 163:176</v>
      </c>
      <c r="AS258" s="435" t="str">
        <f t="shared" si="144"/>
        <v>58:59, 176:183</v>
      </c>
      <c r="AT258" s="435" t="str">
        <f t="shared" si="144"/>
        <v>58:59, 183:187</v>
      </c>
      <c r="AU258" s="435" t="str">
        <f t="shared" si="144"/>
        <v>58:59, 187:198</v>
      </c>
      <c r="AV258" s="435" t="str">
        <f t="shared" si="144"/>
        <v>58:59, 198:215</v>
      </c>
      <c r="AW258" s="435" t="str">
        <f t="shared" si="144"/>
        <v>58:59, 215:228</v>
      </c>
      <c r="AX258" s="435" t="str">
        <f t="shared" si="144"/>
        <v>58:59, 228:235</v>
      </c>
      <c r="AY258" s="435" t="str">
        <f t="shared" si="144"/>
        <v>58:59, 235:239</v>
      </c>
      <c r="AZ258" s="435" t="str">
        <f t="shared" si="144"/>
        <v>58:59, 239:250</v>
      </c>
      <c r="BA258" s="435" t="str">
        <f t="shared" si="144"/>
        <v>58:59, 250:267</v>
      </c>
      <c r="BB258" s="435" t="str">
        <f t="shared" si="144"/>
        <v>58:59, 267:280</v>
      </c>
      <c r="BC258" s="435" t="str">
        <f t="shared" si="144"/>
        <v>58:59, 280:287</v>
      </c>
      <c r="BD258" s="435" t="str">
        <f t="shared" si="144"/>
        <v>58:59, 287:291</v>
      </c>
      <c r="BE258" s="435" t="str">
        <f t="shared" si="144"/>
        <v>58:59, 291:302</v>
      </c>
      <c r="BF258" s="435" t="str">
        <f t="shared" si="144"/>
        <v>58:59, 302:319</v>
      </c>
      <c r="BG258" s="435" t="str">
        <f t="shared" si="144"/>
        <v>58:59, 319:332</v>
      </c>
      <c r="BH258" s="435" t="str">
        <f t="shared" si="144"/>
        <v>58:59, 332:339</v>
      </c>
      <c r="BI258" s="435" t="str">
        <f t="shared" si="144"/>
        <v>58:59, 339:343</v>
      </c>
      <c r="BJ258" s="435" t="str">
        <f t="shared" si="144"/>
        <v>58:59, 343:354</v>
      </c>
      <c r="BK258" s="435" t="str">
        <f t="shared" si="144"/>
        <v>58:59, 354:371</v>
      </c>
    </row>
    <row r="259" spans="1:63" ht="48.75" customHeight="1" outlineLevel="1">
      <c r="A259">
        <v>4</v>
      </c>
      <c r="B259" t="s">
        <v>2318</v>
      </c>
      <c r="C259" s="435" t="str">
        <f t="shared" si="141"/>
        <v>58:59, 43:59</v>
      </c>
      <c r="D259" s="435" t="str">
        <f t="shared" si="141"/>
        <v>58:59, 59:64</v>
      </c>
      <c r="E259" s="435" t="str">
        <f t="shared" si="141"/>
        <v>58:59, 72:79</v>
      </c>
      <c r="F259" s="435" t="str">
        <f t="shared" si="141"/>
        <v>58:59, 79:83</v>
      </c>
      <c r="G259" s="435" t="str">
        <f t="shared" si="141"/>
        <v>58:59, 83:94</v>
      </c>
      <c r="H259" s="435" t="str">
        <f t="shared" si="141"/>
        <v>58:59, 94:111</v>
      </c>
      <c r="I259" s="435" t="str">
        <f t="shared" si="141"/>
        <v>58:59, 43:61</v>
      </c>
      <c r="J259" s="435" t="str">
        <f t="shared" si="141"/>
        <v>58:59, 61:66</v>
      </c>
      <c r="K259" s="435" t="str">
        <f t="shared" si="141"/>
        <v>58:59, 74:81</v>
      </c>
      <c r="L259" s="435" t="str">
        <f t="shared" si="141"/>
        <v>58:59, 81:85</v>
      </c>
      <c r="M259" s="435" t="str">
        <f t="shared" si="141"/>
        <v>58:59, 85:96</v>
      </c>
      <c r="N259" s="435" t="str">
        <f t="shared" si="141"/>
        <v>58:59, 96:111</v>
      </c>
      <c r="O259" s="435" t="str">
        <f t="shared" si="141"/>
        <v>58:59, 43:64</v>
      </c>
      <c r="P259" s="435" t="str">
        <f t="shared" si="141"/>
        <v>58:59, 64:69</v>
      </c>
      <c r="Q259" s="435" t="str">
        <f t="shared" si="141"/>
        <v>58:59, 77:84</v>
      </c>
      <c r="R259" s="435" t="str">
        <f t="shared" si="142"/>
        <v>58:59, 84:88</v>
      </c>
      <c r="S259" s="435" t="str">
        <f t="shared" si="142"/>
        <v>58:59, 88:99</v>
      </c>
      <c r="T259" s="435" t="str">
        <f t="shared" si="142"/>
        <v>58:59, 99:111</v>
      </c>
      <c r="U259" s="435" t="str">
        <f t="shared" si="142"/>
        <v>58:59, 43:66</v>
      </c>
      <c r="V259" s="435" t="str">
        <f t="shared" si="142"/>
        <v>58:59, 66:71</v>
      </c>
      <c r="W259" s="435" t="str">
        <f t="shared" si="142"/>
        <v>58:59, 79:86</v>
      </c>
      <c r="X259" s="435" t="str">
        <f t="shared" si="142"/>
        <v>58:59, 86:90</v>
      </c>
      <c r="Y259" s="435" t="str">
        <f t="shared" si="142"/>
        <v>58:59, 90:101</v>
      </c>
      <c r="Z259" s="435" t="str">
        <f t="shared" si="142"/>
        <v>58:59, 101:111</v>
      </c>
      <c r="AA259" s="435" t="str">
        <f t="shared" si="142"/>
        <v>58:59, 43:68</v>
      </c>
      <c r="AB259" s="435" t="str">
        <f t="shared" si="142"/>
        <v>58:59, 68:73</v>
      </c>
      <c r="AC259" s="435" t="str">
        <f t="shared" si="142"/>
        <v>58:59, 81:88</v>
      </c>
      <c r="AD259" s="435" t="str">
        <f t="shared" si="142"/>
        <v>58:59, 88:92</v>
      </c>
      <c r="AE259" s="435" t="str">
        <f t="shared" si="142"/>
        <v>58:59, 92:103</v>
      </c>
      <c r="AF259" s="435" t="str">
        <f t="shared" si="142"/>
        <v>58:59, 103:111</v>
      </c>
      <c r="AG259" s="435" t="str">
        <f t="shared" si="142"/>
        <v>58:59, 43:59</v>
      </c>
      <c r="AH259" s="435" t="str">
        <f t="shared" si="142"/>
        <v>58:59, 59:64</v>
      </c>
      <c r="AI259" s="435" t="str">
        <f t="shared" si="142"/>
        <v>58:59, 72:79</v>
      </c>
      <c r="AJ259" s="435" t="str">
        <f t="shared" si="142"/>
        <v>58:59, 79:83</v>
      </c>
      <c r="AK259" s="435" t="str">
        <f t="shared" si="142"/>
        <v>58:59, 83:94</v>
      </c>
      <c r="AL259" s="435" t="str">
        <f t="shared" si="142"/>
        <v>58:59, 94:111</v>
      </c>
      <c r="AM259" s="435" t="str">
        <f t="shared" si="143"/>
        <v>58:59, 111:124</v>
      </c>
      <c r="AN259" s="435" t="str">
        <f t="shared" si="143"/>
        <v>58:59, 124:131</v>
      </c>
      <c r="AO259" s="435" t="str">
        <f t="shared" si="143"/>
        <v>58:59, 131:135</v>
      </c>
      <c r="AP259" s="435" t="str">
        <f t="shared" si="143"/>
        <v>58:59, 135:146</v>
      </c>
      <c r="AQ259" s="435" t="str">
        <f t="shared" si="143"/>
        <v>58:59, 146:163</v>
      </c>
      <c r="AR259" s="435" t="str">
        <f t="shared" si="144"/>
        <v>58:59, 163:176</v>
      </c>
      <c r="AS259" s="435" t="str">
        <f t="shared" si="144"/>
        <v>58:59, 176:183</v>
      </c>
      <c r="AT259" s="435" t="str">
        <f t="shared" si="144"/>
        <v>58:59, 183:187</v>
      </c>
      <c r="AU259" s="435" t="str">
        <f t="shared" si="144"/>
        <v>58:59, 187:198</v>
      </c>
      <c r="AV259" s="435" t="str">
        <f t="shared" si="144"/>
        <v>58:59, 198:215</v>
      </c>
      <c r="AW259" s="435" t="str">
        <f t="shared" si="144"/>
        <v>58:59, 215:228</v>
      </c>
      <c r="AX259" s="435" t="str">
        <f t="shared" si="144"/>
        <v>58:59, 228:235</v>
      </c>
      <c r="AY259" s="435" t="str">
        <f t="shared" si="144"/>
        <v>58:59, 235:239</v>
      </c>
      <c r="AZ259" s="435" t="str">
        <f t="shared" si="144"/>
        <v>58:59, 239:250</v>
      </c>
      <c r="BA259" s="435" t="str">
        <f t="shared" si="144"/>
        <v>58:59, 250:267</v>
      </c>
      <c r="BB259" s="435" t="str">
        <f t="shared" si="144"/>
        <v>58:59, 267:280</v>
      </c>
      <c r="BC259" s="435" t="str">
        <f t="shared" si="144"/>
        <v>58:59, 280:287</v>
      </c>
      <c r="BD259" s="435" t="str">
        <f t="shared" si="144"/>
        <v>58:59, 287:291</v>
      </c>
      <c r="BE259" s="435" t="str">
        <f t="shared" si="144"/>
        <v>58:59, 291:302</v>
      </c>
      <c r="BF259" s="435" t="str">
        <f t="shared" si="144"/>
        <v>58:59, 302:319</v>
      </c>
      <c r="BG259" s="435" t="str">
        <f t="shared" si="144"/>
        <v>58:59, 319:332</v>
      </c>
      <c r="BH259" s="435" t="str">
        <f t="shared" si="144"/>
        <v>58:59, 332:339</v>
      </c>
      <c r="BI259" s="435" t="str">
        <f t="shared" si="144"/>
        <v>58:59, 339:343</v>
      </c>
      <c r="BJ259" s="435" t="str">
        <f t="shared" si="144"/>
        <v>58:59, 343:354</v>
      </c>
      <c r="BK259" s="435" t="str">
        <f t="shared" si="144"/>
        <v>58:59, 354:371</v>
      </c>
    </row>
    <row r="260" spans="1:63" ht="48.75" customHeight="1" outlineLevel="1">
      <c r="A260">
        <v>4</v>
      </c>
      <c r="B260" s="152" t="s">
        <v>2319</v>
      </c>
      <c r="C260" s="596" t="str">
        <f t="shared" si="141"/>
        <v>58:59, 43:59</v>
      </c>
      <c r="D260" s="596" t="str">
        <f t="shared" si="141"/>
        <v>58:59, 59:64</v>
      </c>
      <c r="E260" s="596" t="str">
        <f t="shared" si="141"/>
        <v>58:59, 72:79</v>
      </c>
      <c r="F260" s="596" t="str">
        <f t="shared" si="141"/>
        <v>58:59, 79:83</v>
      </c>
      <c r="G260" s="596" t="str">
        <f t="shared" si="141"/>
        <v>58:59, 83:94</v>
      </c>
      <c r="H260" s="596" t="str">
        <f t="shared" si="141"/>
        <v>58:59, 94:111</v>
      </c>
      <c r="I260" s="596" t="str">
        <f t="shared" si="141"/>
        <v>58:59, 43:61</v>
      </c>
      <c r="J260" s="596" t="str">
        <f t="shared" si="141"/>
        <v>58:59, 61:66</v>
      </c>
      <c r="K260" s="596" t="str">
        <f t="shared" si="141"/>
        <v>58:59, 74:81</v>
      </c>
      <c r="L260" s="596" t="str">
        <f t="shared" si="141"/>
        <v>58:59, 81:85</v>
      </c>
      <c r="M260" s="596" t="str">
        <f t="shared" si="141"/>
        <v>58:59, 85:96</v>
      </c>
      <c r="N260" s="596" t="str">
        <f t="shared" si="141"/>
        <v>58:59, 96:111</v>
      </c>
      <c r="O260" s="596" t="str">
        <f t="shared" si="141"/>
        <v>58:59, 43:64</v>
      </c>
      <c r="P260" s="596" t="str">
        <f t="shared" si="141"/>
        <v>58:59, 64:69</v>
      </c>
      <c r="Q260" s="596" t="str">
        <f t="shared" si="141"/>
        <v>58:59, 77:84</v>
      </c>
      <c r="R260" s="596" t="str">
        <f t="shared" si="142"/>
        <v>58:59, 84:88</v>
      </c>
      <c r="S260" s="596" t="str">
        <f t="shared" si="142"/>
        <v>58:59, 88:99</v>
      </c>
      <c r="T260" s="596" t="str">
        <f t="shared" si="142"/>
        <v>58:59, 99:111</v>
      </c>
      <c r="U260" s="596" t="str">
        <f t="shared" si="142"/>
        <v>58:59, 43:66</v>
      </c>
      <c r="V260" s="596" t="str">
        <f t="shared" si="142"/>
        <v>58:59, 66:71</v>
      </c>
      <c r="W260" s="596" t="str">
        <f t="shared" si="142"/>
        <v>58:59, 79:86</v>
      </c>
      <c r="X260" s="596" t="str">
        <f t="shared" si="142"/>
        <v>58:59, 86:90</v>
      </c>
      <c r="Y260" s="596" t="str">
        <f t="shared" si="142"/>
        <v>58:59, 90:101</v>
      </c>
      <c r="Z260" s="596" t="str">
        <f t="shared" si="142"/>
        <v>58:59, 101:111</v>
      </c>
      <c r="AA260" s="596" t="str">
        <f t="shared" si="142"/>
        <v>58:59, 43:68</v>
      </c>
      <c r="AB260" s="596" t="str">
        <f t="shared" si="142"/>
        <v>58:59, 68:73</v>
      </c>
      <c r="AC260" s="596" t="str">
        <f t="shared" si="142"/>
        <v>58:59, 81:88</v>
      </c>
      <c r="AD260" s="596" t="str">
        <f t="shared" si="142"/>
        <v>58:59, 88:92</v>
      </c>
      <c r="AE260" s="596" t="str">
        <f t="shared" si="142"/>
        <v>58:59, 92:103</v>
      </c>
      <c r="AF260" s="596" t="str">
        <f t="shared" si="142"/>
        <v>58:59, 103:111</v>
      </c>
      <c r="AG260" s="596" t="str">
        <f t="shared" si="142"/>
        <v>58:59, 43:59</v>
      </c>
      <c r="AH260" s="596" t="str">
        <f t="shared" si="142"/>
        <v>58:59, 59:64</v>
      </c>
      <c r="AI260" s="596" t="str">
        <f t="shared" si="142"/>
        <v>58:59, 72:79</v>
      </c>
      <c r="AJ260" s="596" t="str">
        <f t="shared" si="142"/>
        <v>58:59, 79:83</v>
      </c>
      <c r="AK260" s="596" t="str">
        <f t="shared" si="142"/>
        <v>58:59, 83:94</v>
      </c>
      <c r="AL260" s="596" t="str">
        <f t="shared" si="142"/>
        <v>58:59, 94:111</v>
      </c>
      <c r="AM260" s="596" t="str">
        <f t="shared" si="143"/>
        <v>58:59, 111:124</v>
      </c>
      <c r="AN260" s="596" t="str">
        <f t="shared" si="143"/>
        <v>58:59, 124:131</v>
      </c>
      <c r="AO260" s="596" t="str">
        <f t="shared" si="143"/>
        <v>58:59, 131:135</v>
      </c>
      <c r="AP260" s="596" t="str">
        <f t="shared" si="143"/>
        <v>58:59, 135:146</v>
      </c>
      <c r="AQ260" s="596" t="str">
        <f t="shared" si="143"/>
        <v>58:59, 146:163</v>
      </c>
      <c r="AR260" s="596" t="str">
        <f t="shared" si="144"/>
        <v>58:59, 163:176</v>
      </c>
      <c r="AS260" s="596" t="str">
        <f t="shared" si="144"/>
        <v>58:59, 176:183</v>
      </c>
      <c r="AT260" s="596" t="str">
        <f t="shared" si="144"/>
        <v>58:59, 183:187</v>
      </c>
      <c r="AU260" s="596" t="str">
        <f t="shared" si="144"/>
        <v>58:59, 187:198</v>
      </c>
      <c r="AV260" s="596" t="str">
        <f t="shared" si="144"/>
        <v>58:59, 198:215</v>
      </c>
      <c r="AW260" s="596" t="str">
        <f t="shared" si="144"/>
        <v>58:59, 215:228</v>
      </c>
      <c r="AX260" s="596" t="str">
        <f t="shared" si="144"/>
        <v>58:59, 228:235</v>
      </c>
      <c r="AY260" s="596" t="str">
        <f t="shared" si="144"/>
        <v>58:59, 235:239</v>
      </c>
      <c r="AZ260" s="596" t="str">
        <f t="shared" si="144"/>
        <v>58:59, 239:250</v>
      </c>
      <c r="BA260" s="596" t="str">
        <f t="shared" si="144"/>
        <v>58:59, 250:267</v>
      </c>
      <c r="BB260" s="596" t="str">
        <f t="shared" si="144"/>
        <v>58:59, 267:280</v>
      </c>
      <c r="BC260" s="596" t="str">
        <f t="shared" si="144"/>
        <v>58:59, 280:287</v>
      </c>
      <c r="BD260" s="596" t="str">
        <f t="shared" si="144"/>
        <v>58:59, 287:291</v>
      </c>
      <c r="BE260" s="596" t="str">
        <f t="shared" si="144"/>
        <v>58:59, 291:302</v>
      </c>
      <c r="BF260" s="596" t="str">
        <f t="shared" si="144"/>
        <v>58:59, 302:319</v>
      </c>
      <c r="BG260" s="596" t="str">
        <f t="shared" si="144"/>
        <v>58:59, 319:332</v>
      </c>
      <c r="BH260" s="596" t="str">
        <f t="shared" si="144"/>
        <v>58:59, 332:339</v>
      </c>
      <c r="BI260" s="596" t="str">
        <f t="shared" si="144"/>
        <v>58:59, 339:343</v>
      </c>
      <c r="BJ260" s="596" t="str">
        <f t="shared" si="144"/>
        <v>58:59, 343:354</v>
      </c>
      <c r="BK260" s="596" t="str">
        <f t="shared" si="144"/>
        <v>58:59, 354:371</v>
      </c>
    </row>
    <row r="261" spans="1:63" ht="48.75" customHeight="1" outlineLevel="1">
      <c r="A261">
        <v>4</v>
      </c>
      <c r="B261" t="s">
        <v>2320</v>
      </c>
      <c r="C261" s="435" t="str">
        <f t="shared" si="141"/>
        <v>58:59, 43:59</v>
      </c>
      <c r="D261" s="435" t="str">
        <f t="shared" si="141"/>
        <v>58:59, 59:64</v>
      </c>
      <c r="E261" s="435" t="str">
        <f t="shared" si="141"/>
        <v>58:59, 72:79</v>
      </c>
      <c r="F261" s="435" t="str">
        <f t="shared" si="141"/>
        <v>58:59, 79:83</v>
      </c>
      <c r="G261" s="435" t="str">
        <f t="shared" si="141"/>
        <v>58:59, 83:94</v>
      </c>
      <c r="H261" s="435" t="str">
        <f t="shared" si="141"/>
        <v>58:59, 94:111</v>
      </c>
      <c r="I261" s="435" t="str">
        <f t="shared" si="141"/>
        <v>58:59, 43:61</v>
      </c>
      <c r="J261" s="435" t="str">
        <f t="shared" si="141"/>
        <v>58:59, 61:66</v>
      </c>
      <c r="K261" s="435" t="str">
        <f t="shared" si="141"/>
        <v>58:59, 74:81</v>
      </c>
      <c r="L261" s="435" t="str">
        <f t="shared" si="141"/>
        <v>58:59, 81:85</v>
      </c>
      <c r="M261" s="435" t="str">
        <f t="shared" si="141"/>
        <v>58:59, 85:96</v>
      </c>
      <c r="N261" s="435" t="str">
        <f t="shared" si="141"/>
        <v>58:59, 96:111</v>
      </c>
      <c r="O261" s="435" t="str">
        <f t="shared" si="141"/>
        <v>58:59, 43:64</v>
      </c>
      <c r="P261" s="435" t="str">
        <f t="shared" si="141"/>
        <v>58:59, 64:69</v>
      </c>
      <c r="Q261" s="435" t="str">
        <f t="shared" si="141"/>
        <v>58:59, 77:84</v>
      </c>
      <c r="R261" s="435" t="str">
        <f t="shared" si="142"/>
        <v>58:59, 84:88</v>
      </c>
      <c r="S261" s="435" t="str">
        <f t="shared" si="142"/>
        <v>58:59, 88:99</v>
      </c>
      <c r="T261" s="435" t="str">
        <f t="shared" si="142"/>
        <v>58:59, 99:111</v>
      </c>
      <c r="U261" s="435" t="str">
        <f t="shared" si="142"/>
        <v>58:59, 43:66</v>
      </c>
      <c r="V261" s="435" t="str">
        <f t="shared" si="142"/>
        <v>58:59, 66:71</v>
      </c>
      <c r="W261" s="435" t="str">
        <f t="shared" si="142"/>
        <v>58:59, 79:86</v>
      </c>
      <c r="X261" s="435" t="str">
        <f t="shared" si="142"/>
        <v>58:59, 86:90</v>
      </c>
      <c r="Y261" s="435" t="str">
        <f t="shared" si="142"/>
        <v>58:59, 90:101</v>
      </c>
      <c r="Z261" s="435" t="str">
        <f t="shared" si="142"/>
        <v>58:59, 101:111</v>
      </c>
      <c r="AA261" s="435" t="str">
        <f t="shared" si="142"/>
        <v>58:59, 43:68</v>
      </c>
      <c r="AB261" s="435" t="str">
        <f t="shared" si="142"/>
        <v>58:59, 68:73</v>
      </c>
      <c r="AC261" s="435" t="str">
        <f t="shared" si="142"/>
        <v>58:59, 81:88</v>
      </c>
      <c r="AD261" s="435" t="str">
        <f t="shared" si="142"/>
        <v>58:59, 88:92</v>
      </c>
      <c r="AE261" s="435" t="str">
        <f t="shared" si="142"/>
        <v>58:59, 92:103</v>
      </c>
      <c r="AF261" s="435" t="str">
        <f t="shared" si="142"/>
        <v>58:59, 103:111</v>
      </c>
      <c r="AG261" s="435" t="str">
        <f t="shared" si="142"/>
        <v>58:59, 43:59</v>
      </c>
      <c r="AH261" s="435" t="str">
        <f t="shared" si="142"/>
        <v>58:59, 59:64</v>
      </c>
      <c r="AI261" s="435" t="str">
        <f t="shared" si="142"/>
        <v>58:59, 72:79</v>
      </c>
      <c r="AJ261" s="435" t="str">
        <f t="shared" si="142"/>
        <v>58:59, 79:83</v>
      </c>
      <c r="AK261" s="435" t="str">
        <f t="shared" si="142"/>
        <v>58:59, 83:94</v>
      </c>
      <c r="AL261" s="435" t="str">
        <f t="shared" si="142"/>
        <v>58:59, 94:111</v>
      </c>
      <c r="AM261" s="435" t="str">
        <f t="shared" si="143"/>
        <v>58:59, 111:124</v>
      </c>
      <c r="AN261" s="435" t="str">
        <f t="shared" si="143"/>
        <v>58:59, 124:131</v>
      </c>
      <c r="AO261" s="435" t="str">
        <f t="shared" si="143"/>
        <v>58:59, 131:135</v>
      </c>
      <c r="AP261" s="435" t="str">
        <f t="shared" si="143"/>
        <v>58:59, 135:146</v>
      </c>
      <c r="AQ261" s="435" t="str">
        <f t="shared" si="143"/>
        <v>58:59, 146:163</v>
      </c>
      <c r="AR261" s="435" t="str">
        <f t="shared" si="144"/>
        <v>58:59, 163:176</v>
      </c>
      <c r="AS261" s="435" t="str">
        <f t="shared" si="144"/>
        <v>58:59, 176:183</v>
      </c>
      <c r="AT261" s="435" t="str">
        <f t="shared" si="144"/>
        <v>58:59, 183:187</v>
      </c>
      <c r="AU261" s="435" t="str">
        <f t="shared" si="144"/>
        <v>58:59, 187:198</v>
      </c>
      <c r="AV261" s="435" t="str">
        <f t="shared" si="144"/>
        <v>58:59, 198:215</v>
      </c>
      <c r="AW261" s="435" t="str">
        <f t="shared" si="144"/>
        <v>58:59, 215:228</v>
      </c>
      <c r="AX261" s="435" t="str">
        <f t="shared" si="144"/>
        <v>58:59, 228:235</v>
      </c>
      <c r="AY261" s="435" t="str">
        <f t="shared" si="144"/>
        <v>58:59, 235:239</v>
      </c>
      <c r="AZ261" s="435" t="str">
        <f t="shared" si="144"/>
        <v>58:59, 239:250</v>
      </c>
      <c r="BA261" s="435" t="str">
        <f t="shared" si="144"/>
        <v>58:59, 250:267</v>
      </c>
      <c r="BB261" s="435" t="str">
        <f t="shared" si="144"/>
        <v>58:59, 267:280</v>
      </c>
      <c r="BC261" s="435" t="str">
        <f t="shared" si="144"/>
        <v>58:59, 280:287</v>
      </c>
      <c r="BD261" s="435" t="str">
        <f t="shared" si="144"/>
        <v>58:59, 287:291</v>
      </c>
      <c r="BE261" s="435" t="str">
        <f t="shared" si="144"/>
        <v>58:59, 291:302</v>
      </c>
      <c r="BF261" s="435" t="str">
        <f t="shared" si="144"/>
        <v>58:59, 302:319</v>
      </c>
      <c r="BG261" s="435" t="str">
        <f t="shared" si="144"/>
        <v>58:59, 319:332</v>
      </c>
      <c r="BH261" s="435" t="str">
        <f t="shared" si="144"/>
        <v>58:59, 332:339</v>
      </c>
      <c r="BI261" s="435" t="str">
        <f t="shared" si="144"/>
        <v>58:59, 339:343</v>
      </c>
      <c r="BJ261" s="435" t="str">
        <f t="shared" si="144"/>
        <v>58:59, 343:354</v>
      </c>
      <c r="BK261" s="435" t="str">
        <f t="shared" si="144"/>
        <v>58:59, 354:371</v>
      </c>
    </row>
    <row r="262" spans="1:63" ht="48.75" customHeight="1" outlineLevel="1">
      <c r="A262">
        <v>4</v>
      </c>
      <c r="B262" t="s">
        <v>2322</v>
      </c>
      <c r="C262" s="435" t="str">
        <f t="shared" si="141"/>
        <v>58:59, 43:59</v>
      </c>
      <c r="D262" s="435" t="str">
        <f t="shared" si="141"/>
        <v>58:59, 59:64</v>
      </c>
      <c r="E262" s="435" t="str">
        <f t="shared" si="141"/>
        <v>58:59, 72:79</v>
      </c>
      <c r="F262" s="435" t="str">
        <f t="shared" si="141"/>
        <v>58:59, 79:83</v>
      </c>
      <c r="G262" s="435" t="str">
        <f t="shared" si="141"/>
        <v>58:59, 83:94</v>
      </c>
      <c r="H262" s="435" t="str">
        <f t="shared" si="141"/>
        <v>58:59, 94:111</v>
      </c>
      <c r="I262" s="435" t="str">
        <f t="shared" si="141"/>
        <v>58:59, 43:61</v>
      </c>
      <c r="J262" s="435" t="str">
        <f t="shared" si="141"/>
        <v>58:59, 61:66</v>
      </c>
      <c r="K262" s="435" t="str">
        <f t="shared" si="141"/>
        <v>58:59, 74:81</v>
      </c>
      <c r="L262" s="435" t="str">
        <f t="shared" si="141"/>
        <v>58:59, 81:85</v>
      </c>
      <c r="M262" s="435" t="str">
        <f t="shared" si="141"/>
        <v>58:59, 85:96</v>
      </c>
      <c r="N262" s="435" t="str">
        <f t="shared" si="141"/>
        <v>58:59, 96:111</v>
      </c>
      <c r="O262" s="435" t="str">
        <f t="shared" si="141"/>
        <v>58:59, 43:64</v>
      </c>
      <c r="P262" s="435" t="str">
        <f t="shared" si="141"/>
        <v>58:59, 64:69</v>
      </c>
      <c r="Q262" s="435" t="str">
        <f t="shared" si="141"/>
        <v>58:59, 77:84</v>
      </c>
      <c r="R262" s="435" t="str">
        <f t="shared" si="142"/>
        <v>58:59, 84:88</v>
      </c>
      <c r="S262" s="435" t="str">
        <f t="shared" si="142"/>
        <v>58:59, 88:99</v>
      </c>
      <c r="T262" s="435" t="str">
        <f t="shared" si="142"/>
        <v>58:59, 99:111</v>
      </c>
      <c r="U262" s="435" t="str">
        <f t="shared" si="142"/>
        <v>58:59, 43:66</v>
      </c>
      <c r="V262" s="435" t="str">
        <f t="shared" si="142"/>
        <v>58:59, 66:71</v>
      </c>
      <c r="W262" s="435" t="str">
        <f t="shared" si="142"/>
        <v>58:59, 79:86</v>
      </c>
      <c r="X262" s="435" t="str">
        <f t="shared" si="142"/>
        <v>58:59, 86:90</v>
      </c>
      <c r="Y262" s="435" t="str">
        <f t="shared" si="142"/>
        <v>58:59, 90:101</v>
      </c>
      <c r="Z262" s="435" t="str">
        <f t="shared" si="142"/>
        <v>58:59, 101:111</v>
      </c>
      <c r="AA262" s="435" t="str">
        <f t="shared" si="142"/>
        <v>58:59, 43:68</v>
      </c>
      <c r="AB262" s="435" t="str">
        <f t="shared" si="142"/>
        <v>58:59, 68:73</v>
      </c>
      <c r="AC262" s="435" t="str">
        <f t="shared" si="142"/>
        <v>58:59, 81:88</v>
      </c>
      <c r="AD262" s="435" t="str">
        <f t="shared" si="142"/>
        <v>58:59, 88:92</v>
      </c>
      <c r="AE262" s="435" t="str">
        <f t="shared" si="142"/>
        <v>58:59, 92:103</v>
      </c>
      <c r="AF262" s="435" t="str">
        <f t="shared" si="142"/>
        <v>58:59, 103:111</v>
      </c>
      <c r="AG262" s="435" t="str">
        <f t="shared" si="142"/>
        <v>58:59, 43:59</v>
      </c>
      <c r="AH262" s="435" t="str">
        <f t="shared" si="142"/>
        <v>58:59, 59:64</v>
      </c>
      <c r="AI262" s="435" t="str">
        <f t="shared" si="142"/>
        <v>58:59, 72:79</v>
      </c>
      <c r="AJ262" s="435" t="str">
        <f t="shared" si="142"/>
        <v>58:59, 79:83</v>
      </c>
      <c r="AK262" s="435" t="str">
        <f t="shared" si="142"/>
        <v>58:59, 83:94</v>
      </c>
      <c r="AL262" s="435" t="str">
        <f t="shared" si="142"/>
        <v>58:59, 94:111</v>
      </c>
      <c r="AM262" s="435" t="str">
        <f t="shared" si="143"/>
        <v>58:59, 111:124</v>
      </c>
      <c r="AN262" s="435" t="str">
        <f t="shared" si="143"/>
        <v>58:59, 124:131</v>
      </c>
      <c r="AO262" s="435" t="str">
        <f t="shared" si="143"/>
        <v>58:59, 131:135</v>
      </c>
      <c r="AP262" s="435" t="str">
        <f t="shared" si="143"/>
        <v>58:59, 135:146</v>
      </c>
      <c r="AQ262" s="435" t="str">
        <f t="shared" si="143"/>
        <v>58:59, 146:163</v>
      </c>
      <c r="AR262" s="435" t="str">
        <f t="shared" si="144"/>
        <v>58:59, 163:176</v>
      </c>
      <c r="AS262" s="435" t="str">
        <f t="shared" si="144"/>
        <v>58:59, 176:183</v>
      </c>
      <c r="AT262" s="435" t="str">
        <f t="shared" si="144"/>
        <v>58:59, 183:187</v>
      </c>
      <c r="AU262" s="435" t="str">
        <f t="shared" si="144"/>
        <v>58:59, 187:198</v>
      </c>
      <c r="AV262" s="435" t="str">
        <f t="shared" si="144"/>
        <v>58:59, 198:215</v>
      </c>
      <c r="AW262" s="435" t="str">
        <f t="shared" si="144"/>
        <v>58:59, 215:228</v>
      </c>
      <c r="AX262" s="435" t="str">
        <f t="shared" si="144"/>
        <v>58:59, 228:235</v>
      </c>
      <c r="AY262" s="435" t="str">
        <f t="shared" si="144"/>
        <v>58:59, 235:239</v>
      </c>
      <c r="AZ262" s="435" t="str">
        <f t="shared" si="144"/>
        <v>58:59, 239:250</v>
      </c>
      <c r="BA262" s="435" t="str">
        <f t="shared" si="144"/>
        <v>58:59, 250:267</v>
      </c>
      <c r="BB262" s="435" t="str">
        <f t="shared" si="144"/>
        <v>58:59, 267:280</v>
      </c>
      <c r="BC262" s="435" t="str">
        <f t="shared" si="144"/>
        <v>58:59, 280:287</v>
      </c>
      <c r="BD262" s="435" t="str">
        <f t="shared" si="144"/>
        <v>58:59, 287:291</v>
      </c>
      <c r="BE262" s="435" t="str">
        <f t="shared" si="144"/>
        <v>58:59, 291:302</v>
      </c>
      <c r="BF262" s="435" t="str">
        <f t="shared" si="144"/>
        <v>58:59, 302:319</v>
      </c>
      <c r="BG262" s="435" t="str">
        <f t="shared" si="144"/>
        <v>58:59, 319:332</v>
      </c>
      <c r="BH262" s="435" t="str">
        <f t="shared" si="144"/>
        <v>58:59, 332:339</v>
      </c>
      <c r="BI262" s="435" t="str">
        <f t="shared" si="144"/>
        <v>58:59, 339:343</v>
      </c>
      <c r="BJ262" s="435" t="str">
        <f t="shared" si="144"/>
        <v>58:59, 343:354</v>
      </c>
      <c r="BK262" s="435" t="str">
        <f t="shared" si="144"/>
        <v>58:59, 354:371</v>
      </c>
    </row>
    <row r="263" spans="1:63" ht="48.75" customHeight="1" outlineLevel="1">
      <c r="A263">
        <v>4</v>
      </c>
      <c r="B263" t="s">
        <v>2321</v>
      </c>
      <c r="C263" s="435" t="str">
        <f t="shared" si="141"/>
        <v>58:59, 43:59</v>
      </c>
      <c r="D263" s="435" t="str">
        <f t="shared" si="141"/>
        <v>58:59, 59:64</v>
      </c>
      <c r="E263" s="435" t="str">
        <f t="shared" si="141"/>
        <v>58:59, 72:79</v>
      </c>
      <c r="F263" s="435" t="str">
        <f t="shared" si="141"/>
        <v>58:59, 79:83</v>
      </c>
      <c r="G263" s="435" t="str">
        <f t="shared" si="141"/>
        <v>58:59, 83:94</v>
      </c>
      <c r="H263" s="435" t="str">
        <f t="shared" si="141"/>
        <v>58:59, 94:111</v>
      </c>
      <c r="I263" s="435" t="str">
        <f t="shared" si="141"/>
        <v>58:59, 43:61</v>
      </c>
      <c r="J263" s="435" t="str">
        <f t="shared" si="141"/>
        <v>58:59, 61:66</v>
      </c>
      <c r="K263" s="435" t="str">
        <f t="shared" si="141"/>
        <v>58:59, 74:81</v>
      </c>
      <c r="L263" s="435" t="str">
        <f t="shared" si="141"/>
        <v>58:59, 81:85</v>
      </c>
      <c r="M263" s="435" t="str">
        <f t="shared" si="141"/>
        <v>58:59, 85:96</v>
      </c>
      <c r="N263" s="435" t="str">
        <f t="shared" si="141"/>
        <v>58:59, 96:111</v>
      </c>
      <c r="O263" s="435" t="str">
        <f t="shared" si="141"/>
        <v>58:59, 43:64</v>
      </c>
      <c r="P263" s="435" t="str">
        <f t="shared" si="141"/>
        <v>58:59, 64:69</v>
      </c>
      <c r="Q263" s="435" t="str">
        <f t="shared" si="141"/>
        <v>58:59, 77:84</v>
      </c>
      <c r="R263" s="435" t="str">
        <f t="shared" si="142"/>
        <v>58:59, 84:88</v>
      </c>
      <c r="S263" s="435" t="str">
        <f t="shared" si="142"/>
        <v>58:59, 88:99</v>
      </c>
      <c r="T263" s="435" t="str">
        <f t="shared" si="142"/>
        <v>58:59, 99:111</v>
      </c>
      <c r="U263" s="435" t="str">
        <f t="shared" si="142"/>
        <v>58:59, 43:66</v>
      </c>
      <c r="V263" s="435" t="str">
        <f t="shared" si="142"/>
        <v>58:59, 66:71</v>
      </c>
      <c r="W263" s="435" t="str">
        <f t="shared" si="142"/>
        <v>58:59, 79:86</v>
      </c>
      <c r="X263" s="435" t="str">
        <f t="shared" si="142"/>
        <v>58:59, 86:90</v>
      </c>
      <c r="Y263" s="435" t="str">
        <f t="shared" si="142"/>
        <v>58:59, 90:101</v>
      </c>
      <c r="Z263" s="435" t="str">
        <f t="shared" si="142"/>
        <v>58:59, 101:111</v>
      </c>
      <c r="AA263" s="435" t="str">
        <f t="shared" si="142"/>
        <v>58:59, 43:68</v>
      </c>
      <c r="AB263" s="435" t="str">
        <f t="shared" si="142"/>
        <v>58:59, 68:73</v>
      </c>
      <c r="AC263" s="435" t="str">
        <f t="shared" si="142"/>
        <v>58:59, 81:88</v>
      </c>
      <c r="AD263" s="435" t="str">
        <f t="shared" si="142"/>
        <v>58:59, 88:92</v>
      </c>
      <c r="AE263" s="435" t="str">
        <f t="shared" si="142"/>
        <v>58:59, 92:103</v>
      </c>
      <c r="AF263" s="435" t="str">
        <f t="shared" si="142"/>
        <v>58:59, 103:111</v>
      </c>
      <c r="AG263" s="435" t="str">
        <f t="shared" si="142"/>
        <v>58:59, 43:59</v>
      </c>
      <c r="AH263" s="435" t="str">
        <f t="shared" si="142"/>
        <v>58:59, 59:64</v>
      </c>
      <c r="AI263" s="435" t="str">
        <f t="shared" si="142"/>
        <v>58:59, 72:79</v>
      </c>
      <c r="AJ263" s="435" t="str">
        <f t="shared" si="142"/>
        <v>58:59, 79:83</v>
      </c>
      <c r="AK263" s="435" t="str">
        <f t="shared" si="142"/>
        <v>58:59, 83:94</v>
      </c>
      <c r="AL263" s="435" t="str">
        <f t="shared" si="142"/>
        <v>58:59, 94:111</v>
      </c>
      <c r="AM263" s="435" t="str">
        <f t="shared" si="143"/>
        <v>58:59, 111:124</v>
      </c>
      <c r="AN263" s="435" t="str">
        <f t="shared" si="143"/>
        <v>58:59, 124:131</v>
      </c>
      <c r="AO263" s="435" t="str">
        <f t="shared" si="143"/>
        <v>58:59, 131:135</v>
      </c>
      <c r="AP263" s="435" t="str">
        <f t="shared" si="143"/>
        <v>58:59, 135:146</v>
      </c>
      <c r="AQ263" s="435" t="str">
        <f t="shared" si="143"/>
        <v>58:59, 146:163</v>
      </c>
      <c r="AR263" s="435" t="str">
        <f t="shared" si="144"/>
        <v>58:59, 163:176</v>
      </c>
      <c r="AS263" s="435" t="str">
        <f t="shared" si="144"/>
        <v>58:59, 176:183</v>
      </c>
      <c r="AT263" s="435" t="str">
        <f t="shared" si="144"/>
        <v>58:59, 183:187</v>
      </c>
      <c r="AU263" s="435" t="str">
        <f t="shared" si="144"/>
        <v>58:59, 187:198</v>
      </c>
      <c r="AV263" s="435" t="str">
        <f t="shared" si="144"/>
        <v>58:59, 198:215</v>
      </c>
      <c r="AW263" s="435" t="str">
        <f t="shared" si="144"/>
        <v>58:59, 215:228</v>
      </c>
      <c r="AX263" s="435" t="str">
        <f t="shared" si="144"/>
        <v>58:59, 228:235</v>
      </c>
      <c r="AY263" s="435" t="str">
        <f t="shared" si="144"/>
        <v>58:59, 235:239</v>
      </c>
      <c r="AZ263" s="435" t="str">
        <f t="shared" si="144"/>
        <v>58:59, 239:250</v>
      </c>
      <c r="BA263" s="435" t="str">
        <f t="shared" si="144"/>
        <v>58:59, 250:267</v>
      </c>
      <c r="BB263" s="435" t="str">
        <f t="shared" si="144"/>
        <v>58:59, 267:280</v>
      </c>
      <c r="BC263" s="435" t="str">
        <f t="shared" si="144"/>
        <v>58:59, 280:287</v>
      </c>
      <c r="BD263" s="435" t="str">
        <f t="shared" si="144"/>
        <v>58:59, 287:291</v>
      </c>
      <c r="BE263" s="435" t="str">
        <f t="shared" si="144"/>
        <v>58:59, 291:302</v>
      </c>
      <c r="BF263" s="435" t="str">
        <f t="shared" si="144"/>
        <v>58:59, 302:319</v>
      </c>
      <c r="BG263" s="435" t="str">
        <f t="shared" si="144"/>
        <v>58:59, 319:332</v>
      </c>
      <c r="BH263" s="435" t="str">
        <f t="shared" si="144"/>
        <v>58:59, 332:339</v>
      </c>
      <c r="BI263" s="435" t="str">
        <f t="shared" si="144"/>
        <v>58:59, 339:343</v>
      </c>
      <c r="BJ263" s="435" t="str">
        <f t="shared" si="144"/>
        <v>58:59, 343:354</v>
      </c>
      <c r="BK263" s="435" t="str">
        <f t="shared" si="144"/>
        <v>58:59, 354:371</v>
      </c>
    </row>
    <row r="264" spans="1:63" outlineLevel="1">
      <c r="B264" t="s">
        <v>1087</v>
      </c>
    </row>
    <row r="265" spans="1:63" outlineLevel="1">
      <c r="A265">
        <v>0</v>
      </c>
      <c r="C265" s="158">
        <v>0</v>
      </c>
      <c r="D265" s="158">
        <v>0</v>
      </c>
      <c r="E265" s="158">
        <v>0</v>
      </c>
      <c r="F265" s="158">
        <v>0</v>
      </c>
      <c r="G265" s="158">
        <v>0</v>
      </c>
      <c r="H265" s="158">
        <v>0</v>
      </c>
      <c r="I265" s="152">
        <f t="shared" ref="I265:R268" si="145">C265</f>
        <v>0</v>
      </c>
      <c r="J265" s="152">
        <f t="shared" si="145"/>
        <v>0</v>
      </c>
      <c r="K265" s="152">
        <f t="shared" si="145"/>
        <v>0</v>
      </c>
      <c r="L265" s="152">
        <f t="shared" si="145"/>
        <v>0</v>
      </c>
      <c r="M265" s="152">
        <f t="shared" si="145"/>
        <v>0</v>
      </c>
      <c r="N265" s="152">
        <f t="shared" si="145"/>
        <v>0</v>
      </c>
      <c r="O265" s="152">
        <f t="shared" si="145"/>
        <v>0</v>
      </c>
      <c r="P265" s="152">
        <f t="shared" si="145"/>
        <v>0</v>
      </c>
      <c r="Q265" s="152">
        <f t="shared" si="145"/>
        <v>0</v>
      </c>
      <c r="R265" s="152">
        <f t="shared" si="145"/>
        <v>0</v>
      </c>
      <c r="S265" s="152">
        <f t="shared" ref="S265:AB268" si="146">M265</f>
        <v>0</v>
      </c>
      <c r="T265" s="152">
        <f t="shared" si="146"/>
        <v>0</v>
      </c>
      <c r="U265" s="152">
        <f t="shared" si="146"/>
        <v>0</v>
      </c>
      <c r="V265" s="152">
        <f t="shared" si="146"/>
        <v>0</v>
      </c>
      <c r="W265" s="152">
        <f t="shared" si="146"/>
        <v>0</v>
      </c>
      <c r="X265" s="152">
        <f t="shared" si="146"/>
        <v>0</v>
      </c>
      <c r="Y265" s="152">
        <f t="shared" si="146"/>
        <v>0</v>
      </c>
      <c r="Z265" s="152">
        <f t="shared" si="146"/>
        <v>0</v>
      </c>
      <c r="AA265" s="152">
        <f t="shared" si="146"/>
        <v>0</v>
      </c>
      <c r="AB265" s="152">
        <f t="shared" si="146"/>
        <v>0</v>
      </c>
      <c r="AC265" s="152">
        <f t="shared" ref="AC265:AL268" si="147">W265</f>
        <v>0</v>
      </c>
      <c r="AD265" s="152">
        <f t="shared" si="147"/>
        <v>0</v>
      </c>
      <c r="AE265" s="152">
        <f t="shared" si="147"/>
        <v>0</v>
      </c>
      <c r="AF265" s="152">
        <f t="shared" si="147"/>
        <v>0</v>
      </c>
      <c r="AG265" s="152">
        <f t="shared" si="147"/>
        <v>0</v>
      </c>
      <c r="AH265" s="152">
        <f t="shared" si="147"/>
        <v>0</v>
      </c>
      <c r="AI265" s="152">
        <f t="shared" si="147"/>
        <v>0</v>
      </c>
      <c r="AJ265" s="152">
        <f t="shared" si="147"/>
        <v>0</v>
      </c>
      <c r="AK265" s="152">
        <f t="shared" si="147"/>
        <v>0</v>
      </c>
      <c r="AL265" s="152">
        <f t="shared" si="147"/>
        <v>0</v>
      </c>
      <c r="AM265" s="152">
        <f t="shared" ref="AM265:AO268" si="148">AG265</f>
        <v>0</v>
      </c>
      <c r="AN265" s="152">
        <f t="shared" si="148"/>
        <v>0</v>
      </c>
      <c r="AO265" s="152">
        <f t="shared" si="148"/>
        <v>0</v>
      </c>
      <c r="AP265" s="152">
        <f>AH265</f>
        <v>0</v>
      </c>
      <c r="AQ265" s="152">
        <f t="shared" ref="AQ265:AR268" si="149">AJ265</f>
        <v>0</v>
      </c>
      <c r="AR265" s="152">
        <f t="shared" si="149"/>
        <v>0</v>
      </c>
      <c r="AS265" s="152">
        <f t="shared" ref="AS265:AT268" si="150">AM265</f>
        <v>0</v>
      </c>
      <c r="AT265" s="152">
        <f t="shared" si="150"/>
        <v>0</v>
      </c>
      <c r="AU265" s="152">
        <f>AM265</f>
        <v>0</v>
      </c>
      <c r="AV265" s="152">
        <f t="shared" ref="AV265:AY268" si="151">AP265</f>
        <v>0</v>
      </c>
      <c r="AW265" s="152">
        <f t="shared" si="151"/>
        <v>0</v>
      </c>
      <c r="AX265" s="152">
        <f t="shared" si="151"/>
        <v>0</v>
      </c>
      <c r="AY265" s="152">
        <f t="shared" si="151"/>
        <v>0</v>
      </c>
      <c r="AZ265" s="152">
        <f>AR265</f>
        <v>0</v>
      </c>
      <c r="BA265" s="152">
        <f t="shared" ref="BA265:BD268" si="152">AU265</f>
        <v>0</v>
      </c>
      <c r="BB265" s="152">
        <f t="shared" si="152"/>
        <v>0</v>
      </c>
      <c r="BC265" s="152">
        <f t="shared" si="152"/>
        <v>0</v>
      </c>
      <c r="BD265" s="152">
        <f t="shared" si="152"/>
        <v>0</v>
      </c>
      <c r="BE265" s="152">
        <f>AW265</f>
        <v>0</v>
      </c>
      <c r="BF265" s="152">
        <f t="shared" ref="BF265:BI268" si="153">AZ265</f>
        <v>0</v>
      </c>
      <c r="BG265" s="152">
        <f t="shared" si="153"/>
        <v>0</v>
      </c>
      <c r="BH265" s="152">
        <f t="shared" si="153"/>
        <v>0</v>
      </c>
      <c r="BI265" s="152">
        <f t="shared" si="153"/>
        <v>0</v>
      </c>
      <c r="BJ265" s="152">
        <f>BB265</f>
        <v>0</v>
      </c>
      <c r="BK265" s="152">
        <f>BE265</f>
        <v>0</v>
      </c>
    </row>
    <row r="266" spans="1:63" outlineLevel="1">
      <c r="A266">
        <v>1</v>
      </c>
      <c r="C266" s="158">
        <v>-1</v>
      </c>
      <c r="D266" s="158">
        <v>0.5</v>
      </c>
      <c r="E266" s="158">
        <v>0.5</v>
      </c>
      <c r="F266" s="158">
        <v>0.5</v>
      </c>
      <c r="G266" s="158">
        <v>0.5</v>
      </c>
      <c r="H266" s="158">
        <v>0.5</v>
      </c>
      <c r="I266" s="152">
        <f t="shared" si="145"/>
        <v>-1</v>
      </c>
      <c r="J266" s="152">
        <f t="shared" si="145"/>
        <v>0.5</v>
      </c>
      <c r="K266" s="152">
        <f t="shared" si="145"/>
        <v>0.5</v>
      </c>
      <c r="L266" s="152">
        <f t="shared" si="145"/>
        <v>0.5</v>
      </c>
      <c r="M266" s="152">
        <f t="shared" si="145"/>
        <v>0.5</v>
      </c>
      <c r="N266" s="152">
        <f t="shared" si="145"/>
        <v>0.5</v>
      </c>
      <c r="O266" s="152">
        <f t="shared" si="145"/>
        <v>-1</v>
      </c>
      <c r="P266" s="152">
        <f t="shared" si="145"/>
        <v>0.5</v>
      </c>
      <c r="Q266" s="152">
        <f t="shared" si="145"/>
        <v>0.5</v>
      </c>
      <c r="R266" s="152">
        <f t="shared" si="145"/>
        <v>0.5</v>
      </c>
      <c r="S266" s="152">
        <f t="shared" si="146"/>
        <v>0.5</v>
      </c>
      <c r="T266" s="152">
        <f t="shared" si="146"/>
        <v>0.5</v>
      </c>
      <c r="U266" s="152">
        <f t="shared" si="146"/>
        <v>-1</v>
      </c>
      <c r="V266" s="152">
        <f t="shared" si="146"/>
        <v>0.5</v>
      </c>
      <c r="W266" s="152">
        <f t="shared" si="146"/>
        <v>0.5</v>
      </c>
      <c r="X266" s="152">
        <f t="shared" si="146"/>
        <v>0.5</v>
      </c>
      <c r="Y266" s="152">
        <f t="shared" si="146"/>
        <v>0.5</v>
      </c>
      <c r="Z266" s="152">
        <f t="shared" si="146"/>
        <v>0.5</v>
      </c>
      <c r="AA266" s="152">
        <f t="shared" si="146"/>
        <v>-1</v>
      </c>
      <c r="AB266" s="152">
        <f t="shared" si="146"/>
        <v>0.5</v>
      </c>
      <c r="AC266" s="152">
        <f t="shared" si="147"/>
        <v>0.5</v>
      </c>
      <c r="AD266" s="152">
        <f t="shared" si="147"/>
        <v>0.5</v>
      </c>
      <c r="AE266" s="152">
        <f t="shared" si="147"/>
        <v>0.5</v>
      </c>
      <c r="AF266" s="152">
        <f t="shared" si="147"/>
        <v>0.5</v>
      </c>
      <c r="AG266" s="152">
        <f t="shared" si="147"/>
        <v>-1</v>
      </c>
      <c r="AH266" s="152">
        <f t="shared" si="147"/>
        <v>0.5</v>
      </c>
      <c r="AI266" s="152">
        <f t="shared" si="147"/>
        <v>0.5</v>
      </c>
      <c r="AJ266" s="152">
        <f t="shared" si="147"/>
        <v>0.5</v>
      </c>
      <c r="AK266" s="152">
        <f t="shared" si="147"/>
        <v>0.5</v>
      </c>
      <c r="AL266" s="152">
        <f t="shared" si="147"/>
        <v>0.5</v>
      </c>
      <c r="AM266" s="152">
        <f t="shared" si="148"/>
        <v>-1</v>
      </c>
      <c r="AN266" s="152">
        <f t="shared" si="148"/>
        <v>0.5</v>
      </c>
      <c r="AO266" s="152">
        <f t="shared" si="148"/>
        <v>0.5</v>
      </c>
      <c r="AP266" s="152">
        <f>AH266</f>
        <v>0.5</v>
      </c>
      <c r="AQ266" s="152">
        <f t="shared" si="149"/>
        <v>0.5</v>
      </c>
      <c r="AR266" s="152">
        <f t="shared" si="149"/>
        <v>0.5</v>
      </c>
      <c r="AS266" s="152">
        <f t="shared" si="150"/>
        <v>-1</v>
      </c>
      <c r="AT266" s="152">
        <f t="shared" si="150"/>
        <v>0.5</v>
      </c>
      <c r="AU266" s="152">
        <f>AM266</f>
        <v>-1</v>
      </c>
      <c r="AV266" s="152">
        <f t="shared" si="151"/>
        <v>0.5</v>
      </c>
      <c r="AW266" s="152">
        <f t="shared" si="151"/>
        <v>0.5</v>
      </c>
      <c r="AX266" s="152">
        <f t="shared" si="151"/>
        <v>0.5</v>
      </c>
      <c r="AY266" s="152">
        <f t="shared" si="151"/>
        <v>-1</v>
      </c>
      <c r="AZ266" s="152">
        <f>AR266</f>
        <v>0.5</v>
      </c>
      <c r="BA266" s="152">
        <f t="shared" si="152"/>
        <v>-1</v>
      </c>
      <c r="BB266" s="152">
        <f t="shared" si="152"/>
        <v>0.5</v>
      </c>
      <c r="BC266" s="152">
        <f t="shared" si="152"/>
        <v>0.5</v>
      </c>
      <c r="BD266" s="152">
        <f t="shared" si="152"/>
        <v>0.5</v>
      </c>
      <c r="BE266" s="152">
        <f>AW266</f>
        <v>0.5</v>
      </c>
      <c r="BF266" s="152">
        <f t="shared" si="153"/>
        <v>0.5</v>
      </c>
      <c r="BG266" s="152">
        <f t="shared" si="153"/>
        <v>-1</v>
      </c>
      <c r="BH266" s="152">
        <f t="shared" si="153"/>
        <v>0.5</v>
      </c>
      <c r="BI266" s="152">
        <f t="shared" si="153"/>
        <v>0.5</v>
      </c>
      <c r="BJ266" s="152">
        <f>BB266</f>
        <v>0.5</v>
      </c>
      <c r="BK266" s="152">
        <f>BE266</f>
        <v>0.5</v>
      </c>
    </row>
    <row r="267" spans="1:63" outlineLevel="1">
      <c r="A267">
        <v>2</v>
      </c>
      <c r="C267" s="158">
        <v>-0.5</v>
      </c>
      <c r="D267" s="158">
        <v>1</v>
      </c>
      <c r="E267" s="158">
        <v>1</v>
      </c>
      <c r="F267" s="158">
        <v>1</v>
      </c>
      <c r="G267" s="158">
        <v>1</v>
      </c>
      <c r="H267" s="158">
        <v>1</v>
      </c>
      <c r="I267" s="152">
        <f t="shared" si="145"/>
        <v>-0.5</v>
      </c>
      <c r="J267" s="152">
        <f t="shared" si="145"/>
        <v>1</v>
      </c>
      <c r="K267" s="152">
        <f t="shared" si="145"/>
        <v>1</v>
      </c>
      <c r="L267" s="152">
        <f t="shared" si="145"/>
        <v>1</v>
      </c>
      <c r="M267" s="152">
        <f t="shared" si="145"/>
        <v>1</v>
      </c>
      <c r="N267" s="152">
        <f t="shared" si="145"/>
        <v>1</v>
      </c>
      <c r="O267" s="152">
        <f t="shared" si="145"/>
        <v>-0.5</v>
      </c>
      <c r="P267" s="152">
        <f t="shared" si="145"/>
        <v>1</v>
      </c>
      <c r="Q267" s="152">
        <f t="shared" si="145"/>
        <v>1</v>
      </c>
      <c r="R267" s="152">
        <f t="shared" si="145"/>
        <v>1</v>
      </c>
      <c r="S267" s="152">
        <f t="shared" si="146"/>
        <v>1</v>
      </c>
      <c r="T267" s="152">
        <f t="shared" si="146"/>
        <v>1</v>
      </c>
      <c r="U267" s="152">
        <f t="shared" si="146"/>
        <v>-0.5</v>
      </c>
      <c r="V267" s="152">
        <f t="shared" si="146"/>
        <v>1</v>
      </c>
      <c r="W267" s="152">
        <f t="shared" si="146"/>
        <v>1</v>
      </c>
      <c r="X267" s="152">
        <f t="shared" si="146"/>
        <v>1</v>
      </c>
      <c r="Y267" s="152">
        <f t="shared" si="146"/>
        <v>1</v>
      </c>
      <c r="Z267" s="152">
        <f t="shared" si="146"/>
        <v>1</v>
      </c>
      <c r="AA267" s="152">
        <f t="shared" si="146"/>
        <v>-0.5</v>
      </c>
      <c r="AB267" s="152">
        <f t="shared" si="146"/>
        <v>1</v>
      </c>
      <c r="AC267" s="152">
        <f t="shared" si="147"/>
        <v>1</v>
      </c>
      <c r="AD267" s="152">
        <f t="shared" si="147"/>
        <v>1</v>
      </c>
      <c r="AE267" s="152">
        <f t="shared" si="147"/>
        <v>1</v>
      </c>
      <c r="AF267" s="152">
        <f t="shared" si="147"/>
        <v>1</v>
      </c>
      <c r="AG267" s="152">
        <f t="shared" si="147"/>
        <v>-0.5</v>
      </c>
      <c r="AH267" s="152">
        <f t="shared" si="147"/>
        <v>1</v>
      </c>
      <c r="AI267" s="152">
        <f t="shared" si="147"/>
        <v>1</v>
      </c>
      <c r="AJ267" s="152">
        <f t="shared" si="147"/>
        <v>1</v>
      </c>
      <c r="AK267" s="152">
        <f t="shared" si="147"/>
        <v>1</v>
      </c>
      <c r="AL267" s="152">
        <f t="shared" si="147"/>
        <v>1</v>
      </c>
      <c r="AM267" s="152">
        <f t="shared" si="148"/>
        <v>-0.5</v>
      </c>
      <c r="AN267" s="152">
        <f t="shared" si="148"/>
        <v>1</v>
      </c>
      <c r="AO267" s="152">
        <f t="shared" si="148"/>
        <v>1</v>
      </c>
      <c r="AP267" s="152">
        <f>AH267</f>
        <v>1</v>
      </c>
      <c r="AQ267" s="152">
        <f t="shared" si="149"/>
        <v>1</v>
      </c>
      <c r="AR267" s="152">
        <f t="shared" si="149"/>
        <v>1</v>
      </c>
      <c r="AS267" s="152">
        <f t="shared" si="150"/>
        <v>-0.5</v>
      </c>
      <c r="AT267" s="152">
        <f t="shared" si="150"/>
        <v>1</v>
      </c>
      <c r="AU267" s="152">
        <f>AM267</f>
        <v>-0.5</v>
      </c>
      <c r="AV267" s="152">
        <f t="shared" si="151"/>
        <v>1</v>
      </c>
      <c r="AW267" s="152">
        <f t="shared" si="151"/>
        <v>1</v>
      </c>
      <c r="AX267" s="152">
        <f t="shared" si="151"/>
        <v>1</v>
      </c>
      <c r="AY267" s="152">
        <f t="shared" si="151"/>
        <v>-0.5</v>
      </c>
      <c r="AZ267" s="152">
        <f>AR267</f>
        <v>1</v>
      </c>
      <c r="BA267" s="152">
        <f t="shared" si="152"/>
        <v>-0.5</v>
      </c>
      <c r="BB267" s="152">
        <f t="shared" si="152"/>
        <v>1</v>
      </c>
      <c r="BC267" s="152">
        <f t="shared" si="152"/>
        <v>1</v>
      </c>
      <c r="BD267" s="152">
        <f t="shared" si="152"/>
        <v>1</v>
      </c>
      <c r="BE267" s="152">
        <f>AW267</f>
        <v>1</v>
      </c>
      <c r="BF267" s="152">
        <f t="shared" si="153"/>
        <v>1</v>
      </c>
      <c r="BG267" s="152">
        <f t="shared" si="153"/>
        <v>-0.5</v>
      </c>
      <c r="BH267" s="152">
        <f t="shared" si="153"/>
        <v>1</v>
      </c>
      <c r="BI267" s="152">
        <f t="shared" si="153"/>
        <v>1</v>
      </c>
      <c r="BJ267" s="152">
        <f>BB267</f>
        <v>1</v>
      </c>
      <c r="BK267" s="152">
        <f>BE267</f>
        <v>1</v>
      </c>
    </row>
    <row r="268" spans="1:63" outlineLevel="1">
      <c r="A268">
        <v>3</v>
      </c>
      <c r="C268" s="158">
        <v>0</v>
      </c>
      <c r="D268" s="158">
        <v>1.5</v>
      </c>
      <c r="E268" s="158">
        <v>1.5</v>
      </c>
      <c r="F268" s="158">
        <v>1.5</v>
      </c>
      <c r="G268" s="158">
        <v>1.5</v>
      </c>
      <c r="H268" s="158">
        <v>1.5</v>
      </c>
      <c r="I268" s="152">
        <f t="shared" si="145"/>
        <v>0</v>
      </c>
      <c r="J268" s="152">
        <f t="shared" si="145"/>
        <v>1.5</v>
      </c>
      <c r="K268" s="152">
        <f t="shared" si="145"/>
        <v>1.5</v>
      </c>
      <c r="L268" s="152">
        <f t="shared" si="145"/>
        <v>1.5</v>
      </c>
      <c r="M268" s="152">
        <f t="shared" si="145"/>
        <v>1.5</v>
      </c>
      <c r="N268" s="152">
        <f t="shared" si="145"/>
        <v>1.5</v>
      </c>
      <c r="O268" s="152">
        <f t="shared" si="145"/>
        <v>0</v>
      </c>
      <c r="P268" s="152">
        <f t="shared" si="145"/>
        <v>1.5</v>
      </c>
      <c r="Q268" s="152">
        <f t="shared" si="145"/>
        <v>1.5</v>
      </c>
      <c r="R268" s="152">
        <f t="shared" si="145"/>
        <v>1.5</v>
      </c>
      <c r="S268" s="152">
        <f t="shared" si="146"/>
        <v>1.5</v>
      </c>
      <c r="T268" s="152">
        <f t="shared" si="146"/>
        <v>1.5</v>
      </c>
      <c r="U268" s="152">
        <f t="shared" si="146"/>
        <v>0</v>
      </c>
      <c r="V268" s="152">
        <f t="shared" si="146"/>
        <v>1.5</v>
      </c>
      <c r="W268" s="152">
        <f t="shared" si="146"/>
        <v>1.5</v>
      </c>
      <c r="X268" s="152">
        <f t="shared" si="146"/>
        <v>1.5</v>
      </c>
      <c r="Y268" s="152">
        <f t="shared" si="146"/>
        <v>1.5</v>
      </c>
      <c r="Z268" s="152">
        <f t="shared" si="146"/>
        <v>1.5</v>
      </c>
      <c r="AA268" s="152">
        <f t="shared" si="146"/>
        <v>0</v>
      </c>
      <c r="AB268" s="152">
        <f t="shared" si="146"/>
        <v>1.5</v>
      </c>
      <c r="AC268" s="152">
        <f t="shared" si="147"/>
        <v>1.5</v>
      </c>
      <c r="AD268" s="152">
        <f t="shared" si="147"/>
        <v>1.5</v>
      </c>
      <c r="AE268" s="152">
        <f t="shared" si="147"/>
        <v>1.5</v>
      </c>
      <c r="AF268" s="152">
        <f t="shared" si="147"/>
        <v>1.5</v>
      </c>
      <c r="AG268" s="152">
        <f t="shared" si="147"/>
        <v>0</v>
      </c>
      <c r="AH268" s="152">
        <f t="shared" si="147"/>
        <v>1.5</v>
      </c>
      <c r="AI268" s="152">
        <f t="shared" si="147"/>
        <v>1.5</v>
      </c>
      <c r="AJ268" s="152">
        <f t="shared" si="147"/>
        <v>1.5</v>
      </c>
      <c r="AK268" s="152">
        <f t="shared" si="147"/>
        <v>1.5</v>
      </c>
      <c r="AL268" s="152">
        <f t="shared" si="147"/>
        <v>1.5</v>
      </c>
      <c r="AM268" s="152">
        <f t="shared" si="148"/>
        <v>0</v>
      </c>
      <c r="AN268" s="152">
        <f t="shared" si="148"/>
        <v>1.5</v>
      </c>
      <c r="AO268" s="152">
        <f t="shared" si="148"/>
        <v>1.5</v>
      </c>
      <c r="AP268" s="152">
        <f>AH268</f>
        <v>1.5</v>
      </c>
      <c r="AQ268" s="152">
        <f t="shared" si="149"/>
        <v>1.5</v>
      </c>
      <c r="AR268" s="152">
        <f t="shared" si="149"/>
        <v>1.5</v>
      </c>
      <c r="AS268" s="152">
        <f t="shared" si="150"/>
        <v>0</v>
      </c>
      <c r="AT268" s="152">
        <f t="shared" si="150"/>
        <v>1.5</v>
      </c>
      <c r="AU268" s="152">
        <f>AM268</f>
        <v>0</v>
      </c>
      <c r="AV268" s="152">
        <f t="shared" si="151"/>
        <v>1.5</v>
      </c>
      <c r="AW268" s="152">
        <f t="shared" si="151"/>
        <v>1.5</v>
      </c>
      <c r="AX268" s="152">
        <f t="shared" si="151"/>
        <v>1.5</v>
      </c>
      <c r="AY268" s="152">
        <f t="shared" si="151"/>
        <v>0</v>
      </c>
      <c r="AZ268" s="152">
        <f>AR268</f>
        <v>1.5</v>
      </c>
      <c r="BA268" s="152">
        <f t="shared" si="152"/>
        <v>0</v>
      </c>
      <c r="BB268" s="152">
        <f t="shared" si="152"/>
        <v>1.5</v>
      </c>
      <c r="BC268" s="152">
        <f t="shared" si="152"/>
        <v>1.5</v>
      </c>
      <c r="BD268" s="152">
        <f t="shared" si="152"/>
        <v>1.5</v>
      </c>
      <c r="BE268" s="152">
        <f>AW268</f>
        <v>1.5</v>
      </c>
      <c r="BF268" s="152">
        <f t="shared" si="153"/>
        <v>1.5</v>
      </c>
      <c r="BG268" s="152">
        <f t="shared" si="153"/>
        <v>0</v>
      </c>
      <c r="BH268" s="152">
        <f t="shared" si="153"/>
        <v>1.5</v>
      </c>
      <c r="BI268" s="152">
        <f t="shared" si="153"/>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54">C270</f>
        <v>1</v>
      </c>
      <c r="J270" s="152"/>
      <c r="K270" s="152"/>
      <c r="L270" s="152"/>
      <c r="M270" s="152"/>
      <c r="N270" s="152"/>
      <c r="O270" s="152"/>
      <c r="P270" s="152"/>
      <c r="Q270" s="152"/>
      <c r="R270" s="152"/>
      <c r="S270" s="152"/>
      <c r="T270" s="152"/>
      <c r="U270" s="152">
        <f t="shared" ref="U270:U271" si="155">O270</f>
        <v>0</v>
      </c>
      <c r="V270" s="152"/>
      <c r="W270" s="152"/>
      <c r="X270" s="152"/>
      <c r="Y270" s="152"/>
      <c r="Z270" s="152"/>
      <c r="AA270" s="152">
        <f t="shared" ref="AA270:AA271" si="156">U270</f>
        <v>0</v>
      </c>
      <c r="AB270" s="152"/>
      <c r="AC270" s="152"/>
      <c r="AD270" s="152"/>
      <c r="AE270" s="152"/>
      <c r="AF270" s="152"/>
      <c r="AG270" s="152">
        <f t="shared" ref="AG270:AG271" si="157">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54"/>
        <v>1</v>
      </c>
      <c r="J271" s="152"/>
      <c r="K271" s="152"/>
      <c r="L271" s="152"/>
      <c r="M271" s="152"/>
      <c r="N271" s="152"/>
      <c r="O271" s="152"/>
      <c r="P271" s="152"/>
      <c r="Q271" s="152"/>
      <c r="R271" s="152"/>
      <c r="S271" s="152"/>
      <c r="T271" s="152"/>
      <c r="U271" s="152">
        <f t="shared" si="155"/>
        <v>0</v>
      </c>
      <c r="V271" s="152"/>
      <c r="W271" s="152"/>
      <c r="X271" s="152"/>
      <c r="Y271" s="152"/>
      <c r="Z271" s="152"/>
      <c r="AA271" s="152">
        <f t="shared" si="156"/>
        <v>0</v>
      </c>
      <c r="AB271" s="152"/>
      <c r="AC271" s="152"/>
      <c r="AD271" s="152"/>
      <c r="AE271" s="152"/>
      <c r="AF271" s="152"/>
      <c r="AG271" s="152">
        <f t="shared" si="157"/>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1115</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1723</v>
      </c>
      <c r="AJ276" s="108"/>
      <c r="AK276" s="108"/>
      <c r="AL276" s="108"/>
      <c r="AM276" s="108"/>
      <c r="AN276" s="108"/>
      <c r="AO276" s="108"/>
      <c r="AP276" s="108"/>
      <c r="AQ276" s="108"/>
      <c r="AR276" s="108"/>
      <c r="AS276" s="108"/>
      <c r="AT276" s="108"/>
      <c r="AU276" s="108"/>
      <c r="AV276" s="108"/>
      <c r="AW276" s="108"/>
      <c r="AX276" s="425"/>
      <c r="AY276" s="413" t="s">
        <v>1724</v>
      </c>
      <c r="AZ276" s="108"/>
      <c r="BA276" s="108"/>
      <c r="BB276" s="108"/>
      <c r="BC276" s="108"/>
      <c r="BD276" s="108"/>
      <c r="BE276" s="108"/>
      <c r="BF276" s="108"/>
      <c r="BG276" s="108"/>
      <c r="BH276" s="108"/>
      <c r="BI276" s="108"/>
      <c r="BJ276" s="108"/>
      <c r="BK276" s="108"/>
      <c r="BL276" s="108"/>
      <c r="BM276" s="108"/>
      <c r="BN276" s="425"/>
      <c r="BO276" s="413" t="s">
        <v>2179</v>
      </c>
      <c r="BP276" s="108"/>
      <c r="BQ276" s="108"/>
      <c r="BR276" s="108"/>
      <c r="BS276" s="108"/>
      <c r="BT276" s="108"/>
      <c r="BU276" s="108"/>
      <c r="BV276" s="108"/>
      <c r="BW276" s="108"/>
      <c r="BX276" s="108"/>
      <c r="BY276" s="108"/>
      <c r="BZ276" s="108"/>
      <c r="CA276" s="108"/>
      <c r="CB276" s="108"/>
      <c r="CC276" s="108"/>
      <c r="CD276" s="425"/>
      <c r="CE276" s="413" t="s">
        <v>1723</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1348</v>
      </c>
      <c r="D278" s="477" t="s">
        <v>1349</v>
      </c>
      <c r="E278" s="477" t="s">
        <v>1350</v>
      </c>
      <c r="F278" s="477" t="s">
        <v>1351</v>
      </c>
      <c r="G278" s="477" t="s">
        <v>1348</v>
      </c>
      <c r="H278" s="477" t="s">
        <v>1349</v>
      </c>
      <c r="I278" s="477" t="s">
        <v>1350</v>
      </c>
      <c r="J278" s="477" t="s">
        <v>1351</v>
      </c>
      <c r="K278" s="477" t="s">
        <v>1348</v>
      </c>
      <c r="L278" s="477" t="s">
        <v>1349</v>
      </c>
      <c r="M278" s="477" t="s">
        <v>1350</v>
      </c>
      <c r="N278" s="477" t="s">
        <v>1351</v>
      </c>
      <c r="O278" s="477" t="s">
        <v>1348</v>
      </c>
      <c r="P278" s="477" t="s">
        <v>1349</v>
      </c>
      <c r="Q278" s="477" t="s">
        <v>1350</v>
      </c>
      <c r="R278" s="495" t="s">
        <v>1351</v>
      </c>
      <c r="S278" s="494" t="s">
        <v>1348</v>
      </c>
      <c r="T278" s="477" t="s">
        <v>1349</v>
      </c>
      <c r="U278" s="477" t="s">
        <v>1350</v>
      </c>
      <c r="V278" s="477" t="s">
        <v>1351</v>
      </c>
      <c r="W278" s="477" t="s">
        <v>1348</v>
      </c>
      <c r="X278" s="477" t="s">
        <v>1349</v>
      </c>
      <c r="Y278" s="477" t="s">
        <v>1350</v>
      </c>
      <c r="Z278" s="477" t="s">
        <v>1351</v>
      </c>
      <c r="AA278" s="477" t="s">
        <v>1348</v>
      </c>
      <c r="AB278" s="477" t="s">
        <v>1349</v>
      </c>
      <c r="AC278" s="477" t="s">
        <v>1350</v>
      </c>
      <c r="AD278" s="477" t="s">
        <v>1351</v>
      </c>
      <c r="AE278" s="477" t="s">
        <v>1348</v>
      </c>
      <c r="AF278" s="477" t="s">
        <v>1349</v>
      </c>
      <c r="AG278" s="477" t="s">
        <v>1350</v>
      </c>
      <c r="AH278" s="495" t="s">
        <v>1351</v>
      </c>
      <c r="AI278" s="494" t="s">
        <v>1348</v>
      </c>
      <c r="AJ278" s="477" t="s">
        <v>1349</v>
      </c>
      <c r="AK278" s="477" t="s">
        <v>1350</v>
      </c>
      <c r="AL278" s="477" t="s">
        <v>1351</v>
      </c>
      <c r="AM278" s="477" t="s">
        <v>1348</v>
      </c>
      <c r="AN278" s="477" t="s">
        <v>1349</v>
      </c>
      <c r="AO278" s="477" t="s">
        <v>1350</v>
      </c>
      <c r="AP278" s="477" t="s">
        <v>1351</v>
      </c>
      <c r="AQ278" s="477" t="s">
        <v>1348</v>
      </c>
      <c r="AR278" s="477" t="s">
        <v>1349</v>
      </c>
      <c r="AS278" s="477" t="s">
        <v>1350</v>
      </c>
      <c r="AT278" s="477" t="s">
        <v>1351</v>
      </c>
      <c r="AU278" s="477" t="s">
        <v>1348</v>
      </c>
      <c r="AV278" s="477" t="s">
        <v>1349</v>
      </c>
      <c r="AW278" s="477" t="s">
        <v>1350</v>
      </c>
      <c r="AX278" s="495" t="s">
        <v>1351</v>
      </c>
      <c r="AY278" s="494" t="s">
        <v>1348</v>
      </c>
      <c r="AZ278" s="477" t="s">
        <v>1349</v>
      </c>
      <c r="BA278" s="477" t="s">
        <v>1350</v>
      </c>
      <c r="BB278" s="477" t="s">
        <v>1351</v>
      </c>
      <c r="BC278" s="477" t="s">
        <v>1348</v>
      </c>
      <c r="BD278" s="477" t="s">
        <v>1349</v>
      </c>
      <c r="BE278" s="477" t="s">
        <v>1350</v>
      </c>
      <c r="BF278" s="477" t="s">
        <v>1351</v>
      </c>
      <c r="BG278" s="477" t="s">
        <v>1348</v>
      </c>
      <c r="BH278" s="477" t="s">
        <v>1349</v>
      </c>
      <c r="BI278" s="477" t="s">
        <v>1350</v>
      </c>
      <c r="BJ278" s="477" t="s">
        <v>1351</v>
      </c>
      <c r="BK278" s="477" t="s">
        <v>1348</v>
      </c>
      <c r="BL278" s="477" t="s">
        <v>1349</v>
      </c>
      <c r="BM278" s="477" t="s">
        <v>1350</v>
      </c>
      <c r="BN278" s="495" t="s">
        <v>1351</v>
      </c>
      <c r="BO278" s="494" t="s">
        <v>1348</v>
      </c>
      <c r="BP278" s="477" t="s">
        <v>1349</v>
      </c>
      <c r="BQ278" s="477" t="s">
        <v>1350</v>
      </c>
      <c r="BR278" s="477" t="s">
        <v>1351</v>
      </c>
      <c r="BS278" s="477" t="s">
        <v>1348</v>
      </c>
      <c r="BT278" s="477" t="s">
        <v>1349</v>
      </c>
      <c r="BU278" s="477" t="s">
        <v>1350</v>
      </c>
      <c r="BV278" s="477" t="s">
        <v>1351</v>
      </c>
      <c r="BW278" s="477" t="s">
        <v>1348</v>
      </c>
      <c r="BX278" s="477" t="s">
        <v>1349</v>
      </c>
      <c r="BY278" s="477" t="s">
        <v>1350</v>
      </c>
      <c r="BZ278" s="477" t="s">
        <v>1351</v>
      </c>
      <c r="CA278" s="477" t="s">
        <v>1348</v>
      </c>
      <c r="CB278" s="477" t="s">
        <v>1349</v>
      </c>
      <c r="CC278" s="477" t="s">
        <v>1350</v>
      </c>
      <c r="CD278" s="495" t="s">
        <v>1351</v>
      </c>
      <c r="CE278" s="494" t="s">
        <v>1348</v>
      </c>
      <c r="CF278" s="477" t="s">
        <v>1349</v>
      </c>
      <c r="CG278" s="477" t="s">
        <v>1350</v>
      </c>
      <c r="CH278" s="477" t="s">
        <v>1351</v>
      </c>
      <c r="CI278" s="477" t="s">
        <v>1348</v>
      </c>
      <c r="CJ278" s="477" t="s">
        <v>1349</v>
      </c>
      <c r="CK278" s="477" t="s">
        <v>1350</v>
      </c>
      <c r="CL278" s="477" t="s">
        <v>1351</v>
      </c>
      <c r="CM278" s="477" t="s">
        <v>1348</v>
      </c>
      <c r="CN278" s="477" t="s">
        <v>1349</v>
      </c>
      <c r="CO278" s="477" t="s">
        <v>1350</v>
      </c>
      <c r="CP278" s="477" t="s">
        <v>1351</v>
      </c>
      <c r="CQ278" s="477" t="s">
        <v>1348</v>
      </c>
      <c r="CR278" s="477" t="s">
        <v>1349</v>
      </c>
      <c r="CS278" s="477" t="s">
        <v>1350</v>
      </c>
      <c r="CT278" s="495" t="s">
        <v>1351</v>
      </c>
    </row>
    <row r="279" spans="1:99" ht="24.5" outlineLevel="1">
      <c r="A279" t="s">
        <v>1643</v>
      </c>
      <c r="B279" s="46" t="str">
        <f>"Timing 1 - Wean to Join
"&amp;$B$165&amp;""</f>
        <v>Timing 1 - Wean to Join
Standard (7mo)</v>
      </c>
      <c r="C279" s="388">
        <f t="shared" ref="C279:R302" si="158">CHOOSE(d.Region,S279,AI279,AY279)</f>
        <v>0</v>
      </c>
      <c r="D279" s="388">
        <f t="shared" si="158"/>
        <v>0</v>
      </c>
      <c r="E279" s="388">
        <f t="shared" si="158"/>
        <v>0</v>
      </c>
      <c r="F279" s="388">
        <f t="shared" si="158"/>
        <v>0</v>
      </c>
      <c r="G279" s="388">
        <f t="shared" si="158"/>
        <v>0</v>
      </c>
      <c r="H279" s="388">
        <f t="shared" si="158"/>
        <v>0</v>
      </c>
      <c r="I279" s="388">
        <f t="shared" si="158"/>
        <v>0</v>
      </c>
      <c r="J279" s="388">
        <f t="shared" si="158"/>
        <v>0</v>
      </c>
      <c r="K279" s="388">
        <f t="shared" si="158"/>
        <v>0</v>
      </c>
      <c r="L279" s="388">
        <f t="shared" si="158"/>
        <v>0</v>
      </c>
      <c r="M279" s="388">
        <f t="shared" si="158"/>
        <v>0</v>
      </c>
      <c r="N279" s="388">
        <f t="shared" si="158"/>
        <v>0</v>
      </c>
      <c r="O279" s="388">
        <f t="shared" si="158"/>
        <v>0</v>
      </c>
      <c r="P279" s="388">
        <f t="shared" si="158"/>
        <v>0</v>
      </c>
      <c r="Q279" s="388">
        <f t="shared" si="158"/>
        <v>0</v>
      </c>
      <c r="R279" s="404">
        <f t="shared" si="158"/>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1353</v>
      </c>
    </row>
    <row r="280" spans="1:99" outlineLevel="1">
      <c r="B280" s="47" t="str">
        <f>$B$166&amp;""</f>
        <v>Early</v>
      </c>
      <c r="C280" s="390">
        <f t="shared" si="158"/>
        <v>0</v>
      </c>
      <c r="D280" s="390">
        <f t="shared" si="158"/>
        <v>0</v>
      </c>
      <c r="E280" s="390">
        <f t="shared" si="158"/>
        <v>0</v>
      </c>
      <c r="F280" s="390">
        <f t="shared" si="158"/>
        <v>0</v>
      </c>
      <c r="G280" s="390">
        <f t="shared" si="158"/>
        <v>0</v>
      </c>
      <c r="H280" s="390">
        <f t="shared" si="158"/>
        <v>0</v>
      </c>
      <c r="I280" s="390">
        <f t="shared" si="158"/>
        <v>0</v>
      </c>
      <c r="J280" s="390">
        <f t="shared" si="158"/>
        <v>0</v>
      </c>
      <c r="K280" s="390">
        <f t="shared" si="158"/>
        <v>0</v>
      </c>
      <c r="L280" s="390">
        <f t="shared" si="158"/>
        <v>0</v>
      </c>
      <c r="M280" s="390">
        <f t="shared" si="158"/>
        <v>0</v>
      </c>
      <c r="N280" s="390">
        <f t="shared" si="158"/>
        <v>0</v>
      </c>
      <c r="O280" s="390">
        <f t="shared" si="158"/>
        <v>0</v>
      </c>
      <c r="P280" s="390">
        <f t="shared" si="158"/>
        <v>0</v>
      </c>
      <c r="Q280" s="390">
        <f t="shared" si="158"/>
        <v>0</v>
      </c>
      <c r="R280" s="405">
        <f t="shared" si="158"/>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58"/>
        <v>0</v>
      </c>
      <c r="D281" s="390">
        <f t="shared" si="158"/>
        <v>0</v>
      </c>
      <c r="E281" s="390">
        <f t="shared" si="158"/>
        <v>0</v>
      </c>
      <c r="F281" s="390">
        <f t="shared" si="158"/>
        <v>0</v>
      </c>
      <c r="G281" s="390">
        <f t="shared" si="158"/>
        <v>0</v>
      </c>
      <c r="H281" s="390">
        <f t="shared" si="158"/>
        <v>0</v>
      </c>
      <c r="I281" s="390">
        <f t="shared" si="158"/>
        <v>0</v>
      </c>
      <c r="J281" s="390">
        <f t="shared" si="158"/>
        <v>0</v>
      </c>
      <c r="K281" s="390">
        <f t="shared" si="158"/>
        <v>0</v>
      </c>
      <c r="L281" s="390">
        <f t="shared" si="158"/>
        <v>0</v>
      </c>
      <c r="M281" s="390">
        <f t="shared" si="158"/>
        <v>0</v>
      </c>
      <c r="N281" s="390">
        <f t="shared" si="158"/>
        <v>0</v>
      </c>
      <c r="O281" s="390">
        <f t="shared" si="158"/>
        <v>0</v>
      </c>
      <c r="P281" s="390">
        <f t="shared" si="158"/>
        <v>0</v>
      </c>
      <c r="Q281" s="390">
        <f t="shared" si="158"/>
        <v>0</v>
      </c>
      <c r="R281" s="405">
        <f t="shared" si="158"/>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58"/>
        <v>0</v>
      </c>
      <c r="D282" s="390">
        <f t="shared" si="158"/>
        <v>0</v>
      </c>
      <c r="E282" s="390">
        <f t="shared" si="158"/>
        <v>0</v>
      </c>
      <c r="F282" s="390">
        <f t="shared" si="158"/>
        <v>0</v>
      </c>
      <c r="G282" s="390">
        <f t="shared" si="158"/>
        <v>0</v>
      </c>
      <c r="H282" s="390">
        <f t="shared" si="158"/>
        <v>0</v>
      </c>
      <c r="I282" s="390">
        <f t="shared" si="158"/>
        <v>0</v>
      </c>
      <c r="J282" s="390">
        <f t="shared" si="158"/>
        <v>0</v>
      </c>
      <c r="K282" s="390">
        <f t="shared" si="158"/>
        <v>0</v>
      </c>
      <c r="L282" s="390">
        <f t="shared" si="158"/>
        <v>0</v>
      </c>
      <c r="M282" s="390">
        <f t="shared" si="158"/>
        <v>0</v>
      </c>
      <c r="N282" s="390">
        <f t="shared" si="158"/>
        <v>0</v>
      </c>
      <c r="O282" s="390">
        <f t="shared" si="158"/>
        <v>0</v>
      </c>
      <c r="P282" s="390">
        <f t="shared" si="158"/>
        <v>0</v>
      </c>
      <c r="Q282" s="390">
        <f t="shared" si="158"/>
        <v>0</v>
      </c>
      <c r="R282" s="405">
        <f t="shared" si="158"/>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1487</v>
      </c>
      <c r="C283" s="390">
        <f t="shared" ref="C283:R285" si="159">CHOOSE(d.Region,S283,AI283,AY283)</f>
        <v>0</v>
      </c>
      <c r="D283" s="390">
        <f t="shared" si="159"/>
        <v>0</v>
      </c>
      <c r="E283" s="390">
        <f t="shared" si="159"/>
        <v>0</v>
      </c>
      <c r="F283" s="390">
        <f t="shared" si="159"/>
        <v>0</v>
      </c>
      <c r="G283" s="390">
        <f t="shared" si="159"/>
        <v>0</v>
      </c>
      <c r="H283" s="390">
        <f t="shared" si="159"/>
        <v>0</v>
      </c>
      <c r="I283" s="390">
        <f t="shared" si="159"/>
        <v>0</v>
      </c>
      <c r="J283" s="390">
        <f t="shared" si="159"/>
        <v>0</v>
      </c>
      <c r="K283" s="390">
        <f t="shared" si="159"/>
        <v>0</v>
      </c>
      <c r="L283" s="390">
        <f t="shared" si="159"/>
        <v>0</v>
      </c>
      <c r="M283" s="390">
        <f t="shared" si="159"/>
        <v>0</v>
      </c>
      <c r="N283" s="390">
        <f t="shared" si="159"/>
        <v>0</v>
      </c>
      <c r="O283" s="390">
        <f t="shared" si="159"/>
        <v>0</v>
      </c>
      <c r="P283" s="390">
        <f t="shared" si="159"/>
        <v>0</v>
      </c>
      <c r="Q283" s="390">
        <f t="shared" si="159"/>
        <v>0</v>
      </c>
      <c r="R283" s="405">
        <f t="shared" si="159"/>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59"/>
        <v>0</v>
      </c>
      <c r="D284" s="390">
        <f t="shared" si="159"/>
        <v>0</v>
      </c>
      <c r="E284" s="390">
        <f t="shared" si="159"/>
        <v>0</v>
      </c>
      <c r="F284" s="390">
        <f t="shared" si="159"/>
        <v>0</v>
      </c>
      <c r="G284" s="390">
        <f t="shared" si="159"/>
        <v>0</v>
      </c>
      <c r="H284" s="390">
        <f t="shared" si="159"/>
        <v>0</v>
      </c>
      <c r="I284" s="390">
        <f t="shared" si="159"/>
        <v>0</v>
      </c>
      <c r="J284" s="390">
        <f t="shared" si="159"/>
        <v>0</v>
      </c>
      <c r="K284" s="390">
        <f t="shared" si="159"/>
        <v>0</v>
      </c>
      <c r="L284" s="390">
        <f t="shared" si="159"/>
        <v>0</v>
      </c>
      <c r="M284" s="390">
        <f t="shared" si="159"/>
        <v>0</v>
      </c>
      <c r="N284" s="390">
        <f t="shared" si="159"/>
        <v>0</v>
      </c>
      <c r="O284" s="390">
        <f t="shared" si="159"/>
        <v>0</v>
      </c>
      <c r="P284" s="390">
        <f t="shared" si="159"/>
        <v>0</v>
      </c>
      <c r="Q284" s="390">
        <f t="shared" si="159"/>
        <v>0</v>
      </c>
      <c r="R284" s="405">
        <f t="shared" si="159"/>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1620</v>
      </c>
      <c r="C285" s="390">
        <f t="shared" si="159"/>
        <v>0</v>
      </c>
      <c r="D285" s="390">
        <f t="shared" si="159"/>
        <v>0</v>
      </c>
      <c r="E285" s="390">
        <f t="shared" si="159"/>
        <v>0</v>
      </c>
      <c r="F285" s="390">
        <f t="shared" si="159"/>
        <v>0</v>
      </c>
      <c r="G285" s="390">
        <f t="shared" si="159"/>
        <v>0</v>
      </c>
      <c r="H285" s="390">
        <f t="shared" si="159"/>
        <v>0</v>
      </c>
      <c r="I285" s="390">
        <f t="shared" si="159"/>
        <v>0</v>
      </c>
      <c r="J285" s="390">
        <f t="shared" si="159"/>
        <v>0</v>
      </c>
      <c r="K285" s="390">
        <f t="shared" si="159"/>
        <v>0</v>
      </c>
      <c r="L285" s="390">
        <f t="shared" si="159"/>
        <v>0</v>
      </c>
      <c r="M285" s="390">
        <f t="shared" si="159"/>
        <v>0</v>
      </c>
      <c r="N285" s="390">
        <f t="shared" si="159"/>
        <v>0</v>
      </c>
      <c r="O285" s="390">
        <f t="shared" si="159"/>
        <v>0</v>
      </c>
      <c r="P285" s="390">
        <f t="shared" si="159"/>
        <v>0</v>
      </c>
      <c r="Q285" s="390">
        <f t="shared" si="159"/>
        <v>0</v>
      </c>
      <c r="R285" s="405">
        <f t="shared" si="159"/>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58"/>
        <v>0</v>
      </c>
      <c r="D286" s="391">
        <f t="shared" si="158"/>
        <v>0</v>
      </c>
      <c r="E286" s="391">
        <f t="shared" si="158"/>
        <v>0</v>
      </c>
      <c r="F286" s="391">
        <f t="shared" si="158"/>
        <v>0</v>
      </c>
      <c r="G286" s="391">
        <f t="shared" si="158"/>
        <v>0</v>
      </c>
      <c r="H286" s="391">
        <f t="shared" si="158"/>
        <v>0</v>
      </c>
      <c r="I286" s="391">
        <f t="shared" si="158"/>
        <v>0</v>
      </c>
      <c r="J286" s="391">
        <f t="shared" si="158"/>
        <v>0</v>
      </c>
      <c r="K286" s="391">
        <f t="shared" si="158"/>
        <v>0</v>
      </c>
      <c r="L286" s="391">
        <f t="shared" si="158"/>
        <v>0</v>
      </c>
      <c r="M286" s="391">
        <f t="shared" si="158"/>
        <v>0</v>
      </c>
      <c r="N286" s="391">
        <f t="shared" si="158"/>
        <v>0</v>
      </c>
      <c r="O286" s="391">
        <f t="shared" si="158"/>
        <v>0</v>
      </c>
      <c r="P286" s="391">
        <f t="shared" si="158"/>
        <v>0</v>
      </c>
      <c r="Q286" s="391">
        <f t="shared" si="158"/>
        <v>0</v>
      </c>
      <c r="R286" s="406">
        <f t="shared" si="158"/>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58"/>
        <v>0</v>
      </c>
      <c r="D287" s="388">
        <f t="shared" si="158"/>
        <v>0</v>
      </c>
      <c r="E287" s="388">
        <f t="shared" si="158"/>
        <v>0</v>
      </c>
      <c r="F287" s="388">
        <f t="shared" si="158"/>
        <v>0</v>
      </c>
      <c r="G287" s="388">
        <f t="shared" si="158"/>
        <v>0</v>
      </c>
      <c r="H287" s="388">
        <f t="shared" si="158"/>
        <v>0</v>
      </c>
      <c r="I287" s="388">
        <f t="shared" si="158"/>
        <v>0</v>
      </c>
      <c r="J287" s="388">
        <f t="shared" si="158"/>
        <v>0</v>
      </c>
      <c r="K287" s="388">
        <f t="shared" si="158"/>
        <v>0</v>
      </c>
      <c r="L287" s="388">
        <f t="shared" si="158"/>
        <v>0</v>
      </c>
      <c r="M287" s="388">
        <f t="shared" si="158"/>
        <v>0</v>
      </c>
      <c r="N287" s="388">
        <f t="shared" si="158"/>
        <v>0</v>
      </c>
      <c r="O287" s="388">
        <f t="shared" si="158"/>
        <v>0</v>
      </c>
      <c r="P287" s="388">
        <f t="shared" si="158"/>
        <v>0</v>
      </c>
      <c r="Q287" s="388">
        <f t="shared" si="158"/>
        <v>0</v>
      </c>
      <c r="R287" s="404">
        <f t="shared" si="158"/>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1353</v>
      </c>
    </row>
    <row r="288" spans="1:99">
      <c r="B288" s="47" t="str">
        <f>$B$166&amp;""</f>
        <v>Early</v>
      </c>
      <c r="C288" s="390">
        <f t="shared" si="158"/>
        <v>0</v>
      </c>
      <c r="D288" s="390">
        <f t="shared" si="158"/>
        <v>0</v>
      </c>
      <c r="E288" s="390">
        <f t="shared" si="158"/>
        <v>0</v>
      </c>
      <c r="F288" s="390">
        <f t="shared" si="158"/>
        <v>0</v>
      </c>
      <c r="G288" s="390">
        <f t="shared" si="158"/>
        <v>0</v>
      </c>
      <c r="H288" s="390">
        <f t="shared" si="158"/>
        <v>0</v>
      </c>
      <c r="I288" s="390">
        <f t="shared" si="158"/>
        <v>0</v>
      </c>
      <c r="J288" s="390">
        <f t="shared" si="158"/>
        <v>0</v>
      </c>
      <c r="K288" s="390">
        <f t="shared" si="158"/>
        <v>0</v>
      </c>
      <c r="L288" s="390">
        <f t="shared" si="158"/>
        <v>0</v>
      </c>
      <c r="M288" s="390">
        <f t="shared" si="158"/>
        <v>0</v>
      </c>
      <c r="N288" s="390">
        <f t="shared" si="158"/>
        <v>0</v>
      </c>
      <c r="O288" s="390">
        <f t="shared" si="158"/>
        <v>0</v>
      </c>
      <c r="P288" s="390">
        <f t="shared" si="158"/>
        <v>0</v>
      </c>
      <c r="Q288" s="390">
        <f t="shared" si="158"/>
        <v>0</v>
      </c>
      <c r="R288" s="405">
        <f t="shared" si="158"/>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58"/>
        <v>0</v>
      </c>
      <c r="D289" s="390">
        <f t="shared" si="158"/>
        <v>0</v>
      </c>
      <c r="E289" s="390">
        <f t="shared" si="158"/>
        <v>0</v>
      </c>
      <c r="F289" s="390">
        <f t="shared" si="158"/>
        <v>0</v>
      </c>
      <c r="G289" s="390">
        <f t="shared" si="158"/>
        <v>0</v>
      </c>
      <c r="H289" s="390">
        <f t="shared" si="158"/>
        <v>0</v>
      </c>
      <c r="I289" s="390">
        <f t="shared" si="158"/>
        <v>0</v>
      </c>
      <c r="J289" s="390">
        <f t="shared" si="158"/>
        <v>0</v>
      </c>
      <c r="K289" s="390">
        <f t="shared" si="158"/>
        <v>0</v>
      </c>
      <c r="L289" s="390">
        <f t="shared" si="158"/>
        <v>0</v>
      </c>
      <c r="M289" s="390">
        <f t="shared" si="158"/>
        <v>0</v>
      </c>
      <c r="N289" s="390">
        <f t="shared" si="158"/>
        <v>0</v>
      </c>
      <c r="O289" s="390">
        <f t="shared" si="158"/>
        <v>0</v>
      </c>
      <c r="P289" s="390">
        <f t="shared" si="158"/>
        <v>0</v>
      </c>
      <c r="Q289" s="390">
        <f t="shared" si="158"/>
        <v>0</v>
      </c>
      <c r="R289" s="405">
        <f t="shared" si="158"/>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58"/>
        <v>0</v>
      </c>
      <c r="D290" s="390">
        <f t="shared" si="158"/>
        <v>0</v>
      </c>
      <c r="E290" s="390">
        <f t="shared" si="158"/>
        <v>0</v>
      </c>
      <c r="F290" s="390">
        <f t="shared" si="158"/>
        <v>0</v>
      </c>
      <c r="G290" s="390">
        <f t="shared" si="158"/>
        <v>0</v>
      </c>
      <c r="H290" s="390">
        <f t="shared" si="158"/>
        <v>0</v>
      </c>
      <c r="I290" s="390">
        <f t="shared" si="158"/>
        <v>0</v>
      </c>
      <c r="J290" s="390">
        <f t="shared" si="158"/>
        <v>0</v>
      </c>
      <c r="K290" s="390">
        <f t="shared" si="158"/>
        <v>0</v>
      </c>
      <c r="L290" s="390">
        <f t="shared" si="158"/>
        <v>0</v>
      </c>
      <c r="M290" s="390">
        <f t="shared" si="158"/>
        <v>0</v>
      </c>
      <c r="N290" s="390">
        <f t="shared" si="158"/>
        <v>0</v>
      </c>
      <c r="O290" s="390">
        <f t="shared" si="158"/>
        <v>0</v>
      </c>
      <c r="P290" s="390">
        <f t="shared" si="158"/>
        <v>0</v>
      </c>
      <c r="Q290" s="390">
        <f t="shared" si="158"/>
        <v>0</v>
      </c>
      <c r="R290" s="405">
        <f t="shared" si="158"/>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60">CHOOSE(d.Region,S291,AI291,AY291)</f>
        <v>0</v>
      </c>
      <c r="D291" s="390">
        <f t="shared" si="160"/>
        <v>0</v>
      </c>
      <c r="E291" s="390">
        <f t="shared" si="160"/>
        <v>0</v>
      </c>
      <c r="F291" s="390">
        <f t="shared" si="160"/>
        <v>0</v>
      </c>
      <c r="G291" s="390">
        <f t="shared" si="160"/>
        <v>0</v>
      </c>
      <c r="H291" s="390">
        <f t="shared" si="160"/>
        <v>0</v>
      </c>
      <c r="I291" s="390">
        <f t="shared" si="160"/>
        <v>0</v>
      </c>
      <c r="J291" s="390">
        <f t="shared" si="160"/>
        <v>0</v>
      </c>
      <c r="K291" s="390">
        <f t="shared" si="160"/>
        <v>0</v>
      </c>
      <c r="L291" s="390">
        <f t="shared" si="160"/>
        <v>0</v>
      </c>
      <c r="M291" s="390">
        <f t="shared" si="160"/>
        <v>0</v>
      </c>
      <c r="N291" s="390">
        <f t="shared" si="160"/>
        <v>0</v>
      </c>
      <c r="O291" s="390">
        <f t="shared" si="160"/>
        <v>0</v>
      </c>
      <c r="P291" s="390">
        <f t="shared" si="160"/>
        <v>0</v>
      </c>
      <c r="Q291" s="390">
        <f t="shared" si="160"/>
        <v>0</v>
      </c>
      <c r="R291" s="405">
        <f t="shared" si="160"/>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60"/>
        <v>0</v>
      </c>
      <c r="D292" s="390">
        <f t="shared" si="160"/>
        <v>0</v>
      </c>
      <c r="E292" s="390">
        <f t="shared" si="160"/>
        <v>0</v>
      </c>
      <c r="F292" s="390">
        <f t="shared" si="160"/>
        <v>0</v>
      </c>
      <c r="G292" s="390">
        <f t="shared" si="160"/>
        <v>0</v>
      </c>
      <c r="H292" s="390">
        <f t="shared" si="160"/>
        <v>0</v>
      </c>
      <c r="I292" s="390">
        <f t="shared" si="160"/>
        <v>0</v>
      </c>
      <c r="J292" s="390">
        <f t="shared" si="160"/>
        <v>0</v>
      </c>
      <c r="K292" s="390">
        <f t="shared" si="160"/>
        <v>0</v>
      </c>
      <c r="L292" s="390">
        <f t="shared" si="160"/>
        <v>0</v>
      </c>
      <c r="M292" s="390">
        <f t="shared" si="160"/>
        <v>0</v>
      </c>
      <c r="N292" s="390">
        <f t="shared" si="160"/>
        <v>0</v>
      </c>
      <c r="O292" s="390">
        <f t="shared" si="160"/>
        <v>0</v>
      </c>
      <c r="P292" s="390">
        <f t="shared" si="160"/>
        <v>0</v>
      </c>
      <c r="Q292" s="390">
        <f t="shared" si="160"/>
        <v>0</v>
      </c>
      <c r="R292" s="405">
        <f t="shared" si="160"/>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1620</v>
      </c>
      <c r="C293" s="390">
        <f t="shared" si="160"/>
        <v>0</v>
      </c>
      <c r="D293" s="390">
        <f t="shared" si="160"/>
        <v>0</v>
      </c>
      <c r="E293" s="390">
        <f t="shared" si="160"/>
        <v>0</v>
      </c>
      <c r="F293" s="390">
        <f t="shared" si="160"/>
        <v>0</v>
      </c>
      <c r="G293" s="390">
        <f t="shared" si="160"/>
        <v>0</v>
      </c>
      <c r="H293" s="390">
        <f t="shared" si="160"/>
        <v>0</v>
      </c>
      <c r="I293" s="390">
        <f t="shared" si="160"/>
        <v>0</v>
      </c>
      <c r="J293" s="390">
        <f t="shared" si="160"/>
        <v>0</v>
      </c>
      <c r="K293" s="390">
        <f t="shared" si="160"/>
        <v>0</v>
      </c>
      <c r="L293" s="390">
        <f t="shared" si="160"/>
        <v>0</v>
      </c>
      <c r="M293" s="390">
        <f t="shared" si="160"/>
        <v>0</v>
      </c>
      <c r="N293" s="390">
        <f t="shared" si="160"/>
        <v>0</v>
      </c>
      <c r="O293" s="390">
        <f t="shared" si="160"/>
        <v>0</v>
      </c>
      <c r="P293" s="390">
        <f t="shared" si="160"/>
        <v>0</v>
      </c>
      <c r="Q293" s="390">
        <f t="shared" si="160"/>
        <v>0</v>
      </c>
      <c r="R293" s="405">
        <f t="shared" si="160"/>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58"/>
        <v>0</v>
      </c>
      <c r="D294" s="391">
        <f t="shared" si="158"/>
        <v>0</v>
      </c>
      <c r="E294" s="391">
        <f t="shared" si="158"/>
        <v>0</v>
      </c>
      <c r="F294" s="391">
        <f t="shared" si="158"/>
        <v>0</v>
      </c>
      <c r="G294" s="391">
        <f t="shared" si="158"/>
        <v>0</v>
      </c>
      <c r="H294" s="391">
        <f t="shared" si="158"/>
        <v>0</v>
      </c>
      <c r="I294" s="391">
        <f t="shared" si="158"/>
        <v>0</v>
      </c>
      <c r="J294" s="391">
        <f t="shared" si="158"/>
        <v>0</v>
      </c>
      <c r="K294" s="391">
        <f t="shared" si="158"/>
        <v>0</v>
      </c>
      <c r="L294" s="391">
        <f t="shared" si="158"/>
        <v>0</v>
      </c>
      <c r="M294" s="391">
        <f t="shared" si="158"/>
        <v>0</v>
      </c>
      <c r="N294" s="391">
        <f t="shared" si="158"/>
        <v>0</v>
      </c>
      <c r="O294" s="391">
        <f t="shared" si="158"/>
        <v>0</v>
      </c>
      <c r="P294" s="391">
        <f t="shared" si="158"/>
        <v>0</v>
      </c>
      <c r="Q294" s="391">
        <f t="shared" si="158"/>
        <v>0</v>
      </c>
      <c r="R294" s="406">
        <f t="shared" si="158"/>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58"/>
        <v>0</v>
      </c>
      <c r="D295" s="388">
        <f t="shared" si="158"/>
        <v>0</v>
      </c>
      <c r="E295" s="388">
        <f t="shared" si="158"/>
        <v>0</v>
      </c>
      <c r="F295" s="388">
        <f t="shared" si="158"/>
        <v>0</v>
      </c>
      <c r="G295" s="388">
        <f t="shared" si="158"/>
        <v>0</v>
      </c>
      <c r="H295" s="388">
        <f t="shared" si="158"/>
        <v>0</v>
      </c>
      <c r="I295" s="388">
        <f t="shared" si="158"/>
        <v>0</v>
      </c>
      <c r="J295" s="388">
        <f t="shared" si="158"/>
        <v>0</v>
      </c>
      <c r="K295" s="388">
        <f t="shared" si="158"/>
        <v>0</v>
      </c>
      <c r="L295" s="388">
        <f t="shared" si="158"/>
        <v>0</v>
      </c>
      <c r="M295" s="388">
        <f t="shared" si="158"/>
        <v>0</v>
      </c>
      <c r="N295" s="388">
        <f t="shared" si="158"/>
        <v>0</v>
      </c>
      <c r="O295" s="388">
        <f t="shared" si="158"/>
        <v>0</v>
      </c>
      <c r="P295" s="388">
        <f t="shared" si="158"/>
        <v>0</v>
      </c>
      <c r="Q295" s="388">
        <f t="shared" si="158"/>
        <v>0</v>
      </c>
      <c r="R295" s="404">
        <f t="shared" si="158"/>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1353</v>
      </c>
    </row>
    <row r="296" spans="1:99" outlineLevel="1">
      <c r="B296" s="47" t="str">
        <f>$B$166&amp;""</f>
        <v>Early</v>
      </c>
      <c r="C296" s="390">
        <f t="shared" si="158"/>
        <v>0</v>
      </c>
      <c r="D296" s="390">
        <f t="shared" si="158"/>
        <v>0</v>
      </c>
      <c r="E296" s="390">
        <f t="shared" si="158"/>
        <v>0</v>
      </c>
      <c r="F296" s="390">
        <f t="shared" si="158"/>
        <v>0</v>
      </c>
      <c r="G296" s="390">
        <f t="shared" si="158"/>
        <v>0</v>
      </c>
      <c r="H296" s="390">
        <f t="shared" si="158"/>
        <v>0</v>
      </c>
      <c r="I296" s="390">
        <f t="shared" si="158"/>
        <v>0</v>
      </c>
      <c r="J296" s="390">
        <f t="shared" si="158"/>
        <v>0</v>
      </c>
      <c r="K296" s="390">
        <f t="shared" si="158"/>
        <v>0</v>
      </c>
      <c r="L296" s="390">
        <f t="shared" si="158"/>
        <v>0</v>
      </c>
      <c r="M296" s="390">
        <f t="shared" si="158"/>
        <v>0</v>
      </c>
      <c r="N296" s="390">
        <f t="shared" si="158"/>
        <v>0</v>
      </c>
      <c r="O296" s="390">
        <f t="shared" si="158"/>
        <v>0</v>
      </c>
      <c r="P296" s="390">
        <f t="shared" si="158"/>
        <v>0</v>
      </c>
      <c r="Q296" s="390">
        <f t="shared" si="158"/>
        <v>0</v>
      </c>
      <c r="R296" s="405">
        <f t="shared" si="158"/>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58"/>
        <v>0</v>
      </c>
      <c r="D297" s="390">
        <f t="shared" si="158"/>
        <v>0</v>
      </c>
      <c r="E297" s="390">
        <f t="shared" si="158"/>
        <v>0</v>
      </c>
      <c r="F297" s="390">
        <f t="shared" si="158"/>
        <v>0</v>
      </c>
      <c r="G297" s="390">
        <f t="shared" si="158"/>
        <v>0</v>
      </c>
      <c r="H297" s="390">
        <f t="shared" si="158"/>
        <v>0</v>
      </c>
      <c r="I297" s="390">
        <f t="shared" si="158"/>
        <v>0</v>
      </c>
      <c r="J297" s="390">
        <f t="shared" si="158"/>
        <v>0</v>
      </c>
      <c r="K297" s="390">
        <f t="shared" si="158"/>
        <v>0</v>
      </c>
      <c r="L297" s="390">
        <f t="shared" si="158"/>
        <v>0</v>
      </c>
      <c r="M297" s="390">
        <f t="shared" si="158"/>
        <v>0</v>
      </c>
      <c r="N297" s="390">
        <f t="shared" si="158"/>
        <v>0</v>
      </c>
      <c r="O297" s="390">
        <f t="shared" si="158"/>
        <v>0</v>
      </c>
      <c r="P297" s="390">
        <f t="shared" si="158"/>
        <v>0</v>
      </c>
      <c r="Q297" s="390">
        <f t="shared" si="158"/>
        <v>0</v>
      </c>
      <c r="R297" s="405">
        <f t="shared" si="158"/>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58"/>
        <v>0</v>
      </c>
      <c r="D298" s="390">
        <f t="shared" si="158"/>
        <v>0</v>
      </c>
      <c r="E298" s="390">
        <f t="shared" si="158"/>
        <v>0</v>
      </c>
      <c r="F298" s="390">
        <f t="shared" si="158"/>
        <v>0</v>
      </c>
      <c r="G298" s="390">
        <f t="shared" si="158"/>
        <v>0</v>
      </c>
      <c r="H298" s="390">
        <f t="shared" si="158"/>
        <v>0</v>
      </c>
      <c r="I298" s="390">
        <f t="shared" si="158"/>
        <v>0</v>
      </c>
      <c r="J298" s="390">
        <f t="shared" si="158"/>
        <v>0</v>
      </c>
      <c r="K298" s="390">
        <f t="shared" si="158"/>
        <v>0</v>
      </c>
      <c r="L298" s="390">
        <f t="shared" si="158"/>
        <v>0</v>
      </c>
      <c r="M298" s="390">
        <f t="shared" si="158"/>
        <v>0</v>
      </c>
      <c r="N298" s="390">
        <f t="shared" si="158"/>
        <v>0</v>
      </c>
      <c r="O298" s="390">
        <f t="shared" si="158"/>
        <v>0</v>
      </c>
      <c r="P298" s="390">
        <f t="shared" si="158"/>
        <v>0</v>
      </c>
      <c r="Q298" s="390">
        <f t="shared" si="158"/>
        <v>0</v>
      </c>
      <c r="R298" s="405">
        <f t="shared" si="158"/>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61">CHOOSE(d.Region,S299,AI299,AY299)</f>
        <v>0</v>
      </c>
      <c r="D299" s="390">
        <f t="shared" si="161"/>
        <v>0</v>
      </c>
      <c r="E299" s="390">
        <f t="shared" si="161"/>
        <v>0</v>
      </c>
      <c r="F299" s="390">
        <f t="shared" si="161"/>
        <v>0</v>
      </c>
      <c r="G299" s="390">
        <f t="shared" si="161"/>
        <v>0</v>
      </c>
      <c r="H299" s="390">
        <f t="shared" si="161"/>
        <v>0</v>
      </c>
      <c r="I299" s="390">
        <f t="shared" si="161"/>
        <v>0</v>
      </c>
      <c r="J299" s="390">
        <f t="shared" si="161"/>
        <v>0</v>
      </c>
      <c r="K299" s="390">
        <f t="shared" si="161"/>
        <v>0</v>
      </c>
      <c r="L299" s="390">
        <f t="shared" si="161"/>
        <v>0</v>
      </c>
      <c r="M299" s="390">
        <f t="shared" si="161"/>
        <v>0</v>
      </c>
      <c r="N299" s="390">
        <f t="shared" si="161"/>
        <v>0</v>
      </c>
      <c r="O299" s="390">
        <f t="shared" si="161"/>
        <v>0</v>
      </c>
      <c r="P299" s="390">
        <f t="shared" si="161"/>
        <v>0</v>
      </c>
      <c r="Q299" s="390">
        <f t="shared" si="161"/>
        <v>0</v>
      </c>
      <c r="R299" s="405">
        <f t="shared" si="161"/>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61"/>
        <v>0</v>
      </c>
      <c r="D300" s="390">
        <f t="shared" si="161"/>
        <v>0</v>
      </c>
      <c r="E300" s="390">
        <f t="shared" si="161"/>
        <v>0</v>
      </c>
      <c r="F300" s="390">
        <f t="shared" si="161"/>
        <v>0</v>
      </c>
      <c r="G300" s="390">
        <f t="shared" si="161"/>
        <v>0</v>
      </c>
      <c r="H300" s="390">
        <f t="shared" si="161"/>
        <v>0</v>
      </c>
      <c r="I300" s="390">
        <f t="shared" si="161"/>
        <v>0</v>
      </c>
      <c r="J300" s="390">
        <f t="shared" si="161"/>
        <v>0</v>
      </c>
      <c r="K300" s="390">
        <f t="shared" si="161"/>
        <v>0</v>
      </c>
      <c r="L300" s="390">
        <f t="shared" si="161"/>
        <v>0</v>
      </c>
      <c r="M300" s="390">
        <f t="shared" si="161"/>
        <v>0</v>
      </c>
      <c r="N300" s="390">
        <f t="shared" si="161"/>
        <v>0</v>
      </c>
      <c r="O300" s="390">
        <f t="shared" si="161"/>
        <v>0</v>
      </c>
      <c r="P300" s="390">
        <f t="shared" si="161"/>
        <v>0</v>
      </c>
      <c r="Q300" s="390">
        <f t="shared" si="161"/>
        <v>0</v>
      </c>
      <c r="R300" s="405">
        <f t="shared" si="161"/>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1620</v>
      </c>
      <c r="C301" s="390">
        <f t="shared" si="161"/>
        <v>0</v>
      </c>
      <c r="D301" s="390">
        <f t="shared" si="161"/>
        <v>0</v>
      </c>
      <c r="E301" s="390">
        <f t="shared" si="161"/>
        <v>0</v>
      </c>
      <c r="F301" s="390">
        <f t="shared" si="161"/>
        <v>0</v>
      </c>
      <c r="G301" s="390">
        <f t="shared" si="161"/>
        <v>0</v>
      </c>
      <c r="H301" s="390">
        <f t="shared" si="161"/>
        <v>0</v>
      </c>
      <c r="I301" s="390">
        <f t="shared" si="161"/>
        <v>0</v>
      </c>
      <c r="J301" s="390">
        <f t="shared" si="161"/>
        <v>0</v>
      </c>
      <c r="K301" s="390">
        <f t="shared" si="161"/>
        <v>0</v>
      </c>
      <c r="L301" s="390">
        <f t="shared" si="161"/>
        <v>0</v>
      </c>
      <c r="M301" s="390">
        <f t="shared" si="161"/>
        <v>0</v>
      </c>
      <c r="N301" s="390">
        <f t="shared" si="161"/>
        <v>0</v>
      </c>
      <c r="O301" s="390">
        <f t="shared" si="161"/>
        <v>0</v>
      </c>
      <c r="P301" s="390">
        <f t="shared" si="161"/>
        <v>0</v>
      </c>
      <c r="Q301" s="390">
        <f t="shared" si="161"/>
        <v>0</v>
      </c>
      <c r="R301" s="405">
        <f t="shared" si="161"/>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58"/>
        <v>0</v>
      </c>
      <c r="D302" s="391">
        <f t="shared" si="158"/>
        <v>0</v>
      </c>
      <c r="E302" s="391">
        <f t="shared" si="158"/>
        <v>0</v>
      </c>
      <c r="F302" s="391">
        <f t="shared" si="158"/>
        <v>0</v>
      </c>
      <c r="G302" s="391">
        <f t="shared" si="158"/>
        <v>0</v>
      </c>
      <c r="H302" s="391">
        <f t="shared" si="158"/>
        <v>0</v>
      </c>
      <c r="I302" s="391">
        <f t="shared" si="158"/>
        <v>0</v>
      </c>
      <c r="J302" s="391">
        <f t="shared" si="158"/>
        <v>0</v>
      </c>
      <c r="K302" s="391">
        <f t="shared" si="158"/>
        <v>0</v>
      </c>
      <c r="L302" s="391">
        <f t="shared" si="158"/>
        <v>0</v>
      </c>
      <c r="M302" s="391">
        <f t="shared" si="158"/>
        <v>0</v>
      </c>
      <c r="N302" s="391">
        <f t="shared" si="158"/>
        <v>0</v>
      </c>
      <c r="O302" s="391">
        <f t="shared" si="158"/>
        <v>0</v>
      </c>
      <c r="P302" s="391">
        <f t="shared" si="158"/>
        <v>0</v>
      </c>
      <c r="Q302" s="391">
        <f t="shared" si="158"/>
        <v>0</v>
      </c>
      <c r="R302" s="406">
        <f t="shared" si="158"/>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1644</v>
      </c>
      <c r="B303" s="46" t="str">
        <f>"Timing 1 - Wean to Join
"&amp;$B$165&amp;""</f>
        <v>Timing 1 - Wean to Join
Standard (7mo)</v>
      </c>
      <c r="C303" s="388">
        <f t="shared" ref="C303:C326" si="162">CHOOSE(d.Region,S303,AI303,AY303)</f>
        <v>0</v>
      </c>
      <c r="D303" s="388">
        <f t="shared" ref="D303:D326" si="163">CHOOSE(d.Region,T303,AJ303,AZ303)</f>
        <v>0</v>
      </c>
      <c r="E303" s="388">
        <f t="shared" ref="E303:E326" si="164">CHOOSE(d.Region,U303,AK303,BA303)</f>
        <v>0</v>
      </c>
      <c r="F303" s="388">
        <f t="shared" ref="F303:F326" si="165">CHOOSE(d.Region,V303,AL303,BB303)</f>
        <v>0</v>
      </c>
      <c r="G303" s="388">
        <f t="shared" ref="G303:G326" si="166">CHOOSE(d.Region,W303,AM303,BC303)</f>
        <v>0</v>
      </c>
      <c r="H303" s="388">
        <f t="shared" ref="H303:H326" si="167">CHOOSE(d.Region,X303,AN303,BD303)</f>
        <v>0</v>
      </c>
      <c r="I303" s="388">
        <f t="shared" ref="I303:I326" si="168">CHOOSE(d.Region,Y303,AO303,BE303)</f>
        <v>0</v>
      </c>
      <c r="J303" s="388">
        <f t="shared" ref="J303:J326" si="169">CHOOSE(d.Region,Z303,AP303,BF303)</f>
        <v>0</v>
      </c>
      <c r="K303" s="388">
        <f t="shared" ref="K303:K326" si="170">CHOOSE(d.Region,AA303,AQ303,BG303)</f>
        <v>0</v>
      </c>
      <c r="L303" s="388">
        <f t="shared" ref="L303:L326" si="171">CHOOSE(d.Region,AB303,AR303,BH303)</f>
        <v>0</v>
      </c>
      <c r="M303" s="388">
        <f t="shared" ref="M303:M326" si="172">CHOOSE(d.Region,AC303,AS303,BI303)</f>
        <v>0</v>
      </c>
      <c r="N303" s="388">
        <f t="shared" ref="N303:N326" si="173">CHOOSE(d.Region,AD303,AT303,BJ303)</f>
        <v>0</v>
      </c>
      <c r="O303" s="388">
        <f t="shared" ref="O303:O326" si="174">CHOOSE(d.Region,AE303,AU303,BK303)</f>
        <v>0</v>
      </c>
      <c r="P303" s="388">
        <f t="shared" ref="P303:P326" si="175">CHOOSE(d.Region,AF303,AV303,BL303)</f>
        <v>0</v>
      </c>
      <c r="Q303" s="388">
        <f t="shared" ref="Q303:Q326" si="176">CHOOSE(d.Region,AG303,AW303,BM303)</f>
        <v>0</v>
      </c>
      <c r="R303" s="404">
        <f t="shared" ref="R303:R326" si="177">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1353</v>
      </c>
    </row>
    <row r="304" spans="1:99" outlineLevel="1">
      <c r="B304" s="47" t="str">
        <f>$B$166&amp;""</f>
        <v>Early</v>
      </c>
      <c r="C304" s="390">
        <f t="shared" si="162"/>
        <v>0</v>
      </c>
      <c r="D304" s="390">
        <f t="shared" si="163"/>
        <v>0</v>
      </c>
      <c r="E304" s="390">
        <f t="shared" si="164"/>
        <v>0</v>
      </c>
      <c r="F304" s="390">
        <f t="shared" si="165"/>
        <v>0</v>
      </c>
      <c r="G304" s="390">
        <f t="shared" si="166"/>
        <v>0</v>
      </c>
      <c r="H304" s="390">
        <f t="shared" si="167"/>
        <v>0</v>
      </c>
      <c r="I304" s="390">
        <f t="shared" si="168"/>
        <v>0</v>
      </c>
      <c r="J304" s="390">
        <f t="shared" si="169"/>
        <v>0</v>
      </c>
      <c r="K304" s="390">
        <f t="shared" si="170"/>
        <v>0</v>
      </c>
      <c r="L304" s="390">
        <f t="shared" si="171"/>
        <v>0</v>
      </c>
      <c r="M304" s="390">
        <f t="shared" si="172"/>
        <v>0</v>
      </c>
      <c r="N304" s="390">
        <f t="shared" si="173"/>
        <v>0</v>
      </c>
      <c r="O304" s="390">
        <f t="shared" si="174"/>
        <v>0</v>
      </c>
      <c r="P304" s="390">
        <f t="shared" si="175"/>
        <v>0</v>
      </c>
      <c r="Q304" s="390">
        <f t="shared" si="176"/>
        <v>0</v>
      </c>
      <c r="R304" s="405">
        <f t="shared" si="177"/>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62"/>
        <v>0</v>
      </c>
      <c r="D305" s="390">
        <f t="shared" si="163"/>
        <v>0</v>
      </c>
      <c r="E305" s="390">
        <f t="shared" si="164"/>
        <v>0</v>
      </c>
      <c r="F305" s="390">
        <f t="shared" si="165"/>
        <v>0</v>
      </c>
      <c r="G305" s="390">
        <f t="shared" si="166"/>
        <v>0</v>
      </c>
      <c r="H305" s="390">
        <f t="shared" si="167"/>
        <v>0</v>
      </c>
      <c r="I305" s="390">
        <f t="shared" si="168"/>
        <v>0</v>
      </c>
      <c r="J305" s="390">
        <f t="shared" si="169"/>
        <v>0</v>
      </c>
      <c r="K305" s="390">
        <f t="shared" si="170"/>
        <v>0</v>
      </c>
      <c r="L305" s="390">
        <f t="shared" si="171"/>
        <v>0</v>
      </c>
      <c r="M305" s="390">
        <f t="shared" si="172"/>
        <v>0</v>
      </c>
      <c r="N305" s="390">
        <f t="shared" si="173"/>
        <v>0</v>
      </c>
      <c r="O305" s="390">
        <f t="shared" si="174"/>
        <v>0</v>
      </c>
      <c r="P305" s="390">
        <f t="shared" si="175"/>
        <v>0</v>
      </c>
      <c r="Q305" s="390">
        <f t="shared" si="176"/>
        <v>0</v>
      </c>
      <c r="R305" s="405">
        <f t="shared" si="177"/>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62"/>
        <v>0</v>
      </c>
      <c r="D306" s="390">
        <f t="shared" si="163"/>
        <v>0</v>
      </c>
      <c r="E306" s="390">
        <f t="shared" si="164"/>
        <v>0</v>
      </c>
      <c r="F306" s="390">
        <f t="shared" si="165"/>
        <v>0</v>
      </c>
      <c r="G306" s="390">
        <f t="shared" si="166"/>
        <v>0</v>
      </c>
      <c r="H306" s="390">
        <f t="shared" si="167"/>
        <v>0</v>
      </c>
      <c r="I306" s="390">
        <f t="shared" si="168"/>
        <v>0</v>
      </c>
      <c r="J306" s="390">
        <f t="shared" si="169"/>
        <v>0</v>
      </c>
      <c r="K306" s="390">
        <f t="shared" si="170"/>
        <v>0</v>
      </c>
      <c r="L306" s="390">
        <f t="shared" si="171"/>
        <v>0</v>
      </c>
      <c r="M306" s="390">
        <f t="shared" si="172"/>
        <v>0</v>
      </c>
      <c r="N306" s="390">
        <f t="shared" si="173"/>
        <v>0</v>
      </c>
      <c r="O306" s="390">
        <f t="shared" si="174"/>
        <v>0</v>
      </c>
      <c r="P306" s="390">
        <f t="shared" si="175"/>
        <v>0</v>
      </c>
      <c r="Q306" s="390">
        <f t="shared" si="176"/>
        <v>0</v>
      </c>
      <c r="R306" s="405">
        <f t="shared" si="177"/>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1487</v>
      </c>
      <c r="C307" s="390">
        <f t="shared" si="162"/>
        <v>0</v>
      </c>
      <c r="D307" s="390">
        <f t="shared" si="163"/>
        <v>0</v>
      </c>
      <c r="E307" s="390">
        <f t="shared" si="164"/>
        <v>0</v>
      </c>
      <c r="F307" s="390">
        <f t="shared" si="165"/>
        <v>0</v>
      </c>
      <c r="G307" s="390">
        <f t="shared" si="166"/>
        <v>0</v>
      </c>
      <c r="H307" s="390">
        <f t="shared" si="167"/>
        <v>0</v>
      </c>
      <c r="I307" s="390">
        <f t="shared" si="168"/>
        <v>0</v>
      </c>
      <c r="J307" s="390">
        <f t="shared" si="169"/>
        <v>0</v>
      </c>
      <c r="K307" s="390">
        <f t="shared" si="170"/>
        <v>0</v>
      </c>
      <c r="L307" s="390">
        <f t="shared" si="171"/>
        <v>0</v>
      </c>
      <c r="M307" s="390">
        <f t="shared" si="172"/>
        <v>0</v>
      </c>
      <c r="N307" s="390">
        <f t="shared" si="173"/>
        <v>0</v>
      </c>
      <c r="O307" s="390">
        <f t="shared" si="174"/>
        <v>0</v>
      </c>
      <c r="P307" s="390">
        <f t="shared" si="175"/>
        <v>0</v>
      </c>
      <c r="Q307" s="390">
        <f t="shared" si="176"/>
        <v>0</v>
      </c>
      <c r="R307" s="405">
        <f t="shared" si="177"/>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62"/>
        <v>0</v>
      </c>
      <c r="D308" s="390">
        <f t="shared" si="163"/>
        <v>0</v>
      </c>
      <c r="E308" s="390">
        <f t="shared" si="164"/>
        <v>0</v>
      </c>
      <c r="F308" s="390">
        <f t="shared" si="165"/>
        <v>0</v>
      </c>
      <c r="G308" s="390">
        <f t="shared" si="166"/>
        <v>0</v>
      </c>
      <c r="H308" s="390">
        <f t="shared" si="167"/>
        <v>0</v>
      </c>
      <c r="I308" s="390">
        <f t="shared" si="168"/>
        <v>0</v>
      </c>
      <c r="J308" s="390">
        <f t="shared" si="169"/>
        <v>0</v>
      </c>
      <c r="K308" s="390">
        <f t="shared" si="170"/>
        <v>0</v>
      </c>
      <c r="L308" s="390">
        <f t="shared" si="171"/>
        <v>0</v>
      </c>
      <c r="M308" s="390">
        <f t="shared" si="172"/>
        <v>0</v>
      </c>
      <c r="N308" s="390">
        <f t="shared" si="173"/>
        <v>0</v>
      </c>
      <c r="O308" s="390">
        <f t="shared" si="174"/>
        <v>0</v>
      </c>
      <c r="P308" s="390">
        <f t="shared" si="175"/>
        <v>0</v>
      </c>
      <c r="Q308" s="390">
        <f t="shared" si="176"/>
        <v>0</v>
      </c>
      <c r="R308" s="405">
        <f t="shared" si="177"/>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1620</v>
      </c>
      <c r="C309" s="390">
        <f t="shared" si="162"/>
        <v>0</v>
      </c>
      <c r="D309" s="390">
        <f t="shared" si="163"/>
        <v>0</v>
      </c>
      <c r="E309" s="390">
        <f t="shared" si="164"/>
        <v>0</v>
      </c>
      <c r="F309" s="390">
        <f t="shared" si="165"/>
        <v>0</v>
      </c>
      <c r="G309" s="390">
        <f t="shared" si="166"/>
        <v>0</v>
      </c>
      <c r="H309" s="390">
        <f t="shared" si="167"/>
        <v>0</v>
      </c>
      <c r="I309" s="390">
        <f t="shared" si="168"/>
        <v>0</v>
      </c>
      <c r="J309" s="390">
        <f t="shared" si="169"/>
        <v>0</v>
      </c>
      <c r="K309" s="390">
        <f t="shared" si="170"/>
        <v>0</v>
      </c>
      <c r="L309" s="390">
        <f t="shared" si="171"/>
        <v>0</v>
      </c>
      <c r="M309" s="390">
        <f t="shared" si="172"/>
        <v>0</v>
      </c>
      <c r="N309" s="390">
        <f t="shared" si="173"/>
        <v>0</v>
      </c>
      <c r="O309" s="390">
        <f t="shared" si="174"/>
        <v>0</v>
      </c>
      <c r="P309" s="390">
        <f t="shared" si="175"/>
        <v>0</v>
      </c>
      <c r="Q309" s="390">
        <f t="shared" si="176"/>
        <v>0</v>
      </c>
      <c r="R309" s="405">
        <f t="shared" si="177"/>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62"/>
        <v>0</v>
      </c>
      <c r="D310" s="391">
        <f t="shared" si="163"/>
        <v>0</v>
      </c>
      <c r="E310" s="391">
        <f t="shared" si="164"/>
        <v>0</v>
      </c>
      <c r="F310" s="391">
        <f t="shared" si="165"/>
        <v>0</v>
      </c>
      <c r="G310" s="391">
        <f t="shared" si="166"/>
        <v>0</v>
      </c>
      <c r="H310" s="391">
        <f t="shared" si="167"/>
        <v>0</v>
      </c>
      <c r="I310" s="391">
        <f t="shared" si="168"/>
        <v>0</v>
      </c>
      <c r="J310" s="391">
        <f t="shared" si="169"/>
        <v>0</v>
      </c>
      <c r="K310" s="391">
        <f t="shared" si="170"/>
        <v>0</v>
      </c>
      <c r="L310" s="391">
        <f t="shared" si="171"/>
        <v>0</v>
      </c>
      <c r="M310" s="391">
        <f t="shared" si="172"/>
        <v>0</v>
      </c>
      <c r="N310" s="391">
        <f t="shared" si="173"/>
        <v>0</v>
      </c>
      <c r="O310" s="391">
        <f t="shared" si="174"/>
        <v>0</v>
      </c>
      <c r="P310" s="391">
        <f t="shared" si="175"/>
        <v>0</v>
      </c>
      <c r="Q310" s="391">
        <f t="shared" si="176"/>
        <v>0</v>
      </c>
      <c r="R310" s="406">
        <f t="shared" si="177"/>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62"/>
        <v>0</v>
      </c>
      <c r="D311" s="388">
        <f t="shared" si="163"/>
        <v>0</v>
      </c>
      <c r="E311" s="388">
        <f t="shared" si="164"/>
        <v>0</v>
      </c>
      <c r="F311" s="388">
        <f t="shared" si="165"/>
        <v>0</v>
      </c>
      <c r="G311" s="388">
        <f t="shared" si="166"/>
        <v>0</v>
      </c>
      <c r="H311" s="388">
        <f t="shared" si="167"/>
        <v>0</v>
      </c>
      <c r="I311" s="388">
        <f t="shared" si="168"/>
        <v>0</v>
      </c>
      <c r="J311" s="388">
        <f t="shared" si="169"/>
        <v>0</v>
      </c>
      <c r="K311" s="388">
        <f t="shared" si="170"/>
        <v>0</v>
      </c>
      <c r="L311" s="388">
        <f t="shared" si="171"/>
        <v>0</v>
      </c>
      <c r="M311" s="388">
        <f t="shared" si="172"/>
        <v>0</v>
      </c>
      <c r="N311" s="388">
        <f t="shared" si="173"/>
        <v>0</v>
      </c>
      <c r="O311" s="388">
        <f t="shared" si="174"/>
        <v>0</v>
      </c>
      <c r="P311" s="388">
        <f t="shared" si="175"/>
        <v>0</v>
      </c>
      <c r="Q311" s="388">
        <f t="shared" si="176"/>
        <v>0</v>
      </c>
      <c r="R311" s="404">
        <f t="shared" si="177"/>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1353</v>
      </c>
    </row>
    <row r="312" spans="2:99">
      <c r="B312" s="47" t="str">
        <f>$B$166&amp;""</f>
        <v>Early</v>
      </c>
      <c r="C312" s="390">
        <f t="shared" si="162"/>
        <v>0</v>
      </c>
      <c r="D312" s="390">
        <f t="shared" si="163"/>
        <v>0</v>
      </c>
      <c r="E312" s="390">
        <f t="shared" si="164"/>
        <v>0</v>
      </c>
      <c r="F312" s="390">
        <f t="shared" si="165"/>
        <v>0</v>
      </c>
      <c r="G312" s="390">
        <f t="shared" si="166"/>
        <v>0</v>
      </c>
      <c r="H312" s="390">
        <f t="shared" si="167"/>
        <v>0</v>
      </c>
      <c r="I312" s="390">
        <f t="shared" si="168"/>
        <v>0</v>
      </c>
      <c r="J312" s="390">
        <f t="shared" si="169"/>
        <v>0</v>
      </c>
      <c r="K312" s="390">
        <f t="shared" si="170"/>
        <v>0</v>
      </c>
      <c r="L312" s="390">
        <f t="shared" si="171"/>
        <v>0</v>
      </c>
      <c r="M312" s="390">
        <f t="shared" si="172"/>
        <v>0</v>
      </c>
      <c r="N312" s="390">
        <f t="shared" si="173"/>
        <v>0</v>
      </c>
      <c r="O312" s="390">
        <f t="shared" si="174"/>
        <v>0</v>
      </c>
      <c r="P312" s="390">
        <f t="shared" si="175"/>
        <v>0</v>
      </c>
      <c r="Q312" s="390">
        <f t="shared" si="176"/>
        <v>0</v>
      </c>
      <c r="R312" s="405">
        <f t="shared" si="177"/>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62"/>
        <v>0</v>
      </c>
      <c r="D313" s="390">
        <f t="shared" si="163"/>
        <v>0</v>
      </c>
      <c r="E313" s="390">
        <f t="shared" si="164"/>
        <v>0</v>
      </c>
      <c r="F313" s="390">
        <f t="shared" si="165"/>
        <v>0</v>
      </c>
      <c r="G313" s="390">
        <f t="shared" si="166"/>
        <v>0</v>
      </c>
      <c r="H313" s="390">
        <f t="shared" si="167"/>
        <v>0</v>
      </c>
      <c r="I313" s="390">
        <f t="shared" si="168"/>
        <v>0</v>
      </c>
      <c r="J313" s="390">
        <f t="shared" si="169"/>
        <v>0</v>
      </c>
      <c r="K313" s="390">
        <f t="shared" si="170"/>
        <v>0</v>
      </c>
      <c r="L313" s="390">
        <f t="shared" si="171"/>
        <v>0</v>
      </c>
      <c r="M313" s="390">
        <f t="shared" si="172"/>
        <v>0</v>
      </c>
      <c r="N313" s="390">
        <f t="shared" si="173"/>
        <v>0</v>
      </c>
      <c r="O313" s="390">
        <f t="shared" si="174"/>
        <v>0</v>
      </c>
      <c r="P313" s="390">
        <f t="shared" si="175"/>
        <v>0</v>
      </c>
      <c r="Q313" s="390">
        <f t="shared" si="176"/>
        <v>0</v>
      </c>
      <c r="R313" s="405">
        <f t="shared" si="177"/>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62"/>
        <v>0</v>
      </c>
      <c r="D314" s="390">
        <f t="shared" si="163"/>
        <v>0</v>
      </c>
      <c r="E314" s="390">
        <f t="shared" si="164"/>
        <v>0</v>
      </c>
      <c r="F314" s="390">
        <f t="shared" si="165"/>
        <v>0</v>
      </c>
      <c r="G314" s="390">
        <f t="shared" si="166"/>
        <v>0</v>
      </c>
      <c r="H314" s="390">
        <f t="shared" si="167"/>
        <v>0</v>
      </c>
      <c r="I314" s="390">
        <f t="shared" si="168"/>
        <v>0</v>
      </c>
      <c r="J314" s="390">
        <f t="shared" si="169"/>
        <v>0</v>
      </c>
      <c r="K314" s="390">
        <f t="shared" si="170"/>
        <v>0</v>
      </c>
      <c r="L314" s="390">
        <f t="shared" si="171"/>
        <v>0</v>
      </c>
      <c r="M314" s="390">
        <f t="shared" si="172"/>
        <v>0</v>
      </c>
      <c r="N314" s="390">
        <f t="shared" si="173"/>
        <v>0</v>
      </c>
      <c r="O314" s="390">
        <f t="shared" si="174"/>
        <v>0</v>
      </c>
      <c r="P314" s="390">
        <f t="shared" si="175"/>
        <v>0</v>
      </c>
      <c r="Q314" s="390">
        <f t="shared" si="176"/>
        <v>0</v>
      </c>
      <c r="R314" s="405">
        <f t="shared" si="177"/>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62"/>
        <v>0</v>
      </c>
      <c r="D315" s="390">
        <f t="shared" si="163"/>
        <v>0</v>
      </c>
      <c r="E315" s="390">
        <f t="shared" si="164"/>
        <v>0</v>
      </c>
      <c r="F315" s="390">
        <f t="shared" si="165"/>
        <v>0</v>
      </c>
      <c r="G315" s="390">
        <f t="shared" si="166"/>
        <v>0</v>
      </c>
      <c r="H315" s="390">
        <f t="shared" si="167"/>
        <v>0</v>
      </c>
      <c r="I315" s="390">
        <f t="shared" si="168"/>
        <v>0</v>
      </c>
      <c r="J315" s="390">
        <f t="shared" si="169"/>
        <v>0</v>
      </c>
      <c r="K315" s="390">
        <f t="shared" si="170"/>
        <v>0</v>
      </c>
      <c r="L315" s="390">
        <f t="shared" si="171"/>
        <v>0</v>
      </c>
      <c r="M315" s="390">
        <f t="shared" si="172"/>
        <v>0</v>
      </c>
      <c r="N315" s="390">
        <f t="shared" si="173"/>
        <v>0</v>
      </c>
      <c r="O315" s="390">
        <f t="shared" si="174"/>
        <v>0</v>
      </c>
      <c r="P315" s="390">
        <f t="shared" si="175"/>
        <v>0</v>
      </c>
      <c r="Q315" s="390">
        <f t="shared" si="176"/>
        <v>0</v>
      </c>
      <c r="R315" s="405">
        <f t="shared" si="177"/>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62"/>
        <v>0</v>
      </c>
      <c r="D316" s="390">
        <f t="shared" si="163"/>
        <v>0</v>
      </c>
      <c r="E316" s="390">
        <f t="shared" si="164"/>
        <v>0</v>
      </c>
      <c r="F316" s="390">
        <f t="shared" si="165"/>
        <v>0</v>
      </c>
      <c r="G316" s="390">
        <f t="shared" si="166"/>
        <v>0</v>
      </c>
      <c r="H316" s="390">
        <f t="shared" si="167"/>
        <v>0</v>
      </c>
      <c r="I316" s="390">
        <f t="shared" si="168"/>
        <v>0</v>
      </c>
      <c r="J316" s="390">
        <f t="shared" si="169"/>
        <v>0</v>
      </c>
      <c r="K316" s="390">
        <f t="shared" si="170"/>
        <v>0</v>
      </c>
      <c r="L316" s="390">
        <f t="shared" si="171"/>
        <v>0</v>
      </c>
      <c r="M316" s="390">
        <f t="shared" si="172"/>
        <v>0</v>
      </c>
      <c r="N316" s="390">
        <f t="shared" si="173"/>
        <v>0</v>
      </c>
      <c r="O316" s="390">
        <f t="shared" si="174"/>
        <v>0</v>
      </c>
      <c r="P316" s="390">
        <f t="shared" si="175"/>
        <v>0</v>
      </c>
      <c r="Q316" s="390">
        <f t="shared" si="176"/>
        <v>0</v>
      </c>
      <c r="R316" s="405">
        <f t="shared" si="177"/>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1620</v>
      </c>
      <c r="C317" s="390">
        <f t="shared" si="162"/>
        <v>0</v>
      </c>
      <c r="D317" s="390">
        <f t="shared" si="163"/>
        <v>0</v>
      </c>
      <c r="E317" s="390">
        <f t="shared" si="164"/>
        <v>0</v>
      </c>
      <c r="F317" s="390">
        <f t="shared" si="165"/>
        <v>0</v>
      </c>
      <c r="G317" s="390">
        <f t="shared" si="166"/>
        <v>0</v>
      </c>
      <c r="H317" s="390">
        <f t="shared" si="167"/>
        <v>0</v>
      </c>
      <c r="I317" s="390">
        <f t="shared" si="168"/>
        <v>0</v>
      </c>
      <c r="J317" s="390">
        <f t="shared" si="169"/>
        <v>0</v>
      </c>
      <c r="K317" s="390">
        <f t="shared" si="170"/>
        <v>0</v>
      </c>
      <c r="L317" s="390">
        <f t="shared" si="171"/>
        <v>0</v>
      </c>
      <c r="M317" s="390">
        <f t="shared" si="172"/>
        <v>0</v>
      </c>
      <c r="N317" s="390">
        <f t="shared" si="173"/>
        <v>0</v>
      </c>
      <c r="O317" s="390">
        <f t="shared" si="174"/>
        <v>0</v>
      </c>
      <c r="P317" s="390">
        <f t="shared" si="175"/>
        <v>0</v>
      </c>
      <c r="Q317" s="390">
        <f t="shared" si="176"/>
        <v>0</v>
      </c>
      <c r="R317" s="405">
        <f t="shared" si="177"/>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62"/>
        <v>0</v>
      </c>
      <c r="D318" s="391">
        <f t="shared" si="163"/>
        <v>0</v>
      </c>
      <c r="E318" s="391">
        <f t="shared" si="164"/>
        <v>0</v>
      </c>
      <c r="F318" s="391">
        <f t="shared" si="165"/>
        <v>0</v>
      </c>
      <c r="G318" s="391">
        <f t="shared" si="166"/>
        <v>0</v>
      </c>
      <c r="H318" s="391">
        <f t="shared" si="167"/>
        <v>0</v>
      </c>
      <c r="I318" s="391">
        <f t="shared" si="168"/>
        <v>0</v>
      </c>
      <c r="J318" s="391">
        <f t="shared" si="169"/>
        <v>0</v>
      </c>
      <c r="K318" s="391">
        <f t="shared" si="170"/>
        <v>0</v>
      </c>
      <c r="L318" s="391">
        <f t="shared" si="171"/>
        <v>0</v>
      </c>
      <c r="M318" s="391">
        <f t="shared" si="172"/>
        <v>0</v>
      </c>
      <c r="N318" s="391">
        <f t="shared" si="173"/>
        <v>0</v>
      </c>
      <c r="O318" s="391">
        <f t="shared" si="174"/>
        <v>0</v>
      </c>
      <c r="P318" s="391">
        <f t="shared" si="175"/>
        <v>0</v>
      </c>
      <c r="Q318" s="391">
        <f t="shared" si="176"/>
        <v>0</v>
      </c>
      <c r="R318" s="406">
        <f t="shared" si="177"/>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62"/>
        <v>0</v>
      </c>
      <c r="D319" s="388">
        <f t="shared" si="163"/>
        <v>0</v>
      </c>
      <c r="E319" s="388">
        <f t="shared" si="164"/>
        <v>0</v>
      </c>
      <c r="F319" s="388">
        <f t="shared" si="165"/>
        <v>0</v>
      </c>
      <c r="G319" s="388">
        <f t="shared" si="166"/>
        <v>0</v>
      </c>
      <c r="H319" s="388">
        <f t="shared" si="167"/>
        <v>0</v>
      </c>
      <c r="I319" s="388">
        <f t="shared" si="168"/>
        <v>0</v>
      </c>
      <c r="J319" s="388">
        <f t="shared" si="169"/>
        <v>0</v>
      </c>
      <c r="K319" s="388">
        <f t="shared" si="170"/>
        <v>0</v>
      </c>
      <c r="L319" s="388">
        <f t="shared" si="171"/>
        <v>0</v>
      </c>
      <c r="M319" s="388">
        <f t="shared" si="172"/>
        <v>0</v>
      </c>
      <c r="N319" s="388">
        <f t="shared" si="173"/>
        <v>0</v>
      </c>
      <c r="O319" s="388">
        <f t="shared" si="174"/>
        <v>0</v>
      </c>
      <c r="P319" s="388">
        <f t="shared" si="175"/>
        <v>0</v>
      </c>
      <c r="Q319" s="388">
        <f t="shared" si="176"/>
        <v>0</v>
      </c>
      <c r="R319" s="404">
        <f t="shared" si="177"/>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1353</v>
      </c>
    </row>
    <row r="320" spans="2:99" outlineLevel="1">
      <c r="B320" s="47" t="str">
        <f>$B$166&amp;""</f>
        <v>Early</v>
      </c>
      <c r="C320" s="390">
        <f t="shared" si="162"/>
        <v>0</v>
      </c>
      <c r="D320" s="390">
        <f t="shared" si="163"/>
        <v>0</v>
      </c>
      <c r="E320" s="390">
        <f t="shared" si="164"/>
        <v>0</v>
      </c>
      <c r="F320" s="390">
        <f t="shared" si="165"/>
        <v>0</v>
      </c>
      <c r="G320" s="390">
        <f t="shared" si="166"/>
        <v>0</v>
      </c>
      <c r="H320" s="390">
        <f t="shared" si="167"/>
        <v>0</v>
      </c>
      <c r="I320" s="390">
        <f t="shared" si="168"/>
        <v>0</v>
      </c>
      <c r="J320" s="390">
        <f t="shared" si="169"/>
        <v>0</v>
      </c>
      <c r="K320" s="390">
        <f t="shared" si="170"/>
        <v>0</v>
      </c>
      <c r="L320" s="390">
        <f t="shared" si="171"/>
        <v>0</v>
      </c>
      <c r="M320" s="390">
        <f t="shared" si="172"/>
        <v>0</v>
      </c>
      <c r="N320" s="390">
        <f t="shared" si="173"/>
        <v>0</v>
      </c>
      <c r="O320" s="390">
        <f t="shared" si="174"/>
        <v>0</v>
      </c>
      <c r="P320" s="390">
        <f t="shared" si="175"/>
        <v>0</v>
      </c>
      <c r="Q320" s="390">
        <f t="shared" si="176"/>
        <v>0</v>
      </c>
      <c r="R320" s="405">
        <f t="shared" si="177"/>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62"/>
        <v>0</v>
      </c>
      <c r="D321" s="390">
        <f t="shared" si="163"/>
        <v>0</v>
      </c>
      <c r="E321" s="390">
        <f t="shared" si="164"/>
        <v>0</v>
      </c>
      <c r="F321" s="390">
        <f t="shared" si="165"/>
        <v>0</v>
      </c>
      <c r="G321" s="390">
        <f t="shared" si="166"/>
        <v>0</v>
      </c>
      <c r="H321" s="390">
        <f t="shared" si="167"/>
        <v>0</v>
      </c>
      <c r="I321" s="390">
        <f t="shared" si="168"/>
        <v>0</v>
      </c>
      <c r="J321" s="390">
        <f t="shared" si="169"/>
        <v>0</v>
      </c>
      <c r="K321" s="390">
        <f t="shared" si="170"/>
        <v>0</v>
      </c>
      <c r="L321" s="390">
        <f t="shared" si="171"/>
        <v>0</v>
      </c>
      <c r="M321" s="390">
        <f t="shared" si="172"/>
        <v>0</v>
      </c>
      <c r="N321" s="390">
        <f t="shared" si="173"/>
        <v>0</v>
      </c>
      <c r="O321" s="390">
        <f t="shared" si="174"/>
        <v>0</v>
      </c>
      <c r="P321" s="390">
        <f t="shared" si="175"/>
        <v>0</v>
      </c>
      <c r="Q321" s="390">
        <f t="shared" si="176"/>
        <v>0</v>
      </c>
      <c r="R321" s="405">
        <f t="shared" si="177"/>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62"/>
        <v>0</v>
      </c>
      <c r="D322" s="390">
        <f t="shared" si="163"/>
        <v>0</v>
      </c>
      <c r="E322" s="390">
        <f t="shared" si="164"/>
        <v>0</v>
      </c>
      <c r="F322" s="390">
        <f t="shared" si="165"/>
        <v>0</v>
      </c>
      <c r="G322" s="390">
        <f t="shared" si="166"/>
        <v>0</v>
      </c>
      <c r="H322" s="390">
        <f t="shared" si="167"/>
        <v>0</v>
      </c>
      <c r="I322" s="390">
        <f t="shared" si="168"/>
        <v>0</v>
      </c>
      <c r="J322" s="390">
        <f t="shared" si="169"/>
        <v>0</v>
      </c>
      <c r="K322" s="390">
        <f t="shared" si="170"/>
        <v>0</v>
      </c>
      <c r="L322" s="390">
        <f t="shared" si="171"/>
        <v>0</v>
      </c>
      <c r="M322" s="390">
        <f t="shared" si="172"/>
        <v>0</v>
      </c>
      <c r="N322" s="390">
        <f t="shared" si="173"/>
        <v>0</v>
      </c>
      <c r="O322" s="390">
        <f t="shared" si="174"/>
        <v>0</v>
      </c>
      <c r="P322" s="390">
        <f t="shared" si="175"/>
        <v>0</v>
      </c>
      <c r="Q322" s="390">
        <f t="shared" si="176"/>
        <v>0</v>
      </c>
      <c r="R322" s="405">
        <f t="shared" si="177"/>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62"/>
        <v>0</v>
      </c>
      <c r="D323" s="390">
        <f t="shared" si="163"/>
        <v>0</v>
      </c>
      <c r="E323" s="390">
        <f t="shared" si="164"/>
        <v>0</v>
      </c>
      <c r="F323" s="390">
        <f t="shared" si="165"/>
        <v>0</v>
      </c>
      <c r="G323" s="390">
        <f t="shared" si="166"/>
        <v>0</v>
      </c>
      <c r="H323" s="390">
        <f t="shared" si="167"/>
        <v>0</v>
      </c>
      <c r="I323" s="390">
        <f t="shared" si="168"/>
        <v>0</v>
      </c>
      <c r="J323" s="390">
        <f t="shared" si="169"/>
        <v>0</v>
      </c>
      <c r="K323" s="390">
        <f t="shared" si="170"/>
        <v>0</v>
      </c>
      <c r="L323" s="390">
        <f t="shared" si="171"/>
        <v>0</v>
      </c>
      <c r="M323" s="390">
        <f t="shared" si="172"/>
        <v>0</v>
      </c>
      <c r="N323" s="390">
        <f t="shared" si="173"/>
        <v>0</v>
      </c>
      <c r="O323" s="390">
        <f t="shared" si="174"/>
        <v>0</v>
      </c>
      <c r="P323" s="390">
        <f t="shared" si="175"/>
        <v>0</v>
      </c>
      <c r="Q323" s="390">
        <f t="shared" si="176"/>
        <v>0</v>
      </c>
      <c r="R323" s="405">
        <f t="shared" si="177"/>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62"/>
        <v>0</v>
      </c>
      <c r="D324" s="390">
        <f t="shared" si="163"/>
        <v>0</v>
      </c>
      <c r="E324" s="390">
        <f t="shared" si="164"/>
        <v>0</v>
      </c>
      <c r="F324" s="390">
        <f t="shared" si="165"/>
        <v>0</v>
      </c>
      <c r="G324" s="390">
        <f t="shared" si="166"/>
        <v>0</v>
      </c>
      <c r="H324" s="390">
        <f t="shared" si="167"/>
        <v>0</v>
      </c>
      <c r="I324" s="390">
        <f t="shared" si="168"/>
        <v>0</v>
      </c>
      <c r="J324" s="390">
        <f t="shared" si="169"/>
        <v>0</v>
      </c>
      <c r="K324" s="390">
        <f t="shared" si="170"/>
        <v>0</v>
      </c>
      <c r="L324" s="390">
        <f t="shared" si="171"/>
        <v>0</v>
      </c>
      <c r="M324" s="390">
        <f t="shared" si="172"/>
        <v>0</v>
      </c>
      <c r="N324" s="390">
        <f t="shared" si="173"/>
        <v>0</v>
      </c>
      <c r="O324" s="390">
        <f t="shared" si="174"/>
        <v>0</v>
      </c>
      <c r="P324" s="390">
        <f t="shared" si="175"/>
        <v>0</v>
      </c>
      <c r="Q324" s="390">
        <f t="shared" si="176"/>
        <v>0</v>
      </c>
      <c r="R324" s="405">
        <f t="shared" si="177"/>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1620</v>
      </c>
      <c r="C325" s="390">
        <f t="shared" si="162"/>
        <v>0</v>
      </c>
      <c r="D325" s="390">
        <f t="shared" si="163"/>
        <v>0</v>
      </c>
      <c r="E325" s="390">
        <f t="shared" si="164"/>
        <v>0</v>
      </c>
      <c r="F325" s="390">
        <f t="shared" si="165"/>
        <v>0</v>
      </c>
      <c r="G325" s="390">
        <f t="shared" si="166"/>
        <v>0</v>
      </c>
      <c r="H325" s="390">
        <f t="shared" si="167"/>
        <v>0</v>
      </c>
      <c r="I325" s="390">
        <f t="shared" si="168"/>
        <v>0</v>
      </c>
      <c r="J325" s="390">
        <f t="shared" si="169"/>
        <v>0</v>
      </c>
      <c r="K325" s="390">
        <f t="shared" si="170"/>
        <v>0</v>
      </c>
      <c r="L325" s="390">
        <f t="shared" si="171"/>
        <v>0</v>
      </c>
      <c r="M325" s="390">
        <f t="shared" si="172"/>
        <v>0</v>
      </c>
      <c r="N325" s="390">
        <f t="shared" si="173"/>
        <v>0</v>
      </c>
      <c r="O325" s="390">
        <f t="shared" si="174"/>
        <v>0</v>
      </c>
      <c r="P325" s="390">
        <f t="shared" si="175"/>
        <v>0</v>
      </c>
      <c r="Q325" s="390">
        <f t="shared" si="176"/>
        <v>0</v>
      </c>
      <c r="R325" s="405">
        <f t="shared" si="177"/>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62"/>
        <v>0</v>
      </c>
      <c r="D326" s="391">
        <f t="shared" si="163"/>
        <v>0</v>
      </c>
      <c r="E326" s="391">
        <f t="shared" si="164"/>
        <v>0</v>
      </c>
      <c r="F326" s="391">
        <f t="shared" si="165"/>
        <v>0</v>
      </c>
      <c r="G326" s="391">
        <f t="shared" si="166"/>
        <v>0</v>
      </c>
      <c r="H326" s="391">
        <f t="shared" si="167"/>
        <v>0</v>
      </c>
      <c r="I326" s="391">
        <f t="shared" si="168"/>
        <v>0</v>
      </c>
      <c r="J326" s="391">
        <f t="shared" si="169"/>
        <v>0</v>
      </c>
      <c r="K326" s="391">
        <f t="shared" si="170"/>
        <v>0</v>
      </c>
      <c r="L326" s="391">
        <f t="shared" si="171"/>
        <v>0</v>
      </c>
      <c r="M326" s="391">
        <f t="shared" si="172"/>
        <v>0</v>
      </c>
      <c r="N326" s="391">
        <f t="shared" si="173"/>
        <v>0</v>
      </c>
      <c r="O326" s="391">
        <f t="shared" si="174"/>
        <v>0</v>
      </c>
      <c r="P326" s="391">
        <f t="shared" si="175"/>
        <v>0</v>
      </c>
      <c r="Q326" s="391">
        <f t="shared" si="176"/>
        <v>0</v>
      </c>
      <c r="R326" s="406">
        <f t="shared" si="177"/>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1070</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1723</v>
      </c>
      <c r="AJ330" s="108"/>
      <c r="AK330" s="108"/>
      <c r="AL330" s="108"/>
      <c r="AM330" s="108"/>
      <c r="AN330" s="108"/>
      <c r="AO330" s="108"/>
      <c r="AP330" s="108"/>
      <c r="AQ330" s="108"/>
      <c r="AR330" s="108"/>
      <c r="AS330" s="108"/>
      <c r="AT330" s="108"/>
      <c r="AU330" s="108"/>
      <c r="AV330" s="108"/>
      <c r="AW330" s="108"/>
      <c r="AX330" s="425"/>
      <c r="AY330" s="413" t="s">
        <v>1724</v>
      </c>
      <c r="AZ330" s="108"/>
      <c r="BA330" s="108"/>
      <c r="BB330" s="108"/>
      <c r="BC330" s="108"/>
      <c r="BD330" s="108"/>
      <c r="BE330" s="108"/>
      <c r="BF330" s="108"/>
      <c r="BG330" s="108"/>
      <c r="BH330" s="108"/>
      <c r="BI330" s="108"/>
      <c r="BJ330" s="108"/>
      <c r="BK330" s="108"/>
      <c r="BL330" s="108"/>
      <c r="BM330" s="108"/>
      <c r="BN330" s="425"/>
      <c r="BO330" s="413" t="s">
        <v>1724</v>
      </c>
      <c r="BP330" s="108"/>
      <c r="BQ330" s="108"/>
      <c r="BR330" s="108"/>
      <c r="BS330" s="108"/>
      <c r="BT330" s="108"/>
      <c r="BU330" s="108"/>
      <c r="BV330" s="108"/>
      <c r="BW330" s="108"/>
      <c r="BX330" s="108"/>
      <c r="BY330" s="108"/>
      <c r="BZ330" s="108"/>
      <c r="CA330" s="108"/>
      <c r="CB330" s="108"/>
      <c r="CC330" s="108"/>
      <c r="CD330" s="425"/>
      <c r="CE330" s="413" t="s">
        <v>1723</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1348</v>
      </c>
      <c r="D332" s="18" t="s">
        <v>1349</v>
      </c>
      <c r="E332" s="18" t="s">
        <v>1350</v>
      </c>
      <c r="F332" s="18" t="s">
        <v>1351</v>
      </c>
      <c r="G332" s="18" t="s">
        <v>1348</v>
      </c>
      <c r="H332" s="18" t="s">
        <v>1349</v>
      </c>
      <c r="I332" s="18" t="s">
        <v>1350</v>
      </c>
      <c r="J332" s="18" t="s">
        <v>1351</v>
      </c>
      <c r="K332" s="18" t="s">
        <v>1348</v>
      </c>
      <c r="L332" s="18" t="s">
        <v>1349</v>
      </c>
      <c r="M332" s="18" t="s">
        <v>1350</v>
      </c>
      <c r="N332" s="18" t="s">
        <v>1351</v>
      </c>
      <c r="O332" s="18" t="s">
        <v>1348</v>
      </c>
      <c r="P332" s="18" t="s">
        <v>1349</v>
      </c>
      <c r="Q332" s="18" t="s">
        <v>1350</v>
      </c>
      <c r="R332" s="18" t="s">
        <v>1351</v>
      </c>
      <c r="S332" s="417" t="s">
        <v>1348</v>
      </c>
      <c r="T332" s="18" t="s">
        <v>1349</v>
      </c>
      <c r="U332" s="18" t="s">
        <v>1350</v>
      </c>
      <c r="V332" s="18" t="s">
        <v>1351</v>
      </c>
      <c r="W332" s="18" t="s">
        <v>1348</v>
      </c>
      <c r="X332" s="18" t="s">
        <v>1349</v>
      </c>
      <c r="Y332" s="18" t="s">
        <v>1350</v>
      </c>
      <c r="Z332" s="18" t="s">
        <v>1351</v>
      </c>
      <c r="AA332" s="18" t="s">
        <v>1348</v>
      </c>
      <c r="AB332" s="18" t="s">
        <v>1349</v>
      </c>
      <c r="AC332" s="18" t="s">
        <v>1350</v>
      </c>
      <c r="AD332" s="18" t="s">
        <v>1351</v>
      </c>
      <c r="AE332" s="18" t="s">
        <v>1348</v>
      </c>
      <c r="AF332" s="18" t="s">
        <v>1349</v>
      </c>
      <c r="AG332" s="18" t="s">
        <v>1350</v>
      </c>
      <c r="AH332" s="428" t="s">
        <v>1351</v>
      </c>
      <c r="AI332" s="417" t="s">
        <v>1348</v>
      </c>
      <c r="AJ332" s="18" t="s">
        <v>1349</v>
      </c>
      <c r="AK332" s="18" t="s">
        <v>1350</v>
      </c>
      <c r="AL332" s="18" t="s">
        <v>1351</v>
      </c>
      <c r="AM332" s="18" t="s">
        <v>1348</v>
      </c>
      <c r="AN332" s="18" t="s">
        <v>1349</v>
      </c>
      <c r="AO332" s="18" t="s">
        <v>1350</v>
      </c>
      <c r="AP332" s="18" t="s">
        <v>1351</v>
      </c>
      <c r="AQ332" s="18" t="s">
        <v>1348</v>
      </c>
      <c r="AR332" s="18" t="s">
        <v>1349</v>
      </c>
      <c r="AS332" s="18" t="s">
        <v>1350</v>
      </c>
      <c r="AT332" s="18" t="s">
        <v>1351</v>
      </c>
      <c r="AU332" s="18" t="s">
        <v>1348</v>
      </c>
      <c r="AV332" s="18" t="s">
        <v>1349</v>
      </c>
      <c r="AW332" s="18" t="s">
        <v>1350</v>
      </c>
      <c r="AX332" s="428" t="s">
        <v>1351</v>
      </c>
      <c r="AY332" s="417" t="s">
        <v>1348</v>
      </c>
      <c r="AZ332" s="18" t="s">
        <v>1349</v>
      </c>
      <c r="BA332" s="18" t="s">
        <v>1350</v>
      </c>
      <c r="BB332" s="18" t="s">
        <v>1351</v>
      </c>
      <c r="BC332" s="18" t="s">
        <v>1348</v>
      </c>
      <c r="BD332" s="18" t="s">
        <v>1349</v>
      </c>
      <c r="BE332" s="18" t="s">
        <v>1350</v>
      </c>
      <c r="BF332" s="18" t="s">
        <v>1351</v>
      </c>
      <c r="BG332" s="18" t="s">
        <v>1348</v>
      </c>
      <c r="BH332" s="18" t="s">
        <v>1349</v>
      </c>
      <c r="BI332" s="18" t="s">
        <v>1350</v>
      </c>
      <c r="BJ332" s="18" t="s">
        <v>1351</v>
      </c>
      <c r="BK332" s="18" t="s">
        <v>1348</v>
      </c>
      <c r="BL332" s="18" t="s">
        <v>1349</v>
      </c>
      <c r="BM332" s="18" t="s">
        <v>1350</v>
      </c>
      <c r="BN332" s="428" t="s">
        <v>1351</v>
      </c>
      <c r="BO332" s="417" t="s">
        <v>1348</v>
      </c>
      <c r="BP332" s="18" t="s">
        <v>1349</v>
      </c>
      <c r="BQ332" s="18" t="s">
        <v>1350</v>
      </c>
      <c r="BR332" s="18" t="s">
        <v>1351</v>
      </c>
      <c r="BS332" s="18" t="s">
        <v>1348</v>
      </c>
      <c r="BT332" s="18" t="s">
        <v>1349</v>
      </c>
      <c r="BU332" s="18" t="s">
        <v>1350</v>
      </c>
      <c r="BV332" s="18" t="s">
        <v>1351</v>
      </c>
      <c r="BW332" s="18" t="s">
        <v>1348</v>
      </c>
      <c r="BX332" s="18" t="s">
        <v>1349</v>
      </c>
      <c r="BY332" s="18" t="s">
        <v>1350</v>
      </c>
      <c r="BZ332" s="18" t="s">
        <v>1351</v>
      </c>
      <c r="CA332" s="18" t="s">
        <v>1348</v>
      </c>
      <c r="CB332" s="18" t="s">
        <v>1349</v>
      </c>
      <c r="CC332" s="18" t="s">
        <v>1350</v>
      </c>
      <c r="CD332" s="428" t="s">
        <v>1351</v>
      </c>
      <c r="CE332" s="417" t="s">
        <v>1348</v>
      </c>
      <c r="CF332" s="18" t="s">
        <v>1349</v>
      </c>
      <c r="CG332" s="18" t="s">
        <v>1350</v>
      </c>
      <c r="CH332" s="18" t="s">
        <v>1351</v>
      </c>
      <c r="CI332" s="18" t="s">
        <v>1348</v>
      </c>
      <c r="CJ332" s="18" t="s">
        <v>1349</v>
      </c>
      <c r="CK332" s="18" t="s">
        <v>1350</v>
      </c>
      <c r="CL332" s="18" t="s">
        <v>1351</v>
      </c>
      <c r="CM332" s="18" t="s">
        <v>1348</v>
      </c>
      <c r="CN332" s="18" t="s">
        <v>1349</v>
      </c>
      <c r="CO332" s="18" t="s">
        <v>1350</v>
      </c>
      <c r="CP332" s="18" t="s">
        <v>1351</v>
      </c>
      <c r="CQ332" s="18" t="s">
        <v>1348</v>
      </c>
      <c r="CR332" s="18" t="s">
        <v>1349</v>
      </c>
      <c r="CS332" s="18" t="s">
        <v>1350</v>
      </c>
      <c r="CT332" s="428" t="s">
        <v>1351</v>
      </c>
    </row>
    <row r="333" spans="1:99" ht="24.5" outlineLevel="2">
      <c r="B333" s="46" t="str">
        <f>"Grazing Intensity 1
"&amp;$B$165&amp;": Ewe Lambs"</f>
        <v>Grazing Intensity 1
Standard (7mo): Ewe Lambs</v>
      </c>
      <c r="C333" s="54">
        <f t="shared" ref="C333:C386" si="178">CHOOSE(d.Region,S333,AI333,AY333)</f>
        <v>0</v>
      </c>
      <c r="D333" s="54">
        <f t="shared" ref="D333:D386" si="179">CHOOSE(d.Region,T333,AJ333,AZ333)</f>
        <v>0</v>
      </c>
      <c r="E333" s="54">
        <f t="shared" ref="E333:E386" si="180">CHOOSE(d.Region,U333,AK333,BA333)</f>
        <v>0</v>
      </c>
      <c r="F333" s="54">
        <f t="shared" ref="F333:F386" si="181">CHOOSE(d.Region,V333,AL333,BB333)</f>
        <v>0</v>
      </c>
      <c r="G333" s="54">
        <f t="shared" ref="G333:G386" si="182">CHOOSE(d.Region,W333,AM333,BC333)</f>
        <v>0</v>
      </c>
      <c r="H333" s="54">
        <f t="shared" ref="H333:H386" si="183">CHOOSE(d.Region,X333,AN333,BD333)</f>
        <v>0</v>
      </c>
      <c r="I333" s="54">
        <f t="shared" ref="I333:I386" si="184">CHOOSE(d.Region,Y333,AO333,BE333)</f>
        <v>0</v>
      </c>
      <c r="J333" s="54">
        <f t="shared" ref="J333:J386" si="185">CHOOSE(d.Region,Z333,AP333,BF333)</f>
        <v>0</v>
      </c>
      <c r="K333" s="54">
        <f t="shared" ref="K333:K386" si="186">CHOOSE(d.Region,AA333,AQ333,BG333)</f>
        <v>0</v>
      </c>
      <c r="L333" s="54">
        <f t="shared" ref="L333:L386" si="187">CHOOSE(d.Region,AB333,AR333,BH333)</f>
        <v>0</v>
      </c>
      <c r="M333" s="54">
        <f t="shared" ref="M333:M386" si="188">CHOOSE(d.Region,AC333,AS333,BI333)</f>
        <v>0</v>
      </c>
      <c r="N333" s="54">
        <f t="shared" ref="N333:N386" si="189">CHOOSE(d.Region,AD333,AT333,BJ333)</f>
        <v>0</v>
      </c>
      <c r="O333" s="54">
        <f t="shared" ref="O333:O386" si="190">CHOOSE(d.Region,AE333,AU333,BK333)</f>
        <v>0</v>
      </c>
      <c r="P333" s="54">
        <f t="shared" ref="P333:P386" si="191">CHOOSE(d.Region,AF333,AV333,BL333)</f>
        <v>0</v>
      </c>
      <c r="Q333" s="54">
        <f t="shared" ref="Q333:Q386" si="192">CHOOSE(d.Region,AG333,AW333,BM333)</f>
        <v>0</v>
      </c>
      <c r="R333" s="407">
        <f t="shared" ref="R333:R386" si="193">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1068</v>
      </c>
      <c r="C334" s="224">
        <f t="shared" si="178"/>
        <v>0</v>
      </c>
      <c r="D334" s="224">
        <f t="shared" si="179"/>
        <v>0</v>
      </c>
      <c r="E334" s="224">
        <f t="shared" si="180"/>
        <v>0</v>
      </c>
      <c r="F334" s="224">
        <f t="shared" si="181"/>
        <v>0</v>
      </c>
      <c r="G334" s="224">
        <f t="shared" si="182"/>
        <v>0</v>
      </c>
      <c r="H334" s="224">
        <f t="shared" si="183"/>
        <v>0</v>
      </c>
      <c r="I334" s="224">
        <f t="shared" si="184"/>
        <v>0</v>
      </c>
      <c r="J334" s="224">
        <f t="shared" si="185"/>
        <v>0</v>
      </c>
      <c r="K334" s="224">
        <f t="shared" si="186"/>
        <v>0</v>
      </c>
      <c r="L334" s="224">
        <f t="shared" si="187"/>
        <v>0</v>
      </c>
      <c r="M334" s="224">
        <f t="shared" si="188"/>
        <v>0</v>
      </c>
      <c r="N334" s="224">
        <f t="shared" si="189"/>
        <v>0</v>
      </c>
      <c r="O334" s="224">
        <f t="shared" si="190"/>
        <v>0</v>
      </c>
      <c r="P334" s="224">
        <f t="shared" si="191"/>
        <v>0</v>
      </c>
      <c r="Q334" s="224">
        <f t="shared" si="192"/>
        <v>0</v>
      </c>
      <c r="R334" s="408">
        <f t="shared" si="193"/>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1069</v>
      </c>
      <c r="C335" s="55">
        <f t="shared" si="178"/>
        <v>0</v>
      </c>
      <c r="D335" s="55">
        <f t="shared" si="179"/>
        <v>0</v>
      </c>
      <c r="E335" s="55">
        <f t="shared" si="180"/>
        <v>0</v>
      </c>
      <c r="F335" s="55">
        <f t="shared" si="181"/>
        <v>0</v>
      </c>
      <c r="G335" s="55">
        <f t="shared" si="182"/>
        <v>0</v>
      </c>
      <c r="H335" s="55">
        <f t="shared" si="183"/>
        <v>0</v>
      </c>
      <c r="I335" s="55">
        <f t="shared" si="184"/>
        <v>0</v>
      </c>
      <c r="J335" s="55">
        <f t="shared" si="185"/>
        <v>0</v>
      </c>
      <c r="K335" s="55">
        <f t="shared" si="186"/>
        <v>0</v>
      </c>
      <c r="L335" s="55">
        <f t="shared" si="187"/>
        <v>0</v>
      </c>
      <c r="M335" s="55">
        <f t="shared" si="188"/>
        <v>0</v>
      </c>
      <c r="N335" s="55">
        <f t="shared" si="189"/>
        <v>0</v>
      </c>
      <c r="O335" s="55">
        <f t="shared" si="190"/>
        <v>0</v>
      </c>
      <c r="P335" s="55">
        <f t="shared" si="191"/>
        <v>0</v>
      </c>
      <c r="Q335" s="55">
        <f t="shared" si="192"/>
        <v>0</v>
      </c>
      <c r="R335" s="409">
        <f t="shared" si="193"/>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78"/>
        <v>0</v>
      </c>
      <c r="D336" s="54">
        <f t="shared" si="179"/>
        <v>0</v>
      </c>
      <c r="E336" s="54">
        <f t="shared" si="180"/>
        <v>0</v>
      </c>
      <c r="F336" s="54">
        <f t="shared" si="181"/>
        <v>0</v>
      </c>
      <c r="G336" s="54">
        <f t="shared" si="182"/>
        <v>0</v>
      </c>
      <c r="H336" s="54">
        <f t="shared" si="183"/>
        <v>0</v>
      </c>
      <c r="I336" s="54">
        <f t="shared" si="184"/>
        <v>0</v>
      </c>
      <c r="J336" s="54">
        <f t="shared" si="185"/>
        <v>0</v>
      </c>
      <c r="K336" s="54">
        <f t="shared" si="186"/>
        <v>0</v>
      </c>
      <c r="L336" s="54">
        <f t="shared" si="187"/>
        <v>0</v>
      </c>
      <c r="M336" s="54">
        <f t="shared" si="188"/>
        <v>0</v>
      </c>
      <c r="N336" s="54">
        <f t="shared" si="189"/>
        <v>0</v>
      </c>
      <c r="O336" s="54">
        <f t="shared" si="190"/>
        <v>0</v>
      </c>
      <c r="P336" s="54">
        <f t="shared" si="191"/>
        <v>0</v>
      </c>
      <c r="Q336" s="54">
        <f t="shared" si="192"/>
        <v>0</v>
      </c>
      <c r="R336" s="407">
        <f t="shared" si="193"/>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1068</v>
      </c>
      <c r="C337" s="224">
        <f t="shared" si="178"/>
        <v>0</v>
      </c>
      <c r="D337" s="224">
        <f t="shared" si="179"/>
        <v>0</v>
      </c>
      <c r="E337" s="224">
        <f t="shared" si="180"/>
        <v>0</v>
      </c>
      <c r="F337" s="224">
        <f t="shared" si="181"/>
        <v>0</v>
      </c>
      <c r="G337" s="224">
        <f t="shared" si="182"/>
        <v>0</v>
      </c>
      <c r="H337" s="224">
        <f t="shared" si="183"/>
        <v>0</v>
      </c>
      <c r="I337" s="224">
        <f t="shared" si="184"/>
        <v>0</v>
      </c>
      <c r="J337" s="224">
        <f t="shared" si="185"/>
        <v>0</v>
      </c>
      <c r="K337" s="224">
        <f t="shared" si="186"/>
        <v>0</v>
      </c>
      <c r="L337" s="224">
        <f t="shared" si="187"/>
        <v>0</v>
      </c>
      <c r="M337" s="224">
        <f t="shared" si="188"/>
        <v>0</v>
      </c>
      <c r="N337" s="224">
        <f t="shared" si="189"/>
        <v>0</v>
      </c>
      <c r="O337" s="224">
        <f t="shared" si="190"/>
        <v>0</v>
      </c>
      <c r="P337" s="224">
        <f t="shared" si="191"/>
        <v>0</v>
      </c>
      <c r="Q337" s="224">
        <f t="shared" si="192"/>
        <v>0</v>
      </c>
      <c r="R337" s="408">
        <f t="shared" si="193"/>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1069</v>
      </c>
      <c r="C338" s="55">
        <f t="shared" si="178"/>
        <v>0</v>
      </c>
      <c r="D338" s="55">
        <f t="shared" si="179"/>
        <v>0</v>
      </c>
      <c r="E338" s="55">
        <f t="shared" si="180"/>
        <v>0</v>
      </c>
      <c r="F338" s="55">
        <f t="shared" si="181"/>
        <v>0</v>
      </c>
      <c r="G338" s="55">
        <f t="shared" si="182"/>
        <v>0</v>
      </c>
      <c r="H338" s="55">
        <f t="shared" si="183"/>
        <v>0</v>
      </c>
      <c r="I338" s="55">
        <f t="shared" si="184"/>
        <v>0</v>
      </c>
      <c r="J338" s="55">
        <f t="shared" si="185"/>
        <v>0</v>
      </c>
      <c r="K338" s="55">
        <f t="shared" si="186"/>
        <v>0</v>
      </c>
      <c r="L338" s="55">
        <f t="shared" si="187"/>
        <v>0</v>
      </c>
      <c r="M338" s="55">
        <f t="shared" si="188"/>
        <v>0</v>
      </c>
      <c r="N338" s="55">
        <f t="shared" si="189"/>
        <v>0</v>
      </c>
      <c r="O338" s="55">
        <f t="shared" si="190"/>
        <v>0</v>
      </c>
      <c r="P338" s="55">
        <f t="shared" si="191"/>
        <v>0</v>
      </c>
      <c r="Q338" s="55">
        <f t="shared" si="192"/>
        <v>0</v>
      </c>
      <c r="R338" s="409">
        <f t="shared" si="193"/>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78"/>
        <v>0</v>
      </c>
      <c r="D339" s="54">
        <f t="shared" si="179"/>
        <v>0</v>
      </c>
      <c r="E339" s="54">
        <f t="shared" si="180"/>
        <v>0</v>
      </c>
      <c r="F339" s="54">
        <f t="shared" si="181"/>
        <v>0</v>
      </c>
      <c r="G339" s="54">
        <f t="shared" si="182"/>
        <v>0</v>
      </c>
      <c r="H339" s="54">
        <f t="shared" si="183"/>
        <v>0</v>
      </c>
      <c r="I339" s="54">
        <f t="shared" si="184"/>
        <v>0</v>
      </c>
      <c r="J339" s="54">
        <f t="shared" si="185"/>
        <v>0</v>
      </c>
      <c r="K339" s="54">
        <f t="shared" si="186"/>
        <v>0</v>
      </c>
      <c r="L339" s="54">
        <f t="shared" si="187"/>
        <v>0</v>
      </c>
      <c r="M339" s="54">
        <f t="shared" si="188"/>
        <v>0</v>
      </c>
      <c r="N339" s="54">
        <f t="shared" si="189"/>
        <v>0</v>
      </c>
      <c r="O339" s="54">
        <f t="shared" si="190"/>
        <v>0</v>
      </c>
      <c r="P339" s="54">
        <f t="shared" si="191"/>
        <v>0</v>
      </c>
      <c r="Q339" s="54">
        <f t="shared" si="192"/>
        <v>0</v>
      </c>
      <c r="R339" s="407">
        <f t="shared" si="193"/>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1068</v>
      </c>
      <c r="C340" s="224">
        <f t="shared" si="178"/>
        <v>0</v>
      </c>
      <c r="D340" s="224">
        <f t="shared" si="179"/>
        <v>0</v>
      </c>
      <c r="E340" s="224">
        <f t="shared" si="180"/>
        <v>0</v>
      </c>
      <c r="F340" s="224">
        <f t="shared" si="181"/>
        <v>0</v>
      </c>
      <c r="G340" s="224">
        <f t="shared" si="182"/>
        <v>0</v>
      </c>
      <c r="H340" s="224">
        <f t="shared" si="183"/>
        <v>0</v>
      </c>
      <c r="I340" s="224">
        <f t="shared" si="184"/>
        <v>0</v>
      </c>
      <c r="J340" s="224">
        <f t="shared" si="185"/>
        <v>0</v>
      </c>
      <c r="K340" s="224">
        <f t="shared" si="186"/>
        <v>0</v>
      </c>
      <c r="L340" s="224">
        <f t="shared" si="187"/>
        <v>0</v>
      </c>
      <c r="M340" s="224">
        <f t="shared" si="188"/>
        <v>0</v>
      </c>
      <c r="N340" s="224">
        <f t="shared" si="189"/>
        <v>0</v>
      </c>
      <c r="O340" s="224">
        <f t="shared" si="190"/>
        <v>0</v>
      </c>
      <c r="P340" s="224">
        <f t="shared" si="191"/>
        <v>0</v>
      </c>
      <c r="Q340" s="224">
        <f t="shared" si="192"/>
        <v>0</v>
      </c>
      <c r="R340" s="408">
        <f t="shared" si="193"/>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1069</v>
      </c>
      <c r="C341" s="55">
        <f t="shared" si="178"/>
        <v>0</v>
      </c>
      <c r="D341" s="55">
        <f t="shared" si="179"/>
        <v>0</v>
      </c>
      <c r="E341" s="55">
        <f t="shared" si="180"/>
        <v>0</v>
      </c>
      <c r="F341" s="55">
        <f t="shared" si="181"/>
        <v>0</v>
      </c>
      <c r="G341" s="55">
        <f t="shared" si="182"/>
        <v>0</v>
      </c>
      <c r="H341" s="55">
        <f t="shared" si="183"/>
        <v>0</v>
      </c>
      <c r="I341" s="55">
        <f t="shared" si="184"/>
        <v>0</v>
      </c>
      <c r="J341" s="55">
        <f t="shared" si="185"/>
        <v>0</v>
      </c>
      <c r="K341" s="55">
        <f t="shared" si="186"/>
        <v>0</v>
      </c>
      <c r="L341" s="55">
        <f t="shared" si="187"/>
        <v>0</v>
      </c>
      <c r="M341" s="55">
        <f t="shared" si="188"/>
        <v>0</v>
      </c>
      <c r="N341" s="55">
        <f t="shared" si="189"/>
        <v>0</v>
      </c>
      <c r="O341" s="55">
        <f t="shared" si="190"/>
        <v>0</v>
      </c>
      <c r="P341" s="55">
        <f t="shared" si="191"/>
        <v>0</v>
      </c>
      <c r="Q341" s="55">
        <f t="shared" si="192"/>
        <v>0</v>
      </c>
      <c r="R341" s="409">
        <f t="shared" si="193"/>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78"/>
        <v>0</v>
      </c>
      <c r="D342" s="54">
        <f t="shared" si="179"/>
        <v>0</v>
      </c>
      <c r="E342" s="54">
        <f t="shared" si="180"/>
        <v>0</v>
      </c>
      <c r="F342" s="54">
        <f t="shared" si="181"/>
        <v>0</v>
      </c>
      <c r="G342" s="54">
        <f t="shared" si="182"/>
        <v>0</v>
      </c>
      <c r="H342" s="54">
        <f t="shared" si="183"/>
        <v>0</v>
      </c>
      <c r="I342" s="54">
        <f t="shared" si="184"/>
        <v>0</v>
      </c>
      <c r="J342" s="54">
        <f t="shared" si="185"/>
        <v>0</v>
      </c>
      <c r="K342" s="54">
        <f t="shared" si="186"/>
        <v>0</v>
      </c>
      <c r="L342" s="54">
        <f t="shared" si="187"/>
        <v>0</v>
      </c>
      <c r="M342" s="54">
        <f t="shared" si="188"/>
        <v>0</v>
      </c>
      <c r="N342" s="54">
        <f t="shared" si="189"/>
        <v>0</v>
      </c>
      <c r="O342" s="54">
        <f t="shared" si="190"/>
        <v>0</v>
      </c>
      <c r="P342" s="54">
        <f t="shared" si="191"/>
        <v>0</v>
      </c>
      <c r="Q342" s="54">
        <f t="shared" si="192"/>
        <v>0</v>
      </c>
      <c r="R342" s="407">
        <f t="shared" si="193"/>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1068</v>
      </c>
      <c r="C343" s="224">
        <f t="shared" si="178"/>
        <v>0</v>
      </c>
      <c r="D343" s="224">
        <f t="shared" si="179"/>
        <v>0</v>
      </c>
      <c r="E343" s="224">
        <f t="shared" si="180"/>
        <v>0</v>
      </c>
      <c r="F343" s="224">
        <f t="shared" si="181"/>
        <v>0</v>
      </c>
      <c r="G343" s="224">
        <f t="shared" si="182"/>
        <v>0</v>
      </c>
      <c r="H343" s="224">
        <f t="shared" si="183"/>
        <v>0</v>
      </c>
      <c r="I343" s="224">
        <f t="shared" si="184"/>
        <v>0</v>
      </c>
      <c r="J343" s="224">
        <f t="shared" si="185"/>
        <v>0</v>
      </c>
      <c r="K343" s="224">
        <f t="shared" si="186"/>
        <v>0</v>
      </c>
      <c r="L343" s="224">
        <f t="shared" si="187"/>
        <v>0</v>
      </c>
      <c r="M343" s="224">
        <f t="shared" si="188"/>
        <v>0</v>
      </c>
      <c r="N343" s="224">
        <f t="shared" si="189"/>
        <v>0</v>
      </c>
      <c r="O343" s="224">
        <f t="shared" si="190"/>
        <v>0</v>
      </c>
      <c r="P343" s="224">
        <f t="shared" si="191"/>
        <v>0</v>
      </c>
      <c r="Q343" s="224">
        <f t="shared" si="192"/>
        <v>0</v>
      </c>
      <c r="R343" s="408">
        <f t="shared" si="193"/>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1069</v>
      </c>
      <c r="C344" s="55">
        <f t="shared" si="178"/>
        <v>0</v>
      </c>
      <c r="D344" s="55">
        <f t="shared" si="179"/>
        <v>0</v>
      </c>
      <c r="E344" s="55">
        <f t="shared" si="180"/>
        <v>0</v>
      </c>
      <c r="F344" s="55">
        <f t="shared" si="181"/>
        <v>0</v>
      </c>
      <c r="G344" s="55">
        <f t="shared" si="182"/>
        <v>0</v>
      </c>
      <c r="H344" s="55">
        <f t="shared" si="183"/>
        <v>0</v>
      </c>
      <c r="I344" s="55">
        <f t="shared" si="184"/>
        <v>0</v>
      </c>
      <c r="J344" s="55">
        <f t="shared" si="185"/>
        <v>0</v>
      </c>
      <c r="K344" s="55">
        <f t="shared" si="186"/>
        <v>0</v>
      </c>
      <c r="L344" s="55">
        <f t="shared" si="187"/>
        <v>0</v>
      </c>
      <c r="M344" s="55">
        <f t="shared" si="188"/>
        <v>0</v>
      </c>
      <c r="N344" s="55">
        <f t="shared" si="189"/>
        <v>0</v>
      </c>
      <c r="O344" s="55">
        <f t="shared" si="190"/>
        <v>0</v>
      </c>
      <c r="P344" s="55">
        <f t="shared" si="191"/>
        <v>0</v>
      </c>
      <c r="Q344" s="55">
        <f t="shared" si="192"/>
        <v>0</v>
      </c>
      <c r="R344" s="409">
        <f t="shared" si="193"/>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94">CHOOSE(d.Region,S345,AI345,AY345)</f>
        <v>0</v>
      </c>
      <c r="D345" s="54">
        <f t="shared" si="194"/>
        <v>0</v>
      </c>
      <c r="E345" s="54">
        <f t="shared" si="194"/>
        <v>0</v>
      </c>
      <c r="F345" s="54">
        <f t="shared" si="194"/>
        <v>0</v>
      </c>
      <c r="G345" s="54">
        <f t="shared" si="194"/>
        <v>0</v>
      </c>
      <c r="H345" s="54">
        <f t="shared" si="194"/>
        <v>0</v>
      </c>
      <c r="I345" s="54">
        <f t="shared" si="194"/>
        <v>0</v>
      </c>
      <c r="J345" s="54">
        <f t="shared" si="194"/>
        <v>0</v>
      </c>
      <c r="K345" s="54">
        <f t="shared" si="194"/>
        <v>0</v>
      </c>
      <c r="L345" s="54">
        <f t="shared" si="194"/>
        <v>0</v>
      </c>
      <c r="M345" s="54">
        <f t="shared" si="194"/>
        <v>0</v>
      </c>
      <c r="N345" s="54">
        <f t="shared" si="194"/>
        <v>0</v>
      </c>
      <c r="O345" s="54">
        <f t="shared" si="194"/>
        <v>0</v>
      </c>
      <c r="P345" s="54">
        <f t="shared" si="194"/>
        <v>0</v>
      </c>
      <c r="Q345" s="54">
        <f t="shared" si="194"/>
        <v>0</v>
      </c>
      <c r="R345" s="407">
        <f t="shared" si="194"/>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1068</v>
      </c>
      <c r="C346" s="224">
        <f t="shared" si="194"/>
        <v>0</v>
      </c>
      <c r="D346" s="224">
        <f t="shared" si="194"/>
        <v>0</v>
      </c>
      <c r="E346" s="224">
        <f t="shared" si="194"/>
        <v>0</v>
      </c>
      <c r="F346" s="224">
        <f t="shared" si="194"/>
        <v>0</v>
      </c>
      <c r="G346" s="224">
        <f t="shared" si="194"/>
        <v>0</v>
      </c>
      <c r="H346" s="224">
        <f t="shared" si="194"/>
        <v>0</v>
      </c>
      <c r="I346" s="224">
        <f t="shared" si="194"/>
        <v>0</v>
      </c>
      <c r="J346" s="224">
        <f t="shared" si="194"/>
        <v>0</v>
      </c>
      <c r="K346" s="224">
        <f t="shared" si="194"/>
        <v>0</v>
      </c>
      <c r="L346" s="224">
        <f t="shared" si="194"/>
        <v>0</v>
      </c>
      <c r="M346" s="224">
        <f t="shared" si="194"/>
        <v>0</v>
      </c>
      <c r="N346" s="224">
        <f t="shared" si="194"/>
        <v>0</v>
      </c>
      <c r="O346" s="224">
        <f t="shared" si="194"/>
        <v>0</v>
      </c>
      <c r="P346" s="224">
        <f t="shared" si="194"/>
        <v>0</v>
      </c>
      <c r="Q346" s="224">
        <f t="shared" si="194"/>
        <v>0</v>
      </c>
      <c r="R346" s="408">
        <f t="shared" si="194"/>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1069</v>
      </c>
      <c r="C347" s="55">
        <f t="shared" si="194"/>
        <v>0</v>
      </c>
      <c r="D347" s="55">
        <f t="shared" si="194"/>
        <v>0</v>
      </c>
      <c r="E347" s="55">
        <f t="shared" si="194"/>
        <v>0</v>
      </c>
      <c r="F347" s="55">
        <f t="shared" si="194"/>
        <v>0</v>
      </c>
      <c r="G347" s="55">
        <f t="shared" si="194"/>
        <v>0</v>
      </c>
      <c r="H347" s="55">
        <f t="shared" si="194"/>
        <v>0</v>
      </c>
      <c r="I347" s="55">
        <f t="shared" si="194"/>
        <v>0</v>
      </c>
      <c r="J347" s="55">
        <f t="shared" si="194"/>
        <v>0</v>
      </c>
      <c r="K347" s="55">
        <f t="shared" si="194"/>
        <v>0</v>
      </c>
      <c r="L347" s="55">
        <f t="shared" si="194"/>
        <v>0</v>
      </c>
      <c r="M347" s="55">
        <f t="shared" si="194"/>
        <v>0</v>
      </c>
      <c r="N347" s="55">
        <f t="shared" si="194"/>
        <v>0</v>
      </c>
      <c r="O347" s="55">
        <f t="shared" si="194"/>
        <v>0</v>
      </c>
      <c r="P347" s="55">
        <f t="shared" si="194"/>
        <v>0</v>
      </c>
      <c r="Q347" s="55">
        <f t="shared" si="194"/>
        <v>0</v>
      </c>
      <c r="R347" s="409">
        <f t="shared" si="194"/>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78"/>
        <v>0</v>
      </c>
      <c r="D348" s="54">
        <f t="shared" si="179"/>
        <v>0</v>
      </c>
      <c r="E348" s="54">
        <f t="shared" si="180"/>
        <v>0</v>
      </c>
      <c r="F348" s="54">
        <f t="shared" si="181"/>
        <v>0</v>
      </c>
      <c r="G348" s="54">
        <f t="shared" si="182"/>
        <v>0</v>
      </c>
      <c r="H348" s="54">
        <f t="shared" si="183"/>
        <v>0</v>
      </c>
      <c r="I348" s="54">
        <f t="shared" si="184"/>
        <v>0</v>
      </c>
      <c r="J348" s="54">
        <f t="shared" si="185"/>
        <v>0</v>
      </c>
      <c r="K348" s="54">
        <f t="shared" si="186"/>
        <v>0</v>
      </c>
      <c r="L348" s="54">
        <f t="shared" si="187"/>
        <v>0</v>
      </c>
      <c r="M348" s="54">
        <f t="shared" si="188"/>
        <v>0</v>
      </c>
      <c r="N348" s="54">
        <f t="shared" si="189"/>
        <v>0</v>
      </c>
      <c r="O348" s="54">
        <f t="shared" si="190"/>
        <v>0</v>
      </c>
      <c r="P348" s="54">
        <f t="shared" si="191"/>
        <v>0</v>
      </c>
      <c r="Q348" s="54">
        <f t="shared" si="192"/>
        <v>0</v>
      </c>
      <c r="R348" s="407">
        <f t="shared" si="193"/>
        <v>0</v>
      </c>
      <c r="S348" s="324">
        <f>S333</f>
        <v>0</v>
      </c>
      <c r="T348" s="324">
        <f t="shared" ref="T348:BN348" si="195">T333</f>
        <v>0</v>
      </c>
      <c r="U348" s="324">
        <f t="shared" si="195"/>
        <v>0</v>
      </c>
      <c r="V348" s="324">
        <f t="shared" si="195"/>
        <v>0</v>
      </c>
      <c r="W348" s="324">
        <f t="shared" si="195"/>
        <v>0</v>
      </c>
      <c r="X348" s="324">
        <f t="shared" si="195"/>
        <v>0</v>
      </c>
      <c r="Y348" s="324">
        <f t="shared" si="195"/>
        <v>0</v>
      </c>
      <c r="Z348" s="324">
        <f t="shared" si="195"/>
        <v>0</v>
      </c>
      <c r="AA348" s="324">
        <f t="shared" si="195"/>
        <v>0</v>
      </c>
      <c r="AB348" s="324">
        <f t="shared" si="195"/>
        <v>0</v>
      </c>
      <c r="AC348" s="324">
        <f t="shared" si="195"/>
        <v>0</v>
      </c>
      <c r="AD348" s="324">
        <f t="shared" si="195"/>
        <v>0</v>
      </c>
      <c r="AE348" s="324">
        <f t="shared" si="195"/>
        <v>0</v>
      </c>
      <c r="AF348" s="324">
        <f t="shared" si="195"/>
        <v>0</v>
      </c>
      <c r="AG348" s="324">
        <f t="shared" si="195"/>
        <v>0</v>
      </c>
      <c r="AH348" s="324">
        <f t="shared" si="195"/>
        <v>0</v>
      </c>
      <c r="AI348" s="324">
        <f t="shared" si="195"/>
        <v>0</v>
      </c>
      <c r="AJ348" s="324">
        <f t="shared" si="195"/>
        <v>0</v>
      </c>
      <c r="AK348" s="324">
        <f t="shared" si="195"/>
        <v>0</v>
      </c>
      <c r="AL348" s="324">
        <f t="shared" si="195"/>
        <v>0</v>
      </c>
      <c r="AM348" s="324">
        <f t="shared" si="195"/>
        <v>0</v>
      </c>
      <c r="AN348" s="324">
        <f t="shared" si="195"/>
        <v>0</v>
      </c>
      <c r="AO348" s="324">
        <f t="shared" si="195"/>
        <v>0</v>
      </c>
      <c r="AP348" s="324">
        <f t="shared" si="195"/>
        <v>0</v>
      </c>
      <c r="AQ348" s="324">
        <f t="shared" si="195"/>
        <v>0</v>
      </c>
      <c r="AR348" s="324">
        <f t="shared" si="195"/>
        <v>0</v>
      </c>
      <c r="AS348" s="324">
        <f t="shared" si="195"/>
        <v>0</v>
      </c>
      <c r="AT348" s="324">
        <f t="shared" si="195"/>
        <v>0</v>
      </c>
      <c r="AU348" s="324">
        <f t="shared" si="195"/>
        <v>0</v>
      </c>
      <c r="AV348" s="324">
        <f t="shared" si="195"/>
        <v>0</v>
      </c>
      <c r="AW348" s="324">
        <f t="shared" si="195"/>
        <v>0</v>
      </c>
      <c r="AX348" s="324">
        <f t="shared" si="195"/>
        <v>0</v>
      </c>
      <c r="AY348" s="324">
        <f t="shared" si="195"/>
        <v>0</v>
      </c>
      <c r="AZ348" s="324">
        <f t="shared" si="195"/>
        <v>0</v>
      </c>
      <c r="BA348" s="324">
        <f t="shared" si="195"/>
        <v>0</v>
      </c>
      <c r="BB348" s="324">
        <f t="shared" si="195"/>
        <v>0</v>
      </c>
      <c r="BC348" s="324">
        <f t="shared" si="195"/>
        <v>0</v>
      </c>
      <c r="BD348" s="324">
        <f t="shared" si="195"/>
        <v>0</v>
      </c>
      <c r="BE348" s="324">
        <f t="shared" si="195"/>
        <v>0</v>
      </c>
      <c r="BF348" s="324">
        <f t="shared" si="195"/>
        <v>0</v>
      </c>
      <c r="BG348" s="324">
        <f t="shared" si="195"/>
        <v>0</v>
      </c>
      <c r="BH348" s="324">
        <f t="shared" si="195"/>
        <v>0</v>
      </c>
      <c r="BI348" s="324">
        <f t="shared" si="195"/>
        <v>0</v>
      </c>
      <c r="BJ348" s="324">
        <f t="shared" si="195"/>
        <v>0</v>
      </c>
      <c r="BK348" s="324">
        <f t="shared" si="195"/>
        <v>0</v>
      </c>
      <c r="BL348" s="324">
        <f t="shared" si="195"/>
        <v>0</v>
      </c>
      <c r="BM348" s="324">
        <f t="shared" si="195"/>
        <v>0</v>
      </c>
      <c r="BN348" s="324">
        <f t="shared" si="195"/>
        <v>0</v>
      </c>
      <c r="BO348" s="324">
        <f t="shared" ref="BO348:CT348" si="196">BO333</f>
        <v>0</v>
      </c>
      <c r="BP348" s="324">
        <f t="shared" si="196"/>
        <v>0</v>
      </c>
      <c r="BQ348" s="324">
        <f t="shared" si="196"/>
        <v>0</v>
      </c>
      <c r="BR348" s="324">
        <f t="shared" si="196"/>
        <v>0</v>
      </c>
      <c r="BS348" s="324">
        <f t="shared" si="196"/>
        <v>0</v>
      </c>
      <c r="BT348" s="324">
        <f t="shared" si="196"/>
        <v>0</v>
      </c>
      <c r="BU348" s="324">
        <f t="shared" si="196"/>
        <v>0</v>
      </c>
      <c r="BV348" s="324">
        <f t="shared" si="196"/>
        <v>0</v>
      </c>
      <c r="BW348" s="324">
        <f t="shared" si="196"/>
        <v>0</v>
      </c>
      <c r="BX348" s="324">
        <f t="shared" si="196"/>
        <v>0</v>
      </c>
      <c r="BY348" s="324">
        <f t="shared" si="196"/>
        <v>0</v>
      </c>
      <c r="BZ348" s="324">
        <f t="shared" si="196"/>
        <v>0</v>
      </c>
      <c r="CA348" s="324">
        <f t="shared" si="196"/>
        <v>0</v>
      </c>
      <c r="CB348" s="324">
        <f t="shared" si="196"/>
        <v>0</v>
      </c>
      <c r="CC348" s="324">
        <f t="shared" si="196"/>
        <v>0</v>
      </c>
      <c r="CD348" s="324">
        <f t="shared" si="196"/>
        <v>0</v>
      </c>
      <c r="CE348" s="324">
        <f t="shared" si="196"/>
        <v>0</v>
      </c>
      <c r="CF348" s="324">
        <f t="shared" si="196"/>
        <v>0</v>
      </c>
      <c r="CG348" s="324">
        <f t="shared" si="196"/>
        <v>0</v>
      </c>
      <c r="CH348" s="324">
        <f t="shared" si="196"/>
        <v>0</v>
      </c>
      <c r="CI348" s="324">
        <f t="shared" si="196"/>
        <v>0</v>
      </c>
      <c r="CJ348" s="324">
        <f t="shared" si="196"/>
        <v>0</v>
      </c>
      <c r="CK348" s="324">
        <f t="shared" si="196"/>
        <v>0</v>
      </c>
      <c r="CL348" s="324">
        <f t="shared" si="196"/>
        <v>0</v>
      </c>
      <c r="CM348" s="324">
        <f t="shared" si="196"/>
        <v>0</v>
      </c>
      <c r="CN348" s="324">
        <f t="shared" si="196"/>
        <v>0</v>
      </c>
      <c r="CO348" s="324">
        <f t="shared" si="196"/>
        <v>0</v>
      </c>
      <c r="CP348" s="324">
        <f t="shared" si="196"/>
        <v>0</v>
      </c>
      <c r="CQ348" s="324">
        <f t="shared" si="196"/>
        <v>0</v>
      </c>
      <c r="CR348" s="324">
        <f t="shared" si="196"/>
        <v>0</v>
      </c>
      <c r="CS348" s="324">
        <f t="shared" si="196"/>
        <v>0</v>
      </c>
      <c r="CT348" s="324">
        <f t="shared" si="196"/>
        <v>0</v>
      </c>
      <c r="CU348" s="27" t="s">
        <v>1037</v>
      </c>
    </row>
    <row r="349" spans="2:99" outlineLevel="2">
      <c r="B349" s="47" t="s">
        <v>1068</v>
      </c>
      <c r="C349" s="224">
        <f t="shared" si="178"/>
        <v>0</v>
      </c>
      <c r="D349" s="224">
        <f t="shared" si="179"/>
        <v>0</v>
      </c>
      <c r="E349" s="224">
        <f t="shared" si="180"/>
        <v>0</v>
      </c>
      <c r="F349" s="224">
        <f t="shared" si="181"/>
        <v>0</v>
      </c>
      <c r="G349" s="224">
        <f t="shared" si="182"/>
        <v>0</v>
      </c>
      <c r="H349" s="224">
        <f t="shared" si="183"/>
        <v>0</v>
      </c>
      <c r="I349" s="224">
        <f t="shared" si="184"/>
        <v>0</v>
      </c>
      <c r="J349" s="224">
        <f t="shared" si="185"/>
        <v>0</v>
      </c>
      <c r="K349" s="224">
        <f t="shared" si="186"/>
        <v>0</v>
      </c>
      <c r="L349" s="224">
        <f t="shared" si="187"/>
        <v>0</v>
      </c>
      <c r="M349" s="224">
        <f t="shared" si="188"/>
        <v>0</v>
      </c>
      <c r="N349" s="224">
        <f t="shared" si="189"/>
        <v>0</v>
      </c>
      <c r="O349" s="224">
        <f t="shared" si="190"/>
        <v>0</v>
      </c>
      <c r="P349" s="224">
        <f t="shared" si="191"/>
        <v>0</v>
      </c>
      <c r="Q349" s="224">
        <f t="shared" si="192"/>
        <v>0</v>
      </c>
      <c r="R349" s="408">
        <f t="shared" si="193"/>
        <v>0</v>
      </c>
      <c r="S349" s="324">
        <f t="shared" ref="S349:BN349" si="197">S334</f>
        <v>0</v>
      </c>
      <c r="T349" s="324">
        <f t="shared" si="197"/>
        <v>0</v>
      </c>
      <c r="U349" s="324">
        <f t="shared" si="197"/>
        <v>0</v>
      </c>
      <c r="V349" s="324">
        <f t="shared" si="197"/>
        <v>0</v>
      </c>
      <c r="W349" s="324">
        <f t="shared" si="197"/>
        <v>0</v>
      </c>
      <c r="X349" s="324">
        <f t="shared" si="197"/>
        <v>0</v>
      </c>
      <c r="Y349" s="324">
        <f t="shared" si="197"/>
        <v>0</v>
      </c>
      <c r="Z349" s="324">
        <f t="shared" si="197"/>
        <v>0</v>
      </c>
      <c r="AA349" s="324">
        <f t="shared" si="197"/>
        <v>0</v>
      </c>
      <c r="AB349" s="324">
        <f t="shared" si="197"/>
        <v>0</v>
      </c>
      <c r="AC349" s="324">
        <f t="shared" si="197"/>
        <v>0</v>
      </c>
      <c r="AD349" s="324">
        <f t="shared" si="197"/>
        <v>0</v>
      </c>
      <c r="AE349" s="324">
        <f t="shared" si="197"/>
        <v>0</v>
      </c>
      <c r="AF349" s="324">
        <f t="shared" si="197"/>
        <v>0</v>
      </c>
      <c r="AG349" s="324">
        <f t="shared" si="197"/>
        <v>0</v>
      </c>
      <c r="AH349" s="324">
        <f t="shared" si="197"/>
        <v>0</v>
      </c>
      <c r="AI349" s="324">
        <f t="shared" si="197"/>
        <v>0</v>
      </c>
      <c r="AJ349" s="324">
        <f t="shared" si="197"/>
        <v>0</v>
      </c>
      <c r="AK349" s="324">
        <f t="shared" si="197"/>
        <v>0</v>
      </c>
      <c r="AL349" s="324">
        <f t="shared" si="197"/>
        <v>0</v>
      </c>
      <c r="AM349" s="324">
        <f t="shared" si="197"/>
        <v>0</v>
      </c>
      <c r="AN349" s="324">
        <f t="shared" si="197"/>
        <v>0</v>
      </c>
      <c r="AO349" s="324">
        <f t="shared" si="197"/>
        <v>0</v>
      </c>
      <c r="AP349" s="324">
        <f t="shared" si="197"/>
        <v>0</v>
      </c>
      <c r="AQ349" s="324">
        <f t="shared" si="197"/>
        <v>0</v>
      </c>
      <c r="AR349" s="324">
        <f t="shared" si="197"/>
        <v>0</v>
      </c>
      <c r="AS349" s="324">
        <f t="shared" si="197"/>
        <v>0</v>
      </c>
      <c r="AT349" s="324">
        <f t="shared" si="197"/>
        <v>0</v>
      </c>
      <c r="AU349" s="324">
        <f t="shared" si="197"/>
        <v>0</v>
      </c>
      <c r="AV349" s="324">
        <f t="shared" si="197"/>
        <v>0</v>
      </c>
      <c r="AW349" s="324">
        <f t="shared" si="197"/>
        <v>0</v>
      </c>
      <c r="AX349" s="324">
        <f t="shared" si="197"/>
        <v>0</v>
      </c>
      <c r="AY349" s="324">
        <f t="shared" si="197"/>
        <v>0</v>
      </c>
      <c r="AZ349" s="324">
        <f t="shared" si="197"/>
        <v>0</v>
      </c>
      <c r="BA349" s="324">
        <f t="shared" si="197"/>
        <v>0</v>
      </c>
      <c r="BB349" s="324">
        <f t="shared" si="197"/>
        <v>0</v>
      </c>
      <c r="BC349" s="324">
        <f t="shared" si="197"/>
        <v>0</v>
      </c>
      <c r="BD349" s="324">
        <f t="shared" si="197"/>
        <v>0</v>
      </c>
      <c r="BE349" s="324">
        <f t="shared" si="197"/>
        <v>0</v>
      </c>
      <c r="BF349" s="324">
        <f t="shared" si="197"/>
        <v>0</v>
      </c>
      <c r="BG349" s="324">
        <f t="shared" si="197"/>
        <v>0</v>
      </c>
      <c r="BH349" s="324">
        <f t="shared" si="197"/>
        <v>0</v>
      </c>
      <c r="BI349" s="324">
        <f t="shared" si="197"/>
        <v>0</v>
      </c>
      <c r="BJ349" s="324">
        <f t="shared" si="197"/>
        <v>0</v>
      </c>
      <c r="BK349" s="324">
        <f t="shared" si="197"/>
        <v>0</v>
      </c>
      <c r="BL349" s="324">
        <f t="shared" si="197"/>
        <v>0</v>
      </c>
      <c r="BM349" s="324">
        <f t="shared" si="197"/>
        <v>0</v>
      </c>
      <c r="BN349" s="324">
        <f t="shared" si="197"/>
        <v>0</v>
      </c>
      <c r="BO349" s="324">
        <f t="shared" ref="BO349:CT349" si="198">BO334</f>
        <v>0</v>
      </c>
      <c r="BP349" s="324">
        <f t="shared" si="198"/>
        <v>0</v>
      </c>
      <c r="BQ349" s="324">
        <f t="shared" si="198"/>
        <v>0</v>
      </c>
      <c r="BR349" s="324">
        <f t="shared" si="198"/>
        <v>0</v>
      </c>
      <c r="BS349" s="324">
        <f t="shared" si="198"/>
        <v>0</v>
      </c>
      <c r="BT349" s="324">
        <f t="shared" si="198"/>
        <v>0</v>
      </c>
      <c r="BU349" s="324">
        <f t="shared" si="198"/>
        <v>0</v>
      </c>
      <c r="BV349" s="324">
        <f t="shared" si="198"/>
        <v>0</v>
      </c>
      <c r="BW349" s="324">
        <f t="shared" si="198"/>
        <v>0</v>
      </c>
      <c r="BX349" s="324">
        <f t="shared" si="198"/>
        <v>0</v>
      </c>
      <c r="BY349" s="324">
        <f t="shared" si="198"/>
        <v>0</v>
      </c>
      <c r="BZ349" s="324">
        <f t="shared" si="198"/>
        <v>0</v>
      </c>
      <c r="CA349" s="324">
        <f t="shared" si="198"/>
        <v>0</v>
      </c>
      <c r="CB349" s="324">
        <f t="shared" si="198"/>
        <v>0</v>
      </c>
      <c r="CC349" s="324">
        <f t="shared" si="198"/>
        <v>0</v>
      </c>
      <c r="CD349" s="324">
        <f t="shared" si="198"/>
        <v>0</v>
      </c>
      <c r="CE349" s="324">
        <f t="shared" si="198"/>
        <v>0</v>
      </c>
      <c r="CF349" s="324">
        <f t="shared" si="198"/>
        <v>0</v>
      </c>
      <c r="CG349" s="324">
        <f t="shared" si="198"/>
        <v>0</v>
      </c>
      <c r="CH349" s="324">
        <f t="shared" si="198"/>
        <v>0</v>
      </c>
      <c r="CI349" s="324">
        <f t="shared" si="198"/>
        <v>0</v>
      </c>
      <c r="CJ349" s="324">
        <f t="shared" si="198"/>
        <v>0</v>
      </c>
      <c r="CK349" s="324">
        <f t="shared" si="198"/>
        <v>0</v>
      </c>
      <c r="CL349" s="324">
        <f t="shared" si="198"/>
        <v>0</v>
      </c>
      <c r="CM349" s="324">
        <f t="shared" si="198"/>
        <v>0</v>
      </c>
      <c r="CN349" s="324">
        <f t="shared" si="198"/>
        <v>0</v>
      </c>
      <c r="CO349" s="324">
        <f t="shared" si="198"/>
        <v>0</v>
      </c>
      <c r="CP349" s="324">
        <f t="shared" si="198"/>
        <v>0</v>
      </c>
      <c r="CQ349" s="324">
        <f t="shared" si="198"/>
        <v>0</v>
      </c>
      <c r="CR349" s="324">
        <f t="shared" si="198"/>
        <v>0</v>
      </c>
      <c r="CS349" s="324">
        <f t="shared" si="198"/>
        <v>0</v>
      </c>
      <c r="CT349" s="324">
        <f t="shared" si="198"/>
        <v>0</v>
      </c>
    </row>
    <row r="350" spans="2:99" outlineLevel="2">
      <c r="B350" s="48" t="s">
        <v>1069</v>
      </c>
      <c r="C350" s="55">
        <f t="shared" si="178"/>
        <v>0</v>
      </c>
      <c r="D350" s="55">
        <f t="shared" si="179"/>
        <v>0</v>
      </c>
      <c r="E350" s="55">
        <f t="shared" si="180"/>
        <v>0</v>
      </c>
      <c r="F350" s="55">
        <f t="shared" si="181"/>
        <v>0</v>
      </c>
      <c r="G350" s="55">
        <f t="shared" si="182"/>
        <v>0</v>
      </c>
      <c r="H350" s="55">
        <f t="shared" si="183"/>
        <v>0</v>
      </c>
      <c r="I350" s="55">
        <f t="shared" si="184"/>
        <v>0</v>
      </c>
      <c r="J350" s="55">
        <f t="shared" si="185"/>
        <v>0</v>
      </c>
      <c r="K350" s="55">
        <f t="shared" si="186"/>
        <v>0</v>
      </c>
      <c r="L350" s="55">
        <f t="shared" si="187"/>
        <v>0</v>
      </c>
      <c r="M350" s="55">
        <f t="shared" si="188"/>
        <v>0</v>
      </c>
      <c r="N350" s="55">
        <f t="shared" si="189"/>
        <v>0</v>
      </c>
      <c r="O350" s="55">
        <f t="shared" si="190"/>
        <v>0</v>
      </c>
      <c r="P350" s="55">
        <f t="shared" si="191"/>
        <v>0</v>
      </c>
      <c r="Q350" s="55">
        <f t="shared" si="192"/>
        <v>0</v>
      </c>
      <c r="R350" s="409">
        <f t="shared" si="193"/>
        <v>0</v>
      </c>
      <c r="S350" s="324">
        <f t="shared" ref="S350:BN350" si="199">S335</f>
        <v>0</v>
      </c>
      <c r="T350" s="324">
        <f t="shared" si="199"/>
        <v>0</v>
      </c>
      <c r="U350" s="324">
        <f t="shared" si="199"/>
        <v>0</v>
      </c>
      <c r="V350" s="324">
        <f t="shared" si="199"/>
        <v>0</v>
      </c>
      <c r="W350" s="324">
        <f t="shared" si="199"/>
        <v>0</v>
      </c>
      <c r="X350" s="324">
        <f t="shared" si="199"/>
        <v>0</v>
      </c>
      <c r="Y350" s="324">
        <f t="shared" si="199"/>
        <v>0</v>
      </c>
      <c r="Z350" s="324">
        <f t="shared" si="199"/>
        <v>0</v>
      </c>
      <c r="AA350" s="324">
        <f t="shared" si="199"/>
        <v>0</v>
      </c>
      <c r="AB350" s="324">
        <f t="shared" si="199"/>
        <v>0</v>
      </c>
      <c r="AC350" s="324">
        <f t="shared" si="199"/>
        <v>0</v>
      </c>
      <c r="AD350" s="324">
        <f t="shared" si="199"/>
        <v>0</v>
      </c>
      <c r="AE350" s="324">
        <f t="shared" si="199"/>
        <v>0</v>
      </c>
      <c r="AF350" s="324">
        <f t="shared" si="199"/>
        <v>0</v>
      </c>
      <c r="AG350" s="324">
        <f t="shared" si="199"/>
        <v>0</v>
      </c>
      <c r="AH350" s="324">
        <f t="shared" si="199"/>
        <v>0</v>
      </c>
      <c r="AI350" s="324">
        <f t="shared" si="199"/>
        <v>0</v>
      </c>
      <c r="AJ350" s="324">
        <f t="shared" si="199"/>
        <v>0</v>
      </c>
      <c r="AK350" s="324">
        <f t="shared" si="199"/>
        <v>0</v>
      </c>
      <c r="AL350" s="324">
        <f t="shared" si="199"/>
        <v>0</v>
      </c>
      <c r="AM350" s="324">
        <f t="shared" si="199"/>
        <v>0</v>
      </c>
      <c r="AN350" s="324">
        <f t="shared" si="199"/>
        <v>0</v>
      </c>
      <c r="AO350" s="324">
        <f t="shared" si="199"/>
        <v>0</v>
      </c>
      <c r="AP350" s="324">
        <f t="shared" si="199"/>
        <v>0</v>
      </c>
      <c r="AQ350" s="324">
        <f t="shared" si="199"/>
        <v>0</v>
      </c>
      <c r="AR350" s="324">
        <f t="shared" si="199"/>
        <v>0</v>
      </c>
      <c r="AS350" s="324">
        <f t="shared" si="199"/>
        <v>0</v>
      </c>
      <c r="AT350" s="324">
        <f t="shared" si="199"/>
        <v>0</v>
      </c>
      <c r="AU350" s="324">
        <f t="shared" si="199"/>
        <v>0</v>
      </c>
      <c r="AV350" s="324">
        <f t="shared" si="199"/>
        <v>0</v>
      </c>
      <c r="AW350" s="324">
        <f t="shared" si="199"/>
        <v>0</v>
      </c>
      <c r="AX350" s="324">
        <f t="shared" si="199"/>
        <v>0</v>
      </c>
      <c r="AY350" s="324">
        <f t="shared" si="199"/>
        <v>0</v>
      </c>
      <c r="AZ350" s="324">
        <f t="shared" si="199"/>
        <v>0</v>
      </c>
      <c r="BA350" s="324">
        <f t="shared" si="199"/>
        <v>0</v>
      </c>
      <c r="BB350" s="324">
        <f t="shared" si="199"/>
        <v>0</v>
      </c>
      <c r="BC350" s="324">
        <f t="shared" si="199"/>
        <v>0</v>
      </c>
      <c r="BD350" s="324">
        <f t="shared" si="199"/>
        <v>0</v>
      </c>
      <c r="BE350" s="324">
        <f t="shared" si="199"/>
        <v>0</v>
      </c>
      <c r="BF350" s="324">
        <f t="shared" si="199"/>
        <v>0</v>
      </c>
      <c r="BG350" s="324">
        <f t="shared" si="199"/>
        <v>0</v>
      </c>
      <c r="BH350" s="324">
        <f t="shared" si="199"/>
        <v>0</v>
      </c>
      <c r="BI350" s="324">
        <f t="shared" si="199"/>
        <v>0</v>
      </c>
      <c r="BJ350" s="324">
        <f t="shared" si="199"/>
        <v>0</v>
      </c>
      <c r="BK350" s="324">
        <f t="shared" si="199"/>
        <v>0</v>
      </c>
      <c r="BL350" s="324">
        <f t="shared" si="199"/>
        <v>0</v>
      </c>
      <c r="BM350" s="324">
        <f t="shared" si="199"/>
        <v>0</v>
      </c>
      <c r="BN350" s="324">
        <f t="shared" si="199"/>
        <v>0</v>
      </c>
      <c r="BO350" s="324">
        <f t="shared" ref="BO350:CT350" si="200">BO335</f>
        <v>0</v>
      </c>
      <c r="BP350" s="324">
        <f t="shared" si="200"/>
        <v>0</v>
      </c>
      <c r="BQ350" s="324">
        <f t="shared" si="200"/>
        <v>0</v>
      </c>
      <c r="BR350" s="324">
        <f t="shared" si="200"/>
        <v>0</v>
      </c>
      <c r="BS350" s="324">
        <f t="shared" si="200"/>
        <v>0</v>
      </c>
      <c r="BT350" s="324">
        <f t="shared" si="200"/>
        <v>0</v>
      </c>
      <c r="BU350" s="324">
        <f t="shared" si="200"/>
        <v>0</v>
      </c>
      <c r="BV350" s="324">
        <f t="shared" si="200"/>
        <v>0</v>
      </c>
      <c r="BW350" s="324">
        <f t="shared" si="200"/>
        <v>0</v>
      </c>
      <c r="BX350" s="324">
        <f t="shared" si="200"/>
        <v>0</v>
      </c>
      <c r="BY350" s="324">
        <f t="shared" si="200"/>
        <v>0</v>
      </c>
      <c r="BZ350" s="324">
        <f t="shared" si="200"/>
        <v>0</v>
      </c>
      <c r="CA350" s="324">
        <f t="shared" si="200"/>
        <v>0</v>
      </c>
      <c r="CB350" s="324">
        <f t="shared" si="200"/>
        <v>0</v>
      </c>
      <c r="CC350" s="324">
        <f t="shared" si="200"/>
        <v>0</v>
      </c>
      <c r="CD350" s="324">
        <f t="shared" si="200"/>
        <v>0</v>
      </c>
      <c r="CE350" s="324">
        <f t="shared" si="200"/>
        <v>0</v>
      </c>
      <c r="CF350" s="324">
        <f t="shared" si="200"/>
        <v>0</v>
      </c>
      <c r="CG350" s="324">
        <f t="shared" si="200"/>
        <v>0</v>
      </c>
      <c r="CH350" s="324">
        <f t="shared" si="200"/>
        <v>0</v>
      </c>
      <c r="CI350" s="324">
        <f t="shared" si="200"/>
        <v>0</v>
      </c>
      <c r="CJ350" s="324">
        <f t="shared" si="200"/>
        <v>0</v>
      </c>
      <c r="CK350" s="324">
        <f t="shared" si="200"/>
        <v>0</v>
      </c>
      <c r="CL350" s="324">
        <f t="shared" si="200"/>
        <v>0</v>
      </c>
      <c r="CM350" s="324">
        <f t="shared" si="200"/>
        <v>0</v>
      </c>
      <c r="CN350" s="324">
        <f t="shared" si="200"/>
        <v>0</v>
      </c>
      <c r="CO350" s="324">
        <f t="shared" si="200"/>
        <v>0</v>
      </c>
      <c r="CP350" s="324">
        <f t="shared" si="200"/>
        <v>0</v>
      </c>
      <c r="CQ350" s="324">
        <f t="shared" si="200"/>
        <v>0</v>
      </c>
      <c r="CR350" s="324">
        <f t="shared" si="200"/>
        <v>0</v>
      </c>
      <c r="CS350" s="324">
        <f t="shared" si="200"/>
        <v>0</v>
      </c>
      <c r="CT350" s="324">
        <f t="shared" si="200"/>
        <v>0</v>
      </c>
    </row>
    <row r="351" spans="2:99" ht="24.5" outlineLevel="1">
      <c r="B351" s="46" t="str">
        <f>"Grazing Intensity 2
"&amp;$B$165&amp;": Ewe Lambs"</f>
        <v>Grazing Intensity 2
Standard (7mo): Ewe Lambs</v>
      </c>
      <c r="C351" s="54">
        <f>CHOOSE(d.Region,S351,AI351,AY351)</f>
        <v>0</v>
      </c>
      <c r="D351" s="54">
        <f>CHOOSE(d.Region,T351,AJ351,AZ351)</f>
        <v>0</v>
      </c>
      <c r="E351" s="54">
        <f>CHOOSE(d.Region,U351,AK351,BA351)</f>
        <v>0</v>
      </c>
      <c r="F351" s="54">
        <f>CHOOSE(d.Region,V351,AL351,BB351)</f>
        <v>0</v>
      </c>
      <c r="G351" s="54">
        <f t="shared" si="182"/>
        <v>0</v>
      </c>
      <c r="H351" s="54">
        <f t="shared" si="183"/>
        <v>0</v>
      </c>
      <c r="I351" s="54">
        <f t="shared" si="184"/>
        <v>0</v>
      </c>
      <c r="J351" s="54">
        <f t="shared" si="185"/>
        <v>0</v>
      </c>
      <c r="K351" s="54">
        <f t="shared" si="186"/>
        <v>0</v>
      </c>
      <c r="L351" s="54">
        <f t="shared" si="187"/>
        <v>0</v>
      </c>
      <c r="M351" s="54">
        <f t="shared" si="188"/>
        <v>0</v>
      </c>
      <c r="N351" s="54">
        <f t="shared" si="189"/>
        <v>0</v>
      </c>
      <c r="O351" s="54">
        <f t="shared" si="190"/>
        <v>0</v>
      </c>
      <c r="P351" s="54">
        <f t="shared" si="191"/>
        <v>0</v>
      </c>
      <c r="Q351" s="54">
        <f t="shared" si="192"/>
        <v>0</v>
      </c>
      <c r="R351" s="407">
        <f t="shared" si="193"/>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1068</v>
      </c>
      <c r="C352" s="224">
        <f t="shared" si="178"/>
        <v>0</v>
      </c>
      <c r="D352" s="224">
        <f t="shared" si="179"/>
        <v>0</v>
      </c>
      <c r="E352" s="224">
        <f t="shared" si="180"/>
        <v>0</v>
      </c>
      <c r="F352" s="224">
        <f t="shared" si="181"/>
        <v>0</v>
      </c>
      <c r="G352" s="224">
        <f t="shared" si="182"/>
        <v>0</v>
      </c>
      <c r="H352" s="224">
        <f t="shared" si="183"/>
        <v>0</v>
      </c>
      <c r="I352" s="224">
        <f t="shared" si="184"/>
        <v>0</v>
      </c>
      <c r="J352" s="224">
        <f t="shared" si="185"/>
        <v>0</v>
      </c>
      <c r="K352" s="224">
        <f t="shared" si="186"/>
        <v>0</v>
      </c>
      <c r="L352" s="224">
        <f t="shared" si="187"/>
        <v>0</v>
      </c>
      <c r="M352" s="224">
        <f t="shared" si="188"/>
        <v>0</v>
      </c>
      <c r="N352" s="224">
        <f t="shared" si="189"/>
        <v>0</v>
      </c>
      <c r="O352" s="224">
        <f t="shared" si="190"/>
        <v>0</v>
      </c>
      <c r="P352" s="224">
        <f t="shared" si="191"/>
        <v>0</v>
      </c>
      <c r="Q352" s="224">
        <f t="shared" si="192"/>
        <v>0</v>
      </c>
      <c r="R352" s="408">
        <f t="shared" si="193"/>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1069</v>
      </c>
      <c r="C353" s="55">
        <f t="shared" si="178"/>
        <v>0</v>
      </c>
      <c r="D353" s="55">
        <f t="shared" si="179"/>
        <v>0</v>
      </c>
      <c r="E353" s="55">
        <f t="shared" si="180"/>
        <v>0</v>
      </c>
      <c r="F353" s="55">
        <f t="shared" si="181"/>
        <v>0</v>
      </c>
      <c r="G353" s="55">
        <f t="shared" si="182"/>
        <v>0</v>
      </c>
      <c r="H353" s="55">
        <f t="shared" si="183"/>
        <v>0</v>
      </c>
      <c r="I353" s="55">
        <f t="shared" si="184"/>
        <v>0</v>
      </c>
      <c r="J353" s="55">
        <f t="shared" si="185"/>
        <v>0</v>
      </c>
      <c r="K353" s="55">
        <f t="shared" si="186"/>
        <v>0</v>
      </c>
      <c r="L353" s="55">
        <f t="shared" si="187"/>
        <v>0</v>
      </c>
      <c r="M353" s="55">
        <f t="shared" si="188"/>
        <v>0</v>
      </c>
      <c r="N353" s="55">
        <f t="shared" si="189"/>
        <v>0</v>
      </c>
      <c r="O353" s="55">
        <f t="shared" si="190"/>
        <v>0</v>
      </c>
      <c r="P353" s="55">
        <f t="shared" si="191"/>
        <v>0</v>
      </c>
      <c r="Q353" s="55">
        <f t="shared" si="192"/>
        <v>0</v>
      </c>
      <c r="R353" s="409">
        <f t="shared" si="193"/>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78"/>
        <v>0</v>
      </c>
      <c r="D354" s="54">
        <f t="shared" si="179"/>
        <v>0</v>
      </c>
      <c r="E354" s="54">
        <f t="shared" si="180"/>
        <v>0</v>
      </c>
      <c r="F354" s="54">
        <f t="shared" si="181"/>
        <v>0</v>
      </c>
      <c r="G354" s="54">
        <f t="shared" si="182"/>
        <v>0</v>
      </c>
      <c r="H354" s="54">
        <f t="shared" si="183"/>
        <v>0</v>
      </c>
      <c r="I354" s="54">
        <f t="shared" si="184"/>
        <v>0</v>
      </c>
      <c r="J354" s="54">
        <f t="shared" si="185"/>
        <v>0</v>
      </c>
      <c r="K354" s="54">
        <f t="shared" si="186"/>
        <v>0</v>
      </c>
      <c r="L354" s="54">
        <f t="shared" si="187"/>
        <v>0</v>
      </c>
      <c r="M354" s="54">
        <f t="shared" si="188"/>
        <v>0</v>
      </c>
      <c r="N354" s="54">
        <f t="shared" si="189"/>
        <v>0</v>
      </c>
      <c r="O354" s="54">
        <f t="shared" si="190"/>
        <v>0</v>
      </c>
      <c r="P354" s="54">
        <f t="shared" si="191"/>
        <v>0</v>
      </c>
      <c r="Q354" s="54">
        <f t="shared" si="192"/>
        <v>0</v>
      </c>
      <c r="R354" s="407">
        <f t="shared" si="193"/>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1068</v>
      </c>
      <c r="C355" s="224">
        <f t="shared" si="178"/>
        <v>0</v>
      </c>
      <c r="D355" s="224">
        <f t="shared" si="179"/>
        <v>0</v>
      </c>
      <c r="E355" s="224">
        <f t="shared" si="180"/>
        <v>0</v>
      </c>
      <c r="F355" s="224">
        <f t="shared" si="181"/>
        <v>0</v>
      </c>
      <c r="G355" s="224">
        <f t="shared" si="182"/>
        <v>0</v>
      </c>
      <c r="H355" s="224">
        <f t="shared" si="183"/>
        <v>0</v>
      </c>
      <c r="I355" s="224">
        <f t="shared" si="184"/>
        <v>0</v>
      </c>
      <c r="J355" s="224">
        <f t="shared" si="185"/>
        <v>0</v>
      </c>
      <c r="K355" s="224">
        <f t="shared" si="186"/>
        <v>0</v>
      </c>
      <c r="L355" s="224">
        <f t="shared" si="187"/>
        <v>0</v>
      </c>
      <c r="M355" s="224">
        <f t="shared" si="188"/>
        <v>0</v>
      </c>
      <c r="N355" s="224">
        <f t="shared" si="189"/>
        <v>0</v>
      </c>
      <c r="O355" s="224">
        <f t="shared" si="190"/>
        <v>0</v>
      </c>
      <c r="P355" s="224">
        <f t="shared" si="191"/>
        <v>0</v>
      </c>
      <c r="Q355" s="224">
        <f t="shared" si="192"/>
        <v>0</v>
      </c>
      <c r="R355" s="408">
        <f t="shared" si="193"/>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1069</v>
      </c>
      <c r="C356" s="55">
        <f>CHOOSE(d.Region,S356,AI356,AY356)</f>
        <v>0</v>
      </c>
      <c r="D356" s="55">
        <f>CHOOSE(d.Region,T356,AJ356,AZ356)</f>
        <v>0</v>
      </c>
      <c r="E356" s="55">
        <f>CHOOSE(d.Region,U356,AK356,BA356)</f>
        <v>0</v>
      </c>
      <c r="F356" s="55">
        <f>CHOOSE(d.Region,V356,AL356,BB356)</f>
        <v>0</v>
      </c>
      <c r="G356" s="55">
        <f>CHOOSE(d.Region,W356,AM356,BC356)</f>
        <v>0</v>
      </c>
      <c r="H356" s="55">
        <f t="shared" si="183"/>
        <v>0</v>
      </c>
      <c r="I356" s="55">
        <f t="shared" si="184"/>
        <v>0</v>
      </c>
      <c r="J356" s="55">
        <f t="shared" si="185"/>
        <v>0</v>
      </c>
      <c r="K356" s="55">
        <f t="shared" si="186"/>
        <v>0</v>
      </c>
      <c r="L356" s="55">
        <f t="shared" si="187"/>
        <v>0</v>
      </c>
      <c r="M356" s="55">
        <f t="shared" si="188"/>
        <v>0</v>
      </c>
      <c r="N356" s="55">
        <f t="shared" si="189"/>
        <v>0</v>
      </c>
      <c r="O356" s="55">
        <f t="shared" si="190"/>
        <v>0</v>
      </c>
      <c r="P356" s="55">
        <f t="shared" si="191"/>
        <v>0</v>
      </c>
      <c r="Q356" s="55">
        <f t="shared" si="192"/>
        <v>0</v>
      </c>
      <c r="R356" s="409">
        <f t="shared" si="193"/>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78"/>
        <v>0</v>
      </c>
      <c r="D357" s="54">
        <f t="shared" si="179"/>
        <v>0</v>
      </c>
      <c r="E357" s="54">
        <f t="shared" si="180"/>
        <v>0</v>
      </c>
      <c r="F357" s="54">
        <f t="shared" si="181"/>
        <v>0</v>
      </c>
      <c r="G357" s="54">
        <f t="shared" si="182"/>
        <v>0</v>
      </c>
      <c r="H357" s="54">
        <f t="shared" si="183"/>
        <v>0</v>
      </c>
      <c r="I357" s="54">
        <f t="shared" si="184"/>
        <v>0</v>
      </c>
      <c r="J357" s="54">
        <f t="shared" si="185"/>
        <v>0</v>
      </c>
      <c r="K357" s="54">
        <f t="shared" si="186"/>
        <v>0</v>
      </c>
      <c r="L357" s="54">
        <f t="shared" si="187"/>
        <v>0</v>
      </c>
      <c r="M357" s="54">
        <f t="shared" si="188"/>
        <v>0</v>
      </c>
      <c r="N357" s="54">
        <f t="shared" si="189"/>
        <v>0</v>
      </c>
      <c r="O357" s="54">
        <f t="shared" si="190"/>
        <v>0</v>
      </c>
      <c r="P357" s="54">
        <f t="shared" si="191"/>
        <v>0</v>
      </c>
      <c r="Q357" s="54">
        <f t="shared" si="192"/>
        <v>0</v>
      </c>
      <c r="R357" s="407">
        <f t="shared" si="193"/>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1068</v>
      </c>
      <c r="C358" s="224">
        <f t="shared" si="178"/>
        <v>0</v>
      </c>
      <c r="D358" s="224">
        <f t="shared" si="179"/>
        <v>0</v>
      </c>
      <c r="E358" s="224">
        <f t="shared" si="180"/>
        <v>0</v>
      </c>
      <c r="F358" s="224">
        <f t="shared" si="181"/>
        <v>0</v>
      </c>
      <c r="G358" s="224">
        <f t="shared" si="182"/>
        <v>0</v>
      </c>
      <c r="H358" s="224">
        <f t="shared" si="183"/>
        <v>0</v>
      </c>
      <c r="I358" s="224">
        <f t="shared" si="184"/>
        <v>0</v>
      </c>
      <c r="J358" s="224">
        <f t="shared" si="185"/>
        <v>0</v>
      </c>
      <c r="K358" s="224">
        <f t="shared" si="186"/>
        <v>0</v>
      </c>
      <c r="L358" s="224">
        <f t="shared" si="187"/>
        <v>0</v>
      </c>
      <c r="M358" s="224">
        <f t="shared" si="188"/>
        <v>0</v>
      </c>
      <c r="N358" s="224">
        <f t="shared" si="189"/>
        <v>0</v>
      </c>
      <c r="O358" s="224">
        <f t="shared" si="190"/>
        <v>0</v>
      </c>
      <c r="P358" s="224">
        <f t="shared" si="191"/>
        <v>0</v>
      </c>
      <c r="Q358" s="224">
        <f t="shared" si="192"/>
        <v>0</v>
      </c>
      <c r="R358" s="408">
        <f t="shared" si="193"/>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1069</v>
      </c>
      <c r="C359" s="55">
        <f t="shared" si="178"/>
        <v>0</v>
      </c>
      <c r="D359" s="55">
        <f t="shared" si="179"/>
        <v>0</v>
      </c>
      <c r="E359" s="55">
        <f t="shared" si="180"/>
        <v>0</v>
      </c>
      <c r="F359" s="55">
        <f t="shared" si="181"/>
        <v>0</v>
      </c>
      <c r="G359" s="55">
        <f t="shared" si="182"/>
        <v>0</v>
      </c>
      <c r="H359" s="55">
        <f t="shared" si="183"/>
        <v>0</v>
      </c>
      <c r="I359" s="55">
        <f t="shared" si="184"/>
        <v>0</v>
      </c>
      <c r="J359" s="55">
        <f t="shared" si="185"/>
        <v>0</v>
      </c>
      <c r="K359" s="55">
        <f t="shared" si="186"/>
        <v>0</v>
      </c>
      <c r="L359" s="55">
        <f t="shared" si="187"/>
        <v>0</v>
      </c>
      <c r="M359" s="55">
        <f t="shared" si="188"/>
        <v>0</v>
      </c>
      <c r="N359" s="55">
        <f t="shared" si="189"/>
        <v>0</v>
      </c>
      <c r="O359" s="55">
        <f t="shared" si="190"/>
        <v>0</v>
      </c>
      <c r="P359" s="55">
        <f t="shared" si="191"/>
        <v>0</v>
      </c>
      <c r="Q359" s="55">
        <f t="shared" si="192"/>
        <v>0</v>
      </c>
      <c r="R359" s="409">
        <f t="shared" si="193"/>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78"/>
        <v>0</v>
      </c>
      <c r="D360" s="54">
        <f t="shared" si="179"/>
        <v>0</v>
      </c>
      <c r="E360" s="54">
        <f t="shared" si="180"/>
        <v>0</v>
      </c>
      <c r="F360" s="54">
        <f t="shared" si="181"/>
        <v>0</v>
      </c>
      <c r="G360" s="54">
        <f t="shared" si="182"/>
        <v>0</v>
      </c>
      <c r="H360" s="54">
        <f t="shared" si="183"/>
        <v>0</v>
      </c>
      <c r="I360" s="54">
        <f t="shared" si="184"/>
        <v>0</v>
      </c>
      <c r="J360" s="54">
        <f t="shared" si="185"/>
        <v>0</v>
      </c>
      <c r="K360" s="54">
        <f t="shared" si="186"/>
        <v>0</v>
      </c>
      <c r="L360" s="54">
        <f t="shared" si="187"/>
        <v>0</v>
      </c>
      <c r="M360" s="54">
        <f t="shared" si="188"/>
        <v>0</v>
      </c>
      <c r="N360" s="54">
        <f t="shared" si="189"/>
        <v>0</v>
      </c>
      <c r="O360" s="54">
        <f t="shared" si="190"/>
        <v>0</v>
      </c>
      <c r="P360" s="54">
        <f t="shared" si="191"/>
        <v>0</v>
      </c>
      <c r="Q360" s="54">
        <f t="shared" si="192"/>
        <v>0</v>
      </c>
      <c r="R360" s="407">
        <f t="shared" si="193"/>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1068</v>
      </c>
      <c r="C361" s="224">
        <f t="shared" si="178"/>
        <v>0</v>
      </c>
      <c r="D361" s="224">
        <f t="shared" si="179"/>
        <v>0</v>
      </c>
      <c r="E361" s="224">
        <f t="shared" si="180"/>
        <v>0</v>
      </c>
      <c r="F361" s="224">
        <f t="shared" si="181"/>
        <v>0</v>
      </c>
      <c r="G361" s="224">
        <f t="shared" si="182"/>
        <v>0</v>
      </c>
      <c r="H361" s="224">
        <f t="shared" si="183"/>
        <v>0</v>
      </c>
      <c r="I361" s="224">
        <f t="shared" si="184"/>
        <v>0</v>
      </c>
      <c r="J361" s="224">
        <f t="shared" si="185"/>
        <v>0</v>
      </c>
      <c r="K361" s="224">
        <f t="shared" si="186"/>
        <v>0</v>
      </c>
      <c r="L361" s="224">
        <f t="shared" si="187"/>
        <v>0</v>
      </c>
      <c r="M361" s="224">
        <f t="shared" si="188"/>
        <v>0</v>
      </c>
      <c r="N361" s="224">
        <f t="shared" si="189"/>
        <v>0</v>
      </c>
      <c r="O361" s="224">
        <f t="shared" si="190"/>
        <v>0</v>
      </c>
      <c r="P361" s="224">
        <f t="shared" si="191"/>
        <v>0</v>
      </c>
      <c r="Q361" s="224">
        <f t="shared" si="192"/>
        <v>0</v>
      </c>
      <c r="R361" s="408">
        <f t="shared" si="193"/>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1069</v>
      </c>
      <c r="C362" s="55">
        <f t="shared" si="178"/>
        <v>0</v>
      </c>
      <c r="D362" s="55">
        <f t="shared" si="179"/>
        <v>0</v>
      </c>
      <c r="E362" s="55">
        <f t="shared" si="180"/>
        <v>0</v>
      </c>
      <c r="F362" s="55">
        <f t="shared" si="181"/>
        <v>0</v>
      </c>
      <c r="G362" s="55">
        <f t="shared" si="182"/>
        <v>0</v>
      </c>
      <c r="H362" s="55">
        <f t="shared" si="183"/>
        <v>0</v>
      </c>
      <c r="I362" s="55">
        <f t="shared" si="184"/>
        <v>0</v>
      </c>
      <c r="J362" s="55">
        <f t="shared" si="185"/>
        <v>0</v>
      </c>
      <c r="K362" s="55">
        <f t="shared" si="186"/>
        <v>0</v>
      </c>
      <c r="L362" s="55">
        <f t="shared" si="187"/>
        <v>0</v>
      </c>
      <c r="M362" s="55">
        <f t="shared" si="188"/>
        <v>0</v>
      </c>
      <c r="N362" s="55">
        <f t="shared" si="189"/>
        <v>0</v>
      </c>
      <c r="O362" s="55">
        <f t="shared" si="190"/>
        <v>0</v>
      </c>
      <c r="P362" s="55">
        <f t="shared" si="191"/>
        <v>0</v>
      </c>
      <c r="Q362" s="55">
        <f t="shared" si="192"/>
        <v>0</v>
      </c>
      <c r="R362" s="409">
        <f t="shared" si="193"/>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201">CHOOSE(d.Region,S363,AI363,AY363)</f>
        <v>0</v>
      </c>
      <c r="D363" s="54">
        <f t="shared" si="201"/>
        <v>0</v>
      </c>
      <c r="E363" s="54">
        <f t="shared" si="201"/>
        <v>0</v>
      </c>
      <c r="F363" s="54">
        <f t="shared" si="201"/>
        <v>0</v>
      </c>
      <c r="G363" s="54">
        <f t="shared" si="201"/>
        <v>0</v>
      </c>
      <c r="H363" s="54">
        <f t="shared" si="201"/>
        <v>0</v>
      </c>
      <c r="I363" s="54">
        <f t="shared" si="201"/>
        <v>0</v>
      </c>
      <c r="J363" s="54">
        <f t="shared" si="201"/>
        <v>0</v>
      </c>
      <c r="K363" s="54">
        <f t="shared" si="201"/>
        <v>0</v>
      </c>
      <c r="L363" s="54">
        <f t="shared" si="201"/>
        <v>0</v>
      </c>
      <c r="M363" s="54">
        <f t="shared" si="201"/>
        <v>0</v>
      </c>
      <c r="N363" s="54">
        <f t="shared" si="201"/>
        <v>0</v>
      </c>
      <c r="O363" s="54">
        <f t="shared" si="201"/>
        <v>0</v>
      </c>
      <c r="P363" s="54">
        <f t="shared" si="201"/>
        <v>0</v>
      </c>
      <c r="Q363" s="54">
        <f t="shared" si="201"/>
        <v>0</v>
      </c>
      <c r="R363" s="407">
        <f t="shared" si="201"/>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1068</v>
      </c>
      <c r="C364" s="224">
        <f t="shared" si="201"/>
        <v>0</v>
      </c>
      <c r="D364" s="224">
        <f t="shared" si="201"/>
        <v>0</v>
      </c>
      <c r="E364" s="224">
        <f t="shared" si="201"/>
        <v>0</v>
      </c>
      <c r="F364" s="224">
        <f t="shared" si="201"/>
        <v>0</v>
      </c>
      <c r="G364" s="224">
        <f t="shared" si="201"/>
        <v>0</v>
      </c>
      <c r="H364" s="224">
        <f t="shared" si="201"/>
        <v>0</v>
      </c>
      <c r="I364" s="224">
        <f t="shared" si="201"/>
        <v>0</v>
      </c>
      <c r="J364" s="224">
        <f t="shared" si="201"/>
        <v>0</v>
      </c>
      <c r="K364" s="224">
        <f t="shared" si="201"/>
        <v>0</v>
      </c>
      <c r="L364" s="224">
        <f t="shared" si="201"/>
        <v>0</v>
      </c>
      <c r="M364" s="224">
        <f t="shared" si="201"/>
        <v>0</v>
      </c>
      <c r="N364" s="224">
        <f t="shared" si="201"/>
        <v>0</v>
      </c>
      <c r="O364" s="224">
        <f t="shared" si="201"/>
        <v>0</v>
      </c>
      <c r="P364" s="224">
        <f t="shared" si="201"/>
        <v>0</v>
      </c>
      <c r="Q364" s="224">
        <f t="shared" si="201"/>
        <v>0</v>
      </c>
      <c r="R364" s="408">
        <f t="shared" si="201"/>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1069</v>
      </c>
      <c r="C365" s="55">
        <f t="shared" si="201"/>
        <v>0</v>
      </c>
      <c r="D365" s="55">
        <f t="shared" si="201"/>
        <v>0</v>
      </c>
      <c r="E365" s="55">
        <f t="shared" si="201"/>
        <v>0</v>
      </c>
      <c r="F365" s="55">
        <f t="shared" si="201"/>
        <v>0</v>
      </c>
      <c r="G365" s="55">
        <f t="shared" si="201"/>
        <v>0</v>
      </c>
      <c r="H365" s="55">
        <f t="shared" si="201"/>
        <v>0</v>
      </c>
      <c r="I365" s="55">
        <f t="shared" si="201"/>
        <v>0</v>
      </c>
      <c r="J365" s="55">
        <f t="shared" si="201"/>
        <v>0</v>
      </c>
      <c r="K365" s="55">
        <f t="shared" si="201"/>
        <v>0</v>
      </c>
      <c r="L365" s="55">
        <f t="shared" si="201"/>
        <v>0</v>
      </c>
      <c r="M365" s="55">
        <f t="shared" si="201"/>
        <v>0</v>
      </c>
      <c r="N365" s="55">
        <f t="shared" si="201"/>
        <v>0</v>
      </c>
      <c r="O365" s="55">
        <f t="shared" si="201"/>
        <v>0</v>
      </c>
      <c r="P365" s="55">
        <f t="shared" si="201"/>
        <v>0</v>
      </c>
      <c r="Q365" s="55">
        <f t="shared" si="201"/>
        <v>0</v>
      </c>
      <c r="R365" s="409">
        <f t="shared" si="201"/>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78"/>
        <v>0</v>
      </c>
      <c r="D366" s="54">
        <f t="shared" si="179"/>
        <v>0</v>
      </c>
      <c r="E366" s="54">
        <f t="shared" si="180"/>
        <v>0</v>
      </c>
      <c r="F366" s="54">
        <f t="shared" si="181"/>
        <v>0</v>
      </c>
      <c r="G366" s="54">
        <f t="shared" si="182"/>
        <v>0</v>
      </c>
      <c r="H366" s="54">
        <f t="shared" si="183"/>
        <v>0</v>
      </c>
      <c r="I366" s="54">
        <f t="shared" si="184"/>
        <v>0</v>
      </c>
      <c r="J366" s="54">
        <f t="shared" si="185"/>
        <v>0</v>
      </c>
      <c r="K366" s="54">
        <f t="shared" si="186"/>
        <v>0</v>
      </c>
      <c r="L366" s="54">
        <f t="shared" si="187"/>
        <v>0</v>
      </c>
      <c r="M366" s="54">
        <f t="shared" si="188"/>
        <v>0</v>
      </c>
      <c r="N366" s="54">
        <f t="shared" si="189"/>
        <v>0</v>
      </c>
      <c r="O366" s="54">
        <f t="shared" si="190"/>
        <v>0</v>
      </c>
      <c r="P366" s="54">
        <f t="shared" si="191"/>
        <v>0</v>
      </c>
      <c r="Q366" s="54">
        <f t="shared" si="192"/>
        <v>0</v>
      </c>
      <c r="R366" s="407">
        <f t="shared" si="193"/>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1068</v>
      </c>
      <c r="C367" s="224">
        <f t="shared" si="178"/>
        <v>0</v>
      </c>
      <c r="D367" s="224">
        <f t="shared" si="179"/>
        <v>0</v>
      </c>
      <c r="E367" s="224">
        <f t="shared" si="180"/>
        <v>0</v>
      </c>
      <c r="F367" s="224">
        <f t="shared" si="181"/>
        <v>0</v>
      </c>
      <c r="G367" s="224">
        <f t="shared" si="182"/>
        <v>0</v>
      </c>
      <c r="H367" s="224">
        <f t="shared" si="183"/>
        <v>0</v>
      </c>
      <c r="I367" s="224">
        <f t="shared" si="184"/>
        <v>0</v>
      </c>
      <c r="J367" s="224">
        <f t="shared" si="185"/>
        <v>0</v>
      </c>
      <c r="K367" s="224">
        <f t="shared" si="186"/>
        <v>0</v>
      </c>
      <c r="L367" s="224">
        <f t="shared" si="187"/>
        <v>0</v>
      </c>
      <c r="M367" s="224">
        <f t="shared" si="188"/>
        <v>0</v>
      </c>
      <c r="N367" s="224">
        <f t="shared" si="189"/>
        <v>0</v>
      </c>
      <c r="O367" s="224">
        <f t="shared" si="190"/>
        <v>0</v>
      </c>
      <c r="P367" s="224">
        <f t="shared" si="191"/>
        <v>0</v>
      </c>
      <c r="Q367" s="224">
        <f t="shared" si="192"/>
        <v>0</v>
      </c>
      <c r="R367" s="408">
        <f t="shared" si="193"/>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1069</v>
      </c>
      <c r="C368" s="55">
        <f t="shared" si="178"/>
        <v>0</v>
      </c>
      <c r="D368" s="55">
        <f t="shared" si="179"/>
        <v>0</v>
      </c>
      <c r="E368" s="55">
        <f t="shared" si="180"/>
        <v>0</v>
      </c>
      <c r="F368" s="55">
        <f t="shared" si="181"/>
        <v>0</v>
      </c>
      <c r="G368" s="55">
        <f t="shared" si="182"/>
        <v>0</v>
      </c>
      <c r="H368" s="55">
        <f t="shared" si="183"/>
        <v>0</v>
      </c>
      <c r="I368" s="55">
        <f t="shared" si="184"/>
        <v>0</v>
      </c>
      <c r="J368" s="55">
        <f t="shared" si="185"/>
        <v>0</v>
      </c>
      <c r="K368" s="55">
        <f t="shared" si="186"/>
        <v>0</v>
      </c>
      <c r="L368" s="55">
        <f t="shared" si="187"/>
        <v>0</v>
      </c>
      <c r="M368" s="55">
        <f t="shared" si="188"/>
        <v>0</v>
      </c>
      <c r="N368" s="55">
        <f t="shared" si="189"/>
        <v>0</v>
      </c>
      <c r="O368" s="55">
        <f t="shared" si="190"/>
        <v>0</v>
      </c>
      <c r="P368" s="55">
        <f t="shared" si="191"/>
        <v>0</v>
      </c>
      <c r="Q368" s="55">
        <f t="shared" si="192"/>
        <v>0</v>
      </c>
      <c r="R368" s="409">
        <f t="shared" si="193"/>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78"/>
        <v>0</v>
      </c>
      <c r="D369" s="54">
        <f t="shared" si="179"/>
        <v>0</v>
      </c>
      <c r="E369" s="54">
        <f t="shared" si="180"/>
        <v>0</v>
      </c>
      <c r="F369" s="54">
        <f t="shared" si="181"/>
        <v>0</v>
      </c>
      <c r="G369" s="54">
        <f t="shared" si="182"/>
        <v>0</v>
      </c>
      <c r="H369" s="54">
        <f t="shared" si="183"/>
        <v>0</v>
      </c>
      <c r="I369" s="54">
        <f t="shared" si="184"/>
        <v>0</v>
      </c>
      <c r="J369" s="54">
        <f t="shared" si="185"/>
        <v>0</v>
      </c>
      <c r="K369" s="54">
        <f t="shared" si="186"/>
        <v>0</v>
      </c>
      <c r="L369" s="54">
        <f t="shared" si="187"/>
        <v>0</v>
      </c>
      <c r="M369" s="54">
        <f t="shared" si="188"/>
        <v>0</v>
      </c>
      <c r="N369" s="54">
        <f t="shared" si="189"/>
        <v>0</v>
      </c>
      <c r="O369" s="54">
        <f t="shared" si="190"/>
        <v>0</v>
      </c>
      <c r="P369" s="54">
        <f t="shared" si="191"/>
        <v>0</v>
      </c>
      <c r="Q369" s="54">
        <f t="shared" si="192"/>
        <v>0</v>
      </c>
      <c r="R369" s="407">
        <f t="shared" si="193"/>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1068</v>
      </c>
      <c r="C370" s="224">
        <f t="shared" si="178"/>
        <v>0</v>
      </c>
      <c r="D370" s="224">
        <f t="shared" si="179"/>
        <v>0</v>
      </c>
      <c r="E370" s="224">
        <f t="shared" si="180"/>
        <v>0</v>
      </c>
      <c r="F370" s="224">
        <f t="shared" si="181"/>
        <v>0</v>
      </c>
      <c r="G370" s="224">
        <f t="shared" si="182"/>
        <v>0</v>
      </c>
      <c r="H370" s="224">
        <f t="shared" si="183"/>
        <v>0</v>
      </c>
      <c r="I370" s="224">
        <f t="shared" si="184"/>
        <v>0</v>
      </c>
      <c r="J370" s="224">
        <f t="shared" si="185"/>
        <v>0</v>
      </c>
      <c r="K370" s="224">
        <f t="shared" si="186"/>
        <v>0</v>
      </c>
      <c r="L370" s="224">
        <f t="shared" si="187"/>
        <v>0</v>
      </c>
      <c r="M370" s="224">
        <f t="shared" si="188"/>
        <v>0</v>
      </c>
      <c r="N370" s="224">
        <f t="shared" si="189"/>
        <v>0</v>
      </c>
      <c r="O370" s="224">
        <f t="shared" si="190"/>
        <v>0</v>
      </c>
      <c r="P370" s="224">
        <f t="shared" si="191"/>
        <v>0</v>
      </c>
      <c r="Q370" s="224">
        <f t="shared" si="192"/>
        <v>0</v>
      </c>
      <c r="R370" s="408">
        <f t="shared" si="193"/>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1069</v>
      </c>
      <c r="C371" s="55">
        <f t="shared" si="178"/>
        <v>0</v>
      </c>
      <c r="D371" s="55">
        <f t="shared" si="179"/>
        <v>0</v>
      </c>
      <c r="E371" s="55">
        <f t="shared" si="180"/>
        <v>0</v>
      </c>
      <c r="F371" s="55">
        <f t="shared" si="181"/>
        <v>0</v>
      </c>
      <c r="G371" s="55">
        <f t="shared" si="182"/>
        <v>0</v>
      </c>
      <c r="H371" s="55">
        <f t="shared" si="183"/>
        <v>0</v>
      </c>
      <c r="I371" s="55">
        <f t="shared" si="184"/>
        <v>0</v>
      </c>
      <c r="J371" s="55">
        <f t="shared" si="185"/>
        <v>0</v>
      </c>
      <c r="K371" s="55">
        <f t="shared" si="186"/>
        <v>0</v>
      </c>
      <c r="L371" s="55">
        <f t="shared" si="187"/>
        <v>0</v>
      </c>
      <c r="M371" s="55">
        <f t="shared" si="188"/>
        <v>0</v>
      </c>
      <c r="N371" s="55">
        <f t="shared" si="189"/>
        <v>0</v>
      </c>
      <c r="O371" s="55">
        <f t="shared" si="190"/>
        <v>0</v>
      </c>
      <c r="P371" s="55">
        <f t="shared" si="191"/>
        <v>0</v>
      </c>
      <c r="Q371" s="55">
        <f t="shared" si="192"/>
        <v>0</v>
      </c>
      <c r="R371" s="409">
        <f t="shared" si="193"/>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78"/>
        <v>0</v>
      </c>
      <c r="D372" s="54">
        <f t="shared" si="179"/>
        <v>0</v>
      </c>
      <c r="E372" s="54">
        <f t="shared" si="180"/>
        <v>0</v>
      </c>
      <c r="F372" s="54">
        <f t="shared" si="181"/>
        <v>0</v>
      </c>
      <c r="G372" s="54">
        <f t="shared" si="182"/>
        <v>0</v>
      </c>
      <c r="H372" s="54">
        <f t="shared" si="183"/>
        <v>0</v>
      </c>
      <c r="I372" s="54">
        <f t="shared" si="184"/>
        <v>0</v>
      </c>
      <c r="J372" s="54">
        <f t="shared" si="185"/>
        <v>0</v>
      </c>
      <c r="K372" s="54">
        <f t="shared" si="186"/>
        <v>0</v>
      </c>
      <c r="L372" s="54">
        <f t="shared" si="187"/>
        <v>0</v>
      </c>
      <c r="M372" s="54">
        <f t="shared" si="188"/>
        <v>0</v>
      </c>
      <c r="N372" s="54">
        <f t="shared" si="189"/>
        <v>0</v>
      </c>
      <c r="O372" s="54">
        <f t="shared" si="190"/>
        <v>0</v>
      </c>
      <c r="P372" s="54">
        <f t="shared" si="191"/>
        <v>0</v>
      </c>
      <c r="Q372" s="54">
        <f t="shared" si="192"/>
        <v>0</v>
      </c>
      <c r="R372" s="407">
        <f t="shared" si="193"/>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1068</v>
      </c>
      <c r="C373" s="224">
        <f t="shared" si="178"/>
        <v>0</v>
      </c>
      <c r="D373" s="224">
        <f t="shared" si="179"/>
        <v>0</v>
      </c>
      <c r="E373" s="224">
        <f t="shared" si="180"/>
        <v>0</v>
      </c>
      <c r="F373" s="224">
        <f t="shared" si="181"/>
        <v>0</v>
      </c>
      <c r="G373" s="224">
        <f t="shared" si="182"/>
        <v>0</v>
      </c>
      <c r="H373" s="224">
        <f t="shared" si="183"/>
        <v>0</v>
      </c>
      <c r="I373" s="224">
        <f t="shared" si="184"/>
        <v>0</v>
      </c>
      <c r="J373" s="224">
        <f t="shared" si="185"/>
        <v>0</v>
      </c>
      <c r="K373" s="224">
        <f t="shared" si="186"/>
        <v>0</v>
      </c>
      <c r="L373" s="224">
        <f t="shared" si="187"/>
        <v>0</v>
      </c>
      <c r="M373" s="224">
        <f t="shared" si="188"/>
        <v>0</v>
      </c>
      <c r="N373" s="224">
        <f t="shared" si="189"/>
        <v>0</v>
      </c>
      <c r="O373" s="224">
        <f t="shared" si="190"/>
        <v>0</v>
      </c>
      <c r="P373" s="224">
        <f t="shared" si="191"/>
        <v>0</v>
      </c>
      <c r="Q373" s="224">
        <f t="shared" si="192"/>
        <v>0</v>
      </c>
      <c r="R373" s="408">
        <f t="shared" si="193"/>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1069</v>
      </c>
      <c r="C374" s="55">
        <f t="shared" si="178"/>
        <v>0</v>
      </c>
      <c r="D374" s="55">
        <f t="shared" si="179"/>
        <v>0</v>
      </c>
      <c r="E374" s="55">
        <f t="shared" si="180"/>
        <v>0</v>
      </c>
      <c r="F374" s="55">
        <f t="shared" si="181"/>
        <v>0</v>
      </c>
      <c r="G374" s="55">
        <f t="shared" si="182"/>
        <v>0</v>
      </c>
      <c r="H374" s="55">
        <f t="shared" si="183"/>
        <v>0</v>
      </c>
      <c r="I374" s="55">
        <f t="shared" si="184"/>
        <v>0</v>
      </c>
      <c r="J374" s="55">
        <f t="shared" si="185"/>
        <v>0</v>
      </c>
      <c r="K374" s="55">
        <f t="shared" si="186"/>
        <v>0</v>
      </c>
      <c r="L374" s="55">
        <f t="shared" si="187"/>
        <v>0</v>
      </c>
      <c r="M374" s="55">
        <f t="shared" si="188"/>
        <v>0</v>
      </c>
      <c r="N374" s="55">
        <f t="shared" si="189"/>
        <v>0</v>
      </c>
      <c r="O374" s="55">
        <f t="shared" si="190"/>
        <v>0</v>
      </c>
      <c r="P374" s="55">
        <f t="shared" si="191"/>
        <v>0</v>
      </c>
      <c r="Q374" s="55">
        <f t="shared" si="192"/>
        <v>0</v>
      </c>
      <c r="R374" s="409">
        <f t="shared" si="193"/>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78"/>
        <v>0</v>
      </c>
      <c r="D375" s="54">
        <f t="shared" si="179"/>
        <v>0</v>
      </c>
      <c r="E375" s="54">
        <f t="shared" si="180"/>
        <v>0</v>
      </c>
      <c r="F375" s="54">
        <f t="shared" si="181"/>
        <v>0</v>
      </c>
      <c r="G375" s="54">
        <f t="shared" si="182"/>
        <v>0</v>
      </c>
      <c r="H375" s="54">
        <f t="shared" si="183"/>
        <v>0</v>
      </c>
      <c r="I375" s="54">
        <f t="shared" si="184"/>
        <v>0</v>
      </c>
      <c r="J375" s="54">
        <f t="shared" si="185"/>
        <v>0</v>
      </c>
      <c r="K375" s="54">
        <f t="shared" si="186"/>
        <v>0</v>
      </c>
      <c r="L375" s="54">
        <f t="shared" si="187"/>
        <v>0</v>
      </c>
      <c r="M375" s="54">
        <f t="shared" si="188"/>
        <v>0</v>
      </c>
      <c r="N375" s="54">
        <f t="shared" si="189"/>
        <v>0</v>
      </c>
      <c r="O375" s="54">
        <f t="shared" si="190"/>
        <v>0</v>
      </c>
      <c r="P375" s="54">
        <f t="shared" si="191"/>
        <v>0</v>
      </c>
      <c r="Q375" s="54">
        <f t="shared" si="192"/>
        <v>0</v>
      </c>
      <c r="R375" s="407">
        <f t="shared" si="193"/>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1068</v>
      </c>
      <c r="C376" s="224">
        <f t="shared" si="178"/>
        <v>0</v>
      </c>
      <c r="D376" s="224">
        <f t="shared" si="179"/>
        <v>0</v>
      </c>
      <c r="E376" s="224">
        <f t="shared" si="180"/>
        <v>0</v>
      </c>
      <c r="F376" s="224">
        <f t="shared" si="181"/>
        <v>0</v>
      </c>
      <c r="G376" s="224">
        <f t="shared" si="182"/>
        <v>0</v>
      </c>
      <c r="H376" s="224">
        <f t="shared" si="183"/>
        <v>0</v>
      </c>
      <c r="I376" s="224">
        <f t="shared" si="184"/>
        <v>0</v>
      </c>
      <c r="J376" s="224">
        <f t="shared" si="185"/>
        <v>0</v>
      </c>
      <c r="K376" s="224">
        <f t="shared" si="186"/>
        <v>0</v>
      </c>
      <c r="L376" s="224">
        <f t="shared" si="187"/>
        <v>0</v>
      </c>
      <c r="M376" s="224">
        <f t="shared" si="188"/>
        <v>0</v>
      </c>
      <c r="N376" s="224">
        <f t="shared" si="189"/>
        <v>0</v>
      </c>
      <c r="O376" s="224">
        <f t="shared" si="190"/>
        <v>0</v>
      </c>
      <c r="P376" s="224">
        <f t="shared" si="191"/>
        <v>0</v>
      </c>
      <c r="Q376" s="224">
        <f t="shared" si="192"/>
        <v>0</v>
      </c>
      <c r="R376" s="408">
        <f t="shared" si="193"/>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1069</v>
      </c>
      <c r="C377" s="55">
        <f t="shared" si="178"/>
        <v>0</v>
      </c>
      <c r="D377" s="55">
        <f t="shared" si="179"/>
        <v>0</v>
      </c>
      <c r="E377" s="55">
        <f t="shared" si="180"/>
        <v>0</v>
      </c>
      <c r="F377" s="55">
        <f t="shared" si="181"/>
        <v>0</v>
      </c>
      <c r="G377" s="55">
        <f t="shared" si="182"/>
        <v>0</v>
      </c>
      <c r="H377" s="55">
        <f t="shared" si="183"/>
        <v>0</v>
      </c>
      <c r="I377" s="55">
        <f t="shared" si="184"/>
        <v>0</v>
      </c>
      <c r="J377" s="55">
        <f t="shared" si="185"/>
        <v>0</v>
      </c>
      <c r="K377" s="55">
        <f t="shared" si="186"/>
        <v>0</v>
      </c>
      <c r="L377" s="55">
        <f t="shared" si="187"/>
        <v>0</v>
      </c>
      <c r="M377" s="55">
        <f t="shared" si="188"/>
        <v>0</v>
      </c>
      <c r="N377" s="55">
        <f t="shared" si="189"/>
        <v>0</v>
      </c>
      <c r="O377" s="55">
        <f t="shared" si="190"/>
        <v>0</v>
      </c>
      <c r="P377" s="55">
        <f t="shared" si="191"/>
        <v>0</v>
      </c>
      <c r="Q377" s="55">
        <f t="shared" si="192"/>
        <v>0</v>
      </c>
      <c r="R377" s="409">
        <f t="shared" si="193"/>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78"/>
        <v>0</v>
      </c>
      <c r="D378" s="54">
        <f t="shared" si="179"/>
        <v>0</v>
      </c>
      <c r="E378" s="54">
        <f t="shared" si="180"/>
        <v>0</v>
      </c>
      <c r="F378" s="54">
        <f t="shared" si="181"/>
        <v>0</v>
      </c>
      <c r="G378" s="54">
        <f t="shared" si="182"/>
        <v>0</v>
      </c>
      <c r="H378" s="54">
        <f t="shared" si="183"/>
        <v>0</v>
      </c>
      <c r="I378" s="54">
        <f t="shared" si="184"/>
        <v>0</v>
      </c>
      <c r="J378" s="54">
        <f t="shared" si="185"/>
        <v>0</v>
      </c>
      <c r="K378" s="54">
        <f t="shared" si="186"/>
        <v>0</v>
      </c>
      <c r="L378" s="54">
        <f t="shared" si="187"/>
        <v>0</v>
      </c>
      <c r="M378" s="54">
        <f t="shared" si="188"/>
        <v>0</v>
      </c>
      <c r="N378" s="54">
        <f t="shared" si="189"/>
        <v>0</v>
      </c>
      <c r="O378" s="54">
        <f t="shared" si="190"/>
        <v>0</v>
      </c>
      <c r="P378" s="54">
        <f t="shared" si="191"/>
        <v>0</v>
      </c>
      <c r="Q378" s="54">
        <f t="shared" si="192"/>
        <v>0</v>
      </c>
      <c r="R378" s="407">
        <f t="shared" si="193"/>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1068</v>
      </c>
      <c r="C379" s="224">
        <f t="shared" si="178"/>
        <v>0</v>
      </c>
      <c r="D379" s="224">
        <f t="shared" si="179"/>
        <v>0</v>
      </c>
      <c r="E379" s="224">
        <f t="shared" si="180"/>
        <v>0</v>
      </c>
      <c r="F379" s="224">
        <f t="shared" si="181"/>
        <v>0</v>
      </c>
      <c r="G379" s="224">
        <f t="shared" si="182"/>
        <v>0</v>
      </c>
      <c r="H379" s="224">
        <f t="shared" si="183"/>
        <v>0</v>
      </c>
      <c r="I379" s="224">
        <f t="shared" si="184"/>
        <v>0</v>
      </c>
      <c r="J379" s="224">
        <f t="shared" si="185"/>
        <v>0</v>
      </c>
      <c r="K379" s="224">
        <f t="shared" si="186"/>
        <v>0</v>
      </c>
      <c r="L379" s="224">
        <f t="shared" si="187"/>
        <v>0</v>
      </c>
      <c r="M379" s="224">
        <f t="shared" si="188"/>
        <v>0</v>
      </c>
      <c r="N379" s="224">
        <f t="shared" si="189"/>
        <v>0</v>
      </c>
      <c r="O379" s="224">
        <f t="shared" si="190"/>
        <v>0</v>
      </c>
      <c r="P379" s="224">
        <f t="shared" si="191"/>
        <v>0</v>
      </c>
      <c r="Q379" s="224">
        <f t="shared" si="192"/>
        <v>0</v>
      </c>
      <c r="R379" s="408">
        <f t="shared" si="193"/>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1069</v>
      </c>
      <c r="C380" s="55">
        <f t="shared" si="178"/>
        <v>0</v>
      </c>
      <c r="D380" s="55">
        <f t="shared" si="179"/>
        <v>0</v>
      </c>
      <c r="E380" s="55">
        <f t="shared" si="180"/>
        <v>0</v>
      </c>
      <c r="F380" s="55">
        <f t="shared" si="181"/>
        <v>0</v>
      </c>
      <c r="G380" s="55">
        <f t="shared" si="182"/>
        <v>0</v>
      </c>
      <c r="H380" s="55">
        <f t="shared" si="183"/>
        <v>0</v>
      </c>
      <c r="I380" s="55">
        <f t="shared" si="184"/>
        <v>0</v>
      </c>
      <c r="J380" s="55">
        <f t="shared" si="185"/>
        <v>0</v>
      </c>
      <c r="K380" s="55">
        <f t="shared" si="186"/>
        <v>0</v>
      </c>
      <c r="L380" s="55">
        <f t="shared" si="187"/>
        <v>0</v>
      </c>
      <c r="M380" s="55">
        <f t="shared" si="188"/>
        <v>0</v>
      </c>
      <c r="N380" s="55">
        <f t="shared" si="189"/>
        <v>0</v>
      </c>
      <c r="O380" s="55">
        <f t="shared" si="190"/>
        <v>0</v>
      </c>
      <c r="P380" s="55">
        <f t="shared" si="191"/>
        <v>0</v>
      </c>
      <c r="Q380" s="55">
        <f t="shared" si="192"/>
        <v>0</v>
      </c>
      <c r="R380" s="409">
        <f t="shared" si="193"/>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202">CHOOSE(d.Region,S381,AI381,AY381)</f>
        <v>0</v>
      </c>
      <c r="D381" s="54">
        <f t="shared" si="202"/>
        <v>0</v>
      </c>
      <c r="E381" s="54">
        <f t="shared" si="202"/>
        <v>0</v>
      </c>
      <c r="F381" s="54">
        <f t="shared" si="202"/>
        <v>0</v>
      </c>
      <c r="G381" s="54">
        <f t="shared" si="202"/>
        <v>0</v>
      </c>
      <c r="H381" s="54">
        <f t="shared" si="202"/>
        <v>0</v>
      </c>
      <c r="I381" s="54">
        <f t="shared" si="202"/>
        <v>0</v>
      </c>
      <c r="J381" s="54">
        <f t="shared" si="202"/>
        <v>0</v>
      </c>
      <c r="K381" s="54">
        <f t="shared" si="202"/>
        <v>0</v>
      </c>
      <c r="L381" s="54">
        <f t="shared" si="202"/>
        <v>0</v>
      </c>
      <c r="M381" s="54">
        <f t="shared" si="202"/>
        <v>0</v>
      </c>
      <c r="N381" s="54">
        <f t="shared" si="202"/>
        <v>0</v>
      </c>
      <c r="O381" s="54">
        <f t="shared" si="202"/>
        <v>0</v>
      </c>
      <c r="P381" s="54">
        <f t="shared" si="202"/>
        <v>0</v>
      </c>
      <c r="Q381" s="54">
        <f t="shared" si="202"/>
        <v>0</v>
      </c>
      <c r="R381" s="407">
        <f t="shared" si="202"/>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1068</v>
      </c>
      <c r="C382" s="224">
        <f t="shared" si="202"/>
        <v>0</v>
      </c>
      <c r="D382" s="224">
        <f t="shared" si="202"/>
        <v>0</v>
      </c>
      <c r="E382" s="224">
        <f t="shared" si="202"/>
        <v>0</v>
      </c>
      <c r="F382" s="224">
        <f t="shared" si="202"/>
        <v>0</v>
      </c>
      <c r="G382" s="224">
        <f t="shared" si="202"/>
        <v>0</v>
      </c>
      <c r="H382" s="224">
        <f t="shared" si="202"/>
        <v>0</v>
      </c>
      <c r="I382" s="224">
        <f t="shared" si="202"/>
        <v>0</v>
      </c>
      <c r="J382" s="224">
        <f t="shared" si="202"/>
        <v>0</v>
      </c>
      <c r="K382" s="224">
        <f t="shared" si="202"/>
        <v>0</v>
      </c>
      <c r="L382" s="224">
        <f t="shared" si="202"/>
        <v>0</v>
      </c>
      <c r="M382" s="224">
        <f t="shared" si="202"/>
        <v>0</v>
      </c>
      <c r="N382" s="224">
        <f t="shared" si="202"/>
        <v>0</v>
      </c>
      <c r="O382" s="224">
        <f t="shared" si="202"/>
        <v>0</v>
      </c>
      <c r="P382" s="224">
        <f t="shared" si="202"/>
        <v>0</v>
      </c>
      <c r="Q382" s="224">
        <f t="shared" si="202"/>
        <v>0</v>
      </c>
      <c r="R382" s="408">
        <f t="shared" si="202"/>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1069</v>
      </c>
      <c r="C383" s="55">
        <f t="shared" si="202"/>
        <v>0</v>
      </c>
      <c r="D383" s="55">
        <f t="shared" si="202"/>
        <v>0</v>
      </c>
      <c r="E383" s="55">
        <f t="shared" si="202"/>
        <v>0</v>
      </c>
      <c r="F383" s="55">
        <f t="shared" si="202"/>
        <v>0</v>
      </c>
      <c r="G383" s="55">
        <f t="shared" si="202"/>
        <v>0</v>
      </c>
      <c r="H383" s="55">
        <f t="shared" si="202"/>
        <v>0</v>
      </c>
      <c r="I383" s="55">
        <f t="shared" si="202"/>
        <v>0</v>
      </c>
      <c r="J383" s="55">
        <f t="shared" si="202"/>
        <v>0</v>
      </c>
      <c r="K383" s="55">
        <f t="shared" si="202"/>
        <v>0</v>
      </c>
      <c r="L383" s="55">
        <f t="shared" si="202"/>
        <v>0</v>
      </c>
      <c r="M383" s="55">
        <f t="shared" si="202"/>
        <v>0</v>
      </c>
      <c r="N383" s="55">
        <f t="shared" si="202"/>
        <v>0</v>
      </c>
      <c r="O383" s="55">
        <f t="shared" si="202"/>
        <v>0</v>
      </c>
      <c r="P383" s="55">
        <f t="shared" si="202"/>
        <v>0</v>
      </c>
      <c r="Q383" s="55">
        <f t="shared" si="202"/>
        <v>0</v>
      </c>
      <c r="R383" s="409">
        <f t="shared" si="202"/>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78"/>
        <v>0</v>
      </c>
      <c r="D384" s="54">
        <f t="shared" si="179"/>
        <v>0</v>
      </c>
      <c r="E384" s="54">
        <f t="shared" si="180"/>
        <v>0</v>
      </c>
      <c r="F384" s="54">
        <f t="shared" si="181"/>
        <v>0</v>
      </c>
      <c r="G384" s="54">
        <f t="shared" si="182"/>
        <v>0</v>
      </c>
      <c r="H384" s="54">
        <f t="shared" si="183"/>
        <v>0</v>
      </c>
      <c r="I384" s="54">
        <f t="shared" si="184"/>
        <v>0</v>
      </c>
      <c r="J384" s="54">
        <f t="shared" si="185"/>
        <v>0</v>
      </c>
      <c r="K384" s="54">
        <f t="shared" si="186"/>
        <v>0</v>
      </c>
      <c r="L384" s="54">
        <f t="shared" si="187"/>
        <v>0</v>
      </c>
      <c r="M384" s="54">
        <f t="shared" si="188"/>
        <v>0</v>
      </c>
      <c r="N384" s="54">
        <f t="shared" si="189"/>
        <v>0</v>
      </c>
      <c r="O384" s="54">
        <f t="shared" si="190"/>
        <v>0</v>
      </c>
      <c r="P384" s="54">
        <f t="shared" si="191"/>
        <v>0</v>
      </c>
      <c r="Q384" s="54">
        <f t="shared" si="192"/>
        <v>0</v>
      </c>
      <c r="R384" s="407">
        <f t="shared" si="193"/>
        <v>0</v>
      </c>
      <c r="S384" s="324">
        <f>S369</f>
        <v>0</v>
      </c>
      <c r="T384" s="324">
        <f t="shared" ref="T384:BN384" si="203">T369</f>
        <v>0</v>
      </c>
      <c r="U384" s="324">
        <f t="shared" si="203"/>
        <v>0</v>
      </c>
      <c r="V384" s="324">
        <f t="shared" si="203"/>
        <v>0</v>
      </c>
      <c r="W384" s="324">
        <f t="shared" si="203"/>
        <v>0</v>
      </c>
      <c r="X384" s="324">
        <f t="shared" si="203"/>
        <v>0</v>
      </c>
      <c r="Y384" s="324">
        <f t="shared" si="203"/>
        <v>0</v>
      </c>
      <c r="Z384" s="324">
        <f t="shared" si="203"/>
        <v>0</v>
      </c>
      <c r="AA384" s="324">
        <f t="shared" si="203"/>
        <v>0</v>
      </c>
      <c r="AB384" s="324">
        <f t="shared" si="203"/>
        <v>0</v>
      </c>
      <c r="AC384" s="324">
        <f t="shared" si="203"/>
        <v>0</v>
      </c>
      <c r="AD384" s="324">
        <f t="shared" si="203"/>
        <v>0</v>
      </c>
      <c r="AE384" s="324">
        <f t="shared" si="203"/>
        <v>0</v>
      </c>
      <c r="AF384" s="324">
        <f t="shared" si="203"/>
        <v>0</v>
      </c>
      <c r="AG384" s="324">
        <f t="shared" si="203"/>
        <v>0</v>
      </c>
      <c r="AH384" s="324">
        <f t="shared" si="203"/>
        <v>0</v>
      </c>
      <c r="AI384" s="324">
        <f t="shared" si="203"/>
        <v>0</v>
      </c>
      <c r="AJ384" s="324">
        <f t="shared" si="203"/>
        <v>0</v>
      </c>
      <c r="AK384" s="324">
        <f t="shared" si="203"/>
        <v>0</v>
      </c>
      <c r="AL384" s="324">
        <f t="shared" si="203"/>
        <v>0</v>
      </c>
      <c r="AM384" s="324">
        <f t="shared" si="203"/>
        <v>0</v>
      </c>
      <c r="AN384" s="324">
        <f t="shared" si="203"/>
        <v>0</v>
      </c>
      <c r="AO384" s="324">
        <f t="shared" si="203"/>
        <v>0</v>
      </c>
      <c r="AP384" s="324">
        <f t="shared" si="203"/>
        <v>0</v>
      </c>
      <c r="AQ384" s="324">
        <f t="shared" si="203"/>
        <v>0</v>
      </c>
      <c r="AR384" s="324">
        <f t="shared" si="203"/>
        <v>0</v>
      </c>
      <c r="AS384" s="324">
        <f t="shared" si="203"/>
        <v>0</v>
      </c>
      <c r="AT384" s="324">
        <f t="shared" si="203"/>
        <v>0</v>
      </c>
      <c r="AU384" s="324">
        <f t="shared" si="203"/>
        <v>0</v>
      </c>
      <c r="AV384" s="324">
        <f t="shared" si="203"/>
        <v>0</v>
      </c>
      <c r="AW384" s="324">
        <f t="shared" si="203"/>
        <v>0</v>
      </c>
      <c r="AX384" s="324">
        <f t="shared" si="203"/>
        <v>0</v>
      </c>
      <c r="AY384" s="324">
        <f t="shared" si="203"/>
        <v>0</v>
      </c>
      <c r="AZ384" s="324">
        <f t="shared" si="203"/>
        <v>0</v>
      </c>
      <c r="BA384" s="324">
        <f t="shared" si="203"/>
        <v>0</v>
      </c>
      <c r="BB384" s="324">
        <f t="shared" si="203"/>
        <v>0</v>
      </c>
      <c r="BC384" s="324">
        <f t="shared" si="203"/>
        <v>0</v>
      </c>
      <c r="BD384" s="324">
        <f t="shared" si="203"/>
        <v>0</v>
      </c>
      <c r="BE384" s="324">
        <f t="shared" si="203"/>
        <v>0</v>
      </c>
      <c r="BF384" s="324">
        <f t="shared" si="203"/>
        <v>0</v>
      </c>
      <c r="BG384" s="324">
        <f t="shared" si="203"/>
        <v>0</v>
      </c>
      <c r="BH384" s="324">
        <f t="shared" si="203"/>
        <v>0</v>
      </c>
      <c r="BI384" s="324">
        <f t="shared" si="203"/>
        <v>0</v>
      </c>
      <c r="BJ384" s="324">
        <f t="shared" si="203"/>
        <v>0</v>
      </c>
      <c r="BK384" s="324">
        <f t="shared" si="203"/>
        <v>0</v>
      </c>
      <c r="BL384" s="324">
        <f t="shared" si="203"/>
        <v>0</v>
      </c>
      <c r="BM384" s="324">
        <f t="shared" si="203"/>
        <v>0</v>
      </c>
      <c r="BN384" s="324">
        <f t="shared" si="203"/>
        <v>0</v>
      </c>
      <c r="BO384" s="324">
        <f t="shared" ref="BO384:CT384" si="204">BO369</f>
        <v>0</v>
      </c>
      <c r="BP384" s="324">
        <f t="shared" si="204"/>
        <v>0</v>
      </c>
      <c r="BQ384" s="324">
        <f t="shared" si="204"/>
        <v>0</v>
      </c>
      <c r="BR384" s="324">
        <f t="shared" si="204"/>
        <v>0</v>
      </c>
      <c r="BS384" s="324">
        <f t="shared" si="204"/>
        <v>0</v>
      </c>
      <c r="BT384" s="324">
        <f t="shared" si="204"/>
        <v>0</v>
      </c>
      <c r="BU384" s="324">
        <f t="shared" si="204"/>
        <v>0</v>
      </c>
      <c r="BV384" s="324">
        <f t="shared" si="204"/>
        <v>0</v>
      </c>
      <c r="BW384" s="324">
        <f t="shared" si="204"/>
        <v>0</v>
      </c>
      <c r="BX384" s="324">
        <f t="shared" si="204"/>
        <v>0</v>
      </c>
      <c r="BY384" s="324">
        <f t="shared" si="204"/>
        <v>0</v>
      </c>
      <c r="BZ384" s="324">
        <f t="shared" si="204"/>
        <v>0</v>
      </c>
      <c r="CA384" s="324">
        <f t="shared" si="204"/>
        <v>0</v>
      </c>
      <c r="CB384" s="324">
        <f t="shared" si="204"/>
        <v>0</v>
      </c>
      <c r="CC384" s="324">
        <f t="shared" si="204"/>
        <v>0</v>
      </c>
      <c r="CD384" s="324">
        <f t="shared" si="204"/>
        <v>0</v>
      </c>
      <c r="CE384" s="324">
        <f t="shared" si="204"/>
        <v>0</v>
      </c>
      <c r="CF384" s="324">
        <f t="shared" si="204"/>
        <v>0</v>
      </c>
      <c r="CG384" s="324">
        <f t="shared" si="204"/>
        <v>0</v>
      </c>
      <c r="CH384" s="324">
        <f t="shared" si="204"/>
        <v>0</v>
      </c>
      <c r="CI384" s="324">
        <f t="shared" si="204"/>
        <v>0</v>
      </c>
      <c r="CJ384" s="324">
        <f t="shared" si="204"/>
        <v>0</v>
      </c>
      <c r="CK384" s="324">
        <f t="shared" si="204"/>
        <v>0</v>
      </c>
      <c r="CL384" s="324">
        <f t="shared" si="204"/>
        <v>0</v>
      </c>
      <c r="CM384" s="324">
        <f t="shared" si="204"/>
        <v>0</v>
      </c>
      <c r="CN384" s="324">
        <f t="shared" si="204"/>
        <v>0</v>
      </c>
      <c r="CO384" s="324">
        <f t="shared" si="204"/>
        <v>0</v>
      </c>
      <c r="CP384" s="324">
        <f t="shared" si="204"/>
        <v>0</v>
      </c>
      <c r="CQ384" s="324">
        <f t="shared" si="204"/>
        <v>0</v>
      </c>
      <c r="CR384" s="324">
        <f t="shared" si="204"/>
        <v>0</v>
      </c>
      <c r="CS384" s="324">
        <f t="shared" si="204"/>
        <v>0</v>
      </c>
      <c r="CT384" s="324">
        <f t="shared" si="204"/>
        <v>0</v>
      </c>
      <c r="CU384" s="27" t="s">
        <v>1037</v>
      </c>
    </row>
    <row r="385" spans="1:122" outlineLevel="2">
      <c r="B385" s="47" t="s">
        <v>1068</v>
      </c>
      <c r="C385" s="224">
        <f t="shared" si="178"/>
        <v>0</v>
      </c>
      <c r="D385" s="224">
        <f t="shared" si="179"/>
        <v>0</v>
      </c>
      <c r="E385" s="224">
        <f t="shared" si="180"/>
        <v>0</v>
      </c>
      <c r="F385" s="224">
        <f t="shared" si="181"/>
        <v>0</v>
      </c>
      <c r="G385" s="224">
        <f t="shared" si="182"/>
        <v>0</v>
      </c>
      <c r="H385" s="224">
        <f t="shared" si="183"/>
        <v>0</v>
      </c>
      <c r="I385" s="224">
        <f t="shared" si="184"/>
        <v>0</v>
      </c>
      <c r="J385" s="224">
        <f t="shared" si="185"/>
        <v>0</v>
      </c>
      <c r="K385" s="224">
        <f t="shared" si="186"/>
        <v>0</v>
      </c>
      <c r="L385" s="224">
        <f t="shared" si="187"/>
        <v>0</v>
      </c>
      <c r="M385" s="224">
        <f t="shared" si="188"/>
        <v>0</v>
      </c>
      <c r="N385" s="224">
        <f t="shared" si="189"/>
        <v>0</v>
      </c>
      <c r="O385" s="224">
        <f t="shared" si="190"/>
        <v>0</v>
      </c>
      <c r="P385" s="224">
        <f t="shared" si="191"/>
        <v>0</v>
      </c>
      <c r="Q385" s="224">
        <f t="shared" si="192"/>
        <v>0</v>
      </c>
      <c r="R385" s="408">
        <f t="shared" si="193"/>
        <v>0</v>
      </c>
      <c r="S385" s="324">
        <f t="shared" ref="S385:BN385" si="205">S370</f>
        <v>0</v>
      </c>
      <c r="T385" s="324">
        <f t="shared" si="205"/>
        <v>0</v>
      </c>
      <c r="U385" s="324">
        <f t="shared" si="205"/>
        <v>0</v>
      </c>
      <c r="V385" s="324">
        <f t="shared" si="205"/>
        <v>0</v>
      </c>
      <c r="W385" s="324">
        <f t="shared" si="205"/>
        <v>0</v>
      </c>
      <c r="X385" s="324">
        <f t="shared" si="205"/>
        <v>0</v>
      </c>
      <c r="Y385" s="324">
        <f t="shared" si="205"/>
        <v>0</v>
      </c>
      <c r="Z385" s="324">
        <f t="shared" si="205"/>
        <v>0</v>
      </c>
      <c r="AA385" s="324">
        <f t="shared" si="205"/>
        <v>0</v>
      </c>
      <c r="AB385" s="324">
        <f t="shared" si="205"/>
        <v>0</v>
      </c>
      <c r="AC385" s="324">
        <f t="shared" si="205"/>
        <v>0</v>
      </c>
      <c r="AD385" s="324">
        <f t="shared" si="205"/>
        <v>0</v>
      </c>
      <c r="AE385" s="324">
        <f t="shared" si="205"/>
        <v>0</v>
      </c>
      <c r="AF385" s="324">
        <f t="shared" si="205"/>
        <v>0</v>
      </c>
      <c r="AG385" s="324">
        <f t="shared" si="205"/>
        <v>0</v>
      </c>
      <c r="AH385" s="324">
        <f t="shared" si="205"/>
        <v>0</v>
      </c>
      <c r="AI385" s="324">
        <f t="shared" si="205"/>
        <v>0</v>
      </c>
      <c r="AJ385" s="324">
        <f t="shared" si="205"/>
        <v>0</v>
      </c>
      <c r="AK385" s="324">
        <f t="shared" si="205"/>
        <v>0</v>
      </c>
      <c r="AL385" s="324">
        <f t="shared" si="205"/>
        <v>0</v>
      </c>
      <c r="AM385" s="324">
        <f t="shared" si="205"/>
        <v>0</v>
      </c>
      <c r="AN385" s="324">
        <f t="shared" si="205"/>
        <v>0</v>
      </c>
      <c r="AO385" s="324">
        <f t="shared" si="205"/>
        <v>0</v>
      </c>
      <c r="AP385" s="324">
        <f t="shared" si="205"/>
        <v>0</v>
      </c>
      <c r="AQ385" s="324">
        <f t="shared" si="205"/>
        <v>0</v>
      </c>
      <c r="AR385" s="324">
        <f t="shared" si="205"/>
        <v>0</v>
      </c>
      <c r="AS385" s="324">
        <f t="shared" si="205"/>
        <v>0</v>
      </c>
      <c r="AT385" s="324">
        <f t="shared" si="205"/>
        <v>0</v>
      </c>
      <c r="AU385" s="324">
        <f t="shared" si="205"/>
        <v>0</v>
      </c>
      <c r="AV385" s="324">
        <f t="shared" si="205"/>
        <v>0</v>
      </c>
      <c r="AW385" s="324">
        <f t="shared" si="205"/>
        <v>0</v>
      </c>
      <c r="AX385" s="324">
        <f t="shared" si="205"/>
        <v>0</v>
      </c>
      <c r="AY385" s="324">
        <f t="shared" si="205"/>
        <v>0</v>
      </c>
      <c r="AZ385" s="324">
        <f t="shared" si="205"/>
        <v>0</v>
      </c>
      <c r="BA385" s="324">
        <f t="shared" si="205"/>
        <v>0</v>
      </c>
      <c r="BB385" s="324">
        <f t="shared" si="205"/>
        <v>0</v>
      </c>
      <c r="BC385" s="324">
        <f t="shared" si="205"/>
        <v>0</v>
      </c>
      <c r="BD385" s="324">
        <f t="shared" si="205"/>
        <v>0</v>
      </c>
      <c r="BE385" s="324">
        <f t="shared" si="205"/>
        <v>0</v>
      </c>
      <c r="BF385" s="324">
        <f t="shared" si="205"/>
        <v>0</v>
      </c>
      <c r="BG385" s="324">
        <f t="shared" si="205"/>
        <v>0</v>
      </c>
      <c r="BH385" s="324">
        <f t="shared" si="205"/>
        <v>0</v>
      </c>
      <c r="BI385" s="324">
        <f t="shared" si="205"/>
        <v>0</v>
      </c>
      <c r="BJ385" s="324">
        <f t="shared" si="205"/>
        <v>0</v>
      </c>
      <c r="BK385" s="324">
        <f t="shared" si="205"/>
        <v>0</v>
      </c>
      <c r="BL385" s="324">
        <f t="shared" si="205"/>
        <v>0</v>
      </c>
      <c r="BM385" s="324">
        <f t="shared" si="205"/>
        <v>0</v>
      </c>
      <c r="BN385" s="324">
        <f t="shared" si="205"/>
        <v>0</v>
      </c>
      <c r="BO385" s="324">
        <f t="shared" ref="BO385:CT385" si="206">BO370</f>
        <v>0</v>
      </c>
      <c r="BP385" s="324">
        <f t="shared" si="206"/>
        <v>0</v>
      </c>
      <c r="BQ385" s="324">
        <f t="shared" si="206"/>
        <v>0</v>
      </c>
      <c r="BR385" s="324">
        <f t="shared" si="206"/>
        <v>0</v>
      </c>
      <c r="BS385" s="324">
        <f t="shared" si="206"/>
        <v>0</v>
      </c>
      <c r="BT385" s="324">
        <f t="shared" si="206"/>
        <v>0</v>
      </c>
      <c r="BU385" s="324">
        <f t="shared" si="206"/>
        <v>0</v>
      </c>
      <c r="BV385" s="324">
        <f t="shared" si="206"/>
        <v>0</v>
      </c>
      <c r="BW385" s="324">
        <f t="shared" si="206"/>
        <v>0</v>
      </c>
      <c r="BX385" s="324">
        <f t="shared" si="206"/>
        <v>0</v>
      </c>
      <c r="BY385" s="324">
        <f t="shared" si="206"/>
        <v>0</v>
      </c>
      <c r="BZ385" s="324">
        <f t="shared" si="206"/>
        <v>0</v>
      </c>
      <c r="CA385" s="324">
        <f t="shared" si="206"/>
        <v>0</v>
      </c>
      <c r="CB385" s="324">
        <f t="shared" si="206"/>
        <v>0</v>
      </c>
      <c r="CC385" s="324">
        <f t="shared" si="206"/>
        <v>0</v>
      </c>
      <c r="CD385" s="324">
        <f t="shared" si="206"/>
        <v>0</v>
      </c>
      <c r="CE385" s="324">
        <f t="shared" si="206"/>
        <v>0</v>
      </c>
      <c r="CF385" s="324">
        <f t="shared" si="206"/>
        <v>0</v>
      </c>
      <c r="CG385" s="324">
        <f t="shared" si="206"/>
        <v>0</v>
      </c>
      <c r="CH385" s="324">
        <f t="shared" si="206"/>
        <v>0</v>
      </c>
      <c r="CI385" s="324">
        <f t="shared" si="206"/>
        <v>0</v>
      </c>
      <c r="CJ385" s="324">
        <f t="shared" si="206"/>
        <v>0</v>
      </c>
      <c r="CK385" s="324">
        <f t="shared" si="206"/>
        <v>0</v>
      </c>
      <c r="CL385" s="324">
        <f t="shared" si="206"/>
        <v>0</v>
      </c>
      <c r="CM385" s="324">
        <f t="shared" si="206"/>
        <v>0</v>
      </c>
      <c r="CN385" s="324">
        <f t="shared" si="206"/>
        <v>0</v>
      </c>
      <c r="CO385" s="324">
        <f t="shared" si="206"/>
        <v>0</v>
      </c>
      <c r="CP385" s="324">
        <f t="shared" si="206"/>
        <v>0</v>
      </c>
      <c r="CQ385" s="324">
        <f t="shared" si="206"/>
        <v>0</v>
      </c>
      <c r="CR385" s="324">
        <f t="shared" si="206"/>
        <v>0</v>
      </c>
      <c r="CS385" s="324">
        <f t="shared" si="206"/>
        <v>0</v>
      </c>
      <c r="CT385" s="324">
        <f t="shared" si="206"/>
        <v>0</v>
      </c>
    </row>
    <row r="386" spans="1:122" outlineLevel="2">
      <c r="B386" s="48" t="s">
        <v>1069</v>
      </c>
      <c r="C386" s="55">
        <f t="shared" si="178"/>
        <v>0</v>
      </c>
      <c r="D386" s="55">
        <f t="shared" si="179"/>
        <v>0</v>
      </c>
      <c r="E386" s="55">
        <f t="shared" si="180"/>
        <v>0</v>
      </c>
      <c r="F386" s="55">
        <f t="shared" si="181"/>
        <v>0</v>
      </c>
      <c r="G386" s="55">
        <f t="shared" si="182"/>
        <v>0</v>
      </c>
      <c r="H386" s="55">
        <f t="shared" si="183"/>
        <v>0</v>
      </c>
      <c r="I386" s="55">
        <f t="shared" si="184"/>
        <v>0</v>
      </c>
      <c r="J386" s="55">
        <f t="shared" si="185"/>
        <v>0</v>
      </c>
      <c r="K386" s="55">
        <f t="shared" si="186"/>
        <v>0</v>
      </c>
      <c r="L386" s="55">
        <f t="shared" si="187"/>
        <v>0</v>
      </c>
      <c r="M386" s="55">
        <f t="shared" si="188"/>
        <v>0</v>
      </c>
      <c r="N386" s="55">
        <f t="shared" si="189"/>
        <v>0</v>
      </c>
      <c r="O386" s="55">
        <f t="shared" si="190"/>
        <v>0</v>
      </c>
      <c r="P386" s="55">
        <f t="shared" si="191"/>
        <v>0</v>
      </c>
      <c r="Q386" s="55">
        <f t="shared" si="192"/>
        <v>0</v>
      </c>
      <c r="R386" s="409">
        <f t="shared" si="193"/>
        <v>0</v>
      </c>
      <c r="S386" s="324">
        <f t="shared" ref="S386:BN386" si="207">S371</f>
        <v>0</v>
      </c>
      <c r="T386" s="324">
        <f t="shared" si="207"/>
        <v>0</v>
      </c>
      <c r="U386" s="324">
        <f t="shared" si="207"/>
        <v>0</v>
      </c>
      <c r="V386" s="324">
        <f t="shared" si="207"/>
        <v>0</v>
      </c>
      <c r="W386" s="324">
        <f t="shared" si="207"/>
        <v>0</v>
      </c>
      <c r="X386" s="324">
        <f t="shared" si="207"/>
        <v>0</v>
      </c>
      <c r="Y386" s="324">
        <f t="shared" si="207"/>
        <v>0</v>
      </c>
      <c r="Z386" s="324">
        <f t="shared" si="207"/>
        <v>0</v>
      </c>
      <c r="AA386" s="324">
        <f t="shared" si="207"/>
        <v>0</v>
      </c>
      <c r="AB386" s="324">
        <f t="shared" si="207"/>
        <v>0</v>
      </c>
      <c r="AC386" s="324">
        <f t="shared" si="207"/>
        <v>0</v>
      </c>
      <c r="AD386" s="324">
        <f t="shared" si="207"/>
        <v>0</v>
      </c>
      <c r="AE386" s="324">
        <f t="shared" si="207"/>
        <v>0</v>
      </c>
      <c r="AF386" s="324">
        <f t="shared" si="207"/>
        <v>0</v>
      </c>
      <c r="AG386" s="324">
        <f t="shared" si="207"/>
        <v>0</v>
      </c>
      <c r="AH386" s="324">
        <f t="shared" si="207"/>
        <v>0</v>
      </c>
      <c r="AI386" s="324">
        <f t="shared" si="207"/>
        <v>0</v>
      </c>
      <c r="AJ386" s="324">
        <f t="shared" si="207"/>
        <v>0</v>
      </c>
      <c r="AK386" s="324">
        <f t="shared" si="207"/>
        <v>0</v>
      </c>
      <c r="AL386" s="324">
        <f t="shared" si="207"/>
        <v>0</v>
      </c>
      <c r="AM386" s="324">
        <f t="shared" si="207"/>
        <v>0</v>
      </c>
      <c r="AN386" s="324">
        <f t="shared" si="207"/>
        <v>0</v>
      </c>
      <c r="AO386" s="324">
        <f t="shared" si="207"/>
        <v>0</v>
      </c>
      <c r="AP386" s="324">
        <f t="shared" si="207"/>
        <v>0</v>
      </c>
      <c r="AQ386" s="324">
        <f t="shared" si="207"/>
        <v>0</v>
      </c>
      <c r="AR386" s="324">
        <f t="shared" si="207"/>
        <v>0</v>
      </c>
      <c r="AS386" s="324">
        <f t="shared" si="207"/>
        <v>0</v>
      </c>
      <c r="AT386" s="324">
        <f t="shared" si="207"/>
        <v>0</v>
      </c>
      <c r="AU386" s="324">
        <f t="shared" si="207"/>
        <v>0</v>
      </c>
      <c r="AV386" s="324">
        <f t="shared" si="207"/>
        <v>0</v>
      </c>
      <c r="AW386" s="324">
        <f t="shared" si="207"/>
        <v>0</v>
      </c>
      <c r="AX386" s="324">
        <f t="shared" si="207"/>
        <v>0</v>
      </c>
      <c r="AY386" s="324">
        <f t="shared" si="207"/>
        <v>0</v>
      </c>
      <c r="AZ386" s="324">
        <f t="shared" si="207"/>
        <v>0</v>
      </c>
      <c r="BA386" s="324">
        <f t="shared" si="207"/>
        <v>0</v>
      </c>
      <c r="BB386" s="324">
        <f t="shared" si="207"/>
        <v>0</v>
      </c>
      <c r="BC386" s="324">
        <f t="shared" si="207"/>
        <v>0</v>
      </c>
      <c r="BD386" s="324">
        <f t="shared" si="207"/>
        <v>0</v>
      </c>
      <c r="BE386" s="324">
        <f t="shared" si="207"/>
        <v>0</v>
      </c>
      <c r="BF386" s="324">
        <f t="shared" si="207"/>
        <v>0</v>
      </c>
      <c r="BG386" s="324">
        <f t="shared" si="207"/>
        <v>0</v>
      </c>
      <c r="BH386" s="324">
        <f t="shared" si="207"/>
        <v>0</v>
      </c>
      <c r="BI386" s="324">
        <f t="shared" si="207"/>
        <v>0</v>
      </c>
      <c r="BJ386" s="324">
        <f t="shared" si="207"/>
        <v>0</v>
      </c>
      <c r="BK386" s="324">
        <f t="shared" si="207"/>
        <v>0</v>
      </c>
      <c r="BL386" s="324">
        <f t="shared" si="207"/>
        <v>0</v>
      </c>
      <c r="BM386" s="324">
        <f t="shared" si="207"/>
        <v>0</v>
      </c>
      <c r="BN386" s="324">
        <f t="shared" si="207"/>
        <v>0</v>
      </c>
      <c r="BO386" s="324">
        <f t="shared" ref="BO386:CT386" si="208">BO371</f>
        <v>0</v>
      </c>
      <c r="BP386" s="324">
        <f t="shared" si="208"/>
        <v>0</v>
      </c>
      <c r="BQ386" s="324">
        <f t="shared" si="208"/>
        <v>0</v>
      </c>
      <c r="BR386" s="324">
        <f t="shared" si="208"/>
        <v>0</v>
      </c>
      <c r="BS386" s="324">
        <f t="shared" si="208"/>
        <v>0</v>
      </c>
      <c r="BT386" s="324">
        <f t="shared" si="208"/>
        <v>0</v>
      </c>
      <c r="BU386" s="324">
        <f t="shared" si="208"/>
        <v>0</v>
      </c>
      <c r="BV386" s="324">
        <f t="shared" si="208"/>
        <v>0</v>
      </c>
      <c r="BW386" s="324">
        <f t="shared" si="208"/>
        <v>0</v>
      </c>
      <c r="BX386" s="324">
        <f t="shared" si="208"/>
        <v>0</v>
      </c>
      <c r="BY386" s="324">
        <f t="shared" si="208"/>
        <v>0</v>
      </c>
      <c r="BZ386" s="324">
        <f t="shared" si="208"/>
        <v>0</v>
      </c>
      <c r="CA386" s="324">
        <f t="shared" si="208"/>
        <v>0</v>
      </c>
      <c r="CB386" s="324">
        <f t="shared" si="208"/>
        <v>0</v>
      </c>
      <c r="CC386" s="324">
        <f t="shared" si="208"/>
        <v>0</v>
      </c>
      <c r="CD386" s="324">
        <f t="shared" si="208"/>
        <v>0</v>
      </c>
      <c r="CE386" s="324">
        <f t="shared" si="208"/>
        <v>0</v>
      </c>
      <c r="CF386" s="324">
        <f t="shared" si="208"/>
        <v>0</v>
      </c>
      <c r="CG386" s="324">
        <f t="shared" si="208"/>
        <v>0</v>
      </c>
      <c r="CH386" s="324">
        <f t="shared" si="208"/>
        <v>0</v>
      </c>
      <c r="CI386" s="324">
        <f t="shared" si="208"/>
        <v>0</v>
      </c>
      <c r="CJ386" s="324">
        <f t="shared" si="208"/>
        <v>0</v>
      </c>
      <c r="CK386" s="324">
        <f t="shared" si="208"/>
        <v>0</v>
      </c>
      <c r="CL386" s="324">
        <f t="shared" si="208"/>
        <v>0</v>
      </c>
      <c r="CM386" s="324">
        <f t="shared" si="208"/>
        <v>0</v>
      </c>
      <c r="CN386" s="324">
        <f t="shared" si="208"/>
        <v>0</v>
      </c>
      <c r="CO386" s="324">
        <f t="shared" si="208"/>
        <v>0</v>
      </c>
      <c r="CP386" s="324">
        <f t="shared" si="208"/>
        <v>0</v>
      </c>
      <c r="CQ386" s="324">
        <f t="shared" si="208"/>
        <v>0</v>
      </c>
      <c r="CR386" s="324">
        <f t="shared" si="208"/>
        <v>0</v>
      </c>
      <c r="CS386" s="324">
        <f t="shared" si="208"/>
        <v>0</v>
      </c>
      <c r="CT386" s="324">
        <f t="shared" si="208"/>
        <v>0</v>
      </c>
    </row>
    <row r="387" spans="1:122" outlineLevel="1"/>
    <row r="389" spans="1:122">
      <c r="A389" s="14" t="s">
        <v>1101</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1075</v>
      </c>
      <c r="BM391" t="s">
        <v>1076</v>
      </c>
      <c r="BT391" t="s">
        <v>1077</v>
      </c>
      <c r="CA391" t="s">
        <v>1078</v>
      </c>
      <c r="CH391" t="s">
        <v>1079</v>
      </c>
    </row>
    <row r="392" spans="1:122" outlineLevel="1">
      <c r="B392" s="25"/>
      <c r="O392" s="25" t="s">
        <v>1096</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1097</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59</v>
      </c>
      <c r="Q394" s="197">
        <f>INDEX(i.Periods,Q$393,1+d.TOL+3*(Q$392-1))</f>
        <v>64</v>
      </c>
      <c r="R394" s="197">
        <f>INDEX(i.Periods,R$393,1+d.TOL+3*(R$392-1))</f>
        <v>72</v>
      </c>
      <c r="S394" s="197">
        <f>INDEX(i.Periods,S$393,1+d.TOL+3*(S$392-1))</f>
        <v>79</v>
      </c>
      <c r="T394" s="197"/>
      <c r="U394" s="197"/>
      <c r="V394" s="197"/>
      <c r="W394" s="197">
        <f>INDEX(i.Periods,W$393,1+d.TOL+3*(W$392-1))</f>
        <v>61</v>
      </c>
      <c r="X394" s="197">
        <f>INDEX(i.Periods,X$393,1+d.TOL+3*(X$392-1))</f>
        <v>66</v>
      </c>
      <c r="Y394" s="197">
        <f>INDEX(i.Periods,Y$393,1+d.TOL+3*(Y$392-1))</f>
        <v>74</v>
      </c>
      <c r="Z394" s="197">
        <f>INDEX(i.Periods,Z$393,1+d.TOL+3*(Z$392-1))</f>
        <v>81</v>
      </c>
      <c r="AA394" s="197"/>
      <c r="AB394" s="197"/>
      <c r="AC394" s="197"/>
      <c r="AD394" s="197">
        <f>INDEX(i.Periods,AD$393,1+d.TOL+3*(AD$392-1))</f>
        <v>64</v>
      </c>
      <c r="AE394" s="197">
        <f>INDEX(i.Periods,AE$393,1+d.TOL+3*(AE$392-1))</f>
        <v>69</v>
      </c>
      <c r="AF394" s="197">
        <f>INDEX(i.Periods,AF$393,1+d.TOL+3*(AF$392-1))</f>
        <v>77</v>
      </c>
      <c r="AG394" s="197">
        <f>INDEX(i.Periods,AG$393,1+d.TOL+3*(AG$392-1))</f>
        <v>84</v>
      </c>
      <c r="AH394" s="197"/>
      <c r="AI394" s="197"/>
      <c r="AJ394" s="197"/>
      <c r="AK394" s="197">
        <f>INDEX(i.Periods,AK$393,1+d.TOL+3*(AK$392-1))</f>
        <v>66</v>
      </c>
      <c r="AL394" s="197">
        <f>INDEX(i.Periods,AL$393,1+d.TOL+3*(AL$392-1))</f>
        <v>71</v>
      </c>
      <c r="AM394" s="197">
        <f>INDEX(i.Periods,AM$393,1+d.TOL+3*(AM$392-1))</f>
        <v>79</v>
      </c>
      <c r="AN394" s="197">
        <f>INDEX(i.Periods,AN$393,1+d.TOL+3*(AN$392-1))</f>
        <v>86</v>
      </c>
      <c r="AO394" s="197"/>
      <c r="AP394" s="197"/>
      <c r="AQ394" s="197"/>
      <c r="AR394" s="197">
        <f>INDEX(i.Periods,AR$393,1+d.TOL+3*(AR$392-1))</f>
        <v>68</v>
      </c>
      <c r="AS394" s="197">
        <f>INDEX(i.Periods,AS$393,1+d.TOL+3*(AS$392-1))</f>
        <v>73</v>
      </c>
      <c r="AT394" s="197">
        <f>INDEX(i.Periods,AT$393,1+d.TOL+3*(AT$392-1))</f>
        <v>81</v>
      </c>
      <c r="AU394" s="197">
        <f>INDEX(i.Periods,AU$393,1+d.TOL+3*(AU$392-1))</f>
        <v>88</v>
      </c>
      <c r="AV394" s="197"/>
      <c r="AW394" s="197"/>
      <c r="AX394" s="197"/>
      <c r="AY394" s="197">
        <f>INDEX(i.Periods,AY$393,1+d.TOL+3*(AY$392-1))</f>
        <v>59</v>
      </c>
      <c r="AZ394" s="197">
        <f>INDEX(i.Periods,AZ$393,1+d.TOL+3*(AZ$392-1))</f>
        <v>64</v>
      </c>
      <c r="BA394" s="197">
        <f>INDEX(i.Periods,BA$393,1+d.TOL+3*(BA$392-1))</f>
        <v>72</v>
      </c>
      <c r="BB394" s="197">
        <f>INDEX(i.Periods,BB$393,1+d.TOL+3*(BB$392-1))</f>
        <v>79</v>
      </c>
      <c r="BC394" s="197"/>
      <c r="BD394" s="197"/>
      <c r="BE394" s="197"/>
      <c r="BF394" s="240">
        <f>P394+52</f>
        <v>111</v>
      </c>
      <c r="BG394" s="240">
        <f>R394+52</f>
        <v>124</v>
      </c>
      <c r="BH394" s="240">
        <f>S394+52</f>
        <v>131</v>
      </c>
      <c r="BI394" s="18"/>
      <c r="BJ394" s="18"/>
      <c r="BK394" s="18"/>
      <c r="BL394" s="18"/>
      <c r="BM394" s="241">
        <f>BF394+52</f>
        <v>163</v>
      </c>
      <c r="BN394" s="241">
        <f>BG394+52</f>
        <v>176</v>
      </c>
      <c r="BO394" s="241">
        <f>BH394+52</f>
        <v>183</v>
      </c>
      <c r="BP394" s="18"/>
      <c r="BQ394" s="18"/>
      <c r="BR394" s="18"/>
      <c r="BS394" s="18"/>
      <c r="BT394" s="241">
        <f>BM394+52</f>
        <v>215</v>
      </c>
      <c r="BU394" s="241">
        <f>BN394+52</f>
        <v>228</v>
      </c>
      <c r="BV394" s="241">
        <f>BO394+52</f>
        <v>235</v>
      </c>
      <c r="BW394" s="18"/>
      <c r="BX394" s="18"/>
      <c r="BY394" s="18"/>
      <c r="BZ394" s="18"/>
      <c r="CA394" s="241">
        <f>BT394+52</f>
        <v>267</v>
      </c>
      <c r="CB394" s="241">
        <f>BU394+52</f>
        <v>280</v>
      </c>
      <c r="CC394" s="241">
        <f>BV394+52</f>
        <v>287</v>
      </c>
      <c r="CD394" s="18"/>
      <c r="CE394" s="18"/>
      <c r="CF394" s="18"/>
      <c r="CG394" s="18"/>
      <c r="CH394" s="241">
        <f>CA394+52</f>
        <v>319</v>
      </c>
      <c r="CI394" s="241">
        <f>CB394+52</f>
        <v>332</v>
      </c>
      <c r="CJ394" s="241">
        <f>CC394+52</f>
        <v>339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64:72</v>
      </c>
      <c r="Q395" s="240" t="str">
        <f>R394&amp;":"&amp;S394</f>
        <v>72:79</v>
      </c>
      <c r="R395" s="242" t="str">
        <f>Q395</f>
        <v>72:79</v>
      </c>
      <c r="S395" s="242" t="str">
        <f>R395</f>
        <v>72:79</v>
      </c>
      <c r="T395" s="242" t="str">
        <f>S395</f>
        <v>72:79</v>
      </c>
      <c r="U395" s="242" t="str">
        <f>T395</f>
        <v>72:79</v>
      </c>
      <c r="V395" s="242" t="str">
        <f>U395</f>
        <v>72:79</v>
      </c>
      <c r="W395" s="240" t="str">
        <f>X394&amp;":"&amp;Y394</f>
        <v>66:74</v>
      </c>
      <c r="X395" s="240" t="str">
        <f>Y394&amp;":"&amp;Z394</f>
        <v>74:81</v>
      </c>
      <c r="Y395" s="242" t="str">
        <f>X395</f>
        <v>74:81</v>
      </c>
      <c r="Z395" s="242" t="str">
        <f>Y395</f>
        <v>74:81</v>
      </c>
      <c r="AA395" s="242" t="str">
        <f>Z395</f>
        <v>74:81</v>
      </c>
      <c r="AB395" s="242" t="str">
        <f>AA395</f>
        <v>74:81</v>
      </c>
      <c r="AC395" s="242" t="str">
        <f>AB395</f>
        <v>74:81</v>
      </c>
      <c r="AD395" s="240" t="str">
        <f>AE394&amp;":"&amp;AF394</f>
        <v>69:77</v>
      </c>
      <c r="AE395" s="240" t="str">
        <f>AF394&amp;":"&amp;AG394</f>
        <v>77:84</v>
      </c>
      <c r="AF395" s="242" t="str">
        <f>AE395</f>
        <v>77:84</v>
      </c>
      <c r="AG395" s="242" t="str">
        <f>AF395</f>
        <v>77:84</v>
      </c>
      <c r="AH395" s="242" t="str">
        <f>AG395</f>
        <v>77:84</v>
      </c>
      <c r="AI395" s="242" t="str">
        <f>AH395</f>
        <v>77:84</v>
      </c>
      <c r="AJ395" s="242" t="str">
        <f>AI395</f>
        <v>77:84</v>
      </c>
      <c r="AK395" s="240" t="str">
        <f>AL394&amp;":"&amp;AM394</f>
        <v>71:79</v>
      </c>
      <c r="AL395" s="240" t="str">
        <f>AM394&amp;":"&amp;AN394</f>
        <v>79:86</v>
      </c>
      <c r="AM395" s="242" t="str">
        <f>AL395</f>
        <v>79:86</v>
      </c>
      <c r="AN395" s="242" t="str">
        <f>AM395</f>
        <v>79:86</v>
      </c>
      <c r="AO395" s="242" t="str">
        <f>AN395</f>
        <v>79:86</v>
      </c>
      <c r="AP395" s="242" t="str">
        <f>AO395</f>
        <v>79:86</v>
      </c>
      <c r="AQ395" s="242" t="str">
        <f>AP395</f>
        <v>79:86</v>
      </c>
      <c r="AR395" s="240" t="str">
        <f>AS394&amp;":"&amp;AT394</f>
        <v>73:81</v>
      </c>
      <c r="AS395" s="240" t="str">
        <f>AT394&amp;":"&amp;AU394</f>
        <v>81:88</v>
      </c>
      <c r="AT395" s="242" t="str">
        <f>AS395</f>
        <v>81:88</v>
      </c>
      <c r="AU395" s="242" t="str">
        <f>AT395</f>
        <v>81:88</v>
      </c>
      <c r="AV395" s="242" t="str">
        <f>AU395</f>
        <v>81:88</v>
      </c>
      <c r="AW395" s="242" t="str">
        <f>AV395</f>
        <v>81:88</v>
      </c>
      <c r="AX395" s="242" t="str">
        <f>AW395</f>
        <v>81:88</v>
      </c>
      <c r="AY395" s="240" t="str">
        <f>AZ394&amp;":"&amp;BA394</f>
        <v>64:72</v>
      </c>
      <c r="AZ395" s="240" t="str">
        <f>BA394&amp;":"&amp;BB394</f>
        <v>72:79</v>
      </c>
      <c r="BA395" s="242" t="str">
        <f>AZ395</f>
        <v>72:79</v>
      </c>
      <c r="BB395" s="242" t="str">
        <f>BA395</f>
        <v>72:79</v>
      </c>
      <c r="BC395" s="242" t="str">
        <f>BB395</f>
        <v>72:79</v>
      </c>
      <c r="BD395" s="242" t="str">
        <f>BC395</f>
        <v>72:79</v>
      </c>
      <c r="BE395" s="242" t="str">
        <f>BD395</f>
        <v>72:79</v>
      </c>
      <c r="BF395" s="241" t="str">
        <f>BF394&amp;":"&amp;BG394</f>
        <v>111:124</v>
      </c>
      <c r="BG395" s="241" t="str">
        <f>BG394&amp;":"&amp;BH394</f>
        <v>124:131</v>
      </c>
      <c r="BH395" s="242" t="str">
        <f>BG395</f>
        <v>124:131</v>
      </c>
      <c r="BI395" s="242" t="str">
        <f>BH395</f>
        <v>124:131</v>
      </c>
      <c r="BJ395" s="242" t="str">
        <f>BI395</f>
        <v>124:131</v>
      </c>
      <c r="BK395" s="242" t="str">
        <f>BJ395</f>
        <v>124:131</v>
      </c>
      <c r="BL395" s="242" t="str">
        <f>BK395</f>
        <v>124:131</v>
      </c>
      <c r="BM395" s="241" t="str">
        <f>BM394&amp;":"&amp;BN394</f>
        <v>163:176</v>
      </c>
      <c r="BN395" s="241" t="str">
        <f>BN394&amp;":"&amp;BO394</f>
        <v>176:183</v>
      </c>
      <c r="BO395" s="242" t="str">
        <f>BN395</f>
        <v>176:183</v>
      </c>
      <c r="BP395" s="242" t="str">
        <f>BO395</f>
        <v>176:183</v>
      </c>
      <c r="BQ395" s="242" t="str">
        <f>BP395</f>
        <v>176:183</v>
      </c>
      <c r="BR395" s="242" t="str">
        <f>BQ395</f>
        <v>176:183</v>
      </c>
      <c r="BS395" s="242" t="str">
        <f>BR395</f>
        <v>176:183</v>
      </c>
      <c r="BT395" s="241" t="str">
        <f>BT394&amp;":"&amp;BU394</f>
        <v>215:228</v>
      </c>
      <c r="BU395" s="241" t="str">
        <f>BU394&amp;":"&amp;BV394</f>
        <v>228:235</v>
      </c>
      <c r="BV395" s="242" t="str">
        <f>BU395</f>
        <v>228:235</v>
      </c>
      <c r="BW395" s="242" t="str">
        <f>BV395</f>
        <v>228:235</v>
      </c>
      <c r="BX395" s="242" t="str">
        <f>BW395</f>
        <v>228:235</v>
      </c>
      <c r="BY395" s="242" t="str">
        <f>BX395</f>
        <v>228:235</v>
      </c>
      <c r="BZ395" s="242" t="str">
        <f>BY395</f>
        <v>228:235</v>
      </c>
      <c r="CA395" s="241" t="str">
        <f>CA394&amp;":"&amp;CB394</f>
        <v>267:280</v>
      </c>
      <c r="CB395" s="241" t="str">
        <f>CB394&amp;":"&amp;CC394</f>
        <v>280:287</v>
      </c>
      <c r="CC395" s="242" t="str">
        <f>CB395</f>
        <v>280:287</v>
      </c>
      <c r="CD395" s="242" t="str">
        <f>CC395</f>
        <v>280:287</v>
      </c>
      <c r="CE395" s="242" t="str">
        <f>CD395</f>
        <v>280:287</v>
      </c>
      <c r="CF395" s="242" t="str">
        <f>CE395</f>
        <v>280:287</v>
      </c>
      <c r="CG395" s="242" t="str">
        <f>CF395</f>
        <v>280:287</v>
      </c>
      <c r="CH395" s="241" t="str">
        <f>CH394&amp;":"&amp;CI394</f>
        <v>319:332</v>
      </c>
      <c r="CI395" s="241" t="str">
        <f>CI394&amp;":"&amp;CJ394</f>
        <v>332:339</v>
      </c>
      <c r="CJ395" s="242" t="str">
        <f>CI395</f>
        <v>332:339</v>
      </c>
      <c r="CK395" s="242" t="str">
        <f>CJ395</f>
        <v>332:339</v>
      </c>
      <c r="CL395" s="242" t="str">
        <f>CK395</f>
        <v>332:339</v>
      </c>
      <c r="CM395" s="242" t="str">
        <f>CL395</f>
        <v>332:339</v>
      </c>
      <c r="CN395" s="242" t="str">
        <f>CM395</f>
        <v>332:339</v>
      </c>
    </row>
    <row r="396" spans="1:122" outlineLevel="1">
      <c r="A396" s="18"/>
      <c r="B396" t="s">
        <v>1098</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50:51</v>
      </c>
      <c r="S396" s="217" t="str">
        <f>LEFT(F396,FIND(":",F396)-1)+i.TOLoffset_r2*(d.TOL-1)&amp;":"&amp;RIGHT(F396,LEN(F396)-FIND(":",F396))+i.TOLoffset_r2*(d.TOL-1)</f>
        <v>51:52</v>
      </c>
      <c r="T396" s="217" t="str">
        <f>LEFT(G396,FIND(":",G396)-1)+i.TOLoffset_r2*(d.TOL-1)&amp;":"&amp;RIGHT(G396,LEN(G396)-FIND(":",G396))+i.TOLoffset_r2*(d.TOL-1)</f>
        <v>52:53</v>
      </c>
      <c r="U396" s="217" t="str">
        <f>LEFT(H396,FIND(":",H396)-1)+i.TOLoffset_r2*(d.TOL-1)&amp;":"&amp;RIGHT(H396,LEN(H396)-FIND(":",H396))+i.TOLoffset_r2*(d.TOL-1)</f>
        <v>53:54</v>
      </c>
      <c r="V396" s="217" t="str">
        <f>LEFT(I396,FIND(":",I396)-1)+i.TOLoffset_r2*(d.TOL-1)&amp;":"&amp;RIGHT(I396,LEN(I396)-FIND(":",I396))+i.TOLoffset_r2*(d.TOL-1)</f>
        <v>54:55</v>
      </c>
      <c r="W396" s="239" t="str">
        <f>P396</f>
        <v>0:1</v>
      </c>
      <c r="X396" s="239" t="str">
        <f t="shared" ref="X396:CN396" si="209">Q396</f>
        <v>0:1</v>
      </c>
      <c r="Y396" s="239" t="str">
        <f t="shared" si="209"/>
        <v>50:51</v>
      </c>
      <c r="Z396" s="239" t="str">
        <f t="shared" si="209"/>
        <v>51:52</v>
      </c>
      <c r="AA396" s="239" t="str">
        <f t="shared" si="209"/>
        <v>52:53</v>
      </c>
      <c r="AB396" s="239" t="str">
        <f t="shared" si="209"/>
        <v>53:54</v>
      </c>
      <c r="AC396" s="239" t="str">
        <f t="shared" si="209"/>
        <v>54:55</v>
      </c>
      <c r="AD396" s="239" t="str">
        <f t="shared" si="209"/>
        <v>0:1</v>
      </c>
      <c r="AE396" s="239" t="str">
        <f t="shared" si="209"/>
        <v>0:1</v>
      </c>
      <c r="AF396" s="239" t="str">
        <f t="shared" si="209"/>
        <v>50:51</v>
      </c>
      <c r="AG396" s="239" t="str">
        <f t="shared" si="209"/>
        <v>51:52</v>
      </c>
      <c r="AH396" s="239" t="str">
        <f t="shared" si="209"/>
        <v>52:53</v>
      </c>
      <c r="AI396" s="239" t="str">
        <f t="shared" si="209"/>
        <v>53:54</v>
      </c>
      <c r="AJ396" s="239" t="str">
        <f t="shared" si="209"/>
        <v>54:55</v>
      </c>
      <c r="AK396" s="239" t="str">
        <f t="shared" si="209"/>
        <v>0:1</v>
      </c>
      <c r="AL396" s="239" t="str">
        <f t="shared" si="209"/>
        <v>0:1</v>
      </c>
      <c r="AM396" s="239" t="str">
        <f t="shared" si="209"/>
        <v>50:51</v>
      </c>
      <c r="AN396" s="239" t="str">
        <f t="shared" si="209"/>
        <v>51:52</v>
      </c>
      <c r="AO396" s="239" t="str">
        <f t="shared" si="209"/>
        <v>52:53</v>
      </c>
      <c r="AP396" s="239" t="str">
        <f t="shared" si="209"/>
        <v>53:54</v>
      </c>
      <c r="AQ396" s="239" t="str">
        <f t="shared" si="209"/>
        <v>54:55</v>
      </c>
      <c r="AR396" s="239" t="str">
        <f t="shared" ref="AR396:BE396" si="210">AD396</f>
        <v>0:1</v>
      </c>
      <c r="AS396" s="239" t="str">
        <f t="shared" si="210"/>
        <v>0:1</v>
      </c>
      <c r="AT396" s="239" t="str">
        <f t="shared" si="210"/>
        <v>50:51</v>
      </c>
      <c r="AU396" s="239" t="str">
        <f t="shared" si="210"/>
        <v>51:52</v>
      </c>
      <c r="AV396" s="239" t="str">
        <f t="shared" si="210"/>
        <v>52:53</v>
      </c>
      <c r="AW396" s="239" t="str">
        <f t="shared" si="210"/>
        <v>53:54</v>
      </c>
      <c r="AX396" s="239" t="str">
        <f t="shared" si="210"/>
        <v>54:55</v>
      </c>
      <c r="AY396" s="239" t="str">
        <f t="shared" si="210"/>
        <v>0:1</v>
      </c>
      <c r="AZ396" s="239" t="str">
        <f t="shared" si="210"/>
        <v>0:1</v>
      </c>
      <c r="BA396" s="239" t="str">
        <f t="shared" si="210"/>
        <v>50:51</v>
      </c>
      <c r="BB396" s="239" t="str">
        <f t="shared" si="210"/>
        <v>51:52</v>
      </c>
      <c r="BC396" s="239" t="str">
        <f t="shared" si="210"/>
        <v>52:53</v>
      </c>
      <c r="BD396" s="239" t="str">
        <f t="shared" si="210"/>
        <v>53:54</v>
      </c>
      <c r="BE396" s="239" t="str">
        <f t="shared" si="210"/>
        <v>54:55</v>
      </c>
      <c r="BF396" s="239" t="str">
        <f t="shared" si="209"/>
        <v>0:1</v>
      </c>
      <c r="BG396" s="239" t="str">
        <f t="shared" si="209"/>
        <v>0:1</v>
      </c>
      <c r="BH396" s="239" t="str">
        <f t="shared" si="209"/>
        <v>50:51</v>
      </c>
      <c r="BI396" s="239" t="str">
        <f t="shared" si="209"/>
        <v>51:52</v>
      </c>
      <c r="BJ396" s="239" t="str">
        <f t="shared" si="209"/>
        <v>52:53</v>
      </c>
      <c r="BK396" s="239" t="str">
        <f t="shared" si="209"/>
        <v>53:54</v>
      </c>
      <c r="BL396" s="239" t="str">
        <f t="shared" si="209"/>
        <v>54:55</v>
      </c>
      <c r="BM396" s="239" t="str">
        <f t="shared" si="209"/>
        <v>0:1</v>
      </c>
      <c r="BN396" s="239" t="str">
        <f t="shared" si="209"/>
        <v>0:1</v>
      </c>
      <c r="BO396" s="239" t="str">
        <f t="shared" si="209"/>
        <v>50:51</v>
      </c>
      <c r="BP396" s="239" t="str">
        <f t="shared" si="209"/>
        <v>51:52</v>
      </c>
      <c r="BQ396" s="239" t="str">
        <f t="shared" si="209"/>
        <v>52:53</v>
      </c>
      <c r="BR396" s="239" t="str">
        <f t="shared" si="209"/>
        <v>53:54</v>
      </c>
      <c r="BS396" s="239" t="str">
        <f t="shared" si="209"/>
        <v>54:55</v>
      </c>
      <c r="BT396" s="239" t="str">
        <f t="shared" si="209"/>
        <v>0:1</v>
      </c>
      <c r="BU396" s="239" t="str">
        <f t="shared" si="209"/>
        <v>0:1</v>
      </c>
      <c r="BV396" s="239" t="str">
        <f t="shared" si="209"/>
        <v>50:51</v>
      </c>
      <c r="BW396" s="239" t="str">
        <f t="shared" si="209"/>
        <v>51:52</v>
      </c>
      <c r="BX396" s="239" t="str">
        <f t="shared" si="209"/>
        <v>52:53</v>
      </c>
      <c r="BY396" s="239" t="str">
        <f t="shared" si="209"/>
        <v>53:54</v>
      </c>
      <c r="BZ396" s="239" t="str">
        <f t="shared" si="209"/>
        <v>54:55</v>
      </c>
      <c r="CA396" s="239" t="str">
        <f t="shared" si="209"/>
        <v>0:1</v>
      </c>
      <c r="CB396" s="239" t="str">
        <f t="shared" si="209"/>
        <v>0:1</v>
      </c>
      <c r="CC396" s="239" t="str">
        <f t="shared" si="209"/>
        <v>50:51</v>
      </c>
      <c r="CD396" s="239" t="str">
        <f t="shared" si="209"/>
        <v>51:52</v>
      </c>
      <c r="CE396" s="239" t="str">
        <f t="shared" si="209"/>
        <v>52:53</v>
      </c>
      <c r="CF396" s="239" t="str">
        <f t="shared" si="209"/>
        <v>53:54</v>
      </c>
      <c r="CG396" s="239" t="str">
        <f t="shared" si="209"/>
        <v>54:55</v>
      </c>
      <c r="CH396" s="239" t="str">
        <f t="shared" si="209"/>
        <v>0:1</v>
      </c>
      <c r="CI396" s="239" t="str">
        <f t="shared" si="209"/>
        <v>0:1</v>
      </c>
      <c r="CJ396" s="239" t="str">
        <f t="shared" si="209"/>
        <v>50:51</v>
      </c>
      <c r="CK396" s="239" t="str">
        <f t="shared" si="209"/>
        <v>51:52</v>
      </c>
      <c r="CL396" s="239" t="str">
        <f t="shared" si="209"/>
        <v>52:53</v>
      </c>
      <c r="CM396" s="239" t="str">
        <f t="shared" si="209"/>
        <v>53:54</v>
      </c>
      <c r="CN396" s="239" t="str">
        <f t="shared" si="209"/>
        <v>54:55</v>
      </c>
    </row>
    <row r="397" spans="1:122" ht="65.5" outlineLevel="1">
      <c r="A397" s="18"/>
      <c r="C397" s="23"/>
      <c r="D397" s="23"/>
      <c r="E397" s="23"/>
      <c r="F397" s="23"/>
      <c r="G397" s="23"/>
      <c r="H397" s="23"/>
      <c r="I397" s="23"/>
      <c r="J397" s="23"/>
      <c r="K397" s="23"/>
      <c r="L397" s="23"/>
      <c r="M397" s="23"/>
      <c r="N397" s="23"/>
      <c r="O397" s="23"/>
      <c r="P397" s="238" t="str">
        <f t="shared" ref="P397:V397" si="211">P396&amp;", "&amp;P$395</f>
        <v>0:1, 64:72</v>
      </c>
      <c r="Q397" s="238" t="str">
        <f t="shared" si="211"/>
        <v>0:1, 72:79</v>
      </c>
      <c r="R397" s="238" t="str">
        <f t="shared" si="211"/>
        <v>50:51, 72:79</v>
      </c>
      <c r="S397" s="238" t="str">
        <f t="shared" si="211"/>
        <v>51:52, 72:79</v>
      </c>
      <c r="T397" s="238" t="str">
        <f t="shared" si="211"/>
        <v>52:53, 72:79</v>
      </c>
      <c r="U397" s="238" t="str">
        <f t="shared" si="211"/>
        <v>53:54, 72:79</v>
      </c>
      <c r="V397" s="238" t="str">
        <f t="shared" si="211"/>
        <v>54:55, 72:79</v>
      </c>
      <c r="W397" s="238" t="str">
        <f t="shared" ref="W397:BE397" si="212">W396&amp;", "&amp;W$395</f>
        <v>0:1, 66:74</v>
      </c>
      <c r="X397" s="238" t="str">
        <f t="shared" si="212"/>
        <v>0:1, 74:81</v>
      </c>
      <c r="Y397" s="238" t="str">
        <f t="shared" si="212"/>
        <v>50:51, 74:81</v>
      </c>
      <c r="Z397" s="238" t="str">
        <f t="shared" si="212"/>
        <v>51:52, 74:81</v>
      </c>
      <c r="AA397" s="238" t="str">
        <f t="shared" si="212"/>
        <v>52:53, 74:81</v>
      </c>
      <c r="AB397" s="238" t="str">
        <f t="shared" si="212"/>
        <v>53:54, 74:81</v>
      </c>
      <c r="AC397" s="238" t="str">
        <f t="shared" si="212"/>
        <v>54:55, 74:81</v>
      </c>
      <c r="AD397" s="238" t="str">
        <f t="shared" si="212"/>
        <v>0:1, 69:77</v>
      </c>
      <c r="AE397" s="238" t="str">
        <f t="shared" si="212"/>
        <v>0:1, 77:84</v>
      </c>
      <c r="AF397" s="238" t="str">
        <f t="shared" si="212"/>
        <v>50:51, 77:84</v>
      </c>
      <c r="AG397" s="238" t="str">
        <f t="shared" si="212"/>
        <v>51:52, 77:84</v>
      </c>
      <c r="AH397" s="238" t="str">
        <f t="shared" si="212"/>
        <v>52:53, 77:84</v>
      </c>
      <c r="AI397" s="238" t="str">
        <f t="shared" si="212"/>
        <v>53:54, 77:84</v>
      </c>
      <c r="AJ397" s="238" t="str">
        <f t="shared" si="212"/>
        <v>54:55, 77:84</v>
      </c>
      <c r="AK397" s="238" t="str">
        <f t="shared" si="212"/>
        <v>0:1, 71:79</v>
      </c>
      <c r="AL397" s="238" t="str">
        <f t="shared" si="212"/>
        <v>0:1, 79:86</v>
      </c>
      <c r="AM397" s="238" t="str">
        <f t="shared" si="212"/>
        <v>50:51, 79:86</v>
      </c>
      <c r="AN397" s="238" t="str">
        <f t="shared" si="212"/>
        <v>51:52, 79:86</v>
      </c>
      <c r="AO397" s="238" t="str">
        <f t="shared" si="212"/>
        <v>52:53, 79:86</v>
      </c>
      <c r="AP397" s="238" t="str">
        <f t="shared" si="212"/>
        <v>53:54, 79:86</v>
      </c>
      <c r="AQ397" s="238" t="str">
        <f t="shared" si="212"/>
        <v>54:55, 79:86</v>
      </c>
      <c r="AR397" s="238" t="str">
        <f t="shared" ref="AR397:AX397" si="213">AR396&amp;", "&amp;AR$395</f>
        <v>0:1, 73:81</v>
      </c>
      <c r="AS397" s="238" t="str">
        <f t="shared" si="213"/>
        <v>0:1, 81:88</v>
      </c>
      <c r="AT397" s="238" t="str">
        <f t="shared" si="213"/>
        <v>50:51, 81:88</v>
      </c>
      <c r="AU397" s="238" t="str">
        <f t="shared" si="213"/>
        <v>51:52, 81:88</v>
      </c>
      <c r="AV397" s="238" t="str">
        <f t="shared" si="213"/>
        <v>52:53, 81:88</v>
      </c>
      <c r="AW397" s="238" t="str">
        <f t="shared" si="213"/>
        <v>53:54, 81:88</v>
      </c>
      <c r="AX397" s="238" t="str">
        <f t="shared" si="213"/>
        <v>54:55, 81:88</v>
      </c>
      <c r="AY397" s="238" t="str">
        <f t="shared" si="212"/>
        <v>0:1, 64:72</v>
      </c>
      <c r="AZ397" s="238" t="str">
        <f t="shared" si="212"/>
        <v>0:1, 72:79</v>
      </c>
      <c r="BA397" s="238" t="str">
        <f t="shared" si="212"/>
        <v>50:51, 72:79</v>
      </c>
      <c r="BB397" s="238" t="str">
        <f t="shared" si="212"/>
        <v>51:52, 72:79</v>
      </c>
      <c r="BC397" s="238" t="str">
        <f t="shared" si="212"/>
        <v>52:53, 72:79</v>
      </c>
      <c r="BD397" s="238" t="str">
        <f t="shared" si="212"/>
        <v>53:54, 72:79</v>
      </c>
      <c r="BE397" s="238" t="str">
        <f t="shared" si="212"/>
        <v>54:55, 72:79</v>
      </c>
      <c r="BF397" s="238" t="str">
        <f t="shared" ref="BF397:CG397" si="214">BF396&amp;", "&amp;BF$395</f>
        <v>0:1, 111:124</v>
      </c>
      <c r="BG397" s="238" t="str">
        <f t="shared" si="214"/>
        <v>0:1, 124:131</v>
      </c>
      <c r="BH397" s="238" t="str">
        <f t="shared" si="214"/>
        <v>50:51, 124:131</v>
      </c>
      <c r="BI397" s="238" t="str">
        <f t="shared" si="214"/>
        <v>51:52, 124:131</v>
      </c>
      <c r="BJ397" s="238" t="str">
        <f t="shared" si="214"/>
        <v>52:53, 124:131</v>
      </c>
      <c r="BK397" s="238" t="str">
        <f t="shared" si="214"/>
        <v>53:54, 124:131</v>
      </c>
      <c r="BL397" s="238" t="str">
        <f t="shared" si="214"/>
        <v>54:55, 124:131</v>
      </c>
      <c r="BM397" s="238" t="str">
        <f t="shared" si="214"/>
        <v>0:1, 163:176</v>
      </c>
      <c r="BN397" s="238" t="str">
        <f t="shared" si="214"/>
        <v>0:1, 176:183</v>
      </c>
      <c r="BO397" s="238" t="str">
        <f t="shared" si="214"/>
        <v>50:51, 176:183</v>
      </c>
      <c r="BP397" s="238" t="str">
        <f t="shared" si="214"/>
        <v>51:52, 176:183</v>
      </c>
      <c r="BQ397" s="238" t="str">
        <f t="shared" si="214"/>
        <v>52:53, 176:183</v>
      </c>
      <c r="BR397" s="238" t="str">
        <f t="shared" si="214"/>
        <v>53:54, 176:183</v>
      </c>
      <c r="BS397" s="238" t="str">
        <f t="shared" si="214"/>
        <v>54:55, 176:183</v>
      </c>
      <c r="BT397" s="238" t="str">
        <f t="shared" si="214"/>
        <v>0:1, 215:228</v>
      </c>
      <c r="BU397" s="238" t="str">
        <f t="shared" si="214"/>
        <v>0:1, 228:235</v>
      </c>
      <c r="BV397" s="238" t="str">
        <f t="shared" si="214"/>
        <v>50:51, 228:235</v>
      </c>
      <c r="BW397" s="238" t="str">
        <f t="shared" si="214"/>
        <v>51:52, 228:235</v>
      </c>
      <c r="BX397" s="238" t="str">
        <f t="shared" si="214"/>
        <v>52:53, 228:235</v>
      </c>
      <c r="BY397" s="238" t="str">
        <f t="shared" si="214"/>
        <v>53:54, 228:235</v>
      </c>
      <c r="BZ397" s="238" t="str">
        <f t="shared" si="214"/>
        <v>54:55, 228:235</v>
      </c>
      <c r="CA397" s="238" t="str">
        <f t="shared" si="214"/>
        <v>0:1, 267:280</v>
      </c>
      <c r="CB397" s="238" t="str">
        <f t="shared" si="214"/>
        <v>0:1, 280:287</v>
      </c>
      <c r="CC397" s="238" t="str">
        <f t="shared" si="214"/>
        <v>50:51, 280:287</v>
      </c>
      <c r="CD397" s="238" t="str">
        <f t="shared" si="214"/>
        <v>51:52, 280:287</v>
      </c>
      <c r="CE397" s="238" t="str">
        <f t="shared" si="214"/>
        <v>52:53, 280:287</v>
      </c>
      <c r="CF397" s="238" t="str">
        <f t="shared" si="214"/>
        <v>53:54, 280:287</v>
      </c>
      <c r="CG397" s="238" t="str">
        <f t="shared" si="214"/>
        <v>54:55, 280:287</v>
      </c>
      <c r="CH397" s="238" t="str">
        <f t="shared" ref="CH397:CN397" si="215">CH396&amp;", "&amp;CH$395</f>
        <v>0:1, 319:332</v>
      </c>
      <c r="CI397" s="238" t="str">
        <f t="shared" si="215"/>
        <v>0:1, 332:339</v>
      </c>
      <c r="CJ397" s="238" t="str">
        <f t="shared" si="215"/>
        <v>50:51, 332:339</v>
      </c>
      <c r="CK397" s="238" t="str">
        <f t="shared" si="215"/>
        <v>51:52, 332:339</v>
      </c>
      <c r="CL397" s="238" t="str">
        <f t="shared" si="215"/>
        <v>52:53, 332:339</v>
      </c>
      <c r="CM397" s="238" t="str">
        <f t="shared" si="215"/>
        <v>53:54, 332:339</v>
      </c>
      <c r="CN397" s="238" t="str">
        <f t="shared" si="215"/>
        <v>54:55, 332:339</v>
      </c>
    </row>
    <row r="398" spans="1:122" outlineLevel="1">
      <c r="B398" t="s">
        <v>1099</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194:195</v>
      </c>
      <c r="S398" s="256" t="str">
        <f>LEFT(S396,FIND(":",S396)-1)+i.BMToffset_r2&amp;":"&amp;RIGHT(S396,LEN(S396)-FIND(":",S396))+i.BMToffset_r2</f>
        <v>195:196</v>
      </c>
      <c r="T398" s="256" t="str">
        <f>LEFT(T396,FIND(":",T396)-1)+i.BMToffset_r2&amp;":"&amp;RIGHT(T396,LEN(T396)-FIND(":",T396))+i.BMToffset_r2</f>
        <v>196:197</v>
      </c>
      <c r="U398" s="256" t="str">
        <f>LEFT(U396,FIND(":",U396)-1)+i.BMToffset_r2&amp;":"&amp;RIGHT(U396,LEN(U396)-FIND(":",U396))+i.BMToffset_r2</f>
        <v>197:198</v>
      </c>
      <c r="V398" s="256" t="str">
        <f>LEFT(V396,FIND(":",V396)-1)+i.BMToffset_r2&amp;":"&amp;RIGHT(V396,LEN(V396)-FIND(":",V396))+i.BMToffset_r2</f>
        <v>198:199</v>
      </c>
      <c r="W398" s="239" t="str">
        <f>P398</f>
        <v>0:1</v>
      </c>
      <c r="X398" s="239" t="str">
        <f t="shared" ref="X398:CN398" si="216">Q398</f>
        <v>0:1</v>
      </c>
      <c r="Y398" s="239" t="str">
        <f t="shared" si="216"/>
        <v>194:195</v>
      </c>
      <c r="Z398" s="239" t="str">
        <f t="shared" si="216"/>
        <v>195:196</v>
      </c>
      <c r="AA398" s="239" t="str">
        <f t="shared" si="216"/>
        <v>196:197</v>
      </c>
      <c r="AB398" s="239" t="str">
        <f t="shared" si="216"/>
        <v>197:198</v>
      </c>
      <c r="AC398" s="239" t="str">
        <f t="shared" si="216"/>
        <v>198:199</v>
      </c>
      <c r="AD398" s="239" t="str">
        <f t="shared" si="216"/>
        <v>0:1</v>
      </c>
      <c r="AE398" s="239" t="str">
        <f t="shared" si="216"/>
        <v>0:1</v>
      </c>
      <c r="AF398" s="239" t="str">
        <f t="shared" si="216"/>
        <v>194:195</v>
      </c>
      <c r="AG398" s="239" t="str">
        <f t="shared" si="216"/>
        <v>195:196</v>
      </c>
      <c r="AH398" s="239" t="str">
        <f t="shared" si="216"/>
        <v>196:197</v>
      </c>
      <c r="AI398" s="239" t="str">
        <f t="shared" si="216"/>
        <v>197:198</v>
      </c>
      <c r="AJ398" s="239" t="str">
        <f t="shared" si="216"/>
        <v>198:199</v>
      </c>
      <c r="AK398" s="239" t="str">
        <f t="shared" si="216"/>
        <v>0:1</v>
      </c>
      <c r="AL398" s="239" t="str">
        <f t="shared" si="216"/>
        <v>0:1</v>
      </c>
      <c r="AM398" s="239" t="str">
        <f t="shared" si="216"/>
        <v>194:195</v>
      </c>
      <c r="AN398" s="239" t="str">
        <f t="shared" si="216"/>
        <v>195:196</v>
      </c>
      <c r="AO398" s="239" t="str">
        <f t="shared" si="216"/>
        <v>196:197</v>
      </c>
      <c r="AP398" s="239" t="str">
        <f t="shared" si="216"/>
        <v>197:198</v>
      </c>
      <c r="AQ398" s="239" t="str">
        <f t="shared" si="216"/>
        <v>198:199</v>
      </c>
      <c r="AR398" s="239" t="str">
        <f t="shared" ref="AR398:BE398" si="217">AD398</f>
        <v>0:1</v>
      </c>
      <c r="AS398" s="239" t="str">
        <f t="shared" si="217"/>
        <v>0:1</v>
      </c>
      <c r="AT398" s="239" t="str">
        <f t="shared" si="217"/>
        <v>194:195</v>
      </c>
      <c r="AU398" s="239" t="str">
        <f t="shared" si="217"/>
        <v>195:196</v>
      </c>
      <c r="AV398" s="239" t="str">
        <f t="shared" si="217"/>
        <v>196:197</v>
      </c>
      <c r="AW398" s="239" t="str">
        <f t="shared" si="217"/>
        <v>197:198</v>
      </c>
      <c r="AX398" s="239" t="str">
        <f t="shared" si="217"/>
        <v>198:199</v>
      </c>
      <c r="AY398" s="239" t="str">
        <f t="shared" si="217"/>
        <v>0:1</v>
      </c>
      <c r="AZ398" s="239" t="str">
        <f t="shared" si="217"/>
        <v>0:1</v>
      </c>
      <c r="BA398" s="239" t="str">
        <f t="shared" si="217"/>
        <v>194:195</v>
      </c>
      <c r="BB398" s="239" t="str">
        <f t="shared" si="217"/>
        <v>195:196</v>
      </c>
      <c r="BC398" s="239" t="str">
        <f t="shared" si="217"/>
        <v>196:197</v>
      </c>
      <c r="BD398" s="239" t="str">
        <f t="shared" si="217"/>
        <v>197:198</v>
      </c>
      <c r="BE398" s="239" t="str">
        <f t="shared" si="217"/>
        <v>198:199</v>
      </c>
      <c r="BF398" s="239" t="str">
        <f t="shared" si="216"/>
        <v>0:1</v>
      </c>
      <c r="BG398" s="239" t="str">
        <f t="shared" si="216"/>
        <v>0:1</v>
      </c>
      <c r="BH398" s="239" t="str">
        <f t="shared" si="216"/>
        <v>194:195</v>
      </c>
      <c r="BI398" s="239" t="str">
        <f t="shared" si="216"/>
        <v>195:196</v>
      </c>
      <c r="BJ398" s="239" t="str">
        <f t="shared" si="216"/>
        <v>196:197</v>
      </c>
      <c r="BK398" s="239" t="str">
        <f t="shared" si="216"/>
        <v>197:198</v>
      </c>
      <c r="BL398" s="239" t="str">
        <f t="shared" si="216"/>
        <v>198:199</v>
      </c>
      <c r="BM398" s="239" t="str">
        <f t="shared" si="216"/>
        <v>0:1</v>
      </c>
      <c r="BN398" s="239" t="str">
        <f t="shared" si="216"/>
        <v>0:1</v>
      </c>
      <c r="BO398" s="239" t="str">
        <f t="shared" si="216"/>
        <v>194:195</v>
      </c>
      <c r="BP398" s="239" t="str">
        <f t="shared" si="216"/>
        <v>195:196</v>
      </c>
      <c r="BQ398" s="239" t="str">
        <f t="shared" si="216"/>
        <v>196:197</v>
      </c>
      <c r="BR398" s="239" t="str">
        <f t="shared" si="216"/>
        <v>197:198</v>
      </c>
      <c r="BS398" s="239" t="str">
        <f t="shared" si="216"/>
        <v>198:199</v>
      </c>
      <c r="BT398" s="239" t="str">
        <f t="shared" si="216"/>
        <v>0:1</v>
      </c>
      <c r="BU398" s="239" t="str">
        <f t="shared" si="216"/>
        <v>0:1</v>
      </c>
      <c r="BV398" s="239" t="str">
        <f t="shared" si="216"/>
        <v>194:195</v>
      </c>
      <c r="BW398" s="239" t="str">
        <f t="shared" si="216"/>
        <v>195:196</v>
      </c>
      <c r="BX398" s="239" t="str">
        <f t="shared" si="216"/>
        <v>196:197</v>
      </c>
      <c r="BY398" s="239" t="str">
        <f t="shared" si="216"/>
        <v>197:198</v>
      </c>
      <c r="BZ398" s="239" t="str">
        <f t="shared" si="216"/>
        <v>198:199</v>
      </c>
      <c r="CA398" s="239" t="str">
        <f t="shared" si="216"/>
        <v>0:1</v>
      </c>
      <c r="CB398" s="239" t="str">
        <f t="shared" si="216"/>
        <v>0:1</v>
      </c>
      <c r="CC398" s="239" t="str">
        <f t="shared" si="216"/>
        <v>194:195</v>
      </c>
      <c r="CD398" s="239" t="str">
        <f t="shared" si="216"/>
        <v>195:196</v>
      </c>
      <c r="CE398" s="239" t="str">
        <f t="shared" si="216"/>
        <v>196:197</v>
      </c>
      <c r="CF398" s="239" t="str">
        <f t="shared" si="216"/>
        <v>197:198</v>
      </c>
      <c r="CG398" s="239" t="str">
        <f t="shared" si="216"/>
        <v>198:199</v>
      </c>
      <c r="CH398" s="239" t="str">
        <f t="shared" si="216"/>
        <v>0:1</v>
      </c>
      <c r="CI398" s="239" t="str">
        <f t="shared" si="216"/>
        <v>0:1</v>
      </c>
      <c r="CJ398" s="239" t="str">
        <f t="shared" si="216"/>
        <v>194:195</v>
      </c>
      <c r="CK398" s="239" t="str">
        <f t="shared" si="216"/>
        <v>195:196</v>
      </c>
      <c r="CL398" s="239" t="str">
        <f t="shared" si="216"/>
        <v>196:197</v>
      </c>
      <c r="CM398" s="239" t="str">
        <f t="shared" si="216"/>
        <v>197:198</v>
      </c>
      <c r="CN398" s="239" t="str">
        <f t="shared" si="216"/>
        <v>198:199</v>
      </c>
    </row>
    <row r="399" spans="1:122" ht="76" outlineLevel="1">
      <c r="B399" s="25"/>
      <c r="C399" s="134"/>
      <c r="D399" s="134"/>
      <c r="E399" s="134"/>
      <c r="F399" s="134"/>
      <c r="G399" s="134"/>
      <c r="H399" s="134"/>
      <c r="I399" s="134"/>
      <c r="J399" s="134"/>
      <c r="K399" s="134"/>
      <c r="L399" s="134"/>
      <c r="M399" s="134"/>
      <c r="N399" s="23"/>
      <c r="O399" s="23"/>
      <c r="P399" s="237" t="str">
        <f t="shared" ref="P399:CH399" si="218">P398&amp;", "&amp;P$395</f>
        <v>0:1, 64:72</v>
      </c>
      <c r="Q399" s="237" t="str">
        <f t="shared" si="218"/>
        <v>0:1, 72:79</v>
      </c>
      <c r="R399" s="237" t="str">
        <f t="shared" si="218"/>
        <v>194:195, 72:79</v>
      </c>
      <c r="S399" s="237" t="str">
        <f t="shared" si="218"/>
        <v>195:196, 72:79</v>
      </c>
      <c r="T399" s="237" t="str">
        <f t="shared" si="218"/>
        <v>196:197, 72:79</v>
      </c>
      <c r="U399" s="237" t="str">
        <f t="shared" si="218"/>
        <v>197:198, 72:79</v>
      </c>
      <c r="V399" s="237" t="str">
        <f t="shared" si="218"/>
        <v>198:199, 72:79</v>
      </c>
      <c r="W399" s="237" t="str">
        <f t="shared" si="218"/>
        <v>0:1, 66:74</v>
      </c>
      <c r="X399" s="237" t="str">
        <f t="shared" si="218"/>
        <v>0:1, 74:81</v>
      </c>
      <c r="Y399" s="237" t="str">
        <f t="shared" si="218"/>
        <v>194:195, 74:81</v>
      </c>
      <c r="Z399" s="237" t="str">
        <f t="shared" si="218"/>
        <v>195:196, 74:81</v>
      </c>
      <c r="AA399" s="237" t="str">
        <f t="shared" si="218"/>
        <v>196:197, 74:81</v>
      </c>
      <c r="AB399" s="237" t="str">
        <f t="shared" si="218"/>
        <v>197:198, 74:81</v>
      </c>
      <c r="AC399" s="237" t="str">
        <f t="shared" si="218"/>
        <v>198:199, 74:81</v>
      </c>
      <c r="AD399" s="237" t="str">
        <f t="shared" si="218"/>
        <v>0:1, 69:77</v>
      </c>
      <c r="AE399" s="237" t="str">
        <f t="shared" si="218"/>
        <v>0:1, 77:84</v>
      </c>
      <c r="AF399" s="237" t="str">
        <f t="shared" si="218"/>
        <v>194:195, 77:84</v>
      </c>
      <c r="AG399" s="237" t="str">
        <f t="shared" si="218"/>
        <v>195:196, 77:84</v>
      </c>
      <c r="AH399" s="237" t="str">
        <f t="shared" si="218"/>
        <v>196:197, 77:84</v>
      </c>
      <c r="AI399" s="237" t="str">
        <f t="shared" si="218"/>
        <v>197:198, 77:84</v>
      </c>
      <c r="AJ399" s="237" t="str">
        <f t="shared" si="218"/>
        <v>198:199, 77:84</v>
      </c>
      <c r="AK399" s="237" t="str">
        <f t="shared" si="218"/>
        <v>0:1, 71:79</v>
      </c>
      <c r="AL399" s="237" t="str">
        <f t="shared" si="218"/>
        <v>0:1, 79:86</v>
      </c>
      <c r="AM399" s="237" t="str">
        <f t="shared" si="218"/>
        <v>194:195, 79:86</v>
      </c>
      <c r="AN399" s="237" t="str">
        <f t="shared" si="218"/>
        <v>195:196, 79:86</v>
      </c>
      <c r="AO399" s="237" t="str">
        <f t="shared" si="218"/>
        <v>196:197, 79:86</v>
      </c>
      <c r="AP399" s="237" t="str">
        <f t="shared" si="218"/>
        <v>197:198, 79:86</v>
      </c>
      <c r="AQ399" s="237" t="str">
        <f t="shared" si="218"/>
        <v>198:199, 79:86</v>
      </c>
      <c r="AR399" s="237" t="str">
        <f t="shared" ref="AR399:AX399" si="219">AR398&amp;", "&amp;AR$395</f>
        <v>0:1, 73:81</v>
      </c>
      <c r="AS399" s="237" t="str">
        <f t="shared" si="219"/>
        <v>0:1, 81:88</v>
      </c>
      <c r="AT399" s="237" t="str">
        <f t="shared" si="219"/>
        <v>194:195, 81:88</v>
      </c>
      <c r="AU399" s="237" t="str">
        <f t="shared" si="219"/>
        <v>195:196, 81:88</v>
      </c>
      <c r="AV399" s="237" t="str">
        <f t="shared" si="219"/>
        <v>196:197, 81:88</v>
      </c>
      <c r="AW399" s="237" t="str">
        <f t="shared" si="219"/>
        <v>197:198, 81:88</v>
      </c>
      <c r="AX399" s="237" t="str">
        <f t="shared" si="219"/>
        <v>198:199, 81:88</v>
      </c>
      <c r="AY399" s="237" t="str">
        <f t="shared" si="218"/>
        <v>0:1, 64:72</v>
      </c>
      <c r="AZ399" s="237" t="str">
        <f t="shared" si="218"/>
        <v>0:1, 72:79</v>
      </c>
      <c r="BA399" s="237" t="str">
        <f t="shared" si="218"/>
        <v>194:195, 72:79</v>
      </c>
      <c r="BB399" s="237" t="str">
        <f t="shared" si="218"/>
        <v>195:196, 72:79</v>
      </c>
      <c r="BC399" s="237" t="str">
        <f t="shared" si="218"/>
        <v>196:197, 72:79</v>
      </c>
      <c r="BD399" s="237" t="str">
        <f t="shared" si="218"/>
        <v>197:198, 72:79</v>
      </c>
      <c r="BE399" s="237" t="str">
        <f t="shared" si="218"/>
        <v>198:199, 72:79</v>
      </c>
      <c r="BF399" s="237" t="str">
        <f t="shared" si="218"/>
        <v>0:1, 111:124</v>
      </c>
      <c r="BG399" s="237" t="str">
        <f t="shared" si="218"/>
        <v>0:1, 124:131</v>
      </c>
      <c r="BH399" s="237" t="str">
        <f t="shared" si="218"/>
        <v>194:195, 124:131</v>
      </c>
      <c r="BI399" s="237" t="str">
        <f t="shared" si="218"/>
        <v>195:196, 124:131</v>
      </c>
      <c r="BJ399" s="237" t="str">
        <f t="shared" si="218"/>
        <v>196:197, 124:131</v>
      </c>
      <c r="BK399" s="237" t="str">
        <f t="shared" si="218"/>
        <v>197:198, 124:131</v>
      </c>
      <c r="BL399" s="237" t="str">
        <f t="shared" si="218"/>
        <v>198:199, 124:131</v>
      </c>
      <c r="BM399" s="237" t="str">
        <f t="shared" si="218"/>
        <v>0:1, 163:176</v>
      </c>
      <c r="BN399" s="237" t="str">
        <f t="shared" si="218"/>
        <v>0:1, 176:183</v>
      </c>
      <c r="BO399" s="237" t="str">
        <f t="shared" si="218"/>
        <v>194:195, 176:183</v>
      </c>
      <c r="BP399" s="237" t="str">
        <f t="shared" si="218"/>
        <v>195:196, 176:183</v>
      </c>
      <c r="BQ399" s="237" t="str">
        <f t="shared" si="218"/>
        <v>196:197, 176:183</v>
      </c>
      <c r="BR399" s="237" t="str">
        <f t="shared" si="218"/>
        <v>197:198, 176:183</v>
      </c>
      <c r="BS399" s="237" t="str">
        <f t="shared" si="218"/>
        <v>198:199, 176:183</v>
      </c>
      <c r="BT399" s="237" t="str">
        <f t="shared" si="218"/>
        <v>0:1, 215:228</v>
      </c>
      <c r="BU399" s="237" t="str">
        <f t="shared" si="218"/>
        <v>0:1, 228:235</v>
      </c>
      <c r="BV399" s="237" t="str">
        <f t="shared" si="218"/>
        <v>194:195, 228:235</v>
      </c>
      <c r="BW399" s="237" t="str">
        <f t="shared" si="218"/>
        <v>195:196, 228:235</v>
      </c>
      <c r="BX399" s="237" t="str">
        <f t="shared" si="218"/>
        <v>196:197, 228:235</v>
      </c>
      <c r="BY399" s="237" t="str">
        <f t="shared" si="218"/>
        <v>197:198, 228:235</v>
      </c>
      <c r="BZ399" s="237" t="str">
        <f t="shared" si="218"/>
        <v>198:199, 228:235</v>
      </c>
      <c r="CA399" s="237" t="str">
        <f t="shared" si="218"/>
        <v>0:1, 267:280</v>
      </c>
      <c r="CB399" s="237" t="str">
        <f t="shared" si="218"/>
        <v>0:1, 280:287</v>
      </c>
      <c r="CC399" s="237" t="str">
        <f t="shared" si="218"/>
        <v>194:195, 280:287</v>
      </c>
      <c r="CD399" s="237" t="str">
        <f t="shared" si="218"/>
        <v>195:196, 280:287</v>
      </c>
      <c r="CE399" s="237" t="str">
        <f t="shared" si="218"/>
        <v>196:197, 280:287</v>
      </c>
      <c r="CF399" s="237" t="str">
        <f t="shared" si="218"/>
        <v>197:198, 280:287</v>
      </c>
      <c r="CG399" s="237" t="str">
        <f t="shared" si="218"/>
        <v>198:199, 280:287</v>
      </c>
      <c r="CH399" s="237" t="str">
        <f t="shared" si="218"/>
        <v>0:1, 319:332</v>
      </c>
      <c r="CI399" s="237" t="str">
        <f t="shared" ref="CI399:CN399" si="220">CI398&amp;", "&amp;CI$395</f>
        <v>0:1, 332:339</v>
      </c>
      <c r="CJ399" s="237" t="str">
        <f t="shared" si="220"/>
        <v>194:195, 332:339</v>
      </c>
      <c r="CK399" s="237" t="str">
        <f t="shared" si="220"/>
        <v>195:196, 332:339</v>
      </c>
      <c r="CL399" s="237" t="str">
        <f t="shared" si="220"/>
        <v>196:197, 332:339</v>
      </c>
      <c r="CM399" s="237" t="str">
        <f t="shared" si="220"/>
        <v>197:198, 332:339</v>
      </c>
      <c r="CN399" s="237" t="str">
        <f t="shared" si="220"/>
        <v>198:199, 332:339</v>
      </c>
    </row>
    <row r="400" spans="1:122" outlineLevel="1"/>
    <row r="401" spans="57:86" outlineLevel="1">
      <c r="BE401">
        <f>BF401-13</f>
        <v>98</v>
      </c>
      <c r="BF401">
        <f>BF$394</f>
        <v>111</v>
      </c>
      <c r="BL401">
        <f>BM401-13</f>
        <v>150</v>
      </c>
      <c r="BM401">
        <f>BM$394</f>
        <v>163</v>
      </c>
      <c r="BS401">
        <f>BT401-13</f>
        <v>202</v>
      </c>
      <c r="BT401">
        <f>BT$394</f>
        <v>215</v>
      </c>
      <c r="BZ401">
        <f>CA401-13</f>
        <v>254</v>
      </c>
      <c r="CA401">
        <f>CA$394</f>
        <v>267</v>
      </c>
      <c r="CG401">
        <f>CH401-13</f>
        <v>306</v>
      </c>
      <c r="CH401">
        <f>CH$394</f>
        <v>319</v>
      </c>
    </row>
    <row r="402" spans="57:86" outlineLevel="1">
      <c r="BF402" t="str">
        <f>BE401&amp;":"&amp;BF401</f>
        <v>98:111</v>
      </c>
      <c r="BM402" t="str">
        <f>BL401&amp;":"&amp;BM401</f>
        <v>150:163</v>
      </c>
      <c r="BT402" t="str">
        <f>BS401&amp;":"&amp;BT401</f>
        <v>202:215</v>
      </c>
      <c r="CA402" t="str">
        <f>BZ401&amp;":"&amp;CA401</f>
        <v>254:267</v>
      </c>
      <c r="CH402" t="str">
        <f>CG401&amp;":"&amp;CH401</f>
        <v>306:319</v>
      </c>
    </row>
    <row r="403" spans="57:86" outlineLevel="1">
      <c r="BF403" t="str">
        <f>INDEX(i.TOL_indices,d.TOL,1)</f>
        <v>67:68</v>
      </c>
      <c r="BM403" t="str">
        <f>INDEX(i.TOL_indices,d.TOL,1)</f>
        <v>67:68</v>
      </c>
      <c r="BT403" t="str">
        <f>INDEX(i.TOL_indices,d.TOL,1)</f>
        <v>67:68</v>
      </c>
      <c r="CA403" t="str">
        <f>INDEX(i.TOL_indices,d.TOL,1)</f>
        <v>67:68</v>
      </c>
      <c r="CH403" t="str">
        <f>INDEX(i.TOL_indices,d.TOL,1)</f>
        <v>67:68</v>
      </c>
    </row>
    <row r="404" spans="57:86" ht="65.5" outlineLevel="1">
      <c r="BF404" s="238" t="str">
        <f>BF403&amp;", "&amp;BF$402</f>
        <v>67:68, 98:111</v>
      </c>
      <c r="BM404" s="238" t="str">
        <f>BM403&amp;", "&amp;BM$402</f>
        <v>67:68, 150:163</v>
      </c>
      <c r="BT404" s="238" t="str">
        <f>BT403&amp;", "&amp;BT$402</f>
        <v>67:68, 202:215</v>
      </c>
      <c r="CA404" s="238" t="str">
        <f>CA403&amp;", "&amp;CA$402</f>
        <v>67:68, 254:267</v>
      </c>
      <c r="CH404" s="238" t="str">
        <f>CH403&amp;", "&amp;CH$402</f>
        <v>67:68, 306:319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1312</v>
      </c>
    </row>
    <row r="756" spans="1:30" ht="16" outlineLevel="1">
      <c r="C756">
        <v>1</v>
      </c>
      <c r="H756" s="127" t="s">
        <v>1313</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1314</v>
      </c>
      <c r="I757" s="195" t="s">
        <v>1315</v>
      </c>
      <c r="J757" s="195" t="s">
        <v>1316</v>
      </c>
      <c r="K757" s="195" t="s">
        <v>1317</v>
      </c>
      <c r="L757" s="195" t="s">
        <v>1318</v>
      </c>
      <c r="M757" s="195" t="s">
        <v>1319</v>
      </c>
      <c r="N757" s="195" t="s">
        <v>1320</v>
      </c>
      <c r="O757" s="195" t="s">
        <v>1321</v>
      </c>
      <c r="P757" s="195" t="s">
        <v>1322</v>
      </c>
      <c r="Q757" s="195" t="s">
        <v>1323</v>
      </c>
      <c r="R757" s="361" t="s">
        <v>1324</v>
      </c>
      <c r="S757" s="361"/>
      <c r="T757" s="361" t="s">
        <v>1325</v>
      </c>
      <c r="U757" s="361"/>
      <c r="V757" s="361"/>
      <c r="X757" s="195" t="s">
        <v>1326</v>
      </c>
      <c r="Y757" s="195" t="s">
        <v>1318</v>
      </c>
      <c r="Z757" s="195" t="s">
        <v>1319</v>
      </c>
      <c r="AA757" s="195" t="s">
        <v>1318</v>
      </c>
      <c r="AB757" s="195" t="s">
        <v>1319</v>
      </c>
      <c r="AC757" s="195" t="s">
        <v>1318</v>
      </c>
      <c r="AD757" s="195" t="s">
        <v>1319</v>
      </c>
    </row>
    <row r="758" spans="1:30" outlineLevel="1">
      <c r="C758" s="115" t="s">
        <v>1327</v>
      </c>
      <c r="D758" s="115" t="s">
        <v>1328</v>
      </c>
      <c r="L758" s="134" t="s">
        <v>1329</v>
      </c>
      <c r="M758" s="134"/>
      <c r="R758" s="115" t="s">
        <v>1330</v>
      </c>
      <c r="S758" s="115" t="s">
        <v>1331</v>
      </c>
      <c r="T758" s="115" t="s">
        <v>1330</v>
      </c>
      <c r="U758" s="115" t="s">
        <v>1331</v>
      </c>
      <c r="V758" s="27" t="s">
        <v>1332</v>
      </c>
    </row>
    <row r="759" spans="1:30" outlineLevel="1">
      <c r="A759" t="s">
        <v>1174</v>
      </c>
      <c r="B759" t="s">
        <v>826</v>
      </c>
      <c r="C759" s="362">
        <f t="shared" ref="C759:D766" si="221">T759</f>
        <v>0</v>
      </c>
      <c r="D759" s="362">
        <f t="shared" si="221"/>
        <v>0</v>
      </c>
      <c r="G759" s="25" t="s">
        <v>1333</v>
      </c>
      <c r="H759" s="363">
        <v>0.35</v>
      </c>
      <c r="I759" s="363">
        <v>0.5</v>
      </c>
      <c r="J759" s="364">
        <v>1.5</v>
      </c>
      <c r="K759" s="364">
        <v>1.8</v>
      </c>
      <c r="L759" s="365">
        <f t="shared" ref="L759:M766" si="222">CHOOSE(d.Region,Y759,AA759,AC759)</f>
        <v>0</v>
      </c>
      <c r="M759" s="366">
        <f t="shared" si="222"/>
        <v>0</v>
      </c>
      <c r="N759" s="223">
        <v>200</v>
      </c>
      <c r="O759" s="367"/>
      <c r="P759" s="367"/>
      <c r="Q759" s="367"/>
      <c r="R759" s="368">
        <f>$H759/(2-$H759)*$N759</f>
        <v>42.424242424242422</v>
      </c>
      <c r="S759" s="368">
        <f>-(1-$H759)/(2-$H759)*$N759</f>
        <v>-78.787878787878796</v>
      </c>
      <c r="T759" s="369">
        <f>L759*R759/100</f>
        <v>0</v>
      </c>
      <c r="U759" s="369">
        <f>M759*S759/100</f>
        <v>0</v>
      </c>
      <c r="V759" s="369">
        <f t="shared" ref="V759:V766" si="223">((1-$H759)*T759+2*$H759*U759)/(1+$H759)</f>
        <v>0</v>
      </c>
      <c r="Y759" s="370">
        <v>0</v>
      </c>
      <c r="Z759" s="370">
        <v>0</v>
      </c>
      <c r="AA759" s="371">
        <f>Y759</f>
        <v>0</v>
      </c>
      <c r="AB759" s="371">
        <f>Z759</f>
        <v>0</v>
      </c>
      <c r="AC759" s="371">
        <f>AA759</f>
        <v>0</v>
      </c>
      <c r="AD759" s="371">
        <f>AB759</f>
        <v>0</v>
      </c>
    </row>
    <row r="760" spans="1:30" outlineLevel="1">
      <c r="B760" t="s">
        <v>359</v>
      </c>
      <c r="C760" s="362">
        <f t="shared" si="221"/>
        <v>0</v>
      </c>
      <c r="D760" s="362">
        <f t="shared" si="221"/>
        <v>0</v>
      </c>
      <c r="G760" s="25" t="s">
        <v>1334</v>
      </c>
      <c r="H760" s="372">
        <f>H759</f>
        <v>0.35</v>
      </c>
      <c r="I760" s="372">
        <f>I759</f>
        <v>0.5</v>
      </c>
      <c r="J760" s="373">
        <f t="shared" ref="J760:K766" si="224">J759</f>
        <v>1.5</v>
      </c>
      <c r="K760" s="373">
        <f t="shared" si="224"/>
        <v>1.8</v>
      </c>
      <c r="L760" s="374">
        <f t="shared" si="222"/>
        <v>0</v>
      </c>
      <c r="M760" s="375">
        <f t="shared" si="222"/>
        <v>0</v>
      </c>
      <c r="N760" s="27"/>
      <c r="O760" s="367">
        <f>MIN($H760*$K760*(1-$I760),(1-$H760)*$I760*$J760)</f>
        <v>0.315</v>
      </c>
      <c r="P760" s="367">
        <f>$O760/$J760/(1-$H760)</f>
        <v>0.32307692307692304</v>
      </c>
      <c r="Q760" s="367">
        <f>$O760/$K760/$H760</f>
        <v>0.5</v>
      </c>
      <c r="R760" s="367"/>
      <c r="S760" s="367"/>
      <c r="T760" s="369">
        <f t="shared" ref="T760:U762" si="225">P760*L760</f>
        <v>0</v>
      </c>
      <c r="U760" s="369">
        <f t="shared" si="225"/>
        <v>0</v>
      </c>
      <c r="V760" s="369">
        <f t="shared" si="223"/>
        <v>0</v>
      </c>
      <c r="X760" s="376">
        <v>850</v>
      </c>
      <c r="Y760" s="377">
        <v>0</v>
      </c>
      <c r="Z760" s="378">
        <v>0</v>
      </c>
      <c r="AA760" s="377">
        <v>0</v>
      </c>
      <c r="AB760" s="378">
        <v>0</v>
      </c>
      <c r="AC760" s="377">
        <v>0</v>
      </c>
      <c r="AD760" s="378">
        <v>0</v>
      </c>
    </row>
    <row r="761" spans="1:30" outlineLevel="1">
      <c r="B761" t="s">
        <v>1019</v>
      </c>
      <c r="C761" s="362">
        <f t="shared" si="221"/>
        <v>0</v>
      </c>
      <c r="D761" s="362">
        <f t="shared" si="221"/>
        <v>0</v>
      </c>
      <c r="G761" s="25"/>
      <c r="H761" s="372">
        <f>H760</f>
        <v>0.35</v>
      </c>
      <c r="I761" s="372">
        <f t="shared" ref="I761:I766" si="226">I760</f>
        <v>0.5</v>
      </c>
      <c r="J761" s="373">
        <f t="shared" si="224"/>
        <v>1.5</v>
      </c>
      <c r="K761" s="373">
        <f t="shared" si="224"/>
        <v>1.8</v>
      </c>
      <c r="L761" s="374">
        <f t="shared" si="222"/>
        <v>0</v>
      </c>
      <c r="M761" s="375">
        <f t="shared" si="222"/>
        <v>0</v>
      </c>
      <c r="N761" s="27"/>
      <c r="O761" s="367">
        <f>MIN($H761*$K761*(1-$I761),(1-$H761)*$I761*$J761)</f>
        <v>0.315</v>
      </c>
      <c r="P761" s="367">
        <f>$O761/$J761/(1-$H761)</f>
        <v>0.32307692307692304</v>
      </c>
      <c r="Q761" s="367">
        <f>$O761/$K761/$H761</f>
        <v>0.5</v>
      </c>
      <c r="R761" s="367"/>
      <c r="S761" s="367"/>
      <c r="T761" s="369">
        <f t="shared" si="225"/>
        <v>0</v>
      </c>
      <c r="U761" s="369">
        <f t="shared" si="225"/>
        <v>0</v>
      </c>
      <c r="V761" s="369">
        <f t="shared" si="223"/>
        <v>0</v>
      </c>
      <c r="X761" s="376">
        <v>1000</v>
      </c>
      <c r="Y761" s="379">
        <v>0</v>
      </c>
      <c r="Z761" s="380">
        <v>0</v>
      </c>
      <c r="AA761" s="379">
        <v>0</v>
      </c>
      <c r="AB761" s="380">
        <v>0</v>
      </c>
      <c r="AC761" s="379">
        <v>0</v>
      </c>
      <c r="AD761" s="380">
        <v>0</v>
      </c>
    </row>
    <row r="762" spans="1:30" outlineLevel="1">
      <c r="B762" t="s">
        <v>1335</v>
      </c>
      <c r="C762" s="362">
        <f t="shared" si="221"/>
        <v>0</v>
      </c>
      <c r="D762" s="362">
        <f t="shared" si="221"/>
        <v>0</v>
      </c>
      <c r="G762" s="25"/>
      <c r="H762" s="372">
        <f>H761</f>
        <v>0.35</v>
      </c>
      <c r="I762" s="372">
        <f t="shared" si="226"/>
        <v>0.5</v>
      </c>
      <c r="J762" s="373">
        <f t="shared" si="224"/>
        <v>1.5</v>
      </c>
      <c r="K762" s="373">
        <f t="shared" si="224"/>
        <v>1.8</v>
      </c>
      <c r="L762" s="381">
        <f t="shared" si="222"/>
        <v>0</v>
      </c>
      <c r="M762" s="382">
        <f t="shared" si="222"/>
        <v>0</v>
      </c>
      <c r="N762" s="27"/>
      <c r="O762" s="367">
        <f>MIN($H762*$K762*(1-$I762),(1-$H762)*$I762*$J762)</f>
        <v>0.315</v>
      </c>
      <c r="P762" s="367">
        <f>$O762/$J762/(1-$H762)</f>
        <v>0.32307692307692304</v>
      </c>
      <c r="Q762" s="367">
        <f>$O762/$K762/$H762</f>
        <v>0.5</v>
      </c>
      <c r="R762" s="367"/>
      <c r="S762" s="367"/>
      <c r="T762" s="369">
        <f t="shared" si="225"/>
        <v>0</v>
      </c>
      <c r="U762" s="369">
        <f t="shared" si="225"/>
        <v>0</v>
      </c>
      <c r="V762" s="369">
        <f t="shared" si="223"/>
        <v>0</v>
      </c>
      <c r="X762" s="376">
        <v>1200</v>
      </c>
      <c r="Y762" s="383">
        <v>0</v>
      </c>
      <c r="Z762" s="384">
        <v>0</v>
      </c>
      <c r="AA762" s="383">
        <v>0</v>
      </c>
      <c r="AB762" s="384">
        <v>0</v>
      </c>
      <c r="AC762" s="383">
        <v>0</v>
      </c>
      <c r="AD762" s="384">
        <v>0</v>
      </c>
    </row>
    <row r="763" spans="1:30" outlineLevel="1">
      <c r="A763" t="s">
        <v>833</v>
      </c>
      <c r="B763" t="s">
        <v>826</v>
      </c>
      <c r="C763" s="362">
        <f t="shared" si="221"/>
        <v>0</v>
      </c>
      <c r="D763" s="362">
        <f t="shared" si="221"/>
        <v>0</v>
      </c>
      <c r="G763" s="25" t="s">
        <v>1333</v>
      </c>
      <c r="H763" s="363">
        <v>0.5</v>
      </c>
      <c r="I763" s="372">
        <f t="shared" si="226"/>
        <v>0.5</v>
      </c>
      <c r="J763" s="373">
        <f t="shared" si="224"/>
        <v>1.5</v>
      </c>
      <c r="K763" s="373">
        <f t="shared" si="224"/>
        <v>1.8</v>
      </c>
      <c r="L763" s="365">
        <f t="shared" si="222"/>
        <v>0</v>
      </c>
      <c r="M763" s="366">
        <f t="shared" si="222"/>
        <v>0</v>
      </c>
      <c r="N763" s="223">
        <v>200</v>
      </c>
      <c r="O763" s="367"/>
      <c r="P763" s="367"/>
      <c r="Q763" s="367"/>
      <c r="R763" s="368">
        <f>$H763/(2-$H763)*$N763</f>
        <v>66.666666666666657</v>
      </c>
      <c r="S763" s="368">
        <f>-(1-$H763)/(2-$H763)*$N763</f>
        <v>-66.666666666666657</v>
      </c>
      <c r="T763" s="369">
        <f>L763*R763/100</f>
        <v>0</v>
      </c>
      <c r="U763" s="369">
        <f>M763*S763/100</f>
        <v>0</v>
      </c>
      <c r="V763" s="369">
        <f t="shared" si="223"/>
        <v>0</v>
      </c>
      <c r="X763" s="376"/>
      <c r="Y763" s="370">
        <v>0</v>
      </c>
      <c r="Z763" s="370">
        <v>0</v>
      </c>
      <c r="AA763" s="371">
        <f>Y763</f>
        <v>0</v>
      </c>
      <c r="AB763" s="371">
        <f>Z763</f>
        <v>0</v>
      </c>
      <c r="AC763" s="371">
        <f>AA763</f>
        <v>0</v>
      </c>
      <c r="AD763" s="371">
        <f>AB763</f>
        <v>0</v>
      </c>
    </row>
    <row r="764" spans="1:30" outlineLevel="1">
      <c r="B764" t="s">
        <v>359</v>
      </c>
      <c r="C764" s="362">
        <f t="shared" si="221"/>
        <v>0</v>
      </c>
      <c r="D764" s="362">
        <f t="shared" si="221"/>
        <v>0</v>
      </c>
      <c r="G764" s="25" t="s">
        <v>1334</v>
      </c>
      <c r="H764" s="372">
        <f>H763</f>
        <v>0.5</v>
      </c>
      <c r="I764" s="372">
        <f t="shared" si="226"/>
        <v>0.5</v>
      </c>
      <c r="J764" s="373">
        <f t="shared" si="224"/>
        <v>1.5</v>
      </c>
      <c r="K764" s="373">
        <f t="shared" si="224"/>
        <v>1.8</v>
      </c>
      <c r="L764" s="374">
        <f t="shared" si="222"/>
        <v>0</v>
      </c>
      <c r="M764" s="375">
        <f t="shared" si="222"/>
        <v>0</v>
      </c>
      <c r="N764" s="27"/>
      <c r="O764" s="367">
        <f>MIN($H764*$K764*(1-$I764),(1-$H764)*$I764*$J764)</f>
        <v>0.375</v>
      </c>
      <c r="P764" s="367">
        <f>$O764/$J764/(1-$H764)</f>
        <v>0.5</v>
      </c>
      <c r="Q764" s="367">
        <f>$O764/$K764/$H764</f>
        <v>0.41666666666666663</v>
      </c>
      <c r="R764" s="367"/>
      <c r="S764" s="367"/>
      <c r="T764" s="369">
        <f t="shared" ref="T764:U766" si="227">P764*L764</f>
        <v>0</v>
      </c>
      <c r="U764" s="369">
        <f t="shared" si="227"/>
        <v>0</v>
      </c>
      <c r="V764" s="369">
        <f t="shared" si="223"/>
        <v>0</v>
      </c>
      <c r="X764" s="376">
        <v>850</v>
      </c>
      <c r="Y764" s="377">
        <v>0</v>
      </c>
      <c r="Z764" s="378">
        <v>0</v>
      </c>
      <c r="AA764" s="377">
        <v>0</v>
      </c>
      <c r="AB764" s="378">
        <v>0</v>
      </c>
      <c r="AC764" s="377">
        <v>0</v>
      </c>
      <c r="AD764" s="378">
        <v>0</v>
      </c>
    </row>
    <row r="765" spans="1:30" outlineLevel="1">
      <c r="B765" t="s">
        <v>1019</v>
      </c>
      <c r="C765" s="362">
        <f t="shared" si="221"/>
        <v>0</v>
      </c>
      <c r="D765" s="362">
        <f t="shared" si="221"/>
        <v>0</v>
      </c>
      <c r="G765" s="25"/>
      <c r="H765" s="372">
        <f>H764</f>
        <v>0.5</v>
      </c>
      <c r="I765" s="372">
        <f t="shared" si="226"/>
        <v>0.5</v>
      </c>
      <c r="J765" s="373">
        <f t="shared" si="224"/>
        <v>1.5</v>
      </c>
      <c r="K765" s="373">
        <f t="shared" si="224"/>
        <v>1.8</v>
      </c>
      <c r="L765" s="374">
        <f t="shared" si="222"/>
        <v>0</v>
      </c>
      <c r="M765" s="375">
        <f t="shared" si="222"/>
        <v>0</v>
      </c>
      <c r="N765" s="27"/>
      <c r="O765" s="367">
        <f>MIN($H765*$K765*(1-$I765),(1-$H765)*$I765*$J765)</f>
        <v>0.375</v>
      </c>
      <c r="P765" s="367">
        <f>$O765/$J765/(1-$H765)</f>
        <v>0.5</v>
      </c>
      <c r="Q765" s="367">
        <f>$O765/$K765/$H765</f>
        <v>0.41666666666666663</v>
      </c>
      <c r="R765" s="367"/>
      <c r="S765" s="367"/>
      <c r="T765" s="369">
        <f t="shared" si="227"/>
        <v>0</v>
      </c>
      <c r="U765" s="369">
        <f t="shared" si="227"/>
        <v>0</v>
      </c>
      <c r="V765" s="369">
        <f t="shared" si="223"/>
        <v>0</v>
      </c>
      <c r="X765" s="376">
        <v>1000</v>
      </c>
      <c r="Y765" s="379">
        <v>0</v>
      </c>
      <c r="Z765" s="380">
        <v>0</v>
      </c>
      <c r="AA765" s="379">
        <v>0</v>
      </c>
      <c r="AB765" s="380">
        <v>0</v>
      </c>
      <c r="AC765" s="379">
        <v>0</v>
      </c>
      <c r="AD765" s="380">
        <v>0</v>
      </c>
    </row>
    <row r="766" spans="1:30" outlineLevel="1">
      <c r="B766" t="s">
        <v>1335</v>
      </c>
      <c r="C766" s="362">
        <f t="shared" si="221"/>
        <v>0</v>
      </c>
      <c r="D766" s="362">
        <f t="shared" si="221"/>
        <v>0</v>
      </c>
      <c r="G766" s="25"/>
      <c r="H766" s="372">
        <f>H765</f>
        <v>0.5</v>
      </c>
      <c r="I766" s="372">
        <f t="shared" si="226"/>
        <v>0.5</v>
      </c>
      <c r="J766" s="373">
        <f t="shared" si="224"/>
        <v>1.5</v>
      </c>
      <c r="K766" s="373">
        <f t="shared" si="224"/>
        <v>1.8</v>
      </c>
      <c r="L766" s="381">
        <f t="shared" si="222"/>
        <v>0</v>
      </c>
      <c r="M766" s="382">
        <f t="shared" si="222"/>
        <v>0</v>
      </c>
      <c r="N766" s="27"/>
      <c r="O766" s="367">
        <f>MIN($H766*$K766*(1-$I766),(1-$H766)*$I766*$J766)</f>
        <v>0.375</v>
      </c>
      <c r="P766" s="367">
        <f>$O766/$J766/(1-$H766)</f>
        <v>0.5</v>
      </c>
      <c r="Q766" s="367">
        <f>$O766/$K766/$H766</f>
        <v>0.41666666666666663</v>
      </c>
      <c r="R766" s="367"/>
      <c r="S766" s="367"/>
      <c r="T766" s="369">
        <f t="shared" si="227"/>
        <v>0</v>
      </c>
      <c r="U766" s="369">
        <f t="shared" si="227"/>
        <v>0</v>
      </c>
      <c r="V766" s="369">
        <f t="shared" si="223"/>
        <v>0</v>
      </c>
      <c r="X766" s="376">
        <v>1200</v>
      </c>
      <c r="Y766" s="383">
        <v>0</v>
      </c>
      <c r="Z766" s="384">
        <v>0</v>
      </c>
      <c r="AA766" s="383">
        <v>0</v>
      </c>
      <c r="AB766" s="384">
        <v>0</v>
      </c>
      <c r="AC766" s="383">
        <v>0</v>
      </c>
      <c r="AD766" s="384">
        <v>0</v>
      </c>
    </row>
    <row r="767" spans="1:30" ht="72.5" outlineLevel="1">
      <c r="Y767" s="385" t="s">
        <v>1336</v>
      </c>
      <c r="Z767" s="386"/>
      <c r="AA767" s="386"/>
      <c r="AB767" s="386"/>
      <c r="AC767" s="386"/>
      <c r="AD767" s="386"/>
    </row>
    <row r="769" spans="1:14">
      <c r="A769" s="169" t="s">
        <v>1411</v>
      </c>
    </row>
    <row r="770" spans="1:14" ht="44" outlineLevel="1">
      <c r="C770" s="195" t="s">
        <v>1412</v>
      </c>
      <c r="D770" s="195" t="s">
        <v>878</v>
      </c>
      <c r="E770" s="195" t="s">
        <v>549</v>
      </c>
      <c r="F770" s="195" t="s">
        <v>807</v>
      </c>
      <c r="G770" s="195" t="s">
        <v>1413</v>
      </c>
      <c r="H770" s="195" t="s">
        <v>1414</v>
      </c>
      <c r="I770" s="195" t="s">
        <v>1415</v>
      </c>
      <c r="J770" s="195" t="s">
        <v>1416</v>
      </c>
      <c r="K770" s="195" t="s">
        <v>1417</v>
      </c>
      <c r="L770" s="195" t="s">
        <v>1418</v>
      </c>
      <c r="M770" s="195" t="s">
        <v>1419</v>
      </c>
      <c r="N770" s="195" t="s">
        <v>1420</v>
      </c>
    </row>
    <row r="771" spans="1:14" outlineLevel="1">
      <c r="A771" s="93" t="s">
        <v>1057</v>
      </c>
      <c r="B771" t="str">
        <f t="shared" ref="B771:B830" si="228">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28"/>
        <v>SWV FWM Win</v>
      </c>
      <c r="C772">
        <v>1</v>
      </c>
      <c r="D772">
        <v>1</v>
      </c>
      <c r="E772">
        <v>2</v>
      </c>
      <c r="F772">
        <v>1</v>
      </c>
      <c r="G772">
        <v>1</v>
      </c>
      <c r="H772" s="436">
        <f t="shared" ref="H772:H806" si="229">CHOOSE($D772,3,4,4,5)</f>
        <v>3</v>
      </c>
      <c r="I772" s="436">
        <f t="shared" ref="I772:I806" si="230">CHOOSE($E772,4,3,2)</f>
        <v>3</v>
      </c>
      <c r="J772" s="436">
        <v>0</v>
      </c>
      <c r="K772" s="436">
        <v>0</v>
      </c>
      <c r="L772" s="436">
        <v>0</v>
      </c>
      <c r="M772" s="436">
        <v>0</v>
      </c>
      <c r="N772" s="436">
        <f t="shared" ref="N772:N806" si="231">CHOOSE($D772,2,2,2,3)</f>
        <v>2</v>
      </c>
    </row>
    <row r="773" spans="1:14" outlineLevel="1">
      <c r="B773" t="str">
        <f t="shared" si="228"/>
        <v>SWV FWM Spr</v>
      </c>
      <c r="C773">
        <v>1</v>
      </c>
      <c r="D773">
        <v>1</v>
      </c>
      <c r="E773">
        <v>3</v>
      </c>
      <c r="F773">
        <v>1</v>
      </c>
      <c r="G773">
        <v>1</v>
      </c>
      <c r="H773" s="436">
        <f t="shared" si="229"/>
        <v>3</v>
      </c>
      <c r="I773" s="436">
        <f t="shared" si="230"/>
        <v>2</v>
      </c>
      <c r="J773" s="436">
        <v>0</v>
      </c>
      <c r="K773" s="436">
        <v>0</v>
      </c>
      <c r="L773" s="436">
        <v>0</v>
      </c>
      <c r="M773" s="436">
        <v>0</v>
      </c>
      <c r="N773" s="436">
        <f t="shared" si="231"/>
        <v>2</v>
      </c>
    </row>
    <row r="774" spans="1:14" outlineLevel="1">
      <c r="A774" t="s">
        <v>1058</v>
      </c>
      <c r="B774" t="str">
        <f t="shared" si="228"/>
        <v>SWV MWM Aut</v>
      </c>
      <c r="C774">
        <v>1</v>
      </c>
      <c r="D774">
        <v>2</v>
      </c>
      <c r="E774">
        <v>1</v>
      </c>
      <c r="F774">
        <v>1</v>
      </c>
      <c r="G774">
        <v>1</v>
      </c>
      <c r="H774" s="436">
        <f t="shared" si="229"/>
        <v>4</v>
      </c>
      <c r="I774" s="436">
        <f t="shared" si="230"/>
        <v>4</v>
      </c>
      <c r="J774" s="436">
        <v>0</v>
      </c>
      <c r="K774" s="436">
        <v>0</v>
      </c>
      <c r="L774" s="436">
        <v>0</v>
      </c>
      <c r="M774" s="436">
        <v>0</v>
      </c>
      <c r="N774" s="436">
        <f t="shared" si="231"/>
        <v>2</v>
      </c>
    </row>
    <row r="775" spans="1:14" outlineLevel="1">
      <c r="B775" t="str">
        <f t="shared" si="228"/>
        <v>SWV MWM Win</v>
      </c>
      <c r="C775">
        <v>1</v>
      </c>
      <c r="D775">
        <v>2</v>
      </c>
      <c r="E775">
        <v>2</v>
      </c>
      <c r="F775">
        <v>1</v>
      </c>
      <c r="G775">
        <v>1</v>
      </c>
      <c r="H775" s="436">
        <f t="shared" si="229"/>
        <v>4</v>
      </c>
      <c r="I775" s="436">
        <f t="shared" si="230"/>
        <v>3</v>
      </c>
      <c r="J775" s="436">
        <v>0</v>
      </c>
      <c r="K775" s="436">
        <v>0</v>
      </c>
      <c r="L775" s="436">
        <v>0</v>
      </c>
      <c r="M775" s="436">
        <v>0</v>
      </c>
      <c r="N775" s="436">
        <f t="shared" si="231"/>
        <v>2</v>
      </c>
    </row>
    <row r="776" spans="1:14" outlineLevel="1">
      <c r="B776" t="str">
        <f t="shared" si="228"/>
        <v>SWV MWM Spr</v>
      </c>
      <c r="C776">
        <v>1</v>
      </c>
      <c r="D776">
        <v>2</v>
      </c>
      <c r="E776">
        <v>3</v>
      </c>
      <c r="F776">
        <v>1</v>
      </c>
      <c r="G776">
        <v>1</v>
      </c>
      <c r="H776" s="436">
        <f t="shared" si="229"/>
        <v>4</v>
      </c>
      <c r="I776" s="436">
        <f t="shared" si="230"/>
        <v>2</v>
      </c>
      <c r="J776" s="436">
        <v>0</v>
      </c>
      <c r="K776" s="436">
        <v>0</v>
      </c>
      <c r="L776" s="436">
        <v>0</v>
      </c>
      <c r="M776" s="436">
        <v>0</v>
      </c>
      <c r="N776" s="436">
        <f t="shared" si="231"/>
        <v>2</v>
      </c>
    </row>
    <row r="777" spans="1:14" outlineLevel="1">
      <c r="A777" t="s">
        <v>1598</v>
      </c>
      <c r="B777" t="e">
        <f t="shared" si="228"/>
        <v>#VALUE!</v>
      </c>
      <c r="H777" s="436"/>
      <c r="I777" s="436"/>
      <c r="J777" s="436"/>
      <c r="K777" s="436"/>
      <c r="L777" s="436"/>
      <c r="M777" s="436"/>
      <c r="N777" s="436"/>
    </row>
    <row r="778" spans="1:14" outlineLevel="1">
      <c r="B778" t="e">
        <f t="shared" si="228"/>
        <v>#VALUE!</v>
      </c>
      <c r="H778" s="436"/>
      <c r="I778" s="436"/>
      <c r="J778" s="436"/>
      <c r="K778" s="436"/>
      <c r="L778" s="436"/>
      <c r="M778" s="436"/>
      <c r="N778" s="436"/>
    </row>
    <row r="779" spans="1:14" outlineLevel="1">
      <c r="B779" t="e">
        <f t="shared" si="228"/>
        <v>#VALUE!</v>
      </c>
      <c r="H779" s="436"/>
      <c r="I779" s="436"/>
      <c r="J779" s="436"/>
      <c r="K779" s="436"/>
      <c r="L779" s="436"/>
      <c r="M779" s="436"/>
      <c r="N779" s="436"/>
    </row>
    <row r="780" spans="1:14" outlineLevel="1">
      <c r="A780" t="s">
        <v>833</v>
      </c>
      <c r="B780" t="str">
        <f t="shared" si="228"/>
        <v>SWV Mat Aut</v>
      </c>
      <c r="C780">
        <v>1</v>
      </c>
      <c r="D780">
        <v>4</v>
      </c>
      <c r="E780">
        <v>1</v>
      </c>
      <c r="F780">
        <v>1</v>
      </c>
      <c r="G780">
        <v>1</v>
      </c>
      <c r="H780" s="436">
        <f t="shared" si="229"/>
        <v>5</v>
      </c>
      <c r="I780" s="436">
        <f t="shared" si="230"/>
        <v>4</v>
      </c>
      <c r="J780" s="436">
        <v>0</v>
      </c>
      <c r="K780" s="436">
        <v>0</v>
      </c>
      <c r="L780" s="436">
        <v>0</v>
      </c>
      <c r="M780" s="436">
        <v>0</v>
      </c>
      <c r="N780" s="436">
        <f t="shared" si="231"/>
        <v>3</v>
      </c>
    </row>
    <row r="781" spans="1:14" outlineLevel="1">
      <c r="B781" t="str">
        <f t="shared" si="228"/>
        <v>SWV Mat Win</v>
      </c>
      <c r="C781">
        <v>1</v>
      </c>
      <c r="D781">
        <v>4</v>
      </c>
      <c r="E781">
        <v>2</v>
      </c>
      <c r="F781">
        <v>1</v>
      </c>
      <c r="G781">
        <v>1</v>
      </c>
      <c r="H781" s="436">
        <f t="shared" si="229"/>
        <v>5</v>
      </c>
      <c r="I781" s="436">
        <f t="shared" si="230"/>
        <v>3</v>
      </c>
      <c r="J781" s="436">
        <v>0</v>
      </c>
      <c r="K781" s="436">
        <v>0</v>
      </c>
      <c r="L781" s="436">
        <v>0</v>
      </c>
      <c r="M781" s="436">
        <v>0</v>
      </c>
      <c r="N781" s="436">
        <f t="shared" si="231"/>
        <v>3</v>
      </c>
    </row>
    <row r="782" spans="1:14" outlineLevel="1">
      <c r="A782" s="96"/>
      <c r="B782" t="str">
        <f t="shared" si="228"/>
        <v>SWV Mat Spr</v>
      </c>
      <c r="C782">
        <v>1</v>
      </c>
      <c r="D782">
        <v>4</v>
      </c>
      <c r="E782">
        <v>3</v>
      </c>
      <c r="F782">
        <v>1</v>
      </c>
      <c r="G782">
        <v>1</v>
      </c>
      <c r="H782" s="436">
        <f t="shared" si="229"/>
        <v>5</v>
      </c>
      <c r="I782" s="436">
        <f t="shared" si="230"/>
        <v>2</v>
      </c>
      <c r="J782" s="436">
        <v>0</v>
      </c>
      <c r="K782" s="436">
        <v>0</v>
      </c>
      <c r="L782" s="436">
        <v>0</v>
      </c>
      <c r="M782" s="436">
        <v>0</v>
      </c>
      <c r="N782" s="436">
        <f t="shared" si="231"/>
        <v>3</v>
      </c>
    </row>
    <row r="783" spans="1:14" outlineLevel="1">
      <c r="A783" s="93" t="s">
        <v>1057</v>
      </c>
      <c r="B783" t="str">
        <f t="shared" si="228"/>
        <v>GSW FWM Aut</v>
      </c>
      <c r="C783">
        <v>2</v>
      </c>
      <c r="D783">
        <v>1</v>
      </c>
      <c r="E783">
        <v>1</v>
      </c>
      <c r="F783">
        <v>1</v>
      </c>
      <c r="G783">
        <v>1</v>
      </c>
      <c r="H783" s="436">
        <f t="shared" si="229"/>
        <v>3</v>
      </c>
      <c r="I783" s="436">
        <f t="shared" si="230"/>
        <v>4</v>
      </c>
      <c r="J783" s="436">
        <v>0</v>
      </c>
      <c r="K783" s="436">
        <v>0</v>
      </c>
      <c r="L783" s="436">
        <v>0</v>
      </c>
      <c r="M783" s="436">
        <v>0</v>
      </c>
      <c r="N783" s="436">
        <f t="shared" si="231"/>
        <v>2</v>
      </c>
    </row>
    <row r="784" spans="1:14" outlineLevel="1">
      <c r="B784" t="str">
        <f t="shared" si="228"/>
        <v>GSW FWM Win</v>
      </c>
      <c r="C784">
        <v>2</v>
      </c>
      <c r="D784">
        <v>1</v>
      </c>
      <c r="E784">
        <v>2</v>
      </c>
      <c r="F784">
        <v>1</v>
      </c>
      <c r="G784">
        <v>1</v>
      </c>
      <c r="H784" s="436">
        <f t="shared" si="229"/>
        <v>3</v>
      </c>
      <c r="I784" s="436">
        <f t="shared" si="230"/>
        <v>3</v>
      </c>
      <c r="J784" s="436">
        <v>0</v>
      </c>
      <c r="K784" s="436">
        <v>0</v>
      </c>
      <c r="L784" s="436">
        <v>0</v>
      </c>
      <c r="M784" s="436">
        <v>0</v>
      </c>
      <c r="N784" s="436">
        <f t="shared" si="231"/>
        <v>2</v>
      </c>
    </row>
    <row r="785" spans="1:14" outlineLevel="1">
      <c r="B785" t="str">
        <f t="shared" si="228"/>
        <v>GSW FWM Spr</v>
      </c>
      <c r="C785">
        <v>2</v>
      </c>
      <c r="D785">
        <v>1</v>
      </c>
      <c r="E785">
        <v>3</v>
      </c>
      <c r="F785">
        <v>1</v>
      </c>
      <c r="G785">
        <v>1</v>
      </c>
      <c r="H785" s="436">
        <f t="shared" si="229"/>
        <v>3</v>
      </c>
      <c r="I785" s="436">
        <f t="shared" si="230"/>
        <v>2</v>
      </c>
      <c r="J785" s="436">
        <v>0</v>
      </c>
      <c r="K785" s="436">
        <v>0</v>
      </c>
      <c r="L785" s="436">
        <v>0</v>
      </c>
      <c r="M785" s="436">
        <v>0</v>
      </c>
      <c r="N785" s="436">
        <f t="shared" si="231"/>
        <v>2</v>
      </c>
    </row>
    <row r="786" spans="1:14" outlineLevel="1">
      <c r="A786" t="s">
        <v>1058</v>
      </c>
      <c r="B786" t="str">
        <f t="shared" si="228"/>
        <v>GSW MWM Aut</v>
      </c>
      <c r="C786">
        <v>2</v>
      </c>
      <c r="D786">
        <v>2</v>
      </c>
      <c r="E786">
        <v>1</v>
      </c>
      <c r="F786">
        <v>1</v>
      </c>
      <c r="G786">
        <v>1</v>
      </c>
      <c r="H786" s="436">
        <f t="shared" si="229"/>
        <v>4</v>
      </c>
      <c r="I786" s="436">
        <f t="shared" si="230"/>
        <v>4</v>
      </c>
      <c r="J786" s="436">
        <v>0</v>
      </c>
      <c r="K786" s="436">
        <v>0</v>
      </c>
      <c r="L786" s="436">
        <v>0</v>
      </c>
      <c r="M786" s="436">
        <v>0</v>
      </c>
      <c r="N786" s="436">
        <f t="shared" si="231"/>
        <v>2</v>
      </c>
    </row>
    <row r="787" spans="1:14" outlineLevel="1">
      <c r="B787" t="str">
        <f t="shared" si="228"/>
        <v>GSW MWM Win</v>
      </c>
      <c r="C787">
        <v>2</v>
      </c>
      <c r="D787">
        <v>2</v>
      </c>
      <c r="E787">
        <v>2</v>
      </c>
      <c r="F787">
        <v>1</v>
      </c>
      <c r="G787">
        <v>1</v>
      </c>
      <c r="H787" s="436">
        <f t="shared" si="229"/>
        <v>4</v>
      </c>
      <c r="I787" s="436">
        <f t="shared" si="230"/>
        <v>3</v>
      </c>
      <c r="J787" s="436">
        <v>0</v>
      </c>
      <c r="K787" s="436">
        <v>0</v>
      </c>
      <c r="L787" s="436">
        <v>0</v>
      </c>
      <c r="M787" s="436">
        <v>0</v>
      </c>
      <c r="N787" s="436">
        <f t="shared" si="231"/>
        <v>2</v>
      </c>
    </row>
    <row r="788" spans="1:14" outlineLevel="1">
      <c r="B788" t="str">
        <f t="shared" si="228"/>
        <v>GSW MWM Spr</v>
      </c>
      <c r="C788">
        <v>2</v>
      </c>
      <c r="D788">
        <v>2</v>
      </c>
      <c r="E788">
        <v>3</v>
      </c>
      <c r="F788">
        <v>1</v>
      </c>
      <c r="G788">
        <v>1</v>
      </c>
      <c r="H788" s="436">
        <f t="shared" si="229"/>
        <v>4</v>
      </c>
      <c r="I788" s="436">
        <f t="shared" si="230"/>
        <v>2</v>
      </c>
      <c r="J788" s="436">
        <v>0</v>
      </c>
      <c r="K788" s="436">
        <v>0</v>
      </c>
      <c r="L788" s="436">
        <v>0</v>
      </c>
      <c r="M788" s="436">
        <v>0</v>
      </c>
      <c r="N788" s="436">
        <f t="shared" si="231"/>
        <v>2</v>
      </c>
    </row>
    <row r="789" spans="1:14" outlineLevel="1">
      <c r="A789" t="s">
        <v>1598</v>
      </c>
      <c r="B789" t="e">
        <f t="shared" si="228"/>
        <v>#VALUE!</v>
      </c>
      <c r="H789" s="436"/>
      <c r="I789" s="436"/>
      <c r="J789" s="436"/>
      <c r="K789" s="436"/>
      <c r="L789" s="436"/>
      <c r="M789" s="436"/>
      <c r="N789" s="436"/>
    </row>
    <row r="790" spans="1:14" outlineLevel="1">
      <c r="B790" t="e">
        <f t="shared" si="228"/>
        <v>#VALUE!</v>
      </c>
      <c r="H790" s="436"/>
      <c r="I790" s="436"/>
      <c r="J790" s="436"/>
      <c r="K790" s="436"/>
      <c r="L790" s="436"/>
      <c r="M790" s="436"/>
      <c r="N790" s="436"/>
    </row>
    <row r="791" spans="1:14" outlineLevel="1">
      <c r="B791" t="e">
        <f t="shared" si="228"/>
        <v>#VALUE!</v>
      </c>
      <c r="H791" s="436"/>
      <c r="I791" s="436"/>
      <c r="J791" s="436"/>
      <c r="K791" s="436"/>
      <c r="L791" s="436"/>
      <c r="M791" s="436"/>
      <c r="N791" s="436"/>
    </row>
    <row r="792" spans="1:14" outlineLevel="1">
      <c r="A792" t="s">
        <v>833</v>
      </c>
      <c r="B792" t="str">
        <f t="shared" si="228"/>
        <v>GSW Mat Aut</v>
      </c>
      <c r="C792">
        <v>2</v>
      </c>
      <c r="D792">
        <v>4</v>
      </c>
      <c r="E792">
        <v>1</v>
      </c>
      <c r="F792">
        <v>1</v>
      </c>
      <c r="G792">
        <v>1</v>
      </c>
      <c r="H792" s="436">
        <f t="shared" si="229"/>
        <v>5</v>
      </c>
      <c r="I792" s="436">
        <f t="shared" si="230"/>
        <v>4</v>
      </c>
      <c r="J792" s="436">
        <v>0</v>
      </c>
      <c r="K792" s="436">
        <v>0</v>
      </c>
      <c r="L792" s="436">
        <v>0</v>
      </c>
      <c r="M792" s="436">
        <v>0</v>
      </c>
      <c r="N792" s="436">
        <f t="shared" si="231"/>
        <v>3</v>
      </c>
    </row>
    <row r="793" spans="1:14" outlineLevel="1">
      <c r="B793" t="str">
        <f t="shared" si="228"/>
        <v>GSW Mat Win</v>
      </c>
      <c r="C793">
        <v>2</v>
      </c>
      <c r="D793">
        <v>4</v>
      </c>
      <c r="E793">
        <v>2</v>
      </c>
      <c r="F793">
        <v>1</v>
      </c>
      <c r="G793">
        <v>1</v>
      </c>
      <c r="H793" s="436">
        <f t="shared" si="229"/>
        <v>5</v>
      </c>
      <c r="I793" s="436">
        <f t="shared" si="230"/>
        <v>3</v>
      </c>
      <c r="J793" s="436">
        <v>0</v>
      </c>
      <c r="K793" s="436">
        <v>0</v>
      </c>
      <c r="L793" s="436">
        <v>0</v>
      </c>
      <c r="M793" s="436">
        <v>0</v>
      </c>
      <c r="N793" s="436">
        <f t="shared" si="231"/>
        <v>3</v>
      </c>
    </row>
    <row r="794" spans="1:14" outlineLevel="1">
      <c r="A794" s="96"/>
      <c r="B794" t="str">
        <f t="shared" si="228"/>
        <v>GSW Mat Spr</v>
      </c>
      <c r="C794">
        <v>2</v>
      </c>
      <c r="D794">
        <v>4</v>
      </c>
      <c r="E794">
        <v>3</v>
      </c>
      <c r="F794">
        <v>1</v>
      </c>
      <c r="G794">
        <v>1</v>
      </c>
      <c r="H794" s="436">
        <f t="shared" si="229"/>
        <v>5</v>
      </c>
      <c r="I794" s="436">
        <f t="shared" si="230"/>
        <v>2</v>
      </c>
      <c r="J794" s="436">
        <v>0</v>
      </c>
      <c r="K794" s="436">
        <v>0</v>
      </c>
      <c r="L794" s="436">
        <v>0</v>
      </c>
      <c r="M794" s="436">
        <v>0</v>
      </c>
      <c r="N794" s="436">
        <f t="shared" si="231"/>
        <v>3</v>
      </c>
    </row>
    <row r="795" spans="1:14" outlineLevel="1">
      <c r="A795" s="93" t="s">
        <v>1057</v>
      </c>
      <c r="B795" t="str">
        <f t="shared" si="228"/>
        <v>CWW FWM Aut</v>
      </c>
      <c r="C795">
        <v>3</v>
      </c>
      <c r="D795">
        <v>1</v>
      </c>
      <c r="E795">
        <v>1</v>
      </c>
      <c r="F795">
        <v>1</v>
      </c>
      <c r="G795">
        <v>1</v>
      </c>
      <c r="H795" s="436">
        <f t="shared" si="229"/>
        <v>3</v>
      </c>
      <c r="I795" s="436">
        <f t="shared" si="230"/>
        <v>4</v>
      </c>
      <c r="J795" s="436">
        <v>0</v>
      </c>
      <c r="K795" s="436">
        <v>0</v>
      </c>
      <c r="L795" s="436">
        <v>0</v>
      </c>
      <c r="M795" s="436">
        <v>0</v>
      </c>
      <c r="N795" s="436">
        <f t="shared" si="231"/>
        <v>2</v>
      </c>
    </row>
    <row r="796" spans="1:14" outlineLevel="1">
      <c r="B796" t="str">
        <f t="shared" si="228"/>
        <v>CWW FWM Win</v>
      </c>
      <c r="C796">
        <v>3</v>
      </c>
      <c r="D796">
        <v>1</v>
      </c>
      <c r="E796">
        <v>2</v>
      </c>
      <c r="F796">
        <v>1</v>
      </c>
      <c r="G796">
        <v>1</v>
      </c>
      <c r="H796" s="436">
        <f t="shared" si="229"/>
        <v>3</v>
      </c>
      <c r="I796" s="436">
        <f t="shared" si="230"/>
        <v>3</v>
      </c>
      <c r="J796" s="436">
        <v>0</v>
      </c>
      <c r="K796" s="436">
        <v>0</v>
      </c>
      <c r="L796" s="436">
        <v>0</v>
      </c>
      <c r="M796" s="436">
        <v>0</v>
      </c>
      <c r="N796" s="436">
        <f t="shared" si="231"/>
        <v>2</v>
      </c>
    </row>
    <row r="797" spans="1:14" outlineLevel="1">
      <c r="B797" t="str">
        <f t="shared" si="228"/>
        <v>CWW FWM Spr</v>
      </c>
      <c r="C797">
        <v>3</v>
      </c>
      <c r="D797">
        <v>1</v>
      </c>
      <c r="E797">
        <v>3</v>
      </c>
      <c r="F797">
        <v>1</v>
      </c>
      <c r="G797">
        <v>1</v>
      </c>
      <c r="H797" s="436">
        <f t="shared" si="229"/>
        <v>3</v>
      </c>
      <c r="I797" s="436">
        <f t="shared" si="230"/>
        <v>2</v>
      </c>
      <c r="J797" s="436">
        <v>0</v>
      </c>
      <c r="K797" s="436">
        <v>0</v>
      </c>
      <c r="L797" s="436">
        <v>0</v>
      </c>
      <c r="M797" s="436">
        <v>0</v>
      </c>
      <c r="N797" s="436">
        <f t="shared" si="231"/>
        <v>2</v>
      </c>
    </row>
    <row r="798" spans="1:14" outlineLevel="1">
      <c r="A798" t="s">
        <v>1058</v>
      </c>
      <c r="B798" t="str">
        <f t="shared" si="228"/>
        <v>CWW MWM Aut</v>
      </c>
      <c r="C798">
        <v>3</v>
      </c>
      <c r="D798">
        <v>2</v>
      </c>
      <c r="E798">
        <v>1</v>
      </c>
      <c r="F798">
        <v>1</v>
      </c>
      <c r="G798">
        <v>1</v>
      </c>
      <c r="H798" s="436">
        <f t="shared" si="229"/>
        <v>4</v>
      </c>
      <c r="I798" s="436">
        <f t="shared" si="230"/>
        <v>4</v>
      </c>
      <c r="J798" s="436">
        <v>0</v>
      </c>
      <c r="K798" s="436">
        <v>0</v>
      </c>
      <c r="L798" s="436">
        <v>0</v>
      </c>
      <c r="M798" s="436">
        <v>0</v>
      </c>
      <c r="N798" s="436">
        <f t="shared" si="231"/>
        <v>2</v>
      </c>
    </row>
    <row r="799" spans="1:14" outlineLevel="1">
      <c r="B799" t="str">
        <f t="shared" si="228"/>
        <v>CWW MWM Win</v>
      </c>
      <c r="C799">
        <v>3</v>
      </c>
      <c r="D799">
        <v>2</v>
      </c>
      <c r="E799">
        <v>2</v>
      </c>
      <c r="F799">
        <v>1</v>
      </c>
      <c r="G799">
        <v>1</v>
      </c>
      <c r="H799" s="436">
        <f t="shared" si="229"/>
        <v>4</v>
      </c>
      <c r="I799" s="436">
        <f t="shared" si="230"/>
        <v>3</v>
      </c>
      <c r="J799" s="436">
        <v>0</v>
      </c>
      <c r="K799" s="436">
        <v>0</v>
      </c>
      <c r="L799" s="436">
        <v>0</v>
      </c>
      <c r="M799" s="436">
        <v>0</v>
      </c>
      <c r="N799" s="436">
        <f t="shared" si="231"/>
        <v>2</v>
      </c>
    </row>
    <row r="800" spans="1:14" outlineLevel="1">
      <c r="B800" t="str">
        <f t="shared" si="228"/>
        <v>CWW MWM Spr</v>
      </c>
      <c r="C800">
        <v>3</v>
      </c>
      <c r="D800">
        <v>2</v>
      </c>
      <c r="E800">
        <v>3</v>
      </c>
      <c r="F800">
        <v>1</v>
      </c>
      <c r="G800">
        <v>1</v>
      </c>
      <c r="H800" s="436">
        <f t="shared" si="229"/>
        <v>4</v>
      </c>
      <c r="I800" s="436">
        <f t="shared" si="230"/>
        <v>2</v>
      </c>
      <c r="J800" s="436">
        <v>0</v>
      </c>
      <c r="K800" s="436">
        <v>0</v>
      </c>
      <c r="L800" s="436">
        <v>0</v>
      </c>
      <c r="M800" s="436">
        <v>0</v>
      </c>
      <c r="N800" s="436">
        <f t="shared" si="231"/>
        <v>2</v>
      </c>
    </row>
    <row r="801" spans="1:14" outlineLevel="1">
      <c r="A801" t="s">
        <v>1598</v>
      </c>
      <c r="B801" t="e">
        <f t="shared" si="228"/>
        <v>#VALUE!</v>
      </c>
      <c r="H801" s="436"/>
      <c r="I801" s="436"/>
      <c r="J801" s="436"/>
      <c r="K801" s="436"/>
      <c r="L801" s="436"/>
      <c r="M801" s="436"/>
      <c r="N801" s="436"/>
    </row>
    <row r="802" spans="1:14" outlineLevel="1">
      <c r="B802" t="e">
        <f t="shared" si="228"/>
        <v>#VALUE!</v>
      </c>
      <c r="H802" s="436"/>
      <c r="I802" s="436"/>
      <c r="J802" s="436"/>
      <c r="K802" s="436"/>
      <c r="L802" s="436"/>
      <c r="M802" s="436"/>
      <c r="N802" s="436"/>
    </row>
    <row r="803" spans="1:14" outlineLevel="1">
      <c r="B803" t="e">
        <f t="shared" si="228"/>
        <v>#VALUE!</v>
      </c>
      <c r="H803" s="436"/>
      <c r="I803" s="436"/>
      <c r="J803" s="436"/>
      <c r="K803" s="436"/>
      <c r="L803" s="436"/>
      <c r="M803" s="436"/>
      <c r="N803" s="436"/>
    </row>
    <row r="804" spans="1:14" outlineLevel="1">
      <c r="A804" t="s">
        <v>833</v>
      </c>
      <c r="B804" t="str">
        <f t="shared" si="228"/>
        <v>CWW Mat Aut</v>
      </c>
      <c r="C804">
        <v>3</v>
      </c>
      <c r="D804">
        <v>4</v>
      </c>
      <c r="E804">
        <v>1</v>
      </c>
      <c r="F804">
        <v>1</v>
      </c>
      <c r="G804">
        <v>1</v>
      </c>
      <c r="H804" s="436">
        <f t="shared" si="229"/>
        <v>5</v>
      </c>
      <c r="I804" s="436">
        <f t="shared" si="230"/>
        <v>4</v>
      </c>
      <c r="J804" s="436">
        <v>0</v>
      </c>
      <c r="K804" s="436">
        <v>0</v>
      </c>
      <c r="L804" s="436">
        <v>0</v>
      </c>
      <c r="M804" s="436">
        <v>0</v>
      </c>
      <c r="N804" s="436">
        <f t="shared" si="231"/>
        <v>3</v>
      </c>
    </row>
    <row r="805" spans="1:14" outlineLevel="1">
      <c r="B805" t="str">
        <f t="shared" si="228"/>
        <v>CWW Mat Win</v>
      </c>
      <c r="C805">
        <v>3</v>
      </c>
      <c r="D805">
        <v>4</v>
      </c>
      <c r="E805">
        <v>2</v>
      </c>
      <c r="F805">
        <v>1</v>
      </c>
      <c r="G805">
        <v>1</v>
      </c>
      <c r="H805" s="436">
        <f t="shared" si="229"/>
        <v>5</v>
      </c>
      <c r="I805" s="436">
        <f t="shared" si="230"/>
        <v>3</v>
      </c>
      <c r="J805" s="436">
        <v>0</v>
      </c>
      <c r="K805" s="436">
        <v>0</v>
      </c>
      <c r="L805" s="436">
        <v>0</v>
      </c>
      <c r="M805" s="436">
        <v>0</v>
      </c>
      <c r="N805" s="436">
        <f t="shared" si="231"/>
        <v>3</v>
      </c>
    </row>
    <row r="806" spans="1:14" outlineLevel="1">
      <c r="A806" s="96"/>
      <c r="B806" t="str">
        <f t="shared" si="228"/>
        <v>CWW Mat Spr</v>
      </c>
      <c r="C806">
        <v>3</v>
      </c>
      <c r="D806">
        <v>4</v>
      </c>
      <c r="E806">
        <v>3</v>
      </c>
      <c r="F806">
        <v>1</v>
      </c>
      <c r="G806">
        <v>1</v>
      </c>
      <c r="H806" s="436">
        <f t="shared" si="229"/>
        <v>5</v>
      </c>
      <c r="I806" s="436">
        <f t="shared" si="230"/>
        <v>2</v>
      </c>
      <c r="J806" s="436">
        <v>0</v>
      </c>
      <c r="K806" s="436">
        <v>0</v>
      </c>
      <c r="L806" s="436">
        <v>0</v>
      </c>
      <c r="M806" s="436">
        <v>0</v>
      </c>
      <c r="N806" s="436">
        <f t="shared" si="231"/>
        <v>3</v>
      </c>
    </row>
    <row r="807" spans="1:14">
      <c r="B807" t="e">
        <f t="shared" si="228"/>
        <v>#VALUE!</v>
      </c>
    </row>
    <row r="808" spans="1:14">
      <c r="B808" t="e">
        <f t="shared" si="228"/>
        <v>#VALUE!</v>
      </c>
    </row>
    <row r="809" spans="1:14">
      <c r="B809" t="e">
        <f t="shared" si="228"/>
        <v>#VALUE!</v>
      </c>
    </row>
    <row r="810" spans="1:14">
      <c r="B810" t="e">
        <f t="shared" si="228"/>
        <v>#VALUE!</v>
      </c>
    </row>
    <row r="811" spans="1:14">
      <c r="B811" t="e">
        <f t="shared" si="228"/>
        <v>#VALUE!</v>
      </c>
    </row>
    <row r="812" spans="1:14">
      <c r="B812" t="e">
        <f t="shared" si="228"/>
        <v>#VALUE!</v>
      </c>
    </row>
    <row r="813" spans="1:14">
      <c r="B813" t="e">
        <f t="shared" si="228"/>
        <v>#VALUE!</v>
      </c>
    </row>
    <row r="814" spans="1:14">
      <c r="B814" t="e">
        <f t="shared" si="228"/>
        <v>#VALUE!</v>
      </c>
    </row>
    <row r="815" spans="1:14">
      <c r="B815" t="e">
        <f t="shared" si="228"/>
        <v>#VALUE!</v>
      </c>
    </row>
    <row r="816" spans="1:14">
      <c r="B816" t="e">
        <f t="shared" si="228"/>
        <v>#VALUE!</v>
      </c>
    </row>
    <row r="817" spans="2:3">
      <c r="B817" t="e">
        <f t="shared" si="228"/>
        <v>#VALUE!</v>
      </c>
    </row>
    <row r="818" spans="2:3">
      <c r="B818" t="e">
        <f t="shared" si="228"/>
        <v>#VALUE!</v>
      </c>
    </row>
    <row r="819" spans="2:3">
      <c r="B819" t="e">
        <f t="shared" si="228"/>
        <v>#VALUE!</v>
      </c>
      <c r="C819">
        <v>5</v>
      </c>
    </row>
    <row r="820" spans="2:3">
      <c r="B820" t="e">
        <f t="shared" si="228"/>
        <v>#VALUE!</v>
      </c>
      <c r="C820">
        <v>5</v>
      </c>
    </row>
    <row r="821" spans="2:3">
      <c r="B821" t="e">
        <f t="shared" si="228"/>
        <v>#VALUE!</v>
      </c>
      <c r="C821">
        <v>5</v>
      </c>
    </row>
    <row r="822" spans="2:3">
      <c r="B822" t="e">
        <f t="shared" si="228"/>
        <v>#VALUE!</v>
      </c>
      <c r="C822">
        <v>5</v>
      </c>
    </row>
    <row r="823" spans="2:3">
      <c r="B823" t="e">
        <f t="shared" si="228"/>
        <v>#VALUE!</v>
      </c>
      <c r="C823">
        <v>5</v>
      </c>
    </row>
    <row r="824" spans="2:3">
      <c r="B824" t="e">
        <f t="shared" si="228"/>
        <v>#VALUE!</v>
      </c>
      <c r="C824">
        <v>5</v>
      </c>
    </row>
    <row r="825" spans="2:3">
      <c r="B825" t="e">
        <f t="shared" si="228"/>
        <v>#VALUE!</v>
      </c>
      <c r="C825">
        <v>5</v>
      </c>
    </row>
    <row r="826" spans="2:3">
      <c r="B826" t="e">
        <f t="shared" si="228"/>
        <v>#VALUE!</v>
      </c>
      <c r="C826">
        <v>5</v>
      </c>
    </row>
    <row r="827" spans="2:3">
      <c r="B827" t="e">
        <f t="shared" si="228"/>
        <v>#VALUE!</v>
      </c>
      <c r="C827">
        <v>5</v>
      </c>
    </row>
    <row r="828" spans="2:3">
      <c r="B828" t="e">
        <f t="shared" si="228"/>
        <v>#VALUE!</v>
      </c>
      <c r="C828">
        <v>5</v>
      </c>
    </row>
    <row r="829" spans="2:3">
      <c r="B829" t="e">
        <f t="shared" si="228"/>
        <v>#VALUE!</v>
      </c>
      <c r="C829">
        <v>5</v>
      </c>
    </row>
    <row r="830" spans="2:3">
      <c r="B830" t="e">
        <f t="shared" si="228"/>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2354</v>
      </c>
    </row>
    <row r="877" spans="1:12" ht="51.75" customHeight="1">
      <c r="E877" t="s">
        <v>1785</v>
      </c>
      <c r="F877" t="s">
        <v>2355</v>
      </c>
      <c r="G877" t="s">
        <v>2356</v>
      </c>
      <c r="H877" t="s">
        <v>1921</v>
      </c>
      <c r="I877" t="s">
        <v>1922</v>
      </c>
      <c r="J877" t="s">
        <v>2357</v>
      </c>
      <c r="K877" t="s">
        <v>2358</v>
      </c>
    </row>
    <row r="878" spans="1:12">
      <c r="E878" s="18" t="s">
        <v>2359</v>
      </c>
      <c r="F878" s="18" t="s">
        <v>2359</v>
      </c>
      <c r="G878" s="18" t="s">
        <v>2360</v>
      </c>
      <c r="H878" s="18" t="s">
        <v>2360</v>
      </c>
      <c r="I878" s="18" t="s">
        <v>2361</v>
      </c>
      <c r="J878" s="18" t="s">
        <v>2359</v>
      </c>
      <c r="K878" s="18" t="s">
        <v>2362</v>
      </c>
    </row>
    <row r="879" spans="1:12">
      <c r="B879" t="s">
        <v>2363</v>
      </c>
      <c r="C879" s="115" t="s">
        <v>1174</v>
      </c>
      <c r="D879" s="115" t="s">
        <v>2364</v>
      </c>
      <c r="E879" s="612"/>
      <c r="F879" s="612"/>
      <c r="G879" s="613"/>
      <c r="H879" s="613"/>
      <c r="I879" s="613"/>
      <c r="J879" s="612"/>
      <c r="K879" s="613"/>
    </row>
    <row r="880" spans="1:12">
      <c r="C880" s="115"/>
      <c r="D880" s="115" t="s">
        <v>2365</v>
      </c>
      <c r="E880" s="612"/>
      <c r="F880" s="612"/>
      <c r="G880" s="613"/>
      <c r="H880" s="613"/>
      <c r="I880" s="613"/>
      <c r="J880" s="612"/>
      <c r="K880" s="613"/>
    </row>
    <row r="881" spans="2:11">
      <c r="C881" s="115" t="s">
        <v>833</v>
      </c>
      <c r="D881" s="115" t="s">
        <v>2364</v>
      </c>
      <c r="E881" s="612"/>
      <c r="F881" s="612"/>
      <c r="G881" s="613"/>
      <c r="H881" s="613"/>
      <c r="I881" s="613"/>
      <c r="J881" s="612"/>
      <c r="K881" s="613"/>
    </row>
    <row r="882" spans="2:11">
      <c r="C882" s="115"/>
      <c r="D882" s="115" t="s">
        <v>2365</v>
      </c>
      <c r="E882" s="612"/>
      <c r="F882" s="612"/>
      <c r="G882" s="613"/>
      <c r="H882" s="613"/>
      <c r="I882" s="613"/>
      <c r="J882" s="612"/>
      <c r="K882" s="613"/>
    </row>
    <row r="883" spans="2:11">
      <c r="B883" t="s">
        <v>2366</v>
      </c>
      <c r="C883" s="115" t="s">
        <v>2372</v>
      </c>
      <c r="D883" s="115" t="s">
        <v>2367</v>
      </c>
      <c r="E883" s="612"/>
      <c r="F883" s="612"/>
      <c r="G883" s="613"/>
      <c r="H883" s="613"/>
      <c r="I883" s="613"/>
      <c r="J883" s="612"/>
      <c r="K883" s="613"/>
    </row>
    <row r="884" spans="2:11">
      <c r="C884" s="115"/>
      <c r="D884" s="115" t="s">
        <v>2368</v>
      </c>
      <c r="E884" s="612"/>
      <c r="F884" s="612"/>
      <c r="G884" s="613"/>
      <c r="H884" s="613"/>
      <c r="I884" s="613"/>
      <c r="J884" s="612"/>
      <c r="K884" s="613"/>
    </row>
    <row r="885" spans="2:11">
      <c r="B885" t="s">
        <v>2369</v>
      </c>
      <c r="C885" s="115" t="s">
        <v>2371</v>
      </c>
      <c r="D885" s="115" t="s">
        <v>1785</v>
      </c>
      <c r="E885" s="612"/>
      <c r="F885" s="612"/>
      <c r="G885" s="613"/>
      <c r="H885" s="613"/>
      <c r="I885" s="613"/>
      <c r="J885" s="612"/>
      <c r="K885" s="613"/>
    </row>
    <row r="886" spans="2:11">
      <c r="C886" s="115" t="s">
        <v>2371</v>
      </c>
      <c r="D886" s="115" t="s">
        <v>2370</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2"/>
  <sheetViews>
    <sheetView tabSelected="1" workbookViewId="0">
      <pane xSplit="1" ySplit="2" topLeftCell="B75" activePane="bottomRight" state="frozen"/>
      <selection pane="topRight" activeCell="B1" sqref="B1"/>
      <selection pane="bottomLeft" activeCell="A3" sqref="A3"/>
      <selection pane="bottomRight" activeCell="A104" sqref="A104"/>
    </sheetView>
  </sheetViews>
  <sheetFormatPr defaultRowHeight="14.5"/>
  <cols>
    <col min="1" max="1" width="23.726562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416</v>
      </c>
    </row>
    <row r="4" spans="1:13">
      <c r="A4" s="13" t="s">
        <v>36</v>
      </c>
      <c r="B4" s="11" t="b">
        <v>1</v>
      </c>
      <c r="C4" s="11" t="b">
        <v>1</v>
      </c>
      <c r="D4" s="11" t="b">
        <v>1</v>
      </c>
      <c r="E4" s="11" t="b">
        <v>1</v>
      </c>
      <c r="F4" s="11" t="b">
        <v>1</v>
      </c>
      <c r="G4" s="11" t="b">
        <v>1</v>
      </c>
      <c r="H4" s="11" t="b">
        <v>1</v>
      </c>
      <c r="I4" s="11" t="b">
        <v>1</v>
      </c>
      <c r="J4" s="11" t="b">
        <v>0</v>
      </c>
      <c r="K4" s="11" t="b">
        <v>1</v>
      </c>
      <c r="L4" s="11" t="b">
        <v>0</v>
      </c>
      <c r="M4" s="15" t="s">
        <v>417</v>
      </c>
    </row>
    <row r="5" spans="1:13">
      <c r="A5" s="13" t="s">
        <v>1938</v>
      </c>
      <c r="B5" s="11" t="b">
        <v>1</v>
      </c>
      <c r="C5" s="11" t="b">
        <v>1</v>
      </c>
      <c r="D5" s="11" t="b">
        <v>1</v>
      </c>
      <c r="E5" s="11" t="b">
        <v>1</v>
      </c>
      <c r="F5" s="11" t="b">
        <v>1</v>
      </c>
      <c r="G5" s="11" t="b">
        <v>0</v>
      </c>
      <c r="H5" s="11" t="b">
        <v>1</v>
      </c>
      <c r="I5" s="11" t="b">
        <v>1</v>
      </c>
      <c r="J5" s="11" t="b">
        <v>0</v>
      </c>
      <c r="K5" s="11" t="b">
        <v>1</v>
      </c>
      <c r="L5" s="11" t="b">
        <v>0</v>
      </c>
      <c r="M5" s="15" t="s">
        <v>1939</v>
      </c>
    </row>
    <row r="6" spans="1:13">
      <c r="A6" s="13" t="s">
        <v>1854</v>
      </c>
      <c r="B6" s="11" t="b">
        <v>1</v>
      </c>
      <c r="C6" s="11" t="b">
        <v>1</v>
      </c>
      <c r="D6" s="11" t="b">
        <v>1</v>
      </c>
      <c r="E6" s="11" t="b">
        <v>0</v>
      </c>
      <c r="F6" s="11" t="b">
        <v>1</v>
      </c>
      <c r="G6" s="11" t="b">
        <v>0</v>
      </c>
      <c r="H6" s="11" t="b">
        <v>0</v>
      </c>
      <c r="I6" s="11" t="b">
        <v>0</v>
      </c>
      <c r="J6" s="11" t="b">
        <v>0</v>
      </c>
      <c r="K6" s="11" t="b">
        <v>0</v>
      </c>
      <c r="L6" s="11" t="b">
        <v>1</v>
      </c>
      <c r="M6" s="16" t="s">
        <v>1857</v>
      </c>
    </row>
    <row r="7" spans="1:13">
      <c r="A7" s="13" t="s">
        <v>1855</v>
      </c>
      <c r="B7" s="11" t="b">
        <v>1</v>
      </c>
      <c r="C7" s="11" t="b">
        <v>1</v>
      </c>
      <c r="D7" s="11" t="b">
        <v>1</v>
      </c>
      <c r="E7" s="11" t="b">
        <v>0</v>
      </c>
      <c r="F7" s="11" t="b">
        <v>1</v>
      </c>
      <c r="G7" s="11" t="b">
        <v>0</v>
      </c>
      <c r="H7" s="11" t="b">
        <v>0</v>
      </c>
      <c r="I7" s="11" t="b">
        <v>0</v>
      </c>
      <c r="J7" s="11" t="b">
        <v>0</v>
      </c>
      <c r="K7" s="11" t="b">
        <v>0</v>
      </c>
      <c r="L7" s="11" t="b">
        <v>1</v>
      </c>
      <c r="M7" s="16" t="s">
        <v>1858</v>
      </c>
    </row>
    <row r="8" spans="1:13">
      <c r="A8" s="13" t="s">
        <v>1856</v>
      </c>
      <c r="B8" s="11" t="b">
        <v>1</v>
      </c>
      <c r="C8" s="11" t="b">
        <v>1</v>
      </c>
      <c r="D8" s="11" t="b">
        <v>1</v>
      </c>
      <c r="E8" s="11" t="b">
        <v>0</v>
      </c>
      <c r="F8" s="11" t="b">
        <v>1</v>
      </c>
      <c r="G8" s="11" t="b">
        <v>0</v>
      </c>
      <c r="H8" s="11" t="b">
        <v>0</v>
      </c>
      <c r="I8" s="11" t="b">
        <v>0</v>
      </c>
      <c r="J8" s="11" t="b">
        <v>0</v>
      </c>
      <c r="K8" s="11" t="b">
        <v>0</v>
      </c>
      <c r="L8" s="11" t="b">
        <v>1</v>
      </c>
      <c r="M8" s="16" t="s">
        <v>1859</v>
      </c>
    </row>
    <row r="9" spans="1:13">
      <c r="A9" s="13" t="s">
        <v>1497</v>
      </c>
      <c r="B9" s="11" t="b">
        <v>1</v>
      </c>
      <c r="C9" s="11" t="b">
        <v>1</v>
      </c>
      <c r="D9" s="11" t="b">
        <v>1</v>
      </c>
      <c r="E9" s="11" t="b">
        <v>1</v>
      </c>
      <c r="F9" s="11" t="b">
        <v>1</v>
      </c>
      <c r="G9" s="11" t="b">
        <v>0</v>
      </c>
      <c r="H9" s="11" t="b">
        <v>0</v>
      </c>
      <c r="I9" s="11" t="b">
        <v>1</v>
      </c>
      <c r="J9" s="11" t="b">
        <v>0</v>
      </c>
      <c r="K9" s="11" t="b">
        <v>0</v>
      </c>
      <c r="L9" s="11" t="b">
        <v>0</v>
      </c>
      <c r="M9" s="15" t="s">
        <v>1498</v>
      </c>
    </row>
    <row r="10" spans="1:13">
      <c r="A10" s="13" t="s">
        <v>1499</v>
      </c>
      <c r="B10" s="11" t="b">
        <v>1</v>
      </c>
      <c r="C10" s="11" t="b">
        <v>1</v>
      </c>
      <c r="D10" s="11" t="b">
        <v>1</v>
      </c>
      <c r="E10" s="11" t="b">
        <v>1</v>
      </c>
      <c r="F10" s="11" t="b">
        <v>1</v>
      </c>
      <c r="G10" s="11" t="b">
        <v>0</v>
      </c>
      <c r="H10" s="11" t="b">
        <v>0</v>
      </c>
      <c r="I10" s="11" t="b">
        <v>1</v>
      </c>
      <c r="J10" s="11" t="b">
        <v>0</v>
      </c>
      <c r="K10" s="11" t="b">
        <v>0</v>
      </c>
      <c r="L10" s="11" t="b">
        <v>0</v>
      </c>
      <c r="M10" s="15" t="s">
        <v>1500</v>
      </c>
    </row>
    <row r="11" spans="1:13">
      <c r="A11" s="13" t="s">
        <v>1501</v>
      </c>
      <c r="B11" s="11" t="b">
        <v>1</v>
      </c>
      <c r="C11" s="11" t="b">
        <v>1</v>
      </c>
      <c r="D11" s="11" t="b">
        <v>1</v>
      </c>
      <c r="E11" s="11" t="b">
        <v>1</v>
      </c>
      <c r="F11" s="11" t="b">
        <v>1</v>
      </c>
      <c r="G11" s="11" t="b">
        <v>0</v>
      </c>
      <c r="H11" s="11" t="b">
        <v>0</v>
      </c>
      <c r="I11" s="11" t="b">
        <v>1</v>
      </c>
      <c r="J11" s="11" t="b">
        <v>0</v>
      </c>
      <c r="K11" s="11" t="b">
        <v>0</v>
      </c>
      <c r="L11" s="11" t="b">
        <v>0</v>
      </c>
      <c r="M11" s="15" t="s">
        <v>1502</v>
      </c>
    </row>
    <row r="12" spans="1:13">
      <c r="A12" s="13" t="s">
        <v>38</v>
      </c>
      <c r="B12" s="11" t="b">
        <v>1</v>
      </c>
      <c r="C12" s="11" t="b">
        <v>1</v>
      </c>
      <c r="D12" s="11" t="b">
        <v>1</v>
      </c>
      <c r="E12" s="11" t="b">
        <v>1</v>
      </c>
      <c r="F12" s="11" t="b">
        <v>1</v>
      </c>
      <c r="G12" s="11" t="b">
        <v>1</v>
      </c>
      <c r="H12" s="11" t="b">
        <v>1</v>
      </c>
      <c r="I12" s="11" t="b">
        <v>1</v>
      </c>
      <c r="J12" s="11" t="b">
        <v>0</v>
      </c>
      <c r="K12" s="11" t="b">
        <v>0</v>
      </c>
      <c r="L12" s="11" t="b">
        <v>0</v>
      </c>
      <c r="M12" s="15" t="s">
        <v>438</v>
      </c>
    </row>
    <row r="13" spans="1:13">
      <c r="A13" s="13" t="s">
        <v>2515</v>
      </c>
      <c r="B13" s="11" t="b">
        <v>0</v>
      </c>
      <c r="C13" s="11" t="b">
        <v>1</v>
      </c>
      <c r="D13" s="11" t="b">
        <v>1</v>
      </c>
      <c r="E13" s="11" t="b">
        <v>1</v>
      </c>
      <c r="F13" s="11" t="b">
        <v>1</v>
      </c>
      <c r="G13" s="11" t="b">
        <v>1</v>
      </c>
      <c r="H13" s="11" t="b">
        <v>1</v>
      </c>
      <c r="I13" s="11" t="b">
        <v>1</v>
      </c>
      <c r="J13" s="11" t="b">
        <v>0</v>
      </c>
      <c r="K13" s="11" t="b">
        <v>0</v>
      </c>
      <c r="L13" s="11" t="b">
        <v>0</v>
      </c>
      <c r="M13" s="15" t="s">
        <v>2516</v>
      </c>
    </row>
    <row r="14" spans="1:13">
      <c r="A14" s="13" t="s">
        <v>1247</v>
      </c>
      <c r="B14" s="11" t="b">
        <v>1</v>
      </c>
      <c r="C14" s="11" t="b">
        <v>1</v>
      </c>
      <c r="D14" s="11" t="b">
        <v>1</v>
      </c>
      <c r="E14" s="11" t="b">
        <v>1</v>
      </c>
      <c r="F14" s="11" t="b">
        <v>1</v>
      </c>
      <c r="G14" s="11" t="b">
        <v>0</v>
      </c>
      <c r="H14" s="11" t="b">
        <v>0</v>
      </c>
      <c r="I14" s="11" t="b">
        <v>1</v>
      </c>
      <c r="J14" s="11" t="b">
        <v>0</v>
      </c>
      <c r="K14" s="11" t="b">
        <v>0</v>
      </c>
      <c r="L14" s="11" t="b">
        <v>0</v>
      </c>
      <c r="M14" s="15" t="s">
        <v>1248</v>
      </c>
    </row>
    <row r="15" spans="1:13">
      <c r="A15" s="13" t="s">
        <v>1449</v>
      </c>
      <c r="B15" s="11" t="b">
        <v>1</v>
      </c>
      <c r="C15" s="11" t="b">
        <v>1</v>
      </c>
      <c r="D15" s="11" t="b">
        <v>1</v>
      </c>
      <c r="E15" s="11" t="b">
        <v>1</v>
      </c>
      <c r="F15" s="11" t="b">
        <v>1</v>
      </c>
      <c r="G15" s="11" t="b">
        <v>0</v>
      </c>
      <c r="H15" s="11" t="b">
        <v>0</v>
      </c>
      <c r="I15" s="11" t="b">
        <v>1</v>
      </c>
      <c r="J15" s="11" t="b">
        <v>0</v>
      </c>
      <c r="K15" s="11" t="b">
        <v>0</v>
      </c>
      <c r="L15" s="11" t="b">
        <v>0</v>
      </c>
      <c r="M15" s="15" t="s">
        <v>1450</v>
      </c>
    </row>
    <row r="16" spans="1:13">
      <c r="A16" s="13" t="s">
        <v>1982</v>
      </c>
      <c r="B16" s="11" t="b">
        <v>1</v>
      </c>
      <c r="C16" s="11" t="b">
        <v>1</v>
      </c>
      <c r="D16" s="11" t="b">
        <v>1</v>
      </c>
      <c r="E16" s="11" t="b">
        <v>1</v>
      </c>
      <c r="F16" s="11" t="b">
        <v>1</v>
      </c>
      <c r="G16" s="11" t="b">
        <v>0</v>
      </c>
      <c r="H16" s="11" t="b">
        <v>0</v>
      </c>
      <c r="I16" s="11" t="b">
        <v>1</v>
      </c>
      <c r="J16" s="11" t="b">
        <v>0</v>
      </c>
      <c r="K16" s="11" t="b">
        <v>0</v>
      </c>
      <c r="L16" s="11" t="b">
        <v>0</v>
      </c>
      <c r="M16" s="15" t="s">
        <v>1983</v>
      </c>
    </row>
    <row r="17" spans="1:13">
      <c r="A17" s="13" t="s">
        <v>39</v>
      </c>
      <c r="B17" s="11" t="b">
        <v>0</v>
      </c>
      <c r="C17" s="11" t="b">
        <v>0</v>
      </c>
      <c r="D17" s="11" t="b">
        <v>0</v>
      </c>
      <c r="E17" s="11" t="b">
        <v>0</v>
      </c>
      <c r="F17" s="11" t="b">
        <v>1</v>
      </c>
      <c r="G17" s="11" t="b">
        <v>0</v>
      </c>
      <c r="H17" s="11" t="b">
        <v>0</v>
      </c>
      <c r="I17" s="11" t="b">
        <v>0</v>
      </c>
      <c r="J17" s="11" t="b">
        <v>0</v>
      </c>
      <c r="K17" s="11" t="b">
        <v>0</v>
      </c>
      <c r="L17" s="11" t="b">
        <v>0</v>
      </c>
      <c r="M17" s="16" t="s">
        <v>418</v>
      </c>
    </row>
    <row r="18" spans="1:13">
      <c r="A18" s="293" t="s">
        <v>1130</v>
      </c>
      <c r="B18" s="294" t="b">
        <v>0</v>
      </c>
      <c r="C18" s="294" t="b">
        <v>1</v>
      </c>
      <c r="D18" s="294" t="b">
        <v>0</v>
      </c>
      <c r="E18" s="294" t="b">
        <v>0</v>
      </c>
      <c r="F18" s="294" t="b">
        <v>0</v>
      </c>
      <c r="G18" s="294" t="b">
        <v>0</v>
      </c>
      <c r="H18" s="294" t="b">
        <v>0</v>
      </c>
      <c r="I18" s="294" t="b">
        <v>1</v>
      </c>
      <c r="J18" s="294" t="b">
        <v>0</v>
      </c>
      <c r="K18" s="294" t="b">
        <v>0</v>
      </c>
      <c r="L18" s="295" t="b">
        <v>0</v>
      </c>
      <c r="M18" s="16" t="s">
        <v>1131</v>
      </c>
    </row>
    <row r="19" spans="1:13">
      <c r="A19" s="13" t="s">
        <v>1942</v>
      </c>
      <c r="B19" s="11" t="b">
        <v>1</v>
      </c>
      <c r="C19" s="11" t="b">
        <v>1</v>
      </c>
      <c r="D19" s="11" t="b">
        <v>1</v>
      </c>
      <c r="E19" s="11" t="b">
        <v>1</v>
      </c>
      <c r="F19" s="11" t="b">
        <v>1</v>
      </c>
      <c r="G19" s="602" t="b">
        <v>1</v>
      </c>
      <c r="H19" s="11" t="b">
        <v>1</v>
      </c>
      <c r="I19" s="11" t="b">
        <v>1</v>
      </c>
      <c r="J19" s="11" t="b">
        <v>1</v>
      </c>
      <c r="K19" s="11" t="b">
        <v>1</v>
      </c>
      <c r="L19" s="11" t="b">
        <v>0</v>
      </c>
      <c r="M19" s="16" t="s">
        <v>1943</v>
      </c>
    </row>
    <row r="20" spans="1:13">
      <c r="A20" s="13" t="s">
        <v>1814</v>
      </c>
      <c r="B20" s="11" t="b">
        <v>1</v>
      </c>
      <c r="C20" s="11" t="b">
        <v>1</v>
      </c>
      <c r="D20" s="11" t="b">
        <v>1</v>
      </c>
      <c r="E20" s="11" t="b">
        <v>1</v>
      </c>
      <c r="F20" s="11" t="b">
        <v>1</v>
      </c>
      <c r="G20" s="11" t="b">
        <v>0</v>
      </c>
      <c r="H20" s="11" t="b">
        <v>1</v>
      </c>
      <c r="I20" s="11" t="b">
        <v>1</v>
      </c>
      <c r="J20" s="11" t="b">
        <v>1</v>
      </c>
      <c r="K20" s="11" t="b">
        <v>1</v>
      </c>
      <c r="L20" s="11" t="b">
        <v>0</v>
      </c>
      <c r="M20" s="16" t="s">
        <v>1815</v>
      </c>
    </row>
    <row r="21" spans="1:13">
      <c r="A21" s="13" t="s">
        <v>1164</v>
      </c>
      <c r="B21" s="11" t="b">
        <v>1</v>
      </c>
      <c r="C21" s="11" t="b">
        <v>1</v>
      </c>
      <c r="D21" s="11" t="b">
        <v>1</v>
      </c>
      <c r="E21" s="11" t="b">
        <v>1</v>
      </c>
      <c r="F21" s="11" t="b">
        <v>1</v>
      </c>
      <c r="G21" s="602" t="b">
        <v>1</v>
      </c>
      <c r="H21" s="11" t="b">
        <v>1</v>
      </c>
      <c r="I21" s="11" t="b">
        <v>1</v>
      </c>
      <c r="J21" s="11" t="b">
        <v>1</v>
      </c>
      <c r="K21" s="11" t="b">
        <v>1</v>
      </c>
      <c r="L21" s="11" t="b">
        <v>0</v>
      </c>
      <c r="M21" s="16" t="s">
        <v>1165</v>
      </c>
    </row>
    <row r="22" spans="1:13">
      <c r="A22" s="13" t="s">
        <v>2701</v>
      </c>
      <c r="B22" s="11" t="b">
        <v>1</v>
      </c>
      <c r="C22" s="11" t="b">
        <v>1</v>
      </c>
      <c r="D22" s="11" t="b">
        <v>1</v>
      </c>
      <c r="E22" s="11" t="b">
        <v>1</v>
      </c>
      <c r="F22" s="11" t="b">
        <v>1</v>
      </c>
      <c r="G22" s="602" t="b">
        <v>1</v>
      </c>
      <c r="H22" s="11" t="b">
        <v>1</v>
      </c>
      <c r="I22" s="11" t="b">
        <v>1</v>
      </c>
      <c r="J22" s="11" t="b">
        <v>1</v>
      </c>
      <c r="K22" s="11" t="b">
        <v>1</v>
      </c>
      <c r="L22" s="11" t="b">
        <v>0</v>
      </c>
      <c r="M22" s="16"/>
    </row>
    <row r="23" spans="1:13">
      <c r="A23" s="13" t="s">
        <v>40</v>
      </c>
      <c r="B23" s="11" t="b">
        <v>1</v>
      </c>
      <c r="C23" s="11" t="b">
        <v>1</v>
      </c>
      <c r="D23" s="11" t="b">
        <v>1</v>
      </c>
      <c r="E23" s="11" t="b">
        <v>0</v>
      </c>
      <c r="F23" s="11" t="b">
        <v>1</v>
      </c>
      <c r="G23" s="602" t="b">
        <v>1</v>
      </c>
      <c r="H23" s="11" t="b">
        <v>1</v>
      </c>
      <c r="I23" s="11" t="b">
        <v>0</v>
      </c>
      <c r="J23" s="11" t="b">
        <v>0</v>
      </c>
      <c r="K23" s="11" t="b">
        <v>0</v>
      </c>
      <c r="L23" s="11" t="b">
        <v>0</v>
      </c>
      <c r="M23" s="16" t="s">
        <v>439</v>
      </c>
    </row>
    <row r="24" spans="1:13">
      <c r="A24" s="13" t="s">
        <v>256</v>
      </c>
      <c r="B24" s="11" t="b">
        <v>1</v>
      </c>
      <c r="C24" s="11" t="b">
        <v>1</v>
      </c>
      <c r="D24" s="11" t="b">
        <v>1</v>
      </c>
      <c r="E24" s="11" t="b">
        <v>1</v>
      </c>
      <c r="F24" s="11" t="b">
        <v>1</v>
      </c>
      <c r="G24" s="602" t="b">
        <v>1</v>
      </c>
      <c r="H24" s="11" t="b">
        <v>1</v>
      </c>
      <c r="I24" s="11" t="b">
        <v>0</v>
      </c>
      <c r="J24" s="11" t="b">
        <v>0</v>
      </c>
      <c r="K24" s="11" t="b">
        <v>0</v>
      </c>
      <c r="L24" s="11" t="b">
        <v>0</v>
      </c>
      <c r="M24" s="16" t="s">
        <v>263</v>
      </c>
    </row>
    <row r="25" spans="1:13">
      <c r="A25" s="13" t="s">
        <v>257</v>
      </c>
      <c r="B25" s="11" t="b">
        <v>1</v>
      </c>
      <c r="C25" s="11" t="b">
        <v>1</v>
      </c>
      <c r="D25" s="11" t="b">
        <v>1</v>
      </c>
      <c r="E25" s="11" t="b">
        <v>1</v>
      </c>
      <c r="F25" s="11" t="b">
        <v>1</v>
      </c>
      <c r="G25" s="602" t="b">
        <v>1</v>
      </c>
      <c r="H25" s="11" t="b">
        <v>1</v>
      </c>
      <c r="I25" s="11" t="b">
        <v>0</v>
      </c>
      <c r="J25" s="11" t="b">
        <v>0</v>
      </c>
      <c r="K25" s="11" t="b">
        <v>0</v>
      </c>
      <c r="L25" s="11" t="b">
        <v>0</v>
      </c>
      <c r="M25" s="16" t="s">
        <v>264</v>
      </c>
    </row>
    <row r="26" spans="1:13">
      <c r="A26" s="13" t="s">
        <v>841</v>
      </c>
      <c r="B26" s="11" t="b">
        <v>1</v>
      </c>
      <c r="C26" s="11" t="b">
        <v>1</v>
      </c>
      <c r="D26" s="11" t="b">
        <v>1</v>
      </c>
      <c r="E26" s="11" t="b">
        <v>1</v>
      </c>
      <c r="F26" s="11" t="b">
        <v>1</v>
      </c>
      <c r="G26" s="11" t="b">
        <v>0</v>
      </c>
      <c r="H26" s="11" t="b">
        <v>0</v>
      </c>
      <c r="I26" s="11" t="b">
        <v>0</v>
      </c>
      <c r="J26" s="11" t="b">
        <v>0</v>
      </c>
      <c r="K26" s="11" t="b">
        <v>0</v>
      </c>
      <c r="L26" s="11" t="b">
        <v>0</v>
      </c>
      <c r="M26" s="16" t="s">
        <v>842</v>
      </c>
    </row>
    <row r="27" spans="1:13">
      <c r="A27" s="13" t="s">
        <v>787</v>
      </c>
      <c r="B27" s="11" t="b">
        <v>1</v>
      </c>
      <c r="C27" s="11" t="b">
        <v>1</v>
      </c>
      <c r="D27" s="11" t="b">
        <v>1</v>
      </c>
      <c r="E27" s="11" t="b">
        <v>0</v>
      </c>
      <c r="F27" s="11" t="b">
        <v>1</v>
      </c>
      <c r="G27" s="11" t="b">
        <v>0</v>
      </c>
      <c r="H27" s="11" t="b">
        <v>0</v>
      </c>
      <c r="I27" s="11" t="b">
        <v>0</v>
      </c>
      <c r="J27" s="11" t="b">
        <v>0</v>
      </c>
      <c r="K27" s="11" t="b">
        <v>0</v>
      </c>
      <c r="L27" s="11" t="b">
        <v>0</v>
      </c>
      <c r="M27" s="16" t="s">
        <v>844</v>
      </c>
    </row>
    <row r="28" spans="1:13">
      <c r="A28" s="13" t="s">
        <v>786</v>
      </c>
      <c r="B28" s="11" t="b">
        <v>1</v>
      </c>
      <c r="C28" s="11" t="b">
        <v>1</v>
      </c>
      <c r="D28" s="11" t="b">
        <v>1</v>
      </c>
      <c r="E28" s="11" t="b">
        <v>0</v>
      </c>
      <c r="F28" s="11" t="b">
        <v>1</v>
      </c>
      <c r="G28" s="11" t="b">
        <v>0</v>
      </c>
      <c r="H28" s="11" t="b">
        <v>0</v>
      </c>
      <c r="I28" s="11" t="b">
        <v>0</v>
      </c>
      <c r="J28" s="11" t="b">
        <v>0</v>
      </c>
      <c r="K28" s="11" t="b">
        <v>0</v>
      </c>
      <c r="L28" s="11" t="b">
        <v>0</v>
      </c>
      <c r="M28" s="16" t="s">
        <v>845</v>
      </c>
    </row>
    <row r="29" spans="1:13">
      <c r="A29" s="13" t="s">
        <v>788</v>
      </c>
      <c r="B29" s="11" t="b">
        <v>1</v>
      </c>
      <c r="C29" s="11" t="b">
        <v>1</v>
      </c>
      <c r="D29" s="11" t="b">
        <v>1</v>
      </c>
      <c r="E29" s="11" t="b">
        <v>0</v>
      </c>
      <c r="F29" s="11" t="b">
        <v>1</v>
      </c>
      <c r="G29" s="11" t="b">
        <v>0</v>
      </c>
      <c r="H29" s="11" t="b">
        <v>1</v>
      </c>
      <c r="I29" s="11" t="b">
        <v>0</v>
      </c>
      <c r="J29" s="11" t="b">
        <v>0</v>
      </c>
      <c r="K29" s="11" t="b">
        <v>0</v>
      </c>
      <c r="L29" s="11" t="b">
        <v>0</v>
      </c>
      <c r="M29" s="16" t="s">
        <v>846</v>
      </c>
    </row>
    <row r="30" spans="1:13">
      <c r="A30" s="13" t="s">
        <v>258</v>
      </c>
      <c r="B30" s="11" t="b">
        <v>1</v>
      </c>
      <c r="C30" s="11" t="b">
        <v>1</v>
      </c>
      <c r="D30" s="11" t="b">
        <v>1</v>
      </c>
      <c r="E30" s="11" t="b">
        <v>1</v>
      </c>
      <c r="F30" s="11" t="b">
        <v>1</v>
      </c>
      <c r="G30" s="602" t="b">
        <v>1</v>
      </c>
      <c r="H30" s="11" t="b">
        <v>1</v>
      </c>
      <c r="I30" s="11" t="b">
        <v>0</v>
      </c>
      <c r="J30" s="11" t="b">
        <v>0</v>
      </c>
      <c r="K30" s="11" t="b">
        <v>0</v>
      </c>
      <c r="L30" s="11" t="b">
        <v>0</v>
      </c>
      <c r="M30" s="16" t="s">
        <v>262</v>
      </c>
    </row>
    <row r="31" spans="1:13">
      <c r="A31" s="13" t="s">
        <v>259</v>
      </c>
      <c r="B31" s="11" t="b">
        <v>1</v>
      </c>
      <c r="C31" s="11" t="b">
        <v>1</v>
      </c>
      <c r="D31" s="11" t="b">
        <v>1</v>
      </c>
      <c r="E31" s="11" t="b">
        <v>1</v>
      </c>
      <c r="F31" s="11" t="b">
        <v>1</v>
      </c>
      <c r="G31" s="11" t="b">
        <v>1</v>
      </c>
      <c r="H31" s="11" t="b">
        <v>1</v>
      </c>
      <c r="I31" s="11" t="b">
        <v>0</v>
      </c>
      <c r="J31" s="11" t="b">
        <v>0</v>
      </c>
      <c r="K31" s="11" t="b">
        <v>0</v>
      </c>
      <c r="L31" s="11" t="b">
        <v>0</v>
      </c>
      <c r="M31" s="16" t="s">
        <v>262</v>
      </c>
    </row>
    <row r="32" spans="1:13">
      <c r="A32" s="13" t="s">
        <v>61</v>
      </c>
      <c r="B32" s="11" t="b">
        <v>1</v>
      </c>
      <c r="C32" s="11" t="b">
        <v>1</v>
      </c>
      <c r="D32" s="11" t="b">
        <v>1</v>
      </c>
      <c r="E32" s="11" t="b">
        <v>1</v>
      </c>
      <c r="F32" s="11" t="b">
        <v>1</v>
      </c>
      <c r="G32" s="11" t="b">
        <v>0</v>
      </c>
      <c r="H32" s="11" t="b">
        <v>1</v>
      </c>
      <c r="I32" s="11" t="b">
        <v>0</v>
      </c>
      <c r="J32" s="11" t="b">
        <v>0</v>
      </c>
      <c r="K32" s="11" t="b">
        <v>0</v>
      </c>
      <c r="L32" s="11" t="b">
        <v>0</v>
      </c>
      <c r="M32" s="16" t="s">
        <v>440</v>
      </c>
    </row>
    <row r="33" spans="1:13">
      <c r="A33" s="13" t="s">
        <v>1422</v>
      </c>
      <c r="B33" s="11" t="b">
        <v>1</v>
      </c>
      <c r="C33" s="11" t="b">
        <v>1</v>
      </c>
      <c r="D33" s="11" t="b">
        <v>1</v>
      </c>
      <c r="E33" s="11" t="b">
        <v>1</v>
      </c>
      <c r="F33" s="11" t="b">
        <v>1</v>
      </c>
      <c r="G33" s="11" t="b">
        <v>0</v>
      </c>
      <c r="H33" s="11" t="b">
        <v>1</v>
      </c>
      <c r="I33" s="11" t="b">
        <v>0</v>
      </c>
      <c r="J33" s="11" t="b">
        <v>0</v>
      </c>
      <c r="K33" s="11" t="b">
        <v>0</v>
      </c>
      <c r="L33" s="11" t="b">
        <v>0</v>
      </c>
      <c r="M33" s="16" t="s">
        <v>1423</v>
      </c>
    </row>
    <row r="34" spans="1:13">
      <c r="A34" s="194" t="s">
        <v>951</v>
      </c>
      <c r="B34" s="11" t="b">
        <v>0</v>
      </c>
      <c r="C34" s="11" t="b">
        <v>0</v>
      </c>
      <c r="D34" s="11" t="b">
        <v>0</v>
      </c>
      <c r="E34" s="11" t="b">
        <v>1</v>
      </c>
      <c r="F34" s="11" t="b">
        <v>1</v>
      </c>
      <c r="G34" s="11" t="b">
        <v>0</v>
      </c>
      <c r="H34" s="11" t="b">
        <v>0</v>
      </c>
      <c r="I34" s="11" t="b">
        <v>0</v>
      </c>
      <c r="J34" s="11" t="b">
        <v>0</v>
      </c>
      <c r="K34" s="11" t="b">
        <v>0</v>
      </c>
      <c r="L34" s="11" t="b">
        <v>0</v>
      </c>
      <c r="M34" s="16" t="s">
        <v>440</v>
      </c>
    </row>
    <row r="35" spans="1:13">
      <c r="A35" s="13" t="s">
        <v>41</v>
      </c>
      <c r="B35" s="11" t="b">
        <v>1</v>
      </c>
      <c r="C35" s="11" t="b">
        <v>1</v>
      </c>
      <c r="D35" s="11" t="b">
        <v>1</v>
      </c>
      <c r="E35" s="11" t="b">
        <v>1</v>
      </c>
      <c r="F35" s="11" t="b">
        <v>1</v>
      </c>
      <c r="G35" s="11" t="b">
        <v>1</v>
      </c>
      <c r="H35" s="11" t="b">
        <v>1</v>
      </c>
      <c r="I35" s="11" t="b">
        <v>1</v>
      </c>
      <c r="J35" s="11" t="b">
        <v>0</v>
      </c>
      <c r="K35" s="11" t="b">
        <v>0</v>
      </c>
      <c r="L35" s="11" t="b">
        <v>0</v>
      </c>
      <c r="M35" s="16" t="s">
        <v>441</v>
      </c>
    </row>
    <row r="36" spans="1:13">
      <c r="A36" s="13" t="s">
        <v>64</v>
      </c>
      <c r="B36" s="11" t="b">
        <v>1</v>
      </c>
      <c r="C36" s="11" t="b">
        <v>1</v>
      </c>
      <c r="D36" s="11" t="b">
        <v>1</v>
      </c>
      <c r="E36" s="11" t="b">
        <v>1</v>
      </c>
      <c r="F36" s="11" t="b">
        <v>1</v>
      </c>
      <c r="G36" s="602" t="b">
        <v>1</v>
      </c>
      <c r="H36" s="11" t="b">
        <v>1</v>
      </c>
      <c r="I36" s="11" t="b">
        <v>1</v>
      </c>
      <c r="J36" s="11" t="b">
        <v>0</v>
      </c>
      <c r="K36" s="11" t="b">
        <v>0</v>
      </c>
      <c r="L36" s="11" t="b">
        <v>0</v>
      </c>
      <c r="M36" s="16" t="s">
        <v>442</v>
      </c>
    </row>
    <row r="37" spans="1:13">
      <c r="A37" s="13" t="s">
        <v>260</v>
      </c>
      <c r="B37" s="11" t="b">
        <v>1</v>
      </c>
      <c r="C37" s="11" t="b">
        <v>1</v>
      </c>
      <c r="D37" s="11" t="b">
        <v>1</v>
      </c>
      <c r="E37" s="11" t="b">
        <v>1</v>
      </c>
      <c r="F37" s="11" t="b">
        <v>1</v>
      </c>
      <c r="G37" s="602" t="b">
        <v>1</v>
      </c>
      <c r="H37" s="11" t="b">
        <v>1</v>
      </c>
      <c r="I37" s="11" t="b">
        <v>1</v>
      </c>
      <c r="J37" s="11" t="b">
        <v>0</v>
      </c>
      <c r="K37" s="11" t="b">
        <v>0</v>
      </c>
      <c r="L37" s="11" t="b">
        <v>0</v>
      </c>
      <c r="M37" s="16" t="s">
        <v>443</v>
      </c>
    </row>
    <row r="38" spans="1:13">
      <c r="A38" s="13" t="s">
        <v>261</v>
      </c>
      <c r="B38" s="11" t="b">
        <v>1</v>
      </c>
      <c r="C38" s="11" t="b">
        <v>1</v>
      </c>
      <c r="D38" s="11" t="b">
        <v>1</v>
      </c>
      <c r="E38" s="11" t="b">
        <v>1</v>
      </c>
      <c r="F38" s="11" t="b">
        <v>1</v>
      </c>
      <c r="G38" s="602" t="b">
        <v>1</v>
      </c>
      <c r="H38" s="11" t="b">
        <v>1</v>
      </c>
      <c r="I38" s="11" t="b">
        <v>1</v>
      </c>
      <c r="J38" s="11" t="b">
        <v>0</v>
      </c>
      <c r="K38" s="11" t="b">
        <v>0</v>
      </c>
      <c r="L38" s="11" t="b">
        <v>0</v>
      </c>
      <c r="M38" s="16" t="s">
        <v>444</v>
      </c>
    </row>
    <row r="39" spans="1:13">
      <c r="A39" s="70" t="s">
        <v>1825</v>
      </c>
      <c r="B39" s="11" t="b">
        <v>1</v>
      </c>
      <c r="C39" s="11" t="b">
        <v>1</v>
      </c>
      <c r="D39" s="11" t="b">
        <v>1</v>
      </c>
      <c r="E39" s="11" t="b">
        <v>0</v>
      </c>
      <c r="F39" s="11" t="b">
        <v>1</v>
      </c>
      <c r="G39" s="11" t="b">
        <v>1</v>
      </c>
      <c r="H39" s="11" t="b">
        <v>0</v>
      </c>
      <c r="I39" s="11" t="b">
        <v>0</v>
      </c>
      <c r="J39" s="11" t="b">
        <v>0</v>
      </c>
      <c r="K39" s="11" t="b">
        <v>0</v>
      </c>
      <c r="L39" s="11" t="b">
        <v>0</v>
      </c>
      <c r="M39" s="16" t="s">
        <v>2013</v>
      </c>
    </row>
    <row r="40" spans="1:13">
      <c r="A40" s="13" t="s">
        <v>1828</v>
      </c>
      <c r="B40" s="11" t="b">
        <v>1</v>
      </c>
      <c r="C40" s="11" t="b">
        <v>1</v>
      </c>
      <c r="D40" s="11" t="b">
        <v>0</v>
      </c>
      <c r="E40" s="11" t="b">
        <v>0</v>
      </c>
      <c r="F40" s="11" t="b">
        <v>0</v>
      </c>
      <c r="G40" s="11" t="b">
        <v>0</v>
      </c>
      <c r="H40" s="11" t="b">
        <v>1</v>
      </c>
      <c r="I40" s="11" t="b">
        <v>0</v>
      </c>
      <c r="J40" s="11" t="b">
        <v>1</v>
      </c>
      <c r="K40" s="11" t="b">
        <v>0</v>
      </c>
      <c r="L40" s="11" t="b">
        <v>0</v>
      </c>
      <c r="M40" s="201" t="s">
        <v>1836</v>
      </c>
    </row>
    <row r="41" spans="1:13">
      <c r="A41" s="13" t="s">
        <v>2132</v>
      </c>
      <c r="B41" s="11" t="b">
        <v>1</v>
      </c>
      <c r="C41" s="11" t="b">
        <v>1</v>
      </c>
      <c r="D41" s="11" t="b">
        <v>0</v>
      </c>
      <c r="E41" s="11" t="b">
        <v>0</v>
      </c>
      <c r="F41" s="11" t="b">
        <v>0</v>
      </c>
      <c r="G41" s="11" t="b">
        <v>0</v>
      </c>
      <c r="H41" s="11" t="b">
        <v>1</v>
      </c>
      <c r="I41" s="11" t="b">
        <v>0</v>
      </c>
      <c r="J41" s="11" t="b">
        <v>1</v>
      </c>
      <c r="K41" s="11" t="b">
        <v>0</v>
      </c>
      <c r="L41" s="11" t="b">
        <v>0</v>
      </c>
      <c r="M41" s="201" t="s">
        <v>2133</v>
      </c>
    </row>
    <row r="42" spans="1:13">
      <c r="A42" s="13" t="s">
        <v>125</v>
      </c>
      <c r="B42" s="11" t="b">
        <v>1</v>
      </c>
      <c r="C42" s="11" t="b">
        <v>1</v>
      </c>
      <c r="D42" s="11" t="b">
        <v>1</v>
      </c>
      <c r="E42" s="11" t="b">
        <v>0</v>
      </c>
      <c r="F42" s="11" t="b">
        <v>1</v>
      </c>
      <c r="G42" s="11" t="b">
        <v>0</v>
      </c>
      <c r="H42" s="11" t="b">
        <v>0</v>
      </c>
      <c r="I42" s="11" t="b">
        <v>0</v>
      </c>
      <c r="J42" s="11" t="b">
        <v>0</v>
      </c>
      <c r="K42" s="11" t="b">
        <v>0</v>
      </c>
      <c r="L42" s="11" t="b">
        <v>0</v>
      </c>
      <c r="M42" s="16" t="s">
        <v>1884</v>
      </c>
    </row>
    <row r="43" spans="1:13">
      <c r="A43" s="13" t="s">
        <v>1886</v>
      </c>
      <c r="B43" s="11" t="b">
        <v>1</v>
      </c>
      <c r="C43" s="11" t="b">
        <v>1</v>
      </c>
      <c r="D43" s="11" t="b">
        <v>0</v>
      </c>
      <c r="E43" s="11" t="b">
        <v>0</v>
      </c>
      <c r="F43" s="11" t="b">
        <v>0</v>
      </c>
      <c r="G43" s="11" t="b">
        <v>0</v>
      </c>
      <c r="H43" s="11" t="b">
        <v>1</v>
      </c>
      <c r="I43" s="11" t="b">
        <v>0</v>
      </c>
      <c r="J43" s="11" t="b">
        <v>1</v>
      </c>
      <c r="K43" s="11" t="b">
        <v>0</v>
      </c>
      <c r="L43" s="11" t="b">
        <v>0</v>
      </c>
      <c r="M43" s="201" t="s">
        <v>1888</v>
      </c>
    </row>
    <row r="44" spans="1:13">
      <c r="A44" s="13" t="s">
        <v>1890</v>
      </c>
      <c r="B44" s="11" t="b">
        <v>1</v>
      </c>
      <c r="C44" s="11" t="b">
        <v>1</v>
      </c>
      <c r="D44" s="11" t="b">
        <v>1</v>
      </c>
      <c r="E44" s="11" t="b">
        <v>0</v>
      </c>
      <c r="F44" s="11" t="b">
        <v>1</v>
      </c>
      <c r="G44" s="11" t="b">
        <v>0</v>
      </c>
      <c r="H44" s="11" t="b">
        <v>0</v>
      </c>
      <c r="I44" s="11" t="b">
        <v>0</v>
      </c>
      <c r="J44" s="11" t="b">
        <v>0</v>
      </c>
      <c r="K44" s="11" t="b">
        <v>0</v>
      </c>
      <c r="L44" s="11" t="b">
        <v>0</v>
      </c>
      <c r="M44" s="16" t="s">
        <v>1891</v>
      </c>
    </row>
    <row r="45" spans="1:13">
      <c r="A45" s="13" t="s">
        <v>1887</v>
      </c>
      <c r="B45" s="11" t="b">
        <v>1</v>
      </c>
      <c r="C45" s="11" t="b">
        <v>1</v>
      </c>
      <c r="D45" s="11" t="b">
        <v>0</v>
      </c>
      <c r="E45" s="11" t="b">
        <v>0</v>
      </c>
      <c r="F45" s="11" t="b">
        <v>0</v>
      </c>
      <c r="G45" s="11" t="b">
        <v>0</v>
      </c>
      <c r="H45" s="11" t="b">
        <v>1</v>
      </c>
      <c r="I45" s="11" t="b">
        <v>0</v>
      </c>
      <c r="J45" s="11" t="b">
        <v>1</v>
      </c>
      <c r="K45" s="11" t="b">
        <v>0</v>
      </c>
      <c r="L45" s="11" t="b">
        <v>0</v>
      </c>
      <c r="M45" s="201" t="s">
        <v>1889</v>
      </c>
    </row>
    <row r="46" spans="1:13">
      <c r="A46" s="13" t="s">
        <v>1898</v>
      </c>
      <c r="B46" s="11" t="b">
        <v>1</v>
      </c>
      <c r="C46" s="11" t="b">
        <v>1</v>
      </c>
      <c r="D46" s="11" t="b">
        <v>1</v>
      </c>
      <c r="E46" s="11" t="b">
        <v>0</v>
      </c>
      <c r="F46" s="11" t="b">
        <v>1</v>
      </c>
      <c r="G46" s="11" t="b">
        <v>0</v>
      </c>
      <c r="H46" s="11" t="b">
        <v>0</v>
      </c>
      <c r="I46" s="11" t="b">
        <v>0</v>
      </c>
      <c r="J46" s="11" t="b">
        <v>0</v>
      </c>
      <c r="K46" s="11" t="b">
        <v>0</v>
      </c>
      <c r="L46" s="11" t="b">
        <v>0</v>
      </c>
      <c r="M46" s="16" t="s">
        <v>1899</v>
      </c>
    </row>
    <row r="47" spans="1:13">
      <c r="A47" s="13" t="s">
        <v>1900</v>
      </c>
      <c r="B47" s="11" t="b">
        <v>1</v>
      </c>
      <c r="C47" s="11" t="b">
        <v>1</v>
      </c>
      <c r="D47" s="11" t="b">
        <v>0</v>
      </c>
      <c r="E47" s="11" t="b">
        <v>0</v>
      </c>
      <c r="F47" s="11" t="b">
        <v>0</v>
      </c>
      <c r="G47" s="11" t="b">
        <v>0</v>
      </c>
      <c r="H47" s="11" t="b">
        <v>1</v>
      </c>
      <c r="I47" s="11" t="b">
        <v>0</v>
      </c>
      <c r="J47" s="11" t="b">
        <v>1</v>
      </c>
      <c r="K47" s="11" t="b">
        <v>0</v>
      </c>
      <c r="L47" s="11" t="b">
        <v>0</v>
      </c>
      <c r="M47" s="201" t="s">
        <v>1901</v>
      </c>
    </row>
    <row r="48" spans="1:13">
      <c r="A48" s="13" t="s">
        <v>1902</v>
      </c>
      <c r="B48" s="11" t="b">
        <v>1</v>
      </c>
      <c r="C48" s="11" t="b">
        <v>1</v>
      </c>
      <c r="D48" s="11" t="b">
        <v>1</v>
      </c>
      <c r="E48" s="11" t="b">
        <v>0</v>
      </c>
      <c r="F48" s="11" t="b">
        <v>1</v>
      </c>
      <c r="G48" s="11" t="b">
        <v>0</v>
      </c>
      <c r="H48" s="11" t="b">
        <v>0</v>
      </c>
      <c r="I48" s="11" t="b">
        <v>0</v>
      </c>
      <c r="J48" s="11" t="b">
        <v>0</v>
      </c>
      <c r="K48" s="11" t="b">
        <v>0</v>
      </c>
      <c r="L48" s="11" t="b">
        <v>0</v>
      </c>
      <c r="M48" s="16" t="s">
        <v>1903</v>
      </c>
    </row>
    <row r="49" spans="1:13">
      <c r="A49" s="13" t="s">
        <v>1904</v>
      </c>
      <c r="B49" s="11" t="b">
        <v>1</v>
      </c>
      <c r="C49" s="11" t="b">
        <v>1</v>
      </c>
      <c r="D49" s="11" t="b">
        <v>0</v>
      </c>
      <c r="E49" s="11" t="b">
        <v>0</v>
      </c>
      <c r="F49" s="11" t="b">
        <v>0</v>
      </c>
      <c r="G49" s="11" t="b">
        <v>0</v>
      </c>
      <c r="H49" s="11" t="b">
        <v>1</v>
      </c>
      <c r="I49" s="11" t="b">
        <v>0</v>
      </c>
      <c r="J49" s="11" t="b">
        <v>1</v>
      </c>
      <c r="K49" s="11" t="b">
        <v>0</v>
      </c>
      <c r="L49" s="11" t="b">
        <v>0</v>
      </c>
      <c r="M49" s="201" t="s">
        <v>1905</v>
      </c>
    </row>
    <row r="50" spans="1:13">
      <c r="A50" s="70" t="s">
        <v>2028</v>
      </c>
      <c r="B50" s="11" t="b">
        <v>1</v>
      </c>
      <c r="C50" s="11" t="b">
        <v>1</v>
      </c>
      <c r="D50" s="11" t="b">
        <v>1</v>
      </c>
      <c r="E50" s="11" t="b">
        <v>0</v>
      </c>
      <c r="F50" s="11" t="b">
        <v>1</v>
      </c>
      <c r="G50" s="11" t="b">
        <v>0</v>
      </c>
      <c r="H50" s="11" t="b">
        <v>0</v>
      </c>
      <c r="I50" s="11" t="b">
        <v>0</v>
      </c>
      <c r="J50" s="11" t="b">
        <v>0</v>
      </c>
      <c r="K50" s="11" t="b">
        <v>0</v>
      </c>
      <c r="L50" s="11" t="b">
        <v>0</v>
      </c>
      <c r="M50" s="201" t="s">
        <v>2027</v>
      </c>
    </row>
    <row r="51" spans="1:13">
      <c r="A51" s="13" t="s">
        <v>2029</v>
      </c>
      <c r="B51" s="11" t="b">
        <v>1</v>
      </c>
      <c r="C51" s="11" t="b">
        <v>1</v>
      </c>
      <c r="D51" s="11" t="b">
        <v>0</v>
      </c>
      <c r="E51" s="11" t="b">
        <v>0</v>
      </c>
      <c r="F51" s="11" t="b">
        <v>0</v>
      </c>
      <c r="G51" s="11" t="b">
        <v>0</v>
      </c>
      <c r="H51" s="11" t="b">
        <v>1</v>
      </c>
      <c r="I51" s="11" t="b">
        <v>0</v>
      </c>
      <c r="J51" s="11" t="b">
        <v>1</v>
      </c>
      <c r="K51" s="11" t="b">
        <v>0</v>
      </c>
      <c r="L51" s="11" t="b">
        <v>0</v>
      </c>
      <c r="M51" s="201" t="s">
        <v>2030</v>
      </c>
    </row>
    <row r="52" spans="1:13">
      <c r="A52" s="13" t="s">
        <v>1826</v>
      </c>
      <c r="B52" s="49" t="b">
        <v>1</v>
      </c>
      <c r="C52" s="49" t="b">
        <v>1</v>
      </c>
      <c r="D52" s="49" t="b">
        <v>1</v>
      </c>
      <c r="E52" s="49" t="b">
        <v>0</v>
      </c>
      <c r="F52" s="49" t="b">
        <v>1</v>
      </c>
      <c r="G52" s="49" t="b">
        <v>0</v>
      </c>
      <c r="H52" s="49" t="b">
        <v>0</v>
      </c>
      <c r="I52" s="49" t="b">
        <v>0</v>
      </c>
      <c r="J52" s="49" t="b">
        <v>0</v>
      </c>
      <c r="K52" s="49" t="b">
        <v>0</v>
      </c>
      <c r="L52" s="49" t="b">
        <v>0</v>
      </c>
      <c r="M52" s="16" t="s">
        <v>2019</v>
      </c>
    </row>
    <row r="53" spans="1:13">
      <c r="A53" s="13" t="s">
        <v>126</v>
      </c>
      <c r="B53" s="49" t="b">
        <v>1</v>
      </c>
      <c r="C53" s="49" t="b">
        <v>1</v>
      </c>
      <c r="D53" s="49" t="b">
        <v>1</v>
      </c>
      <c r="E53" s="49" t="b">
        <v>0</v>
      </c>
      <c r="F53" s="49" t="b">
        <v>1</v>
      </c>
      <c r="G53" s="49" t="b">
        <v>0</v>
      </c>
      <c r="H53" s="49" t="b">
        <v>0</v>
      </c>
      <c r="I53" s="49" t="b">
        <v>0</v>
      </c>
      <c r="J53" s="49" t="b">
        <v>0</v>
      </c>
      <c r="K53" s="49" t="b">
        <v>0</v>
      </c>
      <c r="L53" s="49" t="b">
        <v>0</v>
      </c>
      <c r="M53" s="16" t="s">
        <v>1885</v>
      </c>
    </row>
    <row r="54" spans="1:13">
      <c r="A54" s="68" t="s">
        <v>2003</v>
      </c>
      <c r="B54" s="21" t="b">
        <v>0</v>
      </c>
      <c r="C54" s="21" t="b">
        <v>1</v>
      </c>
      <c r="D54" s="21" t="b">
        <v>1</v>
      </c>
      <c r="E54" s="21" t="b">
        <v>0</v>
      </c>
      <c r="F54" s="21" t="b">
        <v>0</v>
      </c>
      <c r="G54" s="21" t="b">
        <v>0</v>
      </c>
      <c r="H54" s="21" t="b">
        <v>0</v>
      </c>
      <c r="I54" s="21" t="b">
        <v>0</v>
      </c>
      <c r="J54" s="21" t="b">
        <v>0</v>
      </c>
      <c r="K54" s="510" t="b">
        <v>0</v>
      </c>
      <c r="L54" s="69" t="b">
        <v>0</v>
      </c>
      <c r="M54" s="20" t="s">
        <v>435</v>
      </c>
    </row>
    <row r="55" spans="1:13">
      <c r="A55" s="70" t="s">
        <v>2004</v>
      </c>
      <c r="B55" s="71" t="b">
        <f t="shared" ref="B55:J69" si="0">B$54</f>
        <v>0</v>
      </c>
      <c r="C55" s="71" t="b">
        <f t="shared" si="0"/>
        <v>1</v>
      </c>
      <c r="D55" s="71" t="b">
        <f t="shared" si="0"/>
        <v>1</v>
      </c>
      <c r="E55" s="71" t="b">
        <f t="shared" si="0"/>
        <v>0</v>
      </c>
      <c r="F55" s="71" t="b">
        <f t="shared" si="0"/>
        <v>0</v>
      </c>
      <c r="G55" s="71" t="b">
        <f t="shared" si="0"/>
        <v>0</v>
      </c>
      <c r="H55" s="71" t="b">
        <f t="shared" si="0"/>
        <v>0</v>
      </c>
      <c r="I55" s="71" t="b">
        <f t="shared" si="0"/>
        <v>0</v>
      </c>
      <c r="J55" s="71" t="b">
        <f t="shared" si="0"/>
        <v>0</v>
      </c>
      <c r="K55" s="511" t="b">
        <v>1</v>
      </c>
      <c r="L55" s="76" t="b">
        <v>0</v>
      </c>
      <c r="M55" s="20" t="s">
        <v>2068</v>
      </c>
    </row>
    <row r="56" spans="1:13">
      <c r="A56" s="70" t="s">
        <v>2005</v>
      </c>
      <c r="B56" s="71" t="b">
        <f t="shared" si="0"/>
        <v>0</v>
      </c>
      <c r="C56" s="71" t="b">
        <f t="shared" si="0"/>
        <v>1</v>
      </c>
      <c r="D56" s="71" t="b">
        <f t="shared" si="0"/>
        <v>1</v>
      </c>
      <c r="E56" s="71" t="b">
        <f t="shared" si="0"/>
        <v>0</v>
      </c>
      <c r="F56" s="71" t="b">
        <f t="shared" si="0"/>
        <v>0</v>
      </c>
      <c r="G56" s="71" t="b">
        <f t="shared" si="0"/>
        <v>0</v>
      </c>
      <c r="H56" s="71" t="b">
        <f t="shared" si="0"/>
        <v>0</v>
      </c>
      <c r="I56" s="71" t="b">
        <f t="shared" si="0"/>
        <v>0</v>
      </c>
      <c r="J56" s="71" t="b">
        <f t="shared" si="0"/>
        <v>0</v>
      </c>
      <c r="K56" s="511" t="b">
        <v>1</v>
      </c>
      <c r="L56" s="76" t="b">
        <v>0</v>
      </c>
      <c r="M56" s="20" t="s">
        <v>1710</v>
      </c>
    </row>
    <row r="57" spans="1:13">
      <c r="A57" s="70" t="s">
        <v>2006</v>
      </c>
      <c r="B57" s="71" t="b">
        <f t="shared" si="0"/>
        <v>0</v>
      </c>
      <c r="C57" s="71" t="b">
        <f t="shared" si="0"/>
        <v>1</v>
      </c>
      <c r="D57" s="71" t="b">
        <f t="shared" si="0"/>
        <v>1</v>
      </c>
      <c r="E57" s="71" t="b">
        <f t="shared" si="0"/>
        <v>0</v>
      </c>
      <c r="F57" s="71" t="b">
        <f t="shared" si="0"/>
        <v>0</v>
      </c>
      <c r="G57" s="71" t="b">
        <f t="shared" si="0"/>
        <v>0</v>
      </c>
      <c r="H57" s="71" t="b">
        <f t="shared" si="0"/>
        <v>0</v>
      </c>
      <c r="I57" s="71" t="b">
        <f t="shared" si="0"/>
        <v>0</v>
      </c>
      <c r="J57" s="71" t="b">
        <f t="shared" si="0"/>
        <v>0</v>
      </c>
      <c r="K57" s="511" t="b">
        <v>1</v>
      </c>
      <c r="L57" s="76" t="b">
        <v>0</v>
      </c>
      <c r="M57" s="20" t="s">
        <v>1711</v>
      </c>
    </row>
    <row r="58" spans="1:13">
      <c r="A58" s="70" t="s">
        <v>2007</v>
      </c>
      <c r="B58" s="71" t="b">
        <f t="shared" ref="B58:C60" si="1">B$54</f>
        <v>0</v>
      </c>
      <c r="C58" s="71" t="b">
        <f t="shared" si="1"/>
        <v>1</v>
      </c>
      <c r="D58" s="71" t="b">
        <v>0</v>
      </c>
      <c r="E58" s="71" t="b">
        <f t="shared" ref="E58:J60" si="2">E$54</f>
        <v>0</v>
      </c>
      <c r="F58" s="71" t="b">
        <f t="shared" si="2"/>
        <v>0</v>
      </c>
      <c r="G58" s="71" t="b">
        <f t="shared" si="2"/>
        <v>0</v>
      </c>
      <c r="H58" s="71" t="b">
        <f t="shared" si="2"/>
        <v>0</v>
      </c>
      <c r="I58" s="71" t="b">
        <f t="shared" si="2"/>
        <v>0</v>
      </c>
      <c r="J58" s="71" t="b">
        <f t="shared" si="2"/>
        <v>0</v>
      </c>
      <c r="K58" s="511" t="b">
        <v>0</v>
      </c>
      <c r="L58" s="76" t="b">
        <v>0</v>
      </c>
      <c r="M58" s="20" t="s">
        <v>2069</v>
      </c>
    </row>
    <row r="59" spans="1:13">
      <c r="A59" s="70" t="s">
        <v>2052</v>
      </c>
      <c r="B59" s="71" t="b">
        <f t="shared" si="1"/>
        <v>0</v>
      </c>
      <c r="C59" s="71" t="b">
        <f t="shared" si="1"/>
        <v>1</v>
      </c>
      <c r="D59" s="71" t="b">
        <v>0</v>
      </c>
      <c r="E59" s="71" t="b">
        <f t="shared" si="2"/>
        <v>0</v>
      </c>
      <c r="F59" s="71" t="b">
        <f t="shared" si="2"/>
        <v>0</v>
      </c>
      <c r="G59" s="71" t="b">
        <f t="shared" si="2"/>
        <v>0</v>
      </c>
      <c r="H59" s="71" t="b">
        <f t="shared" si="2"/>
        <v>0</v>
      </c>
      <c r="I59" s="71" t="b">
        <f t="shared" si="2"/>
        <v>0</v>
      </c>
      <c r="J59" s="71" t="b">
        <f t="shared" si="2"/>
        <v>0</v>
      </c>
      <c r="K59" s="511" t="b">
        <v>0</v>
      </c>
      <c r="L59" s="76" t="b">
        <v>0</v>
      </c>
      <c r="M59" s="20" t="s">
        <v>2054</v>
      </c>
    </row>
    <row r="60" spans="1:13">
      <c r="A60" s="70" t="s">
        <v>2053</v>
      </c>
      <c r="B60" s="71" t="b">
        <f t="shared" si="1"/>
        <v>0</v>
      </c>
      <c r="C60" s="71" t="b">
        <f t="shared" si="1"/>
        <v>1</v>
      </c>
      <c r="D60" s="71" t="b">
        <v>0</v>
      </c>
      <c r="E60" s="71" t="b">
        <f t="shared" si="2"/>
        <v>0</v>
      </c>
      <c r="F60" s="71" t="b">
        <f t="shared" si="2"/>
        <v>0</v>
      </c>
      <c r="G60" s="71" t="b">
        <f t="shared" si="2"/>
        <v>0</v>
      </c>
      <c r="H60" s="71" t="b">
        <f t="shared" si="2"/>
        <v>0</v>
      </c>
      <c r="I60" s="71" t="b">
        <f t="shared" si="2"/>
        <v>0</v>
      </c>
      <c r="J60" s="71" t="b">
        <f t="shared" si="2"/>
        <v>0</v>
      </c>
      <c r="K60" s="511" t="b">
        <v>0</v>
      </c>
      <c r="L60" s="76" t="b">
        <v>0</v>
      </c>
      <c r="M60" s="20" t="s">
        <v>2055</v>
      </c>
    </row>
    <row r="61" spans="1:13">
      <c r="A61" s="70" t="s">
        <v>2062</v>
      </c>
      <c r="B61" s="71" t="b">
        <f t="shared" si="0"/>
        <v>0</v>
      </c>
      <c r="C61" s="71" t="b">
        <f t="shared" si="0"/>
        <v>1</v>
      </c>
      <c r="D61" s="71" t="b">
        <f t="shared" si="0"/>
        <v>1</v>
      </c>
      <c r="E61" s="71" t="b">
        <f t="shared" si="0"/>
        <v>0</v>
      </c>
      <c r="F61" s="71" t="b">
        <f t="shared" si="0"/>
        <v>0</v>
      </c>
      <c r="G61" s="71" t="b">
        <f t="shared" si="0"/>
        <v>0</v>
      </c>
      <c r="H61" s="71" t="b">
        <f t="shared" si="0"/>
        <v>0</v>
      </c>
      <c r="I61" s="71" t="b">
        <f t="shared" si="0"/>
        <v>0</v>
      </c>
      <c r="J61" s="71" t="b">
        <f t="shared" si="0"/>
        <v>0</v>
      </c>
      <c r="K61" s="511" t="b">
        <v>1</v>
      </c>
      <c r="L61" s="76" t="b">
        <v>0</v>
      </c>
      <c r="M61" s="20" t="s">
        <v>2065</v>
      </c>
    </row>
    <row r="62" spans="1:13">
      <c r="A62" s="70" t="s">
        <v>2063</v>
      </c>
      <c r="B62" s="71" t="b">
        <f t="shared" si="0"/>
        <v>0</v>
      </c>
      <c r="C62" s="71" t="b">
        <f t="shared" si="0"/>
        <v>1</v>
      </c>
      <c r="D62" s="71" t="b">
        <f t="shared" si="0"/>
        <v>1</v>
      </c>
      <c r="E62" s="71" t="b">
        <f t="shared" si="0"/>
        <v>0</v>
      </c>
      <c r="F62" s="71" t="b">
        <f t="shared" si="0"/>
        <v>0</v>
      </c>
      <c r="G62" s="71" t="b">
        <f t="shared" si="0"/>
        <v>0</v>
      </c>
      <c r="H62" s="71" t="b">
        <f t="shared" si="0"/>
        <v>0</v>
      </c>
      <c r="I62" s="71" t="b">
        <f t="shared" si="0"/>
        <v>0</v>
      </c>
      <c r="J62" s="71" t="b">
        <f t="shared" si="0"/>
        <v>0</v>
      </c>
      <c r="K62" s="511" t="b">
        <v>1</v>
      </c>
      <c r="L62" s="76" t="b">
        <v>0</v>
      </c>
      <c r="M62" s="20" t="s">
        <v>2066</v>
      </c>
    </row>
    <row r="63" spans="1:13">
      <c r="A63" s="70" t="s">
        <v>2064</v>
      </c>
      <c r="B63" s="71" t="b">
        <f t="shared" si="0"/>
        <v>0</v>
      </c>
      <c r="C63" s="71" t="b">
        <f t="shared" si="0"/>
        <v>1</v>
      </c>
      <c r="D63" s="71" t="b">
        <f t="shared" si="0"/>
        <v>1</v>
      </c>
      <c r="E63" s="71" t="b">
        <f t="shared" si="0"/>
        <v>0</v>
      </c>
      <c r="F63" s="71" t="b">
        <f t="shared" si="0"/>
        <v>0</v>
      </c>
      <c r="G63" s="71" t="b">
        <f t="shared" si="0"/>
        <v>0</v>
      </c>
      <c r="H63" s="71" t="b">
        <f t="shared" si="0"/>
        <v>0</v>
      </c>
      <c r="I63" s="71" t="b">
        <f t="shared" si="0"/>
        <v>0</v>
      </c>
      <c r="J63" s="71" t="b">
        <f t="shared" si="0"/>
        <v>0</v>
      </c>
      <c r="K63" s="511" t="b">
        <v>1</v>
      </c>
      <c r="L63" s="76" t="b">
        <v>0</v>
      </c>
      <c r="M63" s="20" t="s">
        <v>2067</v>
      </c>
    </row>
    <row r="64" spans="1:13">
      <c r="A64" s="70" t="s">
        <v>2008</v>
      </c>
      <c r="B64" s="71" t="b">
        <f t="shared" ref="B64:J64" si="3">B$54</f>
        <v>0</v>
      </c>
      <c r="C64" s="71" t="b">
        <f t="shared" si="3"/>
        <v>1</v>
      </c>
      <c r="D64" s="71" t="b">
        <f t="shared" si="3"/>
        <v>1</v>
      </c>
      <c r="E64" s="71" t="b">
        <f t="shared" si="3"/>
        <v>0</v>
      </c>
      <c r="F64" s="71" t="b">
        <f t="shared" si="3"/>
        <v>0</v>
      </c>
      <c r="G64" s="71" t="b">
        <f t="shared" si="3"/>
        <v>0</v>
      </c>
      <c r="H64" s="71" t="b">
        <f t="shared" si="3"/>
        <v>0</v>
      </c>
      <c r="I64" s="71" t="b">
        <f t="shared" si="3"/>
        <v>0</v>
      </c>
      <c r="J64" s="71" t="b">
        <f t="shared" si="3"/>
        <v>0</v>
      </c>
      <c r="K64" s="511" t="b">
        <v>0</v>
      </c>
      <c r="L64" s="76" t="b">
        <v>0</v>
      </c>
      <c r="M64" s="20" t="s">
        <v>1833</v>
      </c>
    </row>
    <row r="65" spans="1:13">
      <c r="A65" s="70" t="s">
        <v>2072</v>
      </c>
      <c r="B65" s="71" t="b">
        <f t="shared" si="0"/>
        <v>0</v>
      </c>
      <c r="C65" s="71" t="b">
        <f t="shared" si="0"/>
        <v>1</v>
      </c>
      <c r="D65" s="71" t="b">
        <f t="shared" si="0"/>
        <v>1</v>
      </c>
      <c r="E65" s="71" t="b">
        <f t="shared" si="0"/>
        <v>0</v>
      </c>
      <c r="F65" s="71" t="b">
        <f t="shared" si="0"/>
        <v>0</v>
      </c>
      <c r="G65" s="71" t="b">
        <f t="shared" si="0"/>
        <v>0</v>
      </c>
      <c r="H65" s="71" t="b">
        <f t="shared" si="0"/>
        <v>0</v>
      </c>
      <c r="I65" s="71" t="b">
        <f t="shared" si="0"/>
        <v>0</v>
      </c>
      <c r="J65" s="71" t="b">
        <f t="shared" si="0"/>
        <v>0</v>
      </c>
      <c r="K65" s="511" t="b">
        <v>1</v>
      </c>
      <c r="L65" s="76" t="b">
        <v>0</v>
      </c>
      <c r="M65" s="20" t="s">
        <v>2074</v>
      </c>
    </row>
    <row r="66" spans="1:13">
      <c r="A66" s="70" t="s">
        <v>2009</v>
      </c>
      <c r="B66" s="71" t="b">
        <f t="shared" ref="B66:J66" si="4">B$54</f>
        <v>0</v>
      </c>
      <c r="C66" s="71" t="b">
        <f t="shared" si="4"/>
        <v>1</v>
      </c>
      <c r="D66" s="71" t="b">
        <f t="shared" si="4"/>
        <v>1</v>
      </c>
      <c r="E66" s="71" t="b">
        <f t="shared" si="4"/>
        <v>0</v>
      </c>
      <c r="F66" s="71" t="b">
        <f t="shared" si="4"/>
        <v>0</v>
      </c>
      <c r="G66" s="71" t="b">
        <f t="shared" si="4"/>
        <v>0</v>
      </c>
      <c r="H66" s="71" t="b">
        <f t="shared" si="4"/>
        <v>0</v>
      </c>
      <c r="I66" s="71" t="b">
        <f t="shared" si="4"/>
        <v>0</v>
      </c>
      <c r="J66" s="71" t="b">
        <f t="shared" si="4"/>
        <v>0</v>
      </c>
      <c r="K66" s="511" t="b">
        <v>1</v>
      </c>
      <c r="L66" s="76" t="b">
        <v>0</v>
      </c>
      <c r="M66" s="20" t="s">
        <v>1834</v>
      </c>
    </row>
    <row r="67" spans="1:13">
      <c r="A67" s="70" t="s">
        <v>2073</v>
      </c>
      <c r="B67" s="71" t="b">
        <f t="shared" si="0"/>
        <v>0</v>
      </c>
      <c r="C67" s="71" t="b">
        <f t="shared" si="0"/>
        <v>1</v>
      </c>
      <c r="D67" s="71" t="b">
        <f t="shared" si="0"/>
        <v>1</v>
      </c>
      <c r="E67" s="71" t="b">
        <f t="shared" si="0"/>
        <v>0</v>
      </c>
      <c r="F67" s="71" t="b">
        <f t="shared" si="0"/>
        <v>0</v>
      </c>
      <c r="G67" s="71" t="b">
        <f t="shared" si="0"/>
        <v>0</v>
      </c>
      <c r="H67" s="71" t="b">
        <f t="shared" si="0"/>
        <v>0</v>
      </c>
      <c r="I67" s="71" t="b">
        <f t="shared" si="0"/>
        <v>0</v>
      </c>
      <c r="J67" s="71" t="b">
        <f t="shared" si="0"/>
        <v>0</v>
      </c>
      <c r="K67" s="511" t="b">
        <v>1</v>
      </c>
      <c r="L67" s="76" t="b">
        <v>0</v>
      </c>
      <c r="M67" s="20" t="s">
        <v>2075</v>
      </c>
    </row>
    <row r="68" spans="1:13">
      <c r="A68" s="70" t="s">
        <v>2010</v>
      </c>
      <c r="B68" s="71" t="b">
        <f t="shared" si="0"/>
        <v>0</v>
      </c>
      <c r="C68" s="71" t="b">
        <f t="shared" si="0"/>
        <v>1</v>
      </c>
      <c r="D68" s="71" t="b">
        <f t="shared" si="0"/>
        <v>1</v>
      </c>
      <c r="E68" s="71" t="b">
        <f t="shared" si="0"/>
        <v>0</v>
      </c>
      <c r="F68" s="71" t="b">
        <f t="shared" si="0"/>
        <v>0</v>
      </c>
      <c r="G68" s="71" t="b">
        <f t="shared" si="0"/>
        <v>0</v>
      </c>
      <c r="H68" s="71" t="b">
        <f t="shared" si="0"/>
        <v>0</v>
      </c>
      <c r="I68" s="71" t="b">
        <f t="shared" si="0"/>
        <v>0</v>
      </c>
      <c r="J68" s="71" t="b">
        <f t="shared" si="0"/>
        <v>0</v>
      </c>
      <c r="K68" s="511" t="b">
        <v>1</v>
      </c>
      <c r="L68" s="76" t="b">
        <v>0</v>
      </c>
      <c r="M68" s="20" t="s">
        <v>1712</v>
      </c>
    </row>
    <row r="69" spans="1:13">
      <c r="A69" s="70" t="s">
        <v>2011</v>
      </c>
      <c r="B69" s="71" t="b">
        <f t="shared" si="0"/>
        <v>0</v>
      </c>
      <c r="C69" s="71" t="b">
        <f t="shared" si="0"/>
        <v>1</v>
      </c>
      <c r="D69" s="71" t="b">
        <f t="shared" si="0"/>
        <v>1</v>
      </c>
      <c r="E69" s="71" t="b">
        <f t="shared" si="0"/>
        <v>0</v>
      </c>
      <c r="F69" s="71" t="b">
        <f t="shared" si="0"/>
        <v>0</v>
      </c>
      <c r="G69" s="71" t="b">
        <f t="shared" si="0"/>
        <v>0</v>
      </c>
      <c r="H69" s="71" t="b">
        <f t="shared" si="0"/>
        <v>0</v>
      </c>
      <c r="I69" s="71" t="b">
        <f t="shared" si="0"/>
        <v>0</v>
      </c>
      <c r="J69" s="71" t="b">
        <f t="shared" si="0"/>
        <v>0</v>
      </c>
      <c r="K69" s="511" t="b">
        <v>1</v>
      </c>
      <c r="L69" s="76" t="b">
        <v>0</v>
      </c>
      <c r="M69" s="20" t="s">
        <v>1713</v>
      </c>
    </row>
    <row r="70" spans="1:13">
      <c r="A70" s="73" t="s">
        <v>2012</v>
      </c>
      <c r="B70" s="74" t="b">
        <f>B$54</f>
        <v>0</v>
      </c>
      <c r="C70" s="74" t="b">
        <f>C$54</f>
        <v>1</v>
      </c>
      <c r="D70" s="74" t="b">
        <v>0</v>
      </c>
      <c r="E70" s="74" t="b">
        <f t="shared" ref="E70:J70" si="5">E$54</f>
        <v>0</v>
      </c>
      <c r="F70" s="74" t="b">
        <f t="shared" si="5"/>
        <v>0</v>
      </c>
      <c r="G70" s="74" t="b">
        <f t="shared" si="5"/>
        <v>0</v>
      </c>
      <c r="H70" s="74" t="b">
        <f t="shared" si="5"/>
        <v>0</v>
      </c>
      <c r="I70" s="74" t="b">
        <f t="shared" si="5"/>
        <v>0</v>
      </c>
      <c r="J70" s="74" t="b">
        <f t="shared" si="5"/>
        <v>0</v>
      </c>
      <c r="K70" s="512" t="b">
        <v>0</v>
      </c>
      <c r="L70" s="77" t="b">
        <v>0</v>
      </c>
      <c r="M70" s="20" t="s">
        <v>2070</v>
      </c>
    </row>
    <row r="71" spans="1:13">
      <c r="A71" s="70" t="s">
        <v>1827</v>
      </c>
      <c r="B71" s="65" t="b">
        <v>1</v>
      </c>
      <c r="C71" s="65" t="b">
        <v>1</v>
      </c>
      <c r="D71" s="65" t="b">
        <v>1</v>
      </c>
      <c r="E71" s="65" t="b">
        <v>0</v>
      </c>
      <c r="F71" s="65" t="b">
        <v>1</v>
      </c>
      <c r="G71" s="603" t="b">
        <v>1</v>
      </c>
      <c r="H71" s="65" t="b">
        <v>1</v>
      </c>
      <c r="I71" s="65" t="b">
        <v>1</v>
      </c>
      <c r="J71" s="65" t="b">
        <v>0</v>
      </c>
      <c r="K71" s="65" t="b">
        <v>0</v>
      </c>
      <c r="L71" s="519" t="b">
        <v>0</v>
      </c>
      <c r="M71" s="16" t="s">
        <v>1835</v>
      </c>
    </row>
    <row r="72" spans="1:13">
      <c r="A72" s="13" t="s">
        <v>42</v>
      </c>
      <c r="B72" s="65" t="b">
        <v>1</v>
      </c>
      <c r="C72" s="65" t="b">
        <v>1</v>
      </c>
      <c r="D72" s="65" t="b">
        <v>1</v>
      </c>
      <c r="E72" s="65" t="b">
        <v>1</v>
      </c>
      <c r="F72" s="65" t="b">
        <v>1</v>
      </c>
      <c r="G72" s="603" t="b">
        <v>1</v>
      </c>
      <c r="H72" s="65" t="b">
        <v>1</v>
      </c>
      <c r="I72" s="65" t="b">
        <v>1</v>
      </c>
      <c r="J72" s="65" t="b">
        <v>0</v>
      </c>
      <c r="K72" s="65" t="b">
        <v>0</v>
      </c>
      <c r="L72" s="65" t="b">
        <v>0</v>
      </c>
      <c r="M72" s="16" t="s">
        <v>436</v>
      </c>
    </row>
    <row r="73" spans="1:13">
      <c r="A73" s="13" t="s">
        <v>43</v>
      </c>
      <c r="B73" s="11" t="b">
        <v>1</v>
      </c>
      <c r="C73" s="11" t="b">
        <v>1</v>
      </c>
      <c r="D73" s="11" t="b">
        <v>1</v>
      </c>
      <c r="E73" s="11" t="b">
        <v>1</v>
      </c>
      <c r="F73" s="11" t="b">
        <v>1</v>
      </c>
      <c r="G73" s="11" t="b">
        <v>1</v>
      </c>
      <c r="H73" s="11" t="b">
        <v>1</v>
      </c>
      <c r="I73" s="11" t="b">
        <v>1</v>
      </c>
      <c r="J73" s="11" t="b">
        <v>0</v>
      </c>
      <c r="K73" s="11" t="b">
        <v>0</v>
      </c>
      <c r="L73" s="11" t="b">
        <v>0</v>
      </c>
      <c r="M73" s="16" t="s">
        <v>437</v>
      </c>
    </row>
    <row r="74" spans="1:13">
      <c r="A74" s="13" t="s">
        <v>65</v>
      </c>
      <c r="B74" s="11" t="b">
        <v>1</v>
      </c>
      <c r="C74" s="11" t="b">
        <v>1</v>
      </c>
      <c r="D74" s="11" t="b">
        <v>1</v>
      </c>
      <c r="E74" s="11" t="b">
        <v>1</v>
      </c>
      <c r="F74" s="11" t="b">
        <v>1</v>
      </c>
      <c r="G74" s="602" t="b">
        <v>1</v>
      </c>
      <c r="H74" s="11" t="b">
        <v>1</v>
      </c>
      <c r="I74" s="11" t="b">
        <v>1</v>
      </c>
      <c r="J74" s="11" t="b">
        <v>0</v>
      </c>
      <c r="K74" s="11" t="b">
        <v>0</v>
      </c>
      <c r="L74" s="11" t="b">
        <v>0</v>
      </c>
      <c r="M74" s="16" t="s">
        <v>66</v>
      </c>
    </row>
    <row r="75" spans="1:13">
      <c r="A75" s="13" t="s">
        <v>44</v>
      </c>
      <c r="B75" s="11" t="b">
        <v>1</v>
      </c>
      <c r="C75" s="11" t="b">
        <v>1</v>
      </c>
      <c r="D75" s="11" t="b">
        <v>1</v>
      </c>
      <c r="E75" s="11" t="b">
        <v>1</v>
      </c>
      <c r="F75" s="11" t="b">
        <v>1</v>
      </c>
      <c r="G75" s="11" t="b">
        <v>1</v>
      </c>
      <c r="H75" s="11" t="b">
        <v>1</v>
      </c>
      <c r="I75" s="11" t="b">
        <v>1</v>
      </c>
      <c r="J75" s="11" t="b">
        <v>0</v>
      </c>
      <c r="K75" s="11" t="b">
        <v>0</v>
      </c>
      <c r="L75" s="11" t="b">
        <v>0</v>
      </c>
      <c r="M75" s="16" t="s">
        <v>427</v>
      </c>
    </row>
    <row r="76" spans="1:13">
      <c r="A76" s="13" t="s">
        <v>37</v>
      </c>
      <c r="B76" s="11" t="b">
        <v>1</v>
      </c>
      <c r="C76" s="11" t="b">
        <v>1</v>
      </c>
      <c r="D76" s="11" t="b">
        <v>1</v>
      </c>
      <c r="E76" s="11" t="b">
        <v>0</v>
      </c>
      <c r="F76" s="11" t="b">
        <v>1</v>
      </c>
      <c r="G76" s="11" t="b">
        <v>0</v>
      </c>
      <c r="H76" s="11" t="b">
        <v>1</v>
      </c>
      <c r="I76" s="11" t="b">
        <v>1</v>
      </c>
      <c r="J76" s="11" t="b">
        <v>0</v>
      </c>
      <c r="K76" s="11" t="b">
        <v>0</v>
      </c>
      <c r="L76" s="11" t="b">
        <v>0</v>
      </c>
      <c r="M76" s="16" t="s">
        <v>428</v>
      </c>
    </row>
    <row r="77" spans="1:13">
      <c r="A77" s="13" t="s">
        <v>45</v>
      </c>
      <c r="B77" s="11" t="b">
        <v>1</v>
      </c>
      <c r="C77" s="11" t="b">
        <v>1</v>
      </c>
      <c r="D77" s="11" t="b">
        <v>1</v>
      </c>
      <c r="E77" s="11" t="b">
        <v>0</v>
      </c>
      <c r="F77" s="11" t="b">
        <v>1</v>
      </c>
      <c r="G77" s="11" t="b">
        <v>0</v>
      </c>
      <c r="H77" s="11" t="b">
        <v>0</v>
      </c>
      <c r="I77" s="11" t="b">
        <v>0</v>
      </c>
      <c r="J77" s="11" t="b">
        <v>0</v>
      </c>
      <c r="K77" s="11" t="b">
        <v>0</v>
      </c>
      <c r="L77" s="11" t="b">
        <v>0</v>
      </c>
      <c r="M77" s="16" t="s">
        <v>429</v>
      </c>
    </row>
    <row r="78" spans="1:13">
      <c r="A78" s="13" t="s">
        <v>46</v>
      </c>
      <c r="B78" s="11" t="b">
        <v>1</v>
      </c>
      <c r="C78" s="11" t="b">
        <v>1</v>
      </c>
      <c r="D78" s="11" t="b">
        <v>1</v>
      </c>
      <c r="E78" s="11" t="b">
        <v>1</v>
      </c>
      <c r="F78" s="11" t="b">
        <v>1</v>
      </c>
      <c r="G78" s="11" t="b">
        <v>1</v>
      </c>
      <c r="H78" s="11" t="b">
        <v>1</v>
      </c>
      <c r="I78" s="11" t="b">
        <v>1</v>
      </c>
      <c r="J78" s="11" t="b">
        <v>0</v>
      </c>
      <c r="K78" s="11" t="b">
        <v>0</v>
      </c>
      <c r="L78" s="11" t="b">
        <v>0</v>
      </c>
      <c r="M78" s="16" t="s">
        <v>430</v>
      </c>
    </row>
    <row r="79" spans="1:13">
      <c r="A79" s="13" t="s">
        <v>47</v>
      </c>
      <c r="B79" s="11" t="b">
        <v>1</v>
      </c>
      <c r="C79" s="11" t="b">
        <v>1</v>
      </c>
      <c r="D79" s="11" t="b">
        <v>1</v>
      </c>
      <c r="E79" s="11" t="b">
        <v>1</v>
      </c>
      <c r="F79" s="11" t="b">
        <v>1</v>
      </c>
      <c r="G79" s="11" t="b">
        <v>1</v>
      </c>
      <c r="H79" s="11" t="b">
        <v>1</v>
      </c>
      <c r="I79" s="11" t="b">
        <v>1</v>
      </c>
      <c r="J79" s="11" t="b">
        <v>0</v>
      </c>
      <c r="K79" s="11" t="b">
        <v>0</v>
      </c>
      <c r="L79" s="11" t="b">
        <v>0</v>
      </c>
      <c r="M79" s="16" t="s">
        <v>431</v>
      </c>
    </row>
    <row r="80" spans="1:13">
      <c r="A80" s="13" t="s">
        <v>282</v>
      </c>
      <c r="B80" s="11" t="b">
        <v>1</v>
      </c>
      <c r="C80" s="11" t="b">
        <v>1</v>
      </c>
      <c r="D80" s="11" t="b">
        <v>1</v>
      </c>
      <c r="E80" s="11" t="b">
        <v>0</v>
      </c>
      <c r="F80" s="11" t="b">
        <v>1</v>
      </c>
      <c r="G80" s="11" t="b">
        <v>0</v>
      </c>
      <c r="H80" s="11" t="b">
        <v>1</v>
      </c>
      <c r="I80" s="11" t="b">
        <v>1</v>
      </c>
      <c r="J80" s="11" t="b">
        <v>0</v>
      </c>
      <c r="K80" s="11" t="b">
        <v>0</v>
      </c>
      <c r="L80" s="11" t="b">
        <v>0</v>
      </c>
      <c r="M80" s="16" t="s">
        <v>432</v>
      </c>
    </row>
    <row r="81" spans="1:13">
      <c r="A81" s="13" t="s">
        <v>283</v>
      </c>
      <c r="B81" s="11" t="b">
        <v>1</v>
      </c>
      <c r="C81" s="11" t="b">
        <v>1</v>
      </c>
      <c r="D81" s="11" t="b">
        <v>1</v>
      </c>
      <c r="E81" s="11" t="b">
        <v>0</v>
      </c>
      <c r="F81" s="11" t="b">
        <v>1</v>
      </c>
      <c r="G81" s="11" t="b">
        <v>0</v>
      </c>
      <c r="H81" s="11" t="b">
        <v>0</v>
      </c>
      <c r="I81" s="11" t="b">
        <v>0</v>
      </c>
      <c r="J81" s="11" t="b">
        <v>0</v>
      </c>
      <c r="K81" s="11" t="b">
        <v>0</v>
      </c>
      <c r="L81" s="11" t="b">
        <v>0</v>
      </c>
      <c r="M81" s="16" t="s">
        <v>433</v>
      </c>
    </row>
    <row r="82" spans="1:13">
      <c r="A82" s="13" t="s">
        <v>48</v>
      </c>
      <c r="B82" s="49" t="b">
        <v>1</v>
      </c>
      <c r="C82" s="49" t="b">
        <v>1</v>
      </c>
      <c r="D82" s="49" t="b">
        <v>1</v>
      </c>
      <c r="E82" s="49" t="b">
        <v>1</v>
      </c>
      <c r="F82" s="49" t="b">
        <v>1</v>
      </c>
      <c r="G82" s="601" t="b">
        <v>1</v>
      </c>
      <c r="H82" s="49" t="b">
        <v>1</v>
      </c>
      <c r="I82" s="49" t="b">
        <v>0</v>
      </c>
      <c r="J82" s="49" t="b">
        <v>0</v>
      </c>
      <c r="K82" s="49" t="b">
        <v>0</v>
      </c>
      <c r="L82" s="49" t="b">
        <v>0</v>
      </c>
      <c r="M82" s="16" t="s">
        <v>434</v>
      </c>
    </row>
    <row r="83" spans="1:13">
      <c r="A83" s="68" t="s">
        <v>2015</v>
      </c>
      <c r="B83" s="21" t="b">
        <v>0</v>
      </c>
      <c r="C83" s="21" t="b">
        <v>1</v>
      </c>
      <c r="D83" s="21" t="b">
        <v>1</v>
      </c>
      <c r="E83" s="21" t="b">
        <v>0</v>
      </c>
      <c r="F83" s="21" t="b">
        <v>0</v>
      </c>
      <c r="G83" s="21" t="b">
        <v>0</v>
      </c>
      <c r="H83" s="21" t="b">
        <v>0</v>
      </c>
      <c r="I83" s="21" t="b">
        <v>0</v>
      </c>
      <c r="J83" s="21" t="b">
        <v>0</v>
      </c>
      <c r="K83" s="510" t="b">
        <v>0</v>
      </c>
      <c r="L83" s="69" t="b">
        <v>0</v>
      </c>
      <c r="M83" s="16" t="s">
        <v>445</v>
      </c>
    </row>
    <row r="84" spans="1:13">
      <c r="A84" s="70" t="s">
        <v>2016</v>
      </c>
      <c r="B84" s="71" t="b">
        <f t="shared" ref="B84:F86" si="6">B$83</f>
        <v>0</v>
      </c>
      <c r="C84" s="71" t="b">
        <f t="shared" si="6"/>
        <v>1</v>
      </c>
      <c r="D84" s="71" t="b">
        <f t="shared" si="6"/>
        <v>1</v>
      </c>
      <c r="E84" s="71" t="b">
        <f t="shared" si="6"/>
        <v>0</v>
      </c>
      <c r="F84" s="71" t="b">
        <f t="shared" si="6"/>
        <v>0</v>
      </c>
      <c r="G84" s="11" t="b">
        <v>0</v>
      </c>
      <c r="H84" s="11" t="b">
        <v>0</v>
      </c>
      <c r="I84" s="11" t="b">
        <v>0</v>
      </c>
      <c r="J84" s="11" t="b">
        <v>0</v>
      </c>
      <c r="K84" s="11" t="b">
        <v>0</v>
      </c>
      <c r="L84" s="72" t="b">
        <v>0</v>
      </c>
      <c r="M84" s="16" t="s">
        <v>446</v>
      </c>
    </row>
    <row r="85" spans="1:13">
      <c r="A85" s="70" t="s">
        <v>2017</v>
      </c>
      <c r="B85" s="71" t="b">
        <f t="shared" si="6"/>
        <v>0</v>
      </c>
      <c r="C85" s="71" t="b">
        <f t="shared" si="6"/>
        <v>1</v>
      </c>
      <c r="D85" s="71" t="b">
        <f t="shared" si="6"/>
        <v>1</v>
      </c>
      <c r="E85" s="71" t="b">
        <f t="shared" si="6"/>
        <v>0</v>
      </c>
      <c r="F85" s="71" t="b">
        <f t="shared" si="6"/>
        <v>0</v>
      </c>
      <c r="G85" s="11" t="b">
        <v>0</v>
      </c>
      <c r="H85" s="11" t="b">
        <v>0</v>
      </c>
      <c r="I85" s="11" t="b">
        <v>0</v>
      </c>
      <c r="J85" s="11" t="b">
        <v>0</v>
      </c>
      <c r="K85" s="11" t="b">
        <v>0</v>
      </c>
      <c r="L85" s="72" t="b">
        <v>0</v>
      </c>
      <c r="M85" s="20" t="s">
        <v>448</v>
      </c>
    </row>
    <row r="86" spans="1:13">
      <c r="A86" s="73" t="s">
        <v>2018</v>
      </c>
      <c r="B86" s="74" t="b">
        <f t="shared" si="6"/>
        <v>0</v>
      </c>
      <c r="C86" s="74" t="b">
        <f t="shared" si="6"/>
        <v>1</v>
      </c>
      <c r="D86" s="74" t="b">
        <f t="shared" si="6"/>
        <v>1</v>
      </c>
      <c r="E86" s="74" t="b">
        <f t="shared" si="6"/>
        <v>0</v>
      </c>
      <c r="F86" s="74" t="b">
        <f t="shared" si="6"/>
        <v>0</v>
      </c>
      <c r="G86" s="193" t="b">
        <v>0</v>
      </c>
      <c r="H86" s="193" t="b">
        <v>0</v>
      </c>
      <c r="I86" s="193" t="b">
        <v>0</v>
      </c>
      <c r="J86" s="193" t="b">
        <v>0</v>
      </c>
      <c r="K86" s="513" t="b">
        <v>0</v>
      </c>
      <c r="L86" s="75" t="b">
        <v>0</v>
      </c>
      <c r="M86" s="20" t="s">
        <v>447</v>
      </c>
    </row>
    <row r="87" spans="1:13">
      <c r="A87" s="13" t="s">
        <v>49</v>
      </c>
      <c r="B87" s="65" t="b">
        <v>1</v>
      </c>
      <c r="C87" s="65" t="b">
        <v>1</v>
      </c>
      <c r="D87" s="65" t="b">
        <v>1</v>
      </c>
      <c r="E87" s="65" t="b">
        <v>1</v>
      </c>
      <c r="F87" s="65" t="b">
        <v>1</v>
      </c>
      <c r="G87" s="65" t="b">
        <v>1</v>
      </c>
      <c r="H87" s="65" t="b">
        <v>1</v>
      </c>
      <c r="I87" s="65" t="b">
        <v>1</v>
      </c>
      <c r="J87" s="65" t="b">
        <v>0</v>
      </c>
      <c r="K87" s="65" t="b">
        <v>0</v>
      </c>
      <c r="L87" s="65" t="b">
        <v>0</v>
      </c>
      <c r="M87" s="16" t="s">
        <v>449</v>
      </c>
    </row>
    <row r="88" spans="1:13">
      <c r="A88" s="13" t="s">
        <v>1043</v>
      </c>
      <c r="B88" s="11" t="b">
        <v>1</v>
      </c>
      <c r="C88" s="11" t="b">
        <v>1</v>
      </c>
      <c r="D88" s="11" t="b">
        <v>1</v>
      </c>
      <c r="E88" s="11" t="b">
        <v>0</v>
      </c>
      <c r="F88" s="11" t="b">
        <v>1</v>
      </c>
      <c r="G88" s="11" t="b">
        <v>0</v>
      </c>
      <c r="H88" s="11" t="b">
        <v>0</v>
      </c>
      <c r="I88" s="11" t="b">
        <v>1</v>
      </c>
      <c r="J88" s="11" t="b">
        <v>0</v>
      </c>
      <c r="K88" s="11" t="b">
        <v>0</v>
      </c>
      <c r="L88" s="11" t="b">
        <v>0</v>
      </c>
      <c r="M88" s="16" t="s">
        <v>1044</v>
      </c>
    </row>
    <row r="89" spans="1:13">
      <c r="A89" s="13" t="s">
        <v>50</v>
      </c>
      <c r="B89" s="11" t="b">
        <v>1</v>
      </c>
      <c r="C89" s="11" t="b">
        <v>1</v>
      </c>
      <c r="D89" s="11" t="b">
        <v>1</v>
      </c>
      <c r="E89" s="11" t="b">
        <v>0</v>
      </c>
      <c r="F89" s="11" t="b">
        <v>1</v>
      </c>
      <c r="G89" s="11" t="b">
        <v>0</v>
      </c>
      <c r="H89" s="11" t="b">
        <v>0</v>
      </c>
      <c r="I89" s="11" t="b">
        <v>1</v>
      </c>
      <c r="J89" s="11" t="b">
        <v>0</v>
      </c>
      <c r="K89" s="11" t="b">
        <v>0</v>
      </c>
      <c r="L89" s="11" t="b">
        <v>0</v>
      </c>
      <c r="M89" s="16" t="s">
        <v>419</v>
      </c>
    </row>
    <row r="90" spans="1:13">
      <c r="A90" s="13" t="s">
        <v>451</v>
      </c>
      <c r="B90" s="11" t="b">
        <v>1</v>
      </c>
      <c r="C90" s="11" t="b">
        <v>1</v>
      </c>
      <c r="D90" s="11" t="b">
        <v>1</v>
      </c>
      <c r="E90" s="11" t="b">
        <v>1</v>
      </c>
      <c r="F90" s="11" t="b">
        <v>1</v>
      </c>
      <c r="G90" s="11" t="b">
        <v>0</v>
      </c>
      <c r="H90" s="11" t="b">
        <v>0</v>
      </c>
      <c r="I90" s="11" t="b">
        <v>0</v>
      </c>
      <c r="J90" s="11" t="b">
        <v>0</v>
      </c>
      <c r="K90" s="11" t="b">
        <v>0</v>
      </c>
      <c r="L90" s="11" t="b">
        <v>0</v>
      </c>
      <c r="M90" s="16" t="s">
        <v>450</v>
      </c>
    </row>
    <row r="91" spans="1:13">
      <c r="A91" s="13" t="s">
        <v>755</v>
      </c>
      <c r="B91" s="11" t="b">
        <v>1</v>
      </c>
      <c r="C91" s="11" t="b">
        <v>1</v>
      </c>
      <c r="D91" s="11" t="b">
        <v>1</v>
      </c>
      <c r="E91" s="11" t="b">
        <v>0</v>
      </c>
      <c r="F91" s="11" t="b">
        <v>1</v>
      </c>
      <c r="G91" s="11" t="b">
        <v>0</v>
      </c>
      <c r="H91" s="11" t="b">
        <v>0</v>
      </c>
      <c r="I91" s="11" t="b">
        <v>0</v>
      </c>
      <c r="J91" s="11" t="b">
        <v>0</v>
      </c>
      <c r="K91" s="11" t="b">
        <v>0</v>
      </c>
      <c r="L91" s="11" t="b">
        <v>0</v>
      </c>
      <c r="M91" s="16" t="s">
        <v>1189</v>
      </c>
    </row>
    <row r="92" spans="1:13">
      <c r="A92" s="13" t="s">
        <v>452</v>
      </c>
      <c r="B92" s="11" t="b">
        <v>1</v>
      </c>
      <c r="C92" s="11" t="b">
        <v>1</v>
      </c>
      <c r="D92" s="11" t="b">
        <v>1</v>
      </c>
      <c r="E92" s="11" t="b">
        <v>0</v>
      </c>
      <c r="F92" s="11" t="b">
        <v>1</v>
      </c>
      <c r="G92" s="11" t="b">
        <v>0</v>
      </c>
      <c r="H92" s="11" t="b">
        <v>0</v>
      </c>
      <c r="I92" s="11" t="b">
        <v>0</v>
      </c>
      <c r="J92" s="11" t="b">
        <v>0</v>
      </c>
      <c r="K92" s="11" t="b">
        <v>0</v>
      </c>
      <c r="L92" s="11" t="b">
        <v>0</v>
      </c>
      <c r="M92" s="16" t="s">
        <v>453</v>
      </c>
    </row>
    <row r="93" spans="1:13">
      <c r="A93" s="13" t="s">
        <v>634</v>
      </c>
      <c r="B93" s="11" t="b">
        <v>1</v>
      </c>
      <c r="C93" s="11" t="b">
        <v>1</v>
      </c>
      <c r="D93" s="11" t="b">
        <v>1</v>
      </c>
      <c r="E93" s="11" t="b">
        <v>0</v>
      </c>
      <c r="F93" s="11" t="b">
        <v>1</v>
      </c>
      <c r="G93" s="11" t="b">
        <v>0</v>
      </c>
      <c r="H93" s="11" t="b">
        <v>0</v>
      </c>
      <c r="I93" s="11" t="b">
        <v>0</v>
      </c>
      <c r="J93" s="11" t="b">
        <v>0</v>
      </c>
      <c r="K93" s="11" t="b">
        <v>0</v>
      </c>
      <c r="L93" s="11" t="b">
        <v>0</v>
      </c>
      <c r="M93" s="16" t="s">
        <v>638</v>
      </c>
    </row>
    <row r="94" spans="1:13">
      <c r="A94" s="13" t="s">
        <v>53</v>
      </c>
      <c r="B94" s="11" t="b">
        <v>1</v>
      </c>
      <c r="C94" s="11" t="b">
        <v>1</v>
      </c>
      <c r="D94" s="11" t="b">
        <v>1</v>
      </c>
      <c r="E94" s="11" t="b">
        <v>0</v>
      </c>
      <c r="F94" s="11" t="b">
        <v>1</v>
      </c>
      <c r="G94" s="11" t="b">
        <v>0</v>
      </c>
      <c r="H94" s="11" t="b">
        <v>0</v>
      </c>
      <c r="I94" s="11" t="b">
        <v>0</v>
      </c>
      <c r="J94" s="11" t="b">
        <v>0</v>
      </c>
      <c r="K94" s="11" t="b">
        <v>0</v>
      </c>
      <c r="L94" s="11" t="b">
        <v>0</v>
      </c>
      <c r="M94" s="16" t="s">
        <v>420</v>
      </c>
    </row>
    <row r="95" spans="1:13">
      <c r="A95" s="13" t="s">
        <v>51</v>
      </c>
      <c r="B95" s="11" t="b">
        <v>1</v>
      </c>
      <c r="C95" s="11" t="b">
        <v>1</v>
      </c>
      <c r="D95" s="11" t="b">
        <v>1</v>
      </c>
      <c r="E95" s="11" t="b">
        <v>0</v>
      </c>
      <c r="F95" s="11" t="b">
        <v>1</v>
      </c>
      <c r="G95" s="11" t="b">
        <v>0</v>
      </c>
      <c r="H95" s="11" t="b">
        <v>0</v>
      </c>
      <c r="I95" s="11" t="b">
        <v>1</v>
      </c>
      <c r="J95" s="11" t="b">
        <v>0</v>
      </c>
      <c r="K95" s="11" t="b">
        <v>0</v>
      </c>
      <c r="L95" s="11" t="b">
        <v>0</v>
      </c>
      <c r="M95" s="16" t="s">
        <v>421</v>
      </c>
    </row>
    <row r="96" spans="1:13">
      <c r="A96" s="13" t="s">
        <v>455</v>
      </c>
      <c r="B96" s="11" t="b">
        <v>1</v>
      </c>
      <c r="C96" s="11" t="b">
        <v>1</v>
      </c>
      <c r="D96" s="11" t="b">
        <v>1</v>
      </c>
      <c r="E96" s="11" t="b">
        <v>1</v>
      </c>
      <c r="F96" s="11" t="b">
        <v>1</v>
      </c>
      <c r="G96" s="11" t="b">
        <v>0</v>
      </c>
      <c r="H96" s="11" t="b">
        <v>0</v>
      </c>
      <c r="I96" s="11" t="b">
        <v>0</v>
      </c>
      <c r="J96" s="11" t="b">
        <v>0</v>
      </c>
      <c r="K96" s="11" t="b">
        <v>0</v>
      </c>
      <c r="L96" s="11" t="b">
        <v>0</v>
      </c>
      <c r="M96" s="16" t="s">
        <v>450</v>
      </c>
    </row>
    <row r="97" spans="1:13">
      <c r="A97" s="13" t="s">
        <v>456</v>
      </c>
      <c r="B97" s="11" t="b">
        <v>1</v>
      </c>
      <c r="C97" s="11" t="b">
        <v>1</v>
      </c>
      <c r="D97" s="11" t="b">
        <v>1</v>
      </c>
      <c r="E97" s="11" t="b">
        <v>0</v>
      </c>
      <c r="F97" s="11" t="b">
        <v>1</v>
      </c>
      <c r="G97" s="11" t="b">
        <v>0</v>
      </c>
      <c r="H97" s="11" t="b">
        <v>0</v>
      </c>
      <c r="I97" s="11" t="b">
        <v>0</v>
      </c>
      <c r="J97" s="11" t="b">
        <v>0</v>
      </c>
      <c r="K97" s="11" t="b">
        <v>0</v>
      </c>
      <c r="L97" s="11" t="b">
        <v>0</v>
      </c>
      <c r="M97" s="16" t="s">
        <v>454</v>
      </c>
    </row>
    <row r="98" spans="1:13">
      <c r="A98" s="13" t="s">
        <v>635</v>
      </c>
      <c r="B98" s="11" t="b">
        <v>1</v>
      </c>
      <c r="C98" s="11" t="b">
        <v>1</v>
      </c>
      <c r="D98" s="11" t="b">
        <v>1</v>
      </c>
      <c r="E98" s="11" t="b">
        <v>0</v>
      </c>
      <c r="F98" s="11" t="b">
        <v>1</v>
      </c>
      <c r="G98" s="11" t="b">
        <v>0</v>
      </c>
      <c r="H98" s="11" t="b">
        <v>0</v>
      </c>
      <c r="I98" s="11" t="b">
        <v>0</v>
      </c>
      <c r="J98" s="11" t="b">
        <v>0</v>
      </c>
      <c r="K98" s="11" t="b">
        <v>0</v>
      </c>
      <c r="L98" s="11" t="b">
        <v>0</v>
      </c>
      <c r="M98" s="16" t="s">
        <v>637</v>
      </c>
    </row>
    <row r="99" spans="1:13">
      <c r="A99" s="13" t="s">
        <v>54</v>
      </c>
      <c r="B99" s="11" t="b">
        <v>1</v>
      </c>
      <c r="C99" s="11" t="b">
        <v>1</v>
      </c>
      <c r="D99" s="11" t="b">
        <v>1</v>
      </c>
      <c r="E99" s="11" t="b">
        <v>0</v>
      </c>
      <c r="F99" s="11" t="b">
        <v>1</v>
      </c>
      <c r="G99" s="11" t="b">
        <v>0</v>
      </c>
      <c r="H99" s="11" t="b">
        <v>0</v>
      </c>
      <c r="I99" s="11" t="b">
        <v>0</v>
      </c>
      <c r="J99" s="11" t="b">
        <v>0</v>
      </c>
      <c r="K99" s="11" t="b">
        <v>0</v>
      </c>
      <c r="L99" s="11" t="b">
        <v>0</v>
      </c>
      <c r="M99" s="16" t="s">
        <v>422</v>
      </c>
    </row>
    <row r="100" spans="1:13">
      <c r="A100" s="13" t="s">
        <v>52</v>
      </c>
      <c r="B100" s="11" t="b">
        <v>1</v>
      </c>
      <c r="C100" s="11" t="b">
        <v>1</v>
      </c>
      <c r="D100" s="11" t="b">
        <v>1</v>
      </c>
      <c r="E100" s="11" t="b">
        <v>0</v>
      </c>
      <c r="F100" s="11" t="b">
        <v>1</v>
      </c>
      <c r="G100" s="11" t="b">
        <v>0</v>
      </c>
      <c r="H100" s="11" t="b">
        <v>0</v>
      </c>
      <c r="I100" s="11" t="b">
        <v>1</v>
      </c>
      <c r="J100" s="11" t="b">
        <v>0</v>
      </c>
      <c r="K100" s="11" t="b">
        <v>0</v>
      </c>
      <c r="L100" s="11" t="b">
        <v>0</v>
      </c>
      <c r="M100" s="16" t="s">
        <v>423</v>
      </c>
    </row>
    <row r="101" spans="1:13">
      <c r="A101" s="13" t="s">
        <v>55</v>
      </c>
      <c r="B101" s="11" t="b">
        <v>1</v>
      </c>
      <c r="C101" s="11" t="b">
        <v>1</v>
      </c>
      <c r="D101" s="11" t="b">
        <v>1</v>
      </c>
      <c r="E101" s="11" t="b">
        <v>0</v>
      </c>
      <c r="F101" s="11" t="b">
        <v>1</v>
      </c>
      <c r="G101" s="11" t="b">
        <v>0</v>
      </c>
      <c r="H101" s="11" t="b">
        <v>0</v>
      </c>
      <c r="I101" s="11" t="b">
        <v>0</v>
      </c>
      <c r="J101" s="11" t="b">
        <v>0</v>
      </c>
      <c r="K101" s="11" t="b">
        <v>0</v>
      </c>
      <c r="L101" s="11" t="b">
        <v>0</v>
      </c>
      <c r="M101" s="16" t="s">
        <v>424</v>
      </c>
    </row>
    <row r="102" spans="1:13">
      <c r="A102" s="13" t="s">
        <v>56</v>
      </c>
      <c r="B102" s="11" t="b">
        <v>1</v>
      </c>
      <c r="C102" s="11" t="b">
        <v>1</v>
      </c>
      <c r="D102" s="11" t="b">
        <v>1</v>
      </c>
      <c r="E102" s="11" t="b">
        <v>0</v>
      </c>
      <c r="F102" s="11" t="b">
        <v>1</v>
      </c>
      <c r="G102" s="11" t="b">
        <v>0</v>
      </c>
      <c r="H102" s="11" t="b">
        <v>0</v>
      </c>
      <c r="I102" s="11" t="b">
        <v>0</v>
      </c>
      <c r="J102" s="11" t="b">
        <v>0</v>
      </c>
      <c r="K102" s="11" t="b">
        <v>0</v>
      </c>
      <c r="L102" s="11" t="b">
        <v>0</v>
      </c>
      <c r="M102" s="16" t="s">
        <v>425</v>
      </c>
    </row>
    <row r="103" spans="1:13">
      <c r="A103" s="13" t="s">
        <v>57</v>
      </c>
      <c r="B103" s="11" t="b">
        <v>1</v>
      </c>
      <c r="C103" s="11" t="b">
        <v>1</v>
      </c>
      <c r="D103" s="11" t="b">
        <v>1</v>
      </c>
      <c r="E103" s="11" t="b">
        <v>1</v>
      </c>
      <c r="F103" s="11" t="b">
        <v>1</v>
      </c>
      <c r="G103" s="11" t="b">
        <v>0</v>
      </c>
      <c r="H103" s="11" t="b">
        <v>0</v>
      </c>
      <c r="I103" s="11" t="b">
        <v>0</v>
      </c>
      <c r="J103" s="11" t="b">
        <v>0</v>
      </c>
      <c r="K103" s="11" t="b">
        <v>0</v>
      </c>
      <c r="L103" s="11" t="b">
        <v>0</v>
      </c>
      <c r="M103" s="16" t="s">
        <v>1515</v>
      </c>
    </row>
    <row r="104" spans="1:13">
      <c r="A104" s="13" t="s">
        <v>2702</v>
      </c>
      <c r="B104" s="11" t="b">
        <v>1</v>
      </c>
      <c r="C104" s="11" t="b">
        <v>1</v>
      </c>
      <c r="D104" s="11" t="b">
        <v>1</v>
      </c>
      <c r="E104" s="11" t="b">
        <v>1</v>
      </c>
      <c r="F104" s="11" t="b">
        <v>1</v>
      </c>
      <c r="G104" s="11" t="b">
        <v>0</v>
      </c>
      <c r="H104" s="11" t="b">
        <v>0</v>
      </c>
      <c r="I104" s="11" t="b">
        <v>0</v>
      </c>
      <c r="J104" s="11" t="b">
        <v>0</v>
      </c>
      <c r="K104" s="11" t="b">
        <v>0</v>
      </c>
      <c r="L104" s="11" t="b">
        <v>0</v>
      </c>
      <c r="M104" s="16" t="s">
        <v>1515</v>
      </c>
    </row>
    <row r="105" spans="1:13">
      <c r="A105" s="13" t="s">
        <v>58</v>
      </c>
      <c r="B105" s="11" t="b">
        <v>1</v>
      </c>
      <c r="C105" s="11" t="b">
        <v>1</v>
      </c>
      <c r="D105" s="11" t="b">
        <v>1</v>
      </c>
      <c r="E105" s="11" t="b">
        <v>0</v>
      </c>
      <c r="F105" s="11" t="b">
        <v>1</v>
      </c>
      <c r="G105" s="11" t="b">
        <v>0</v>
      </c>
      <c r="H105" s="11" t="b">
        <v>0</v>
      </c>
      <c r="I105" s="11" t="b">
        <v>0</v>
      </c>
      <c r="J105" s="11" t="b">
        <v>0</v>
      </c>
      <c r="K105" s="11" t="b">
        <v>0</v>
      </c>
      <c r="L105" s="11" t="b">
        <v>0</v>
      </c>
      <c r="M105" s="16" t="s">
        <v>426</v>
      </c>
    </row>
    <row r="106" spans="1:13">
      <c r="A106" s="13" t="s">
        <v>1516</v>
      </c>
      <c r="B106" s="11" t="b">
        <v>1</v>
      </c>
      <c r="C106" s="11" t="b">
        <v>1</v>
      </c>
      <c r="D106" s="11" t="b">
        <v>1</v>
      </c>
      <c r="E106" s="11" t="b">
        <v>0</v>
      </c>
      <c r="F106" s="11" t="b">
        <v>1</v>
      </c>
      <c r="G106" s="11" t="b">
        <v>0</v>
      </c>
      <c r="H106" s="11" t="b">
        <v>0</v>
      </c>
      <c r="I106" s="11" t="b">
        <v>0</v>
      </c>
      <c r="J106" s="11" t="b">
        <v>0</v>
      </c>
      <c r="K106" s="11" t="b">
        <v>0</v>
      </c>
      <c r="L106" s="11" t="b">
        <v>0</v>
      </c>
      <c r="M106" s="16" t="s">
        <v>1517</v>
      </c>
    </row>
    <row r="107" spans="1:13">
      <c r="A107" s="13" t="s">
        <v>1979</v>
      </c>
      <c r="B107" s="11" t="b">
        <v>1</v>
      </c>
      <c r="C107" s="11" t="b">
        <v>0</v>
      </c>
      <c r="D107" s="11" t="b">
        <v>0</v>
      </c>
      <c r="E107" s="11" t="b">
        <v>0</v>
      </c>
      <c r="F107" s="11" t="b">
        <v>0</v>
      </c>
      <c r="G107" s="11" t="b">
        <v>0</v>
      </c>
      <c r="H107" s="11" t="b">
        <v>0</v>
      </c>
      <c r="I107" s="11" t="b">
        <v>0</v>
      </c>
      <c r="J107" s="11" t="b">
        <v>0</v>
      </c>
      <c r="K107" s="11" t="b">
        <v>0</v>
      </c>
      <c r="L107" s="11" t="b">
        <v>1</v>
      </c>
      <c r="M107" s="16" t="s">
        <v>1980</v>
      </c>
    </row>
    <row r="108" spans="1:13">
      <c r="A108" s="13" t="s">
        <v>2185</v>
      </c>
      <c r="B108" s="11" t="b">
        <v>1</v>
      </c>
      <c r="C108" s="11" t="b">
        <v>0</v>
      </c>
      <c r="D108" s="11" t="b">
        <v>0</v>
      </c>
      <c r="E108" s="11" t="b">
        <v>0</v>
      </c>
      <c r="F108" s="11" t="b">
        <v>0</v>
      </c>
      <c r="G108" s="11" t="b">
        <v>0</v>
      </c>
      <c r="H108" s="11" t="b">
        <v>0</v>
      </c>
      <c r="I108" s="11" t="b">
        <v>0</v>
      </c>
      <c r="J108" s="11" t="b">
        <v>0</v>
      </c>
      <c r="K108" s="11" t="b">
        <v>0</v>
      </c>
      <c r="L108" s="11" t="b">
        <v>1</v>
      </c>
      <c r="M108" s="16" t="s">
        <v>2187</v>
      </c>
    </row>
    <row r="109" spans="1:13">
      <c r="A109" s="13" t="s">
        <v>2410</v>
      </c>
      <c r="B109" s="11" t="b">
        <v>1</v>
      </c>
      <c r="C109" s="11" t="b">
        <v>0</v>
      </c>
      <c r="D109" s="11" t="b">
        <v>0</v>
      </c>
      <c r="E109" s="11" t="b">
        <v>0</v>
      </c>
      <c r="F109" s="11" t="b">
        <v>0</v>
      </c>
      <c r="G109" s="11" t="b">
        <v>0</v>
      </c>
      <c r="H109" s="11" t="b">
        <v>0</v>
      </c>
      <c r="I109" s="11" t="b">
        <v>0</v>
      </c>
      <c r="J109" s="11" t="b">
        <v>0</v>
      </c>
      <c r="K109" s="11" t="b">
        <v>0</v>
      </c>
      <c r="L109" s="11" t="b">
        <v>1</v>
      </c>
      <c r="M109" s="16" t="s">
        <v>2413</v>
      </c>
    </row>
    <row r="110" spans="1:13">
      <c r="A110" s="13" t="s">
        <v>2411</v>
      </c>
      <c r="B110" s="11" t="b">
        <v>1</v>
      </c>
      <c r="C110" s="11" t="b">
        <v>0</v>
      </c>
      <c r="D110" s="11" t="b">
        <v>0</v>
      </c>
      <c r="E110" s="11" t="b">
        <v>0</v>
      </c>
      <c r="F110" s="11" t="b">
        <v>0</v>
      </c>
      <c r="G110" s="11" t="b">
        <v>0</v>
      </c>
      <c r="H110" s="11" t="b">
        <v>0</v>
      </c>
      <c r="I110" s="11" t="b">
        <v>0</v>
      </c>
      <c r="J110" s="11" t="b">
        <v>0</v>
      </c>
      <c r="K110" s="11" t="b">
        <v>0</v>
      </c>
      <c r="L110" s="11" t="b">
        <v>1</v>
      </c>
      <c r="M110" s="16" t="s">
        <v>2414</v>
      </c>
    </row>
    <row r="111" spans="1:13">
      <c r="A111" s="13" t="s">
        <v>2412</v>
      </c>
      <c r="B111" s="11" t="b">
        <v>1</v>
      </c>
      <c r="C111" s="11" t="b">
        <v>0</v>
      </c>
      <c r="D111" s="11" t="b">
        <v>0</v>
      </c>
      <c r="E111" s="11" t="b">
        <v>0</v>
      </c>
      <c r="F111" s="11" t="b">
        <v>0</v>
      </c>
      <c r="G111" s="11" t="b">
        <v>0</v>
      </c>
      <c r="H111" s="11" t="b">
        <v>0</v>
      </c>
      <c r="I111" s="11" t="b">
        <v>0</v>
      </c>
      <c r="J111" s="11" t="b">
        <v>0</v>
      </c>
      <c r="K111" s="11" t="b">
        <v>0</v>
      </c>
      <c r="L111" s="11" t="b">
        <v>1</v>
      </c>
      <c r="M111" s="16" t="s">
        <v>2415</v>
      </c>
    </row>
    <row r="112" spans="1:13">
      <c r="A112" s="13" t="s">
        <v>2186</v>
      </c>
      <c r="B112" s="11" t="b">
        <v>1</v>
      </c>
      <c r="C112" s="11" t="b">
        <v>0</v>
      </c>
      <c r="D112" s="11" t="b">
        <v>0</v>
      </c>
      <c r="E112" s="11" t="b">
        <v>0</v>
      </c>
      <c r="F112" s="11" t="b">
        <v>0</v>
      </c>
      <c r="G112" s="11" t="b">
        <v>0</v>
      </c>
      <c r="H112" s="11" t="b">
        <v>0</v>
      </c>
      <c r="I112" s="11" t="b">
        <v>0</v>
      </c>
      <c r="J112" s="11" t="b">
        <v>0</v>
      </c>
      <c r="K112" s="11" t="b">
        <v>0</v>
      </c>
      <c r="L112" s="11" t="b">
        <v>1</v>
      </c>
      <c r="M112" s="16" t="s">
        <v>2188</v>
      </c>
    </row>
  </sheetData>
  <autoFilter ref="A2:M107" xr:uid="{7A02DDC9-E0E8-48BF-8BE6-D6DD57F6C67D}"/>
  <conditionalFormatting sqref="B3:L112">
    <cfRule type="cellIs" dxfId="49"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RV844"/>
  <sheetViews>
    <sheetView zoomScale="84" zoomScaleNormal="84" workbookViewId="0">
      <pane xSplit="8" ySplit="4" topLeftCell="I175" activePane="bottomRight" state="frozen"/>
      <selection pane="topRight" activeCell="I1" sqref="I1"/>
      <selection pane="bottomLeft" activeCell="A5" sqref="A5"/>
      <selection pane="bottomRight" activeCell="I195" sqref="I195"/>
    </sheetView>
  </sheetViews>
  <sheetFormatPr defaultRowHeight="14.5" outlineLevelRow="1"/>
  <cols>
    <col min="3" max="3" width="22.54296875" bestFit="1" customWidth="1"/>
    <col min="7" max="7" width="17.26953125" customWidth="1"/>
    <col min="9" max="9" width="24.54296875" customWidth="1"/>
  </cols>
  <sheetData>
    <row r="1" spans="1:130">
      <c r="G1" s="25"/>
    </row>
    <row r="2" spans="1:130">
      <c r="B2" t="s">
        <v>1137</v>
      </c>
      <c r="G2" s="25"/>
    </row>
    <row r="3" spans="1:130">
      <c r="B3" s="112" t="s">
        <v>1</v>
      </c>
      <c r="C3" s="113" t="s">
        <v>2</v>
      </c>
      <c r="D3" s="113"/>
      <c r="G3" s="474" t="s">
        <v>1545</v>
      </c>
      <c r="H3" s="207" t="s">
        <v>1</v>
      </c>
      <c r="I3" s="208" t="s">
        <v>2</v>
      </c>
      <c r="J3" s="208" t="s">
        <v>3</v>
      </c>
      <c r="K3" s="208" t="s">
        <v>4</v>
      </c>
    </row>
    <row r="4" spans="1:130">
      <c r="B4" s="114" t="s">
        <v>16</v>
      </c>
      <c r="C4" s="27"/>
      <c r="D4" s="115"/>
      <c r="G4" s="25"/>
      <c r="H4" s="114" t="s">
        <v>16</v>
      </c>
      <c r="I4" s="115"/>
      <c r="J4" s="115"/>
      <c r="K4" s="296" t="s">
        <v>1132</v>
      </c>
    </row>
    <row r="5" spans="1:130">
      <c r="B5" s="114" t="s">
        <v>16</v>
      </c>
      <c r="C5" s="116" t="s">
        <v>1148</v>
      </c>
      <c r="D5" s="116"/>
      <c r="E5" s="196"/>
      <c r="F5" s="196"/>
      <c r="G5" s="486"/>
      <c r="H5" s="114" t="s">
        <v>16</v>
      </c>
      <c r="I5" s="473" t="s">
        <v>1148</v>
      </c>
      <c r="J5" s="115"/>
      <c r="K5" s="296"/>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c r="BE5" s="27"/>
      <c r="BF5" s="27"/>
      <c r="BG5" s="27"/>
      <c r="BH5" s="27"/>
      <c r="BI5" s="27"/>
      <c r="BJ5" s="27"/>
      <c r="BK5" s="27"/>
      <c r="BL5" s="27"/>
      <c r="BM5" s="27"/>
      <c r="BN5" s="27"/>
      <c r="BO5" s="27"/>
      <c r="BP5" s="27"/>
      <c r="BQ5" s="27"/>
      <c r="BR5" s="27"/>
      <c r="BS5" s="27"/>
      <c r="BT5" s="27"/>
      <c r="BU5" s="27"/>
      <c r="BV5" s="27"/>
      <c r="BW5" s="27"/>
      <c r="BX5" s="27"/>
      <c r="BY5" s="27"/>
      <c r="BZ5" s="27"/>
      <c r="CA5" s="27"/>
      <c r="CB5" s="27"/>
      <c r="CC5" s="27"/>
      <c r="CD5" s="27"/>
      <c r="CE5" s="27"/>
      <c r="CF5" s="27"/>
      <c r="CG5" s="27"/>
      <c r="CH5" s="27"/>
      <c r="CI5" s="27"/>
      <c r="CJ5" s="27"/>
      <c r="CK5" s="27"/>
      <c r="CL5" s="27"/>
      <c r="CM5" s="27"/>
      <c r="CN5" s="27"/>
      <c r="CO5" s="27"/>
      <c r="CP5" s="27"/>
      <c r="CQ5" s="27"/>
      <c r="CR5" s="27"/>
      <c r="CS5" s="27"/>
      <c r="CT5" s="27"/>
      <c r="CU5" s="27"/>
      <c r="CV5" s="27"/>
      <c r="CW5" s="27"/>
      <c r="CX5" s="27"/>
      <c r="CY5" s="27"/>
      <c r="CZ5" s="27"/>
      <c r="DA5" s="27"/>
      <c r="DB5" s="27"/>
      <c r="DC5" s="27"/>
      <c r="DD5" s="27"/>
      <c r="DE5" s="27"/>
      <c r="DF5" s="27"/>
      <c r="DG5" s="27"/>
      <c r="DH5" s="27"/>
      <c r="DI5" s="27"/>
      <c r="DJ5" s="27"/>
      <c r="DK5" s="27"/>
      <c r="DL5" s="27"/>
      <c r="DM5" s="27"/>
      <c r="DN5" s="27"/>
      <c r="DO5" s="27"/>
      <c r="DP5" s="27"/>
      <c r="DQ5" s="27"/>
      <c r="DR5" s="27"/>
      <c r="DS5" s="27"/>
      <c r="DT5" s="27"/>
      <c r="DU5" s="27"/>
      <c r="DV5" s="27"/>
      <c r="DW5" s="27"/>
      <c r="DX5" s="27"/>
      <c r="DY5" s="27"/>
      <c r="DZ5" s="27"/>
    </row>
    <row r="6" spans="1:130" outlineLevel="1">
      <c r="A6" s="18">
        <f t="shared" ref="A6:A14" si="0">IF($C6="","blank",MATCH($C6,$I$5:$I$266,0))</f>
        <v>2</v>
      </c>
      <c r="B6" s="18" t="s">
        <v>10</v>
      </c>
      <c r="C6" s="116" t="s">
        <v>636</v>
      </c>
      <c r="D6" s="116"/>
      <c r="E6" s="196"/>
      <c r="F6" s="196"/>
      <c r="G6" s="486"/>
      <c r="H6" s="18" t="s">
        <v>10</v>
      </c>
      <c r="I6" s="116" t="s">
        <v>636</v>
      </c>
      <c r="J6" s="115"/>
      <c r="K6" s="29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c r="BS6" s="27"/>
      <c r="BT6" s="27"/>
      <c r="BU6" s="27"/>
      <c r="BV6" s="27"/>
      <c r="BW6" s="27"/>
      <c r="BX6" s="27"/>
      <c r="BY6" s="27"/>
      <c r="BZ6" s="27"/>
      <c r="CA6" s="27"/>
      <c r="CB6" s="27"/>
      <c r="CC6" s="27"/>
      <c r="CD6" s="27"/>
      <c r="CE6" s="27"/>
      <c r="CF6" s="27"/>
      <c r="CG6" s="27"/>
      <c r="CH6" s="27"/>
      <c r="CI6" s="27"/>
      <c r="CJ6" s="27"/>
      <c r="CK6" s="27"/>
      <c r="CL6" s="27"/>
      <c r="CM6" s="27"/>
      <c r="CN6" s="27"/>
      <c r="CO6" s="27"/>
      <c r="CP6" s="27"/>
      <c r="CQ6" s="27"/>
      <c r="CR6" s="27"/>
      <c r="CS6" s="27"/>
      <c r="CT6" s="27"/>
      <c r="CU6" s="27"/>
      <c r="CV6" s="27"/>
      <c r="CW6" s="27"/>
      <c r="CX6" s="27"/>
      <c r="CY6" s="27"/>
      <c r="CZ6" s="27"/>
      <c r="DA6" s="27"/>
      <c r="DB6" s="27"/>
      <c r="DC6" s="27"/>
      <c r="DD6" s="27"/>
      <c r="DE6" s="27"/>
      <c r="DF6" s="27"/>
      <c r="DG6" s="27"/>
      <c r="DH6" s="27"/>
      <c r="DI6" s="27"/>
      <c r="DJ6" s="27"/>
      <c r="DK6" s="27"/>
      <c r="DL6" s="27"/>
      <c r="DM6" s="27"/>
      <c r="DN6" s="27"/>
      <c r="DO6" s="27"/>
      <c r="DP6" s="27"/>
      <c r="DQ6" s="27"/>
      <c r="DR6" s="27"/>
      <c r="DS6" s="27"/>
      <c r="DT6" s="27"/>
      <c r="DU6" s="27"/>
      <c r="DV6" s="27"/>
      <c r="DW6" s="27"/>
      <c r="DX6" s="27"/>
      <c r="DY6" s="27"/>
      <c r="DZ6" s="27"/>
    </row>
    <row r="7" spans="1:130" outlineLevel="1">
      <c r="A7" s="18">
        <f t="shared" si="0"/>
        <v>3</v>
      </c>
      <c r="B7" s="18" t="s">
        <v>10</v>
      </c>
      <c r="C7" s="116" t="s">
        <v>22</v>
      </c>
      <c r="D7" s="439"/>
      <c r="E7" s="196"/>
      <c r="F7" s="196"/>
      <c r="G7" s="486"/>
      <c r="H7" s="18" t="s">
        <v>10</v>
      </c>
      <c r="I7" s="116" t="s">
        <v>22</v>
      </c>
      <c r="J7" s="115"/>
      <c r="K7" s="29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row>
    <row r="8" spans="1:130" outlineLevel="1">
      <c r="A8" s="18">
        <f t="shared" si="0"/>
        <v>4</v>
      </c>
      <c r="B8" s="18" t="s">
        <v>10</v>
      </c>
      <c r="C8" s="116" t="s">
        <v>1829</v>
      </c>
      <c r="D8" s="439"/>
      <c r="E8" s="196"/>
      <c r="F8" s="196"/>
      <c r="G8" s="486"/>
      <c r="H8" s="18" t="s">
        <v>10</v>
      </c>
      <c r="I8" s="116" t="s">
        <v>1829</v>
      </c>
      <c r="J8" s="115"/>
      <c r="K8" s="29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row>
    <row r="9" spans="1:130" outlineLevel="1">
      <c r="A9" s="18">
        <f t="shared" si="0"/>
        <v>5</v>
      </c>
      <c r="B9" s="18" t="s">
        <v>10</v>
      </c>
      <c r="C9" s="116" t="s">
        <v>462</v>
      </c>
      <c r="D9" s="116"/>
      <c r="E9" s="196"/>
      <c r="F9" s="196"/>
      <c r="G9" s="486"/>
      <c r="H9" s="18" t="s">
        <v>10</v>
      </c>
      <c r="I9" s="116" t="s">
        <v>462</v>
      </c>
      <c r="J9" s="115"/>
      <c r="K9" s="29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row>
    <row r="10" spans="1:130" outlineLevel="1">
      <c r="A10" s="18">
        <f t="shared" si="0"/>
        <v>6</v>
      </c>
      <c r="B10" s="18" t="s">
        <v>10</v>
      </c>
      <c r="C10" s="116" t="s">
        <v>184</v>
      </c>
      <c r="D10" s="116"/>
      <c r="E10" s="196"/>
      <c r="F10" s="196"/>
      <c r="G10" s="486"/>
      <c r="H10" s="18" t="s">
        <v>10</v>
      </c>
      <c r="I10" s="116" t="s">
        <v>184</v>
      </c>
      <c r="J10" s="115"/>
      <c r="K10" s="29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row>
    <row r="11" spans="1:130" outlineLevel="1">
      <c r="A11" s="18">
        <f t="shared" si="0"/>
        <v>7</v>
      </c>
      <c r="B11" s="18" t="s">
        <v>10</v>
      </c>
      <c r="C11" s="116" t="s">
        <v>1136</v>
      </c>
      <c r="D11" s="116"/>
      <c r="E11" s="196"/>
      <c r="F11" s="196"/>
      <c r="G11" s="486"/>
      <c r="H11" s="18" t="s">
        <v>10</v>
      </c>
      <c r="I11" s="116" t="s">
        <v>1136</v>
      </c>
      <c r="J11" s="115"/>
      <c r="K11" s="29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row>
    <row r="12" spans="1:130">
      <c r="A12" s="18">
        <f t="shared" si="0"/>
        <v>8</v>
      </c>
      <c r="B12" s="18" t="s">
        <v>16</v>
      </c>
      <c r="C12" s="116" t="s">
        <v>1149</v>
      </c>
      <c r="D12" s="116"/>
      <c r="E12" s="196"/>
      <c r="F12" s="196"/>
      <c r="G12" s="486"/>
      <c r="H12" s="114" t="s">
        <v>16</v>
      </c>
      <c r="I12" s="473" t="s">
        <v>1149</v>
      </c>
      <c r="J12" s="115"/>
      <c r="K12" s="296"/>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row>
    <row r="13" spans="1:130" outlineLevel="1">
      <c r="A13" s="18">
        <f t="shared" si="0"/>
        <v>9</v>
      </c>
      <c r="B13" s="18" t="s">
        <v>10</v>
      </c>
      <c r="C13" s="116" t="s">
        <v>21</v>
      </c>
      <c r="D13" s="116"/>
      <c r="E13" s="196"/>
      <c r="F13" s="196"/>
      <c r="G13" s="486" t="s">
        <v>1595</v>
      </c>
      <c r="H13" s="18" t="s">
        <v>10</v>
      </c>
      <c r="I13" s="116" t="s">
        <v>21</v>
      </c>
      <c r="J13" s="115"/>
      <c r="K13" s="29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row>
    <row r="14" spans="1:130" outlineLevel="1">
      <c r="A14" s="18">
        <f t="shared" si="0"/>
        <v>19</v>
      </c>
      <c r="B14" s="18" t="s">
        <v>10</v>
      </c>
      <c r="C14" s="116" t="s">
        <v>673</v>
      </c>
      <c r="D14" s="116"/>
      <c r="E14" s="196"/>
      <c r="F14" s="196"/>
      <c r="G14" s="486" t="s">
        <v>1595</v>
      </c>
      <c r="H14" s="18" t="s">
        <v>10</v>
      </c>
      <c r="I14" s="116" t="s">
        <v>1146</v>
      </c>
      <c r="J14" s="115"/>
      <c r="K14" s="29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row>
    <row r="15" spans="1:130" outlineLevel="1">
      <c r="A15" s="18"/>
      <c r="B15" s="18"/>
      <c r="C15" s="116"/>
      <c r="D15" s="116"/>
      <c r="E15" s="196"/>
      <c r="F15" s="196"/>
      <c r="G15" s="486"/>
      <c r="H15" s="18" t="s">
        <v>10</v>
      </c>
      <c r="I15" s="116" t="s">
        <v>2157</v>
      </c>
      <c r="J15" s="115"/>
      <c r="K15" s="29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row>
    <row r="16" spans="1:130" outlineLevel="1">
      <c r="A16" s="18"/>
      <c r="B16" s="18"/>
      <c r="C16" s="116"/>
      <c r="D16" s="116"/>
      <c r="E16" s="196"/>
      <c r="F16" s="196"/>
      <c r="G16" s="486"/>
      <c r="H16" s="18" t="s">
        <v>10</v>
      </c>
      <c r="I16" s="116" t="s">
        <v>2159</v>
      </c>
      <c r="J16" s="115"/>
      <c r="K16" s="29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row>
    <row r="17" spans="1:130" outlineLevel="1">
      <c r="A17" s="18"/>
      <c r="B17" s="18"/>
      <c r="C17" s="116"/>
      <c r="D17" s="116"/>
      <c r="E17" s="196"/>
      <c r="F17" s="196"/>
      <c r="G17" s="486"/>
      <c r="H17" s="18" t="s">
        <v>10</v>
      </c>
      <c r="I17" s="116" t="s">
        <v>2177</v>
      </c>
      <c r="J17" s="115"/>
      <c r="K17" s="29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row>
    <row r="18" spans="1:130" outlineLevel="1">
      <c r="A18" s="18"/>
      <c r="B18" s="18"/>
      <c r="C18" s="116"/>
      <c r="D18" s="116"/>
      <c r="E18" s="196"/>
      <c r="F18" s="196"/>
      <c r="G18" s="486"/>
      <c r="H18" s="18" t="s">
        <v>10</v>
      </c>
      <c r="I18" s="116" t="s">
        <v>2161</v>
      </c>
      <c r="J18" s="115"/>
      <c r="K18" s="29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row>
    <row r="19" spans="1:130" outlineLevel="1">
      <c r="A19" s="18">
        <f>IF($C19="","blank",MATCH($C19,$I$5:$I$266,0))</f>
        <v>20</v>
      </c>
      <c r="B19" s="18" t="s">
        <v>10</v>
      </c>
      <c r="C19" s="116" t="s">
        <v>776</v>
      </c>
      <c r="D19" s="116"/>
      <c r="E19" s="196"/>
      <c r="F19" s="196"/>
      <c r="G19" s="486" t="s">
        <v>1595</v>
      </c>
      <c r="H19" s="18" t="s">
        <v>10</v>
      </c>
      <c r="I19" s="116" t="s">
        <v>1139</v>
      </c>
      <c r="J19" s="115"/>
      <c r="K19" s="297" t="s">
        <v>1140</v>
      </c>
      <c r="L19" s="297" t="s">
        <v>1141</v>
      </c>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row>
    <row r="20" spans="1:130" outlineLevel="1">
      <c r="A20" s="18"/>
      <c r="B20" s="18"/>
      <c r="C20" s="116"/>
      <c r="D20" s="116"/>
      <c r="E20" s="196"/>
      <c r="F20" s="196"/>
      <c r="G20" s="486"/>
      <c r="H20" s="18" t="s">
        <v>10</v>
      </c>
      <c r="I20" s="116" t="s">
        <v>2162</v>
      </c>
      <c r="J20" s="115"/>
      <c r="K20" s="297"/>
      <c r="L20" s="29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row>
    <row r="21" spans="1:130" outlineLevel="1">
      <c r="A21" s="18"/>
      <c r="B21" s="18"/>
      <c r="C21" s="116"/>
      <c r="D21" s="116"/>
      <c r="E21" s="196"/>
      <c r="F21" s="196"/>
      <c r="G21" s="486"/>
      <c r="H21" s="18" t="s">
        <v>10</v>
      </c>
      <c r="I21" s="116" t="s">
        <v>2163</v>
      </c>
      <c r="J21" s="115"/>
      <c r="K21" s="297"/>
      <c r="L21" s="29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row>
    <row r="22" spans="1:130" outlineLevel="1">
      <c r="A22" s="18"/>
      <c r="B22" s="18"/>
      <c r="C22" s="116"/>
      <c r="D22" s="116"/>
      <c r="E22" s="196"/>
      <c r="F22" s="196"/>
      <c r="G22" s="486"/>
      <c r="H22" s="18" t="s">
        <v>10</v>
      </c>
      <c r="I22" s="116" t="s">
        <v>2164</v>
      </c>
      <c r="J22" s="115"/>
      <c r="K22" s="297"/>
      <c r="L22" s="29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row>
    <row r="23" spans="1:130" outlineLevel="1">
      <c r="A23" s="18">
        <f t="shared" ref="A23:A42" si="1">IF($C23="","blank",MATCH($C23,$I$5:$I$266,0))</f>
        <v>23</v>
      </c>
      <c r="B23" s="18" t="s">
        <v>10</v>
      </c>
      <c r="C23" s="116" t="s">
        <v>1161</v>
      </c>
      <c r="D23" s="116"/>
      <c r="E23" s="196"/>
      <c r="F23" s="196"/>
      <c r="G23" s="486" t="s">
        <v>1595</v>
      </c>
      <c r="H23" s="18" t="s">
        <v>10</v>
      </c>
      <c r="I23" s="116" t="s">
        <v>673</v>
      </c>
      <c r="J23" s="115"/>
      <c r="K23" s="29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row>
    <row r="24" spans="1:130" outlineLevel="1">
      <c r="A24" s="18">
        <f t="shared" si="1"/>
        <v>30</v>
      </c>
      <c r="B24" s="18" t="s">
        <v>10</v>
      </c>
      <c r="C24" s="116" t="s">
        <v>733</v>
      </c>
      <c r="D24" s="116"/>
      <c r="E24" s="196"/>
      <c r="F24" s="196"/>
      <c r="G24" s="486" t="s">
        <v>1567</v>
      </c>
      <c r="H24" s="18" t="s">
        <v>10</v>
      </c>
      <c r="I24" s="116" t="s">
        <v>776</v>
      </c>
      <c r="J24" s="115"/>
      <c r="K24" s="29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row>
    <row r="25" spans="1:130" outlineLevel="1">
      <c r="A25" s="18">
        <f t="shared" si="1"/>
        <v>30</v>
      </c>
      <c r="B25" s="18" t="s">
        <v>10</v>
      </c>
      <c r="C25" s="116" t="s">
        <v>733</v>
      </c>
      <c r="D25" s="116"/>
      <c r="E25" s="196"/>
      <c r="F25" s="196"/>
      <c r="G25" s="486"/>
      <c r="H25" s="18" t="s">
        <v>10</v>
      </c>
      <c r="I25" s="116" t="s">
        <v>1951</v>
      </c>
      <c r="J25" s="115"/>
      <c r="K25" s="29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row>
    <row r="26" spans="1:130" outlineLevel="1">
      <c r="A26" s="18">
        <f t="shared" si="1"/>
        <v>30</v>
      </c>
      <c r="B26" s="18" t="s">
        <v>10</v>
      </c>
      <c r="C26" s="116" t="s">
        <v>733</v>
      </c>
      <c r="D26" s="116"/>
      <c r="E26" s="196"/>
      <c r="F26" s="196"/>
      <c r="G26" s="486"/>
      <c r="H26" s="18" t="s">
        <v>10</v>
      </c>
      <c r="I26" s="116" t="s">
        <v>1952</v>
      </c>
      <c r="J26" s="115"/>
      <c r="K26" s="29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row>
    <row r="27" spans="1:130" outlineLevel="1">
      <c r="A27" s="18" t="e">
        <f t="shared" si="1"/>
        <v>#N/A</v>
      </c>
      <c r="B27" s="18" t="s">
        <v>16</v>
      </c>
      <c r="C27" s="116" t="s">
        <v>1150</v>
      </c>
      <c r="D27" s="116"/>
      <c r="E27" s="196"/>
      <c r="F27" s="196"/>
      <c r="G27" s="486"/>
      <c r="H27" s="18" t="s">
        <v>10</v>
      </c>
      <c r="I27" s="116" t="s">
        <v>1161</v>
      </c>
      <c r="J27" s="115"/>
      <c r="K27" s="29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row>
    <row r="28" spans="1:130" outlineLevel="1">
      <c r="A28" s="18">
        <f t="shared" si="1"/>
        <v>31</v>
      </c>
      <c r="B28" s="18" t="s">
        <v>10</v>
      </c>
      <c r="C28" s="116" t="s">
        <v>20</v>
      </c>
      <c r="D28" s="116"/>
      <c r="E28" s="196"/>
      <c r="F28" s="196"/>
      <c r="G28" s="486"/>
      <c r="H28" s="18" t="s">
        <v>10</v>
      </c>
      <c r="I28" s="116" t="s">
        <v>1162</v>
      </c>
      <c r="J28" s="115"/>
      <c r="K28" s="29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row>
    <row r="29" spans="1:130" outlineLevel="1">
      <c r="A29" s="18">
        <f t="shared" si="1"/>
        <v>31</v>
      </c>
      <c r="B29" s="18" t="s">
        <v>10</v>
      </c>
      <c r="C29" s="116" t="s">
        <v>20</v>
      </c>
      <c r="D29" s="116"/>
      <c r="E29" s="196"/>
      <c r="F29" s="196"/>
      <c r="G29" s="486"/>
      <c r="H29" s="18" t="s">
        <v>10</v>
      </c>
      <c r="I29" s="116" t="s">
        <v>1163</v>
      </c>
      <c r="J29" s="115"/>
      <c r="K29" s="29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row>
    <row r="30" spans="1:130" outlineLevel="1">
      <c r="A30" s="18">
        <f t="shared" si="1"/>
        <v>31</v>
      </c>
      <c r="B30" s="18" t="s">
        <v>10</v>
      </c>
      <c r="C30" s="116" t="s">
        <v>20</v>
      </c>
      <c r="D30" s="116"/>
      <c r="E30" s="196"/>
      <c r="F30" s="196"/>
      <c r="G30" s="486"/>
      <c r="H30" s="18" t="s">
        <v>10</v>
      </c>
      <c r="I30" s="116" t="s">
        <v>1399</v>
      </c>
      <c r="J30" s="115"/>
      <c r="K30" s="29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row>
    <row r="31" spans="1:130" outlineLevel="1">
      <c r="A31" s="18">
        <f t="shared" si="1"/>
        <v>31</v>
      </c>
      <c r="B31" s="18" t="s">
        <v>10</v>
      </c>
      <c r="C31" s="116" t="s">
        <v>20</v>
      </c>
      <c r="D31" s="116"/>
      <c r="E31" s="196"/>
      <c r="F31" s="196"/>
      <c r="G31" s="486"/>
      <c r="H31" s="18" t="s">
        <v>10</v>
      </c>
      <c r="I31" s="116" t="s">
        <v>1400</v>
      </c>
      <c r="J31" s="115"/>
      <c r="K31" s="29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row>
    <row r="32" spans="1:130" outlineLevel="1">
      <c r="A32" s="18">
        <f t="shared" si="1"/>
        <v>32</v>
      </c>
      <c r="B32" s="18" t="s">
        <v>10</v>
      </c>
      <c r="C32" s="116" t="s">
        <v>19</v>
      </c>
      <c r="D32" s="116"/>
      <c r="E32" s="196"/>
      <c r="F32" s="196"/>
      <c r="G32" s="486"/>
      <c r="H32" s="18" t="s">
        <v>10</v>
      </c>
      <c r="I32" s="116" t="s">
        <v>1401</v>
      </c>
      <c r="J32" s="115"/>
      <c r="K32" s="29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row>
    <row r="33" spans="1:130">
      <c r="A33" s="18">
        <f t="shared" si="1"/>
        <v>84</v>
      </c>
      <c r="B33" s="18" t="s">
        <v>0</v>
      </c>
      <c r="C33" s="116" t="s">
        <v>353</v>
      </c>
      <c r="D33" s="116"/>
      <c r="E33" s="196"/>
      <c r="F33" s="196"/>
      <c r="G33" s="486"/>
      <c r="H33" s="114" t="s">
        <v>16</v>
      </c>
      <c r="I33" s="473" t="s">
        <v>1569</v>
      </c>
      <c r="J33" s="115"/>
      <c r="K33" s="296"/>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row>
    <row r="34" spans="1:130" outlineLevel="1">
      <c r="A34" s="18">
        <f t="shared" si="1"/>
        <v>85</v>
      </c>
      <c r="B34" s="18" t="s">
        <v>0</v>
      </c>
      <c r="C34" s="116" t="s">
        <v>354</v>
      </c>
      <c r="D34" s="116"/>
      <c r="E34" s="196"/>
      <c r="F34" s="196"/>
      <c r="G34" s="486"/>
      <c r="H34" s="18" t="s">
        <v>10</v>
      </c>
      <c r="I34" s="116" t="s">
        <v>733</v>
      </c>
      <c r="J34" s="115"/>
      <c r="K34" s="297" t="s">
        <v>735</v>
      </c>
      <c r="L34" s="297" t="s">
        <v>1817</v>
      </c>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row>
    <row r="35" spans="1:130" outlineLevel="1">
      <c r="A35" s="18">
        <f t="shared" si="1"/>
        <v>86</v>
      </c>
      <c r="B35" s="18" t="s">
        <v>16</v>
      </c>
      <c r="C35" s="116" t="s">
        <v>1151</v>
      </c>
      <c r="D35" s="116"/>
      <c r="E35" s="196"/>
      <c r="F35" s="196"/>
      <c r="G35" s="486"/>
      <c r="H35" s="18" t="s">
        <v>10</v>
      </c>
      <c r="I35" s="116" t="s">
        <v>20</v>
      </c>
      <c r="J35" s="115"/>
      <c r="K35" s="297" t="s">
        <v>811</v>
      </c>
      <c r="L35" s="297" t="s">
        <v>366</v>
      </c>
      <c r="M35" s="297" t="s">
        <v>101</v>
      </c>
      <c r="N35" s="297" t="s">
        <v>735</v>
      </c>
      <c r="O35" s="297" t="s">
        <v>1817</v>
      </c>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row>
    <row r="36" spans="1:130" outlineLevel="1">
      <c r="A36" s="18">
        <f t="shared" si="1"/>
        <v>67</v>
      </c>
      <c r="B36" s="18" t="s">
        <v>10</v>
      </c>
      <c r="C36" s="116" t="s">
        <v>1286</v>
      </c>
      <c r="D36" s="116"/>
      <c r="E36" s="196"/>
      <c r="F36" s="196"/>
      <c r="G36" s="486"/>
      <c r="H36" s="18" t="s">
        <v>10</v>
      </c>
      <c r="I36" s="116" t="s">
        <v>19</v>
      </c>
      <c r="J36" s="115"/>
      <c r="K36" s="297" t="s">
        <v>368</v>
      </c>
      <c r="L36" s="297" t="s">
        <v>735</v>
      </c>
      <c r="M36" s="297" t="s">
        <v>1817</v>
      </c>
      <c r="N36" s="297" t="s">
        <v>367</v>
      </c>
      <c r="O36" s="297" t="s">
        <v>343</v>
      </c>
      <c r="P36" s="297"/>
      <c r="Q36" s="29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row>
    <row r="37" spans="1:130" outlineLevel="1">
      <c r="A37" s="18">
        <f t="shared" si="1"/>
        <v>67</v>
      </c>
      <c r="B37" s="18" t="s">
        <v>10</v>
      </c>
      <c r="C37" s="116" t="s">
        <v>1286</v>
      </c>
      <c r="D37" s="116"/>
      <c r="E37" s="196"/>
      <c r="F37" s="196"/>
      <c r="G37" s="486"/>
      <c r="H37" s="18" t="s">
        <v>10</v>
      </c>
      <c r="I37" s="116" t="s">
        <v>18</v>
      </c>
      <c r="J37" s="115"/>
      <c r="K37" s="297" t="s">
        <v>366</v>
      </c>
      <c r="L37" s="297" t="s">
        <v>735</v>
      </c>
      <c r="M37" s="297" t="s">
        <v>1817</v>
      </c>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row>
    <row r="38" spans="1:130" outlineLevel="1">
      <c r="A38" s="18">
        <f t="shared" si="1"/>
        <v>67</v>
      </c>
      <c r="B38" s="18" t="s">
        <v>10</v>
      </c>
      <c r="C38" s="116" t="s">
        <v>1286</v>
      </c>
      <c r="D38" s="116"/>
      <c r="E38" s="196"/>
      <c r="F38" s="196"/>
      <c r="G38" s="486"/>
      <c r="H38" s="18" t="s">
        <v>10</v>
      </c>
      <c r="I38" s="116" t="s">
        <v>13</v>
      </c>
      <c r="J38" s="115"/>
      <c r="K38" s="29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row>
    <row r="39" spans="1:130">
      <c r="A39" s="18">
        <f t="shared" si="1"/>
        <v>84</v>
      </c>
      <c r="B39" s="18" t="s">
        <v>0</v>
      </c>
      <c r="C39" s="116" t="s">
        <v>353</v>
      </c>
      <c r="D39" s="116"/>
      <c r="E39" s="196"/>
      <c r="F39" s="196"/>
      <c r="G39" s="486"/>
      <c r="H39" s="114" t="s">
        <v>16</v>
      </c>
      <c r="I39" s="473" t="s">
        <v>1568</v>
      </c>
      <c r="J39" s="115"/>
      <c r="K39" s="296"/>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row>
    <row r="40" spans="1:130" outlineLevel="1">
      <c r="A40" s="18">
        <f t="shared" si="1"/>
        <v>67</v>
      </c>
      <c r="B40" s="18" t="s">
        <v>10</v>
      </c>
      <c r="C40" s="116" t="s">
        <v>1286</v>
      </c>
      <c r="D40" s="116"/>
      <c r="E40" s="196"/>
      <c r="F40" s="196"/>
      <c r="G40" s="486"/>
      <c r="H40" s="18" t="s">
        <v>10</v>
      </c>
      <c r="I40" s="116" t="s">
        <v>2237</v>
      </c>
      <c r="J40" s="115"/>
      <c r="K40" s="29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row>
    <row r="41" spans="1:130" outlineLevel="1">
      <c r="A41" s="18">
        <f t="shared" si="1"/>
        <v>67</v>
      </c>
      <c r="B41" s="18" t="s">
        <v>10</v>
      </c>
      <c r="C41" s="116" t="s">
        <v>1286</v>
      </c>
      <c r="D41" s="116"/>
      <c r="E41" s="196"/>
      <c r="F41" s="196"/>
      <c r="G41" s="486"/>
      <c r="H41" s="18" t="s">
        <v>10</v>
      </c>
      <c r="I41" s="116" t="s">
        <v>1862</v>
      </c>
      <c r="J41" s="115"/>
      <c r="K41" s="29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row>
    <row r="42" spans="1:130" outlineLevel="1">
      <c r="A42" s="18">
        <f t="shared" si="1"/>
        <v>67</v>
      </c>
      <c r="B42" s="18" t="s">
        <v>10</v>
      </c>
      <c r="C42" s="116" t="s">
        <v>1286</v>
      </c>
      <c r="D42" s="116"/>
      <c r="E42" s="196"/>
      <c r="F42" s="196"/>
      <c r="G42" s="486"/>
      <c r="H42" s="18" t="s">
        <v>10</v>
      </c>
      <c r="I42" s="116" t="s">
        <v>223</v>
      </c>
      <c r="J42" s="115"/>
      <c r="K42" s="29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row>
    <row r="43" spans="1:130" outlineLevel="1">
      <c r="A43" s="18"/>
      <c r="B43" s="18"/>
      <c r="C43" s="116"/>
      <c r="D43" s="116"/>
      <c r="E43" s="196"/>
      <c r="F43" s="196"/>
      <c r="G43" s="486"/>
      <c r="H43" s="18" t="s">
        <v>10</v>
      </c>
      <c r="I43" s="116" t="s">
        <v>2084</v>
      </c>
      <c r="J43" s="115"/>
      <c r="K43" s="29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row>
    <row r="44" spans="1:130" outlineLevel="1">
      <c r="A44" s="18"/>
      <c r="B44" s="18"/>
      <c r="C44" s="116"/>
      <c r="D44" s="116"/>
      <c r="E44" s="196"/>
      <c r="F44" s="196"/>
      <c r="G44" s="486"/>
      <c r="H44" s="18" t="s">
        <v>0</v>
      </c>
      <c r="I44" s="116" t="s">
        <v>2101</v>
      </c>
      <c r="J44" s="115"/>
      <c r="K44" s="29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row>
    <row r="45" spans="1:130" outlineLevel="1">
      <c r="A45" s="18"/>
      <c r="B45" s="18"/>
      <c r="C45" s="116"/>
      <c r="D45" s="116"/>
      <c r="E45" s="196"/>
      <c r="F45" s="196"/>
      <c r="G45" s="486"/>
      <c r="H45" s="18" t="s">
        <v>0</v>
      </c>
      <c r="I45" s="116" t="s">
        <v>1999</v>
      </c>
      <c r="J45" s="115"/>
      <c r="K45" s="29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row>
    <row r="46" spans="1:130" outlineLevel="1">
      <c r="A46" s="18">
        <f>IF($C46="","blank",MATCH($C46,$I$5:$I$266,0))</f>
        <v>67</v>
      </c>
      <c r="B46" s="18" t="s">
        <v>10</v>
      </c>
      <c r="C46" s="116" t="s">
        <v>1286</v>
      </c>
      <c r="D46" s="116"/>
      <c r="E46" s="196"/>
      <c r="F46" s="196"/>
      <c r="G46" s="486"/>
      <c r="H46" s="18" t="s">
        <v>10</v>
      </c>
      <c r="I46" s="116" t="s">
        <v>1864</v>
      </c>
      <c r="J46" s="115"/>
      <c r="K46" s="297" t="s">
        <v>6</v>
      </c>
      <c r="L46" s="297" t="s">
        <v>7</v>
      </c>
      <c r="M46" s="297" t="s">
        <v>8</v>
      </c>
      <c r="N46" s="297" t="s">
        <v>159</v>
      </c>
      <c r="O46" s="297" t="s">
        <v>174</v>
      </c>
      <c r="P46" s="297" t="s">
        <v>232</v>
      </c>
      <c r="Q46" s="297" t="s">
        <v>234</v>
      </c>
      <c r="R46" s="297" t="s">
        <v>268</v>
      </c>
      <c r="S46" s="297" t="s">
        <v>1867</v>
      </c>
      <c r="T46" s="297" t="s">
        <v>1868</v>
      </c>
      <c r="U46" s="297" t="s">
        <v>1869</v>
      </c>
      <c r="V46" s="297" t="s">
        <v>1870</v>
      </c>
      <c r="W46" s="297" t="s">
        <v>1811</v>
      </c>
      <c r="X46" s="115" t="s">
        <v>1866</v>
      </c>
      <c r="Y46" s="115" t="s">
        <v>1871</v>
      </c>
      <c r="Z46" s="538" t="s">
        <v>2002</v>
      </c>
      <c r="AA46" s="538" t="s">
        <v>1812</v>
      </c>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row>
    <row r="47" spans="1:130" outlineLevel="1">
      <c r="A47" s="18">
        <f>IF($C47="","blank",MATCH($C47,$I$5:$I$266,0))</f>
        <v>67</v>
      </c>
      <c r="B47" s="18" t="s">
        <v>10</v>
      </c>
      <c r="C47" s="116" t="s">
        <v>1286</v>
      </c>
      <c r="D47" s="116"/>
      <c r="E47" s="196"/>
      <c r="F47" s="196"/>
      <c r="G47" s="486"/>
      <c r="H47" s="18" t="s">
        <v>10</v>
      </c>
      <c r="I47" s="116" t="s">
        <v>2138</v>
      </c>
      <c r="J47" s="115"/>
      <c r="K47" s="297"/>
      <c r="L47" s="297"/>
      <c r="M47" s="297"/>
      <c r="N47" s="297"/>
      <c r="O47" s="297"/>
      <c r="P47" s="297"/>
      <c r="Q47" s="297"/>
      <c r="R47" s="297"/>
      <c r="S47" s="297"/>
      <c r="T47" s="297"/>
      <c r="U47" s="297"/>
      <c r="V47" s="297"/>
      <c r="W47" s="297"/>
      <c r="X47" s="115"/>
      <c r="Y47" s="115"/>
      <c r="Z47" s="538"/>
      <c r="AA47" s="538"/>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row>
    <row r="48" spans="1:130" outlineLevel="1">
      <c r="A48" s="18">
        <f>IF($C48="","blank",MATCH($C48,$I$5:$I$266,0))</f>
        <v>67</v>
      </c>
      <c r="B48" s="18" t="s">
        <v>10</v>
      </c>
      <c r="C48" s="116" t="s">
        <v>1286</v>
      </c>
      <c r="D48" s="116"/>
      <c r="E48" s="196"/>
      <c r="F48" s="196"/>
      <c r="G48" s="486"/>
      <c r="H48" s="18" t="s">
        <v>10</v>
      </c>
      <c r="I48" s="116" t="s">
        <v>2033</v>
      </c>
      <c r="J48" s="115"/>
      <c r="K48" s="297"/>
      <c r="L48" s="297"/>
      <c r="M48" s="297"/>
      <c r="N48" s="297"/>
      <c r="O48" s="297"/>
      <c r="P48" s="297"/>
      <c r="Q48" s="297"/>
      <c r="R48" s="297"/>
      <c r="S48" s="297"/>
      <c r="T48" s="297"/>
      <c r="U48" s="297"/>
      <c r="V48" s="297"/>
      <c r="W48" s="297"/>
      <c r="X48" s="115"/>
      <c r="Y48" s="115"/>
      <c r="Z48" s="538"/>
      <c r="AA48" s="538"/>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row>
    <row r="49" spans="1:130" outlineLevel="1">
      <c r="A49" s="18"/>
      <c r="B49" s="18"/>
      <c r="C49" s="116"/>
      <c r="D49" s="116"/>
      <c r="E49" s="196"/>
      <c r="F49" s="196"/>
      <c r="G49" s="486"/>
      <c r="H49" s="18" t="s">
        <v>9</v>
      </c>
      <c r="I49" s="116" t="s">
        <v>2094</v>
      </c>
      <c r="J49" s="115"/>
      <c r="K49" s="297"/>
      <c r="L49" s="297"/>
      <c r="M49" s="297"/>
      <c r="N49" s="297"/>
      <c r="O49" s="297"/>
      <c r="P49" s="297"/>
      <c r="Q49" s="297"/>
      <c r="R49" s="297"/>
      <c r="S49" s="297"/>
      <c r="T49" s="297"/>
      <c r="U49" s="297"/>
      <c r="V49" s="297"/>
      <c r="W49" s="297"/>
      <c r="X49" s="115"/>
      <c r="Y49" s="115"/>
      <c r="Z49" s="538"/>
      <c r="AA49" s="538"/>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row>
    <row r="50" spans="1:130" outlineLevel="1">
      <c r="A50" s="18"/>
      <c r="B50" s="18"/>
      <c r="C50" s="116"/>
      <c r="D50" s="116"/>
      <c r="E50" s="196"/>
      <c r="F50" s="196"/>
      <c r="G50" s="486"/>
      <c r="H50" s="18" t="s">
        <v>9</v>
      </c>
      <c r="I50" s="116" t="s">
        <v>2079</v>
      </c>
      <c r="J50" s="115"/>
      <c r="K50" s="297" t="s">
        <v>563</v>
      </c>
      <c r="L50" s="297"/>
      <c r="M50" s="297"/>
      <c r="N50" s="297"/>
      <c r="O50" s="297"/>
      <c r="P50" s="297"/>
      <c r="Q50" s="297"/>
      <c r="R50" s="297"/>
      <c r="S50" s="297"/>
      <c r="T50" s="297"/>
      <c r="U50" s="297"/>
      <c r="V50" s="297"/>
      <c r="W50" s="297"/>
      <c r="X50" s="115"/>
      <c r="Y50" s="115"/>
      <c r="Z50" s="538"/>
      <c r="AA50" s="538"/>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row>
    <row r="51" spans="1:130" outlineLevel="1">
      <c r="A51" s="18"/>
      <c r="B51" s="18"/>
      <c r="C51" s="116"/>
      <c r="D51" s="116"/>
      <c r="E51" s="196"/>
      <c r="F51" s="196"/>
      <c r="G51" s="486"/>
      <c r="H51" s="18" t="s">
        <v>9</v>
      </c>
      <c r="I51" s="116" t="s">
        <v>2080</v>
      </c>
      <c r="J51" s="115"/>
      <c r="K51" s="297" t="s">
        <v>563</v>
      </c>
      <c r="L51" s="297"/>
      <c r="M51" s="297"/>
      <c r="N51" s="297"/>
      <c r="O51" s="297"/>
      <c r="P51" s="297"/>
      <c r="Q51" s="297"/>
      <c r="R51" s="297"/>
      <c r="S51" s="297"/>
      <c r="T51" s="297"/>
      <c r="U51" s="297"/>
      <c r="V51" s="297"/>
      <c r="W51" s="297"/>
      <c r="X51" s="115"/>
      <c r="Y51" s="115"/>
      <c r="Z51" s="538"/>
      <c r="AA51" s="538"/>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row>
    <row r="52" spans="1:130" outlineLevel="1">
      <c r="A52" s="18"/>
      <c r="B52" s="18"/>
      <c r="C52" s="116"/>
      <c r="D52" s="116"/>
      <c r="E52" s="196"/>
      <c r="F52" s="196"/>
      <c r="G52" s="486"/>
      <c r="H52" s="18" t="s">
        <v>9</v>
      </c>
      <c r="I52" s="116" t="s">
        <v>2081</v>
      </c>
      <c r="J52" s="115"/>
      <c r="K52" s="297" t="s">
        <v>1794</v>
      </c>
      <c r="L52" s="297" t="s">
        <v>1796</v>
      </c>
      <c r="M52" s="297" t="s">
        <v>1795</v>
      </c>
      <c r="N52" s="297"/>
      <c r="O52" s="297"/>
      <c r="P52" s="297"/>
      <c r="Q52" s="297"/>
      <c r="R52" s="297"/>
      <c r="S52" s="297"/>
      <c r="T52" s="297"/>
      <c r="U52" s="297"/>
      <c r="V52" s="297"/>
      <c r="W52" s="297"/>
      <c r="X52" s="115"/>
      <c r="Y52" s="115"/>
      <c r="Z52" s="538"/>
      <c r="AA52" s="538"/>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row>
    <row r="53" spans="1:130" outlineLevel="1">
      <c r="A53" s="18"/>
      <c r="B53" s="18"/>
      <c r="C53" s="116"/>
      <c r="D53" s="116"/>
      <c r="E53" s="196"/>
      <c r="F53" s="196"/>
      <c r="G53" s="486"/>
      <c r="H53" s="18" t="s">
        <v>0</v>
      </c>
      <c r="I53" s="116" t="s">
        <v>2082</v>
      </c>
      <c r="J53" s="115"/>
      <c r="K53" s="297"/>
      <c r="L53" s="297"/>
      <c r="M53" s="297"/>
      <c r="N53" s="297"/>
      <c r="O53" s="297"/>
      <c r="P53" s="297"/>
      <c r="Q53" s="297"/>
      <c r="R53" s="297"/>
      <c r="S53" s="297"/>
      <c r="T53" s="297"/>
      <c r="U53" s="297"/>
      <c r="V53" s="297"/>
      <c r="W53" s="297"/>
      <c r="X53" s="115"/>
      <c r="Y53" s="115"/>
      <c r="Z53" s="538"/>
      <c r="AA53" s="538"/>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row>
    <row r="54" spans="1:130" outlineLevel="1">
      <c r="A54" s="18"/>
      <c r="B54" s="18"/>
      <c r="C54" s="116"/>
      <c r="D54" s="116"/>
      <c r="E54" s="196"/>
      <c r="F54" s="196"/>
      <c r="G54" s="486"/>
      <c r="H54" s="18" t="s">
        <v>0</v>
      </c>
      <c r="I54" s="116" t="s">
        <v>2097</v>
      </c>
      <c r="J54" s="115"/>
      <c r="K54" s="297"/>
      <c r="L54" s="297"/>
      <c r="M54" s="297"/>
      <c r="N54" s="297"/>
      <c r="O54" s="297"/>
      <c r="P54" s="297"/>
      <c r="Q54" s="297"/>
      <c r="R54" s="297"/>
      <c r="S54" s="297"/>
      <c r="T54" s="297"/>
      <c r="U54" s="297"/>
      <c r="V54" s="297"/>
      <c r="W54" s="297"/>
      <c r="X54" s="115"/>
      <c r="Y54" s="115"/>
      <c r="Z54" s="538"/>
      <c r="AA54" s="538"/>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row>
    <row r="55" spans="1:130" outlineLevel="1">
      <c r="A55" s="18"/>
      <c r="B55" s="18"/>
      <c r="C55" s="116"/>
      <c r="D55" s="116"/>
      <c r="E55" s="196"/>
      <c r="F55" s="196"/>
      <c r="G55" s="486"/>
      <c r="H55" s="18" t="s">
        <v>9</v>
      </c>
      <c r="I55" s="116" t="s">
        <v>2098</v>
      </c>
      <c r="J55" s="115"/>
      <c r="K55" s="297"/>
      <c r="L55" s="297"/>
      <c r="M55" s="297"/>
      <c r="N55" s="297"/>
      <c r="O55" s="297"/>
      <c r="P55" s="297"/>
      <c r="Q55" s="297"/>
      <c r="R55" s="297"/>
      <c r="S55" s="297"/>
      <c r="T55" s="297"/>
      <c r="U55" s="297"/>
      <c r="V55" s="297"/>
      <c r="W55" s="297"/>
      <c r="X55" s="115"/>
      <c r="Y55" s="115"/>
      <c r="Z55" s="538"/>
      <c r="AA55" s="538"/>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row>
    <row r="56" spans="1:130" outlineLevel="1">
      <c r="A56" s="18"/>
      <c r="B56" s="18"/>
      <c r="C56" s="116"/>
      <c r="D56" s="116"/>
      <c r="E56" s="196"/>
      <c r="F56" s="196"/>
      <c r="G56" s="486"/>
      <c r="H56" s="18" t="s">
        <v>9</v>
      </c>
      <c r="I56" s="116" t="s">
        <v>2083</v>
      </c>
      <c r="J56" s="115"/>
      <c r="K56" s="297"/>
      <c r="L56" s="297"/>
      <c r="M56" s="297"/>
      <c r="N56" s="297"/>
      <c r="O56" s="297"/>
      <c r="P56" s="297"/>
      <c r="Q56" s="297"/>
      <c r="R56" s="297"/>
      <c r="S56" s="297"/>
      <c r="T56" s="297"/>
      <c r="U56" s="297"/>
      <c r="V56" s="297"/>
      <c r="W56" s="297"/>
      <c r="X56" s="115"/>
      <c r="Y56" s="115"/>
      <c r="Z56" s="538"/>
      <c r="AA56" s="538"/>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row>
    <row r="57" spans="1:130" outlineLevel="1">
      <c r="A57" s="18"/>
      <c r="B57" s="18"/>
      <c r="C57" s="116"/>
      <c r="D57" s="116"/>
      <c r="E57" s="196"/>
      <c r="F57" s="196"/>
      <c r="G57" s="486"/>
      <c r="H57" s="18" t="s">
        <v>9</v>
      </c>
      <c r="I57" s="116" t="s">
        <v>2099</v>
      </c>
      <c r="J57" s="115"/>
      <c r="K57" s="297"/>
      <c r="L57" s="297"/>
      <c r="M57" s="297"/>
      <c r="N57" s="297"/>
      <c r="O57" s="297"/>
      <c r="P57" s="297"/>
      <c r="Q57" s="297"/>
      <c r="R57" s="297"/>
      <c r="S57" s="297"/>
      <c r="T57" s="297"/>
      <c r="U57" s="297"/>
      <c r="V57" s="297"/>
      <c r="W57" s="297"/>
      <c r="X57" s="115"/>
      <c r="Y57" s="115"/>
      <c r="Z57" s="538"/>
      <c r="AA57" s="538"/>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row>
    <row r="58" spans="1:130" outlineLevel="1">
      <c r="A58" s="18"/>
      <c r="B58" s="18"/>
      <c r="C58" s="116"/>
      <c r="D58" s="116"/>
      <c r="E58" s="196"/>
      <c r="F58" s="196"/>
      <c r="G58" s="486"/>
      <c r="H58" s="18" t="s">
        <v>9</v>
      </c>
      <c r="I58" s="116" t="s">
        <v>2117</v>
      </c>
      <c r="J58" s="115"/>
      <c r="K58" s="297"/>
      <c r="L58" s="297"/>
      <c r="M58" s="297"/>
      <c r="N58" s="297"/>
      <c r="O58" s="297"/>
      <c r="P58" s="297"/>
      <c r="Q58" s="297"/>
      <c r="R58" s="297"/>
      <c r="S58" s="297"/>
      <c r="T58" s="297"/>
      <c r="U58" s="297"/>
      <c r="V58" s="297"/>
      <c r="W58" s="297"/>
      <c r="X58" s="115"/>
      <c r="Y58" s="115"/>
      <c r="Z58" s="538"/>
      <c r="AA58" s="538"/>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row>
    <row r="59" spans="1:130">
      <c r="A59" s="18">
        <f t="shared" ref="A59:A66" si="2">IF($C59="","blank",MATCH($C59,$I$5:$I$266,0))</f>
        <v>32</v>
      </c>
      <c r="B59" s="18" t="s">
        <v>10</v>
      </c>
      <c r="C59" s="116" t="s">
        <v>19</v>
      </c>
      <c r="D59" s="116"/>
      <c r="E59" s="196"/>
      <c r="F59" s="196"/>
      <c r="G59" s="486"/>
      <c r="H59" s="114" t="s">
        <v>16</v>
      </c>
      <c r="I59" s="473" t="s">
        <v>1640</v>
      </c>
      <c r="J59" s="115"/>
      <c r="K59" s="296"/>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c r="BE59" s="27"/>
      <c r="BF59" s="27"/>
      <c r="BG59" s="27"/>
      <c r="BH59" s="27"/>
      <c r="BI59" s="27"/>
      <c r="BJ59" s="27"/>
      <c r="BK59" s="27"/>
      <c r="BL59" s="27"/>
      <c r="BM59" s="27"/>
      <c r="BN59" s="27"/>
      <c r="BO59" s="27"/>
      <c r="BP59" s="27"/>
      <c r="BQ59" s="27"/>
      <c r="BR59" s="27"/>
      <c r="BS59" s="27"/>
      <c r="BT59" s="27"/>
      <c r="BU59" s="27"/>
      <c r="BV59" s="27"/>
      <c r="BW59" s="27"/>
      <c r="BX59" s="27"/>
      <c r="BY59" s="27"/>
      <c r="BZ59" s="27"/>
      <c r="CA59" s="27"/>
      <c r="CB59" s="27"/>
      <c r="CC59" s="27"/>
      <c r="CD59" s="27"/>
      <c r="CE59" s="27"/>
      <c r="CF59" s="27"/>
      <c r="CG59" s="27"/>
      <c r="CH59" s="27"/>
      <c r="CI59" s="27"/>
      <c r="CJ59" s="27"/>
      <c r="CK59" s="27"/>
      <c r="CL59" s="27"/>
      <c r="CM59" s="27"/>
      <c r="CN59" s="27"/>
      <c r="CO59" s="27"/>
      <c r="CP59" s="27"/>
      <c r="CQ59" s="27"/>
      <c r="CR59" s="27"/>
      <c r="CS59" s="27"/>
      <c r="CT59" s="27"/>
      <c r="CU59" s="27"/>
      <c r="CV59" s="27"/>
      <c r="CW59" s="27"/>
      <c r="CX59" s="27"/>
      <c r="CY59" s="27"/>
      <c r="CZ59" s="27"/>
      <c r="DA59" s="27"/>
      <c r="DB59" s="27"/>
      <c r="DC59" s="27"/>
      <c r="DD59" s="27"/>
      <c r="DE59" s="27"/>
      <c r="DF59" s="27"/>
      <c r="DG59" s="27"/>
      <c r="DH59" s="27"/>
      <c r="DI59" s="27"/>
      <c r="DJ59" s="27"/>
      <c r="DK59" s="27"/>
      <c r="DL59" s="27"/>
      <c r="DM59" s="27"/>
      <c r="DN59" s="27"/>
      <c r="DO59" s="27"/>
      <c r="DP59" s="27"/>
      <c r="DQ59" s="27"/>
      <c r="DR59" s="27"/>
      <c r="DS59" s="27"/>
      <c r="DT59" s="27"/>
      <c r="DU59" s="27"/>
      <c r="DV59" s="27"/>
      <c r="DW59" s="27"/>
      <c r="DX59" s="27"/>
      <c r="DY59" s="27"/>
      <c r="DZ59" s="27"/>
    </row>
    <row r="60" spans="1:130" outlineLevel="1">
      <c r="A60" s="18">
        <f t="shared" si="2"/>
        <v>32</v>
      </c>
      <c r="B60" s="18" t="s">
        <v>10</v>
      </c>
      <c r="C60" s="116" t="s">
        <v>19</v>
      </c>
      <c r="D60" s="116"/>
      <c r="E60" s="196"/>
      <c r="F60" s="196"/>
      <c r="G60" s="486"/>
      <c r="H60" s="18" t="s">
        <v>10</v>
      </c>
      <c r="I60" s="116" t="s">
        <v>795</v>
      </c>
      <c r="J60" s="115"/>
      <c r="K60" s="29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c r="BE60" s="27"/>
      <c r="BF60" s="27"/>
      <c r="BG60" s="27"/>
      <c r="BH60" s="27"/>
      <c r="BI60" s="27"/>
      <c r="BJ60" s="27"/>
      <c r="BK60" s="27"/>
      <c r="BL60" s="27"/>
      <c r="BM60" s="27"/>
      <c r="BN60" s="27"/>
      <c r="BO60" s="27"/>
      <c r="BP60" s="27"/>
      <c r="BQ60" s="27"/>
      <c r="BR60" s="27"/>
      <c r="BS60" s="27"/>
      <c r="BT60" s="27"/>
      <c r="BU60" s="27"/>
      <c r="BV60" s="27"/>
      <c r="BW60" s="27"/>
      <c r="BX60" s="27"/>
      <c r="BY60" s="27"/>
      <c r="BZ60" s="27"/>
      <c r="CA60" s="27"/>
      <c r="CB60" s="27"/>
      <c r="CC60" s="27"/>
      <c r="CD60" s="27"/>
      <c r="CE60" s="27"/>
      <c r="CF60" s="27"/>
      <c r="CG60" s="27"/>
      <c r="CH60" s="27"/>
      <c r="CI60" s="27"/>
      <c r="CJ60" s="27"/>
      <c r="CK60" s="27"/>
      <c r="CL60" s="27"/>
      <c r="CM60" s="27"/>
      <c r="CN60" s="27"/>
      <c r="CO60" s="27"/>
      <c r="CP60" s="27"/>
      <c r="CQ60" s="27"/>
      <c r="CR60" s="27"/>
      <c r="CS60" s="27"/>
      <c r="CT60" s="27"/>
      <c r="CU60" s="27"/>
      <c r="CV60" s="27"/>
      <c r="CW60" s="27"/>
      <c r="CX60" s="27"/>
      <c r="CY60" s="27"/>
      <c r="CZ60" s="27"/>
      <c r="DA60" s="27"/>
      <c r="DB60" s="27"/>
      <c r="DC60" s="27"/>
      <c r="DD60" s="27"/>
      <c r="DE60" s="27"/>
      <c r="DF60" s="27"/>
      <c r="DG60" s="27"/>
      <c r="DH60" s="27"/>
      <c r="DI60" s="27"/>
      <c r="DJ60" s="27"/>
      <c r="DK60" s="27"/>
      <c r="DL60" s="27"/>
      <c r="DM60" s="27"/>
      <c r="DN60" s="27"/>
      <c r="DO60" s="27"/>
      <c r="DP60" s="27"/>
      <c r="DQ60" s="27"/>
      <c r="DR60" s="27"/>
      <c r="DS60" s="27"/>
      <c r="DT60" s="27"/>
      <c r="DU60" s="27"/>
      <c r="DV60" s="27"/>
      <c r="DW60" s="27"/>
      <c r="DX60" s="27"/>
      <c r="DY60" s="27"/>
      <c r="DZ60" s="27"/>
    </row>
    <row r="61" spans="1:130" outlineLevel="1">
      <c r="A61" s="18">
        <f t="shared" si="2"/>
        <v>32</v>
      </c>
      <c r="B61" s="18" t="s">
        <v>10</v>
      </c>
      <c r="C61" s="116" t="s">
        <v>19</v>
      </c>
      <c r="D61" s="116"/>
      <c r="E61" s="196"/>
      <c r="F61" s="196"/>
      <c r="G61" s="486"/>
      <c r="H61" s="18" t="s">
        <v>10</v>
      </c>
      <c r="I61" s="116" t="s">
        <v>1402</v>
      </c>
      <c r="J61" s="115"/>
      <c r="K61" s="29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c r="BE61" s="27"/>
      <c r="BF61" s="27"/>
      <c r="BG61" s="27"/>
      <c r="BH61" s="27"/>
      <c r="BI61" s="27"/>
      <c r="BJ61" s="27"/>
      <c r="BK61" s="27"/>
      <c r="BL61" s="27"/>
      <c r="BM61" s="27"/>
      <c r="BN61" s="27"/>
      <c r="BO61" s="27"/>
      <c r="BP61" s="27"/>
      <c r="BQ61" s="27"/>
      <c r="BR61" s="27"/>
      <c r="BS61" s="27"/>
      <c r="BT61" s="27"/>
      <c r="BU61" s="27"/>
      <c r="BV61" s="27"/>
      <c r="BW61" s="27"/>
      <c r="BX61" s="27"/>
      <c r="BY61" s="27"/>
      <c r="BZ61" s="27"/>
      <c r="CA61" s="27"/>
      <c r="CB61" s="27"/>
      <c r="CC61" s="27"/>
      <c r="CD61" s="27"/>
      <c r="CE61" s="27"/>
      <c r="CF61" s="27"/>
      <c r="CG61" s="27"/>
      <c r="CH61" s="27"/>
      <c r="CI61" s="27"/>
      <c r="CJ61" s="27"/>
      <c r="CK61" s="27"/>
      <c r="CL61" s="27"/>
      <c r="CM61" s="27"/>
      <c r="CN61" s="27"/>
      <c r="CO61" s="27"/>
      <c r="CP61" s="27"/>
      <c r="CQ61" s="27"/>
      <c r="CR61" s="27"/>
      <c r="CS61" s="27"/>
      <c r="CT61" s="27"/>
      <c r="CU61" s="27"/>
      <c r="CV61" s="27"/>
      <c r="CW61" s="27"/>
      <c r="CX61" s="27"/>
      <c r="CY61" s="27"/>
      <c r="CZ61" s="27"/>
      <c r="DA61" s="27"/>
      <c r="DB61" s="27"/>
      <c r="DC61" s="27"/>
      <c r="DD61" s="27"/>
      <c r="DE61" s="27"/>
      <c r="DF61" s="27"/>
      <c r="DG61" s="27"/>
      <c r="DH61" s="27"/>
      <c r="DI61" s="27"/>
      <c r="DJ61" s="27"/>
      <c r="DK61" s="27"/>
      <c r="DL61" s="27"/>
      <c r="DM61" s="27"/>
      <c r="DN61" s="27"/>
      <c r="DO61" s="27"/>
      <c r="DP61" s="27"/>
      <c r="DQ61" s="27"/>
      <c r="DR61" s="27"/>
      <c r="DS61" s="27"/>
      <c r="DT61" s="27"/>
      <c r="DU61" s="27"/>
      <c r="DV61" s="27"/>
      <c r="DW61" s="27"/>
      <c r="DX61" s="27"/>
      <c r="DY61" s="27"/>
      <c r="DZ61" s="27"/>
    </row>
    <row r="62" spans="1:130" outlineLevel="1">
      <c r="A62" s="18">
        <f t="shared" si="2"/>
        <v>33</v>
      </c>
      <c r="B62" s="18" t="s">
        <v>10</v>
      </c>
      <c r="C62" s="116" t="s">
        <v>18</v>
      </c>
      <c r="D62" s="116"/>
      <c r="E62" s="196"/>
      <c r="F62" s="196"/>
      <c r="G62" s="486"/>
      <c r="H62" s="18" t="s">
        <v>10</v>
      </c>
      <c r="I62" s="116" t="s">
        <v>794</v>
      </c>
      <c r="J62" s="115"/>
      <c r="K62" s="29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c r="BE62" s="27"/>
      <c r="BF62" s="27"/>
      <c r="BG62" s="27"/>
      <c r="BH62" s="27"/>
      <c r="BI62" s="27"/>
      <c r="BJ62" s="27"/>
      <c r="BK62" s="27"/>
      <c r="BL62" s="27"/>
      <c r="BM62" s="27"/>
      <c r="BN62" s="27"/>
      <c r="BO62" s="27"/>
      <c r="BP62" s="27"/>
      <c r="BQ62" s="27"/>
      <c r="BR62" s="27"/>
      <c r="BS62" s="27"/>
      <c r="BT62" s="27"/>
      <c r="BU62" s="27"/>
      <c r="BV62" s="27"/>
      <c r="BW62" s="27"/>
      <c r="BX62" s="27"/>
      <c r="BY62" s="27"/>
      <c r="BZ62" s="27"/>
      <c r="CA62" s="27"/>
      <c r="CB62" s="27"/>
      <c r="CC62" s="27"/>
      <c r="CD62" s="27"/>
      <c r="CE62" s="27"/>
      <c r="CF62" s="27"/>
      <c r="CG62" s="27"/>
      <c r="CH62" s="27"/>
      <c r="CI62" s="27"/>
      <c r="CJ62" s="27"/>
      <c r="CK62" s="27"/>
      <c r="CL62" s="27"/>
      <c r="CM62" s="27"/>
      <c r="CN62" s="27"/>
      <c r="CO62" s="27"/>
      <c r="CP62" s="27"/>
      <c r="CQ62" s="27"/>
      <c r="CR62" s="27"/>
      <c r="CS62" s="27"/>
      <c r="CT62" s="27"/>
      <c r="CU62" s="27"/>
      <c r="CV62" s="27"/>
      <c r="CW62" s="27"/>
      <c r="CX62" s="27"/>
      <c r="CY62" s="27"/>
      <c r="CZ62" s="27"/>
      <c r="DA62" s="27"/>
      <c r="DB62" s="27"/>
      <c r="DC62" s="27"/>
      <c r="DD62" s="27"/>
      <c r="DE62" s="27"/>
      <c r="DF62" s="27"/>
      <c r="DG62" s="27"/>
      <c r="DH62" s="27"/>
      <c r="DI62" s="27"/>
      <c r="DJ62" s="27"/>
      <c r="DK62" s="27"/>
      <c r="DL62" s="27"/>
      <c r="DM62" s="27"/>
      <c r="DN62" s="27"/>
      <c r="DO62" s="27"/>
      <c r="DP62" s="27"/>
      <c r="DQ62" s="27"/>
      <c r="DR62" s="27"/>
      <c r="DS62" s="27"/>
      <c r="DT62" s="27"/>
      <c r="DU62" s="27"/>
      <c r="DV62" s="27"/>
      <c r="DW62" s="27"/>
      <c r="DX62" s="27"/>
      <c r="DY62" s="27"/>
      <c r="DZ62" s="27"/>
    </row>
    <row r="63" spans="1:130" outlineLevel="1">
      <c r="A63" s="18">
        <f t="shared" si="2"/>
        <v>33</v>
      </c>
      <c r="B63" s="18" t="s">
        <v>10</v>
      </c>
      <c r="C63" s="116" t="s">
        <v>18</v>
      </c>
      <c r="D63" s="116"/>
      <c r="E63" s="196"/>
      <c r="F63" s="196"/>
      <c r="G63" s="486"/>
      <c r="H63" s="18" t="s">
        <v>10</v>
      </c>
      <c r="I63" s="116" t="s">
        <v>1021</v>
      </c>
      <c r="J63" s="115"/>
      <c r="K63" s="29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c r="BE63" s="27"/>
      <c r="BF63" s="27"/>
      <c r="BG63" s="27"/>
      <c r="BH63" s="27"/>
      <c r="BI63" s="27"/>
      <c r="BJ63" s="27"/>
      <c r="BK63" s="27"/>
      <c r="BL63" s="27"/>
      <c r="BM63" s="27"/>
      <c r="BN63" s="27"/>
      <c r="BO63" s="27"/>
      <c r="BP63" s="27"/>
      <c r="BQ63" s="27"/>
      <c r="BR63" s="27"/>
      <c r="BS63" s="27"/>
      <c r="BT63" s="27"/>
      <c r="BU63" s="27"/>
      <c r="BV63" s="27"/>
      <c r="BW63" s="27"/>
      <c r="BX63" s="27"/>
      <c r="BY63" s="27"/>
      <c r="BZ63" s="27"/>
      <c r="CA63" s="27"/>
      <c r="CB63" s="27"/>
      <c r="CC63" s="27"/>
      <c r="CD63" s="27"/>
      <c r="CE63" s="27"/>
      <c r="CF63" s="27"/>
      <c r="CG63" s="27"/>
      <c r="CH63" s="27"/>
      <c r="CI63" s="27"/>
      <c r="CJ63" s="27"/>
      <c r="CK63" s="27"/>
      <c r="CL63" s="27"/>
      <c r="CM63" s="27"/>
      <c r="CN63" s="27"/>
      <c r="CO63" s="27"/>
      <c r="CP63" s="27"/>
      <c r="CQ63" s="27"/>
      <c r="CR63" s="27"/>
      <c r="CS63" s="27"/>
      <c r="CT63" s="27"/>
      <c r="CU63" s="27"/>
      <c r="CV63" s="27"/>
      <c r="CW63" s="27"/>
      <c r="CX63" s="27"/>
      <c r="CY63" s="27"/>
      <c r="CZ63" s="27"/>
      <c r="DA63" s="27"/>
      <c r="DB63" s="27"/>
      <c r="DC63" s="27"/>
      <c r="DD63" s="27"/>
      <c r="DE63" s="27"/>
      <c r="DF63" s="27"/>
      <c r="DG63" s="27"/>
      <c r="DH63" s="27"/>
      <c r="DI63" s="27"/>
      <c r="DJ63" s="27"/>
      <c r="DK63" s="27"/>
      <c r="DL63" s="27"/>
      <c r="DM63" s="27"/>
      <c r="DN63" s="27"/>
      <c r="DO63" s="27"/>
      <c r="DP63" s="27"/>
      <c r="DQ63" s="27"/>
      <c r="DR63" s="27"/>
      <c r="DS63" s="27"/>
      <c r="DT63" s="27"/>
      <c r="DU63" s="27"/>
      <c r="DV63" s="27"/>
      <c r="DW63" s="27"/>
      <c r="DX63" s="27"/>
      <c r="DY63" s="27"/>
      <c r="DZ63" s="27"/>
    </row>
    <row r="64" spans="1:130" outlineLevel="1">
      <c r="A64" s="18" t="e">
        <f t="shared" si="2"/>
        <v>#N/A</v>
      </c>
      <c r="B64" s="18" t="s">
        <v>16</v>
      </c>
      <c r="C64" s="116" t="s">
        <v>1156</v>
      </c>
      <c r="D64" s="116"/>
      <c r="E64" s="196"/>
      <c r="F64" s="196"/>
      <c r="G64" s="486"/>
      <c r="H64" s="18" t="s">
        <v>10</v>
      </c>
      <c r="I64" s="116" t="s">
        <v>1038</v>
      </c>
      <c r="J64" s="115"/>
      <c r="K64" s="29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c r="BE64" s="27"/>
      <c r="BF64" s="27"/>
      <c r="BG64" s="27"/>
      <c r="BH64" s="27"/>
      <c r="BI64" s="27"/>
      <c r="BJ64" s="27"/>
      <c r="BK64" s="27"/>
      <c r="BL64" s="27"/>
      <c r="BM64" s="27"/>
      <c r="BN64" s="27"/>
      <c r="BO64" s="27"/>
      <c r="BP64" s="27"/>
      <c r="BQ64" s="27"/>
      <c r="BR64" s="27"/>
      <c r="BS64" s="27"/>
      <c r="BT64" s="27"/>
      <c r="BU64" s="27"/>
      <c r="BV64" s="27"/>
      <c r="BW64" s="27"/>
      <c r="BX64" s="27"/>
      <c r="BY64" s="27"/>
      <c r="BZ64" s="27"/>
      <c r="CA64" s="27"/>
      <c r="CB64" s="27"/>
      <c r="CC64" s="27"/>
      <c r="CD64" s="27"/>
      <c r="CE64" s="27"/>
      <c r="CF64" s="27"/>
      <c r="CG64" s="27"/>
      <c r="CH64" s="27"/>
      <c r="CI64" s="27"/>
      <c r="CJ64" s="27"/>
      <c r="CK64" s="27"/>
      <c r="CL64" s="27"/>
      <c r="CM64" s="27"/>
      <c r="CN64" s="27"/>
      <c r="CO64" s="27"/>
      <c r="CP64" s="27"/>
      <c r="CQ64" s="27"/>
      <c r="CR64" s="27"/>
      <c r="CS64" s="27"/>
      <c r="CT64" s="27"/>
      <c r="CU64" s="27"/>
      <c r="CV64" s="27"/>
      <c r="CW64" s="27"/>
      <c r="CX64" s="27"/>
      <c r="CY64" s="27"/>
      <c r="CZ64" s="27"/>
      <c r="DA64" s="27"/>
      <c r="DB64" s="27"/>
      <c r="DC64" s="27"/>
      <c r="DD64" s="27"/>
      <c r="DE64" s="27"/>
      <c r="DF64" s="27"/>
      <c r="DG64" s="27"/>
      <c r="DH64" s="27"/>
      <c r="DI64" s="27"/>
      <c r="DJ64" s="27"/>
      <c r="DK64" s="27"/>
      <c r="DL64" s="27"/>
      <c r="DM64" s="27"/>
      <c r="DN64" s="27"/>
      <c r="DO64" s="27"/>
      <c r="DP64" s="27"/>
      <c r="DQ64" s="27"/>
      <c r="DR64" s="27"/>
      <c r="DS64" s="27"/>
      <c r="DT64" s="27"/>
      <c r="DU64" s="27"/>
      <c r="DV64" s="27"/>
      <c r="DW64" s="27"/>
      <c r="DX64" s="27"/>
      <c r="DY64" s="27"/>
      <c r="DZ64" s="27"/>
    </row>
    <row r="65" spans="1:130" outlineLevel="1">
      <c r="A65" s="18">
        <f t="shared" si="2"/>
        <v>56</v>
      </c>
      <c r="B65" s="18" t="s">
        <v>10</v>
      </c>
      <c r="C65" s="116" t="s">
        <v>795</v>
      </c>
      <c r="D65" s="116"/>
      <c r="E65" s="196"/>
      <c r="F65" s="196"/>
      <c r="G65" s="486" t="s">
        <v>1548</v>
      </c>
      <c r="H65" s="18" t="s">
        <v>9</v>
      </c>
      <c r="I65" s="116" t="s">
        <v>2178</v>
      </c>
      <c r="J65" s="117"/>
      <c r="K65" s="297" t="s">
        <v>1135</v>
      </c>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c r="BE65" s="27"/>
      <c r="BF65" s="27"/>
      <c r="BG65" s="27"/>
      <c r="BH65" s="27"/>
      <c r="BI65" s="27"/>
      <c r="BJ65" s="27"/>
      <c r="BK65" s="27"/>
      <c r="BL65" s="27"/>
      <c r="BM65" s="27"/>
      <c r="BN65" s="27"/>
      <c r="BO65" s="27"/>
      <c r="BP65" s="27"/>
      <c r="BQ65" s="27"/>
      <c r="BR65" s="27"/>
      <c r="BS65" s="27"/>
      <c r="BT65" s="27"/>
      <c r="BU65" s="27"/>
      <c r="BV65" s="27"/>
      <c r="BW65" s="27"/>
      <c r="BX65" s="27"/>
      <c r="BY65" s="27"/>
      <c r="BZ65" s="27"/>
      <c r="CA65" s="27"/>
      <c r="CB65" s="27"/>
      <c r="CC65" s="27"/>
      <c r="CD65" s="27"/>
      <c r="CE65" s="27"/>
      <c r="CF65" s="27"/>
      <c r="CG65" s="27"/>
      <c r="CH65" s="27"/>
      <c r="CI65" s="27"/>
      <c r="CJ65" s="27"/>
      <c r="CK65" s="27"/>
      <c r="CL65" s="27"/>
      <c r="CM65" s="27"/>
      <c r="CN65" s="27"/>
      <c r="CO65" s="27"/>
      <c r="CP65" s="27"/>
      <c r="CQ65" s="27"/>
      <c r="CR65" s="27"/>
      <c r="CS65" s="27"/>
      <c r="CT65" s="27"/>
      <c r="CU65" s="27"/>
      <c r="CV65" s="27"/>
      <c r="CW65" s="27"/>
      <c r="CX65" s="27"/>
      <c r="CY65" s="27"/>
      <c r="CZ65" s="27"/>
      <c r="DA65" s="27"/>
      <c r="DB65" s="27"/>
      <c r="DC65" s="27"/>
      <c r="DD65" s="27"/>
      <c r="DE65" s="27"/>
      <c r="DF65" s="27"/>
      <c r="DG65" s="27"/>
      <c r="DH65" s="27"/>
      <c r="DI65" s="27"/>
      <c r="DJ65" s="27"/>
      <c r="DK65" s="27"/>
      <c r="DL65" s="27"/>
      <c r="DM65" s="27"/>
      <c r="DN65" s="27"/>
      <c r="DO65" s="27"/>
      <c r="DP65" s="27"/>
      <c r="DQ65" s="27"/>
      <c r="DR65" s="27"/>
      <c r="DS65" s="27"/>
      <c r="DT65" s="27"/>
      <c r="DU65" s="27"/>
      <c r="DV65" s="27"/>
      <c r="DW65" s="27"/>
      <c r="DX65" s="27"/>
      <c r="DY65" s="27"/>
      <c r="DZ65" s="27"/>
    </row>
    <row r="66" spans="1:130" outlineLevel="1">
      <c r="A66" s="18">
        <f t="shared" si="2"/>
        <v>56</v>
      </c>
      <c r="B66" s="18" t="s">
        <v>10</v>
      </c>
      <c r="C66" s="116" t="s">
        <v>795</v>
      </c>
      <c r="D66" s="116"/>
      <c r="E66" s="196"/>
      <c r="F66" s="196"/>
      <c r="G66" s="486" t="s">
        <v>1548</v>
      </c>
      <c r="H66" s="18" t="s">
        <v>10</v>
      </c>
      <c r="I66" s="116" t="s">
        <v>513</v>
      </c>
      <c r="J66" s="117"/>
      <c r="K66" s="297" t="s">
        <v>1039</v>
      </c>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c r="BE66" s="27"/>
      <c r="BF66" s="27"/>
      <c r="BG66" s="27"/>
      <c r="BH66" s="27"/>
      <c r="BI66" s="27"/>
      <c r="BJ66" s="27"/>
      <c r="BK66" s="27"/>
      <c r="BL66" s="27"/>
      <c r="BM66" s="27"/>
      <c r="BN66" s="27"/>
      <c r="BO66" s="27"/>
      <c r="BP66" s="27"/>
      <c r="BQ66" s="27"/>
      <c r="BR66" s="27"/>
      <c r="BS66" s="27"/>
      <c r="BT66" s="27"/>
      <c r="BU66" s="27"/>
      <c r="BV66" s="27"/>
      <c r="BW66" s="27"/>
      <c r="BX66" s="27"/>
      <c r="BY66" s="27"/>
      <c r="BZ66" s="27"/>
      <c r="CA66" s="27"/>
      <c r="CB66" s="27"/>
      <c r="CC66" s="27"/>
      <c r="CD66" s="27"/>
      <c r="CE66" s="27"/>
      <c r="CF66" s="27"/>
      <c r="CG66" s="27"/>
      <c r="CH66" s="27"/>
      <c r="CI66" s="27"/>
      <c r="CJ66" s="27"/>
      <c r="CK66" s="27"/>
      <c r="CL66" s="27"/>
      <c r="CM66" s="27"/>
      <c r="CN66" s="27"/>
      <c r="CO66" s="27"/>
      <c r="CP66" s="27"/>
      <c r="CQ66" s="27"/>
      <c r="CR66" s="27"/>
      <c r="CS66" s="27"/>
      <c r="CT66" s="27"/>
      <c r="CU66" s="27"/>
      <c r="CV66" s="27"/>
      <c r="CW66" s="27"/>
      <c r="CX66" s="27"/>
      <c r="CY66" s="27"/>
      <c r="CZ66" s="27"/>
      <c r="DA66" s="27"/>
      <c r="DB66" s="27"/>
      <c r="DC66" s="27"/>
      <c r="DD66" s="27"/>
      <c r="DE66" s="27"/>
      <c r="DF66" s="27"/>
      <c r="DG66" s="27"/>
      <c r="DH66" s="27"/>
      <c r="DI66" s="27"/>
      <c r="DJ66" s="27"/>
      <c r="DK66" s="27"/>
      <c r="DL66" s="27"/>
      <c r="DM66" s="27"/>
      <c r="DN66" s="27"/>
      <c r="DO66" s="27"/>
      <c r="DP66" s="27"/>
      <c r="DQ66" s="27"/>
      <c r="DR66" s="27"/>
      <c r="DS66" s="27"/>
      <c r="DT66" s="27"/>
      <c r="DU66" s="27"/>
      <c r="DV66" s="27"/>
      <c r="DW66" s="27"/>
      <c r="DX66" s="27"/>
      <c r="DY66" s="27"/>
      <c r="DZ66" s="27"/>
    </row>
    <row r="67" spans="1:130" outlineLevel="1">
      <c r="A67" s="18"/>
      <c r="B67" s="18"/>
      <c r="C67" s="116"/>
      <c r="D67" s="116"/>
      <c r="E67" s="196"/>
      <c r="F67" s="196"/>
      <c r="G67" s="486" t="s">
        <v>1080</v>
      </c>
      <c r="H67" s="18"/>
      <c r="I67" s="116"/>
      <c r="J67" s="117"/>
      <c r="K67" s="29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c r="BE67" s="27"/>
      <c r="BF67" s="27"/>
      <c r="BG67" s="27"/>
      <c r="BH67" s="27"/>
      <c r="BI67" s="27"/>
      <c r="BJ67" s="27"/>
      <c r="BK67" s="27"/>
      <c r="BL67" s="27"/>
      <c r="BM67" s="27"/>
      <c r="BN67" s="27"/>
      <c r="BO67" s="27"/>
      <c r="BP67" s="27"/>
      <c r="BQ67" s="27"/>
      <c r="BR67" s="27"/>
      <c r="BS67" s="27"/>
      <c r="BT67" s="27"/>
      <c r="BU67" s="27"/>
      <c r="BV67" s="27"/>
      <c r="BW67" s="27"/>
      <c r="BX67" s="27"/>
      <c r="BY67" s="27"/>
      <c r="BZ67" s="27"/>
      <c r="CA67" s="27"/>
      <c r="CB67" s="27"/>
      <c r="CC67" s="27"/>
      <c r="CD67" s="27"/>
      <c r="CE67" s="27"/>
      <c r="CF67" s="27"/>
      <c r="CG67" s="27"/>
      <c r="CH67" s="27"/>
      <c r="CI67" s="27"/>
      <c r="CJ67" s="27"/>
      <c r="CK67" s="27"/>
      <c r="CL67" s="27"/>
      <c r="CM67" s="27"/>
      <c r="CN67" s="27"/>
      <c r="CO67" s="27"/>
      <c r="CP67" s="27"/>
      <c r="CQ67" s="27"/>
      <c r="CR67" s="27"/>
      <c r="CS67" s="27"/>
      <c r="CT67" s="27"/>
      <c r="CU67" s="27"/>
      <c r="CV67" s="27"/>
      <c r="CW67" s="27"/>
      <c r="CX67" s="27"/>
      <c r="CY67" s="27"/>
      <c r="CZ67" s="27"/>
      <c r="DA67" s="27"/>
      <c r="DB67" s="27"/>
      <c r="DC67" s="27"/>
      <c r="DD67" s="27"/>
      <c r="DE67" s="27"/>
      <c r="DF67" s="27"/>
      <c r="DG67" s="27"/>
      <c r="DH67" s="27"/>
      <c r="DI67" s="27"/>
      <c r="DJ67" s="27"/>
      <c r="DK67" s="27"/>
      <c r="DL67" s="27"/>
      <c r="DM67" s="27"/>
      <c r="DN67" s="27"/>
      <c r="DO67" s="27"/>
      <c r="DP67" s="27"/>
      <c r="DQ67" s="27"/>
      <c r="DR67" s="27"/>
      <c r="DS67" s="27"/>
      <c r="DT67" s="27"/>
      <c r="DU67" s="27"/>
      <c r="DV67" s="27"/>
      <c r="DW67" s="27"/>
      <c r="DX67" s="27"/>
      <c r="DY67" s="27"/>
      <c r="DZ67" s="27"/>
    </row>
    <row r="68" spans="1:130" outlineLevel="1">
      <c r="A68" s="18">
        <f t="shared" ref="A68:A102" si="3">IF($C68="","blank",MATCH($C68,$I$5:$I$266,0))</f>
        <v>57</v>
      </c>
      <c r="B68" s="18" t="s">
        <v>10</v>
      </c>
      <c r="C68" s="116" t="s">
        <v>1402</v>
      </c>
      <c r="D68" s="116"/>
      <c r="E68" s="196"/>
      <c r="F68" s="196"/>
      <c r="G68" s="486"/>
      <c r="H68" s="18" t="s">
        <v>10</v>
      </c>
      <c r="I68" s="116" t="s">
        <v>1023</v>
      </c>
      <c r="J68" s="115"/>
      <c r="K68" s="29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c r="BE68" s="27"/>
      <c r="BF68" s="27"/>
      <c r="BG68" s="27"/>
      <c r="BH68" s="27"/>
      <c r="BI68" s="27"/>
      <c r="BJ68" s="27"/>
      <c r="BK68" s="27"/>
      <c r="BL68" s="27"/>
      <c r="BM68" s="27"/>
      <c r="BN68" s="27"/>
      <c r="BO68" s="27"/>
      <c r="BP68" s="27"/>
      <c r="BQ68" s="27"/>
      <c r="BR68" s="27"/>
      <c r="BS68" s="27"/>
      <c r="BT68" s="27"/>
      <c r="BU68" s="27"/>
      <c r="BV68" s="27"/>
      <c r="BW68" s="27"/>
      <c r="BX68" s="27"/>
      <c r="BY68" s="27"/>
      <c r="BZ68" s="27"/>
      <c r="CA68" s="27"/>
      <c r="CB68" s="27"/>
      <c r="CC68" s="27"/>
      <c r="CD68" s="27"/>
      <c r="CE68" s="27"/>
      <c r="CF68" s="27"/>
      <c r="CG68" s="27"/>
      <c r="CH68" s="27"/>
      <c r="CI68" s="27"/>
      <c r="CJ68" s="27"/>
      <c r="CK68" s="27"/>
      <c r="CL68" s="27"/>
      <c r="CM68" s="27"/>
      <c r="CN68" s="27"/>
      <c r="CO68" s="27"/>
      <c r="CP68" s="27"/>
      <c r="CQ68" s="27"/>
      <c r="CR68" s="27"/>
      <c r="CS68" s="27"/>
      <c r="CT68" s="27"/>
      <c r="CU68" s="27"/>
      <c r="CV68" s="27"/>
      <c r="CW68" s="27"/>
      <c r="CX68" s="27"/>
      <c r="CY68" s="27"/>
      <c r="CZ68" s="27"/>
      <c r="DA68" s="27"/>
      <c r="DB68" s="27"/>
      <c r="DC68" s="27"/>
      <c r="DD68" s="27"/>
      <c r="DE68" s="27"/>
      <c r="DF68" s="27"/>
      <c r="DG68" s="27"/>
      <c r="DH68" s="27"/>
      <c r="DI68" s="27"/>
      <c r="DJ68" s="27"/>
      <c r="DK68" s="27"/>
      <c r="DL68" s="27"/>
      <c r="DM68" s="27"/>
      <c r="DN68" s="27"/>
      <c r="DO68" s="27"/>
      <c r="DP68" s="27"/>
      <c r="DQ68" s="27"/>
      <c r="DR68" s="27"/>
      <c r="DS68" s="27"/>
      <c r="DT68" s="27"/>
      <c r="DU68" s="27"/>
      <c r="DV68" s="27"/>
      <c r="DW68" s="27"/>
      <c r="DX68" s="27"/>
      <c r="DY68" s="27"/>
      <c r="DZ68" s="27"/>
    </row>
    <row r="69" spans="1:130" outlineLevel="1">
      <c r="A69" s="18">
        <f t="shared" si="3"/>
        <v>58</v>
      </c>
      <c r="B69" s="18" t="s">
        <v>10</v>
      </c>
      <c r="C69" s="116" t="s">
        <v>794</v>
      </c>
      <c r="D69" s="116"/>
      <c r="E69" s="196"/>
      <c r="F69" s="196"/>
      <c r="G69" s="486"/>
      <c r="H69" s="18" t="s">
        <v>10</v>
      </c>
      <c r="I69" s="116" t="s">
        <v>1022</v>
      </c>
      <c r="J69" s="115"/>
      <c r="K69" s="29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c r="BE69" s="27"/>
      <c r="BF69" s="27"/>
      <c r="BG69" s="27"/>
      <c r="BH69" s="27"/>
      <c r="BI69" s="27"/>
      <c r="BJ69" s="27"/>
      <c r="BK69" s="27"/>
      <c r="BL69" s="27"/>
      <c r="BM69" s="27"/>
      <c r="BN69" s="27"/>
      <c r="BO69" s="27"/>
      <c r="BP69" s="27"/>
      <c r="BQ69" s="27"/>
      <c r="BR69" s="27"/>
      <c r="BS69" s="27"/>
      <c r="BT69" s="27"/>
      <c r="BU69" s="27"/>
      <c r="BV69" s="27"/>
      <c r="BW69" s="27"/>
      <c r="BX69" s="27"/>
      <c r="BY69" s="27"/>
      <c r="BZ69" s="27"/>
      <c r="CA69" s="27"/>
      <c r="CB69" s="27"/>
      <c r="CC69" s="27"/>
      <c r="CD69" s="27"/>
      <c r="CE69" s="27"/>
      <c r="CF69" s="27"/>
      <c r="CG69" s="27"/>
      <c r="CH69" s="27"/>
      <c r="CI69" s="27"/>
      <c r="CJ69" s="27"/>
      <c r="CK69" s="27"/>
      <c r="CL69" s="27"/>
      <c r="CM69" s="27"/>
      <c r="CN69" s="27"/>
      <c r="CO69" s="27"/>
      <c r="CP69" s="27"/>
      <c r="CQ69" s="27"/>
      <c r="CR69" s="27"/>
      <c r="CS69" s="27"/>
      <c r="CT69" s="27"/>
      <c r="CU69" s="27"/>
      <c r="CV69" s="27"/>
      <c r="CW69" s="27"/>
      <c r="CX69" s="27"/>
      <c r="CY69" s="27"/>
      <c r="CZ69" s="27"/>
      <c r="DA69" s="27"/>
      <c r="DB69" s="27"/>
      <c r="DC69" s="27"/>
      <c r="DD69" s="27"/>
      <c r="DE69" s="27"/>
      <c r="DF69" s="27"/>
      <c r="DG69" s="27"/>
      <c r="DH69" s="27"/>
      <c r="DI69" s="27"/>
      <c r="DJ69" s="27"/>
      <c r="DK69" s="27"/>
      <c r="DL69" s="27"/>
      <c r="DM69" s="27"/>
      <c r="DN69" s="27"/>
      <c r="DO69" s="27"/>
      <c r="DP69" s="27"/>
      <c r="DQ69" s="27"/>
      <c r="DR69" s="27"/>
      <c r="DS69" s="27"/>
      <c r="DT69" s="27"/>
      <c r="DU69" s="27"/>
      <c r="DV69" s="27"/>
      <c r="DW69" s="27"/>
      <c r="DX69" s="27"/>
      <c r="DY69" s="27"/>
      <c r="DZ69" s="27"/>
    </row>
    <row r="70" spans="1:130" outlineLevel="1">
      <c r="A70" s="18">
        <f t="shared" si="3"/>
        <v>71</v>
      </c>
      <c r="B70" s="18" t="s">
        <v>10</v>
      </c>
      <c r="C70" s="116" t="s">
        <v>224</v>
      </c>
      <c r="D70" s="196"/>
      <c r="E70" s="196"/>
      <c r="F70" s="196"/>
      <c r="G70" s="486"/>
      <c r="H70" s="18" t="s">
        <v>10</v>
      </c>
      <c r="I70" s="116" t="s">
        <v>1452</v>
      </c>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c r="BE70" s="27"/>
      <c r="BF70" s="27"/>
      <c r="BG70" s="27"/>
      <c r="BH70" s="27"/>
      <c r="BI70" s="27"/>
      <c r="BJ70" s="27"/>
      <c r="BK70" s="27"/>
      <c r="BL70" s="27"/>
      <c r="BM70" s="27"/>
      <c r="BN70" s="27"/>
      <c r="BO70" s="27"/>
      <c r="BP70" s="27"/>
      <c r="BQ70" s="27"/>
      <c r="BR70" s="27"/>
      <c r="BS70" s="27"/>
      <c r="BT70" s="27"/>
      <c r="BU70" s="27"/>
      <c r="BV70" s="27"/>
      <c r="BW70" s="27"/>
      <c r="BX70" s="27"/>
      <c r="BY70" s="27"/>
      <c r="BZ70" s="27"/>
      <c r="CA70" s="27"/>
      <c r="CB70" s="27"/>
      <c r="CC70" s="27"/>
      <c r="CD70" s="27"/>
      <c r="CE70" s="27"/>
      <c r="CF70" s="27"/>
      <c r="CG70" s="27"/>
      <c r="CH70" s="27"/>
      <c r="CI70" s="27"/>
      <c r="CJ70" s="27"/>
      <c r="CK70" s="27"/>
      <c r="CL70" s="27"/>
      <c r="CM70" s="27"/>
      <c r="CN70" s="27"/>
      <c r="CO70" s="27"/>
      <c r="CP70" s="27"/>
      <c r="CQ70" s="27"/>
      <c r="CR70" s="27"/>
      <c r="CS70" s="27"/>
      <c r="CT70" s="27"/>
      <c r="CU70" s="27"/>
      <c r="CV70" s="27"/>
      <c r="CW70" s="27"/>
      <c r="CX70" s="27"/>
      <c r="CY70" s="27"/>
      <c r="CZ70" s="27"/>
      <c r="DA70" s="27"/>
      <c r="DB70" s="27"/>
      <c r="DC70" s="27"/>
      <c r="DD70" s="27"/>
      <c r="DE70" s="27"/>
      <c r="DF70" s="27"/>
      <c r="DG70" s="27"/>
      <c r="DH70" s="27"/>
      <c r="DI70" s="27"/>
      <c r="DJ70" s="27"/>
      <c r="DK70" s="27"/>
      <c r="DL70" s="27"/>
      <c r="DM70" s="27"/>
      <c r="DN70" s="27"/>
      <c r="DO70" s="27"/>
      <c r="DP70" s="27"/>
      <c r="DQ70" s="27"/>
      <c r="DR70" s="27"/>
      <c r="DS70" s="27"/>
      <c r="DT70" s="27"/>
      <c r="DU70" s="27"/>
      <c r="DV70" s="27"/>
      <c r="DW70" s="27"/>
      <c r="DX70" s="27"/>
      <c r="DY70" s="27"/>
      <c r="DZ70" s="27"/>
    </row>
    <row r="71" spans="1:130" outlineLevel="1">
      <c r="A71" s="18">
        <f t="shared" si="3"/>
        <v>71</v>
      </c>
      <c r="B71" s="18" t="s">
        <v>10</v>
      </c>
      <c r="C71" s="116" t="s">
        <v>224</v>
      </c>
      <c r="D71" s="196"/>
      <c r="E71" s="196"/>
      <c r="F71" s="196"/>
      <c r="G71" s="486" t="s">
        <v>1546</v>
      </c>
      <c r="H71" s="18" t="s">
        <v>10</v>
      </c>
      <c r="I71" s="116" t="s">
        <v>1286</v>
      </c>
      <c r="J71" s="115"/>
      <c r="K71" s="297" t="s">
        <v>1355</v>
      </c>
      <c r="L71" s="27" t="s">
        <v>1356</v>
      </c>
      <c r="M71" s="27" t="s">
        <v>1357</v>
      </c>
      <c r="N71" s="27" t="s">
        <v>1289</v>
      </c>
      <c r="O71" s="27" t="s">
        <v>1290</v>
      </c>
      <c r="P71" s="27" t="s">
        <v>1291</v>
      </c>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c r="BE71" s="27"/>
      <c r="BF71" s="27"/>
      <c r="BG71" s="27"/>
      <c r="BH71" s="27"/>
      <c r="BI71" s="27"/>
      <c r="BJ71" s="27"/>
      <c r="BK71" s="27"/>
      <c r="BL71" s="27"/>
      <c r="BM71" s="27"/>
      <c r="BN71" s="27"/>
      <c r="BO71" s="27"/>
      <c r="BP71" s="27"/>
      <c r="BQ71" s="27"/>
      <c r="BR71" s="27"/>
      <c r="BS71" s="27"/>
      <c r="BT71" s="27"/>
      <c r="BU71" s="27"/>
      <c r="BV71" s="27"/>
      <c r="BW71" s="27"/>
      <c r="BX71" s="27"/>
      <c r="BY71" s="27"/>
      <c r="BZ71" s="27"/>
      <c r="CA71" s="27"/>
      <c r="CB71" s="27"/>
      <c r="CC71" s="27"/>
      <c r="CD71" s="27"/>
      <c r="CE71" s="27"/>
      <c r="CF71" s="27"/>
      <c r="CG71" s="27"/>
      <c r="CH71" s="27"/>
      <c r="CI71" s="27"/>
      <c r="CJ71" s="27"/>
      <c r="CK71" s="27"/>
      <c r="CL71" s="27"/>
      <c r="CM71" s="27"/>
      <c r="CN71" s="27"/>
      <c r="CO71" s="27"/>
      <c r="CP71" s="27"/>
      <c r="CQ71" s="27"/>
      <c r="CR71" s="27"/>
      <c r="CS71" s="27"/>
      <c r="CT71" s="27"/>
      <c r="CU71" s="27"/>
      <c r="CV71" s="27"/>
      <c r="CW71" s="27"/>
      <c r="CX71" s="27"/>
      <c r="CY71" s="27"/>
      <c r="CZ71" s="27"/>
      <c r="DA71" s="27"/>
      <c r="DB71" s="27"/>
      <c r="DC71" s="27"/>
      <c r="DD71" s="27"/>
      <c r="DE71" s="27"/>
      <c r="DF71" s="27"/>
      <c r="DG71" s="27"/>
      <c r="DH71" s="27"/>
      <c r="DI71" s="27"/>
      <c r="DJ71" s="27"/>
      <c r="DK71" s="27"/>
      <c r="DL71" s="27"/>
      <c r="DM71" s="27"/>
      <c r="DN71" s="27"/>
      <c r="DO71" s="27"/>
      <c r="DP71" s="27"/>
      <c r="DQ71" s="27"/>
      <c r="DR71" s="27"/>
      <c r="DS71" s="27"/>
      <c r="DT71" s="27"/>
      <c r="DU71" s="27"/>
      <c r="DV71" s="27"/>
      <c r="DW71" s="27"/>
      <c r="DX71" s="27"/>
      <c r="DY71" s="27"/>
      <c r="DZ71" s="27"/>
    </row>
    <row r="72" spans="1:130" outlineLevel="1">
      <c r="A72" s="18" t="str">
        <f t="shared" si="3"/>
        <v>blank</v>
      </c>
      <c r="B72" s="18"/>
      <c r="C72" s="116"/>
      <c r="D72" s="196"/>
      <c r="E72" s="196"/>
      <c r="F72" s="196"/>
      <c r="G72" s="486" t="s">
        <v>1547</v>
      </c>
      <c r="H72" s="18"/>
      <c r="I72" s="116"/>
      <c r="J72" s="115"/>
      <c r="K72" s="29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c r="BE72" s="27"/>
      <c r="BF72" s="27"/>
      <c r="BG72" s="27"/>
      <c r="BH72" s="27"/>
      <c r="BI72" s="27"/>
      <c r="BJ72" s="27"/>
      <c r="BK72" s="27"/>
      <c r="BL72" s="27"/>
      <c r="BM72" s="27"/>
      <c r="BN72" s="27"/>
      <c r="BO72" s="27"/>
      <c r="BP72" s="27"/>
      <c r="BQ72" s="27"/>
      <c r="BR72" s="27"/>
      <c r="BS72" s="27"/>
      <c r="BT72" s="27"/>
      <c r="BU72" s="27"/>
      <c r="BV72" s="27"/>
      <c r="BW72" s="27"/>
      <c r="BX72" s="27"/>
      <c r="BY72" s="27"/>
      <c r="BZ72" s="27"/>
      <c r="CA72" s="27"/>
      <c r="CB72" s="27"/>
      <c r="CC72" s="27"/>
      <c r="CD72" s="27"/>
      <c r="CE72" s="27"/>
      <c r="CF72" s="27"/>
      <c r="CG72" s="27"/>
      <c r="CH72" s="27"/>
      <c r="CI72" s="27"/>
      <c r="CJ72" s="27"/>
      <c r="CK72" s="27"/>
      <c r="CL72" s="27"/>
      <c r="CM72" s="27"/>
      <c r="CN72" s="27"/>
      <c r="CO72" s="27"/>
      <c r="CP72" s="27"/>
      <c r="CQ72" s="27"/>
      <c r="CR72" s="27"/>
      <c r="CS72" s="27"/>
      <c r="CT72" s="27"/>
      <c r="CU72" s="27"/>
      <c r="CV72" s="27"/>
      <c r="CW72" s="27"/>
      <c r="CX72" s="27"/>
      <c r="CY72" s="27"/>
      <c r="CZ72" s="27"/>
      <c r="DA72" s="27"/>
      <c r="DB72" s="27"/>
      <c r="DC72" s="27"/>
      <c r="DD72" s="27"/>
      <c r="DE72" s="27"/>
      <c r="DF72" s="27"/>
      <c r="DG72" s="27"/>
      <c r="DH72" s="27"/>
      <c r="DI72" s="27"/>
      <c r="DJ72" s="27"/>
      <c r="DK72" s="27"/>
      <c r="DL72" s="27"/>
      <c r="DM72" s="27"/>
      <c r="DN72" s="27"/>
      <c r="DO72" s="27"/>
      <c r="DP72" s="27"/>
      <c r="DQ72" s="27"/>
      <c r="DR72" s="27"/>
      <c r="DS72" s="27"/>
      <c r="DT72" s="27"/>
      <c r="DU72" s="27"/>
      <c r="DV72" s="27"/>
      <c r="DW72" s="27"/>
      <c r="DX72" s="27"/>
      <c r="DY72" s="27"/>
      <c r="DZ72" s="27"/>
    </row>
    <row r="73" spans="1:130" outlineLevel="1">
      <c r="A73" s="18">
        <f t="shared" si="3"/>
        <v>71</v>
      </c>
      <c r="B73" s="18" t="s">
        <v>10</v>
      </c>
      <c r="C73" s="116" t="s">
        <v>224</v>
      </c>
      <c r="D73" s="196"/>
      <c r="E73" s="196"/>
      <c r="F73" s="196"/>
      <c r="G73" s="486"/>
      <c r="H73" s="18" t="s">
        <v>10</v>
      </c>
      <c r="I73" s="116" t="s">
        <v>1494</v>
      </c>
      <c r="J73" s="115"/>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c r="AS73" s="27"/>
      <c r="AT73" s="27"/>
      <c r="AU73" s="27"/>
      <c r="AV73" s="27"/>
      <c r="AW73" s="27"/>
      <c r="AX73" s="27"/>
      <c r="AY73" s="27"/>
      <c r="AZ73" s="27"/>
      <c r="BA73" s="27"/>
      <c r="BB73" s="27"/>
      <c r="BC73" s="27"/>
      <c r="BD73" s="27"/>
      <c r="BE73" s="27"/>
      <c r="BF73" s="27"/>
      <c r="BG73" s="27"/>
      <c r="BH73" s="27"/>
      <c r="BI73" s="27"/>
      <c r="BJ73" s="27"/>
      <c r="BK73" s="27"/>
      <c r="BL73" s="27"/>
      <c r="BM73" s="27"/>
      <c r="BN73" s="27"/>
      <c r="BO73" s="27"/>
      <c r="BP73" s="27"/>
      <c r="BQ73" s="27"/>
      <c r="BR73" s="27"/>
      <c r="BS73" s="27"/>
      <c r="BT73" s="27"/>
      <c r="BU73" s="27"/>
      <c r="BV73" s="27"/>
      <c r="BW73" s="27"/>
      <c r="BX73" s="27"/>
      <c r="BY73" s="27"/>
      <c r="BZ73" s="27"/>
      <c r="CA73" s="27"/>
      <c r="CB73" s="27"/>
      <c r="CC73" s="27"/>
      <c r="CD73" s="27"/>
      <c r="CE73" s="27"/>
      <c r="CF73" s="27"/>
      <c r="CG73" s="27"/>
      <c r="CH73" s="27"/>
      <c r="CI73" s="27"/>
      <c r="CJ73" s="27"/>
      <c r="CK73" s="27"/>
      <c r="CL73" s="27"/>
      <c r="CM73" s="27"/>
      <c r="CN73" s="27"/>
      <c r="CO73" s="27"/>
      <c r="CP73" s="27"/>
      <c r="CQ73" s="27"/>
      <c r="CR73" s="27"/>
      <c r="CS73" s="27"/>
      <c r="CT73" s="27"/>
      <c r="CU73" s="27"/>
      <c r="CV73" s="27"/>
      <c r="CW73" s="27"/>
      <c r="CX73" s="27"/>
      <c r="CY73" s="27"/>
      <c r="CZ73" s="27"/>
      <c r="DA73" s="27"/>
      <c r="DB73" s="27"/>
      <c r="DC73" s="27"/>
      <c r="DD73" s="27"/>
      <c r="DE73" s="27"/>
      <c r="DF73" s="27"/>
      <c r="DG73" s="27"/>
      <c r="DH73" s="27"/>
      <c r="DI73" s="27"/>
      <c r="DJ73" s="27"/>
      <c r="DK73" s="27"/>
      <c r="DL73" s="27"/>
      <c r="DM73" s="27"/>
      <c r="DN73" s="27"/>
      <c r="DO73" s="27"/>
      <c r="DP73" s="27"/>
      <c r="DQ73" s="27"/>
      <c r="DR73" s="27"/>
      <c r="DS73" s="27"/>
      <c r="DT73" s="27"/>
      <c r="DU73" s="27"/>
      <c r="DV73" s="27"/>
      <c r="DW73" s="27"/>
      <c r="DX73" s="27"/>
      <c r="DY73" s="27"/>
      <c r="DZ73" s="27"/>
    </row>
    <row r="74" spans="1:130" outlineLevel="1">
      <c r="A74" s="18">
        <f t="shared" si="3"/>
        <v>71</v>
      </c>
      <c r="B74" s="18" t="s">
        <v>10</v>
      </c>
      <c r="C74" s="116" t="s">
        <v>224</v>
      </c>
      <c r="D74" s="196"/>
      <c r="E74" s="196"/>
      <c r="F74" s="196"/>
      <c r="G74" s="486"/>
      <c r="H74" s="18" t="s">
        <v>10</v>
      </c>
      <c r="I74" s="116" t="s">
        <v>1287</v>
      </c>
      <c r="J74" s="115"/>
      <c r="K74" s="29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c r="BE74" s="27"/>
      <c r="BF74" s="27"/>
      <c r="BG74" s="27"/>
      <c r="BH74" s="27"/>
      <c r="BI74" s="27"/>
      <c r="BJ74" s="27"/>
      <c r="BK74" s="27"/>
      <c r="BL74" s="27"/>
      <c r="BM74" s="27"/>
      <c r="BN74" s="27"/>
      <c r="BO74" s="27"/>
      <c r="BP74" s="27"/>
      <c r="BQ74" s="27"/>
      <c r="BR74" s="27"/>
      <c r="BS74" s="27"/>
      <c r="BT74" s="27"/>
      <c r="BU74" s="27"/>
      <c r="BV74" s="27"/>
      <c r="BW74" s="27"/>
      <c r="BX74" s="27"/>
      <c r="BY74" s="27"/>
      <c r="BZ74" s="27"/>
      <c r="CA74" s="27"/>
      <c r="CB74" s="27"/>
      <c r="CC74" s="27"/>
      <c r="CD74" s="27"/>
      <c r="CE74" s="27"/>
      <c r="CF74" s="27"/>
      <c r="CG74" s="27"/>
      <c r="CH74" s="27"/>
      <c r="CI74" s="27"/>
      <c r="CJ74" s="27"/>
      <c r="CK74" s="27"/>
      <c r="CL74" s="27"/>
      <c r="CM74" s="27"/>
      <c r="CN74" s="27"/>
      <c r="CO74" s="27"/>
      <c r="CP74" s="27"/>
      <c r="CQ74" s="27"/>
      <c r="CR74" s="27"/>
      <c r="CS74" s="27"/>
      <c r="CT74" s="27"/>
      <c r="CU74" s="27"/>
      <c r="CV74" s="27"/>
      <c r="CW74" s="27"/>
      <c r="CX74" s="27"/>
      <c r="CY74" s="27"/>
      <c r="CZ74" s="27"/>
      <c r="DA74" s="27"/>
      <c r="DB74" s="27"/>
      <c r="DC74" s="27"/>
      <c r="DD74" s="27"/>
      <c r="DE74" s="27"/>
      <c r="DF74" s="27"/>
      <c r="DG74" s="27"/>
      <c r="DH74" s="27"/>
      <c r="DI74" s="27"/>
      <c r="DJ74" s="27"/>
      <c r="DK74" s="27"/>
      <c r="DL74" s="27"/>
      <c r="DM74" s="27"/>
      <c r="DN74" s="27"/>
      <c r="DO74" s="27"/>
      <c r="DP74" s="27"/>
      <c r="DQ74" s="27"/>
      <c r="DR74" s="27"/>
      <c r="DS74" s="27"/>
      <c r="DT74" s="27"/>
      <c r="DU74" s="27"/>
      <c r="DV74" s="27"/>
      <c r="DW74" s="27"/>
      <c r="DX74" s="27"/>
      <c r="DY74" s="27"/>
      <c r="DZ74" s="27"/>
    </row>
    <row r="75" spans="1:130" outlineLevel="1">
      <c r="A75" s="18">
        <f t="shared" si="3"/>
        <v>92</v>
      </c>
      <c r="B75" s="18" t="s">
        <v>10</v>
      </c>
      <c r="C75" s="116" t="s">
        <v>1237</v>
      </c>
      <c r="D75" s="196"/>
      <c r="E75" s="196"/>
      <c r="F75" s="196"/>
      <c r="G75" s="486"/>
      <c r="H75" s="18" t="s">
        <v>10</v>
      </c>
      <c r="I75" s="116" t="s">
        <v>224</v>
      </c>
      <c r="J75" s="115"/>
      <c r="K75" s="297" t="s">
        <v>159</v>
      </c>
      <c r="L75" s="297" t="s">
        <v>174</v>
      </c>
      <c r="M75" s="39" t="s">
        <v>232</v>
      </c>
      <c r="N75" s="39" t="s">
        <v>234</v>
      </c>
      <c r="O75" s="297" t="s">
        <v>268</v>
      </c>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c r="BE75" s="27"/>
      <c r="BF75" s="27"/>
      <c r="BG75" s="27"/>
      <c r="BH75" s="27"/>
      <c r="BI75" s="27"/>
      <c r="BJ75" s="27"/>
      <c r="BK75" s="27"/>
      <c r="BL75" s="27"/>
      <c r="BM75" s="27"/>
      <c r="BN75" s="27"/>
      <c r="BO75" s="27"/>
      <c r="BP75" s="27"/>
      <c r="BQ75" s="27"/>
      <c r="BR75" s="27"/>
      <c r="BS75" s="27"/>
      <c r="BT75" s="27"/>
      <c r="BU75" s="27"/>
      <c r="BV75" s="27"/>
      <c r="BW75" s="27"/>
      <c r="BX75" s="27"/>
      <c r="BY75" s="27"/>
      <c r="BZ75" s="27"/>
      <c r="CA75" s="27"/>
      <c r="CB75" s="27"/>
      <c r="CC75" s="27"/>
      <c r="CD75" s="27"/>
      <c r="CE75" s="27"/>
      <c r="CF75" s="27"/>
      <c r="CG75" s="27"/>
      <c r="CH75" s="27"/>
      <c r="CI75" s="27"/>
      <c r="CJ75" s="27"/>
      <c r="CK75" s="27"/>
      <c r="CL75" s="27"/>
      <c r="CM75" s="27"/>
      <c r="CN75" s="27"/>
      <c r="CO75" s="27"/>
      <c r="CP75" s="27"/>
      <c r="CQ75" s="27"/>
      <c r="CR75" s="27"/>
      <c r="CS75" s="27"/>
      <c r="CT75" s="27"/>
      <c r="CU75" s="27"/>
      <c r="CV75" s="27"/>
      <c r="CW75" s="27"/>
      <c r="CX75" s="27"/>
      <c r="CY75" s="27"/>
      <c r="CZ75" s="27"/>
      <c r="DA75" s="27"/>
      <c r="DB75" s="27"/>
      <c r="DC75" s="27"/>
      <c r="DD75" s="27"/>
      <c r="DE75" s="27"/>
      <c r="DF75" s="27"/>
      <c r="DG75" s="27"/>
      <c r="DH75" s="27"/>
      <c r="DI75" s="27"/>
      <c r="DJ75" s="27"/>
      <c r="DK75" s="27"/>
      <c r="DL75" s="27"/>
      <c r="DM75" s="27"/>
      <c r="DN75" s="27"/>
      <c r="DO75" s="27"/>
      <c r="DP75" s="27"/>
      <c r="DQ75" s="27"/>
      <c r="DR75" s="27"/>
      <c r="DS75" s="27"/>
      <c r="DT75" s="27"/>
      <c r="DU75" s="27"/>
      <c r="DV75" s="27"/>
      <c r="DW75" s="27"/>
      <c r="DX75" s="27"/>
      <c r="DY75" s="27"/>
      <c r="DZ75" s="27"/>
    </row>
    <row r="76" spans="1:130" outlineLevel="1">
      <c r="A76" s="18">
        <f t="shared" si="3"/>
        <v>92</v>
      </c>
      <c r="B76" s="18" t="s">
        <v>10</v>
      </c>
      <c r="C76" s="116" t="s">
        <v>1237</v>
      </c>
      <c r="D76" s="196"/>
      <c r="E76" s="196"/>
      <c r="F76" s="196"/>
      <c r="G76" s="486"/>
      <c r="H76" s="18" t="s">
        <v>10</v>
      </c>
      <c r="I76" s="116" t="s">
        <v>225</v>
      </c>
      <c r="J76" s="115"/>
      <c r="K76" s="29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c r="BE76" s="27"/>
      <c r="BF76" s="27"/>
      <c r="BG76" s="27"/>
      <c r="BH76" s="27"/>
      <c r="BI76" s="27"/>
      <c r="BJ76" s="27"/>
      <c r="BK76" s="27"/>
      <c r="BL76" s="27"/>
      <c r="BM76" s="27"/>
      <c r="BN76" s="27"/>
      <c r="BO76" s="27"/>
      <c r="BP76" s="27"/>
      <c r="BQ76" s="27"/>
      <c r="BR76" s="27"/>
      <c r="BS76" s="27"/>
      <c r="BT76" s="27"/>
      <c r="BU76" s="27"/>
      <c r="BV76" s="27"/>
      <c r="BW76" s="27"/>
      <c r="BX76" s="27"/>
      <c r="BY76" s="27"/>
      <c r="BZ76" s="27"/>
      <c r="CA76" s="27"/>
      <c r="CB76" s="27"/>
      <c r="CC76" s="27"/>
      <c r="CD76" s="27"/>
      <c r="CE76" s="27"/>
      <c r="CF76" s="27"/>
      <c r="CG76" s="27"/>
      <c r="CH76" s="27"/>
      <c r="CI76" s="27"/>
      <c r="CJ76" s="27"/>
      <c r="CK76" s="27"/>
      <c r="CL76" s="27"/>
      <c r="CM76" s="27"/>
      <c r="CN76" s="27"/>
      <c r="CO76" s="27"/>
      <c r="CP76" s="27"/>
      <c r="CQ76" s="27"/>
      <c r="CR76" s="27"/>
      <c r="CS76" s="27"/>
      <c r="CT76" s="27"/>
      <c r="CU76" s="27"/>
      <c r="CV76" s="27"/>
      <c r="CW76" s="27"/>
      <c r="CX76" s="27"/>
      <c r="CY76" s="27"/>
      <c r="CZ76" s="27"/>
      <c r="DA76" s="27"/>
      <c r="DB76" s="27"/>
      <c r="DC76" s="27"/>
      <c r="DD76" s="27"/>
      <c r="DE76" s="27"/>
      <c r="DF76" s="27"/>
      <c r="DG76" s="27"/>
      <c r="DH76" s="27"/>
      <c r="DI76" s="27"/>
      <c r="DJ76" s="27"/>
      <c r="DK76" s="27"/>
      <c r="DL76" s="27"/>
      <c r="DM76" s="27"/>
      <c r="DN76" s="27"/>
      <c r="DO76" s="27"/>
      <c r="DP76" s="27"/>
      <c r="DQ76" s="27"/>
      <c r="DR76" s="27"/>
      <c r="DS76" s="27"/>
      <c r="DT76" s="27"/>
      <c r="DU76" s="27"/>
      <c r="DV76" s="27"/>
      <c r="DW76" s="27"/>
      <c r="DX76" s="27"/>
      <c r="DY76" s="27"/>
      <c r="DZ76" s="27"/>
    </row>
    <row r="77" spans="1:130" outlineLevel="1">
      <c r="A77" s="18">
        <f t="shared" si="3"/>
        <v>92</v>
      </c>
      <c r="B77" s="18" t="s">
        <v>10</v>
      </c>
      <c r="C77" s="116" t="s">
        <v>1237</v>
      </c>
      <c r="D77" s="196"/>
      <c r="E77" s="196"/>
      <c r="F77" s="196"/>
      <c r="G77" s="486"/>
      <c r="H77" s="18" t="s">
        <v>10</v>
      </c>
      <c r="I77" s="116" t="s">
        <v>226</v>
      </c>
      <c r="J77" s="115"/>
      <c r="K77" s="297" t="s">
        <v>8</v>
      </c>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c r="BE77" s="27"/>
      <c r="BF77" s="27"/>
      <c r="BG77" s="27"/>
      <c r="BH77" s="27"/>
      <c r="BI77" s="27"/>
      <c r="BJ77" s="27"/>
      <c r="BK77" s="27"/>
      <c r="BL77" s="27"/>
      <c r="BM77" s="27"/>
      <c r="BN77" s="27"/>
      <c r="BO77" s="27"/>
      <c r="BP77" s="27"/>
      <c r="BQ77" s="27"/>
      <c r="BR77" s="27"/>
      <c r="BS77" s="27"/>
      <c r="BT77" s="27"/>
      <c r="BU77" s="27"/>
      <c r="BV77" s="27"/>
      <c r="BW77" s="27"/>
      <c r="BX77" s="27"/>
      <c r="BY77" s="27"/>
      <c r="BZ77" s="27"/>
      <c r="CA77" s="27"/>
      <c r="CB77" s="27"/>
      <c r="CC77" s="27"/>
      <c r="CD77" s="27"/>
      <c r="CE77" s="27"/>
      <c r="CF77" s="27"/>
      <c r="CG77" s="27"/>
      <c r="CH77" s="27"/>
      <c r="CI77" s="27"/>
      <c r="CJ77" s="27"/>
      <c r="CK77" s="27"/>
      <c r="CL77" s="27"/>
      <c r="CM77" s="27"/>
      <c r="CN77" s="27"/>
      <c r="CO77" s="27"/>
      <c r="CP77" s="27"/>
      <c r="CQ77" s="27"/>
      <c r="CR77" s="27"/>
      <c r="CS77" s="27"/>
      <c r="CT77" s="27"/>
      <c r="CU77" s="27"/>
      <c r="CV77" s="27"/>
      <c r="CW77" s="27"/>
      <c r="CX77" s="27"/>
      <c r="CY77" s="27"/>
      <c r="CZ77" s="27"/>
      <c r="DA77" s="27"/>
      <c r="DB77" s="27"/>
      <c r="DC77" s="27"/>
      <c r="DD77" s="27"/>
      <c r="DE77" s="27"/>
      <c r="DF77" s="27"/>
      <c r="DG77" s="27"/>
      <c r="DH77" s="27"/>
      <c r="DI77" s="27"/>
      <c r="DJ77" s="27"/>
      <c r="DK77" s="27"/>
      <c r="DL77" s="27"/>
      <c r="DM77" s="27"/>
      <c r="DN77" s="27"/>
      <c r="DO77" s="27"/>
      <c r="DP77" s="27"/>
      <c r="DQ77" s="27"/>
      <c r="DR77" s="27"/>
      <c r="DS77" s="27"/>
      <c r="DT77" s="27"/>
      <c r="DU77" s="27"/>
      <c r="DV77" s="27"/>
      <c r="DW77" s="27"/>
      <c r="DX77" s="27"/>
      <c r="DY77" s="27"/>
      <c r="DZ77" s="27"/>
    </row>
    <row r="78" spans="1:130" outlineLevel="1">
      <c r="A78" s="18">
        <f t="shared" si="3"/>
        <v>93</v>
      </c>
      <c r="B78" s="18" t="s">
        <v>10</v>
      </c>
      <c r="C78" s="116" t="s">
        <v>1238</v>
      </c>
      <c r="D78" s="196"/>
      <c r="E78" s="196"/>
      <c r="F78" s="196"/>
      <c r="G78" s="486"/>
      <c r="H78" s="18" t="s">
        <v>10</v>
      </c>
      <c r="I78" s="116" t="s">
        <v>227</v>
      </c>
      <c r="J78" s="115"/>
      <c r="K78" s="29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c r="BE78" s="27"/>
      <c r="BF78" s="27"/>
      <c r="BG78" s="27"/>
      <c r="BH78" s="27"/>
      <c r="BI78" s="27"/>
      <c r="BJ78" s="27"/>
      <c r="BK78" s="27"/>
      <c r="BL78" s="27"/>
      <c r="BM78" s="27"/>
      <c r="BN78" s="27"/>
      <c r="BO78" s="27"/>
      <c r="BP78" s="27"/>
      <c r="BQ78" s="27"/>
      <c r="BR78" s="27"/>
      <c r="BS78" s="27"/>
      <c r="BT78" s="27"/>
      <c r="BU78" s="27"/>
      <c r="BV78" s="27"/>
      <c r="BW78" s="27"/>
      <c r="BX78" s="27"/>
      <c r="BY78" s="27"/>
      <c r="BZ78" s="27"/>
      <c r="CA78" s="27"/>
      <c r="CB78" s="27"/>
      <c r="CC78" s="27"/>
      <c r="CD78" s="27"/>
      <c r="CE78" s="27"/>
      <c r="CF78" s="27"/>
      <c r="CG78" s="27"/>
      <c r="CH78" s="27"/>
      <c r="CI78" s="27"/>
      <c r="CJ78" s="27"/>
      <c r="CK78" s="27"/>
      <c r="CL78" s="27"/>
      <c r="CM78" s="27"/>
      <c r="CN78" s="27"/>
      <c r="CO78" s="27"/>
      <c r="CP78" s="27"/>
      <c r="CQ78" s="27"/>
      <c r="CR78" s="27"/>
      <c r="CS78" s="27"/>
      <c r="CT78" s="27"/>
      <c r="CU78" s="27"/>
      <c r="CV78" s="27"/>
      <c r="CW78" s="27"/>
      <c r="CX78" s="27"/>
      <c r="CY78" s="27"/>
      <c r="CZ78" s="27"/>
      <c r="DA78" s="27"/>
      <c r="DB78" s="27"/>
      <c r="DC78" s="27"/>
      <c r="DD78" s="27"/>
      <c r="DE78" s="27"/>
      <c r="DF78" s="27"/>
      <c r="DG78" s="27"/>
      <c r="DH78" s="27"/>
      <c r="DI78" s="27"/>
      <c r="DJ78" s="27"/>
      <c r="DK78" s="27"/>
      <c r="DL78" s="27"/>
      <c r="DM78" s="27"/>
      <c r="DN78" s="27"/>
      <c r="DO78" s="27"/>
      <c r="DP78" s="27"/>
      <c r="DQ78" s="27"/>
      <c r="DR78" s="27"/>
      <c r="DS78" s="27"/>
      <c r="DT78" s="27"/>
      <c r="DU78" s="27"/>
      <c r="DV78" s="27"/>
      <c r="DW78" s="27"/>
      <c r="DX78" s="27"/>
      <c r="DY78" s="27"/>
      <c r="DZ78" s="27"/>
    </row>
    <row r="79" spans="1:130" outlineLevel="1">
      <c r="A79" s="18">
        <f t="shared" si="3"/>
        <v>93</v>
      </c>
      <c r="B79" s="18" t="s">
        <v>10</v>
      </c>
      <c r="C79" s="116" t="s">
        <v>1238</v>
      </c>
      <c r="D79" s="196"/>
      <c r="E79" s="196"/>
      <c r="F79" s="196"/>
      <c r="G79" s="486"/>
      <c r="H79" s="18" t="s">
        <v>10</v>
      </c>
      <c r="I79" s="116" t="s">
        <v>321</v>
      </c>
      <c r="J79" s="115"/>
      <c r="K79" s="29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c r="BE79" s="27"/>
      <c r="BF79" s="27"/>
      <c r="BG79" s="27"/>
      <c r="BH79" s="27"/>
      <c r="BI79" s="27"/>
      <c r="BJ79" s="27"/>
      <c r="BK79" s="27"/>
      <c r="BL79" s="27"/>
      <c r="BM79" s="27"/>
      <c r="BN79" s="27"/>
      <c r="BO79" s="27"/>
      <c r="BP79" s="27"/>
      <c r="BQ79" s="27"/>
      <c r="BR79" s="27"/>
      <c r="BS79" s="27"/>
      <c r="BT79" s="27"/>
      <c r="BU79" s="27"/>
      <c r="BV79" s="27"/>
      <c r="BW79" s="27"/>
      <c r="BX79" s="27"/>
      <c r="BY79" s="27"/>
      <c r="BZ79" s="27"/>
      <c r="CA79" s="27"/>
      <c r="CB79" s="27"/>
      <c r="CC79" s="27"/>
      <c r="CD79" s="27"/>
      <c r="CE79" s="27"/>
      <c r="CF79" s="27"/>
      <c r="CG79" s="27"/>
      <c r="CH79" s="27"/>
      <c r="CI79" s="27"/>
      <c r="CJ79" s="27"/>
      <c r="CK79" s="27"/>
      <c r="CL79" s="27"/>
      <c r="CM79" s="27"/>
      <c r="CN79" s="27"/>
      <c r="CO79" s="27"/>
      <c r="CP79" s="27"/>
      <c r="CQ79" s="27"/>
      <c r="CR79" s="27"/>
      <c r="CS79" s="27"/>
      <c r="CT79" s="27"/>
      <c r="CU79" s="27"/>
      <c r="CV79" s="27"/>
      <c r="CW79" s="27"/>
      <c r="CX79" s="27"/>
      <c r="CY79" s="27"/>
      <c r="CZ79" s="27"/>
      <c r="DA79" s="27"/>
      <c r="DB79" s="27"/>
      <c r="DC79" s="27"/>
      <c r="DD79" s="27"/>
      <c r="DE79" s="27"/>
      <c r="DF79" s="27"/>
      <c r="DG79" s="27"/>
      <c r="DH79" s="27"/>
      <c r="DI79" s="27"/>
      <c r="DJ79" s="27"/>
      <c r="DK79" s="27"/>
      <c r="DL79" s="27"/>
      <c r="DM79" s="27"/>
      <c r="DN79" s="27"/>
      <c r="DO79" s="27"/>
      <c r="DP79" s="27"/>
      <c r="DQ79" s="27"/>
      <c r="DR79" s="27"/>
      <c r="DS79" s="27"/>
      <c r="DT79" s="27"/>
      <c r="DU79" s="27"/>
      <c r="DV79" s="27"/>
      <c r="DW79" s="27"/>
      <c r="DX79" s="27"/>
      <c r="DY79" s="27"/>
      <c r="DZ79" s="27"/>
    </row>
    <row r="80" spans="1:130" outlineLevel="1">
      <c r="A80" s="18">
        <f t="shared" si="3"/>
        <v>93</v>
      </c>
      <c r="B80" s="18" t="s">
        <v>10</v>
      </c>
      <c r="C80" s="116" t="s">
        <v>1238</v>
      </c>
      <c r="D80" s="196"/>
      <c r="E80" s="196"/>
      <c r="F80" s="196"/>
      <c r="G80" s="486"/>
      <c r="H80" s="18" t="s">
        <v>10</v>
      </c>
      <c r="I80" s="116" t="s">
        <v>322</v>
      </c>
      <c r="J80" s="115"/>
      <c r="K80" s="29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c r="BE80" s="27"/>
      <c r="BF80" s="27"/>
      <c r="BG80" s="27"/>
      <c r="BH80" s="27"/>
      <c r="BI80" s="27"/>
      <c r="BJ80" s="27"/>
      <c r="BK80" s="27"/>
      <c r="BL80" s="27"/>
      <c r="BM80" s="27"/>
      <c r="BN80" s="27"/>
      <c r="BO80" s="27"/>
      <c r="BP80" s="27"/>
      <c r="BQ80" s="27"/>
      <c r="BR80" s="27"/>
      <c r="BS80" s="27"/>
      <c r="BT80" s="27"/>
      <c r="BU80" s="27"/>
      <c r="BV80" s="27"/>
      <c r="BW80" s="27"/>
      <c r="BX80" s="27"/>
      <c r="BY80" s="27"/>
      <c r="BZ80" s="27"/>
      <c r="CA80" s="27"/>
      <c r="CB80" s="27"/>
      <c r="CC80" s="27"/>
      <c r="CD80" s="27"/>
      <c r="CE80" s="27"/>
      <c r="CF80" s="27"/>
      <c r="CG80" s="27"/>
      <c r="CH80" s="27"/>
      <c r="CI80" s="27"/>
      <c r="CJ80" s="27"/>
      <c r="CK80" s="27"/>
      <c r="CL80" s="27"/>
      <c r="CM80" s="27"/>
      <c r="CN80" s="27"/>
      <c r="CO80" s="27"/>
      <c r="CP80" s="27"/>
      <c r="CQ80" s="27"/>
      <c r="CR80" s="27"/>
      <c r="CS80" s="27"/>
      <c r="CT80" s="27"/>
      <c r="CU80" s="27"/>
      <c r="CV80" s="27"/>
      <c r="CW80" s="27"/>
      <c r="CX80" s="27"/>
      <c r="CY80" s="27"/>
      <c r="CZ80" s="27"/>
      <c r="DA80" s="27"/>
      <c r="DB80" s="27"/>
      <c r="DC80" s="27"/>
      <c r="DD80" s="27"/>
      <c r="DE80" s="27"/>
      <c r="DF80" s="27"/>
      <c r="DG80" s="27"/>
      <c r="DH80" s="27"/>
      <c r="DI80" s="27"/>
      <c r="DJ80" s="27"/>
      <c r="DK80" s="27"/>
      <c r="DL80" s="27"/>
      <c r="DM80" s="27"/>
      <c r="DN80" s="27"/>
      <c r="DO80" s="27"/>
      <c r="DP80" s="27"/>
      <c r="DQ80" s="27"/>
      <c r="DR80" s="27"/>
      <c r="DS80" s="27"/>
      <c r="DT80" s="27"/>
      <c r="DU80" s="27"/>
      <c r="DV80" s="27"/>
      <c r="DW80" s="27"/>
      <c r="DX80" s="27"/>
      <c r="DY80" s="27"/>
      <c r="DZ80" s="27"/>
    </row>
    <row r="81" spans="1:130" outlineLevel="1">
      <c r="A81" s="18">
        <f t="shared" si="3"/>
        <v>77</v>
      </c>
      <c r="B81" s="18" t="s">
        <v>10</v>
      </c>
      <c r="C81" s="116" t="s">
        <v>221</v>
      </c>
      <c r="D81" s="196"/>
      <c r="E81" s="196"/>
      <c r="F81" s="196"/>
      <c r="G81" s="486"/>
      <c r="H81" s="18" t="s">
        <v>10</v>
      </c>
      <c r="I81" s="116" t="s">
        <v>221</v>
      </c>
      <c r="J81" s="115"/>
      <c r="K81" s="29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c r="BE81" s="27"/>
      <c r="BF81" s="27"/>
      <c r="BG81" s="27"/>
      <c r="BH81" s="27"/>
      <c r="BI81" s="27"/>
      <c r="BJ81" s="27"/>
      <c r="BK81" s="27"/>
      <c r="BL81" s="27"/>
      <c r="BM81" s="27"/>
      <c r="BN81" s="27"/>
      <c r="BO81" s="27"/>
      <c r="BP81" s="27"/>
      <c r="BQ81" s="27"/>
      <c r="BR81" s="27"/>
      <c r="BS81" s="27"/>
      <c r="BT81" s="27"/>
      <c r="BU81" s="27"/>
      <c r="BV81" s="27"/>
      <c r="BW81" s="27"/>
      <c r="BX81" s="27"/>
      <c r="BY81" s="27"/>
      <c r="BZ81" s="27"/>
      <c r="CA81" s="27"/>
      <c r="CB81" s="27"/>
      <c r="CC81" s="27"/>
      <c r="CD81" s="27"/>
      <c r="CE81" s="27"/>
      <c r="CF81" s="27"/>
      <c r="CG81" s="27"/>
      <c r="CH81" s="27"/>
      <c r="CI81" s="27"/>
      <c r="CJ81" s="27"/>
      <c r="CK81" s="27"/>
      <c r="CL81" s="27"/>
      <c r="CM81" s="27"/>
      <c r="CN81" s="27"/>
      <c r="CO81" s="27"/>
      <c r="CP81" s="27"/>
      <c r="CQ81" s="27"/>
      <c r="CR81" s="27"/>
      <c r="CS81" s="27"/>
      <c r="CT81" s="27"/>
      <c r="CU81" s="27"/>
      <c r="CV81" s="27"/>
      <c r="CW81" s="27"/>
      <c r="CX81" s="27"/>
      <c r="CY81" s="27"/>
      <c r="CZ81" s="27"/>
      <c r="DA81" s="27"/>
      <c r="DB81" s="27"/>
      <c r="DC81" s="27"/>
      <c r="DD81" s="27"/>
      <c r="DE81" s="27"/>
      <c r="DF81" s="27"/>
      <c r="DG81" s="27"/>
      <c r="DH81" s="27"/>
      <c r="DI81" s="27"/>
      <c r="DJ81" s="27"/>
      <c r="DK81" s="27"/>
      <c r="DL81" s="27"/>
      <c r="DM81" s="27"/>
      <c r="DN81" s="27"/>
      <c r="DO81" s="27"/>
      <c r="DP81" s="27"/>
      <c r="DQ81" s="27"/>
      <c r="DR81" s="27"/>
      <c r="DS81" s="27"/>
      <c r="DT81" s="27"/>
      <c r="DU81" s="27"/>
      <c r="DV81" s="27"/>
      <c r="DW81" s="27"/>
      <c r="DX81" s="27"/>
      <c r="DY81" s="27"/>
      <c r="DZ81" s="27"/>
    </row>
    <row r="82" spans="1:130" outlineLevel="1">
      <c r="A82" s="18">
        <f t="shared" si="3"/>
        <v>78</v>
      </c>
      <c r="B82" s="18" t="s">
        <v>10</v>
      </c>
      <c r="C82" s="116" t="s">
        <v>222</v>
      </c>
      <c r="D82" s="196"/>
      <c r="E82" s="196"/>
      <c r="F82" s="196"/>
      <c r="G82" s="486"/>
      <c r="H82" s="18" t="s">
        <v>10</v>
      </c>
      <c r="I82" s="116" t="s">
        <v>222</v>
      </c>
      <c r="J82" s="115"/>
      <c r="K82" s="29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c r="BE82" s="27"/>
      <c r="BF82" s="27"/>
      <c r="BG82" s="27"/>
      <c r="BH82" s="27"/>
      <c r="BI82" s="27"/>
      <c r="BJ82" s="27"/>
      <c r="BK82" s="27"/>
      <c r="BL82" s="27"/>
      <c r="BM82" s="27"/>
      <c r="BN82" s="27"/>
      <c r="BO82" s="27"/>
      <c r="BP82" s="27"/>
      <c r="BQ82" s="27"/>
      <c r="BR82" s="27"/>
      <c r="BS82" s="27"/>
      <c r="BT82" s="27"/>
      <c r="BU82" s="27"/>
      <c r="BV82" s="27"/>
      <c r="BW82" s="27"/>
      <c r="BX82" s="27"/>
      <c r="BY82" s="27"/>
      <c r="BZ82" s="27"/>
      <c r="CA82" s="27"/>
      <c r="CB82" s="27"/>
      <c r="CC82" s="27"/>
      <c r="CD82" s="27"/>
      <c r="CE82" s="27"/>
      <c r="CF82" s="27"/>
      <c r="CG82" s="27"/>
      <c r="CH82" s="27"/>
      <c r="CI82" s="27"/>
      <c r="CJ82" s="27"/>
      <c r="CK82" s="27"/>
      <c r="CL82" s="27"/>
      <c r="CM82" s="27"/>
      <c r="CN82" s="27"/>
      <c r="CO82" s="27"/>
      <c r="CP82" s="27"/>
      <c r="CQ82" s="27"/>
      <c r="CR82" s="27"/>
      <c r="CS82" s="27"/>
      <c r="CT82" s="27"/>
      <c r="CU82" s="27"/>
      <c r="CV82" s="27"/>
      <c r="CW82" s="27"/>
      <c r="CX82" s="27"/>
      <c r="CY82" s="27"/>
      <c r="CZ82" s="27"/>
      <c r="DA82" s="27"/>
      <c r="DB82" s="27"/>
      <c r="DC82" s="27"/>
      <c r="DD82" s="27"/>
      <c r="DE82" s="27"/>
      <c r="DF82" s="27"/>
      <c r="DG82" s="27"/>
      <c r="DH82" s="27"/>
      <c r="DI82" s="27"/>
      <c r="DJ82" s="27"/>
      <c r="DK82" s="27"/>
      <c r="DL82" s="27"/>
      <c r="DM82" s="27"/>
      <c r="DN82" s="27"/>
      <c r="DO82" s="27"/>
      <c r="DP82" s="27"/>
      <c r="DQ82" s="27"/>
      <c r="DR82" s="27"/>
      <c r="DS82" s="27"/>
      <c r="DT82" s="27"/>
      <c r="DU82" s="27"/>
      <c r="DV82" s="27"/>
      <c r="DW82" s="27"/>
      <c r="DX82" s="27"/>
      <c r="DY82" s="27"/>
      <c r="DZ82" s="27"/>
    </row>
    <row r="83" spans="1:130" outlineLevel="1">
      <c r="A83" s="18">
        <f t="shared" si="3"/>
        <v>79</v>
      </c>
      <c r="B83" s="18" t="s">
        <v>10</v>
      </c>
      <c r="C83" s="116" t="s">
        <v>29</v>
      </c>
      <c r="D83" s="116"/>
      <c r="E83" s="196"/>
      <c r="F83" s="196"/>
      <c r="G83" s="486"/>
      <c r="H83" s="18" t="s">
        <v>10</v>
      </c>
      <c r="I83" s="116" t="s">
        <v>29</v>
      </c>
      <c r="J83" s="115"/>
      <c r="K83" s="297" t="s">
        <v>6</v>
      </c>
      <c r="L83" s="297" t="s">
        <v>7</v>
      </c>
      <c r="M83" s="297" t="s">
        <v>8</v>
      </c>
      <c r="N83" s="297" t="s">
        <v>159</v>
      </c>
      <c r="O83" s="297" t="s">
        <v>174</v>
      </c>
      <c r="P83" s="297" t="s">
        <v>232</v>
      </c>
      <c r="Q83" s="297" t="s">
        <v>234</v>
      </c>
      <c r="R83" s="297" t="s">
        <v>268</v>
      </c>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c r="BE83" s="27"/>
      <c r="BF83" s="27"/>
      <c r="BG83" s="27"/>
      <c r="BH83" s="27"/>
      <c r="BI83" s="27"/>
      <c r="BJ83" s="27"/>
      <c r="BK83" s="27"/>
      <c r="BL83" s="27"/>
      <c r="BM83" s="27"/>
      <c r="BN83" s="27"/>
      <c r="BO83" s="27"/>
      <c r="BP83" s="27"/>
      <c r="BQ83" s="27"/>
      <c r="BR83" s="27"/>
      <c r="BS83" s="27"/>
      <c r="BT83" s="27"/>
      <c r="BU83" s="27"/>
      <c r="BV83" s="27"/>
      <c r="BW83" s="27"/>
      <c r="BX83" s="27"/>
      <c r="BY83" s="27"/>
      <c r="BZ83" s="27"/>
      <c r="CA83" s="27"/>
      <c r="CB83" s="27"/>
      <c r="CC83" s="27"/>
      <c r="CD83" s="27"/>
      <c r="CE83" s="27"/>
      <c r="CF83" s="27"/>
      <c r="CG83" s="27"/>
      <c r="CH83" s="27"/>
      <c r="CI83" s="27"/>
      <c r="CJ83" s="27"/>
      <c r="CK83" s="27"/>
      <c r="CL83" s="27"/>
      <c r="CM83" s="27"/>
      <c r="CN83" s="27"/>
      <c r="CO83" s="27"/>
      <c r="CP83" s="27"/>
      <c r="CQ83" s="27"/>
      <c r="CR83" s="27"/>
      <c r="CS83" s="27"/>
      <c r="CT83" s="27"/>
      <c r="CU83" s="27"/>
      <c r="CV83" s="27"/>
      <c r="CW83" s="27"/>
      <c r="CX83" s="27"/>
      <c r="CY83" s="27"/>
      <c r="CZ83" s="27"/>
      <c r="DA83" s="27"/>
      <c r="DB83" s="27"/>
      <c r="DC83" s="27"/>
      <c r="DD83" s="27"/>
      <c r="DE83" s="27"/>
      <c r="DF83" s="27"/>
      <c r="DG83" s="27"/>
      <c r="DH83" s="27"/>
      <c r="DI83" s="27"/>
      <c r="DJ83" s="27"/>
      <c r="DK83" s="27"/>
      <c r="DL83" s="27"/>
      <c r="DM83" s="27"/>
      <c r="DN83" s="27"/>
      <c r="DO83" s="27"/>
      <c r="DP83" s="27"/>
      <c r="DQ83" s="27"/>
      <c r="DR83" s="27"/>
      <c r="DS83" s="27"/>
      <c r="DT83" s="27"/>
      <c r="DU83" s="27"/>
      <c r="DV83" s="27"/>
      <c r="DW83" s="27"/>
      <c r="DX83" s="27"/>
      <c r="DY83" s="27"/>
      <c r="DZ83" s="27"/>
    </row>
    <row r="84" spans="1:130" outlineLevel="1">
      <c r="A84" s="18">
        <f t="shared" si="3"/>
        <v>79</v>
      </c>
      <c r="B84" s="18" t="s">
        <v>10</v>
      </c>
      <c r="C84" s="116" t="s">
        <v>29</v>
      </c>
      <c r="D84" s="196"/>
      <c r="E84" s="196"/>
      <c r="F84" s="196"/>
      <c r="G84" s="486"/>
      <c r="H84" s="18" t="s">
        <v>10</v>
      </c>
      <c r="I84" s="116" t="s">
        <v>31</v>
      </c>
      <c r="J84" s="115"/>
      <c r="K84" s="297" t="s">
        <v>6</v>
      </c>
      <c r="L84" s="297" t="s">
        <v>7</v>
      </c>
      <c r="M84" s="297" t="s">
        <v>8</v>
      </c>
      <c r="N84" s="297" t="s">
        <v>159</v>
      </c>
      <c r="O84" s="297" t="s">
        <v>174</v>
      </c>
      <c r="P84" s="297" t="s">
        <v>232</v>
      </c>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c r="BE84" s="27"/>
      <c r="BF84" s="27"/>
      <c r="BG84" s="27"/>
      <c r="BH84" s="27"/>
      <c r="BI84" s="27"/>
      <c r="BJ84" s="27"/>
      <c r="BK84" s="27"/>
      <c r="BL84" s="27"/>
      <c r="BM84" s="27"/>
      <c r="BN84" s="27"/>
      <c r="BO84" s="27"/>
      <c r="BP84" s="27"/>
      <c r="BQ84" s="27"/>
      <c r="BR84" s="27"/>
      <c r="BS84" s="27"/>
      <c r="BT84" s="27"/>
      <c r="BU84" s="27"/>
      <c r="BV84" s="27"/>
      <c r="BW84" s="27"/>
      <c r="BX84" s="27"/>
      <c r="BY84" s="27"/>
      <c r="BZ84" s="27"/>
      <c r="CA84" s="27"/>
      <c r="CB84" s="27"/>
      <c r="CC84" s="27"/>
      <c r="CD84" s="27"/>
      <c r="CE84" s="27"/>
      <c r="CF84" s="27"/>
      <c r="CG84" s="27"/>
      <c r="CH84" s="27"/>
      <c r="CI84" s="27"/>
      <c r="CJ84" s="27"/>
      <c r="CK84" s="27"/>
      <c r="CL84" s="27"/>
      <c r="CM84" s="27"/>
      <c r="CN84" s="27"/>
      <c r="CO84" s="27"/>
      <c r="CP84" s="27"/>
      <c r="CQ84" s="27"/>
      <c r="CR84" s="27"/>
      <c r="CS84" s="27"/>
      <c r="CT84" s="27"/>
      <c r="CU84" s="27"/>
      <c r="CV84" s="27"/>
      <c r="CW84" s="27"/>
      <c r="CX84" s="27"/>
      <c r="CY84" s="27"/>
      <c r="CZ84" s="27"/>
      <c r="DA84" s="27"/>
      <c r="DB84" s="27"/>
      <c r="DC84" s="27"/>
      <c r="DD84" s="27"/>
      <c r="DE84" s="27"/>
      <c r="DF84" s="27"/>
      <c r="DG84" s="27"/>
      <c r="DH84" s="27"/>
      <c r="DI84" s="27"/>
      <c r="DJ84" s="27"/>
      <c r="DK84" s="27"/>
      <c r="DL84" s="27"/>
      <c r="DM84" s="27"/>
      <c r="DN84" s="27"/>
      <c r="DO84" s="27"/>
      <c r="DP84" s="27"/>
      <c r="DQ84" s="27"/>
      <c r="DR84" s="27"/>
      <c r="DS84" s="27"/>
      <c r="DT84" s="27"/>
      <c r="DU84" s="27"/>
      <c r="DV84" s="27"/>
      <c r="DW84" s="27"/>
      <c r="DX84" s="27"/>
      <c r="DY84" s="27"/>
      <c r="DZ84" s="27"/>
    </row>
    <row r="85" spans="1:130" outlineLevel="1">
      <c r="A85" s="18">
        <f t="shared" si="3"/>
        <v>79</v>
      </c>
      <c r="B85" s="18" t="s">
        <v>10</v>
      </c>
      <c r="C85" s="116" t="s">
        <v>29</v>
      </c>
      <c r="D85" s="116"/>
      <c r="E85" s="196"/>
      <c r="F85" s="196"/>
      <c r="G85" s="486"/>
      <c r="H85" s="18" t="s">
        <v>10</v>
      </c>
      <c r="I85" s="116" t="s">
        <v>1492</v>
      </c>
      <c r="J85" s="115"/>
      <c r="K85" s="297" t="s">
        <v>6</v>
      </c>
      <c r="L85" s="297" t="s">
        <v>7</v>
      </c>
      <c r="M85" s="297" t="s">
        <v>8</v>
      </c>
      <c r="N85" s="297" t="s">
        <v>159</v>
      </c>
      <c r="O85" s="297" t="s">
        <v>174</v>
      </c>
      <c r="P85" s="297" t="s">
        <v>232</v>
      </c>
      <c r="Q85" s="297" t="s">
        <v>234</v>
      </c>
      <c r="R85" s="297" t="s">
        <v>268</v>
      </c>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c r="BE85" s="27"/>
      <c r="BF85" s="27"/>
      <c r="BG85" s="27"/>
      <c r="BH85" s="27"/>
      <c r="BI85" s="27"/>
      <c r="BJ85" s="27"/>
      <c r="BK85" s="27"/>
      <c r="BL85" s="27"/>
      <c r="BM85" s="27"/>
      <c r="BN85" s="27"/>
      <c r="BO85" s="27"/>
      <c r="BP85" s="27"/>
      <c r="BQ85" s="27"/>
      <c r="BR85" s="27"/>
      <c r="BS85" s="27"/>
      <c r="BT85" s="27"/>
      <c r="BU85" s="27"/>
      <c r="BV85" s="27"/>
      <c r="BW85" s="27"/>
      <c r="BX85" s="27"/>
      <c r="BY85" s="27"/>
      <c r="BZ85" s="27"/>
      <c r="CA85" s="27"/>
      <c r="CB85" s="27"/>
      <c r="CC85" s="27"/>
      <c r="CD85" s="27"/>
      <c r="CE85" s="27"/>
      <c r="CF85" s="27"/>
      <c r="CG85" s="27"/>
      <c r="CH85" s="27"/>
      <c r="CI85" s="27"/>
      <c r="CJ85" s="27"/>
      <c r="CK85" s="27"/>
      <c r="CL85" s="27"/>
      <c r="CM85" s="27"/>
      <c r="CN85" s="27"/>
      <c r="CO85" s="27"/>
      <c r="CP85" s="27"/>
      <c r="CQ85" s="27"/>
      <c r="CR85" s="27"/>
      <c r="CS85" s="27"/>
      <c r="CT85" s="27"/>
      <c r="CU85" s="27"/>
      <c r="CV85" s="27"/>
      <c r="CW85" s="27"/>
      <c r="CX85" s="27"/>
      <c r="CY85" s="27"/>
      <c r="CZ85" s="27"/>
      <c r="DA85" s="27"/>
      <c r="DB85" s="27"/>
      <c r="DC85" s="27"/>
      <c r="DD85" s="27"/>
      <c r="DE85" s="27"/>
      <c r="DF85" s="27"/>
      <c r="DG85" s="27"/>
      <c r="DH85" s="27"/>
      <c r="DI85" s="27"/>
      <c r="DJ85" s="27"/>
      <c r="DK85" s="27"/>
      <c r="DL85" s="27"/>
      <c r="DM85" s="27"/>
      <c r="DN85" s="27"/>
      <c r="DO85" s="27"/>
      <c r="DP85" s="27"/>
      <c r="DQ85" s="27"/>
      <c r="DR85" s="27"/>
      <c r="DS85" s="27"/>
      <c r="DT85" s="27"/>
      <c r="DU85" s="27"/>
      <c r="DV85" s="27"/>
      <c r="DW85" s="27"/>
      <c r="DX85" s="27"/>
      <c r="DY85" s="27"/>
      <c r="DZ85" s="27"/>
    </row>
    <row r="86" spans="1:130" outlineLevel="1">
      <c r="A86" s="18">
        <f t="shared" si="3"/>
        <v>79</v>
      </c>
      <c r="B86" s="18" t="s">
        <v>10</v>
      </c>
      <c r="C86" s="116" t="s">
        <v>29</v>
      </c>
      <c r="D86" s="196"/>
      <c r="E86" s="196"/>
      <c r="F86" s="196"/>
      <c r="G86" s="486"/>
      <c r="H86" s="18" t="s">
        <v>10</v>
      </c>
      <c r="I86" s="116" t="s">
        <v>1493</v>
      </c>
      <c r="J86" s="115"/>
      <c r="K86" s="297" t="s">
        <v>6</v>
      </c>
      <c r="L86" s="297" t="s">
        <v>7</v>
      </c>
      <c r="M86" s="297" t="s">
        <v>8</v>
      </c>
      <c r="N86" s="297" t="s">
        <v>159</v>
      </c>
      <c r="O86" s="297" t="s">
        <v>174</v>
      </c>
      <c r="P86" s="297" t="s">
        <v>232</v>
      </c>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c r="BE86" s="27"/>
      <c r="BF86" s="27"/>
      <c r="BG86" s="27"/>
      <c r="BH86" s="27"/>
      <c r="BI86" s="27"/>
      <c r="BJ86" s="27"/>
      <c r="BK86" s="27"/>
      <c r="BL86" s="27"/>
      <c r="BM86" s="27"/>
      <c r="BN86" s="27"/>
      <c r="BO86" s="27"/>
      <c r="BP86" s="27"/>
      <c r="BQ86" s="27"/>
      <c r="BR86" s="27"/>
      <c r="BS86" s="27"/>
      <c r="BT86" s="27"/>
      <c r="BU86" s="27"/>
      <c r="BV86" s="27"/>
      <c r="BW86" s="27"/>
      <c r="BX86" s="27"/>
      <c r="BY86" s="27"/>
      <c r="BZ86" s="27"/>
      <c r="CA86" s="27"/>
      <c r="CB86" s="27"/>
      <c r="CC86" s="27"/>
      <c r="CD86" s="27"/>
      <c r="CE86" s="27"/>
      <c r="CF86" s="27"/>
      <c r="CG86" s="27"/>
      <c r="CH86" s="27"/>
      <c r="CI86" s="27"/>
      <c r="CJ86" s="27"/>
      <c r="CK86" s="27"/>
      <c r="CL86" s="27"/>
      <c r="CM86" s="27"/>
      <c r="CN86" s="27"/>
      <c r="CO86" s="27"/>
      <c r="CP86" s="27"/>
      <c r="CQ86" s="27"/>
      <c r="CR86" s="27"/>
      <c r="CS86" s="27"/>
      <c r="CT86" s="27"/>
      <c r="CU86" s="27"/>
      <c r="CV86" s="27"/>
      <c r="CW86" s="27"/>
      <c r="CX86" s="27"/>
      <c r="CY86" s="27"/>
      <c r="CZ86" s="27"/>
      <c r="DA86" s="27"/>
      <c r="DB86" s="27"/>
      <c r="DC86" s="27"/>
      <c r="DD86" s="27"/>
      <c r="DE86" s="27"/>
      <c r="DF86" s="27"/>
      <c r="DG86" s="27"/>
      <c r="DH86" s="27"/>
      <c r="DI86" s="27"/>
      <c r="DJ86" s="27"/>
      <c r="DK86" s="27"/>
      <c r="DL86" s="27"/>
      <c r="DM86" s="27"/>
      <c r="DN86" s="27"/>
      <c r="DO86" s="27"/>
      <c r="DP86" s="27"/>
      <c r="DQ86" s="27"/>
      <c r="DR86" s="27"/>
      <c r="DS86" s="27"/>
      <c r="DT86" s="27"/>
      <c r="DU86" s="27"/>
      <c r="DV86" s="27"/>
      <c r="DW86" s="27"/>
      <c r="DX86" s="27"/>
      <c r="DY86" s="27"/>
      <c r="DZ86" s="27"/>
    </row>
    <row r="87" spans="1:130" outlineLevel="1">
      <c r="A87" s="18">
        <f t="shared" si="3"/>
        <v>59</v>
      </c>
      <c r="B87" s="18" t="s">
        <v>10</v>
      </c>
      <c r="C87" s="116" t="s">
        <v>1021</v>
      </c>
      <c r="D87" s="116"/>
      <c r="E87" s="196"/>
      <c r="F87" s="196"/>
      <c r="G87" s="486"/>
      <c r="H87" s="18" t="s">
        <v>10</v>
      </c>
      <c r="I87" s="116" t="s">
        <v>1143</v>
      </c>
      <c r="J87" s="115"/>
      <c r="K87" s="29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c r="BE87" s="27"/>
      <c r="BF87" s="27"/>
      <c r="BG87" s="27"/>
      <c r="BH87" s="27"/>
      <c r="BI87" s="27"/>
      <c r="BJ87" s="27"/>
      <c r="BK87" s="27"/>
      <c r="BL87" s="27"/>
      <c r="BM87" s="27"/>
      <c r="BN87" s="27"/>
      <c r="BO87" s="27"/>
      <c r="BP87" s="27"/>
      <c r="BQ87" s="27"/>
      <c r="BR87" s="27"/>
      <c r="BS87" s="27"/>
      <c r="BT87" s="27"/>
      <c r="BU87" s="27"/>
      <c r="BV87" s="27"/>
      <c r="BW87" s="27"/>
      <c r="BX87" s="27"/>
      <c r="BY87" s="27"/>
      <c r="BZ87" s="27"/>
      <c r="CA87" s="27"/>
      <c r="CB87" s="27"/>
      <c r="CC87" s="27"/>
      <c r="CD87" s="27"/>
      <c r="CE87" s="27"/>
      <c r="CF87" s="27"/>
      <c r="CG87" s="27"/>
      <c r="CH87" s="27"/>
      <c r="CI87" s="27"/>
      <c r="CJ87" s="27"/>
      <c r="CK87" s="27"/>
      <c r="CL87" s="27"/>
      <c r="CM87" s="27"/>
      <c r="CN87" s="27"/>
      <c r="CO87" s="27"/>
      <c r="CP87" s="27"/>
      <c r="CQ87" s="27"/>
      <c r="CR87" s="27"/>
      <c r="CS87" s="27"/>
      <c r="CT87" s="27"/>
      <c r="CU87" s="27"/>
      <c r="CV87" s="27"/>
      <c r="CW87" s="27"/>
      <c r="CX87" s="27"/>
      <c r="CY87" s="27"/>
      <c r="CZ87" s="27"/>
      <c r="DA87" s="27"/>
      <c r="DB87" s="27"/>
      <c r="DC87" s="27"/>
      <c r="DD87" s="27"/>
      <c r="DE87" s="27"/>
      <c r="DF87" s="27"/>
      <c r="DG87" s="27"/>
      <c r="DH87" s="27"/>
      <c r="DI87" s="27"/>
      <c r="DJ87" s="27"/>
      <c r="DK87" s="27"/>
      <c r="DL87" s="27"/>
      <c r="DM87" s="27"/>
      <c r="DN87" s="27"/>
      <c r="DO87" s="27"/>
      <c r="DP87" s="27"/>
      <c r="DQ87" s="27"/>
      <c r="DR87" s="27"/>
      <c r="DS87" s="27"/>
      <c r="DT87" s="27"/>
      <c r="DU87" s="27"/>
      <c r="DV87" s="27"/>
      <c r="DW87" s="27"/>
      <c r="DX87" s="27"/>
      <c r="DY87" s="27"/>
      <c r="DZ87" s="27"/>
    </row>
    <row r="88" spans="1:130" outlineLevel="1">
      <c r="A88" s="18">
        <f t="shared" si="3"/>
        <v>60</v>
      </c>
      <c r="B88" s="18" t="s">
        <v>10</v>
      </c>
      <c r="C88" s="116" t="s">
        <v>1038</v>
      </c>
      <c r="D88" s="116"/>
      <c r="E88" s="196"/>
      <c r="F88" s="196"/>
      <c r="G88" s="486"/>
      <c r="H88" s="18" t="s">
        <v>0</v>
      </c>
      <c r="I88" s="116" t="s">
        <v>353</v>
      </c>
      <c r="J88" s="117"/>
      <c r="K88" s="29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c r="BE88" s="27"/>
      <c r="BF88" s="27"/>
      <c r="BG88" s="27"/>
      <c r="BH88" s="27"/>
      <c r="BI88" s="27"/>
      <c r="BJ88" s="27"/>
      <c r="BK88" s="27"/>
      <c r="BL88" s="27"/>
      <c r="BM88" s="27"/>
      <c r="BN88" s="27"/>
      <c r="BO88" s="27"/>
      <c r="BP88" s="27"/>
      <c r="BQ88" s="27"/>
      <c r="BR88" s="27"/>
      <c r="BS88" s="27"/>
      <c r="BT88" s="27"/>
      <c r="BU88" s="27"/>
      <c r="BV88" s="27"/>
      <c r="BW88" s="27"/>
      <c r="BX88" s="27"/>
      <c r="BY88" s="27"/>
      <c r="BZ88" s="27"/>
      <c r="CA88" s="27"/>
      <c r="CB88" s="27"/>
      <c r="CC88" s="27"/>
      <c r="CD88" s="27"/>
      <c r="CE88" s="27"/>
      <c r="CF88" s="27"/>
      <c r="CG88" s="27"/>
      <c r="CH88" s="27"/>
      <c r="CI88" s="27"/>
      <c r="CJ88" s="27"/>
      <c r="CK88" s="27"/>
      <c r="CL88" s="27"/>
      <c r="CM88" s="27"/>
      <c r="CN88" s="27"/>
      <c r="CO88" s="27"/>
      <c r="CP88" s="27"/>
      <c r="CQ88" s="27"/>
      <c r="CR88" s="27"/>
      <c r="CS88" s="27"/>
      <c r="CT88" s="27"/>
      <c r="CU88" s="27"/>
      <c r="CV88" s="27"/>
      <c r="CW88" s="27"/>
      <c r="CX88" s="27"/>
      <c r="CY88" s="27"/>
      <c r="CZ88" s="27"/>
      <c r="DA88" s="27"/>
      <c r="DB88" s="27"/>
      <c r="DC88" s="27"/>
      <c r="DD88" s="27"/>
      <c r="DE88" s="27"/>
      <c r="DF88" s="27"/>
      <c r="DG88" s="27"/>
      <c r="DH88" s="27"/>
      <c r="DI88" s="27"/>
      <c r="DJ88" s="27"/>
      <c r="DK88" s="27"/>
      <c r="DL88" s="27"/>
      <c r="DM88" s="27"/>
      <c r="DN88" s="27"/>
      <c r="DO88" s="27"/>
      <c r="DP88" s="27"/>
      <c r="DQ88" s="27"/>
      <c r="DR88" s="27"/>
      <c r="DS88" s="27"/>
      <c r="DT88" s="27"/>
      <c r="DU88" s="27"/>
      <c r="DV88" s="27"/>
      <c r="DW88" s="27"/>
      <c r="DX88" s="27"/>
      <c r="DY88" s="27"/>
      <c r="DZ88" s="27"/>
    </row>
    <row r="89" spans="1:130" outlineLevel="1">
      <c r="A89" s="18">
        <f t="shared" si="3"/>
        <v>62</v>
      </c>
      <c r="B89" s="18" t="s">
        <v>10</v>
      </c>
      <c r="C89" s="116" t="s">
        <v>513</v>
      </c>
      <c r="D89" s="116"/>
      <c r="E89" s="196"/>
      <c r="F89" s="196"/>
      <c r="G89" s="486"/>
      <c r="H89" s="18" t="s">
        <v>0</v>
      </c>
      <c r="I89" s="116" t="s">
        <v>354</v>
      </c>
      <c r="J89" s="117"/>
      <c r="K89" s="29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c r="BE89" s="27"/>
      <c r="BF89" s="27"/>
      <c r="BG89" s="27"/>
      <c r="BH89" s="27"/>
      <c r="BI89" s="27"/>
      <c r="BJ89" s="27"/>
      <c r="BK89" s="27"/>
      <c r="BL89" s="27"/>
      <c r="BM89" s="27"/>
      <c r="BN89" s="27"/>
      <c r="BO89" s="27"/>
      <c r="BP89" s="27"/>
      <c r="BQ89" s="27"/>
      <c r="BR89" s="27"/>
      <c r="BS89" s="27"/>
      <c r="BT89" s="27"/>
      <c r="BU89" s="27"/>
      <c r="BV89" s="27"/>
      <c r="BW89" s="27"/>
      <c r="BX89" s="27"/>
      <c r="BY89" s="27"/>
      <c r="BZ89" s="27"/>
      <c r="CA89" s="27"/>
      <c r="CB89" s="27"/>
      <c r="CC89" s="27"/>
      <c r="CD89" s="27"/>
      <c r="CE89" s="27"/>
      <c r="CF89" s="27"/>
      <c r="CG89" s="27"/>
      <c r="CH89" s="27"/>
      <c r="CI89" s="27"/>
      <c r="CJ89" s="27"/>
      <c r="CK89" s="27"/>
      <c r="CL89" s="27"/>
      <c r="CM89" s="27"/>
      <c r="CN89" s="27"/>
      <c r="CO89" s="27"/>
      <c r="CP89" s="27"/>
      <c r="CQ89" s="27"/>
      <c r="CR89" s="27"/>
      <c r="CS89" s="27"/>
      <c r="CT89" s="27"/>
      <c r="CU89" s="27"/>
      <c r="CV89" s="27"/>
      <c r="CW89" s="27"/>
      <c r="CX89" s="27"/>
      <c r="CY89" s="27"/>
      <c r="CZ89" s="27"/>
      <c r="DA89" s="27"/>
      <c r="DB89" s="27"/>
      <c r="DC89" s="27"/>
      <c r="DD89" s="27"/>
      <c r="DE89" s="27"/>
      <c r="DF89" s="27"/>
      <c r="DG89" s="27"/>
      <c r="DH89" s="27"/>
      <c r="DI89" s="27"/>
      <c r="DJ89" s="27"/>
      <c r="DK89" s="27"/>
      <c r="DL89" s="27"/>
      <c r="DM89" s="27"/>
      <c r="DN89" s="27"/>
      <c r="DO89" s="27"/>
      <c r="DP89" s="27"/>
      <c r="DQ89" s="27"/>
      <c r="DR89" s="27"/>
      <c r="DS89" s="27"/>
      <c r="DT89" s="27"/>
      <c r="DU89" s="27"/>
      <c r="DV89" s="27"/>
      <c r="DW89" s="27"/>
      <c r="DX89" s="27"/>
      <c r="DY89" s="27"/>
      <c r="DZ89" s="27"/>
    </row>
    <row r="90" spans="1:130">
      <c r="A90" s="18">
        <f t="shared" si="3"/>
        <v>70</v>
      </c>
      <c r="B90" s="18" t="s">
        <v>10</v>
      </c>
      <c r="C90" s="116" t="s">
        <v>1287</v>
      </c>
      <c r="D90" s="196"/>
      <c r="E90" s="196"/>
      <c r="F90" s="196"/>
      <c r="G90" s="486"/>
      <c r="H90" s="114" t="s">
        <v>16</v>
      </c>
      <c r="I90" s="473" t="s">
        <v>1151</v>
      </c>
      <c r="J90" s="115"/>
      <c r="K90" s="296"/>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c r="BE90" s="27"/>
      <c r="BF90" s="27"/>
      <c r="BG90" s="27"/>
      <c r="BH90" s="27"/>
      <c r="BI90" s="27"/>
      <c r="BJ90" s="27"/>
      <c r="BK90" s="27"/>
      <c r="BL90" s="27"/>
      <c r="BM90" s="27"/>
      <c r="BN90" s="27"/>
      <c r="BO90" s="27"/>
      <c r="BP90" s="27"/>
      <c r="BQ90" s="27"/>
      <c r="BR90" s="27"/>
      <c r="BS90" s="27"/>
      <c r="BT90" s="27"/>
      <c r="BU90" s="27"/>
      <c r="BV90" s="27"/>
      <c r="BW90" s="27"/>
      <c r="BX90" s="27"/>
      <c r="BY90" s="27"/>
      <c r="BZ90" s="27"/>
      <c r="CA90" s="27"/>
      <c r="CB90" s="27"/>
      <c r="CC90" s="27"/>
      <c r="CD90" s="27"/>
      <c r="CE90" s="27"/>
      <c r="CF90" s="27"/>
      <c r="CG90" s="27"/>
      <c r="CH90" s="27"/>
      <c r="CI90" s="27"/>
      <c r="CJ90" s="27"/>
      <c r="CK90" s="27"/>
      <c r="CL90" s="27"/>
      <c r="CM90" s="27"/>
      <c r="CN90" s="27"/>
      <c r="CO90" s="27"/>
      <c r="CP90" s="27"/>
      <c r="CQ90" s="27"/>
      <c r="CR90" s="27"/>
      <c r="CS90" s="27"/>
      <c r="CT90" s="27"/>
      <c r="CU90" s="27"/>
      <c r="CV90" s="27"/>
      <c r="CW90" s="27"/>
      <c r="CX90" s="27"/>
      <c r="CY90" s="27"/>
      <c r="CZ90" s="27"/>
      <c r="DA90" s="27"/>
      <c r="DB90" s="27"/>
      <c r="DC90" s="27"/>
      <c r="DD90" s="27"/>
      <c r="DE90" s="27"/>
      <c r="DF90" s="27"/>
      <c r="DG90" s="27"/>
      <c r="DH90" s="27"/>
      <c r="DI90" s="27"/>
      <c r="DJ90" s="27"/>
      <c r="DK90" s="27"/>
      <c r="DL90" s="27"/>
      <c r="DM90" s="27"/>
      <c r="DN90" s="27"/>
      <c r="DO90" s="27"/>
      <c r="DP90" s="27"/>
      <c r="DQ90" s="27"/>
      <c r="DR90" s="27"/>
      <c r="DS90" s="27"/>
      <c r="DT90" s="27"/>
      <c r="DU90" s="27"/>
      <c r="DV90" s="27"/>
      <c r="DW90" s="27"/>
      <c r="DX90" s="27"/>
      <c r="DY90" s="27"/>
      <c r="DZ90" s="27"/>
    </row>
    <row r="91" spans="1:130" outlineLevel="1">
      <c r="A91" s="18">
        <f t="shared" si="3"/>
        <v>64</v>
      </c>
      <c r="B91" s="18" t="s">
        <v>10</v>
      </c>
      <c r="C91" s="116" t="s">
        <v>1023</v>
      </c>
      <c r="D91" s="116"/>
      <c r="E91" s="196"/>
      <c r="F91" s="196"/>
      <c r="G91" s="486"/>
      <c r="H91" s="18" t="s">
        <v>10</v>
      </c>
      <c r="I91" s="116" t="s">
        <v>1539</v>
      </c>
      <c r="J91" s="117"/>
      <c r="K91" s="29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c r="BE91" s="27"/>
      <c r="BF91" s="27"/>
      <c r="BG91" s="27"/>
      <c r="BH91" s="27"/>
      <c r="BI91" s="27"/>
      <c r="BJ91" s="27"/>
      <c r="BK91" s="27"/>
      <c r="BL91" s="27"/>
      <c r="BM91" s="27"/>
      <c r="BN91" s="27"/>
      <c r="BO91" s="27"/>
      <c r="BP91" s="27"/>
      <c r="BQ91" s="27"/>
      <c r="BR91" s="27"/>
      <c r="BS91" s="27"/>
      <c r="BT91" s="27"/>
      <c r="BU91" s="27"/>
      <c r="BV91" s="27"/>
      <c r="BW91" s="27"/>
      <c r="BX91" s="27"/>
      <c r="BY91" s="27"/>
      <c r="BZ91" s="27"/>
      <c r="CA91" s="27"/>
      <c r="CB91" s="27"/>
      <c r="CC91" s="27"/>
      <c r="CD91" s="27"/>
      <c r="CE91" s="27"/>
      <c r="CF91" s="27"/>
      <c r="CG91" s="27"/>
      <c r="CH91" s="27"/>
      <c r="CI91" s="27"/>
      <c r="CJ91" s="27"/>
      <c r="CK91" s="27"/>
      <c r="CL91" s="27"/>
      <c r="CM91" s="27"/>
      <c r="CN91" s="27"/>
      <c r="CO91" s="27"/>
      <c r="CP91" s="27"/>
      <c r="CQ91" s="27"/>
      <c r="CR91" s="27"/>
      <c r="CS91" s="27"/>
      <c r="CT91" s="27"/>
      <c r="CU91" s="27"/>
      <c r="CV91" s="27"/>
      <c r="CW91" s="27"/>
      <c r="CX91" s="27"/>
      <c r="CY91" s="27"/>
      <c r="CZ91" s="27"/>
      <c r="DA91" s="27"/>
      <c r="DB91" s="27"/>
      <c r="DC91" s="27"/>
      <c r="DD91" s="27"/>
      <c r="DE91" s="27"/>
      <c r="DF91" s="27"/>
      <c r="DG91" s="27"/>
      <c r="DH91" s="27"/>
      <c r="DI91" s="27"/>
      <c r="DJ91" s="27"/>
      <c r="DK91" s="27"/>
      <c r="DL91" s="27"/>
      <c r="DM91" s="27"/>
      <c r="DN91" s="27"/>
      <c r="DO91" s="27"/>
      <c r="DP91" s="27"/>
      <c r="DQ91" s="27"/>
      <c r="DR91" s="27"/>
      <c r="DS91" s="27"/>
      <c r="DT91" s="27"/>
      <c r="DU91" s="27"/>
      <c r="DV91" s="27"/>
      <c r="DW91" s="27"/>
      <c r="DX91" s="27"/>
      <c r="DY91" s="27"/>
      <c r="DZ91" s="27"/>
    </row>
    <row r="92" spans="1:130" outlineLevel="1">
      <c r="A92" s="18">
        <f t="shared" si="3"/>
        <v>64</v>
      </c>
      <c r="B92" s="18" t="s">
        <v>10</v>
      </c>
      <c r="C92" s="116" t="s">
        <v>1023</v>
      </c>
      <c r="D92" s="116"/>
      <c r="E92" s="196"/>
      <c r="F92" s="196"/>
      <c r="G92" s="486"/>
      <c r="H92" s="18" t="s">
        <v>10</v>
      </c>
      <c r="I92" s="116" t="s">
        <v>1302</v>
      </c>
      <c r="J92" s="117"/>
      <c r="K92" s="29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c r="BE92" s="27"/>
      <c r="BF92" s="27"/>
      <c r="BG92" s="27"/>
      <c r="BH92" s="27"/>
      <c r="BI92" s="27"/>
      <c r="BJ92" s="27"/>
      <c r="BK92" s="27"/>
      <c r="BL92" s="27"/>
      <c r="BM92" s="27"/>
      <c r="BN92" s="27"/>
      <c r="BO92" s="27"/>
      <c r="BP92" s="27"/>
      <c r="BQ92" s="27"/>
      <c r="BR92" s="27"/>
      <c r="BS92" s="27"/>
      <c r="BT92" s="27"/>
      <c r="BU92" s="27"/>
      <c r="BV92" s="27"/>
      <c r="BW92" s="27"/>
      <c r="BX92" s="27"/>
      <c r="BY92" s="27"/>
      <c r="BZ92" s="27"/>
      <c r="CA92" s="27"/>
      <c r="CB92" s="27"/>
      <c r="CC92" s="27"/>
      <c r="CD92" s="27"/>
      <c r="CE92" s="27"/>
      <c r="CF92" s="27"/>
      <c r="CG92" s="27"/>
      <c r="CH92" s="27"/>
      <c r="CI92" s="27"/>
      <c r="CJ92" s="27"/>
      <c r="CK92" s="27"/>
      <c r="CL92" s="27"/>
      <c r="CM92" s="27"/>
      <c r="CN92" s="27"/>
      <c r="CO92" s="27"/>
      <c r="CP92" s="27"/>
      <c r="CQ92" s="27"/>
      <c r="CR92" s="27"/>
      <c r="CS92" s="27"/>
      <c r="CT92" s="27"/>
      <c r="CU92" s="27"/>
      <c r="CV92" s="27"/>
      <c r="CW92" s="27"/>
      <c r="CX92" s="27"/>
      <c r="CY92" s="27"/>
      <c r="CZ92" s="27"/>
      <c r="DA92" s="27"/>
      <c r="DB92" s="27"/>
      <c r="DC92" s="27"/>
      <c r="DD92" s="27"/>
      <c r="DE92" s="27"/>
      <c r="DF92" s="27"/>
      <c r="DG92" s="27"/>
      <c r="DH92" s="27"/>
      <c r="DI92" s="27"/>
      <c r="DJ92" s="27"/>
      <c r="DK92" s="27"/>
      <c r="DL92" s="27"/>
      <c r="DM92" s="27"/>
      <c r="DN92" s="27"/>
      <c r="DO92" s="27"/>
      <c r="DP92" s="27"/>
      <c r="DQ92" s="27"/>
      <c r="DR92" s="27"/>
      <c r="DS92" s="27"/>
      <c r="DT92" s="27"/>
      <c r="DU92" s="27"/>
      <c r="DV92" s="27"/>
      <c r="DW92" s="27"/>
      <c r="DX92" s="27"/>
      <c r="DY92" s="27"/>
      <c r="DZ92" s="27"/>
    </row>
    <row r="93" spans="1:130" outlineLevel="1">
      <c r="A93" s="18">
        <f t="shared" si="3"/>
        <v>65</v>
      </c>
      <c r="B93" s="18" t="s">
        <v>10</v>
      </c>
      <c r="C93" s="116" t="s">
        <v>1022</v>
      </c>
      <c r="D93" s="116"/>
      <c r="E93" s="196"/>
      <c r="F93" s="196"/>
      <c r="G93" s="486"/>
      <c r="H93" s="18" t="s">
        <v>10</v>
      </c>
      <c r="I93" s="116" t="s">
        <v>1303</v>
      </c>
      <c r="J93" s="117"/>
      <c r="K93" s="297" t="s">
        <v>1140</v>
      </c>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c r="BE93" s="27"/>
      <c r="BF93" s="27"/>
      <c r="BG93" s="27"/>
      <c r="BH93" s="27"/>
      <c r="BI93" s="27"/>
      <c r="BJ93" s="27"/>
      <c r="BK93" s="27"/>
      <c r="BL93" s="27"/>
      <c r="BM93" s="27"/>
      <c r="BN93" s="27"/>
      <c r="BO93" s="27"/>
      <c r="BP93" s="27"/>
      <c r="BQ93" s="27"/>
      <c r="BR93" s="27"/>
      <c r="BS93" s="27"/>
      <c r="BT93" s="27"/>
      <c r="BU93" s="27"/>
      <c r="BV93" s="27"/>
      <c r="BW93" s="27"/>
      <c r="BX93" s="27"/>
      <c r="BY93" s="27"/>
      <c r="BZ93" s="27"/>
      <c r="CA93" s="27"/>
      <c r="CB93" s="27"/>
      <c r="CC93" s="27"/>
      <c r="CD93" s="27"/>
      <c r="CE93" s="27"/>
      <c r="CF93" s="27"/>
      <c r="CG93" s="27"/>
      <c r="CH93" s="27"/>
      <c r="CI93" s="27"/>
      <c r="CJ93" s="27"/>
      <c r="CK93" s="27"/>
      <c r="CL93" s="27"/>
      <c r="CM93" s="27"/>
      <c r="CN93" s="27"/>
      <c r="CO93" s="27"/>
      <c r="CP93" s="27"/>
      <c r="CQ93" s="27"/>
      <c r="CR93" s="27"/>
      <c r="CS93" s="27"/>
      <c r="CT93" s="27"/>
      <c r="CU93" s="27"/>
      <c r="CV93" s="27"/>
      <c r="CW93" s="27"/>
      <c r="CX93" s="27"/>
      <c r="CY93" s="27"/>
      <c r="CZ93" s="27"/>
      <c r="DA93" s="27"/>
      <c r="DB93" s="27"/>
      <c r="DC93" s="27"/>
      <c r="DD93" s="27"/>
      <c r="DE93" s="27"/>
      <c r="DF93" s="27"/>
      <c r="DG93" s="27"/>
      <c r="DH93" s="27"/>
      <c r="DI93" s="27"/>
      <c r="DJ93" s="27"/>
      <c r="DK93" s="27"/>
      <c r="DL93" s="27"/>
      <c r="DM93" s="27"/>
      <c r="DN93" s="27"/>
      <c r="DO93" s="27"/>
      <c r="DP93" s="27"/>
      <c r="DQ93" s="27"/>
      <c r="DR93" s="27"/>
      <c r="DS93" s="27"/>
      <c r="DT93" s="27"/>
      <c r="DU93" s="27"/>
      <c r="DV93" s="27"/>
      <c r="DW93" s="27"/>
      <c r="DX93" s="27"/>
      <c r="DY93" s="27"/>
      <c r="DZ93" s="27"/>
    </row>
    <row r="94" spans="1:130" outlineLevel="1">
      <c r="A94" s="18">
        <f t="shared" si="3"/>
        <v>94</v>
      </c>
      <c r="B94" s="18" t="s">
        <v>10</v>
      </c>
      <c r="C94" s="116" t="s">
        <v>1239</v>
      </c>
      <c r="D94" s="196"/>
      <c r="E94" s="196"/>
      <c r="F94" s="196"/>
      <c r="G94" s="486"/>
      <c r="H94" s="18" t="s">
        <v>10</v>
      </c>
      <c r="I94" s="116" t="s">
        <v>1122</v>
      </c>
      <c r="J94" s="115"/>
      <c r="K94" s="297" t="s">
        <v>286</v>
      </c>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c r="BE94" s="27"/>
      <c r="BF94" s="27"/>
      <c r="BG94" s="27"/>
      <c r="BH94" s="27"/>
      <c r="BI94" s="27"/>
      <c r="BJ94" s="27"/>
      <c r="BK94" s="27"/>
      <c r="BL94" s="27"/>
      <c r="BM94" s="27"/>
      <c r="BN94" s="27"/>
      <c r="BO94" s="27"/>
      <c r="BP94" s="27"/>
      <c r="BQ94" s="27"/>
      <c r="BR94" s="27"/>
      <c r="BS94" s="27"/>
      <c r="BT94" s="27"/>
      <c r="BU94" s="27"/>
      <c r="BV94" s="27"/>
      <c r="BW94" s="27"/>
      <c r="BX94" s="27"/>
      <c r="BY94" s="27"/>
      <c r="BZ94" s="27"/>
      <c r="CA94" s="27"/>
      <c r="CB94" s="27"/>
      <c r="CC94" s="27"/>
      <c r="CD94" s="27"/>
      <c r="CE94" s="27"/>
      <c r="CF94" s="27"/>
      <c r="CG94" s="27"/>
      <c r="CH94" s="27"/>
      <c r="CI94" s="27"/>
      <c r="CJ94" s="27"/>
      <c r="CK94" s="27"/>
      <c r="CL94" s="27"/>
      <c r="CM94" s="27"/>
      <c r="CN94" s="27"/>
      <c r="CO94" s="27"/>
      <c r="CP94" s="27"/>
      <c r="CQ94" s="27"/>
      <c r="CR94" s="27"/>
      <c r="CS94" s="27"/>
      <c r="CT94" s="27"/>
      <c r="CU94" s="27"/>
      <c r="CV94" s="27"/>
      <c r="CW94" s="27"/>
      <c r="CX94" s="27"/>
      <c r="CY94" s="27"/>
      <c r="CZ94" s="27"/>
      <c r="DA94" s="27"/>
      <c r="DB94" s="27"/>
      <c r="DC94" s="27"/>
      <c r="DD94" s="27"/>
      <c r="DE94" s="27"/>
      <c r="DF94" s="27"/>
      <c r="DG94" s="27"/>
      <c r="DH94" s="27"/>
      <c r="DI94" s="27"/>
      <c r="DJ94" s="27"/>
      <c r="DK94" s="27"/>
      <c r="DL94" s="27"/>
      <c r="DM94" s="27"/>
      <c r="DN94" s="27"/>
      <c r="DO94" s="27"/>
      <c r="DP94" s="27"/>
      <c r="DQ94" s="27"/>
      <c r="DR94" s="27"/>
      <c r="DS94" s="27"/>
      <c r="DT94" s="27"/>
      <c r="DU94" s="27"/>
      <c r="DV94" s="27"/>
      <c r="DW94" s="27"/>
      <c r="DX94" s="27"/>
      <c r="DY94" s="27"/>
      <c r="DZ94" s="27"/>
    </row>
    <row r="95" spans="1:130" outlineLevel="1">
      <c r="A95" s="18">
        <f t="shared" si="3"/>
        <v>94</v>
      </c>
      <c r="B95" s="18" t="s">
        <v>10</v>
      </c>
      <c r="C95" s="116" t="s">
        <v>1239</v>
      </c>
      <c r="D95" s="196"/>
      <c r="E95" s="196"/>
      <c r="F95" s="196"/>
      <c r="G95" s="486"/>
      <c r="H95" s="18" t="s">
        <v>10</v>
      </c>
      <c r="I95" s="116" t="s">
        <v>1159</v>
      </c>
      <c r="J95" s="115"/>
      <c r="K95" s="297" t="s">
        <v>286</v>
      </c>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c r="BE95" s="27"/>
      <c r="BF95" s="27"/>
      <c r="BG95" s="27"/>
      <c r="BH95" s="27"/>
      <c r="BI95" s="27"/>
      <c r="BJ95" s="27"/>
      <c r="BK95" s="27"/>
      <c r="BL95" s="27"/>
      <c r="BM95" s="27"/>
      <c r="BN95" s="27"/>
      <c r="BO95" s="27"/>
      <c r="BP95" s="27"/>
      <c r="BQ95" s="27"/>
      <c r="BR95" s="27"/>
      <c r="BS95" s="27"/>
      <c r="BT95" s="27"/>
      <c r="BU95" s="27"/>
      <c r="BV95" s="27"/>
      <c r="BW95" s="27"/>
      <c r="BX95" s="27"/>
      <c r="BY95" s="27"/>
      <c r="BZ95" s="27"/>
      <c r="CA95" s="27"/>
      <c r="CB95" s="27"/>
      <c r="CC95" s="27"/>
      <c r="CD95" s="27"/>
      <c r="CE95" s="27"/>
      <c r="CF95" s="27"/>
      <c r="CG95" s="27"/>
      <c r="CH95" s="27"/>
      <c r="CI95" s="27"/>
      <c r="CJ95" s="27"/>
      <c r="CK95" s="27"/>
      <c r="CL95" s="27"/>
      <c r="CM95" s="27"/>
      <c r="CN95" s="27"/>
      <c r="CO95" s="27"/>
      <c r="CP95" s="27"/>
      <c r="CQ95" s="27"/>
      <c r="CR95" s="27"/>
      <c r="CS95" s="27"/>
      <c r="CT95" s="27"/>
      <c r="CU95" s="27"/>
      <c r="CV95" s="27"/>
      <c r="CW95" s="27"/>
      <c r="CX95" s="27"/>
      <c r="CY95" s="27"/>
      <c r="CZ95" s="27"/>
      <c r="DA95" s="27"/>
      <c r="DB95" s="27"/>
      <c r="DC95" s="27"/>
      <c r="DD95" s="27"/>
      <c r="DE95" s="27"/>
      <c r="DF95" s="27"/>
      <c r="DG95" s="27"/>
      <c r="DH95" s="27"/>
      <c r="DI95" s="27"/>
      <c r="DJ95" s="27"/>
      <c r="DK95" s="27"/>
      <c r="DL95" s="27"/>
      <c r="DM95" s="27"/>
      <c r="DN95" s="27"/>
      <c r="DO95" s="27"/>
      <c r="DP95" s="27"/>
      <c r="DQ95" s="27"/>
      <c r="DR95" s="27"/>
      <c r="DS95" s="27"/>
      <c r="DT95" s="27"/>
      <c r="DU95" s="27"/>
      <c r="DV95" s="27"/>
      <c r="DW95" s="27"/>
      <c r="DX95" s="27"/>
      <c r="DY95" s="27"/>
      <c r="DZ95" s="27"/>
    </row>
    <row r="96" spans="1:130" outlineLevel="1">
      <c r="A96" s="18">
        <f t="shared" si="3"/>
        <v>94</v>
      </c>
      <c r="B96" s="18" t="s">
        <v>10</v>
      </c>
      <c r="C96" s="116" t="s">
        <v>1239</v>
      </c>
      <c r="D96" s="196"/>
      <c r="E96" s="196"/>
      <c r="F96" s="196"/>
      <c r="G96" s="486"/>
      <c r="H96" s="18" t="s">
        <v>10</v>
      </c>
      <c r="I96" s="116" t="s">
        <v>1237</v>
      </c>
      <c r="J96" s="115"/>
      <c r="K96" s="297" t="s">
        <v>6</v>
      </c>
      <c r="L96" s="297" t="s">
        <v>7</v>
      </c>
      <c r="M96" s="297" t="s">
        <v>8</v>
      </c>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c r="BE96" s="27"/>
      <c r="BF96" s="27"/>
      <c r="BG96" s="27"/>
      <c r="BH96" s="27"/>
      <c r="BI96" s="27"/>
      <c r="BJ96" s="27"/>
      <c r="BK96" s="27"/>
      <c r="BL96" s="27"/>
      <c r="BM96" s="27"/>
      <c r="BN96" s="27"/>
      <c r="BO96" s="27"/>
      <c r="BP96" s="27"/>
      <c r="BQ96" s="27"/>
      <c r="BR96" s="27"/>
      <c r="BS96" s="27"/>
      <c r="BT96" s="27"/>
      <c r="BU96" s="27"/>
      <c r="BV96" s="27"/>
      <c r="BW96" s="27"/>
      <c r="BX96" s="27"/>
      <c r="BY96" s="27"/>
      <c r="BZ96" s="27"/>
      <c r="CA96" s="27"/>
      <c r="CB96" s="27"/>
      <c r="CC96" s="27"/>
      <c r="CD96" s="27"/>
      <c r="CE96" s="27"/>
      <c r="CF96" s="27"/>
      <c r="CG96" s="27"/>
      <c r="CH96" s="27"/>
      <c r="CI96" s="27"/>
      <c r="CJ96" s="27"/>
      <c r="CK96" s="27"/>
      <c r="CL96" s="27"/>
      <c r="CM96" s="27"/>
      <c r="CN96" s="27"/>
      <c r="CO96" s="27"/>
      <c r="CP96" s="27"/>
      <c r="CQ96" s="27"/>
      <c r="CR96" s="27"/>
      <c r="CS96" s="27"/>
      <c r="CT96" s="27"/>
      <c r="CU96" s="27"/>
      <c r="CV96" s="27"/>
      <c r="CW96" s="27"/>
      <c r="CX96" s="27"/>
      <c r="CY96" s="27"/>
      <c r="CZ96" s="27"/>
      <c r="DA96" s="27"/>
      <c r="DB96" s="27"/>
      <c r="DC96" s="27"/>
      <c r="DD96" s="27"/>
      <c r="DE96" s="27"/>
      <c r="DF96" s="27"/>
      <c r="DG96" s="27"/>
      <c r="DH96" s="27"/>
      <c r="DI96" s="27"/>
      <c r="DJ96" s="27"/>
      <c r="DK96" s="27"/>
      <c r="DL96" s="27"/>
      <c r="DM96" s="27"/>
      <c r="DN96" s="27"/>
      <c r="DO96" s="27"/>
      <c r="DP96" s="27"/>
      <c r="DQ96" s="27"/>
      <c r="DR96" s="27"/>
      <c r="DS96" s="27"/>
      <c r="DT96" s="27"/>
      <c r="DU96" s="27"/>
      <c r="DV96" s="27"/>
      <c r="DW96" s="27"/>
      <c r="DX96" s="27"/>
      <c r="DY96" s="27"/>
      <c r="DZ96" s="27"/>
    </row>
    <row r="97" spans="1:490" outlineLevel="1">
      <c r="A97" s="18">
        <f t="shared" si="3"/>
        <v>95</v>
      </c>
      <c r="B97" s="18" t="s">
        <v>10</v>
      </c>
      <c r="C97" s="116" t="s">
        <v>1240</v>
      </c>
      <c r="D97" s="196"/>
      <c r="E97" s="196"/>
      <c r="F97" s="196"/>
      <c r="G97" s="486"/>
      <c r="H97" s="18" t="s">
        <v>10</v>
      </c>
      <c r="I97" s="116" t="s">
        <v>1238</v>
      </c>
      <c r="J97" s="115"/>
      <c r="K97" s="297" t="s">
        <v>6</v>
      </c>
      <c r="L97" s="297" t="s">
        <v>7</v>
      </c>
      <c r="M97" s="297" t="s">
        <v>8</v>
      </c>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c r="BE97" s="27"/>
      <c r="BF97" s="27"/>
      <c r="BG97" s="27"/>
      <c r="BH97" s="27"/>
      <c r="BI97" s="27"/>
      <c r="BJ97" s="27"/>
      <c r="BK97" s="27"/>
      <c r="BL97" s="27"/>
      <c r="BM97" s="27"/>
      <c r="BN97" s="27"/>
      <c r="BO97" s="27"/>
      <c r="BP97" s="27"/>
      <c r="BQ97" s="27"/>
      <c r="BR97" s="27"/>
      <c r="BS97" s="27"/>
      <c r="BT97" s="27"/>
      <c r="BU97" s="27"/>
      <c r="BV97" s="27"/>
      <c r="BW97" s="27"/>
      <c r="BX97" s="27"/>
      <c r="BY97" s="27"/>
      <c r="BZ97" s="27"/>
      <c r="CA97" s="27"/>
      <c r="CB97" s="27"/>
      <c r="CC97" s="27"/>
      <c r="CD97" s="27"/>
      <c r="CE97" s="27"/>
      <c r="CF97" s="27"/>
      <c r="CG97" s="27"/>
      <c r="CH97" s="27"/>
      <c r="CI97" s="27"/>
      <c r="CJ97" s="27"/>
      <c r="CK97" s="27"/>
      <c r="CL97" s="27"/>
      <c r="CM97" s="27"/>
      <c r="CN97" s="27"/>
      <c r="CO97" s="27"/>
      <c r="CP97" s="27"/>
      <c r="CQ97" s="27"/>
      <c r="CR97" s="27"/>
      <c r="CS97" s="27"/>
      <c r="CT97" s="27"/>
      <c r="CU97" s="27"/>
      <c r="CV97" s="27"/>
      <c r="CW97" s="27"/>
      <c r="CX97" s="27"/>
      <c r="CY97" s="27"/>
      <c r="CZ97" s="27"/>
      <c r="DA97" s="27"/>
      <c r="DB97" s="27"/>
      <c r="DC97" s="27"/>
      <c r="DD97" s="27"/>
      <c r="DE97" s="27"/>
      <c r="DF97" s="27"/>
      <c r="DG97" s="27"/>
      <c r="DH97" s="27"/>
      <c r="DI97" s="27"/>
      <c r="DJ97" s="27"/>
      <c r="DK97" s="27"/>
      <c r="DL97" s="27"/>
      <c r="DM97" s="27"/>
      <c r="DN97" s="27"/>
      <c r="DO97" s="27"/>
      <c r="DP97" s="27"/>
      <c r="DQ97" s="27"/>
      <c r="DR97" s="27"/>
      <c r="DS97" s="27"/>
      <c r="DT97" s="27"/>
      <c r="DU97" s="27"/>
      <c r="DV97" s="27"/>
      <c r="DW97" s="27"/>
      <c r="DX97" s="27"/>
      <c r="DY97" s="27"/>
      <c r="DZ97" s="27"/>
    </row>
    <row r="98" spans="1:490" outlineLevel="1">
      <c r="A98" s="18">
        <f t="shared" si="3"/>
        <v>95</v>
      </c>
      <c r="B98" s="18" t="s">
        <v>10</v>
      </c>
      <c r="C98" s="116" t="s">
        <v>1240</v>
      </c>
      <c r="D98" s="196"/>
      <c r="E98" s="196"/>
      <c r="F98" s="196"/>
      <c r="G98" s="486"/>
      <c r="H98" s="18" t="s">
        <v>10</v>
      </c>
      <c r="I98" s="116" t="s">
        <v>1239</v>
      </c>
      <c r="J98" s="115"/>
      <c r="K98" s="297" t="s">
        <v>6</v>
      </c>
      <c r="L98" s="297" t="s">
        <v>7</v>
      </c>
      <c r="M98" s="297" t="s">
        <v>8</v>
      </c>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c r="BE98" s="27"/>
      <c r="BF98" s="27"/>
      <c r="BG98" s="27"/>
      <c r="BH98" s="27"/>
      <c r="BI98" s="27"/>
      <c r="BJ98" s="27"/>
      <c r="BK98" s="27"/>
      <c r="BL98" s="27"/>
      <c r="BM98" s="27"/>
      <c r="BN98" s="27"/>
      <c r="BO98" s="27"/>
      <c r="BP98" s="27"/>
      <c r="BQ98" s="27"/>
      <c r="BR98" s="27"/>
      <c r="BS98" s="27"/>
      <c r="BT98" s="27"/>
      <c r="BU98" s="27"/>
      <c r="BV98" s="27"/>
      <c r="BW98" s="27"/>
      <c r="BX98" s="27"/>
      <c r="BY98" s="27"/>
      <c r="BZ98" s="27"/>
      <c r="CA98" s="27"/>
      <c r="CB98" s="27"/>
      <c r="CC98" s="27"/>
      <c r="CD98" s="27"/>
      <c r="CE98" s="27"/>
      <c r="CF98" s="27"/>
      <c r="CG98" s="27"/>
      <c r="CH98" s="27"/>
      <c r="CI98" s="27"/>
      <c r="CJ98" s="27"/>
      <c r="CK98" s="27"/>
      <c r="CL98" s="27"/>
      <c r="CM98" s="27"/>
      <c r="CN98" s="27"/>
      <c r="CO98" s="27"/>
      <c r="CP98" s="27"/>
      <c r="CQ98" s="27"/>
      <c r="CR98" s="27"/>
      <c r="CS98" s="27"/>
      <c r="CT98" s="27"/>
      <c r="CU98" s="27"/>
      <c r="CV98" s="27"/>
      <c r="CW98" s="27"/>
      <c r="CX98" s="27"/>
      <c r="CY98" s="27"/>
      <c r="CZ98" s="27"/>
      <c r="DA98" s="27"/>
      <c r="DB98" s="27"/>
      <c r="DC98" s="27"/>
      <c r="DD98" s="27"/>
      <c r="DE98" s="27"/>
      <c r="DF98" s="27"/>
      <c r="DG98" s="27"/>
      <c r="DH98" s="27"/>
      <c r="DI98" s="27"/>
      <c r="DJ98" s="27"/>
      <c r="DK98" s="27"/>
      <c r="DL98" s="27"/>
      <c r="DM98" s="27"/>
      <c r="DN98" s="27"/>
      <c r="DO98" s="27"/>
      <c r="DP98" s="27"/>
      <c r="DQ98" s="27"/>
      <c r="DR98" s="27"/>
      <c r="DS98" s="27"/>
      <c r="DT98" s="27"/>
      <c r="DU98" s="27"/>
      <c r="DV98" s="27"/>
      <c r="DW98" s="27"/>
      <c r="DX98" s="27"/>
      <c r="DY98" s="27"/>
      <c r="DZ98" s="27"/>
    </row>
    <row r="99" spans="1:490" outlineLevel="1">
      <c r="A99" s="18">
        <f t="shared" si="3"/>
        <v>95</v>
      </c>
      <c r="B99" s="18" t="s">
        <v>10</v>
      </c>
      <c r="C99" s="116" t="s">
        <v>1240</v>
      </c>
      <c r="D99" s="196"/>
      <c r="E99" s="196"/>
      <c r="F99" s="196"/>
      <c r="G99" s="486"/>
      <c r="H99" s="18" t="s">
        <v>10</v>
      </c>
      <c r="I99" s="116" t="s">
        <v>1240</v>
      </c>
      <c r="J99" s="115"/>
      <c r="K99" s="297" t="s">
        <v>6</v>
      </c>
      <c r="L99" s="297" t="s">
        <v>7</v>
      </c>
      <c r="M99" s="297" t="s">
        <v>8</v>
      </c>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c r="BE99" s="27"/>
      <c r="BF99" s="27"/>
      <c r="BG99" s="27"/>
      <c r="BH99" s="27"/>
      <c r="BI99" s="27"/>
      <c r="BJ99" s="27"/>
      <c r="BK99" s="27"/>
      <c r="BL99" s="27"/>
      <c r="BM99" s="27"/>
      <c r="BN99" s="27"/>
      <c r="BO99" s="27"/>
      <c r="BP99" s="27"/>
      <c r="BQ99" s="27"/>
      <c r="BR99" s="27"/>
      <c r="BS99" s="27"/>
      <c r="BT99" s="27"/>
      <c r="BU99" s="27"/>
      <c r="BV99" s="27"/>
      <c r="BW99" s="27"/>
      <c r="BX99" s="27"/>
      <c r="BY99" s="27"/>
      <c r="BZ99" s="27"/>
      <c r="CA99" s="27"/>
      <c r="CB99" s="27"/>
      <c r="CC99" s="27"/>
      <c r="CD99" s="27"/>
      <c r="CE99" s="27"/>
      <c r="CF99" s="27"/>
      <c r="CG99" s="27"/>
      <c r="CH99" s="27"/>
      <c r="CI99" s="27"/>
      <c r="CJ99" s="27"/>
      <c r="CK99" s="27"/>
      <c r="CL99" s="27"/>
      <c r="CM99" s="27"/>
      <c r="CN99" s="27"/>
      <c r="CO99" s="27"/>
      <c r="CP99" s="27"/>
      <c r="CQ99" s="27"/>
      <c r="CR99" s="27"/>
      <c r="CS99" s="27"/>
      <c r="CT99" s="27"/>
      <c r="CU99" s="27"/>
      <c r="CV99" s="27"/>
      <c r="CW99" s="27"/>
      <c r="CX99" s="27"/>
      <c r="CY99" s="27"/>
      <c r="CZ99" s="27"/>
      <c r="DA99" s="27"/>
      <c r="DB99" s="27"/>
      <c r="DC99" s="27"/>
      <c r="DD99" s="27"/>
      <c r="DE99" s="27"/>
      <c r="DF99" s="27"/>
      <c r="DG99" s="27"/>
      <c r="DH99" s="27"/>
      <c r="DI99" s="27"/>
      <c r="DJ99" s="27"/>
      <c r="DK99" s="27"/>
      <c r="DL99" s="27"/>
      <c r="DM99" s="27"/>
      <c r="DN99" s="27"/>
      <c r="DO99" s="27"/>
      <c r="DP99" s="27"/>
      <c r="DQ99" s="27"/>
      <c r="DR99" s="27"/>
      <c r="DS99" s="27"/>
      <c r="DT99" s="27"/>
      <c r="DU99" s="27"/>
      <c r="DV99" s="27"/>
      <c r="DW99" s="27"/>
      <c r="DX99" s="27"/>
      <c r="DY99" s="27"/>
      <c r="DZ99" s="27"/>
    </row>
    <row r="100" spans="1:490" outlineLevel="1">
      <c r="A100" s="18">
        <f t="shared" si="3"/>
        <v>79</v>
      </c>
      <c r="B100" s="18" t="s">
        <v>10</v>
      </c>
      <c r="C100" s="116" t="s">
        <v>29</v>
      </c>
      <c r="D100" s="196"/>
      <c r="E100" s="196"/>
      <c r="F100" s="196"/>
      <c r="G100" s="486"/>
      <c r="H100" s="18" t="s">
        <v>2408</v>
      </c>
      <c r="I100" s="116" t="s">
        <v>514</v>
      </c>
      <c r="J100" s="117"/>
      <c r="K100" s="298" t="s">
        <v>286</v>
      </c>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c r="BE100" s="27"/>
      <c r="BF100" s="27"/>
      <c r="BG100" s="27"/>
      <c r="BH100" s="27"/>
      <c r="BI100" s="27"/>
      <c r="BJ100" s="27"/>
      <c r="BK100" s="27"/>
      <c r="BL100" s="27"/>
      <c r="BM100" s="27"/>
      <c r="BN100" s="27"/>
      <c r="BO100" s="27"/>
      <c r="BP100" s="27"/>
      <c r="BQ100" s="27"/>
      <c r="BR100" s="27"/>
      <c r="BS100" s="27"/>
      <c r="BT100" s="27"/>
      <c r="BU100" s="27"/>
      <c r="BV100" s="27"/>
      <c r="BW100" s="27"/>
      <c r="BX100" s="27"/>
      <c r="BY100" s="27"/>
      <c r="BZ100" s="27"/>
      <c r="CA100" s="27"/>
      <c r="CB100" s="27"/>
      <c r="CC100" s="27"/>
      <c r="CD100" s="27"/>
      <c r="CE100" s="27"/>
      <c r="CF100" s="27"/>
      <c r="CG100" s="27"/>
      <c r="CH100" s="27"/>
      <c r="CI100" s="27"/>
      <c r="CJ100" s="27"/>
      <c r="CK100" s="27"/>
      <c r="CL100" s="27"/>
      <c r="CM100" s="27"/>
      <c r="CN100" s="27"/>
      <c r="CO100" s="27"/>
      <c r="CP100" s="27"/>
      <c r="CQ100" s="27"/>
      <c r="CR100" s="27"/>
      <c r="CS100" s="27"/>
      <c r="CT100" s="27"/>
      <c r="CU100" s="27"/>
      <c r="CV100" s="27"/>
      <c r="CW100" s="27"/>
      <c r="CX100" s="27"/>
      <c r="CY100" s="27"/>
      <c r="CZ100" s="27"/>
      <c r="DA100" s="27"/>
      <c r="DB100" s="27"/>
      <c r="DC100" s="27"/>
      <c r="DD100" s="27"/>
      <c r="DE100" s="27"/>
      <c r="DF100" s="27"/>
      <c r="DG100" s="27"/>
      <c r="DH100" s="27"/>
      <c r="DI100" s="27"/>
      <c r="DJ100" s="27"/>
      <c r="DK100" s="27"/>
      <c r="DL100" s="27"/>
      <c r="DM100" s="27"/>
      <c r="DN100" s="27"/>
      <c r="DO100" s="27"/>
      <c r="DP100" s="27"/>
      <c r="DQ100" s="27"/>
      <c r="DR100" s="27"/>
      <c r="DS100" s="27"/>
      <c r="DT100" s="27"/>
      <c r="DU100" s="27"/>
      <c r="DV100" s="27"/>
      <c r="DW100" s="27"/>
      <c r="DX100" s="27"/>
      <c r="DY100" s="27"/>
      <c r="DZ100" s="27"/>
    </row>
    <row r="101" spans="1:490" outlineLevel="1">
      <c r="A101" s="18">
        <f t="shared" si="3"/>
        <v>79</v>
      </c>
      <c r="B101" s="18" t="s">
        <v>10</v>
      </c>
      <c r="C101" s="116" t="s">
        <v>29</v>
      </c>
      <c r="D101" s="196"/>
      <c r="E101" s="196"/>
      <c r="F101" s="196"/>
      <c r="G101" s="486"/>
      <c r="H101" s="18" t="s">
        <v>9</v>
      </c>
      <c r="I101" s="116" t="s">
        <v>514</v>
      </c>
      <c r="J101" s="117"/>
      <c r="K101" s="298" t="s">
        <v>286</v>
      </c>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c r="BE101" s="27"/>
      <c r="BF101" s="27"/>
      <c r="BG101" s="27"/>
      <c r="BH101" s="27"/>
      <c r="BI101" s="27"/>
      <c r="BJ101" s="27"/>
      <c r="BK101" s="27"/>
      <c r="BL101" s="27"/>
      <c r="BM101" s="27"/>
      <c r="BN101" s="27"/>
      <c r="BO101" s="27"/>
      <c r="BP101" s="27"/>
      <c r="BQ101" s="27"/>
      <c r="BR101" s="27"/>
      <c r="BS101" s="27"/>
      <c r="BT101" s="27"/>
      <c r="BU101" s="27"/>
      <c r="BV101" s="27"/>
      <c r="BW101" s="27"/>
      <c r="BX101" s="27"/>
      <c r="BY101" s="27"/>
      <c r="BZ101" s="27"/>
      <c r="CA101" s="27"/>
      <c r="CB101" s="27"/>
      <c r="CC101" s="27"/>
      <c r="CD101" s="27"/>
      <c r="CE101" s="27"/>
      <c r="CF101" s="27"/>
      <c r="CG101" s="27"/>
      <c r="CH101" s="27"/>
      <c r="CI101" s="27"/>
      <c r="CJ101" s="27"/>
      <c r="CK101" s="27"/>
      <c r="CL101" s="27"/>
      <c r="CM101" s="27"/>
      <c r="CN101" s="27"/>
      <c r="CO101" s="27"/>
      <c r="CP101" s="27"/>
      <c r="CQ101" s="27"/>
      <c r="CR101" s="27"/>
      <c r="CS101" s="27"/>
      <c r="CT101" s="27"/>
      <c r="CU101" s="27"/>
      <c r="CV101" s="27"/>
      <c r="CW101" s="27"/>
      <c r="CX101" s="27"/>
      <c r="CY101" s="27"/>
      <c r="CZ101" s="27"/>
      <c r="DA101" s="27"/>
      <c r="DB101" s="27"/>
      <c r="DC101" s="27"/>
      <c r="DD101" s="27"/>
      <c r="DE101" s="27"/>
      <c r="DF101" s="27"/>
      <c r="DG101" s="27"/>
      <c r="DH101" s="27"/>
      <c r="DI101" s="27"/>
      <c r="DJ101" s="27"/>
      <c r="DK101" s="27"/>
      <c r="DL101" s="27"/>
      <c r="DM101" s="27"/>
      <c r="DN101" s="27"/>
      <c r="DO101" s="27"/>
      <c r="DP101" s="27"/>
      <c r="DQ101" s="27"/>
      <c r="DR101" s="27"/>
      <c r="DS101" s="27"/>
      <c r="DT101" s="27"/>
      <c r="DU101" s="27"/>
      <c r="DV101" s="27"/>
      <c r="DW101" s="27"/>
      <c r="DX101" s="27"/>
      <c r="DY101" s="27"/>
      <c r="DZ101" s="27"/>
    </row>
    <row r="102" spans="1:490" outlineLevel="1">
      <c r="A102" s="18">
        <f t="shared" si="3"/>
        <v>79</v>
      </c>
      <c r="B102" s="18" t="s">
        <v>10</v>
      </c>
      <c r="C102" s="116" t="s">
        <v>29</v>
      </c>
      <c r="D102" s="196"/>
      <c r="E102" s="196"/>
      <c r="F102" s="196"/>
      <c r="G102" s="486" t="s">
        <v>1548</v>
      </c>
      <c r="H102" s="18" t="s">
        <v>9</v>
      </c>
      <c r="I102" s="116" t="s">
        <v>513</v>
      </c>
      <c r="J102" s="117"/>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8"/>
      <c r="AR102" s="338"/>
      <c r="AS102" s="338"/>
      <c r="AT102" s="338"/>
      <c r="AU102" s="338"/>
      <c r="AV102" s="338"/>
      <c r="AW102" s="338"/>
      <c r="AX102" s="338"/>
      <c r="AY102" s="338"/>
      <c r="AZ102" s="338"/>
      <c r="BA102" s="338"/>
      <c r="BB102" s="338"/>
      <c r="BC102" s="338"/>
      <c r="BD102" s="338"/>
      <c r="BE102" s="338"/>
      <c r="BF102" s="338"/>
      <c r="BG102" s="338"/>
      <c r="BH102" s="338"/>
      <c r="BI102" s="338"/>
      <c r="BJ102" s="338"/>
      <c r="BK102" s="338"/>
      <c r="BL102" s="338"/>
      <c r="BM102" s="338"/>
      <c r="BN102" s="338"/>
      <c r="BO102" s="338"/>
      <c r="BP102" s="338"/>
      <c r="BQ102" s="338"/>
      <c r="BR102" s="338"/>
      <c r="BS102" s="338"/>
      <c r="BT102" s="338"/>
      <c r="BU102" s="338"/>
      <c r="BV102" s="338"/>
      <c r="BW102" s="338"/>
      <c r="BX102" s="338"/>
      <c r="BY102" s="338"/>
      <c r="BZ102" s="338"/>
      <c r="CA102" s="338"/>
      <c r="CB102" s="338"/>
      <c r="CC102" s="339"/>
      <c r="CD102" s="339"/>
      <c r="CE102" s="339"/>
      <c r="CF102" s="339"/>
      <c r="CG102" s="339"/>
      <c r="CH102" s="339"/>
      <c r="CI102" s="339"/>
      <c r="CJ102" s="339"/>
      <c r="CK102" s="339"/>
      <c r="CL102" s="339"/>
      <c r="CM102" s="339"/>
      <c r="CN102" s="339"/>
      <c r="CO102" s="339"/>
      <c r="CP102" s="339"/>
      <c r="CQ102" s="339"/>
      <c r="CR102" s="339"/>
      <c r="CS102" s="339"/>
      <c r="CT102" s="339"/>
      <c r="CU102" s="339"/>
      <c r="CV102" s="339"/>
      <c r="CW102" s="339"/>
      <c r="CX102" s="339"/>
      <c r="CY102" s="339"/>
      <c r="CZ102" s="339"/>
      <c r="DA102" s="339"/>
      <c r="DB102" s="339"/>
      <c r="DC102" s="339"/>
      <c r="DD102" s="339"/>
      <c r="DE102" s="339"/>
      <c r="DF102" s="339"/>
      <c r="DG102" s="339"/>
      <c r="DH102" s="339"/>
      <c r="DI102" s="339"/>
      <c r="DJ102" s="339"/>
      <c r="DK102" s="339"/>
      <c r="DL102" s="339"/>
      <c r="DM102" s="339"/>
      <c r="DN102" s="339"/>
      <c r="DO102" s="339"/>
      <c r="DP102" s="339"/>
      <c r="DQ102" s="339"/>
      <c r="DR102" s="339"/>
      <c r="DS102" s="339"/>
      <c r="DT102" s="339"/>
      <c r="DU102" s="339"/>
      <c r="DV102" s="339"/>
      <c r="DW102" s="339"/>
      <c r="DX102" s="339"/>
      <c r="DY102" s="339"/>
      <c r="DZ102" s="339"/>
      <c r="EA102" s="300"/>
      <c r="EB102" s="300"/>
      <c r="EC102" s="300"/>
      <c r="ED102" s="300"/>
      <c r="EE102" s="300"/>
      <c r="EF102" s="300"/>
      <c r="EG102" s="300"/>
      <c r="EH102" s="300"/>
      <c r="EI102" s="300"/>
      <c r="EJ102" s="300"/>
      <c r="EK102" s="300"/>
      <c r="EL102" s="300"/>
      <c r="EM102" s="300"/>
      <c r="EN102" s="300"/>
      <c r="EO102" s="300"/>
      <c r="EP102" s="300"/>
      <c r="EQ102" s="300"/>
      <c r="ER102" s="300"/>
      <c r="ES102" s="300"/>
      <c r="ET102" s="300"/>
      <c r="EU102" s="301"/>
      <c r="EV102" s="301"/>
      <c r="EW102" s="301"/>
      <c r="EX102" s="301"/>
      <c r="EY102" s="301"/>
      <c r="EZ102" s="301"/>
      <c r="FA102" s="301"/>
      <c r="FB102" s="301"/>
      <c r="FC102" s="301"/>
      <c r="FD102" s="301"/>
      <c r="FE102" s="301"/>
      <c r="FF102" s="301"/>
      <c r="FG102" s="301"/>
      <c r="FH102" s="301"/>
      <c r="FI102" s="301"/>
      <c r="FJ102" s="301"/>
      <c r="FK102" s="301"/>
      <c r="FL102" s="301"/>
      <c r="FM102" s="301"/>
      <c r="FN102" s="301"/>
      <c r="FO102" s="301"/>
      <c r="FP102" s="301"/>
      <c r="FQ102" s="301"/>
      <c r="FR102" s="301"/>
      <c r="FS102" s="301"/>
      <c r="FT102" s="301"/>
      <c r="FU102" s="301"/>
      <c r="FV102" s="301"/>
      <c r="FW102" s="301"/>
      <c r="FX102" s="301"/>
      <c r="FY102" s="301"/>
      <c r="FZ102" s="301"/>
      <c r="GA102" s="301"/>
      <c r="GB102" s="301"/>
      <c r="GC102" s="301"/>
      <c r="GD102" s="301"/>
      <c r="GE102" s="301"/>
      <c r="GF102" s="301"/>
      <c r="GG102" s="301"/>
      <c r="GH102" s="301"/>
      <c r="GI102" s="301"/>
      <c r="GJ102" s="301"/>
      <c r="GK102" s="301"/>
      <c r="GL102" s="301"/>
      <c r="GM102" s="301"/>
      <c r="GN102" s="301"/>
      <c r="GO102" s="301"/>
      <c r="GP102" s="301"/>
      <c r="GQ102" s="301"/>
      <c r="GR102" s="301"/>
      <c r="GS102" s="301"/>
      <c r="GT102" s="301"/>
      <c r="GU102" s="301"/>
      <c r="GV102" s="301"/>
      <c r="GW102" s="301"/>
      <c r="GX102" s="301"/>
      <c r="GY102" s="301"/>
      <c r="GZ102" s="301"/>
      <c r="HA102" s="301"/>
      <c r="HB102" s="301"/>
      <c r="HC102" s="301"/>
      <c r="HD102" s="301"/>
      <c r="HE102" s="301"/>
      <c r="HF102" s="301"/>
      <c r="HG102" s="301"/>
      <c r="HH102" s="301"/>
      <c r="HI102" s="301"/>
      <c r="HJ102" s="301"/>
      <c r="HK102" s="301"/>
      <c r="HL102" s="301"/>
      <c r="HM102" s="299"/>
      <c r="HN102" s="299"/>
      <c r="HO102" s="299"/>
      <c r="HP102" s="299"/>
      <c r="HQ102" s="299"/>
      <c r="HR102" s="299"/>
      <c r="HS102" s="299"/>
      <c r="HT102" s="299"/>
      <c r="HU102" s="299"/>
      <c r="HV102" s="299"/>
      <c r="HW102" s="299"/>
      <c r="HX102" s="299"/>
      <c r="HY102" s="299"/>
      <c r="HZ102" s="299"/>
      <c r="IA102" s="299"/>
      <c r="IB102" s="299"/>
      <c r="IC102" s="299"/>
      <c r="ID102" s="299"/>
      <c r="IE102" s="299"/>
      <c r="IF102" s="299"/>
      <c r="IG102" s="299"/>
      <c r="IH102" s="299"/>
      <c r="II102" s="299"/>
      <c r="IJ102" s="299"/>
      <c r="IK102" s="299"/>
      <c r="IL102" s="299"/>
      <c r="IM102" s="299"/>
      <c r="IN102" s="299"/>
      <c r="IO102" s="299"/>
      <c r="IP102" s="299"/>
      <c r="IQ102" s="299"/>
      <c r="IR102" s="299"/>
      <c r="IS102" s="299"/>
      <c r="IT102" s="299"/>
      <c r="IU102" s="299"/>
      <c r="IV102" s="299"/>
      <c r="IW102" s="299"/>
      <c r="IX102" s="299"/>
      <c r="IY102" s="299"/>
      <c r="IZ102" s="299"/>
      <c r="JA102" s="299"/>
      <c r="JB102" s="299"/>
      <c r="JC102" s="299"/>
      <c r="JD102" s="299"/>
      <c r="JE102" s="299"/>
      <c r="JF102" s="299"/>
      <c r="JG102" s="299"/>
      <c r="JH102" s="299"/>
      <c r="JI102" s="299"/>
      <c r="JJ102" s="299"/>
      <c r="JK102" s="299"/>
      <c r="JL102" s="299"/>
      <c r="JM102" s="299"/>
      <c r="JN102" s="299"/>
      <c r="JO102" s="299"/>
      <c r="JP102" s="299"/>
      <c r="JQ102" s="299"/>
      <c r="JR102" s="299"/>
      <c r="JS102" s="299"/>
      <c r="JT102" s="299"/>
      <c r="JU102" s="299"/>
      <c r="JV102" s="299"/>
      <c r="JW102" s="299"/>
      <c r="JX102" s="299"/>
      <c r="JY102" s="299"/>
      <c r="JZ102" s="299"/>
      <c r="KA102" s="299"/>
      <c r="KB102" s="299"/>
      <c r="KC102" s="299"/>
      <c r="KD102" s="299"/>
      <c r="KE102" s="300"/>
      <c r="KF102" s="300"/>
      <c r="KG102" s="300"/>
      <c r="KH102" s="300"/>
      <c r="KI102" s="300"/>
      <c r="KJ102" s="300"/>
      <c r="KK102" s="300"/>
      <c r="KL102" s="300"/>
      <c r="KM102" s="300"/>
      <c r="KN102" s="300"/>
      <c r="KO102" s="300"/>
      <c r="KP102" s="300"/>
      <c r="KQ102" s="300"/>
      <c r="KR102" s="300"/>
      <c r="KS102" s="300"/>
      <c r="KT102" s="300"/>
      <c r="KU102" s="300"/>
      <c r="KV102" s="300"/>
      <c r="KW102" s="300"/>
      <c r="KX102" s="300"/>
      <c r="KY102" s="300"/>
      <c r="KZ102" s="300"/>
      <c r="LA102" s="300"/>
      <c r="LB102" s="300"/>
      <c r="LC102" s="300"/>
      <c r="LD102" s="300"/>
      <c r="LE102" s="300"/>
      <c r="LF102" s="300"/>
      <c r="LG102" s="300"/>
      <c r="LH102" s="300"/>
      <c r="LI102" s="300"/>
      <c r="LJ102" s="300"/>
      <c r="LK102" s="300"/>
      <c r="LL102" s="300"/>
      <c r="LM102" s="300"/>
      <c r="LN102" s="300"/>
      <c r="LO102" s="300"/>
      <c r="LP102" s="300"/>
      <c r="LQ102" s="300"/>
      <c r="LR102" s="300"/>
      <c r="LS102" s="300"/>
      <c r="LT102" s="300"/>
      <c r="LU102" s="300"/>
      <c r="LV102" s="300"/>
      <c r="LW102" s="300"/>
      <c r="LX102" s="300"/>
      <c r="LY102" s="300"/>
      <c r="LZ102" s="300"/>
      <c r="MA102" s="300"/>
      <c r="MB102" s="300"/>
      <c r="MC102" s="300"/>
      <c r="MD102" s="300"/>
      <c r="ME102" s="300"/>
      <c r="MF102" s="300"/>
      <c r="MG102" s="300"/>
      <c r="MH102" s="300"/>
      <c r="MI102" s="300"/>
      <c r="MJ102" s="300"/>
      <c r="MK102" s="300"/>
      <c r="ML102" s="300"/>
      <c r="MM102" s="300"/>
      <c r="MN102" s="300"/>
      <c r="MO102" s="300"/>
      <c r="MP102" s="300"/>
      <c r="MQ102" s="300"/>
      <c r="MR102" s="300"/>
      <c r="MS102" s="300"/>
      <c r="MT102" s="300"/>
      <c r="MU102" s="300"/>
      <c r="MV102" s="300"/>
      <c r="MW102" s="301"/>
      <c r="MX102" s="301"/>
      <c r="MY102" s="301"/>
      <c r="MZ102" s="301"/>
      <c r="NA102" s="301"/>
      <c r="NB102" s="301"/>
      <c r="NC102" s="301"/>
      <c r="ND102" s="301"/>
      <c r="NE102" s="301"/>
      <c r="NF102" s="301"/>
      <c r="NG102" s="301"/>
      <c r="NH102" s="301"/>
      <c r="NI102" s="301"/>
      <c r="NJ102" s="301"/>
      <c r="NK102" s="301"/>
      <c r="NL102" s="301"/>
      <c r="NM102" s="301"/>
      <c r="NN102" s="301"/>
      <c r="NO102" s="301"/>
      <c r="NP102" s="301"/>
      <c r="NQ102" s="301"/>
      <c r="NR102" s="301"/>
      <c r="NS102" s="301"/>
      <c r="NT102" s="301"/>
      <c r="NU102" s="301"/>
      <c r="NV102" s="301"/>
      <c r="NW102" s="301"/>
      <c r="NX102" s="301"/>
      <c r="NY102" s="301"/>
      <c r="NZ102" s="301"/>
      <c r="OA102" s="301"/>
      <c r="OB102" s="301"/>
      <c r="OC102" s="301"/>
      <c r="OD102" s="301"/>
      <c r="OE102" s="301"/>
      <c r="OF102" s="301"/>
      <c r="OG102" s="301"/>
      <c r="OH102" s="301"/>
      <c r="OI102" s="301"/>
      <c r="OJ102" s="301"/>
      <c r="OK102" s="301"/>
      <c r="OL102" s="301"/>
      <c r="OM102" s="301"/>
      <c r="ON102" s="301"/>
      <c r="OO102" s="301"/>
      <c r="OP102" s="301"/>
      <c r="OQ102" s="301"/>
      <c r="OR102" s="301"/>
      <c r="OS102" s="301"/>
      <c r="OT102" s="301"/>
      <c r="OU102" s="301"/>
      <c r="OV102" s="301"/>
      <c r="OW102" s="301"/>
      <c r="OX102" s="301"/>
      <c r="OY102" s="301"/>
      <c r="OZ102" s="301"/>
      <c r="PA102" s="301"/>
      <c r="PB102" s="301"/>
      <c r="PC102" s="301"/>
      <c r="PD102" s="301"/>
      <c r="PE102" s="301"/>
      <c r="PF102" s="301"/>
      <c r="PG102" s="301"/>
      <c r="PH102" s="301"/>
      <c r="PI102" s="301"/>
      <c r="PJ102" s="301"/>
      <c r="PK102" s="301"/>
      <c r="PL102" s="301"/>
      <c r="PM102" s="301"/>
      <c r="PN102" s="301"/>
      <c r="PO102" s="302"/>
      <c r="PP102" s="302"/>
      <c r="PQ102" s="302"/>
      <c r="PR102" s="302"/>
      <c r="PS102" s="302"/>
      <c r="PT102" s="302"/>
      <c r="PU102" s="302"/>
      <c r="PV102" s="302"/>
      <c r="PW102" s="302"/>
      <c r="PX102" s="302"/>
      <c r="PY102" s="302"/>
      <c r="PZ102" s="302"/>
      <c r="QA102" s="302"/>
      <c r="QB102" s="302"/>
      <c r="QC102" s="302"/>
      <c r="QD102" s="302"/>
      <c r="QE102" s="302"/>
      <c r="QF102" s="302"/>
      <c r="QG102" s="302"/>
      <c r="QH102" s="302"/>
      <c r="QI102" s="302"/>
      <c r="QJ102" s="302"/>
      <c r="QK102" s="302"/>
      <c r="QL102" s="302"/>
      <c r="QM102" s="302"/>
      <c r="QN102" s="302"/>
      <c r="QO102" s="302"/>
      <c r="QP102" s="302"/>
      <c r="QQ102" s="302"/>
      <c r="QR102" s="302"/>
      <c r="QS102" s="302"/>
      <c r="QT102" s="302"/>
      <c r="QU102" s="302"/>
      <c r="QV102" s="302"/>
      <c r="QW102" s="302"/>
      <c r="QX102" s="302"/>
      <c r="QY102" s="302"/>
      <c r="QZ102" s="302"/>
      <c r="RA102" s="302"/>
      <c r="RB102" s="302"/>
      <c r="RC102" s="302"/>
      <c r="RD102" s="302"/>
      <c r="RE102" s="302"/>
      <c r="RF102" s="302"/>
      <c r="RG102" s="302"/>
      <c r="RH102" s="302"/>
      <c r="RI102" s="302"/>
      <c r="RJ102" s="302"/>
      <c r="RK102" s="302"/>
      <c r="RL102" s="302"/>
      <c r="RM102" s="302"/>
      <c r="RN102" s="302"/>
      <c r="RO102" s="302"/>
      <c r="RP102" s="302"/>
      <c r="RQ102" s="302"/>
      <c r="RR102" s="302"/>
      <c r="RS102" s="302"/>
      <c r="RT102" s="302"/>
      <c r="RU102" s="302"/>
      <c r="RV102" s="302"/>
    </row>
    <row r="103" spans="1:490" outlineLevel="1">
      <c r="A103" s="18"/>
      <c r="B103" s="18"/>
      <c r="C103" s="116"/>
      <c r="D103" s="116"/>
      <c r="E103" s="196"/>
      <c r="F103" s="196"/>
      <c r="G103" s="486"/>
      <c r="H103" s="18" t="s">
        <v>9</v>
      </c>
      <c r="I103" s="116" t="s">
        <v>2168</v>
      </c>
      <c r="J103" s="117"/>
      <c r="K103" s="297" t="s">
        <v>811</v>
      </c>
      <c r="L103" s="297" t="s">
        <v>368</v>
      </c>
      <c r="M103" s="297" t="s">
        <v>366</v>
      </c>
      <c r="N103" s="297" t="s">
        <v>101</v>
      </c>
      <c r="O103" s="297" t="s">
        <v>2169</v>
      </c>
      <c r="P103" s="297" t="s">
        <v>735</v>
      </c>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c r="BE103" s="27"/>
      <c r="BF103" s="27"/>
      <c r="BG103" s="27"/>
      <c r="BH103" s="27"/>
      <c r="BI103" s="27"/>
      <c r="BJ103" s="27"/>
      <c r="BK103" s="27"/>
      <c r="BL103" s="27"/>
      <c r="BM103" s="27"/>
      <c r="BN103" s="27"/>
      <c r="BO103" s="27"/>
      <c r="BP103" s="27"/>
      <c r="BQ103" s="27"/>
      <c r="BR103" s="27"/>
      <c r="BS103" s="27"/>
      <c r="BT103" s="27"/>
      <c r="BU103" s="27"/>
      <c r="BV103" s="27"/>
      <c r="BW103" s="27"/>
      <c r="BX103" s="27"/>
      <c r="BY103" s="27"/>
      <c r="BZ103" s="27"/>
      <c r="CA103" s="27"/>
      <c r="CB103" s="27"/>
      <c r="CC103" s="27"/>
      <c r="CD103" s="27"/>
      <c r="CE103" s="27"/>
      <c r="CF103" s="27"/>
      <c r="CG103" s="27"/>
      <c r="CH103" s="27"/>
      <c r="CI103" s="27"/>
      <c r="CJ103" s="27"/>
      <c r="CK103" s="27"/>
      <c r="CL103" s="27"/>
      <c r="CM103" s="27"/>
      <c r="CN103" s="27"/>
      <c r="CO103" s="27"/>
      <c r="CP103" s="27"/>
      <c r="CQ103" s="27"/>
      <c r="CR103" s="27"/>
      <c r="CS103" s="27"/>
      <c r="CT103" s="27"/>
      <c r="CU103" s="27"/>
      <c r="CV103" s="27"/>
      <c r="CW103" s="27"/>
      <c r="CX103" s="27"/>
      <c r="CY103" s="27"/>
      <c r="CZ103" s="27"/>
      <c r="DA103" s="27"/>
      <c r="DB103" s="27"/>
      <c r="DC103" s="27"/>
      <c r="DD103" s="27"/>
      <c r="DE103" s="27"/>
      <c r="DF103" s="27"/>
      <c r="DG103" s="27"/>
      <c r="DH103" s="27"/>
      <c r="DI103" s="27"/>
      <c r="DJ103" s="27"/>
      <c r="DK103" s="27"/>
      <c r="DL103" s="27"/>
      <c r="DM103" s="27"/>
      <c r="DN103" s="27"/>
      <c r="DO103" s="27"/>
      <c r="DP103" s="27"/>
      <c r="DQ103" s="27"/>
      <c r="DR103" s="27"/>
      <c r="DS103" s="27"/>
      <c r="DT103" s="27"/>
      <c r="DU103" s="27"/>
      <c r="DV103" s="27"/>
      <c r="DW103" s="27"/>
      <c r="DX103" s="27"/>
      <c r="DY103" s="27"/>
      <c r="DZ103" s="27"/>
    </row>
    <row r="104" spans="1:490" outlineLevel="1">
      <c r="A104" s="18">
        <f t="shared" ref="A104:A137" si="4">IF($C104="","blank",MATCH($C104,$I$5:$I$266,0))</f>
        <v>80</v>
      </c>
      <c r="B104" s="18" t="s">
        <v>10</v>
      </c>
      <c r="C104" s="116" t="s">
        <v>31</v>
      </c>
      <c r="D104" s="196"/>
      <c r="E104" s="196"/>
      <c r="F104" s="196"/>
      <c r="G104" s="486"/>
      <c r="H104" s="18" t="s">
        <v>9</v>
      </c>
      <c r="I104" s="116" t="s">
        <v>230</v>
      </c>
      <c r="J104" s="117"/>
      <c r="K104" s="297" t="s">
        <v>286</v>
      </c>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c r="BE104" s="27"/>
      <c r="BF104" s="27"/>
      <c r="BG104" s="27"/>
      <c r="BH104" s="27"/>
      <c r="BI104" s="27"/>
      <c r="BJ104" s="27"/>
      <c r="BK104" s="27"/>
      <c r="BL104" s="27"/>
      <c r="BM104" s="27"/>
      <c r="BN104" s="27"/>
      <c r="BO104" s="27"/>
      <c r="BP104" s="27"/>
      <c r="BQ104" s="27"/>
      <c r="BR104" s="27"/>
      <c r="BS104" s="27"/>
      <c r="BT104" s="27"/>
      <c r="BU104" s="27"/>
      <c r="BV104" s="27"/>
      <c r="BW104" s="27"/>
      <c r="BX104" s="27"/>
      <c r="BY104" s="27"/>
      <c r="BZ104" s="27"/>
      <c r="CA104" s="27"/>
      <c r="CB104" s="27"/>
      <c r="CC104" s="27"/>
      <c r="CD104" s="27"/>
      <c r="CE104" s="27"/>
      <c r="CF104" s="27"/>
      <c r="CG104" s="27"/>
      <c r="CH104" s="27"/>
      <c r="CI104" s="27"/>
      <c r="CJ104" s="27"/>
      <c r="CK104" s="27"/>
      <c r="CL104" s="27"/>
      <c r="CM104" s="27"/>
      <c r="CN104" s="27"/>
      <c r="CO104" s="27"/>
      <c r="CP104" s="27"/>
      <c r="CQ104" s="27"/>
      <c r="CR104" s="27"/>
      <c r="CS104" s="27"/>
      <c r="CT104" s="27"/>
      <c r="CU104" s="27"/>
      <c r="CV104" s="27"/>
      <c r="CW104" s="27"/>
      <c r="CX104" s="27"/>
      <c r="CY104" s="27"/>
      <c r="CZ104" s="27"/>
      <c r="DA104" s="27"/>
      <c r="DB104" s="27"/>
      <c r="DC104" s="27"/>
      <c r="DD104" s="27"/>
      <c r="DE104" s="27"/>
      <c r="DF104" s="27"/>
      <c r="DG104" s="27"/>
      <c r="DH104" s="27"/>
      <c r="DI104" s="27"/>
      <c r="DJ104" s="27"/>
      <c r="DK104" s="27"/>
      <c r="DL104" s="27"/>
      <c r="DM104" s="27"/>
      <c r="DN104" s="27"/>
      <c r="DO104" s="27"/>
      <c r="DP104" s="27"/>
      <c r="DQ104" s="27"/>
      <c r="DR104" s="27"/>
      <c r="DS104" s="27"/>
      <c r="DT104" s="27"/>
      <c r="DU104" s="27"/>
      <c r="DV104" s="27"/>
      <c r="DW104" s="27"/>
      <c r="DX104" s="27"/>
      <c r="DY104" s="27"/>
      <c r="DZ104" s="27"/>
    </row>
    <row r="105" spans="1:490" outlineLevel="1">
      <c r="A105" s="18">
        <f t="shared" si="4"/>
        <v>80</v>
      </c>
      <c r="B105" s="18" t="s">
        <v>10</v>
      </c>
      <c r="C105" s="116" t="s">
        <v>31</v>
      </c>
      <c r="D105" s="196"/>
      <c r="E105" s="196"/>
      <c r="F105" s="196"/>
      <c r="G105" s="486"/>
      <c r="H105" s="18" t="s">
        <v>9</v>
      </c>
      <c r="I105" s="116" t="s">
        <v>290</v>
      </c>
      <c r="J105" s="117"/>
      <c r="K105" s="297" t="s">
        <v>286</v>
      </c>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c r="BE105" s="27"/>
      <c r="BF105" s="27"/>
      <c r="BG105" s="27"/>
      <c r="BH105" s="27"/>
      <c r="BI105" s="27"/>
      <c r="BJ105" s="27"/>
      <c r="BK105" s="27"/>
      <c r="BL105" s="27"/>
      <c r="BM105" s="27"/>
      <c r="BN105" s="27"/>
      <c r="BO105" s="27"/>
      <c r="BP105" s="27"/>
      <c r="BQ105" s="27"/>
      <c r="BR105" s="27"/>
      <c r="BS105" s="27"/>
      <c r="BT105" s="27"/>
      <c r="BU105" s="27"/>
      <c r="BV105" s="27"/>
      <c r="BW105" s="27"/>
      <c r="BX105" s="27"/>
      <c r="BY105" s="27"/>
      <c r="BZ105" s="27"/>
      <c r="CA105" s="27"/>
      <c r="CB105" s="27"/>
      <c r="CC105" s="27"/>
      <c r="CD105" s="27"/>
      <c r="CE105" s="27"/>
      <c r="CF105" s="27"/>
      <c r="CG105" s="27"/>
      <c r="CH105" s="27"/>
      <c r="CI105" s="27"/>
      <c r="CJ105" s="27"/>
      <c r="CK105" s="27"/>
      <c r="CL105" s="27"/>
      <c r="CM105" s="27"/>
      <c r="CN105" s="27"/>
      <c r="CO105" s="27"/>
      <c r="CP105" s="27"/>
      <c r="CQ105" s="27"/>
      <c r="CR105" s="27"/>
      <c r="CS105" s="27"/>
      <c r="CT105" s="27"/>
      <c r="CU105" s="27"/>
      <c r="CV105" s="27"/>
      <c r="CW105" s="27"/>
      <c r="CX105" s="27"/>
      <c r="CY105" s="27"/>
      <c r="CZ105" s="27"/>
      <c r="DA105" s="27"/>
      <c r="DB105" s="27"/>
      <c r="DC105" s="27"/>
      <c r="DD105" s="27"/>
      <c r="DE105" s="27"/>
      <c r="DF105" s="27"/>
      <c r="DG105" s="27"/>
      <c r="DH105" s="27"/>
      <c r="DI105" s="27"/>
      <c r="DJ105" s="27"/>
      <c r="DK105" s="27"/>
      <c r="DL105" s="27"/>
      <c r="DM105" s="27"/>
      <c r="DN105" s="27"/>
      <c r="DO105" s="27"/>
      <c r="DP105" s="27"/>
      <c r="DQ105" s="27"/>
      <c r="DR105" s="27"/>
      <c r="DS105" s="27"/>
      <c r="DT105" s="27"/>
      <c r="DU105" s="27"/>
      <c r="DV105" s="27"/>
      <c r="DW105" s="27"/>
      <c r="DX105" s="27"/>
      <c r="DY105" s="27"/>
      <c r="DZ105" s="27"/>
    </row>
    <row r="106" spans="1:490" outlineLevel="1">
      <c r="A106" s="18">
        <f t="shared" si="4"/>
        <v>80</v>
      </c>
      <c r="B106" s="18" t="s">
        <v>10</v>
      </c>
      <c r="C106" s="116" t="s">
        <v>31</v>
      </c>
      <c r="D106" s="196"/>
      <c r="E106" s="196"/>
      <c r="F106" s="196"/>
      <c r="G106" s="486"/>
      <c r="H106" s="18" t="s">
        <v>9</v>
      </c>
      <c r="I106" s="116" t="s">
        <v>485</v>
      </c>
      <c r="J106" s="117"/>
      <c r="K106" s="297" t="s">
        <v>682</v>
      </c>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c r="BE106" s="27"/>
      <c r="BF106" s="27"/>
      <c r="BG106" s="27"/>
      <c r="BH106" s="27"/>
      <c r="BI106" s="27"/>
      <c r="BJ106" s="27"/>
      <c r="BK106" s="27"/>
      <c r="BL106" s="27"/>
      <c r="BM106" s="27"/>
      <c r="BN106" s="27"/>
      <c r="BO106" s="27"/>
      <c r="BP106" s="27"/>
      <c r="BQ106" s="27"/>
      <c r="BR106" s="27"/>
      <c r="BS106" s="27"/>
      <c r="BT106" s="27"/>
      <c r="BU106" s="27"/>
      <c r="BV106" s="27"/>
      <c r="BW106" s="27"/>
      <c r="BX106" s="27"/>
      <c r="BY106" s="27"/>
      <c r="BZ106" s="27"/>
      <c r="CA106" s="27"/>
      <c r="CB106" s="27"/>
      <c r="CC106" s="27"/>
      <c r="CD106" s="27"/>
      <c r="CE106" s="27"/>
      <c r="CF106" s="27"/>
      <c r="CG106" s="27"/>
      <c r="CH106" s="27"/>
      <c r="CI106" s="27"/>
      <c r="CJ106" s="27"/>
      <c r="CK106" s="27"/>
      <c r="CL106" s="27"/>
      <c r="CM106" s="27"/>
      <c r="CN106" s="27"/>
      <c r="CO106" s="27"/>
      <c r="CP106" s="27"/>
      <c r="CQ106" s="27"/>
      <c r="CR106" s="27"/>
      <c r="CS106" s="27"/>
      <c r="CT106" s="27"/>
      <c r="CU106" s="27"/>
      <c r="CV106" s="27"/>
      <c r="CW106" s="27"/>
      <c r="CX106" s="27"/>
      <c r="CY106" s="27"/>
      <c r="CZ106" s="27"/>
      <c r="DA106" s="27"/>
      <c r="DB106" s="27"/>
      <c r="DC106" s="27"/>
      <c r="DD106" s="27"/>
      <c r="DE106" s="27"/>
      <c r="DF106" s="27"/>
      <c r="DG106" s="27"/>
      <c r="DH106" s="27"/>
      <c r="DI106" s="27"/>
      <c r="DJ106" s="27"/>
      <c r="DK106" s="27"/>
      <c r="DL106" s="27"/>
      <c r="DM106" s="27"/>
      <c r="DN106" s="27"/>
      <c r="DO106" s="27"/>
      <c r="DP106" s="27"/>
      <c r="DQ106" s="27"/>
      <c r="DR106" s="27"/>
      <c r="DS106" s="27"/>
      <c r="DT106" s="27"/>
      <c r="DU106" s="27"/>
      <c r="DV106" s="27"/>
      <c r="DW106" s="27"/>
      <c r="DX106" s="27"/>
      <c r="DY106" s="27"/>
      <c r="DZ106" s="27"/>
    </row>
    <row r="107" spans="1:490" outlineLevel="1">
      <c r="A107" s="18">
        <f t="shared" si="4"/>
        <v>96</v>
      </c>
      <c r="B107" s="18" t="s">
        <v>9</v>
      </c>
      <c r="C107" s="116" t="s">
        <v>514</v>
      </c>
      <c r="D107" s="196"/>
      <c r="E107" s="196"/>
      <c r="F107" s="196"/>
      <c r="G107" s="486"/>
      <c r="H107" s="18" t="s">
        <v>9</v>
      </c>
      <c r="I107" s="116" t="s">
        <v>681</v>
      </c>
      <c r="J107" s="117"/>
      <c r="K107" s="297" t="s">
        <v>286</v>
      </c>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c r="BE107" s="27"/>
      <c r="BF107" s="27"/>
      <c r="BG107" s="27"/>
      <c r="BH107" s="27"/>
      <c r="BI107" s="27"/>
      <c r="BJ107" s="27"/>
      <c r="BK107" s="27"/>
      <c r="BL107" s="27"/>
      <c r="BM107" s="27"/>
      <c r="BN107" s="27"/>
      <c r="BO107" s="27"/>
      <c r="BP107" s="27"/>
      <c r="BQ107" s="27"/>
      <c r="BR107" s="27"/>
      <c r="BS107" s="27"/>
      <c r="BT107" s="27"/>
      <c r="BU107" s="27"/>
      <c r="BV107" s="27"/>
      <c r="BW107" s="27"/>
      <c r="BX107" s="27"/>
      <c r="BY107" s="27"/>
      <c r="BZ107" s="27"/>
      <c r="CA107" s="27"/>
      <c r="CB107" s="27"/>
      <c r="CC107" s="27"/>
      <c r="CD107" s="27"/>
      <c r="CE107" s="27"/>
      <c r="CF107" s="27"/>
      <c r="CG107" s="27"/>
      <c r="CH107" s="27"/>
      <c r="CI107" s="27"/>
      <c r="CJ107" s="27"/>
      <c r="CK107" s="27"/>
      <c r="CL107" s="27"/>
      <c r="CM107" s="27"/>
      <c r="CN107" s="27"/>
      <c r="CO107" s="27"/>
      <c r="CP107" s="27"/>
      <c r="CQ107" s="27"/>
      <c r="CR107" s="27"/>
      <c r="CS107" s="27"/>
      <c r="CT107" s="27"/>
      <c r="CU107" s="27"/>
      <c r="CV107" s="27"/>
      <c r="CW107" s="27"/>
      <c r="CX107" s="27"/>
      <c r="CY107" s="27"/>
      <c r="CZ107" s="27"/>
      <c r="DA107" s="27"/>
      <c r="DB107" s="27"/>
      <c r="DC107" s="27"/>
      <c r="DD107" s="27"/>
      <c r="DE107" s="27"/>
      <c r="DF107" s="27"/>
      <c r="DG107" s="27"/>
      <c r="DH107" s="27"/>
      <c r="DI107" s="27"/>
      <c r="DJ107" s="27"/>
      <c r="DK107" s="27"/>
      <c r="DL107" s="27"/>
      <c r="DM107" s="27"/>
      <c r="DN107" s="27"/>
      <c r="DO107" s="27"/>
      <c r="DP107" s="27"/>
      <c r="DQ107" s="27"/>
      <c r="DR107" s="27"/>
      <c r="DS107" s="27"/>
      <c r="DT107" s="27"/>
      <c r="DU107" s="27"/>
      <c r="DV107" s="27"/>
      <c r="DW107" s="27"/>
      <c r="DX107" s="27"/>
      <c r="DY107" s="27"/>
      <c r="DZ107" s="27"/>
    </row>
    <row r="108" spans="1:490" outlineLevel="1">
      <c r="A108" s="18">
        <f t="shared" si="4"/>
        <v>62</v>
      </c>
      <c r="B108" s="18" t="s">
        <v>9</v>
      </c>
      <c r="C108" s="116" t="s">
        <v>513</v>
      </c>
      <c r="D108" s="196"/>
      <c r="E108" s="196"/>
      <c r="F108" s="196"/>
      <c r="G108" s="486"/>
      <c r="H108" s="18" t="s">
        <v>10</v>
      </c>
      <c r="I108" s="116" t="s">
        <v>230</v>
      </c>
      <c r="J108" s="117"/>
      <c r="K108" s="297" t="s">
        <v>286</v>
      </c>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c r="BE108" s="27"/>
      <c r="BF108" s="27"/>
      <c r="BG108" s="27"/>
      <c r="BH108" s="27"/>
      <c r="BI108" s="27"/>
      <c r="BJ108" s="27"/>
      <c r="BK108" s="27"/>
      <c r="BL108" s="27"/>
      <c r="BM108" s="27"/>
      <c r="BN108" s="27"/>
      <c r="BO108" s="27"/>
      <c r="BP108" s="27"/>
      <c r="BQ108" s="27"/>
      <c r="BR108" s="27"/>
      <c r="BS108" s="27"/>
      <c r="BT108" s="27"/>
      <c r="BU108" s="27"/>
      <c r="BV108" s="27"/>
      <c r="BW108" s="27"/>
      <c r="BX108" s="27"/>
      <c r="BY108" s="27"/>
      <c r="BZ108" s="27"/>
      <c r="CA108" s="27"/>
      <c r="CB108" s="27"/>
      <c r="CC108" s="27"/>
      <c r="CD108" s="27"/>
      <c r="CE108" s="27"/>
      <c r="CF108" s="27"/>
      <c r="CG108" s="27"/>
      <c r="CH108" s="27"/>
      <c r="CI108" s="27"/>
      <c r="CJ108" s="27"/>
      <c r="CK108" s="27"/>
      <c r="CL108" s="27"/>
      <c r="CM108" s="27"/>
      <c r="CN108" s="27"/>
      <c r="CO108" s="27"/>
      <c r="CP108" s="27"/>
      <c r="CQ108" s="27"/>
      <c r="CR108" s="27"/>
      <c r="CS108" s="27"/>
      <c r="CT108" s="27"/>
      <c r="CU108" s="27"/>
      <c r="CV108" s="27"/>
      <c r="CW108" s="27"/>
      <c r="CX108" s="27"/>
      <c r="CY108" s="27"/>
      <c r="CZ108" s="27"/>
      <c r="DA108" s="27"/>
      <c r="DB108" s="27"/>
      <c r="DC108" s="27"/>
      <c r="DD108" s="27"/>
      <c r="DE108" s="27"/>
      <c r="DF108" s="27"/>
      <c r="DG108" s="27"/>
      <c r="DH108" s="27"/>
      <c r="DI108" s="27"/>
      <c r="DJ108" s="27"/>
      <c r="DK108" s="27"/>
      <c r="DL108" s="27"/>
      <c r="DM108" s="27"/>
      <c r="DN108" s="27"/>
      <c r="DO108" s="27"/>
      <c r="DP108" s="27"/>
      <c r="DQ108" s="27"/>
      <c r="DR108" s="27"/>
      <c r="DS108" s="27"/>
      <c r="DT108" s="27"/>
      <c r="DU108" s="27"/>
      <c r="DV108" s="27"/>
      <c r="DW108" s="27"/>
      <c r="DX108" s="27"/>
      <c r="DY108" s="27"/>
      <c r="DZ108" s="27"/>
    </row>
    <row r="109" spans="1:490" outlineLevel="1">
      <c r="A109" s="18">
        <f t="shared" si="4"/>
        <v>62</v>
      </c>
      <c r="B109" s="18" t="s">
        <v>9</v>
      </c>
      <c r="C109" s="116" t="s">
        <v>513</v>
      </c>
      <c r="D109" s="196"/>
      <c r="E109" s="196"/>
      <c r="F109" s="196"/>
      <c r="G109" s="486"/>
      <c r="H109" s="18" t="s">
        <v>10</v>
      </c>
      <c r="I109" s="116" t="s">
        <v>290</v>
      </c>
      <c r="J109" s="117"/>
      <c r="K109" s="297" t="s">
        <v>286</v>
      </c>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c r="BE109" s="27"/>
      <c r="BF109" s="27"/>
      <c r="BG109" s="27"/>
      <c r="BH109" s="27"/>
      <c r="BI109" s="27"/>
      <c r="BJ109" s="27"/>
      <c r="BK109" s="27"/>
      <c r="BL109" s="27"/>
      <c r="BM109" s="27"/>
      <c r="BN109" s="27"/>
      <c r="BO109" s="27"/>
      <c r="BP109" s="27"/>
      <c r="BQ109" s="27"/>
      <c r="BR109" s="27"/>
      <c r="BS109" s="27"/>
      <c r="BT109" s="27"/>
      <c r="BU109" s="27"/>
      <c r="BV109" s="27"/>
      <c r="BW109" s="27"/>
      <c r="BX109" s="27"/>
      <c r="BY109" s="27"/>
      <c r="BZ109" s="27"/>
      <c r="CA109" s="27"/>
      <c r="CB109" s="27"/>
      <c r="CC109" s="27"/>
      <c r="CD109" s="27"/>
      <c r="CE109" s="27"/>
      <c r="CF109" s="27"/>
      <c r="CG109" s="27"/>
      <c r="CH109" s="27"/>
      <c r="CI109" s="27"/>
      <c r="CJ109" s="27"/>
      <c r="CK109" s="27"/>
      <c r="CL109" s="27"/>
      <c r="CM109" s="27"/>
      <c r="CN109" s="27"/>
      <c r="CO109" s="27"/>
      <c r="CP109" s="27"/>
      <c r="CQ109" s="27"/>
      <c r="CR109" s="27"/>
      <c r="CS109" s="27"/>
      <c r="CT109" s="27"/>
      <c r="CU109" s="27"/>
      <c r="CV109" s="27"/>
      <c r="CW109" s="27"/>
      <c r="CX109" s="27"/>
      <c r="CY109" s="27"/>
      <c r="CZ109" s="27"/>
      <c r="DA109" s="27"/>
      <c r="DB109" s="27"/>
      <c r="DC109" s="27"/>
      <c r="DD109" s="27"/>
      <c r="DE109" s="27"/>
      <c r="DF109" s="27"/>
      <c r="DG109" s="27"/>
      <c r="DH109" s="27"/>
      <c r="DI109" s="27"/>
      <c r="DJ109" s="27"/>
      <c r="DK109" s="27"/>
      <c r="DL109" s="27"/>
      <c r="DM109" s="27"/>
      <c r="DN109" s="27"/>
      <c r="DO109" s="27"/>
      <c r="DP109" s="27"/>
      <c r="DQ109" s="27"/>
      <c r="DR109" s="27"/>
      <c r="DS109" s="27"/>
      <c r="DT109" s="27"/>
      <c r="DU109" s="27"/>
      <c r="DV109" s="27"/>
      <c r="DW109" s="27"/>
      <c r="DX109" s="27"/>
      <c r="DY109" s="27"/>
      <c r="DZ109" s="27"/>
    </row>
    <row r="110" spans="1:490" outlineLevel="1">
      <c r="A110" s="18">
        <f t="shared" si="4"/>
        <v>62</v>
      </c>
      <c r="B110" s="18" t="s">
        <v>9</v>
      </c>
      <c r="C110" s="116" t="s">
        <v>513</v>
      </c>
      <c r="D110" s="196"/>
      <c r="E110" s="196"/>
      <c r="F110" s="196"/>
      <c r="G110" s="486" t="s">
        <v>1549</v>
      </c>
      <c r="H110" s="18" t="s">
        <v>10</v>
      </c>
      <c r="I110" s="116" t="s">
        <v>838</v>
      </c>
      <c r="J110" s="117"/>
      <c r="K110" s="297" t="s">
        <v>839</v>
      </c>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c r="BE110" s="27"/>
      <c r="BF110" s="27"/>
      <c r="BG110" s="27"/>
      <c r="BH110" s="27"/>
      <c r="BI110" s="27"/>
      <c r="BJ110" s="27"/>
      <c r="BK110" s="27"/>
      <c r="BL110" s="27"/>
      <c r="BM110" s="27"/>
      <c r="BN110" s="27"/>
      <c r="BO110" s="27"/>
      <c r="BP110" s="27"/>
      <c r="BQ110" s="27"/>
      <c r="BR110" s="27"/>
      <c r="BS110" s="27"/>
      <c r="BT110" s="27"/>
      <c r="BU110" s="27"/>
      <c r="BV110" s="27"/>
      <c r="BW110" s="27"/>
      <c r="BX110" s="27"/>
      <c r="BY110" s="27"/>
      <c r="BZ110" s="27"/>
      <c r="CA110" s="27"/>
      <c r="CB110" s="27"/>
      <c r="CC110" s="27"/>
      <c r="CD110" s="27"/>
      <c r="CE110" s="27"/>
      <c r="CF110" s="27"/>
      <c r="CG110" s="27"/>
      <c r="CH110" s="27"/>
      <c r="CI110" s="27"/>
      <c r="CJ110" s="27"/>
      <c r="CK110" s="27"/>
      <c r="CL110" s="27"/>
      <c r="CM110" s="27"/>
      <c r="CN110" s="27"/>
      <c r="CO110" s="27"/>
      <c r="CP110" s="27"/>
      <c r="CQ110" s="27"/>
      <c r="CR110" s="27"/>
      <c r="CS110" s="27"/>
      <c r="CT110" s="27"/>
      <c r="CU110" s="27"/>
      <c r="CV110" s="27"/>
      <c r="CW110" s="27"/>
      <c r="CX110" s="27"/>
      <c r="CY110" s="27"/>
      <c r="CZ110" s="27"/>
      <c r="DA110" s="27"/>
      <c r="DB110" s="27"/>
      <c r="DC110" s="27"/>
      <c r="DD110" s="27"/>
      <c r="DE110" s="27"/>
      <c r="DF110" s="27"/>
      <c r="DG110" s="27"/>
      <c r="DH110" s="27"/>
      <c r="DI110" s="27"/>
      <c r="DJ110" s="27"/>
      <c r="DK110" s="27"/>
      <c r="DL110" s="27"/>
      <c r="DM110" s="27"/>
      <c r="DN110" s="27"/>
      <c r="DO110" s="27"/>
      <c r="DP110" s="27"/>
      <c r="DQ110" s="27"/>
      <c r="DR110" s="27"/>
      <c r="DS110" s="27"/>
      <c r="DT110" s="27"/>
      <c r="DU110" s="27"/>
      <c r="DV110" s="27"/>
      <c r="DW110" s="27"/>
      <c r="DX110" s="27"/>
      <c r="DY110" s="27"/>
      <c r="DZ110" s="27"/>
    </row>
    <row r="111" spans="1:490" outlineLevel="1">
      <c r="A111" s="18">
        <f t="shared" si="4"/>
        <v>62</v>
      </c>
      <c r="B111" s="18" t="s">
        <v>9</v>
      </c>
      <c r="C111" s="116" t="s">
        <v>513</v>
      </c>
      <c r="D111" s="196"/>
      <c r="E111" s="196"/>
      <c r="F111" s="196"/>
      <c r="G111" s="486"/>
      <c r="H111" s="18" t="s">
        <v>10</v>
      </c>
      <c r="I111" s="116" t="s">
        <v>840</v>
      </c>
      <c r="J111" s="117"/>
      <c r="K111" s="297" t="s">
        <v>839</v>
      </c>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c r="BE111" s="27"/>
      <c r="BF111" s="27"/>
      <c r="BG111" s="27"/>
      <c r="BH111" s="27"/>
      <c r="BI111" s="27"/>
      <c r="BJ111" s="27"/>
      <c r="BK111" s="27"/>
      <c r="BL111" s="27"/>
      <c r="BM111" s="27"/>
      <c r="BN111" s="27"/>
      <c r="BO111" s="27"/>
      <c r="BP111" s="27"/>
      <c r="BQ111" s="27"/>
      <c r="BR111" s="27"/>
      <c r="BS111" s="27"/>
      <c r="BT111" s="27"/>
      <c r="BU111" s="27"/>
      <c r="BV111" s="27"/>
      <c r="BW111" s="27"/>
      <c r="BX111" s="27"/>
      <c r="BY111" s="27"/>
      <c r="BZ111" s="27"/>
      <c r="CA111" s="27"/>
      <c r="CB111" s="27"/>
      <c r="CC111" s="27"/>
      <c r="CD111" s="27"/>
      <c r="CE111" s="27"/>
      <c r="CF111" s="27"/>
      <c r="CG111" s="27"/>
      <c r="CH111" s="27"/>
      <c r="CI111" s="27"/>
      <c r="CJ111" s="27"/>
      <c r="CK111" s="27"/>
      <c r="CL111" s="27"/>
      <c r="CM111" s="27"/>
      <c r="CN111" s="27"/>
      <c r="CO111" s="27"/>
      <c r="CP111" s="27"/>
      <c r="CQ111" s="27"/>
      <c r="CR111" s="27"/>
      <c r="CS111" s="27"/>
      <c r="CT111" s="27"/>
      <c r="CU111" s="27"/>
      <c r="CV111" s="27"/>
      <c r="CW111" s="27"/>
      <c r="CX111" s="27"/>
      <c r="CY111" s="27"/>
      <c r="CZ111" s="27"/>
      <c r="DA111" s="27"/>
      <c r="DB111" s="27"/>
      <c r="DC111" s="27"/>
      <c r="DD111" s="27"/>
      <c r="DE111" s="27"/>
      <c r="DF111" s="27"/>
      <c r="DG111" s="27"/>
      <c r="DH111" s="27"/>
      <c r="DI111" s="27"/>
      <c r="DJ111" s="27"/>
      <c r="DK111" s="27"/>
      <c r="DL111" s="27"/>
      <c r="DM111" s="27"/>
      <c r="DN111" s="27"/>
      <c r="DO111" s="27"/>
      <c r="DP111" s="27"/>
      <c r="DQ111" s="27"/>
      <c r="DR111" s="27"/>
      <c r="DS111" s="27"/>
      <c r="DT111" s="27"/>
      <c r="DU111" s="27"/>
      <c r="DV111" s="27"/>
      <c r="DW111" s="27"/>
      <c r="DX111" s="27"/>
      <c r="DY111" s="27"/>
      <c r="DZ111" s="27"/>
    </row>
    <row r="112" spans="1:490" outlineLevel="1">
      <c r="A112" s="18">
        <f t="shared" si="4"/>
        <v>62</v>
      </c>
      <c r="B112" s="18" t="s">
        <v>9</v>
      </c>
      <c r="C112" s="116" t="s">
        <v>513</v>
      </c>
      <c r="D112" s="196"/>
      <c r="E112" s="196"/>
      <c r="F112" s="196"/>
      <c r="G112" s="486"/>
      <c r="H112" s="18" t="s">
        <v>10</v>
      </c>
      <c r="I112" s="116" t="s">
        <v>485</v>
      </c>
      <c r="J112" s="117"/>
      <c r="K112" s="297" t="s">
        <v>595</v>
      </c>
      <c r="L112" s="297" t="s">
        <v>488</v>
      </c>
      <c r="M112" s="297" t="s">
        <v>489</v>
      </c>
      <c r="N112" s="297" t="s">
        <v>597</v>
      </c>
      <c r="O112" s="297" t="s">
        <v>598</v>
      </c>
      <c r="P112" s="297" t="s">
        <v>625</v>
      </c>
      <c r="Q112" s="297" t="s">
        <v>626</v>
      </c>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c r="BE112" s="27"/>
      <c r="BF112" s="27"/>
      <c r="BG112" s="27"/>
      <c r="BH112" s="27"/>
      <c r="BI112" s="27"/>
      <c r="BJ112" s="27"/>
      <c r="BK112" s="27"/>
      <c r="BL112" s="27"/>
      <c r="BM112" s="27"/>
      <c r="BN112" s="27"/>
      <c r="BO112" s="27"/>
      <c r="BP112" s="27"/>
      <c r="BQ112" s="27"/>
      <c r="BR112" s="27"/>
      <c r="BS112" s="27"/>
      <c r="BT112" s="27"/>
      <c r="BU112" s="27"/>
      <c r="BV112" s="27"/>
      <c r="BW112" s="27"/>
      <c r="BX112" s="27"/>
      <c r="BY112" s="27"/>
      <c r="BZ112" s="27"/>
      <c r="CA112" s="27"/>
      <c r="CB112" s="27"/>
      <c r="CC112" s="27"/>
      <c r="CD112" s="27"/>
      <c r="CE112" s="27"/>
      <c r="CF112" s="27"/>
      <c r="CG112" s="27"/>
      <c r="CH112" s="27"/>
      <c r="CI112" s="27"/>
      <c r="CJ112" s="27"/>
      <c r="CK112" s="27"/>
      <c r="CL112" s="27"/>
      <c r="CM112" s="27"/>
      <c r="CN112" s="27"/>
      <c r="CO112" s="27"/>
      <c r="CP112" s="27"/>
      <c r="CQ112" s="27"/>
      <c r="CR112" s="27"/>
      <c r="CS112" s="27"/>
      <c r="CT112" s="27"/>
      <c r="CU112" s="27"/>
      <c r="CV112" s="27"/>
      <c r="CW112" s="27"/>
      <c r="CX112" s="27"/>
      <c r="CY112" s="27"/>
      <c r="CZ112" s="27"/>
      <c r="DA112" s="27"/>
      <c r="DB112" s="27"/>
      <c r="DC112" s="27"/>
      <c r="DD112" s="27"/>
      <c r="DE112" s="27"/>
      <c r="DF112" s="27"/>
      <c r="DG112" s="27"/>
      <c r="DH112" s="27"/>
      <c r="DI112" s="27"/>
      <c r="DJ112" s="27"/>
      <c r="DK112" s="27"/>
      <c r="DL112" s="27"/>
      <c r="DM112" s="27"/>
      <c r="DN112" s="27"/>
      <c r="DO112" s="27"/>
      <c r="DP112" s="27"/>
      <c r="DQ112" s="27"/>
      <c r="DR112" s="27"/>
      <c r="DS112" s="27"/>
      <c r="DT112" s="27"/>
      <c r="DU112" s="27"/>
      <c r="DV112" s="27"/>
      <c r="DW112" s="27"/>
      <c r="DX112" s="27"/>
      <c r="DY112" s="27"/>
      <c r="DZ112" s="27"/>
    </row>
    <row r="113" spans="1:130" outlineLevel="1">
      <c r="A113" s="18">
        <f t="shared" si="4"/>
        <v>62</v>
      </c>
      <c r="B113" s="18" t="s">
        <v>9</v>
      </c>
      <c r="C113" s="116" t="s">
        <v>513</v>
      </c>
      <c r="D113" s="196"/>
      <c r="E113" s="196"/>
      <c r="F113" s="196"/>
      <c r="G113" s="486"/>
      <c r="H113" s="18" t="s">
        <v>10</v>
      </c>
      <c r="I113" s="116" t="s">
        <v>681</v>
      </c>
      <c r="J113" s="117"/>
      <c r="K113" s="297" t="s">
        <v>839</v>
      </c>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c r="BE113" s="27"/>
      <c r="BF113" s="27"/>
      <c r="BG113" s="27"/>
      <c r="BH113" s="27"/>
      <c r="BI113" s="27"/>
      <c r="BJ113" s="27"/>
      <c r="BK113" s="27"/>
      <c r="BL113" s="27"/>
      <c r="BM113" s="27"/>
      <c r="BN113" s="27"/>
      <c r="BO113" s="27"/>
      <c r="BP113" s="27"/>
      <c r="BQ113" s="27"/>
      <c r="BR113" s="27"/>
      <c r="BS113" s="27"/>
      <c r="BT113" s="27"/>
      <c r="BU113" s="27"/>
      <c r="BV113" s="27"/>
      <c r="BW113" s="27"/>
      <c r="BX113" s="27"/>
      <c r="BY113" s="27"/>
      <c r="BZ113" s="27"/>
      <c r="CA113" s="27"/>
      <c r="CB113" s="27"/>
      <c r="CC113" s="27"/>
      <c r="CD113" s="27"/>
      <c r="CE113" s="27"/>
      <c r="CF113" s="27"/>
      <c r="CG113" s="27"/>
      <c r="CH113" s="27"/>
      <c r="CI113" s="27"/>
      <c r="CJ113" s="27"/>
      <c r="CK113" s="27"/>
      <c r="CL113" s="27"/>
      <c r="CM113" s="27"/>
      <c r="CN113" s="27"/>
      <c r="CO113" s="27"/>
      <c r="CP113" s="27"/>
      <c r="CQ113" s="27"/>
      <c r="CR113" s="27"/>
      <c r="CS113" s="27"/>
      <c r="CT113" s="27"/>
      <c r="CU113" s="27"/>
      <c r="CV113" s="27"/>
      <c r="CW113" s="27"/>
      <c r="CX113" s="27"/>
      <c r="CY113" s="27"/>
      <c r="CZ113" s="27"/>
      <c r="DA113" s="27"/>
      <c r="DB113" s="27"/>
      <c r="DC113" s="27"/>
      <c r="DD113" s="27"/>
      <c r="DE113" s="27"/>
      <c r="DF113" s="27"/>
      <c r="DG113" s="27"/>
      <c r="DH113" s="27"/>
      <c r="DI113" s="27"/>
      <c r="DJ113" s="27"/>
      <c r="DK113" s="27"/>
      <c r="DL113" s="27"/>
      <c r="DM113" s="27"/>
      <c r="DN113" s="27"/>
      <c r="DO113" s="27"/>
      <c r="DP113" s="27"/>
      <c r="DQ113" s="27"/>
      <c r="DR113" s="27"/>
      <c r="DS113" s="27"/>
      <c r="DT113" s="27"/>
      <c r="DU113" s="27"/>
      <c r="DV113" s="27"/>
      <c r="DW113" s="27"/>
      <c r="DX113" s="27"/>
      <c r="DY113" s="27"/>
      <c r="DZ113" s="27"/>
    </row>
    <row r="114" spans="1:130">
      <c r="A114" s="18">
        <f t="shared" si="4"/>
        <v>62</v>
      </c>
      <c r="B114" s="18" t="s">
        <v>9</v>
      </c>
      <c r="C114" s="116" t="s">
        <v>513</v>
      </c>
      <c r="D114" s="196"/>
      <c r="E114" s="196"/>
      <c r="F114" s="196"/>
      <c r="G114" s="486"/>
      <c r="H114" s="114" t="s">
        <v>16</v>
      </c>
      <c r="I114" s="473" t="s">
        <v>1152</v>
      </c>
      <c r="J114" s="115"/>
      <c r="K114" s="296"/>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c r="BE114" s="27"/>
      <c r="BF114" s="27"/>
      <c r="BG114" s="27"/>
      <c r="BH114" s="27"/>
      <c r="BI114" s="27"/>
      <c r="BJ114" s="27"/>
      <c r="BK114" s="27"/>
      <c r="BL114" s="27"/>
      <c r="BM114" s="27"/>
      <c r="BN114" s="27"/>
      <c r="BO114" s="27"/>
      <c r="BP114" s="27"/>
      <c r="BQ114" s="27"/>
      <c r="BR114" s="27"/>
      <c r="BS114" s="27"/>
      <c r="BT114" s="27"/>
      <c r="BU114" s="27"/>
      <c r="BV114" s="27"/>
      <c r="BW114" s="27"/>
      <c r="BX114" s="27"/>
      <c r="BY114" s="27"/>
      <c r="BZ114" s="27"/>
      <c r="CA114" s="27"/>
      <c r="CB114" s="27"/>
      <c r="CC114" s="27"/>
      <c r="CD114" s="27"/>
      <c r="CE114" s="27"/>
      <c r="CF114" s="27"/>
      <c r="CG114" s="27"/>
      <c r="CH114" s="27"/>
      <c r="CI114" s="27"/>
      <c r="CJ114" s="27"/>
      <c r="CK114" s="27"/>
      <c r="CL114" s="27"/>
      <c r="CM114" s="27"/>
      <c r="CN114" s="27"/>
      <c r="CO114" s="27"/>
      <c r="CP114" s="27"/>
      <c r="CQ114" s="27"/>
      <c r="CR114" s="27"/>
      <c r="CS114" s="27"/>
      <c r="CT114" s="27"/>
      <c r="CU114" s="27"/>
      <c r="CV114" s="27"/>
      <c r="CW114" s="27"/>
      <c r="CX114" s="27"/>
      <c r="CY114" s="27"/>
      <c r="CZ114" s="27"/>
      <c r="DA114" s="27"/>
      <c r="DB114" s="27"/>
      <c r="DC114" s="27"/>
      <c r="DD114" s="27"/>
      <c r="DE114" s="27"/>
      <c r="DF114" s="27"/>
      <c r="DG114" s="27"/>
      <c r="DH114" s="27"/>
      <c r="DI114" s="27"/>
      <c r="DJ114" s="27"/>
      <c r="DK114" s="27"/>
      <c r="DL114" s="27"/>
      <c r="DM114" s="27"/>
      <c r="DN114" s="27"/>
      <c r="DO114" s="27"/>
      <c r="DP114" s="27"/>
      <c r="DQ114" s="27"/>
      <c r="DR114" s="27"/>
      <c r="DS114" s="27"/>
      <c r="DT114" s="27"/>
      <c r="DU114" s="27"/>
      <c r="DV114" s="27"/>
      <c r="DW114" s="27"/>
      <c r="DX114" s="27"/>
      <c r="DY114" s="27"/>
      <c r="DZ114" s="27"/>
    </row>
    <row r="115" spans="1:130" outlineLevel="1">
      <c r="A115" s="18">
        <f t="shared" si="4"/>
        <v>62</v>
      </c>
      <c r="B115" s="18" t="s">
        <v>9</v>
      </c>
      <c r="C115" s="116" t="s">
        <v>513</v>
      </c>
      <c r="D115" s="196"/>
      <c r="E115" s="196"/>
      <c r="F115" s="196"/>
      <c r="G115" s="486" t="s">
        <v>1550</v>
      </c>
      <c r="H115" s="18" t="s">
        <v>10</v>
      </c>
      <c r="I115" s="116" t="s">
        <v>28</v>
      </c>
      <c r="J115" s="115"/>
      <c r="K115" s="297" t="s">
        <v>6</v>
      </c>
      <c r="L115" s="297" t="s">
        <v>7</v>
      </c>
      <c r="M115" s="297" t="s">
        <v>8</v>
      </c>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c r="BE115" s="27"/>
      <c r="BF115" s="27"/>
      <c r="BG115" s="27"/>
      <c r="BH115" s="27"/>
      <c r="BI115" s="27"/>
      <c r="BJ115" s="27"/>
      <c r="BK115" s="27"/>
      <c r="BL115" s="27"/>
      <c r="BM115" s="27"/>
      <c r="BN115" s="27"/>
      <c r="BO115" s="27"/>
      <c r="BP115" s="27"/>
      <c r="BQ115" s="27"/>
      <c r="BR115" s="27"/>
      <c r="BS115" s="27"/>
      <c r="BT115" s="27"/>
      <c r="BU115" s="27"/>
      <c r="BV115" s="27"/>
      <c r="BW115" s="27"/>
      <c r="BX115" s="27"/>
      <c r="BY115" s="27"/>
      <c r="BZ115" s="27"/>
      <c r="CA115" s="27"/>
      <c r="CB115" s="27"/>
      <c r="CC115" s="27"/>
      <c r="CD115" s="27"/>
      <c r="CE115" s="27"/>
      <c r="CF115" s="27"/>
      <c r="CG115" s="27"/>
      <c r="CH115" s="27"/>
      <c r="CI115" s="27"/>
      <c r="CJ115" s="27"/>
      <c r="CK115" s="27"/>
      <c r="CL115" s="27"/>
      <c r="CM115" s="27"/>
      <c r="CN115" s="27"/>
      <c r="CO115" s="27"/>
      <c r="CP115" s="27"/>
      <c r="CQ115" s="27"/>
      <c r="CR115" s="27"/>
      <c r="CS115" s="27"/>
      <c r="CT115" s="27"/>
      <c r="CU115" s="27"/>
      <c r="CV115" s="27"/>
      <c r="CW115" s="27"/>
      <c r="CX115" s="27"/>
      <c r="CY115" s="27"/>
      <c r="CZ115" s="27"/>
      <c r="DA115" s="27"/>
      <c r="DB115" s="27"/>
      <c r="DC115" s="27"/>
      <c r="DD115" s="27"/>
      <c r="DE115" s="27"/>
      <c r="DF115" s="27"/>
      <c r="DG115" s="27"/>
      <c r="DH115" s="27"/>
      <c r="DI115" s="27"/>
      <c r="DJ115" s="27"/>
      <c r="DK115" s="27"/>
      <c r="DL115" s="27"/>
      <c r="DM115" s="27"/>
      <c r="DN115" s="27"/>
      <c r="DO115" s="27"/>
      <c r="DP115" s="27"/>
      <c r="DQ115" s="27"/>
      <c r="DR115" s="27"/>
      <c r="DS115" s="27"/>
      <c r="DT115" s="27"/>
      <c r="DU115" s="27"/>
      <c r="DV115" s="27"/>
      <c r="DW115" s="27"/>
      <c r="DX115" s="27"/>
      <c r="DY115" s="27"/>
      <c r="DZ115" s="27"/>
    </row>
    <row r="116" spans="1:130" outlineLevel="1">
      <c r="A116" s="18">
        <f t="shared" si="4"/>
        <v>62</v>
      </c>
      <c r="B116" s="18" t="s">
        <v>9</v>
      </c>
      <c r="C116" s="116" t="s">
        <v>513</v>
      </c>
      <c r="D116" s="196"/>
      <c r="E116" s="196"/>
      <c r="F116" s="196"/>
      <c r="G116" s="486" t="s">
        <v>1550</v>
      </c>
      <c r="H116" s="18" t="s">
        <v>10</v>
      </c>
      <c r="I116" s="116" t="s">
        <v>15</v>
      </c>
      <c r="J116" s="115"/>
      <c r="K116" s="297" t="s">
        <v>6</v>
      </c>
      <c r="L116" s="297" t="s">
        <v>7</v>
      </c>
      <c r="M116" s="297" t="s">
        <v>8</v>
      </c>
      <c r="N116" s="297" t="s">
        <v>159</v>
      </c>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c r="BE116" s="27"/>
      <c r="BF116" s="27"/>
      <c r="BG116" s="27"/>
      <c r="BH116" s="27"/>
      <c r="BI116" s="27"/>
      <c r="BJ116" s="27"/>
      <c r="BK116" s="27"/>
      <c r="BL116" s="27"/>
      <c r="BM116" s="27"/>
      <c r="BN116" s="27"/>
      <c r="BO116" s="27"/>
      <c r="BP116" s="27"/>
      <c r="BQ116" s="27"/>
      <c r="BR116" s="27"/>
      <c r="BS116" s="27"/>
      <c r="BT116" s="27"/>
      <c r="BU116" s="27"/>
      <c r="BV116" s="27"/>
      <c r="BW116" s="27"/>
      <c r="BX116" s="27"/>
      <c r="BY116" s="27"/>
      <c r="BZ116" s="27"/>
      <c r="CA116" s="27"/>
      <c r="CB116" s="27"/>
      <c r="CC116" s="27"/>
      <c r="CD116" s="27"/>
      <c r="CE116" s="27"/>
      <c r="CF116" s="27"/>
      <c r="CG116" s="27"/>
      <c r="CH116" s="27"/>
      <c r="CI116" s="27"/>
      <c r="CJ116" s="27"/>
      <c r="CK116" s="27"/>
      <c r="CL116" s="27"/>
      <c r="CM116" s="27"/>
      <c r="CN116" s="27"/>
      <c r="CO116" s="27"/>
      <c r="CP116" s="27"/>
      <c r="CQ116" s="27"/>
      <c r="CR116" s="27"/>
      <c r="CS116" s="27"/>
      <c r="CT116" s="27"/>
      <c r="CU116" s="27"/>
      <c r="CV116" s="27"/>
      <c r="CW116" s="27"/>
      <c r="CX116" s="27"/>
      <c r="CY116" s="27"/>
      <c r="CZ116" s="27"/>
      <c r="DA116" s="27"/>
      <c r="DB116" s="27"/>
      <c r="DC116" s="27"/>
      <c r="DD116" s="27"/>
      <c r="DE116" s="27"/>
      <c r="DF116" s="27"/>
      <c r="DG116" s="27"/>
      <c r="DH116" s="27"/>
      <c r="DI116" s="27"/>
      <c r="DJ116" s="27"/>
      <c r="DK116" s="27"/>
      <c r="DL116" s="27"/>
      <c r="DM116" s="27"/>
      <c r="DN116" s="27"/>
      <c r="DO116" s="27"/>
      <c r="DP116" s="27"/>
      <c r="DQ116" s="27"/>
      <c r="DR116" s="27"/>
      <c r="DS116" s="27"/>
      <c r="DT116" s="27"/>
      <c r="DU116" s="27"/>
      <c r="DV116" s="27"/>
      <c r="DW116" s="27"/>
      <c r="DX116" s="27"/>
      <c r="DY116" s="27"/>
      <c r="DZ116" s="27"/>
    </row>
    <row r="117" spans="1:130" outlineLevel="1">
      <c r="A117" s="18">
        <f t="shared" si="4"/>
        <v>62</v>
      </c>
      <c r="B117" s="18" t="s">
        <v>9</v>
      </c>
      <c r="C117" s="116" t="s">
        <v>513</v>
      </c>
      <c r="D117" s="196"/>
      <c r="E117" s="196"/>
      <c r="F117" s="196"/>
      <c r="G117" s="486"/>
      <c r="H117" s="18" t="s">
        <v>0</v>
      </c>
      <c r="I117" s="116" t="s">
        <v>2101</v>
      </c>
      <c r="J117" s="115"/>
      <c r="K117" s="29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c r="BE117" s="27"/>
      <c r="BF117" s="27"/>
      <c r="BG117" s="27"/>
      <c r="BH117" s="27"/>
      <c r="BI117" s="27"/>
      <c r="BJ117" s="27"/>
      <c r="BK117" s="27"/>
      <c r="BL117" s="27"/>
      <c r="BM117" s="27"/>
      <c r="BN117" s="27"/>
      <c r="BO117" s="27"/>
      <c r="BP117" s="27"/>
      <c r="BQ117" s="27"/>
      <c r="BR117" s="27"/>
      <c r="BS117" s="27"/>
      <c r="BT117" s="27"/>
      <c r="BU117" s="27"/>
      <c r="BV117" s="27"/>
      <c r="BW117" s="27"/>
      <c r="BX117" s="27"/>
      <c r="BY117" s="27"/>
      <c r="BZ117" s="27"/>
      <c r="CA117" s="27"/>
      <c r="CB117" s="27"/>
      <c r="CC117" s="27"/>
      <c r="CD117" s="27"/>
      <c r="CE117" s="27"/>
      <c r="CF117" s="27"/>
      <c r="CG117" s="27"/>
      <c r="CH117" s="27"/>
      <c r="CI117" s="27"/>
      <c r="CJ117" s="27"/>
      <c r="CK117" s="27"/>
      <c r="CL117" s="27"/>
      <c r="CM117" s="27"/>
      <c r="CN117" s="27"/>
      <c r="CO117" s="27"/>
      <c r="CP117" s="27"/>
      <c r="CQ117" s="27"/>
      <c r="CR117" s="27"/>
      <c r="CS117" s="27"/>
      <c r="CT117" s="27"/>
      <c r="CU117" s="27"/>
      <c r="CV117" s="27"/>
      <c r="CW117" s="27"/>
      <c r="CX117" s="27"/>
      <c r="CY117" s="27"/>
      <c r="CZ117" s="27"/>
      <c r="DA117" s="27"/>
      <c r="DB117" s="27"/>
      <c r="DC117" s="27"/>
      <c r="DD117" s="27"/>
      <c r="DE117" s="27"/>
      <c r="DF117" s="27"/>
      <c r="DG117" s="27"/>
      <c r="DH117" s="27"/>
      <c r="DI117" s="27"/>
      <c r="DJ117" s="27"/>
      <c r="DK117" s="27"/>
      <c r="DL117" s="27"/>
      <c r="DM117" s="27"/>
      <c r="DN117" s="27"/>
      <c r="DO117" s="27"/>
      <c r="DP117" s="27"/>
      <c r="DQ117" s="27"/>
      <c r="DR117" s="27"/>
      <c r="DS117" s="27"/>
      <c r="DT117" s="27"/>
      <c r="DU117" s="27"/>
      <c r="DV117" s="27"/>
      <c r="DW117" s="27"/>
      <c r="DX117" s="27"/>
      <c r="DY117" s="27"/>
      <c r="DZ117" s="27"/>
    </row>
    <row r="118" spans="1:130" outlineLevel="1">
      <c r="A118" s="18">
        <f t="shared" si="4"/>
        <v>62</v>
      </c>
      <c r="B118" s="18" t="s">
        <v>9</v>
      </c>
      <c r="C118" s="116" t="s">
        <v>513</v>
      </c>
      <c r="D118" s="196"/>
      <c r="E118" s="196"/>
      <c r="F118" s="196"/>
      <c r="G118" s="486"/>
      <c r="H118" s="18" t="s">
        <v>9</v>
      </c>
      <c r="I118" s="116" t="s">
        <v>197</v>
      </c>
      <c r="J118" s="115"/>
      <c r="K118" s="297" t="s">
        <v>1140</v>
      </c>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c r="BE118" s="27"/>
      <c r="BF118" s="27"/>
      <c r="BG118" s="27"/>
      <c r="BH118" s="27"/>
      <c r="BI118" s="27"/>
      <c r="BJ118" s="27"/>
      <c r="BK118" s="27"/>
      <c r="BL118" s="27"/>
      <c r="BM118" s="27"/>
      <c r="BN118" s="27"/>
      <c r="BO118" s="27"/>
      <c r="BP118" s="27"/>
      <c r="BQ118" s="27"/>
      <c r="BR118" s="27"/>
      <c r="BS118" s="27"/>
      <c r="BT118" s="27"/>
      <c r="BU118" s="27"/>
      <c r="BV118" s="27"/>
      <c r="BW118" s="27"/>
      <c r="BX118" s="27"/>
      <c r="BY118" s="27"/>
      <c r="BZ118" s="27"/>
      <c r="CA118" s="27"/>
      <c r="CB118" s="27"/>
      <c r="CC118" s="27"/>
      <c r="CD118" s="27"/>
      <c r="CE118" s="27"/>
      <c r="CF118" s="27"/>
      <c r="CG118" s="27"/>
      <c r="CH118" s="27"/>
      <c r="CI118" s="27"/>
      <c r="CJ118" s="27"/>
      <c r="CK118" s="27"/>
      <c r="CL118" s="27"/>
      <c r="CM118" s="27"/>
      <c r="CN118" s="27"/>
      <c r="CO118" s="27"/>
      <c r="CP118" s="27"/>
      <c r="CQ118" s="27"/>
      <c r="CR118" s="27"/>
      <c r="CS118" s="27"/>
      <c r="CT118" s="27"/>
      <c r="CU118" s="27"/>
      <c r="CV118" s="27"/>
      <c r="CW118" s="27"/>
      <c r="CX118" s="27"/>
      <c r="CY118" s="27"/>
      <c r="CZ118" s="27"/>
      <c r="DA118" s="27"/>
      <c r="DB118" s="27"/>
      <c r="DC118" s="27"/>
      <c r="DD118" s="27"/>
      <c r="DE118" s="27"/>
      <c r="DF118" s="27"/>
      <c r="DG118" s="27"/>
      <c r="DH118" s="27"/>
      <c r="DI118" s="27"/>
      <c r="DJ118" s="27"/>
      <c r="DK118" s="27"/>
      <c r="DL118" s="27"/>
      <c r="DM118" s="27"/>
      <c r="DN118" s="27"/>
      <c r="DO118" s="27"/>
      <c r="DP118" s="27"/>
      <c r="DQ118" s="27"/>
      <c r="DR118" s="27"/>
      <c r="DS118" s="27"/>
      <c r="DT118" s="27"/>
      <c r="DU118" s="27"/>
      <c r="DV118" s="27"/>
      <c r="DW118" s="27"/>
      <c r="DX118" s="27"/>
      <c r="DY118" s="27"/>
      <c r="DZ118" s="27"/>
    </row>
    <row r="119" spans="1:130" outlineLevel="1">
      <c r="A119" s="18">
        <f t="shared" si="4"/>
        <v>62</v>
      </c>
      <c r="B119" s="18" t="s">
        <v>9</v>
      </c>
      <c r="C119" s="116" t="s">
        <v>513</v>
      </c>
      <c r="D119" s="196"/>
      <c r="E119" s="196"/>
      <c r="F119" s="196"/>
      <c r="G119" s="486"/>
      <c r="H119" s="18" t="s">
        <v>9</v>
      </c>
      <c r="I119" s="116" t="s">
        <v>1128</v>
      </c>
      <c r="J119" s="115"/>
      <c r="K119" s="297" t="s">
        <v>1140</v>
      </c>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c r="BE119" s="27"/>
      <c r="BF119" s="27"/>
      <c r="BG119" s="27"/>
      <c r="BH119" s="27"/>
      <c r="BI119" s="27"/>
      <c r="BJ119" s="27"/>
      <c r="BK119" s="27"/>
      <c r="BL119" s="27"/>
      <c r="BM119" s="27"/>
      <c r="BN119" s="27"/>
      <c r="BO119" s="27"/>
      <c r="BP119" s="27"/>
      <c r="BQ119" s="27"/>
      <c r="BR119" s="27"/>
      <c r="BS119" s="27"/>
      <c r="BT119" s="27"/>
      <c r="BU119" s="27"/>
      <c r="BV119" s="27"/>
      <c r="BW119" s="27"/>
      <c r="BX119" s="27"/>
      <c r="BY119" s="27"/>
      <c r="BZ119" s="27"/>
      <c r="CA119" s="27"/>
      <c r="CB119" s="27"/>
      <c r="CC119" s="27"/>
      <c r="CD119" s="27"/>
      <c r="CE119" s="27"/>
      <c r="CF119" s="27"/>
      <c r="CG119" s="27"/>
      <c r="CH119" s="27"/>
      <c r="CI119" s="27"/>
      <c r="CJ119" s="27"/>
      <c r="CK119" s="27"/>
      <c r="CL119" s="27"/>
      <c r="CM119" s="27"/>
      <c r="CN119" s="27"/>
      <c r="CO119" s="27"/>
      <c r="CP119" s="27"/>
      <c r="CQ119" s="27"/>
      <c r="CR119" s="27"/>
      <c r="CS119" s="27"/>
      <c r="CT119" s="27"/>
      <c r="CU119" s="27"/>
      <c r="CV119" s="27"/>
      <c r="CW119" s="27"/>
      <c r="CX119" s="27"/>
      <c r="CY119" s="27"/>
      <c r="CZ119" s="27"/>
      <c r="DA119" s="27"/>
      <c r="DB119" s="27"/>
      <c r="DC119" s="27"/>
      <c r="DD119" s="27"/>
      <c r="DE119" s="27"/>
      <c r="DF119" s="27"/>
      <c r="DG119" s="27"/>
      <c r="DH119" s="27"/>
      <c r="DI119" s="27"/>
      <c r="DJ119" s="27"/>
      <c r="DK119" s="27"/>
      <c r="DL119" s="27"/>
      <c r="DM119" s="27"/>
      <c r="DN119" s="27"/>
      <c r="DO119" s="27"/>
      <c r="DP119" s="27"/>
      <c r="DQ119" s="27"/>
      <c r="DR119" s="27"/>
      <c r="DS119" s="27"/>
      <c r="DT119" s="27"/>
      <c r="DU119" s="27"/>
      <c r="DV119" s="27"/>
      <c r="DW119" s="27"/>
      <c r="DX119" s="27"/>
      <c r="DY119" s="27"/>
      <c r="DZ119" s="27"/>
    </row>
    <row r="120" spans="1:130" outlineLevel="1">
      <c r="A120" s="18">
        <f t="shared" si="4"/>
        <v>62</v>
      </c>
      <c r="B120" s="18" t="s">
        <v>9</v>
      </c>
      <c r="C120" s="116" t="s">
        <v>513</v>
      </c>
      <c r="D120" s="196"/>
      <c r="E120" s="196"/>
      <c r="F120" s="196"/>
      <c r="G120" s="486" t="s">
        <v>1550</v>
      </c>
      <c r="H120" s="18" t="s">
        <v>10</v>
      </c>
      <c r="I120" s="116" t="s">
        <v>24</v>
      </c>
      <c r="J120" s="115"/>
      <c r="K120" s="297" t="s">
        <v>1140</v>
      </c>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c r="BE120" s="27"/>
      <c r="BF120" s="27"/>
      <c r="BG120" s="27"/>
      <c r="BH120" s="27"/>
      <c r="BI120" s="27"/>
      <c r="BJ120" s="27"/>
      <c r="BK120" s="27"/>
      <c r="BL120" s="27"/>
      <c r="BM120" s="27"/>
      <c r="BN120" s="27"/>
      <c r="BO120" s="27"/>
      <c r="BP120" s="27"/>
      <c r="BQ120" s="27"/>
      <c r="BR120" s="27"/>
      <c r="BS120" s="27"/>
      <c r="BT120" s="27"/>
      <c r="BU120" s="27"/>
      <c r="BV120" s="27"/>
      <c r="BW120" s="27"/>
      <c r="BX120" s="27"/>
      <c r="BY120" s="27"/>
      <c r="BZ120" s="27"/>
      <c r="CA120" s="27"/>
      <c r="CB120" s="27"/>
      <c r="CC120" s="27"/>
      <c r="CD120" s="27"/>
      <c r="CE120" s="27"/>
      <c r="CF120" s="27"/>
      <c r="CG120" s="27"/>
      <c r="CH120" s="27"/>
      <c r="CI120" s="27"/>
      <c r="CJ120" s="27"/>
      <c r="CK120" s="27"/>
      <c r="CL120" s="27"/>
      <c r="CM120" s="27"/>
      <c r="CN120" s="27"/>
      <c r="CO120" s="27"/>
      <c r="CP120" s="27"/>
      <c r="CQ120" s="27"/>
      <c r="CR120" s="27"/>
      <c r="CS120" s="27"/>
      <c r="CT120" s="27"/>
      <c r="CU120" s="27"/>
      <c r="CV120" s="27"/>
      <c r="CW120" s="27"/>
      <c r="CX120" s="27"/>
      <c r="CY120" s="27"/>
      <c r="CZ120" s="27"/>
      <c r="DA120" s="27"/>
      <c r="DB120" s="27"/>
      <c r="DC120" s="27"/>
      <c r="DD120" s="27"/>
      <c r="DE120" s="27"/>
      <c r="DF120" s="27"/>
      <c r="DG120" s="27"/>
      <c r="DH120" s="27"/>
      <c r="DI120" s="27"/>
      <c r="DJ120" s="27"/>
      <c r="DK120" s="27"/>
      <c r="DL120" s="27"/>
      <c r="DM120" s="27"/>
      <c r="DN120" s="27"/>
      <c r="DO120" s="27"/>
      <c r="DP120" s="27"/>
      <c r="DQ120" s="27"/>
      <c r="DR120" s="27"/>
      <c r="DS120" s="27"/>
      <c r="DT120" s="27"/>
      <c r="DU120" s="27"/>
      <c r="DV120" s="27"/>
      <c r="DW120" s="27"/>
      <c r="DX120" s="27"/>
      <c r="DY120" s="27"/>
      <c r="DZ120" s="27"/>
    </row>
    <row r="121" spans="1:130" outlineLevel="1">
      <c r="A121" s="18">
        <f t="shared" si="4"/>
        <v>62</v>
      </c>
      <c r="B121" s="18" t="s">
        <v>9</v>
      </c>
      <c r="C121" s="116" t="s">
        <v>513</v>
      </c>
      <c r="D121" s="196"/>
      <c r="E121" s="196"/>
      <c r="F121" s="196"/>
      <c r="G121" s="486"/>
      <c r="H121" s="18" t="s">
        <v>0</v>
      </c>
      <c r="I121" s="116" t="s">
        <v>1844</v>
      </c>
      <c r="J121" s="115"/>
      <c r="K121" s="297" t="s">
        <v>1140</v>
      </c>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c r="BE121" s="27"/>
      <c r="BF121" s="27"/>
      <c r="BG121" s="27"/>
      <c r="BH121" s="27"/>
      <c r="BI121" s="27"/>
      <c r="BJ121" s="27"/>
      <c r="BK121" s="27"/>
      <c r="BL121" s="27"/>
      <c r="BM121" s="27"/>
      <c r="BN121" s="27"/>
      <c r="BO121" s="27"/>
      <c r="BP121" s="27"/>
      <c r="BQ121" s="27"/>
      <c r="BR121" s="27"/>
      <c r="BS121" s="27"/>
      <c r="BT121" s="27"/>
      <c r="BU121" s="27"/>
      <c r="BV121" s="27"/>
      <c r="BW121" s="27"/>
      <c r="BX121" s="27"/>
      <c r="BY121" s="27"/>
      <c r="BZ121" s="27"/>
      <c r="CA121" s="27"/>
      <c r="CB121" s="27"/>
      <c r="CC121" s="27"/>
      <c r="CD121" s="27"/>
      <c r="CE121" s="27"/>
      <c r="CF121" s="27"/>
      <c r="CG121" s="27"/>
      <c r="CH121" s="27"/>
      <c r="CI121" s="27"/>
      <c r="CJ121" s="27"/>
      <c r="CK121" s="27"/>
      <c r="CL121" s="27"/>
      <c r="CM121" s="27"/>
      <c r="CN121" s="27"/>
      <c r="CO121" s="27"/>
      <c r="CP121" s="27"/>
      <c r="CQ121" s="27"/>
      <c r="CR121" s="27"/>
      <c r="CS121" s="27"/>
      <c r="CT121" s="27"/>
      <c r="CU121" s="27"/>
      <c r="CV121" s="27"/>
      <c r="CW121" s="27"/>
      <c r="CX121" s="27"/>
      <c r="CY121" s="27"/>
      <c r="CZ121" s="27"/>
      <c r="DA121" s="27"/>
      <c r="DB121" s="27"/>
      <c r="DC121" s="27"/>
      <c r="DD121" s="27"/>
      <c r="DE121" s="27"/>
      <c r="DF121" s="27"/>
      <c r="DG121" s="27"/>
      <c r="DH121" s="27"/>
      <c r="DI121" s="27"/>
      <c r="DJ121" s="27"/>
      <c r="DK121" s="27"/>
      <c r="DL121" s="27"/>
      <c r="DM121" s="27"/>
      <c r="DN121" s="27"/>
      <c r="DO121" s="27"/>
      <c r="DP121" s="27"/>
      <c r="DQ121" s="27"/>
      <c r="DR121" s="27"/>
      <c r="DS121" s="27"/>
      <c r="DT121" s="27"/>
      <c r="DU121" s="27"/>
      <c r="DV121" s="27"/>
      <c r="DW121" s="27"/>
      <c r="DX121" s="27"/>
      <c r="DY121" s="27"/>
      <c r="DZ121" s="27"/>
    </row>
    <row r="122" spans="1:130" outlineLevel="1">
      <c r="A122" s="18">
        <f t="shared" si="4"/>
        <v>62</v>
      </c>
      <c r="B122" s="18" t="s">
        <v>9</v>
      </c>
      <c r="C122" s="116" t="s">
        <v>513</v>
      </c>
      <c r="D122" s="196"/>
      <c r="E122" s="196"/>
      <c r="F122" s="196"/>
      <c r="G122" s="486"/>
      <c r="H122" s="18" t="s">
        <v>10</v>
      </c>
      <c r="I122" s="116" t="s">
        <v>25</v>
      </c>
      <c r="J122" s="115"/>
      <c r="K122" s="297" t="s">
        <v>1140</v>
      </c>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c r="BE122" s="27"/>
      <c r="BF122" s="27"/>
      <c r="BG122" s="27"/>
      <c r="BH122" s="27"/>
      <c r="BI122" s="27"/>
      <c r="BJ122" s="27"/>
      <c r="BK122" s="27"/>
      <c r="BL122" s="27"/>
      <c r="BM122" s="27"/>
      <c r="BN122" s="27"/>
      <c r="BO122" s="27"/>
      <c r="BP122" s="27"/>
      <c r="BQ122" s="27"/>
      <c r="BR122" s="27"/>
      <c r="BS122" s="27"/>
      <c r="BT122" s="27"/>
      <c r="BU122" s="27"/>
      <c r="BV122" s="27"/>
      <c r="BW122" s="27"/>
      <c r="BX122" s="27"/>
      <c r="BY122" s="27"/>
      <c r="BZ122" s="27"/>
      <c r="CA122" s="27"/>
      <c r="CB122" s="27"/>
      <c r="CC122" s="27"/>
      <c r="CD122" s="27"/>
      <c r="CE122" s="27"/>
      <c r="CF122" s="27"/>
      <c r="CG122" s="27"/>
      <c r="CH122" s="27"/>
      <c r="CI122" s="27"/>
      <c r="CJ122" s="27"/>
      <c r="CK122" s="27"/>
      <c r="CL122" s="27"/>
      <c r="CM122" s="27"/>
      <c r="CN122" s="27"/>
      <c r="CO122" s="27"/>
      <c r="CP122" s="27"/>
      <c r="CQ122" s="27"/>
      <c r="CR122" s="27"/>
      <c r="CS122" s="27"/>
      <c r="CT122" s="27"/>
      <c r="CU122" s="27"/>
      <c r="CV122" s="27"/>
      <c r="CW122" s="27"/>
      <c r="CX122" s="27"/>
      <c r="CY122" s="27"/>
      <c r="CZ122" s="27"/>
      <c r="DA122" s="27"/>
      <c r="DB122" s="27"/>
      <c r="DC122" s="27"/>
      <c r="DD122" s="27"/>
      <c r="DE122" s="27"/>
      <c r="DF122" s="27"/>
      <c r="DG122" s="27"/>
      <c r="DH122" s="27"/>
      <c r="DI122" s="27"/>
      <c r="DJ122" s="27"/>
      <c r="DK122" s="27"/>
      <c r="DL122" s="27"/>
      <c r="DM122" s="27"/>
      <c r="DN122" s="27"/>
      <c r="DO122" s="27"/>
      <c r="DP122" s="27"/>
      <c r="DQ122" s="27"/>
      <c r="DR122" s="27"/>
      <c r="DS122" s="27"/>
      <c r="DT122" s="27"/>
      <c r="DU122" s="27"/>
      <c r="DV122" s="27"/>
      <c r="DW122" s="27"/>
      <c r="DX122" s="27"/>
      <c r="DY122" s="27"/>
      <c r="DZ122" s="27"/>
    </row>
    <row r="123" spans="1:130" outlineLevel="1">
      <c r="A123" s="18">
        <f t="shared" si="4"/>
        <v>62</v>
      </c>
      <c r="B123" s="18" t="s">
        <v>9</v>
      </c>
      <c r="C123" s="116" t="s">
        <v>513</v>
      </c>
      <c r="D123" s="196"/>
      <c r="E123" s="196"/>
      <c r="F123" s="196"/>
      <c r="G123" s="486" t="s">
        <v>1601</v>
      </c>
      <c r="H123" s="18" t="s">
        <v>0</v>
      </c>
      <c r="I123" s="116" t="s">
        <v>25</v>
      </c>
      <c r="J123" s="115"/>
      <c r="K123" s="297" t="s">
        <v>1140</v>
      </c>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c r="BE123" s="27"/>
      <c r="BF123" s="27"/>
      <c r="BG123" s="27"/>
      <c r="BH123" s="27"/>
      <c r="BI123" s="27"/>
      <c r="BJ123" s="27"/>
      <c r="BK123" s="27"/>
      <c r="BL123" s="27"/>
      <c r="BM123" s="27"/>
      <c r="BN123" s="27"/>
      <c r="BO123" s="27"/>
      <c r="BP123" s="27"/>
      <c r="BQ123" s="27"/>
      <c r="BR123" s="27"/>
      <c r="BS123" s="27"/>
      <c r="BT123" s="27"/>
      <c r="BU123" s="27"/>
      <c r="BV123" s="27"/>
      <c r="BW123" s="27"/>
      <c r="BX123" s="27"/>
      <c r="BY123" s="27"/>
      <c r="BZ123" s="27"/>
      <c r="CA123" s="27"/>
      <c r="CB123" s="27"/>
      <c r="CC123" s="27"/>
      <c r="CD123" s="27"/>
      <c r="CE123" s="27"/>
      <c r="CF123" s="27"/>
      <c r="CG123" s="27"/>
      <c r="CH123" s="27"/>
      <c r="CI123" s="27"/>
      <c r="CJ123" s="27"/>
      <c r="CK123" s="27"/>
      <c r="CL123" s="27"/>
      <c r="CM123" s="27"/>
      <c r="CN123" s="27"/>
      <c r="CO123" s="27"/>
      <c r="CP123" s="27"/>
      <c r="CQ123" s="27"/>
      <c r="CR123" s="27"/>
      <c r="CS123" s="27"/>
      <c r="CT123" s="27"/>
      <c r="CU123" s="27"/>
      <c r="CV123" s="27"/>
      <c r="CW123" s="27"/>
      <c r="CX123" s="27"/>
      <c r="CY123" s="27"/>
      <c r="CZ123" s="27"/>
      <c r="DA123" s="27"/>
      <c r="DB123" s="27"/>
      <c r="DC123" s="27"/>
      <c r="DD123" s="27"/>
      <c r="DE123" s="27"/>
      <c r="DF123" s="27"/>
      <c r="DG123" s="27"/>
      <c r="DH123" s="27"/>
      <c r="DI123" s="27"/>
      <c r="DJ123" s="27"/>
      <c r="DK123" s="27"/>
      <c r="DL123" s="27"/>
      <c r="DM123" s="27"/>
      <c r="DN123" s="27"/>
      <c r="DO123" s="27"/>
      <c r="DP123" s="27"/>
      <c r="DQ123" s="27"/>
      <c r="DR123" s="27"/>
      <c r="DS123" s="27"/>
      <c r="DT123" s="27"/>
      <c r="DU123" s="27"/>
      <c r="DV123" s="27"/>
      <c r="DW123" s="27"/>
      <c r="DX123" s="27"/>
      <c r="DY123" s="27"/>
      <c r="DZ123" s="27"/>
    </row>
    <row r="124" spans="1:130" outlineLevel="1">
      <c r="A124" s="18">
        <f t="shared" si="4"/>
        <v>62</v>
      </c>
      <c r="B124" s="18" t="s">
        <v>9</v>
      </c>
      <c r="C124" s="116" t="s">
        <v>513</v>
      </c>
      <c r="D124" s="196"/>
      <c r="E124" s="196"/>
      <c r="F124" s="196"/>
      <c r="G124" s="486"/>
      <c r="H124" s="18" t="s">
        <v>10</v>
      </c>
      <c r="I124" s="116" t="s">
        <v>26</v>
      </c>
      <c r="J124" s="115"/>
      <c r="K124" s="297" t="s">
        <v>1140</v>
      </c>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c r="BE124" s="27"/>
      <c r="BF124" s="27"/>
      <c r="BG124" s="27"/>
      <c r="BH124" s="27"/>
      <c r="BI124" s="27"/>
      <c r="BJ124" s="27"/>
      <c r="BK124" s="27"/>
      <c r="BL124" s="27"/>
      <c r="BM124" s="27"/>
      <c r="BN124" s="27"/>
      <c r="BO124" s="27"/>
      <c r="BP124" s="27"/>
      <c r="BQ124" s="27"/>
      <c r="BR124" s="27"/>
      <c r="BS124" s="27"/>
      <c r="BT124" s="27"/>
      <c r="BU124" s="27"/>
      <c r="BV124" s="27"/>
      <c r="BW124" s="27"/>
      <c r="BX124" s="27"/>
      <c r="BY124" s="27"/>
      <c r="BZ124" s="27"/>
      <c r="CA124" s="27"/>
      <c r="CB124" s="27"/>
      <c r="CC124" s="27"/>
      <c r="CD124" s="27"/>
      <c r="CE124" s="27"/>
      <c r="CF124" s="27"/>
      <c r="CG124" s="27"/>
      <c r="CH124" s="27"/>
      <c r="CI124" s="27"/>
      <c r="CJ124" s="27"/>
      <c r="CK124" s="27"/>
      <c r="CL124" s="27"/>
      <c r="CM124" s="27"/>
      <c r="CN124" s="27"/>
      <c r="CO124" s="27"/>
      <c r="CP124" s="27"/>
      <c r="CQ124" s="27"/>
      <c r="CR124" s="27"/>
      <c r="CS124" s="27"/>
      <c r="CT124" s="27"/>
      <c r="CU124" s="27"/>
      <c r="CV124" s="27"/>
      <c r="CW124" s="27"/>
      <c r="CX124" s="27"/>
      <c r="CY124" s="27"/>
      <c r="CZ124" s="27"/>
      <c r="DA124" s="27"/>
      <c r="DB124" s="27"/>
      <c r="DC124" s="27"/>
      <c r="DD124" s="27"/>
      <c r="DE124" s="27"/>
      <c r="DF124" s="27"/>
      <c r="DG124" s="27"/>
      <c r="DH124" s="27"/>
      <c r="DI124" s="27"/>
      <c r="DJ124" s="27"/>
      <c r="DK124" s="27"/>
      <c r="DL124" s="27"/>
      <c r="DM124" s="27"/>
      <c r="DN124" s="27"/>
      <c r="DO124" s="27"/>
      <c r="DP124" s="27"/>
      <c r="DQ124" s="27"/>
      <c r="DR124" s="27"/>
      <c r="DS124" s="27"/>
      <c r="DT124" s="27"/>
      <c r="DU124" s="27"/>
      <c r="DV124" s="27"/>
      <c r="DW124" s="27"/>
      <c r="DX124" s="27"/>
      <c r="DY124" s="27"/>
      <c r="DZ124" s="27"/>
    </row>
    <row r="125" spans="1:130" outlineLevel="1">
      <c r="A125" s="18">
        <f t="shared" si="4"/>
        <v>62</v>
      </c>
      <c r="B125" s="18" t="s">
        <v>9</v>
      </c>
      <c r="C125" s="116" t="s">
        <v>513</v>
      </c>
      <c r="D125" s="196"/>
      <c r="E125" s="196"/>
      <c r="F125" s="196"/>
      <c r="G125" s="486" t="s">
        <v>1601</v>
      </c>
      <c r="H125" s="18" t="s">
        <v>9</v>
      </c>
      <c r="I125" s="116" t="s">
        <v>26</v>
      </c>
      <c r="J125" s="115"/>
      <c r="K125" s="297" t="s">
        <v>1140</v>
      </c>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c r="BE125" s="27"/>
      <c r="BF125" s="27"/>
      <c r="BG125" s="27"/>
      <c r="BH125" s="27"/>
      <c r="BI125" s="27"/>
      <c r="BJ125" s="27"/>
      <c r="BK125" s="27"/>
      <c r="BL125" s="27"/>
      <c r="BM125" s="27"/>
      <c r="BN125" s="27"/>
      <c r="BO125" s="27"/>
      <c r="BP125" s="27"/>
      <c r="BQ125" s="27"/>
      <c r="BR125" s="27"/>
      <c r="BS125" s="27"/>
      <c r="BT125" s="27"/>
      <c r="BU125" s="27"/>
      <c r="BV125" s="27"/>
      <c r="BW125" s="27"/>
      <c r="BX125" s="27"/>
      <c r="BY125" s="27"/>
      <c r="BZ125" s="27"/>
      <c r="CA125" s="27"/>
      <c r="CB125" s="27"/>
      <c r="CC125" s="27"/>
      <c r="CD125" s="27"/>
      <c r="CE125" s="27"/>
      <c r="CF125" s="27"/>
      <c r="CG125" s="27"/>
      <c r="CH125" s="27"/>
      <c r="CI125" s="27"/>
      <c r="CJ125" s="27"/>
      <c r="CK125" s="27"/>
      <c r="CL125" s="27"/>
      <c r="CM125" s="27"/>
      <c r="CN125" s="27"/>
      <c r="CO125" s="27"/>
      <c r="CP125" s="27"/>
      <c r="CQ125" s="27"/>
      <c r="CR125" s="27"/>
      <c r="CS125" s="27"/>
      <c r="CT125" s="27"/>
      <c r="CU125" s="27"/>
      <c r="CV125" s="27"/>
      <c r="CW125" s="27"/>
      <c r="CX125" s="27"/>
      <c r="CY125" s="27"/>
      <c r="CZ125" s="27"/>
      <c r="DA125" s="27"/>
      <c r="DB125" s="27"/>
      <c r="DC125" s="27"/>
      <c r="DD125" s="27"/>
      <c r="DE125" s="27"/>
      <c r="DF125" s="27"/>
      <c r="DG125" s="27"/>
      <c r="DH125" s="27"/>
      <c r="DI125" s="27"/>
      <c r="DJ125" s="27"/>
      <c r="DK125" s="27"/>
      <c r="DL125" s="27"/>
      <c r="DM125" s="27"/>
      <c r="DN125" s="27"/>
      <c r="DO125" s="27"/>
      <c r="DP125" s="27"/>
      <c r="DQ125" s="27"/>
      <c r="DR125" s="27"/>
      <c r="DS125" s="27"/>
      <c r="DT125" s="27"/>
      <c r="DU125" s="27"/>
      <c r="DV125" s="27"/>
      <c r="DW125" s="27"/>
      <c r="DX125" s="27"/>
      <c r="DY125" s="27"/>
      <c r="DZ125" s="27"/>
    </row>
    <row r="126" spans="1:130" outlineLevel="1">
      <c r="A126" s="18">
        <f t="shared" si="4"/>
        <v>62</v>
      </c>
      <c r="B126" s="18" t="s">
        <v>9</v>
      </c>
      <c r="C126" s="116" t="s">
        <v>513</v>
      </c>
      <c r="D126" s="196"/>
      <c r="E126" s="196"/>
      <c r="F126" s="196"/>
      <c r="G126" s="486"/>
      <c r="H126" s="18" t="s">
        <v>0</v>
      </c>
      <c r="I126" s="116" t="s">
        <v>1525</v>
      </c>
      <c r="J126" s="115"/>
      <c r="K126" s="29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c r="BE126" s="27"/>
      <c r="BF126" s="27"/>
      <c r="BG126" s="27"/>
      <c r="BH126" s="27"/>
      <c r="BI126" s="27"/>
      <c r="BJ126" s="27"/>
      <c r="BK126" s="27"/>
      <c r="BL126" s="27"/>
      <c r="BM126" s="27"/>
      <c r="BN126" s="27"/>
      <c r="BO126" s="27"/>
      <c r="BP126" s="27"/>
      <c r="BQ126" s="27"/>
      <c r="BR126" s="27"/>
      <c r="BS126" s="27"/>
      <c r="BT126" s="27"/>
      <c r="BU126" s="27"/>
      <c r="BV126" s="27"/>
      <c r="BW126" s="27"/>
      <c r="BX126" s="27"/>
      <c r="BY126" s="27"/>
      <c r="BZ126" s="27"/>
      <c r="CA126" s="27"/>
      <c r="CB126" s="27"/>
      <c r="CC126" s="27"/>
      <c r="CD126" s="27"/>
      <c r="CE126" s="27"/>
      <c r="CF126" s="27"/>
      <c r="CG126" s="27"/>
      <c r="CH126" s="27"/>
      <c r="CI126" s="27"/>
      <c r="CJ126" s="27"/>
      <c r="CK126" s="27"/>
      <c r="CL126" s="27"/>
      <c r="CM126" s="27"/>
      <c r="CN126" s="27"/>
      <c r="CO126" s="27"/>
      <c r="CP126" s="27"/>
      <c r="CQ126" s="27"/>
      <c r="CR126" s="27"/>
      <c r="CS126" s="27"/>
      <c r="CT126" s="27"/>
      <c r="CU126" s="27"/>
      <c r="CV126" s="27"/>
      <c r="CW126" s="27"/>
      <c r="CX126" s="27"/>
      <c r="CY126" s="27"/>
      <c r="CZ126" s="27"/>
      <c r="DA126" s="27"/>
      <c r="DB126" s="27"/>
      <c r="DC126" s="27"/>
      <c r="DD126" s="27"/>
      <c r="DE126" s="27"/>
      <c r="DF126" s="27"/>
      <c r="DG126" s="27"/>
      <c r="DH126" s="27"/>
      <c r="DI126" s="27"/>
      <c r="DJ126" s="27"/>
      <c r="DK126" s="27"/>
      <c r="DL126" s="27"/>
      <c r="DM126" s="27"/>
      <c r="DN126" s="27"/>
      <c r="DO126" s="27"/>
      <c r="DP126" s="27"/>
      <c r="DQ126" s="27"/>
      <c r="DR126" s="27"/>
      <c r="DS126" s="27"/>
      <c r="DT126" s="27"/>
      <c r="DU126" s="27"/>
      <c r="DV126" s="27"/>
      <c r="DW126" s="27"/>
      <c r="DX126" s="27"/>
      <c r="DY126" s="27"/>
      <c r="DZ126" s="27"/>
    </row>
    <row r="127" spans="1:130" outlineLevel="1">
      <c r="A127" s="18">
        <f t="shared" si="4"/>
        <v>62</v>
      </c>
      <c r="B127" s="18" t="s">
        <v>9</v>
      </c>
      <c r="C127" s="116" t="s">
        <v>513</v>
      </c>
      <c r="D127" s="196"/>
      <c r="E127" s="196"/>
      <c r="F127" s="196"/>
      <c r="G127" s="486"/>
      <c r="H127" s="18" t="s">
        <v>0</v>
      </c>
      <c r="I127" s="116" t="s">
        <v>1872</v>
      </c>
      <c r="J127" s="115"/>
      <c r="K127" s="29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c r="BE127" s="27"/>
      <c r="BF127" s="27"/>
      <c r="BG127" s="27"/>
      <c r="BH127" s="27"/>
      <c r="BI127" s="27"/>
      <c r="BJ127" s="27"/>
      <c r="BK127" s="27"/>
      <c r="BL127" s="27"/>
      <c r="BM127" s="27"/>
      <c r="BN127" s="27"/>
      <c r="BO127" s="27"/>
      <c r="BP127" s="27"/>
      <c r="BQ127" s="27"/>
      <c r="BR127" s="27"/>
      <c r="BS127" s="27"/>
      <c r="BT127" s="27"/>
      <c r="BU127" s="27"/>
      <c r="BV127" s="27"/>
      <c r="BW127" s="27"/>
      <c r="BX127" s="27"/>
      <c r="BY127" s="27"/>
      <c r="BZ127" s="27"/>
      <c r="CA127" s="27"/>
      <c r="CB127" s="27"/>
      <c r="CC127" s="27"/>
      <c r="CD127" s="27"/>
      <c r="CE127" s="27"/>
      <c r="CF127" s="27"/>
      <c r="CG127" s="27"/>
      <c r="CH127" s="27"/>
      <c r="CI127" s="27"/>
      <c r="CJ127" s="27"/>
      <c r="CK127" s="27"/>
      <c r="CL127" s="27"/>
      <c r="CM127" s="27"/>
      <c r="CN127" s="27"/>
      <c r="CO127" s="27"/>
      <c r="CP127" s="27"/>
      <c r="CQ127" s="27"/>
      <c r="CR127" s="27"/>
      <c r="CS127" s="27"/>
      <c r="CT127" s="27"/>
      <c r="CU127" s="27"/>
      <c r="CV127" s="27"/>
      <c r="CW127" s="27"/>
      <c r="CX127" s="27"/>
      <c r="CY127" s="27"/>
      <c r="CZ127" s="27"/>
      <c r="DA127" s="27"/>
      <c r="DB127" s="27"/>
      <c r="DC127" s="27"/>
      <c r="DD127" s="27"/>
      <c r="DE127" s="27"/>
      <c r="DF127" s="27"/>
      <c r="DG127" s="27"/>
      <c r="DH127" s="27"/>
      <c r="DI127" s="27"/>
      <c r="DJ127" s="27"/>
      <c r="DK127" s="27"/>
      <c r="DL127" s="27"/>
      <c r="DM127" s="27"/>
      <c r="DN127" s="27"/>
      <c r="DO127" s="27"/>
      <c r="DP127" s="27"/>
      <c r="DQ127" s="27"/>
      <c r="DR127" s="27"/>
      <c r="DS127" s="27"/>
      <c r="DT127" s="27"/>
      <c r="DU127" s="27"/>
      <c r="DV127" s="27"/>
      <c r="DW127" s="27"/>
      <c r="DX127" s="27"/>
      <c r="DY127" s="27"/>
      <c r="DZ127" s="27"/>
    </row>
    <row r="128" spans="1:130" outlineLevel="1">
      <c r="A128" s="18">
        <f t="shared" si="4"/>
        <v>62</v>
      </c>
      <c r="B128" s="18" t="s">
        <v>9</v>
      </c>
      <c r="C128" s="116" t="s">
        <v>513</v>
      </c>
      <c r="D128" s="196"/>
      <c r="E128" s="196"/>
      <c r="F128" s="196"/>
      <c r="G128" s="486" t="s">
        <v>1633</v>
      </c>
      <c r="H128" s="18" t="s">
        <v>0</v>
      </c>
      <c r="I128" s="116" t="s">
        <v>1526</v>
      </c>
      <c r="J128" s="115"/>
      <c r="K128" s="29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c r="BE128" s="27"/>
      <c r="BF128" s="27"/>
      <c r="BG128" s="27"/>
      <c r="BH128" s="27"/>
      <c r="BI128" s="27"/>
      <c r="BJ128" s="27"/>
      <c r="BK128" s="27"/>
      <c r="BL128" s="27"/>
      <c r="BM128" s="27"/>
      <c r="BN128" s="27"/>
      <c r="BO128" s="27"/>
      <c r="BP128" s="27"/>
      <c r="BQ128" s="27"/>
      <c r="BR128" s="27"/>
      <c r="BS128" s="27"/>
      <c r="BT128" s="27"/>
      <c r="BU128" s="27"/>
      <c r="BV128" s="27"/>
      <c r="BW128" s="27"/>
      <c r="BX128" s="27"/>
      <c r="BY128" s="27"/>
      <c r="BZ128" s="27"/>
      <c r="CA128" s="27"/>
      <c r="CB128" s="27"/>
      <c r="CC128" s="27"/>
      <c r="CD128" s="27"/>
      <c r="CE128" s="27"/>
      <c r="CF128" s="27"/>
      <c r="CG128" s="27"/>
      <c r="CH128" s="27"/>
      <c r="CI128" s="27"/>
      <c r="CJ128" s="27"/>
      <c r="CK128" s="27"/>
      <c r="CL128" s="27"/>
      <c r="CM128" s="27"/>
      <c r="CN128" s="27"/>
      <c r="CO128" s="27"/>
      <c r="CP128" s="27"/>
      <c r="CQ128" s="27"/>
      <c r="CR128" s="27"/>
      <c r="CS128" s="27"/>
      <c r="CT128" s="27"/>
      <c r="CU128" s="27"/>
      <c r="CV128" s="27"/>
      <c r="CW128" s="27"/>
      <c r="CX128" s="27"/>
      <c r="CY128" s="27"/>
      <c r="CZ128" s="27"/>
      <c r="DA128" s="27"/>
      <c r="DB128" s="27"/>
      <c r="DC128" s="27"/>
      <c r="DD128" s="27"/>
      <c r="DE128" s="27"/>
      <c r="DF128" s="27"/>
      <c r="DG128" s="27"/>
      <c r="DH128" s="27"/>
      <c r="DI128" s="27"/>
      <c r="DJ128" s="27"/>
      <c r="DK128" s="27"/>
      <c r="DL128" s="27"/>
      <c r="DM128" s="27"/>
      <c r="DN128" s="27"/>
      <c r="DO128" s="27"/>
      <c r="DP128" s="27"/>
      <c r="DQ128" s="27"/>
      <c r="DR128" s="27"/>
      <c r="DS128" s="27"/>
      <c r="DT128" s="27"/>
      <c r="DU128" s="27"/>
      <c r="DV128" s="27"/>
      <c r="DW128" s="27"/>
      <c r="DX128" s="27"/>
      <c r="DY128" s="27"/>
      <c r="DZ128" s="27"/>
    </row>
    <row r="129" spans="1:130" outlineLevel="1">
      <c r="A129" s="18">
        <f t="shared" si="4"/>
        <v>62</v>
      </c>
      <c r="B129" s="18" t="s">
        <v>9</v>
      </c>
      <c r="C129" s="116" t="s">
        <v>513</v>
      </c>
      <c r="D129" s="196"/>
      <c r="E129" s="196"/>
      <c r="F129" s="196"/>
      <c r="G129" s="486"/>
      <c r="H129" s="18" t="s">
        <v>11</v>
      </c>
      <c r="I129" s="116" t="s">
        <v>1995</v>
      </c>
      <c r="J129" s="115"/>
      <c r="K129" s="29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c r="BE129" s="27"/>
      <c r="BF129" s="27"/>
      <c r="BG129" s="27"/>
      <c r="BH129" s="27"/>
      <c r="BI129" s="27"/>
      <c r="BJ129" s="27"/>
      <c r="BK129" s="27"/>
      <c r="BL129" s="27"/>
      <c r="BM129" s="27"/>
      <c r="BN129" s="27"/>
      <c r="BO129" s="27"/>
      <c r="BP129" s="27"/>
      <c r="BQ129" s="27"/>
      <c r="BR129" s="27"/>
      <c r="BS129" s="27"/>
      <c r="BT129" s="27"/>
      <c r="BU129" s="27"/>
      <c r="BV129" s="27"/>
      <c r="BW129" s="27"/>
      <c r="BX129" s="27"/>
      <c r="BY129" s="27"/>
      <c r="BZ129" s="27"/>
      <c r="CA129" s="27"/>
      <c r="CB129" s="27"/>
      <c r="CC129" s="27"/>
      <c r="CD129" s="27"/>
      <c r="CE129" s="27"/>
      <c r="CF129" s="27"/>
      <c r="CG129" s="27"/>
      <c r="CH129" s="27"/>
      <c r="CI129" s="27"/>
      <c r="CJ129" s="27"/>
      <c r="CK129" s="27"/>
      <c r="CL129" s="27"/>
      <c r="CM129" s="27"/>
      <c r="CN129" s="27"/>
      <c r="CO129" s="27"/>
      <c r="CP129" s="27"/>
      <c r="CQ129" s="27"/>
      <c r="CR129" s="27"/>
      <c r="CS129" s="27"/>
      <c r="CT129" s="27"/>
      <c r="CU129" s="27"/>
      <c r="CV129" s="27"/>
      <c r="CW129" s="27"/>
      <c r="CX129" s="27"/>
      <c r="CY129" s="27"/>
      <c r="CZ129" s="27"/>
      <c r="DA129" s="27"/>
      <c r="DB129" s="27"/>
      <c r="DC129" s="27"/>
      <c r="DD129" s="27"/>
      <c r="DE129" s="27"/>
      <c r="DF129" s="27"/>
      <c r="DG129" s="27"/>
      <c r="DH129" s="27"/>
      <c r="DI129" s="27"/>
      <c r="DJ129" s="27"/>
      <c r="DK129" s="27"/>
      <c r="DL129" s="27"/>
      <c r="DM129" s="27"/>
      <c r="DN129" s="27"/>
      <c r="DO129" s="27"/>
      <c r="DP129" s="27"/>
      <c r="DQ129" s="27"/>
      <c r="DR129" s="27"/>
      <c r="DS129" s="27"/>
      <c r="DT129" s="27"/>
      <c r="DU129" s="27"/>
      <c r="DV129" s="27"/>
      <c r="DW129" s="27"/>
      <c r="DX129" s="27"/>
      <c r="DY129" s="27"/>
      <c r="DZ129" s="27"/>
    </row>
    <row r="130" spans="1:130" outlineLevel="1">
      <c r="A130" s="18">
        <f t="shared" si="4"/>
        <v>62</v>
      </c>
      <c r="B130" s="18" t="s">
        <v>9</v>
      </c>
      <c r="C130" s="116" t="s">
        <v>513</v>
      </c>
      <c r="D130" s="196"/>
      <c r="E130" s="196"/>
      <c r="F130" s="196"/>
      <c r="G130" s="486"/>
      <c r="H130" s="18" t="s">
        <v>0</v>
      </c>
      <c r="I130" s="116" t="s">
        <v>1527</v>
      </c>
      <c r="J130" s="115"/>
      <c r="K130" s="29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c r="BE130" s="27"/>
      <c r="BF130" s="27"/>
      <c r="BG130" s="27"/>
      <c r="BH130" s="27"/>
      <c r="BI130" s="27"/>
      <c r="BJ130" s="27"/>
      <c r="BK130" s="27"/>
      <c r="BL130" s="27"/>
      <c r="BM130" s="27"/>
      <c r="BN130" s="27"/>
      <c r="BO130" s="27"/>
      <c r="BP130" s="27"/>
      <c r="BQ130" s="27"/>
      <c r="BR130" s="27"/>
      <c r="BS130" s="27"/>
      <c r="BT130" s="27"/>
      <c r="BU130" s="27"/>
      <c r="BV130" s="27"/>
      <c r="BW130" s="27"/>
      <c r="BX130" s="27"/>
      <c r="BY130" s="27"/>
      <c r="BZ130" s="27"/>
      <c r="CA130" s="27"/>
      <c r="CB130" s="27"/>
      <c r="CC130" s="27"/>
      <c r="CD130" s="27"/>
      <c r="CE130" s="27"/>
      <c r="CF130" s="27"/>
      <c r="CG130" s="27"/>
      <c r="CH130" s="27"/>
      <c r="CI130" s="27"/>
      <c r="CJ130" s="27"/>
      <c r="CK130" s="27"/>
      <c r="CL130" s="27"/>
      <c r="CM130" s="27"/>
      <c r="CN130" s="27"/>
      <c r="CO130" s="27"/>
      <c r="CP130" s="27"/>
      <c r="CQ130" s="27"/>
      <c r="CR130" s="27"/>
      <c r="CS130" s="27"/>
      <c r="CT130" s="27"/>
      <c r="CU130" s="27"/>
      <c r="CV130" s="27"/>
      <c r="CW130" s="27"/>
      <c r="CX130" s="27"/>
      <c r="CY130" s="27"/>
      <c r="CZ130" s="27"/>
      <c r="DA130" s="27"/>
      <c r="DB130" s="27"/>
      <c r="DC130" s="27"/>
      <c r="DD130" s="27"/>
      <c r="DE130" s="27"/>
      <c r="DF130" s="27"/>
      <c r="DG130" s="27"/>
      <c r="DH130" s="27"/>
      <c r="DI130" s="27"/>
      <c r="DJ130" s="27"/>
      <c r="DK130" s="27"/>
      <c r="DL130" s="27"/>
      <c r="DM130" s="27"/>
      <c r="DN130" s="27"/>
      <c r="DO130" s="27"/>
      <c r="DP130" s="27"/>
      <c r="DQ130" s="27"/>
      <c r="DR130" s="27"/>
      <c r="DS130" s="27"/>
      <c r="DT130" s="27"/>
      <c r="DU130" s="27"/>
      <c r="DV130" s="27"/>
      <c r="DW130" s="27"/>
      <c r="DX130" s="27"/>
      <c r="DY130" s="27"/>
      <c r="DZ130" s="27"/>
    </row>
    <row r="131" spans="1:130" outlineLevel="1">
      <c r="A131" s="18">
        <f t="shared" si="4"/>
        <v>62</v>
      </c>
      <c r="B131" s="18" t="s">
        <v>9</v>
      </c>
      <c r="C131" s="116" t="s">
        <v>513</v>
      </c>
      <c r="D131" s="196"/>
      <c r="E131" s="196"/>
      <c r="F131" s="196"/>
      <c r="G131" s="486"/>
      <c r="H131" s="18" t="s">
        <v>0</v>
      </c>
      <c r="I131" s="116" t="s">
        <v>1532</v>
      </c>
      <c r="J131" s="115"/>
      <c r="K131" s="29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c r="BE131" s="27"/>
      <c r="BF131" s="27"/>
      <c r="BG131" s="27"/>
      <c r="BH131" s="27"/>
      <c r="BI131" s="27"/>
      <c r="BJ131" s="27"/>
      <c r="BK131" s="27"/>
      <c r="BL131" s="27"/>
      <c r="BM131" s="27"/>
      <c r="BN131" s="27"/>
      <c r="BO131" s="27"/>
      <c r="BP131" s="27"/>
      <c r="BQ131" s="27"/>
      <c r="BR131" s="27"/>
      <c r="BS131" s="27"/>
      <c r="BT131" s="27"/>
      <c r="BU131" s="27"/>
      <c r="BV131" s="27"/>
      <c r="BW131" s="27"/>
      <c r="BX131" s="27"/>
      <c r="BY131" s="27"/>
      <c r="BZ131" s="27"/>
      <c r="CA131" s="27"/>
      <c r="CB131" s="27"/>
      <c r="CC131" s="27"/>
      <c r="CD131" s="27"/>
      <c r="CE131" s="27"/>
      <c r="CF131" s="27"/>
      <c r="CG131" s="27"/>
      <c r="CH131" s="27"/>
      <c r="CI131" s="27"/>
      <c r="CJ131" s="27"/>
      <c r="CK131" s="27"/>
      <c r="CL131" s="27"/>
      <c r="CM131" s="27"/>
      <c r="CN131" s="27"/>
      <c r="CO131" s="27"/>
      <c r="CP131" s="27"/>
      <c r="CQ131" s="27"/>
      <c r="CR131" s="27"/>
      <c r="CS131" s="27"/>
      <c r="CT131" s="27"/>
      <c r="CU131" s="27"/>
      <c r="CV131" s="27"/>
      <c r="CW131" s="27"/>
      <c r="CX131" s="27"/>
      <c r="CY131" s="27"/>
      <c r="CZ131" s="27"/>
      <c r="DA131" s="27"/>
      <c r="DB131" s="27"/>
      <c r="DC131" s="27"/>
      <c r="DD131" s="27"/>
      <c r="DE131" s="27"/>
      <c r="DF131" s="27"/>
      <c r="DG131" s="27"/>
      <c r="DH131" s="27"/>
      <c r="DI131" s="27"/>
      <c r="DJ131" s="27"/>
      <c r="DK131" s="27"/>
      <c r="DL131" s="27"/>
      <c r="DM131" s="27"/>
      <c r="DN131" s="27"/>
      <c r="DO131" s="27"/>
      <c r="DP131" s="27"/>
      <c r="DQ131" s="27"/>
      <c r="DR131" s="27"/>
      <c r="DS131" s="27"/>
      <c r="DT131" s="27"/>
      <c r="DU131" s="27"/>
      <c r="DV131" s="27"/>
      <c r="DW131" s="27"/>
      <c r="DX131" s="27"/>
      <c r="DY131" s="27"/>
      <c r="DZ131" s="27"/>
    </row>
    <row r="132" spans="1:130" outlineLevel="1">
      <c r="A132" s="18">
        <f t="shared" si="4"/>
        <v>62</v>
      </c>
      <c r="B132" s="18" t="s">
        <v>9</v>
      </c>
      <c r="C132" s="116" t="s">
        <v>513</v>
      </c>
      <c r="D132" s="196"/>
      <c r="E132" s="196"/>
      <c r="F132" s="196"/>
      <c r="G132" s="486"/>
      <c r="H132" s="18" t="s">
        <v>0</v>
      </c>
      <c r="I132" s="116" t="s">
        <v>1528</v>
      </c>
      <c r="J132" s="115"/>
      <c r="K132" s="29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c r="BE132" s="27"/>
      <c r="BF132" s="27"/>
      <c r="BG132" s="27"/>
      <c r="BH132" s="27"/>
      <c r="BI132" s="27"/>
      <c r="BJ132" s="27"/>
      <c r="BK132" s="27"/>
      <c r="BL132" s="27"/>
      <c r="BM132" s="27"/>
      <c r="BN132" s="27"/>
      <c r="BO132" s="27"/>
      <c r="BP132" s="27"/>
      <c r="BQ132" s="27"/>
      <c r="BR132" s="27"/>
      <c r="BS132" s="27"/>
      <c r="BT132" s="27"/>
      <c r="BU132" s="27"/>
      <c r="BV132" s="27"/>
      <c r="BW132" s="27"/>
      <c r="BX132" s="27"/>
      <c r="BY132" s="27"/>
      <c r="BZ132" s="27"/>
      <c r="CA132" s="27"/>
      <c r="CB132" s="27"/>
      <c r="CC132" s="27"/>
      <c r="CD132" s="27"/>
      <c r="CE132" s="27"/>
      <c r="CF132" s="27"/>
      <c r="CG132" s="27"/>
      <c r="CH132" s="27"/>
      <c r="CI132" s="27"/>
      <c r="CJ132" s="27"/>
      <c r="CK132" s="27"/>
      <c r="CL132" s="27"/>
      <c r="CM132" s="27"/>
      <c r="CN132" s="27"/>
      <c r="CO132" s="27"/>
      <c r="CP132" s="27"/>
      <c r="CQ132" s="27"/>
      <c r="CR132" s="27"/>
      <c r="CS132" s="27"/>
      <c r="CT132" s="27"/>
      <c r="CU132" s="27"/>
      <c r="CV132" s="27"/>
      <c r="CW132" s="27"/>
      <c r="CX132" s="27"/>
      <c r="CY132" s="27"/>
      <c r="CZ132" s="27"/>
      <c r="DA132" s="27"/>
      <c r="DB132" s="27"/>
      <c r="DC132" s="27"/>
      <c r="DD132" s="27"/>
      <c r="DE132" s="27"/>
      <c r="DF132" s="27"/>
      <c r="DG132" s="27"/>
      <c r="DH132" s="27"/>
      <c r="DI132" s="27"/>
      <c r="DJ132" s="27"/>
      <c r="DK132" s="27"/>
      <c r="DL132" s="27"/>
      <c r="DM132" s="27"/>
      <c r="DN132" s="27"/>
      <c r="DO132" s="27"/>
      <c r="DP132" s="27"/>
      <c r="DQ132" s="27"/>
      <c r="DR132" s="27"/>
      <c r="DS132" s="27"/>
      <c r="DT132" s="27"/>
      <c r="DU132" s="27"/>
      <c r="DV132" s="27"/>
      <c r="DW132" s="27"/>
      <c r="DX132" s="27"/>
      <c r="DY132" s="27"/>
      <c r="DZ132" s="27"/>
    </row>
    <row r="133" spans="1:130" outlineLevel="1">
      <c r="A133" s="18">
        <f t="shared" si="4"/>
        <v>62</v>
      </c>
      <c r="B133" s="18" t="s">
        <v>9</v>
      </c>
      <c r="C133" s="116" t="s">
        <v>513</v>
      </c>
      <c r="D133" s="196"/>
      <c r="E133" s="196"/>
      <c r="F133" s="196"/>
      <c r="G133" s="486"/>
      <c r="H133" s="18" t="s">
        <v>0</v>
      </c>
      <c r="I133" s="116" t="s">
        <v>1873</v>
      </c>
      <c r="J133" s="115"/>
      <c r="K133" s="29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c r="BE133" s="27"/>
      <c r="BF133" s="27"/>
      <c r="BG133" s="27"/>
      <c r="BH133" s="27"/>
      <c r="BI133" s="27"/>
      <c r="BJ133" s="27"/>
      <c r="BK133" s="27"/>
      <c r="BL133" s="27"/>
      <c r="BM133" s="27"/>
      <c r="BN133" s="27"/>
      <c r="BO133" s="27"/>
      <c r="BP133" s="27"/>
      <c r="BQ133" s="27"/>
      <c r="BR133" s="27"/>
      <c r="BS133" s="27"/>
      <c r="BT133" s="27"/>
      <c r="BU133" s="27"/>
      <c r="BV133" s="27"/>
      <c r="BW133" s="27"/>
      <c r="BX133" s="27"/>
      <c r="BY133" s="27"/>
      <c r="BZ133" s="27"/>
      <c r="CA133" s="27"/>
      <c r="CB133" s="27"/>
      <c r="CC133" s="27"/>
      <c r="CD133" s="27"/>
      <c r="CE133" s="27"/>
      <c r="CF133" s="27"/>
      <c r="CG133" s="27"/>
      <c r="CH133" s="27"/>
      <c r="CI133" s="27"/>
      <c r="CJ133" s="27"/>
      <c r="CK133" s="27"/>
      <c r="CL133" s="27"/>
      <c r="CM133" s="27"/>
      <c r="CN133" s="27"/>
      <c r="CO133" s="27"/>
      <c r="CP133" s="27"/>
      <c r="CQ133" s="27"/>
      <c r="CR133" s="27"/>
      <c r="CS133" s="27"/>
      <c r="CT133" s="27"/>
      <c r="CU133" s="27"/>
      <c r="CV133" s="27"/>
      <c r="CW133" s="27"/>
      <c r="CX133" s="27"/>
      <c r="CY133" s="27"/>
      <c r="CZ133" s="27"/>
      <c r="DA133" s="27"/>
      <c r="DB133" s="27"/>
      <c r="DC133" s="27"/>
      <c r="DD133" s="27"/>
      <c r="DE133" s="27"/>
      <c r="DF133" s="27"/>
      <c r="DG133" s="27"/>
      <c r="DH133" s="27"/>
      <c r="DI133" s="27"/>
      <c r="DJ133" s="27"/>
      <c r="DK133" s="27"/>
      <c r="DL133" s="27"/>
      <c r="DM133" s="27"/>
      <c r="DN133" s="27"/>
      <c r="DO133" s="27"/>
      <c r="DP133" s="27"/>
      <c r="DQ133" s="27"/>
      <c r="DR133" s="27"/>
      <c r="DS133" s="27"/>
      <c r="DT133" s="27"/>
      <c r="DU133" s="27"/>
      <c r="DV133" s="27"/>
      <c r="DW133" s="27"/>
      <c r="DX133" s="27"/>
      <c r="DY133" s="27"/>
      <c r="DZ133" s="27"/>
    </row>
    <row r="134" spans="1:130" outlineLevel="1">
      <c r="A134" s="18">
        <f t="shared" si="4"/>
        <v>62</v>
      </c>
      <c r="B134" s="18" t="s">
        <v>9</v>
      </c>
      <c r="C134" s="116" t="s">
        <v>513</v>
      </c>
      <c r="D134" s="196"/>
      <c r="E134" s="196"/>
      <c r="F134" s="196"/>
      <c r="G134" s="486"/>
      <c r="H134" s="18" t="s">
        <v>0</v>
      </c>
      <c r="I134" s="116" t="s">
        <v>1533</v>
      </c>
      <c r="J134" s="115"/>
      <c r="K134" s="29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c r="BE134" s="27"/>
      <c r="BF134" s="27"/>
      <c r="BG134" s="27"/>
      <c r="BH134" s="27"/>
      <c r="BI134" s="27"/>
      <c r="BJ134" s="27"/>
      <c r="BK134" s="27"/>
      <c r="BL134" s="27"/>
      <c r="BM134" s="27"/>
      <c r="BN134" s="27"/>
      <c r="BO134" s="27"/>
      <c r="BP134" s="27"/>
      <c r="BQ134" s="27"/>
      <c r="BR134" s="27"/>
      <c r="BS134" s="27"/>
      <c r="BT134" s="27"/>
      <c r="BU134" s="27"/>
      <c r="BV134" s="27"/>
      <c r="BW134" s="27"/>
      <c r="BX134" s="27"/>
      <c r="BY134" s="27"/>
      <c r="BZ134" s="27"/>
      <c r="CA134" s="27"/>
      <c r="CB134" s="27"/>
      <c r="CC134" s="27"/>
      <c r="CD134" s="27"/>
      <c r="CE134" s="27"/>
      <c r="CF134" s="27"/>
      <c r="CG134" s="27"/>
      <c r="CH134" s="27"/>
      <c r="CI134" s="27"/>
      <c r="CJ134" s="27"/>
      <c r="CK134" s="27"/>
      <c r="CL134" s="27"/>
      <c r="CM134" s="27"/>
      <c r="CN134" s="27"/>
      <c r="CO134" s="27"/>
      <c r="CP134" s="27"/>
      <c r="CQ134" s="27"/>
      <c r="CR134" s="27"/>
      <c r="CS134" s="27"/>
      <c r="CT134" s="27"/>
      <c r="CU134" s="27"/>
      <c r="CV134" s="27"/>
      <c r="CW134" s="27"/>
      <c r="CX134" s="27"/>
      <c r="CY134" s="27"/>
      <c r="CZ134" s="27"/>
      <c r="DA134" s="27"/>
      <c r="DB134" s="27"/>
      <c r="DC134" s="27"/>
      <c r="DD134" s="27"/>
      <c r="DE134" s="27"/>
      <c r="DF134" s="27"/>
      <c r="DG134" s="27"/>
      <c r="DH134" s="27"/>
      <c r="DI134" s="27"/>
      <c r="DJ134" s="27"/>
      <c r="DK134" s="27"/>
      <c r="DL134" s="27"/>
      <c r="DM134" s="27"/>
      <c r="DN134" s="27"/>
      <c r="DO134" s="27"/>
      <c r="DP134" s="27"/>
      <c r="DQ134" s="27"/>
      <c r="DR134" s="27"/>
      <c r="DS134" s="27"/>
      <c r="DT134" s="27"/>
      <c r="DU134" s="27"/>
      <c r="DV134" s="27"/>
      <c r="DW134" s="27"/>
      <c r="DX134" s="27"/>
      <c r="DY134" s="27"/>
      <c r="DZ134" s="27"/>
    </row>
    <row r="135" spans="1:130" outlineLevel="1">
      <c r="A135" s="18">
        <f t="shared" si="4"/>
        <v>62</v>
      </c>
      <c r="B135" s="18" t="s">
        <v>9</v>
      </c>
      <c r="C135" s="116" t="s">
        <v>513</v>
      </c>
      <c r="D135" s="196"/>
      <c r="E135" s="196"/>
      <c r="F135" s="196"/>
      <c r="G135" s="486"/>
      <c r="H135" s="18" t="s">
        <v>0</v>
      </c>
      <c r="I135" s="116" t="s">
        <v>1529</v>
      </c>
      <c r="J135" s="115"/>
      <c r="K135" s="29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c r="BE135" s="27"/>
      <c r="BF135" s="27"/>
      <c r="BG135" s="27"/>
      <c r="BH135" s="27"/>
      <c r="BI135" s="27"/>
      <c r="BJ135" s="27"/>
      <c r="BK135" s="27"/>
      <c r="BL135" s="27"/>
      <c r="BM135" s="27"/>
      <c r="BN135" s="27"/>
      <c r="BO135" s="27"/>
      <c r="BP135" s="27"/>
      <c r="BQ135" s="27"/>
      <c r="BR135" s="27"/>
      <c r="BS135" s="27"/>
      <c r="BT135" s="27"/>
      <c r="BU135" s="27"/>
      <c r="BV135" s="27"/>
      <c r="BW135" s="27"/>
      <c r="BX135" s="27"/>
      <c r="BY135" s="27"/>
      <c r="BZ135" s="27"/>
      <c r="CA135" s="27"/>
      <c r="CB135" s="27"/>
      <c r="CC135" s="27"/>
      <c r="CD135" s="27"/>
      <c r="CE135" s="27"/>
      <c r="CF135" s="27"/>
      <c r="CG135" s="27"/>
      <c r="CH135" s="27"/>
      <c r="CI135" s="27"/>
      <c r="CJ135" s="27"/>
      <c r="CK135" s="27"/>
      <c r="CL135" s="27"/>
      <c r="CM135" s="27"/>
      <c r="CN135" s="27"/>
      <c r="CO135" s="27"/>
      <c r="CP135" s="27"/>
      <c r="CQ135" s="27"/>
      <c r="CR135" s="27"/>
      <c r="CS135" s="27"/>
      <c r="CT135" s="27"/>
      <c r="CU135" s="27"/>
      <c r="CV135" s="27"/>
      <c r="CW135" s="27"/>
      <c r="CX135" s="27"/>
      <c r="CY135" s="27"/>
      <c r="CZ135" s="27"/>
      <c r="DA135" s="27"/>
      <c r="DB135" s="27"/>
      <c r="DC135" s="27"/>
      <c r="DD135" s="27"/>
      <c r="DE135" s="27"/>
      <c r="DF135" s="27"/>
      <c r="DG135" s="27"/>
      <c r="DH135" s="27"/>
      <c r="DI135" s="27"/>
      <c r="DJ135" s="27"/>
      <c r="DK135" s="27"/>
      <c r="DL135" s="27"/>
      <c r="DM135" s="27"/>
      <c r="DN135" s="27"/>
      <c r="DO135" s="27"/>
      <c r="DP135" s="27"/>
      <c r="DQ135" s="27"/>
      <c r="DR135" s="27"/>
      <c r="DS135" s="27"/>
      <c r="DT135" s="27"/>
      <c r="DU135" s="27"/>
      <c r="DV135" s="27"/>
      <c r="DW135" s="27"/>
      <c r="DX135" s="27"/>
      <c r="DY135" s="27"/>
      <c r="DZ135" s="27"/>
    </row>
    <row r="136" spans="1:130" outlineLevel="1">
      <c r="A136" s="18">
        <f t="shared" si="4"/>
        <v>62</v>
      </c>
      <c r="B136" s="18" t="s">
        <v>9</v>
      </c>
      <c r="C136" s="116" t="s">
        <v>513</v>
      </c>
      <c r="D136" s="196"/>
      <c r="E136" s="196"/>
      <c r="F136" s="196"/>
      <c r="G136" s="486"/>
      <c r="H136" s="18" t="s">
        <v>0</v>
      </c>
      <c r="I136" s="116" t="s">
        <v>1534</v>
      </c>
      <c r="J136" s="115"/>
      <c r="K136" s="29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c r="BE136" s="27"/>
      <c r="BF136" s="27"/>
      <c r="BG136" s="27"/>
      <c r="BH136" s="27"/>
      <c r="BI136" s="27"/>
      <c r="BJ136" s="27"/>
      <c r="BK136" s="27"/>
      <c r="BL136" s="27"/>
      <c r="BM136" s="27"/>
      <c r="BN136" s="27"/>
      <c r="BO136" s="27"/>
      <c r="BP136" s="27"/>
      <c r="BQ136" s="27"/>
      <c r="BR136" s="27"/>
      <c r="BS136" s="27"/>
      <c r="BT136" s="27"/>
      <c r="BU136" s="27"/>
      <c r="BV136" s="27"/>
      <c r="BW136" s="27"/>
      <c r="BX136" s="27"/>
      <c r="BY136" s="27"/>
      <c r="BZ136" s="27"/>
      <c r="CA136" s="27"/>
      <c r="CB136" s="27"/>
      <c r="CC136" s="27"/>
      <c r="CD136" s="27"/>
      <c r="CE136" s="27"/>
      <c r="CF136" s="27"/>
      <c r="CG136" s="27"/>
      <c r="CH136" s="27"/>
      <c r="CI136" s="27"/>
      <c r="CJ136" s="27"/>
      <c r="CK136" s="27"/>
      <c r="CL136" s="27"/>
      <c r="CM136" s="27"/>
      <c r="CN136" s="27"/>
      <c r="CO136" s="27"/>
      <c r="CP136" s="27"/>
      <c r="CQ136" s="27"/>
      <c r="CR136" s="27"/>
      <c r="CS136" s="27"/>
      <c r="CT136" s="27"/>
      <c r="CU136" s="27"/>
      <c r="CV136" s="27"/>
      <c r="CW136" s="27"/>
      <c r="CX136" s="27"/>
      <c r="CY136" s="27"/>
      <c r="CZ136" s="27"/>
      <c r="DA136" s="27"/>
      <c r="DB136" s="27"/>
      <c r="DC136" s="27"/>
      <c r="DD136" s="27"/>
      <c r="DE136" s="27"/>
      <c r="DF136" s="27"/>
      <c r="DG136" s="27"/>
      <c r="DH136" s="27"/>
      <c r="DI136" s="27"/>
      <c r="DJ136" s="27"/>
      <c r="DK136" s="27"/>
      <c r="DL136" s="27"/>
      <c r="DM136" s="27"/>
      <c r="DN136" s="27"/>
      <c r="DO136" s="27"/>
      <c r="DP136" s="27"/>
      <c r="DQ136" s="27"/>
      <c r="DR136" s="27"/>
      <c r="DS136" s="27"/>
      <c r="DT136" s="27"/>
      <c r="DU136" s="27"/>
      <c r="DV136" s="27"/>
      <c r="DW136" s="27"/>
      <c r="DX136" s="27"/>
      <c r="DY136" s="27"/>
      <c r="DZ136" s="27"/>
    </row>
    <row r="137" spans="1:130" outlineLevel="1">
      <c r="A137" s="18">
        <f t="shared" si="4"/>
        <v>62</v>
      </c>
      <c r="B137" s="18" t="s">
        <v>9</v>
      </c>
      <c r="C137" s="116" t="s">
        <v>513</v>
      </c>
      <c r="D137" s="196"/>
      <c r="E137" s="196"/>
      <c r="F137" s="196"/>
      <c r="G137" s="486"/>
      <c r="H137" s="18" t="s">
        <v>11</v>
      </c>
      <c r="I137" s="116" t="s">
        <v>1530</v>
      </c>
      <c r="J137" s="115"/>
      <c r="K137" s="29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c r="BE137" s="27"/>
      <c r="BF137" s="27"/>
      <c r="BG137" s="27"/>
      <c r="BH137" s="27"/>
      <c r="BI137" s="27"/>
      <c r="BJ137" s="27"/>
      <c r="BK137" s="27"/>
      <c r="BL137" s="27"/>
      <c r="BM137" s="27"/>
      <c r="BN137" s="27"/>
      <c r="BO137" s="27"/>
      <c r="BP137" s="27"/>
      <c r="BQ137" s="27"/>
      <c r="BR137" s="27"/>
      <c r="BS137" s="27"/>
      <c r="BT137" s="27"/>
      <c r="BU137" s="27"/>
      <c r="BV137" s="27"/>
      <c r="BW137" s="27"/>
      <c r="BX137" s="27"/>
      <c r="BY137" s="27"/>
      <c r="BZ137" s="27"/>
      <c r="CA137" s="27"/>
      <c r="CB137" s="27"/>
      <c r="CC137" s="27"/>
      <c r="CD137" s="27"/>
      <c r="CE137" s="27"/>
      <c r="CF137" s="27"/>
      <c r="CG137" s="27"/>
      <c r="CH137" s="27"/>
      <c r="CI137" s="27"/>
      <c r="CJ137" s="27"/>
      <c r="CK137" s="27"/>
      <c r="CL137" s="27"/>
      <c r="CM137" s="27"/>
      <c r="CN137" s="27"/>
      <c r="CO137" s="27"/>
      <c r="CP137" s="27"/>
      <c r="CQ137" s="27"/>
      <c r="CR137" s="27"/>
      <c r="CS137" s="27"/>
      <c r="CT137" s="27"/>
      <c r="CU137" s="27"/>
      <c r="CV137" s="27"/>
      <c r="CW137" s="27"/>
      <c r="CX137" s="27"/>
      <c r="CY137" s="27"/>
      <c r="CZ137" s="27"/>
      <c r="DA137" s="27"/>
      <c r="DB137" s="27"/>
      <c r="DC137" s="27"/>
      <c r="DD137" s="27"/>
      <c r="DE137" s="27"/>
      <c r="DF137" s="27"/>
      <c r="DG137" s="27"/>
      <c r="DH137" s="27"/>
      <c r="DI137" s="27"/>
      <c r="DJ137" s="27"/>
      <c r="DK137" s="27"/>
      <c r="DL137" s="27"/>
      <c r="DM137" s="27"/>
      <c r="DN137" s="27"/>
      <c r="DO137" s="27"/>
      <c r="DP137" s="27"/>
      <c r="DQ137" s="27"/>
      <c r="DR137" s="27"/>
      <c r="DS137" s="27"/>
      <c r="DT137" s="27"/>
      <c r="DU137" s="27"/>
      <c r="DV137" s="27"/>
      <c r="DW137" s="27"/>
      <c r="DX137" s="27"/>
      <c r="DY137" s="27"/>
      <c r="DZ137" s="27"/>
    </row>
    <row r="138" spans="1:130" outlineLevel="1">
      <c r="A138" s="18">
        <f t="shared" ref="A138:A175" si="5">IF($C138="","blank",MATCH($C138,$I$5:$I$266,0))</f>
        <v>62</v>
      </c>
      <c r="B138" s="18" t="s">
        <v>9</v>
      </c>
      <c r="C138" s="116" t="s">
        <v>513</v>
      </c>
      <c r="D138" s="196"/>
      <c r="E138" s="196"/>
      <c r="F138" s="196"/>
      <c r="G138" s="486"/>
      <c r="H138" s="18" t="s">
        <v>11</v>
      </c>
      <c r="I138" s="116" t="s">
        <v>1535</v>
      </c>
      <c r="J138" s="115"/>
      <c r="K138" s="29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c r="BE138" s="27"/>
      <c r="BF138" s="27"/>
      <c r="BG138" s="27"/>
      <c r="BH138" s="27"/>
      <c r="BI138" s="27"/>
      <c r="BJ138" s="27"/>
      <c r="BK138" s="27"/>
      <c r="BL138" s="27"/>
      <c r="BM138" s="27"/>
      <c r="BN138" s="27"/>
      <c r="BO138" s="27"/>
      <c r="BP138" s="27"/>
      <c r="BQ138" s="27"/>
      <c r="BR138" s="27"/>
      <c r="BS138" s="27"/>
      <c r="BT138" s="27"/>
      <c r="BU138" s="27"/>
      <c r="BV138" s="27"/>
      <c r="BW138" s="27"/>
      <c r="BX138" s="27"/>
      <c r="BY138" s="27"/>
      <c r="BZ138" s="27"/>
      <c r="CA138" s="27"/>
      <c r="CB138" s="27"/>
      <c r="CC138" s="27"/>
      <c r="CD138" s="27"/>
      <c r="CE138" s="27"/>
      <c r="CF138" s="27"/>
      <c r="CG138" s="27"/>
      <c r="CH138" s="27"/>
      <c r="CI138" s="27"/>
      <c r="CJ138" s="27"/>
      <c r="CK138" s="27"/>
      <c r="CL138" s="27"/>
      <c r="CM138" s="27"/>
      <c r="CN138" s="27"/>
      <c r="CO138" s="27"/>
      <c r="CP138" s="27"/>
      <c r="CQ138" s="27"/>
      <c r="CR138" s="27"/>
      <c r="CS138" s="27"/>
      <c r="CT138" s="27"/>
      <c r="CU138" s="27"/>
      <c r="CV138" s="27"/>
      <c r="CW138" s="27"/>
      <c r="CX138" s="27"/>
      <c r="CY138" s="27"/>
      <c r="CZ138" s="27"/>
      <c r="DA138" s="27"/>
      <c r="DB138" s="27"/>
      <c r="DC138" s="27"/>
      <c r="DD138" s="27"/>
      <c r="DE138" s="27"/>
      <c r="DF138" s="27"/>
      <c r="DG138" s="27"/>
      <c r="DH138" s="27"/>
      <c r="DI138" s="27"/>
      <c r="DJ138" s="27"/>
      <c r="DK138" s="27"/>
      <c r="DL138" s="27"/>
      <c r="DM138" s="27"/>
      <c r="DN138" s="27"/>
      <c r="DO138" s="27"/>
      <c r="DP138" s="27"/>
      <c r="DQ138" s="27"/>
      <c r="DR138" s="27"/>
      <c r="DS138" s="27"/>
      <c r="DT138" s="27"/>
      <c r="DU138" s="27"/>
      <c r="DV138" s="27"/>
      <c r="DW138" s="27"/>
      <c r="DX138" s="27"/>
      <c r="DY138" s="27"/>
      <c r="DZ138" s="27"/>
    </row>
    <row r="139" spans="1:130" outlineLevel="1">
      <c r="A139" s="18">
        <f t="shared" si="5"/>
        <v>62</v>
      </c>
      <c r="B139" s="18" t="s">
        <v>9</v>
      </c>
      <c r="C139" s="116" t="s">
        <v>513</v>
      </c>
      <c r="D139" s="196"/>
      <c r="E139" s="196"/>
      <c r="F139" s="196"/>
      <c r="G139" s="486"/>
      <c r="H139" s="18" t="s">
        <v>11</v>
      </c>
      <c r="I139" s="116" t="s">
        <v>1531</v>
      </c>
      <c r="J139" s="115"/>
      <c r="K139" s="29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c r="BE139" s="27"/>
      <c r="BF139" s="27"/>
      <c r="BG139" s="27"/>
      <c r="BH139" s="27"/>
      <c r="BI139" s="27"/>
      <c r="BJ139" s="27"/>
      <c r="BK139" s="27"/>
      <c r="BL139" s="27"/>
      <c r="BM139" s="27"/>
      <c r="BN139" s="27"/>
      <c r="BO139" s="27"/>
      <c r="BP139" s="27"/>
      <c r="BQ139" s="27"/>
      <c r="BR139" s="27"/>
      <c r="BS139" s="27"/>
      <c r="BT139" s="27"/>
      <c r="BU139" s="27"/>
      <c r="BV139" s="27"/>
      <c r="BW139" s="27"/>
      <c r="BX139" s="27"/>
      <c r="BY139" s="27"/>
      <c r="BZ139" s="27"/>
      <c r="CA139" s="27"/>
      <c r="CB139" s="27"/>
      <c r="CC139" s="27"/>
      <c r="CD139" s="27"/>
      <c r="CE139" s="27"/>
      <c r="CF139" s="27"/>
      <c r="CG139" s="27"/>
      <c r="CH139" s="27"/>
      <c r="CI139" s="27"/>
      <c r="CJ139" s="27"/>
      <c r="CK139" s="27"/>
      <c r="CL139" s="27"/>
      <c r="CM139" s="27"/>
      <c r="CN139" s="27"/>
      <c r="CO139" s="27"/>
      <c r="CP139" s="27"/>
      <c r="CQ139" s="27"/>
      <c r="CR139" s="27"/>
      <c r="CS139" s="27"/>
      <c r="CT139" s="27"/>
      <c r="CU139" s="27"/>
      <c r="CV139" s="27"/>
      <c r="CW139" s="27"/>
      <c r="CX139" s="27"/>
      <c r="CY139" s="27"/>
      <c r="CZ139" s="27"/>
      <c r="DA139" s="27"/>
      <c r="DB139" s="27"/>
      <c r="DC139" s="27"/>
      <c r="DD139" s="27"/>
      <c r="DE139" s="27"/>
      <c r="DF139" s="27"/>
      <c r="DG139" s="27"/>
      <c r="DH139" s="27"/>
      <c r="DI139" s="27"/>
      <c r="DJ139" s="27"/>
      <c r="DK139" s="27"/>
      <c r="DL139" s="27"/>
      <c r="DM139" s="27"/>
      <c r="DN139" s="27"/>
      <c r="DO139" s="27"/>
      <c r="DP139" s="27"/>
      <c r="DQ139" s="27"/>
      <c r="DR139" s="27"/>
      <c r="DS139" s="27"/>
      <c r="DT139" s="27"/>
      <c r="DU139" s="27"/>
      <c r="DV139" s="27"/>
      <c r="DW139" s="27"/>
      <c r="DX139" s="27"/>
      <c r="DY139" s="27"/>
      <c r="DZ139" s="27"/>
    </row>
    <row r="140" spans="1:130" outlineLevel="1">
      <c r="A140" s="18">
        <f t="shared" si="5"/>
        <v>62</v>
      </c>
      <c r="B140" s="18" t="s">
        <v>9</v>
      </c>
      <c r="C140" s="116" t="s">
        <v>513</v>
      </c>
      <c r="D140" s="196"/>
      <c r="E140" s="196"/>
      <c r="F140" s="196"/>
      <c r="G140" s="486"/>
      <c r="H140" s="18" t="s">
        <v>11</v>
      </c>
      <c r="I140" s="116" t="s">
        <v>1536</v>
      </c>
      <c r="J140" s="115"/>
      <c r="K140" s="29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c r="BE140" s="27"/>
      <c r="BF140" s="27"/>
      <c r="BG140" s="27"/>
      <c r="BH140" s="27"/>
      <c r="BI140" s="27"/>
      <c r="BJ140" s="27"/>
      <c r="BK140" s="27"/>
      <c r="BL140" s="27"/>
      <c r="BM140" s="27"/>
      <c r="BN140" s="27"/>
      <c r="BO140" s="27"/>
      <c r="BP140" s="27"/>
      <c r="BQ140" s="27"/>
      <c r="BR140" s="27"/>
      <c r="BS140" s="27"/>
      <c r="BT140" s="27"/>
      <c r="BU140" s="27"/>
      <c r="BV140" s="27"/>
      <c r="BW140" s="27"/>
      <c r="BX140" s="27"/>
      <c r="BY140" s="27"/>
      <c r="BZ140" s="27"/>
      <c r="CA140" s="27"/>
      <c r="CB140" s="27"/>
      <c r="CC140" s="27"/>
      <c r="CD140" s="27"/>
      <c r="CE140" s="27"/>
      <c r="CF140" s="27"/>
      <c r="CG140" s="27"/>
      <c r="CH140" s="27"/>
      <c r="CI140" s="27"/>
      <c r="CJ140" s="27"/>
      <c r="CK140" s="27"/>
      <c r="CL140" s="27"/>
      <c r="CM140" s="27"/>
      <c r="CN140" s="27"/>
      <c r="CO140" s="27"/>
      <c r="CP140" s="27"/>
      <c r="CQ140" s="27"/>
      <c r="CR140" s="27"/>
      <c r="CS140" s="27"/>
      <c r="CT140" s="27"/>
      <c r="CU140" s="27"/>
      <c r="CV140" s="27"/>
      <c r="CW140" s="27"/>
      <c r="CX140" s="27"/>
      <c r="CY140" s="27"/>
      <c r="CZ140" s="27"/>
      <c r="DA140" s="27"/>
      <c r="DB140" s="27"/>
      <c r="DC140" s="27"/>
      <c r="DD140" s="27"/>
      <c r="DE140" s="27"/>
      <c r="DF140" s="27"/>
      <c r="DG140" s="27"/>
      <c r="DH140" s="27"/>
      <c r="DI140" s="27"/>
      <c r="DJ140" s="27"/>
      <c r="DK140" s="27"/>
      <c r="DL140" s="27"/>
      <c r="DM140" s="27"/>
      <c r="DN140" s="27"/>
      <c r="DO140" s="27"/>
      <c r="DP140" s="27"/>
      <c r="DQ140" s="27"/>
      <c r="DR140" s="27"/>
      <c r="DS140" s="27"/>
      <c r="DT140" s="27"/>
      <c r="DU140" s="27"/>
      <c r="DV140" s="27"/>
      <c r="DW140" s="27"/>
      <c r="DX140" s="27"/>
      <c r="DY140" s="27"/>
      <c r="DZ140" s="27"/>
    </row>
    <row r="141" spans="1:130" outlineLevel="1">
      <c r="A141" s="18">
        <f t="shared" si="5"/>
        <v>62</v>
      </c>
      <c r="B141" s="18" t="s">
        <v>9</v>
      </c>
      <c r="C141" s="116" t="s">
        <v>513</v>
      </c>
      <c r="D141" s="196"/>
      <c r="E141" s="196"/>
      <c r="F141" s="196"/>
      <c r="G141" s="486" t="s">
        <v>1601</v>
      </c>
      <c r="H141" s="18" t="s">
        <v>9</v>
      </c>
      <c r="I141" s="116" t="s">
        <v>2085</v>
      </c>
      <c r="J141" s="115"/>
      <c r="K141" s="297" t="s">
        <v>1424</v>
      </c>
      <c r="L141" s="297" t="s">
        <v>1425</v>
      </c>
      <c r="M141" s="297" t="s">
        <v>27</v>
      </c>
      <c r="N141" s="297" t="s">
        <v>86</v>
      </c>
      <c r="O141" s="297" t="s">
        <v>643</v>
      </c>
      <c r="P141" s="297" t="s">
        <v>642</v>
      </c>
      <c r="Q141" s="297" t="s">
        <v>1637</v>
      </c>
      <c r="R141" s="297" t="s">
        <v>1538</v>
      </c>
      <c r="S141" s="297" t="s">
        <v>644</v>
      </c>
      <c r="T141" s="297" t="s">
        <v>1537</v>
      </c>
      <c r="U141" s="27" t="s">
        <v>1721</v>
      </c>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c r="BE141" s="27"/>
      <c r="BF141" s="27"/>
      <c r="BG141" s="27"/>
      <c r="BH141" s="27"/>
      <c r="BI141" s="27"/>
      <c r="BJ141" s="27"/>
      <c r="BK141" s="27"/>
      <c r="BL141" s="27"/>
      <c r="BM141" s="27"/>
      <c r="BN141" s="27"/>
      <c r="BO141" s="27"/>
      <c r="BP141" s="27"/>
      <c r="BQ141" s="27"/>
      <c r="BR141" s="27"/>
      <c r="BS141" s="27"/>
      <c r="BT141" s="27"/>
      <c r="BU141" s="27"/>
      <c r="BV141" s="27"/>
      <c r="BW141" s="27"/>
      <c r="BX141" s="27"/>
      <c r="BY141" s="27"/>
      <c r="BZ141" s="27"/>
      <c r="CA141" s="27"/>
      <c r="CB141" s="27"/>
      <c r="CC141" s="27"/>
      <c r="CD141" s="27"/>
      <c r="CE141" s="27"/>
      <c r="CF141" s="27"/>
      <c r="CG141" s="27"/>
      <c r="CH141" s="27"/>
      <c r="CI141" s="27"/>
      <c r="CJ141" s="27"/>
      <c r="CK141" s="27"/>
      <c r="CL141" s="27"/>
      <c r="CM141" s="27"/>
      <c r="CN141" s="27"/>
      <c r="CO141" s="27"/>
      <c r="CP141" s="27"/>
      <c r="CQ141" s="27"/>
      <c r="CR141" s="27"/>
      <c r="CS141" s="27"/>
      <c r="CT141" s="27"/>
      <c r="CU141" s="27"/>
      <c r="CV141" s="27"/>
      <c r="CW141" s="27"/>
      <c r="CX141" s="27"/>
      <c r="CY141" s="27"/>
      <c r="CZ141" s="27"/>
      <c r="DA141" s="27"/>
      <c r="DB141" s="27"/>
      <c r="DC141" s="27"/>
      <c r="DD141" s="27"/>
      <c r="DE141" s="27"/>
      <c r="DF141" s="27"/>
      <c r="DG141" s="27"/>
      <c r="DH141" s="27"/>
      <c r="DI141" s="27"/>
      <c r="DJ141" s="27"/>
      <c r="DK141" s="27"/>
      <c r="DL141" s="27"/>
      <c r="DM141" s="27"/>
      <c r="DN141" s="27"/>
      <c r="DO141" s="27"/>
      <c r="DP141" s="27"/>
      <c r="DQ141" s="27"/>
      <c r="DR141" s="27"/>
      <c r="DS141" s="27"/>
      <c r="DT141" s="27"/>
      <c r="DU141" s="27"/>
      <c r="DV141" s="27"/>
      <c r="DW141" s="27"/>
      <c r="DX141" s="27"/>
      <c r="DY141" s="27"/>
      <c r="DZ141" s="27"/>
    </row>
    <row r="142" spans="1:130" outlineLevel="1">
      <c r="A142" s="18">
        <f t="shared" si="5"/>
        <v>62</v>
      </c>
      <c r="B142" s="18" t="s">
        <v>9</v>
      </c>
      <c r="C142" s="116" t="s">
        <v>513</v>
      </c>
      <c r="D142" s="196"/>
      <c r="E142" s="196"/>
      <c r="F142" s="196"/>
      <c r="G142" s="486"/>
      <c r="H142" s="18" t="s">
        <v>1519</v>
      </c>
      <c r="I142" s="116" t="s">
        <v>2121</v>
      </c>
      <c r="J142" s="115"/>
      <c r="K142" s="297" t="s">
        <v>1520</v>
      </c>
      <c r="L142" s="297"/>
      <c r="M142" s="297"/>
      <c r="N142" s="297"/>
      <c r="O142" s="297"/>
      <c r="P142" s="29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c r="BE142" s="27"/>
      <c r="BF142" s="27"/>
      <c r="BG142" s="27"/>
      <c r="BH142" s="27"/>
      <c r="BI142" s="27"/>
      <c r="BJ142" s="27"/>
      <c r="BK142" s="27"/>
      <c r="BL142" s="27"/>
      <c r="BM142" s="27"/>
      <c r="BN142" s="27"/>
      <c r="BO142" s="27"/>
      <c r="BP142" s="27"/>
      <c r="BQ142" s="27"/>
      <c r="BR142" s="27"/>
      <c r="BS142" s="27"/>
      <c r="BT142" s="27"/>
      <c r="BU142" s="27"/>
      <c r="BV142" s="27"/>
      <c r="BW142" s="27"/>
      <c r="BX142" s="27"/>
      <c r="BY142" s="27"/>
      <c r="BZ142" s="27"/>
      <c r="CA142" s="27"/>
      <c r="CB142" s="27"/>
      <c r="CC142" s="27"/>
      <c r="CD142" s="27"/>
      <c r="CE142" s="27"/>
      <c r="CF142" s="27"/>
      <c r="CG142" s="27"/>
      <c r="CH142" s="27"/>
      <c r="CI142" s="27"/>
      <c r="CJ142" s="27"/>
      <c r="CK142" s="27"/>
      <c r="CL142" s="27"/>
      <c r="CM142" s="27"/>
      <c r="CN142" s="27"/>
      <c r="CO142" s="27"/>
      <c r="CP142" s="27"/>
      <c r="CQ142" s="27"/>
      <c r="CR142" s="27"/>
      <c r="CS142" s="27"/>
      <c r="CT142" s="27"/>
      <c r="CU142" s="27"/>
      <c r="CV142" s="27"/>
      <c r="CW142" s="27"/>
      <c r="CX142" s="27"/>
      <c r="CY142" s="27"/>
      <c r="CZ142" s="27"/>
      <c r="DA142" s="27"/>
      <c r="DB142" s="27"/>
      <c r="DC142" s="27"/>
      <c r="DD142" s="27"/>
      <c r="DE142" s="27"/>
      <c r="DF142" s="27"/>
      <c r="DG142" s="27"/>
      <c r="DH142" s="27"/>
      <c r="DI142" s="27"/>
      <c r="DJ142" s="27"/>
      <c r="DK142" s="27"/>
      <c r="DL142" s="27"/>
      <c r="DM142" s="27"/>
      <c r="DN142" s="27"/>
      <c r="DO142" s="27"/>
      <c r="DP142" s="27"/>
      <c r="DQ142" s="27"/>
      <c r="DR142" s="27"/>
      <c r="DS142" s="27"/>
      <c r="DT142" s="27"/>
      <c r="DU142" s="27"/>
      <c r="DV142" s="27"/>
      <c r="DW142" s="27"/>
      <c r="DX142" s="27"/>
      <c r="DY142" s="27"/>
      <c r="DZ142" s="27"/>
    </row>
    <row r="143" spans="1:130" outlineLevel="1">
      <c r="A143" s="18">
        <f t="shared" si="5"/>
        <v>62</v>
      </c>
      <c r="B143" s="18" t="s">
        <v>9</v>
      </c>
      <c r="C143" s="116" t="s">
        <v>513</v>
      </c>
      <c r="D143" s="196"/>
      <c r="E143" s="196"/>
      <c r="F143" s="196"/>
      <c r="G143" s="486"/>
      <c r="H143" s="18" t="s">
        <v>9</v>
      </c>
      <c r="I143" s="116" t="s">
        <v>2089</v>
      </c>
      <c r="J143" s="115"/>
      <c r="K143" s="297" t="s">
        <v>1963</v>
      </c>
      <c r="L143" s="297" t="s">
        <v>1839</v>
      </c>
      <c r="M143" s="297" t="s">
        <v>1840</v>
      </c>
      <c r="N143" s="297" t="s">
        <v>1841</v>
      </c>
      <c r="O143" s="297"/>
      <c r="P143" s="29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c r="BE143" s="27"/>
      <c r="BF143" s="27"/>
      <c r="BG143" s="27"/>
      <c r="BH143" s="27"/>
      <c r="BI143" s="27"/>
      <c r="BJ143" s="27"/>
      <c r="BK143" s="27"/>
      <c r="BL143" s="27"/>
      <c r="BM143" s="27"/>
      <c r="BN143" s="27"/>
      <c r="BO143" s="27"/>
      <c r="BP143" s="27"/>
      <c r="BQ143" s="27"/>
      <c r="BR143" s="27"/>
      <c r="BS143" s="27"/>
      <c r="BT143" s="27"/>
      <c r="BU143" s="27"/>
      <c r="BV143" s="27"/>
      <c r="BW143" s="27"/>
      <c r="BX143" s="27"/>
      <c r="BY143" s="27"/>
      <c r="BZ143" s="27"/>
      <c r="CA143" s="27"/>
      <c r="CB143" s="27"/>
      <c r="CC143" s="27"/>
      <c r="CD143" s="27"/>
      <c r="CE143" s="27"/>
      <c r="CF143" s="27"/>
      <c r="CG143" s="27"/>
      <c r="CH143" s="27"/>
      <c r="CI143" s="27"/>
      <c r="CJ143" s="27"/>
      <c r="CK143" s="27"/>
      <c r="CL143" s="27"/>
      <c r="CM143" s="27"/>
      <c r="CN143" s="27"/>
      <c r="CO143" s="27"/>
      <c r="CP143" s="27"/>
      <c r="CQ143" s="27"/>
      <c r="CR143" s="27"/>
      <c r="CS143" s="27"/>
      <c r="CT143" s="27"/>
      <c r="CU143" s="27"/>
      <c r="CV143" s="27"/>
      <c r="CW143" s="27"/>
      <c r="CX143" s="27"/>
      <c r="CY143" s="27"/>
      <c r="CZ143" s="27"/>
      <c r="DA143" s="27"/>
      <c r="DB143" s="27"/>
      <c r="DC143" s="27"/>
      <c r="DD143" s="27"/>
      <c r="DE143" s="27"/>
      <c r="DF143" s="27"/>
      <c r="DG143" s="27"/>
      <c r="DH143" s="27"/>
      <c r="DI143" s="27"/>
      <c r="DJ143" s="27"/>
      <c r="DK143" s="27"/>
      <c r="DL143" s="27"/>
      <c r="DM143" s="27"/>
      <c r="DN143" s="27"/>
      <c r="DO143" s="27"/>
      <c r="DP143" s="27"/>
      <c r="DQ143" s="27"/>
      <c r="DR143" s="27"/>
      <c r="DS143" s="27"/>
      <c r="DT143" s="27"/>
      <c r="DU143" s="27"/>
      <c r="DV143" s="27"/>
      <c r="DW143" s="27"/>
      <c r="DX143" s="27"/>
      <c r="DY143" s="27"/>
      <c r="DZ143" s="27"/>
    </row>
    <row r="144" spans="1:130" outlineLevel="1">
      <c r="A144" s="18">
        <f t="shared" si="5"/>
        <v>62</v>
      </c>
      <c r="B144" s="18" t="s">
        <v>9</v>
      </c>
      <c r="C144" s="116" t="s">
        <v>513</v>
      </c>
      <c r="D144" s="196"/>
      <c r="E144" s="196"/>
      <c r="F144" s="196"/>
      <c r="G144" s="486"/>
      <c r="H144" s="18" t="s">
        <v>0</v>
      </c>
      <c r="I144" s="116" t="s">
        <v>2088</v>
      </c>
      <c r="J144" s="115"/>
      <c r="K144" s="297" t="s">
        <v>368</v>
      </c>
      <c r="L144" s="297"/>
      <c r="M144" s="297"/>
      <c r="N144" s="297"/>
      <c r="O144" s="297"/>
      <c r="P144" s="29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c r="BE144" s="27"/>
      <c r="BF144" s="27"/>
      <c r="BG144" s="27"/>
      <c r="BH144" s="27"/>
      <c r="BI144" s="27"/>
      <c r="BJ144" s="27"/>
      <c r="BK144" s="27"/>
      <c r="BL144" s="27"/>
      <c r="BM144" s="27"/>
      <c r="BN144" s="27"/>
      <c r="BO144" s="27"/>
      <c r="BP144" s="27"/>
      <c r="BQ144" s="27"/>
      <c r="BR144" s="27"/>
      <c r="BS144" s="27"/>
      <c r="BT144" s="27"/>
      <c r="BU144" s="27"/>
      <c r="BV144" s="27"/>
      <c r="BW144" s="27"/>
      <c r="BX144" s="27"/>
      <c r="BY144" s="27"/>
      <c r="BZ144" s="27"/>
      <c r="CA144" s="27"/>
      <c r="CB144" s="27"/>
      <c r="CC144" s="27"/>
      <c r="CD144" s="27"/>
      <c r="CE144" s="27"/>
      <c r="CF144" s="27"/>
      <c r="CG144" s="27"/>
      <c r="CH144" s="27"/>
      <c r="CI144" s="27"/>
      <c r="CJ144" s="27"/>
      <c r="CK144" s="27"/>
      <c r="CL144" s="27"/>
      <c r="CM144" s="27"/>
      <c r="CN144" s="27"/>
      <c r="CO144" s="27"/>
      <c r="CP144" s="27"/>
      <c r="CQ144" s="27"/>
      <c r="CR144" s="27"/>
      <c r="CS144" s="27"/>
      <c r="CT144" s="27"/>
      <c r="CU144" s="27"/>
      <c r="CV144" s="27"/>
      <c r="CW144" s="27"/>
      <c r="CX144" s="27"/>
      <c r="CY144" s="27"/>
      <c r="CZ144" s="27"/>
      <c r="DA144" s="27"/>
      <c r="DB144" s="27"/>
      <c r="DC144" s="27"/>
      <c r="DD144" s="27"/>
      <c r="DE144" s="27"/>
      <c r="DF144" s="27"/>
      <c r="DG144" s="27"/>
      <c r="DH144" s="27"/>
      <c r="DI144" s="27"/>
      <c r="DJ144" s="27"/>
      <c r="DK144" s="27"/>
      <c r="DL144" s="27"/>
      <c r="DM144" s="27"/>
      <c r="DN144" s="27"/>
      <c r="DO144" s="27"/>
      <c r="DP144" s="27"/>
      <c r="DQ144" s="27"/>
      <c r="DR144" s="27"/>
      <c r="DS144" s="27"/>
      <c r="DT144" s="27"/>
      <c r="DU144" s="27"/>
      <c r="DV144" s="27"/>
      <c r="DW144" s="27"/>
      <c r="DX144" s="27"/>
      <c r="DY144" s="27"/>
      <c r="DZ144" s="27"/>
    </row>
    <row r="145" spans="1:130" outlineLevel="1">
      <c r="A145" s="18">
        <f t="shared" si="5"/>
        <v>62</v>
      </c>
      <c r="B145" s="18" t="s">
        <v>9</v>
      </c>
      <c r="C145" s="116" t="s">
        <v>513</v>
      </c>
      <c r="D145" s="196"/>
      <c r="E145" s="196"/>
      <c r="F145" s="196"/>
      <c r="G145" s="486"/>
      <c r="H145" s="18" t="s">
        <v>9</v>
      </c>
      <c r="I145" s="116" t="s">
        <v>2092</v>
      </c>
      <c r="J145" s="115"/>
      <c r="K145" s="297" t="s">
        <v>368</v>
      </c>
      <c r="L145" s="297"/>
      <c r="M145" s="297"/>
      <c r="N145" s="297"/>
      <c r="O145" s="297"/>
      <c r="P145" s="29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c r="AS145" s="27"/>
      <c r="AT145" s="27"/>
      <c r="AU145" s="27"/>
      <c r="AV145" s="27"/>
      <c r="AW145" s="27"/>
      <c r="AX145" s="27"/>
      <c r="AY145" s="27"/>
      <c r="AZ145" s="27"/>
      <c r="BA145" s="27"/>
      <c r="BB145" s="27"/>
      <c r="BC145" s="27"/>
      <c r="BD145" s="27"/>
      <c r="BE145" s="27"/>
      <c r="BF145" s="27"/>
      <c r="BG145" s="27"/>
      <c r="BH145" s="27"/>
      <c r="BI145" s="27"/>
      <c r="BJ145" s="27"/>
      <c r="BK145" s="27"/>
      <c r="BL145" s="27"/>
      <c r="BM145" s="27"/>
      <c r="BN145" s="27"/>
      <c r="BO145" s="27"/>
      <c r="BP145" s="27"/>
      <c r="BQ145" s="27"/>
      <c r="BR145" s="27"/>
      <c r="BS145" s="27"/>
      <c r="BT145" s="27"/>
      <c r="BU145" s="27"/>
      <c r="BV145" s="27"/>
      <c r="BW145" s="27"/>
      <c r="BX145" s="27"/>
      <c r="BY145" s="27"/>
      <c r="BZ145" s="27"/>
      <c r="CA145" s="27"/>
      <c r="CB145" s="27"/>
      <c r="CC145" s="27"/>
      <c r="CD145" s="27"/>
      <c r="CE145" s="27"/>
      <c r="CF145" s="27"/>
      <c r="CG145" s="27"/>
      <c r="CH145" s="27"/>
      <c r="CI145" s="27"/>
      <c r="CJ145" s="27"/>
      <c r="CK145" s="27"/>
      <c r="CL145" s="27"/>
      <c r="CM145" s="27"/>
      <c r="CN145" s="27"/>
      <c r="CO145" s="27"/>
      <c r="CP145" s="27"/>
      <c r="CQ145" s="27"/>
      <c r="CR145" s="27"/>
      <c r="CS145" s="27"/>
      <c r="CT145" s="27"/>
      <c r="CU145" s="27"/>
      <c r="CV145" s="27"/>
      <c r="CW145" s="27"/>
      <c r="CX145" s="27"/>
      <c r="CY145" s="27"/>
      <c r="CZ145" s="27"/>
      <c r="DA145" s="27"/>
      <c r="DB145" s="27"/>
      <c r="DC145" s="27"/>
      <c r="DD145" s="27"/>
      <c r="DE145" s="27"/>
      <c r="DF145" s="27"/>
      <c r="DG145" s="27"/>
      <c r="DH145" s="27"/>
      <c r="DI145" s="27"/>
      <c r="DJ145" s="27"/>
      <c r="DK145" s="27"/>
      <c r="DL145" s="27"/>
      <c r="DM145" s="27"/>
      <c r="DN145" s="27"/>
      <c r="DO145" s="27"/>
      <c r="DP145" s="27"/>
      <c r="DQ145" s="27"/>
      <c r="DR145" s="27"/>
      <c r="DS145" s="27"/>
      <c r="DT145" s="27"/>
      <c r="DU145" s="27"/>
      <c r="DV145" s="27"/>
      <c r="DW145" s="27"/>
      <c r="DX145" s="27"/>
      <c r="DY145" s="27"/>
      <c r="DZ145" s="27"/>
    </row>
    <row r="146" spans="1:130" outlineLevel="1">
      <c r="A146" s="18">
        <f t="shared" si="5"/>
        <v>62</v>
      </c>
      <c r="B146" s="18" t="s">
        <v>9</v>
      </c>
      <c r="C146" s="116" t="s">
        <v>513</v>
      </c>
      <c r="D146" s="196"/>
      <c r="E146" s="196"/>
      <c r="F146" s="196"/>
      <c r="G146" s="486"/>
      <c r="H146" s="18" t="s">
        <v>10</v>
      </c>
      <c r="I146" s="116" t="s">
        <v>2092</v>
      </c>
      <c r="J146" s="115"/>
      <c r="K146" s="297" t="s">
        <v>2226</v>
      </c>
      <c r="L146" s="297"/>
      <c r="M146" s="297"/>
      <c r="N146" s="297"/>
      <c r="O146" s="297"/>
      <c r="P146" s="29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c r="BE146" s="27"/>
      <c r="BF146" s="27"/>
      <c r="BG146" s="27"/>
      <c r="BH146" s="27"/>
      <c r="BI146" s="27"/>
      <c r="BJ146" s="27"/>
      <c r="BK146" s="27"/>
      <c r="BL146" s="27"/>
      <c r="BM146" s="27"/>
      <c r="BN146" s="27"/>
      <c r="BO146" s="27"/>
      <c r="BP146" s="27"/>
      <c r="BQ146" s="27"/>
      <c r="BR146" s="27"/>
      <c r="BS146" s="27"/>
      <c r="BT146" s="27"/>
      <c r="BU146" s="27"/>
      <c r="BV146" s="27"/>
      <c r="BW146" s="27"/>
      <c r="BX146" s="27"/>
      <c r="BY146" s="27"/>
      <c r="BZ146" s="27"/>
      <c r="CA146" s="27"/>
      <c r="CB146" s="27"/>
      <c r="CC146" s="27"/>
      <c r="CD146" s="27"/>
      <c r="CE146" s="27"/>
      <c r="CF146" s="27"/>
      <c r="CG146" s="27"/>
      <c r="CH146" s="27"/>
      <c r="CI146" s="27"/>
      <c r="CJ146" s="27"/>
      <c r="CK146" s="27"/>
      <c r="CL146" s="27"/>
      <c r="CM146" s="27"/>
      <c r="CN146" s="27"/>
      <c r="CO146" s="27"/>
      <c r="CP146" s="27"/>
      <c r="CQ146" s="27"/>
      <c r="CR146" s="27"/>
      <c r="CS146" s="27"/>
      <c r="CT146" s="27"/>
      <c r="CU146" s="27"/>
      <c r="CV146" s="27"/>
      <c r="CW146" s="27"/>
      <c r="CX146" s="27"/>
      <c r="CY146" s="27"/>
      <c r="CZ146" s="27"/>
      <c r="DA146" s="27"/>
      <c r="DB146" s="27"/>
      <c r="DC146" s="27"/>
      <c r="DD146" s="27"/>
      <c r="DE146" s="27"/>
      <c r="DF146" s="27"/>
      <c r="DG146" s="27"/>
      <c r="DH146" s="27"/>
      <c r="DI146" s="27"/>
      <c r="DJ146" s="27"/>
      <c r="DK146" s="27"/>
      <c r="DL146" s="27"/>
      <c r="DM146" s="27"/>
      <c r="DN146" s="27"/>
      <c r="DO146" s="27"/>
      <c r="DP146" s="27"/>
      <c r="DQ146" s="27"/>
      <c r="DR146" s="27"/>
      <c r="DS146" s="27"/>
      <c r="DT146" s="27"/>
      <c r="DU146" s="27"/>
      <c r="DV146" s="27"/>
      <c r="DW146" s="27"/>
      <c r="DX146" s="27"/>
      <c r="DY146" s="27"/>
      <c r="DZ146" s="27"/>
    </row>
    <row r="147" spans="1:130" outlineLevel="1">
      <c r="A147" s="18">
        <f t="shared" si="5"/>
        <v>62</v>
      </c>
      <c r="B147" s="18" t="s">
        <v>9</v>
      </c>
      <c r="C147" s="116" t="s">
        <v>513</v>
      </c>
      <c r="D147" s="196"/>
      <c r="E147" s="196"/>
      <c r="F147" s="196"/>
      <c r="G147" s="486"/>
      <c r="H147" s="18" t="s">
        <v>0</v>
      </c>
      <c r="I147" s="116" t="s">
        <v>2093</v>
      </c>
      <c r="J147" s="115"/>
      <c r="K147" s="297" t="s">
        <v>1842</v>
      </c>
      <c r="L147" s="297"/>
      <c r="M147" s="297"/>
      <c r="N147" s="297"/>
      <c r="O147" s="297"/>
      <c r="P147" s="29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c r="AS147" s="27"/>
      <c r="AT147" s="27"/>
      <c r="AU147" s="27"/>
      <c r="AV147" s="27"/>
      <c r="AW147" s="27"/>
      <c r="AX147" s="27"/>
      <c r="AY147" s="27"/>
      <c r="AZ147" s="27"/>
      <c r="BA147" s="27"/>
      <c r="BB147" s="27"/>
      <c r="BC147" s="27"/>
      <c r="BD147" s="27"/>
      <c r="BE147" s="27"/>
      <c r="BF147" s="27"/>
      <c r="BG147" s="27"/>
      <c r="BH147" s="27"/>
      <c r="BI147" s="27"/>
      <c r="BJ147" s="27"/>
      <c r="BK147" s="27"/>
      <c r="BL147" s="27"/>
      <c r="BM147" s="27"/>
      <c r="BN147" s="27"/>
      <c r="BO147" s="27"/>
      <c r="BP147" s="27"/>
      <c r="BQ147" s="27"/>
      <c r="BR147" s="27"/>
      <c r="BS147" s="27"/>
      <c r="BT147" s="27"/>
      <c r="BU147" s="27"/>
      <c r="BV147" s="27"/>
      <c r="BW147" s="27"/>
      <c r="BX147" s="27"/>
      <c r="BY147" s="27"/>
      <c r="BZ147" s="27"/>
      <c r="CA147" s="27"/>
      <c r="CB147" s="27"/>
      <c r="CC147" s="27"/>
      <c r="CD147" s="27"/>
      <c r="CE147" s="27"/>
      <c r="CF147" s="27"/>
      <c r="CG147" s="27"/>
      <c r="CH147" s="27"/>
      <c r="CI147" s="27"/>
      <c r="CJ147" s="27"/>
      <c r="CK147" s="27"/>
      <c r="CL147" s="27"/>
      <c r="CM147" s="27"/>
      <c r="CN147" s="27"/>
      <c r="CO147" s="27"/>
      <c r="CP147" s="27"/>
      <c r="CQ147" s="27"/>
      <c r="CR147" s="27"/>
      <c r="CS147" s="27"/>
      <c r="CT147" s="27"/>
      <c r="CU147" s="27"/>
      <c r="CV147" s="27"/>
      <c r="CW147" s="27"/>
      <c r="CX147" s="27"/>
      <c r="CY147" s="27"/>
      <c r="CZ147" s="27"/>
      <c r="DA147" s="27"/>
      <c r="DB147" s="27"/>
      <c r="DC147" s="27"/>
      <c r="DD147" s="27"/>
      <c r="DE147" s="27"/>
      <c r="DF147" s="27"/>
      <c r="DG147" s="27"/>
      <c r="DH147" s="27"/>
      <c r="DI147" s="27"/>
      <c r="DJ147" s="27"/>
      <c r="DK147" s="27"/>
      <c r="DL147" s="27"/>
      <c r="DM147" s="27"/>
      <c r="DN147" s="27"/>
      <c r="DO147" s="27"/>
      <c r="DP147" s="27"/>
      <c r="DQ147" s="27"/>
      <c r="DR147" s="27"/>
      <c r="DS147" s="27"/>
      <c r="DT147" s="27"/>
      <c r="DU147" s="27"/>
      <c r="DV147" s="27"/>
      <c r="DW147" s="27"/>
      <c r="DX147" s="27"/>
      <c r="DY147" s="27"/>
      <c r="DZ147" s="27"/>
    </row>
    <row r="148" spans="1:130" outlineLevel="1">
      <c r="A148" s="18">
        <f t="shared" si="5"/>
        <v>62</v>
      </c>
      <c r="B148" s="18" t="s">
        <v>9</v>
      </c>
      <c r="C148" s="116" t="s">
        <v>513</v>
      </c>
      <c r="D148" s="196"/>
      <c r="E148" s="196"/>
      <c r="F148" s="196"/>
      <c r="G148" s="486"/>
      <c r="H148" s="18" t="s">
        <v>10</v>
      </c>
      <c r="I148" s="116" t="s">
        <v>2086</v>
      </c>
      <c r="J148" s="115"/>
      <c r="K148" s="297" t="s">
        <v>811</v>
      </c>
      <c r="L148" s="297" t="s">
        <v>343</v>
      </c>
      <c r="M148" s="297" t="s">
        <v>1955</v>
      </c>
      <c r="N148" s="297" t="s">
        <v>2545</v>
      </c>
      <c r="O148" s="297" t="s">
        <v>2546</v>
      </c>
      <c r="P148" s="29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c r="AS148" s="27"/>
      <c r="AT148" s="27"/>
      <c r="AU148" s="27"/>
      <c r="AV148" s="27"/>
      <c r="AW148" s="27"/>
      <c r="AX148" s="27"/>
      <c r="AY148" s="27"/>
      <c r="AZ148" s="27"/>
      <c r="BA148" s="27"/>
      <c r="BB148" s="27"/>
      <c r="BC148" s="27"/>
      <c r="BD148" s="27"/>
      <c r="BE148" s="27"/>
      <c r="BF148" s="27"/>
      <c r="BG148" s="27"/>
      <c r="BH148" s="27"/>
      <c r="BI148" s="27"/>
      <c r="BJ148" s="27"/>
      <c r="BK148" s="27"/>
      <c r="BL148" s="27"/>
      <c r="BM148" s="27"/>
      <c r="BN148" s="27"/>
      <c r="BO148" s="27"/>
      <c r="BP148" s="27"/>
      <c r="BQ148" s="27"/>
      <c r="BR148" s="27"/>
      <c r="BS148" s="27"/>
      <c r="BT148" s="27"/>
      <c r="BU148" s="27"/>
      <c r="BV148" s="27"/>
      <c r="BW148" s="27"/>
      <c r="BX148" s="27"/>
      <c r="BY148" s="27"/>
      <c r="BZ148" s="27"/>
      <c r="CA148" s="27"/>
      <c r="CB148" s="27"/>
      <c r="CC148" s="27"/>
      <c r="CD148" s="27"/>
      <c r="CE148" s="27"/>
      <c r="CF148" s="27"/>
      <c r="CG148" s="27"/>
      <c r="CH148" s="27"/>
      <c r="CI148" s="27"/>
      <c r="CJ148" s="27"/>
      <c r="CK148" s="27"/>
      <c r="CL148" s="27"/>
      <c r="CM148" s="27"/>
      <c r="CN148" s="27"/>
      <c r="CO148" s="27"/>
      <c r="CP148" s="27"/>
      <c r="CQ148" s="27"/>
      <c r="CR148" s="27"/>
      <c r="CS148" s="27"/>
      <c r="CT148" s="27"/>
      <c r="CU148" s="27"/>
      <c r="CV148" s="27"/>
      <c r="CW148" s="27"/>
      <c r="CX148" s="27"/>
      <c r="CY148" s="27"/>
      <c r="CZ148" s="27"/>
      <c r="DA148" s="27"/>
      <c r="DB148" s="27"/>
      <c r="DC148" s="27"/>
      <c r="DD148" s="27"/>
      <c r="DE148" s="27"/>
      <c r="DF148" s="27"/>
      <c r="DG148" s="27"/>
      <c r="DH148" s="27"/>
      <c r="DI148" s="27"/>
      <c r="DJ148" s="27"/>
      <c r="DK148" s="27"/>
      <c r="DL148" s="27"/>
      <c r="DM148" s="27"/>
      <c r="DN148" s="27"/>
      <c r="DO148" s="27"/>
      <c r="DP148" s="27"/>
      <c r="DQ148" s="27"/>
      <c r="DR148" s="27"/>
      <c r="DS148" s="27"/>
      <c r="DT148" s="27"/>
      <c r="DU148" s="27"/>
      <c r="DV148" s="27"/>
      <c r="DW148" s="27"/>
      <c r="DX148" s="27"/>
      <c r="DY148" s="27"/>
      <c r="DZ148" s="27"/>
    </row>
    <row r="149" spans="1:130" outlineLevel="1">
      <c r="A149" s="18">
        <f t="shared" si="5"/>
        <v>62</v>
      </c>
      <c r="B149" s="18" t="s">
        <v>9</v>
      </c>
      <c r="C149" s="116" t="s">
        <v>513</v>
      </c>
      <c r="D149" s="196"/>
      <c r="E149" s="196"/>
      <c r="F149" s="196"/>
      <c r="G149" s="486"/>
      <c r="H149" s="18" t="s">
        <v>10</v>
      </c>
      <c r="I149" s="116" t="s">
        <v>2085</v>
      </c>
      <c r="J149" s="115"/>
      <c r="K149" s="297" t="s">
        <v>1960</v>
      </c>
      <c r="L149" s="297" t="s">
        <v>2442</v>
      </c>
      <c r="M149" s="297"/>
      <c r="N149" s="297"/>
      <c r="O149" s="297"/>
      <c r="P149" s="29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c r="BE149" s="27"/>
      <c r="BF149" s="27"/>
      <c r="BG149" s="27"/>
      <c r="BH149" s="27"/>
      <c r="BI149" s="27"/>
      <c r="BJ149" s="27"/>
      <c r="BK149" s="27"/>
      <c r="BL149" s="27"/>
      <c r="BM149" s="27"/>
      <c r="BN149" s="27"/>
      <c r="BO149" s="27"/>
      <c r="BP149" s="27"/>
      <c r="BQ149" s="27"/>
      <c r="BR149" s="27"/>
      <c r="BS149" s="27"/>
      <c r="BT149" s="27"/>
      <c r="BU149" s="27"/>
      <c r="BV149" s="27"/>
      <c r="BW149" s="27"/>
      <c r="BX149" s="27"/>
      <c r="BY149" s="27"/>
      <c r="BZ149" s="27"/>
      <c r="CA149" s="27"/>
      <c r="CB149" s="27"/>
      <c r="CC149" s="27"/>
      <c r="CD149" s="27"/>
      <c r="CE149" s="27"/>
      <c r="CF149" s="27"/>
      <c r="CG149" s="27"/>
      <c r="CH149" s="27"/>
      <c r="CI149" s="27"/>
      <c r="CJ149" s="27"/>
      <c r="CK149" s="27"/>
      <c r="CL149" s="27"/>
      <c r="CM149" s="27"/>
      <c r="CN149" s="27"/>
      <c r="CO149" s="27"/>
      <c r="CP149" s="27"/>
      <c r="CQ149" s="27"/>
      <c r="CR149" s="27"/>
      <c r="CS149" s="27"/>
      <c r="CT149" s="27"/>
      <c r="CU149" s="27"/>
      <c r="CV149" s="27"/>
      <c r="CW149" s="27"/>
      <c r="CX149" s="27"/>
      <c r="CY149" s="27"/>
      <c r="CZ149" s="27"/>
      <c r="DA149" s="27"/>
      <c r="DB149" s="27"/>
      <c r="DC149" s="27"/>
      <c r="DD149" s="27"/>
      <c r="DE149" s="27"/>
      <c r="DF149" s="27"/>
      <c r="DG149" s="27"/>
      <c r="DH149" s="27"/>
      <c r="DI149" s="27"/>
      <c r="DJ149" s="27"/>
      <c r="DK149" s="27"/>
      <c r="DL149" s="27"/>
      <c r="DM149" s="27"/>
      <c r="DN149" s="27"/>
      <c r="DO149" s="27"/>
      <c r="DP149" s="27"/>
      <c r="DQ149" s="27"/>
      <c r="DR149" s="27"/>
      <c r="DS149" s="27"/>
      <c r="DT149" s="27"/>
      <c r="DU149" s="27"/>
      <c r="DV149" s="27"/>
      <c r="DW149" s="27"/>
      <c r="DX149" s="27"/>
      <c r="DY149" s="27"/>
      <c r="DZ149" s="27"/>
    </row>
    <row r="150" spans="1:130" outlineLevel="1">
      <c r="A150" s="18">
        <f t="shared" si="5"/>
        <v>62</v>
      </c>
      <c r="B150" s="18" t="s">
        <v>9</v>
      </c>
      <c r="C150" s="116" t="s">
        <v>513</v>
      </c>
      <c r="D150" s="196"/>
      <c r="E150" s="196"/>
      <c r="F150" s="196"/>
      <c r="G150" s="486"/>
      <c r="H150" s="18" t="s">
        <v>10</v>
      </c>
      <c r="I150" s="116" t="s">
        <v>2087</v>
      </c>
      <c r="J150" s="115"/>
      <c r="K150" s="297" t="s">
        <v>1956</v>
      </c>
      <c r="L150" s="297" t="s">
        <v>2217</v>
      </c>
      <c r="M150" s="297"/>
      <c r="N150" s="297"/>
      <c r="O150" s="297"/>
      <c r="P150" s="29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c r="BE150" s="27"/>
      <c r="BF150" s="27"/>
      <c r="BG150" s="27"/>
      <c r="BH150" s="27"/>
      <c r="BI150" s="27"/>
      <c r="BJ150" s="27"/>
      <c r="BK150" s="27"/>
      <c r="BL150" s="27"/>
      <c r="BM150" s="27"/>
      <c r="BN150" s="27"/>
      <c r="BO150" s="27"/>
      <c r="BP150" s="27"/>
      <c r="BQ150" s="27"/>
      <c r="BR150" s="27"/>
      <c r="BS150" s="27"/>
      <c r="BT150" s="27"/>
      <c r="BU150" s="27"/>
      <c r="BV150" s="27"/>
      <c r="BW150" s="27"/>
      <c r="BX150" s="27"/>
      <c r="BY150" s="27"/>
      <c r="BZ150" s="27"/>
      <c r="CA150" s="27"/>
      <c r="CB150" s="27"/>
      <c r="CC150" s="27"/>
      <c r="CD150" s="27"/>
      <c r="CE150" s="27"/>
      <c r="CF150" s="27"/>
      <c r="CG150" s="27"/>
      <c r="CH150" s="27"/>
      <c r="CI150" s="27"/>
      <c r="CJ150" s="27"/>
      <c r="CK150" s="27"/>
      <c r="CL150" s="27"/>
      <c r="CM150" s="27"/>
      <c r="CN150" s="27"/>
      <c r="CO150" s="27"/>
      <c r="CP150" s="27"/>
      <c r="CQ150" s="27"/>
      <c r="CR150" s="27"/>
      <c r="CS150" s="27"/>
      <c r="CT150" s="27"/>
      <c r="CU150" s="27"/>
      <c r="CV150" s="27"/>
      <c r="CW150" s="27"/>
      <c r="CX150" s="27"/>
      <c r="CY150" s="27"/>
      <c r="CZ150" s="27"/>
      <c r="DA150" s="27"/>
      <c r="DB150" s="27"/>
      <c r="DC150" s="27"/>
      <c r="DD150" s="27"/>
      <c r="DE150" s="27"/>
      <c r="DF150" s="27"/>
      <c r="DG150" s="27"/>
      <c r="DH150" s="27"/>
      <c r="DI150" s="27"/>
      <c r="DJ150" s="27"/>
      <c r="DK150" s="27"/>
      <c r="DL150" s="27"/>
      <c r="DM150" s="27"/>
      <c r="DN150" s="27"/>
      <c r="DO150" s="27"/>
      <c r="DP150" s="27"/>
      <c r="DQ150" s="27"/>
      <c r="DR150" s="27"/>
      <c r="DS150" s="27"/>
      <c r="DT150" s="27"/>
      <c r="DU150" s="27"/>
      <c r="DV150" s="27"/>
      <c r="DW150" s="27"/>
      <c r="DX150" s="27"/>
      <c r="DY150" s="27"/>
      <c r="DZ150" s="27"/>
    </row>
    <row r="151" spans="1:130" outlineLevel="1">
      <c r="A151" s="18">
        <f t="shared" si="5"/>
        <v>62</v>
      </c>
      <c r="B151" s="18" t="s">
        <v>9</v>
      </c>
      <c r="C151" s="116" t="s">
        <v>513</v>
      </c>
      <c r="D151" s="196"/>
      <c r="E151" s="196"/>
      <c r="F151" s="196"/>
      <c r="G151" s="486"/>
      <c r="H151" s="18" t="s">
        <v>10</v>
      </c>
      <c r="I151" s="116" t="s">
        <v>2090</v>
      </c>
      <c r="J151" s="115"/>
      <c r="K151" s="297" t="s">
        <v>368</v>
      </c>
      <c r="L151" s="297"/>
      <c r="M151" s="297"/>
      <c r="N151" s="297"/>
      <c r="O151" s="297"/>
      <c r="P151" s="29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c r="AS151" s="27"/>
      <c r="AT151" s="27"/>
      <c r="AU151" s="27"/>
      <c r="AV151" s="27"/>
      <c r="AW151" s="27"/>
      <c r="AX151" s="27"/>
      <c r="AY151" s="27"/>
      <c r="AZ151" s="27"/>
      <c r="BA151" s="27"/>
      <c r="BB151" s="27"/>
      <c r="BC151" s="27"/>
      <c r="BD151" s="27"/>
      <c r="BE151" s="27"/>
      <c r="BF151" s="27"/>
      <c r="BG151" s="27"/>
      <c r="BH151" s="27"/>
      <c r="BI151" s="27"/>
      <c r="BJ151" s="27"/>
      <c r="BK151" s="27"/>
      <c r="BL151" s="27"/>
      <c r="BM151" s="27"/>
      <c r="BN151" s="27"/>
      <c r="BO151" s="27"/>
      <c r="BP151" s="27"/>
      <c r="BQ151" s="27"/>
      <c r="BR151" s="27"/>
      <c r="BS151" s="27"/>
      <c r="BT151" s="27"/>
      <c r="BU151" s="27"/>
      <c r="BV151" s="27"/>
      <c r="BW151" s="27"/>
      <c r="BX151" s="27"/>
      <c r="BY151" s="27"/>
      <c r="BZ151" s="27"/>
      <c r="CA151" s="27"/>
      <c r="CB151" s="27"/>
      <c r="CC151" s="27"/>
      <c r="CD151" s="27"/>
      <c r="CE151" s="27"/>
      <c r="CF151" s="27"/>
      <c r="CG151" s="27"/>
      <c r="CH151" s="27"/>
      <c r="CI151" s="27"/>
      <c r="CJ151" s="27"/>
      <c r="CK151" s="27"/>
      <c r="CL151" s="27"/>
      <c r="CM151" s="27"/>
      <c r="CN151" s="27"/>
      <c r="CO151" s="27"/>
      <c r="CP151" s="27"/>
      <c r="CQ151" s="27"/>
      <c r="CR151" s="27"/>
      <c r="CS151" s="27"/>
      <c r="CT151" s="27"/>
      <c r="CU151" s="27"/>
      <c r="CV151" s="27"/>
      <c r="CW151" s="27"/>
      <c r="CX151" s="27"/>
      <c r="CY151" s="27"/>
      <c r="CZ151" s="27"/>
      <c r="DA151" s="27"/>
      <c r="DB151" s="27"/>
      <c r="DC151" s="27"/>
      <c r="DD151" s="27"/>
      <c r="DE151" s="27"/>
      <c r="DF151" s="27"/>
      <c r="DG151" s="27"/>
      <c r="DH151" s="27"/>
      <c r="DI151" s="27"/>
      <c r="DJ151" s="27"/>
      <c r="DK151" s="27"/>
      <c r="DL151" s="27"/>
      <c r="DM151" s="27"/>
      <c r="DN151" s="27"/>
      <c r="DO151" s="27"/>
      <c r="DP151" s="27"/>
      <c r="DQ151" s="27"/>
      <c r="DR151" s="27"/>
      <c r="DS151" s="27"/>
      <c r="DT151" s="27"/>
      <c r="DU151" s="27"/>
      <c r="DV151" s="27"/>
      <c r="DW151" s="27"/>
      <c r="DX151" s="27"/>
      <c r="DY151" s="27"/>
      <c r="DZ151" s="27"/>
    </row>
    <row r="152" spans="1:130" outlineLevel="1">
      <c r="A152" s="18">
        <f t="shared" si="5"/>
        <v>62</v>
      </c>
      <c r="B152" s="18" t="s">
        <v>9</v>
      </c>
      <c r="C152" s="116" t="s">
        <v>513</v>
      </c>
      <c r="D152" s="196"/>
      <c r="E152" s="196"/>
      <c r="F152" s="196"/>
      <c r="G152" s="486"/>
      <c r="H152" s="18" t="s">
        <v>10</v>
      </c>
      <c r="I152" s="116" t="s">
        <v>2089</v>
      </c>
      <c r="J152" s="115"/>
      <c r="K152" s="297" t="s">
        <v>1957</v>
      </c>
      <c r="L152" s="297" t="s">
        <v>1958</v>
      </c>
      <c r="M152" s="297" t="s">
        <v>1839</v>
      </c>
      <c r="N152" s="297" t="s">
        <v>1840</v>
      </c>
      <c r="O152" s="297" t="s">
        <v>1841</v>
      </c>
      <c r="P152" s="29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c r="BE152" s="27"/>
      <c r="BF152" s="27"/>
      <c r="BG152" s="27"/>
      <c r="BH152" s="27"/>
      <c r="BI152" s="27"/>
      <c r="BJ152" s="27"/>
      <c r="BK152" s="27"/>
      <c r="BL152" s="27"/>
      <c r="BM152" s="27"/>
      <c r="BN152" s="27"/>
      <c r="BO152" s="27"/>
      <c r="BP152" s="27"/>
      <c r="BQ152" s="27"/>
      <c r="BR152" s="27"/>
      <c r="BS152" s="27"/>
      <c r="BT152" s="27"/>
      <c r="BU152" s="27"/>
      <c r="BV152" s="27"/>
      <c r="BW152" s="27"/>
      <c r="BX152" s="27"/>
      <c r="BY152" s="27"/>
      <c r="BZ152" s="27"/>
      <c r="CA152" s="27"/>
      <c r="CB152" s="27"/>
      <c r="CC152" s="27"/>
      <c r="CD152" s="27"/>
      <c r="CE152" s="27"/>
      <c r="CF152" s="27"/>
      <c r="CG152" s="27"/>
      <c r="CH152" s="27"/>
      <c r="CI152" s="27"/>
      <c r="CJ152" s="27"/>
      <c r="CK152" s="27"/>
      <c r="CL152" s="27"/>
      <c r="CM152" s="27"/>
      <c r="CN152" s="27"/>
      <c r="CO152" s="27"/>
      <c r="CP152" s="27"/>
      <c r="CQ152" s="27"/>
      <c r="CR152" s="27"/>
      <c r="CS152" s="27"/>
      <c r="CT152" s="27"/>
      <c r="CU152" s="27"/>
      <c r="CV152" s="27"/>
      <c r="CW152" s="27"/>
      <c r="CX152" s="27"/>
      <c r="CY152" s="27"/>
      <c r="CZ152" s="27"/>
      <c r="DA152" s="27"/>
      <c r="DB152" s="27"/>
      <c r="DC152" s="27"/>
      <c r="DD152" s="27"/>
      <c r="DE152" s="27"/>
      <c r="DF152" s="27"/>
      <c r="DG152" s="27"/>
      <c r="DH152" s="27"/>
      <c r="DI152" s="27"/>
      <c r="DJ152" s="27"/>
      <c r="DK152" s="27"/>
      <c r="DL152" s="27"/>
      <c r="DM152" s="27"/>
      <c r="DN152" s="27"/>
      <c r="DO152" s="27"/>
      <c r="DP152" s="27"/>
      <c r="DQ152" s="27"/>
      <c r="DR152" s="27"/>
      <c r="DS152" s="27"/>
      <c r="DT152" s="27"/>
      <c r="DU152" s="27"/>
      <c r="DV152" s="27"/>
      <c r="DW152" s="27"/>
      <c r="DX152" s="27"/>
      <c r="DY152" s="27"/>
      <c r="DZ152" s="27"/>
    </row>
    <row r="153" spans="1:130" outlineLevel="1">
      <c r="A153" s="18">
        <f t="shared" si="5"/>
        <v>62</v>
      </c>
      <c r="B153" s="18" t="s">
        <v>9</v>
      </c>
      <c r="C153" s="116" t="s">
        <v>513</v>
      </c>
      <c r="D153" s="196"/>
      <c r="E153" s="196"/>
      <c r="F153" s="196"/>
      <c r="G153" s="486"/>
      <c r="H153" s="18" t="s">
        <v>10</v>
      </c>
      <c r="I153" s="116" t="s">
        <v>2088</v>
      </c>
      <c r="J153" s="115"/>
      <c r="K153" s="297" t="s">
        <v>368</v>
      </c>
      <c r="L153" s="297"/>
      <c r="M153" s="297"/>
      <c r="N153" s="297"/>
      <c r="O153" s="297"/>
      <c r="P153" s="29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c r="AS153" s="27"/>
      <c r="AT153" s="27"/>
      <c r="AU153" s="27"/>
      <c r="AV153" s="27"/>
      <c r="AW153" s="27"/>
      <c r="AX153" s="27"/>
      <c r="AY153" s="27"/>
      <c r="AZ153" s="27"/>
      <c r="BA153" s="27"/>
      <c r="BB153" s="27"/>
      <c r="BC153" s="27"/>
      <c r="BD153" s="27"/>
      <c r="BE153" s="27"/>
      <c r="BF153" s="27"/>
      <c r="BG153" s="27"/>
      <c r="BH153" s="27"/>
      <c r="BI153" s="27"/>
      <c r="BJ153" s="27"/>
      <c r="BK153" s="27"/>
      <c r="BL153" s="27"/>
      <c r="BM153" s="27"/>
      <c r="BN153" s="27"/>
      <c r="BO153" s="27"/>
      <c r="BP153" s="27"/>
      <c r="BQ153" s="27"/>
      <c r="BR153" s="27"/>
      <c r="BS153" s="27"/>
      <c r="BT153" s="27"/>
      <c r="BU153" s="27"/>
      <c r="BV153" s="27"/>
      <c r="BW153" s="27"/>
      <c r="BX153" s="27"/>
      <c r="BY153" s="27"/>
      <c r="BZ153" s="27"/>
      <c r="CA153" s="27"/>
      <c r="CB153" s="27"/>
      <c r="CC153" s="27"/>
      <c r="CD153" s="27"/>
      <c r="CE153" s="27"/>
      <c r="CF153" s="27"/>
      <c r="CG153" s="27"/>
      <c r="CH153" s="27"/>
      <c r="CI153" s="27"/>
      <c r="CJ153" s="27"/>
      <c r="CK153" s="27"/>
      <c r="CL153" s="27"/>
      <c r="CM153" s="27"/>
      <c r="CN153" s="27"/>
      <c r="CO153" s="27"/>
      <c r="CP153" s="27"/>
      <c r="CQ153" s="27"/>
      <c r="CR153" s="27"/>
      <c r="CS153" s="27"/>
      <c r="CT153" s="27"/>
      <c r="CU153" s="27"/>
      <c r="CV153" s="27"/>
      <c r="CW153" s="27"/>
      <c r="CX153" s="27"/>
      <c r="CY153" s="27"/>
      <c r="CZ153" s="27"/>
      <c r="DA153" s="27"/>
      <c r="DB153" s="27"/>
      <c r="DC153" s="27"/>
      <c r="DD153" s="27"/>
      <c r="DE153" s="27"/>
      <c r="DF153" s="27"/>
      <c r="DG153" s="27"/>
      <c r="DH153" s="27"/>
      <c r="DI153" s="27"/>
      <c r="DJ153" s="27"/>
      <c r="DK153" s="27"/>
      <c r="DL153" s="27"/>
      <c r="DM153" s="27"/>
      <c r="DN153" s="27"/>
      <c r="DO153" s="27"/>
      <c r="DP153" s="27"/>
      <c r="DQ153" s="27"/>
      <c r="DR153" s="27"/>
      <c r="DS153" s="27"/>
      <c r="DT153" s="27"/>
      <c r="DU153" s="27"/>
      <c r="DV153" s="27"/>
      <c r="DW153" s="27"/>
      <c r="DX153" s="27"/>
      <c r="DY153" s="27"/>
      <c r="DZ153" s="27"/>
    </row>
    <row r="154" spans="1:130" outlineLevel="1">
      <c r="A154" s="18">
        <f t="shared" si="5"/>
        <v>62</v>
      </c>
      <c r="B154" s="18" t="s">
        <v>9</v>
      </c>
      <c r="C154" s="116" t="s">
        <v>513</v>
      </c>
      <c r="D154" s="196"/>
      <c r="E154" s="196"/>
      <c r="F154" s="196"/>
      <c r="G154" s="486"/>
      <c r="H154" s="18" t="s">
        <v>10</v>
      </c>
      <c r="I154" s="116" t="s">
        <v>2549</v>
      </c>
      <c r="J154" s="115"/>
      <c r="K154" s="297" t="s">
        <v>368</v>
      </c>
      <c r="L154" s="297"/>
      <c r="M154" s="297"/>
      <c r="N154" s="297"/>
      <c r="O154" s="297"/>
      <c r="P154" s="29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c r="AS154" s="27"/>
      <c r="AT154" s="27"/>
      <c r="AU154" s="27"/>
      <c r="AV154" s="27"/>
      <c r="AW154" s="27"/>
      <c r="AX154" s="27"/>
      <c r="AY154" s="27"/>
      <c r="AZ154" s="27"/>
      <c r="BA154" s="27"/>
      <c r="BB154" s="27"/>
      <c r="BC154" s="27"/>
      <c r="BD154" s="27"/>
      <c r="BE154" s="27"/>
      <c r="BF154" s="27"/>
      <c r="BG154" s="27"/>
      <c r="BH154" s="27"/>
      <c r="BI154" s="27"/>
      <c r="BJ154" s="27"/>
      <c r="BK154" s="27"/>
      <c r="BL154" s="27"/>
      <c r="BM154" s="27"/>
      <c r="BN154" s="27"/>
      <c r="BO154" s="27"/>
      <c r="BP154" s="27"/>
      <c r="BQ154" s="27"/>
      <c r="BR154" s="27"/>
      <c r="BS154" s="27"/>
      <c r="BT154" s="27"/>
      <c r="BU154" s="27"/>
      <c r="BV154" s="27"/>
      <c r="BW154" s="27"/>
      <c r="BX154" s="27"/>
      <c r="BY154" s="27"/>
      <c r="BZ154" s="27"/>
      <c r="CA154" s="27"/>
      <c r="CB154" s="27"/>
      <c r="CC154" s="27"/>
      <c r="CD154" s="27"/>
      <c r="CE154" s="27"/>
      <c r="CF154" s="27"/>
      <c r="CG154" s="27"/>
      <c r="CH154" s="27"/>
      <c r="CI154" s="27"/>
      <c r="CJ154" s="27"/>
      <c r="CK154" s="27"/>
      <c r="CL154" s="27"/>
      <c r="CM154" s="27"/>
      <c r="CN154" s="27"/>
      <c r="CO154" s="27"/>
      <c r="CP154" s="27"/>
      <c r="CQ154" s="27"/>
      <c r="CR154" s="27"/>
      <c r="CS154" s="27"/>
      <c r="CT154" s="27"/>
      <c r="CU154" s="27"/>
      <c r="CV154" s="27"/>
      <c r="CW154" s="27"/>
      <c r="CX154" s="27"/>
      <c r="CY154" s="27"/>
      <c r="CZ154" s="27"/>
      <c r="DA154" s="27"/>
      <c r="DB154" s="27"/>
      <c r="DC154" s="27"/>
      <c r="DD154" s="27"/>
      <c r="DE154" s="27"/>
      <c r="DF154" s="27"/>
      <c r="DG154" s="27"/>
      <c r="DH154" s="27"/>
      <c r="DI154" s="27"/>
      <c r="DJ154" s="27"/>
      <c r="DK154" s="27"/>
      <c r="DL154" s="27"/>
      <c r="DM154" s="27"/>
      <c r="DN154" s="27"/>
      <c r="DO154" s="27"/>
      <c r="DP154" s="27"/>
      <c r="DQ154" s="27"/>
      <c r="DR154" s="27"/>
      <c r="DS154" s="27"/>
      <c r="DT154" s="27"/>
      <c r="DU154" s="27"/>
      <c r="DV154" s="27"/>
      <c r="DW154" s="27"/>
      <c r="DX154" s="27"/>
      <c r="DY154" s="27"/>
      <c r="DZ154" s="27"/>
    </row>
    <row r="155" spans="1:130" outlineLevel="1">
      <c r="A155" s="18">
        <f t="shared" si="5"/>
        <v>62</v>
      </c>
      <c r="B155" s="18" t="s">
        <v>9</v>
      </c>
      <c r="C155" s="116" t="s">
        <v>513</v>
      </c>
      <c r="D155" s="196"/>
      <c r="E155" s="196"/>
      <c r="F155" s="196"/>
      <c r="G155" s="486"/>
      <c r="H155" s="18" t="s">
        <v>10</v>
      </c>
      <c r="I155" s="116" t="s">
        <v>2091</v>
      </c>
      <c r="J155" s="115"/>
      <c r="K155" s="297" t="s">
        <v>811</v>
      </c>
      <c r="L155" s="297"/>
      <c r="M155" s="297"/>
      <c r="N155" s="297"/>
      <c r="O155" s="297"/>
      <c r="P155" s="29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c r="BE155" s="27"/>
      <c r="BF155" s="27"/>
      <c r="BG155" s="27"/>
      <c r="BH155" s="27"/>
      <c r="BI155" s="27"/>
      <c r="BJ155" s="27"/>
      <c r="BK155" s="27"/>
      <c r="BL155" s="27"/>
      <c r="BM155" s="27"/>
      <c r="BN155" s="27"/>
      <c r="BO155" s="27"/>
      <c r="BP155" s="27"/>
      <c r="BQ155" s="27"/>
      <c r="BR155" s="27"/>
      <c r="BS155" s="27"/>
      <c r="BT155" s="27"/>
      <c r="BU155" s="27"/>
      <c r="BV155" s="27"/>
      <c r="BW155" s="27"/>
      <c r="BX155" s="27"/>
      <c r="BY155" s="27"/>
      <c r="BZ155" s="27"/>
      <c r="CA155" s="27"/>
      <c r="CB155" s="27"/>
      <c r="CC155" s="27"/>
      <c r="CD155" s="27"/>
      <c r="CE155" s="27"/>
      <c r="CF155" s="27"/>
      <c r="CG155" s="27"/>
      <c r="CH155" s="27"/>
      <c r="CI155" s="27"/>
      <c r="CJ155" s="27"/>
      <c r="CK155" s="27"/>
      <c r="CL155" s="27"/>
      <c r="CM155" s="27"/>
      <c r="CN155" s="27"/>
      <c r="CO155" s="27"/>
      <c r="CP155" s="27"/>
      <c r="CQ155" s="27"/>
      <c r="CR155" s="27"/>
      <c r="CS155" s="27"/>
      <c r="CT155" s="27"/>
      <c r="CU155" s="27"/>
      <c r="CV155" s="27"/>
      <c r="CW155" s="27"/>
      <c r="CX155" s="27"/>
      <c r="CY155" s="27"/>
      <c r="CZ155" s="27"/>
      <c r="DA155" s="27"/>
      <c r="DB155" s="27"/>
      <c r="DC155" s="27"/>
      <c r="DD155" s="27"/>
      <c r="DE155" s="27"/>
      <c r="DF155" s="27"/>
      <c r="DG155" s="27"/>
      <c r="DH155" s="27"/>
      <c r="DI155" s="27"/>
      <c r="DJ155" s="27"/>
      <c r="DK155" s="27"/>
      <c r="DL155" s="27"/>
      <c r="DM155" s="27"/>
      <c r="DN155" s="27"/>
      <c r="DO155" s="27"/>
      <c r="DP155" s="27"/>
      <c r="DQ155" s="27"/>
      <c r="DR155" s="27"/>
      <c r="DS155" s="27"/>
      <c r="DT155" s="27"/>
      <c r="DU155" s="27"/>
      <c r="DV155" s="27"/>
      <c r="DW155" s="27"/>
      <c r="DX155" s="27"/>
      <c r="DY155" s="27"/>
      <c r="DZ155" s="27"/>
    </row>
    <row r="156" spans="1:130" outlineLevel="1">
      <c r="A156" s="18">
        <f t="shared" si="5"/>
        <v>62</v>
      </c>
      <c r="B156" s="18" t="s">
        <v>9</v>
      </c>
      <c r="C156" s="116" t="s">
        <v>513</v>
      </c>
      <c r="D156" s="196"/>
      <c r="E156" s="196"/>
      <c r="F156" s="196"/>
      <c r="G156" s="486"/>
      <c r="H156" s="18" t="s">
        <v>10</v>
      </c>
      <c r="I156" s="116" t="s">
        <v>2122</v>
      </c>
      <c r="J156" s="115"/>
      <c r="K156" s="297" t="s">
        <v>2123</v>
      </c>
      <c r="L156" s="297"/>
      <c r="M156" s="297"/>
      <c r="N156" s="297"/>
      <c r="O156" s="297"/>
      <c r="P156" s="29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c r="AS156" s="27"/>
      <c r="AT156" s="27"/>
      <c r="AU156" s="27"/>
      <c r="AV156" s="27"/>
      <c r="AW156" s="27"/>
      <c r="AX156" s="27"/>
      <c r="AY156" s="27"/>
      <c r="AZ156" s="27"/>
      <c r="BA156" s="27"/>
      <c r="BB156" s="27"/>
      <c r="BC156" s="27"/>
      <c r="BD156" s="27"/>
      <c r="BE156" s="27"/>
      <c r="BF156" s="27"/>
      <c r="BG156" s="27"/>
      <c r="BH156" s="27"/>
      <c r="BI156" s="27"/>
      <c r="BJ156" s="27"/>
      <c r="BK156" s="27"/>
      <c r="BL156" s="27"/>
      <c r="BM156" s="27"/>
      <c r="BN156" s="27"/>
      <c r="BO156" s="27"/>
      <c r="BP156" s="27"/>
      <c r="BQ156" s="27"/>
      <c r="BR156" s="27"/>
      <c r="BS156" s="27"/>
      <c r="BT156" s="27"/>
      <c r="BU156" s="27"/>
      <c r="BV156" s="27"/>
      <c r="BW156" s="27"/>
      <c r="BX156" s="27"/>
      <c r="BY156" s="27"/>
      <c r="BZ156" s="27"/>
      <c r="CA156" s="27"/>
      <c r="CB156" s="27"/>
      <c r="CC156" s="27"/>
      <c r="CD156" s="27"/>
      <c r="CE156" s="27"/>
      <c r="CF156" s="27"/>
      <c r="CG156" s="27"/>
      <c r="CH156" s="27"/>
      <c r="CI156" s="27"/>
      <c r="CJ156" s="27"/>
      <c r="CK156" s="27"/>
      <c r="CL156" s="27"/>
      <c r="CM156" s="27"/>
      <c r="CN156" s="27"/>
      <c r="CO156" s="27"/>
      <c r="CP156" s="27"/>
      <c r="CQ156" s="27"/>
      <c r="CR156" s="27"/>
      <c r="CS156" s="27"/>
      <c r="CT156" s="27"/>
      <c r="CU156" s="27"/>
      <c r="CV156" s="27"/>
      <c r="CW156" s="27"/>
      <c r="CX156" s="27"/>
      <c r="CY156" s="27"/>
      <c r="CZ156" s="27"/>
      <c r="DA156" s="27"/>
      <c r="DB156" s="27"/>
      <c r="DC156" s="27"/>
      <c r="DD156" s="27"/>
      <c r="DE156" s="27"/>
      <c r="DF156" s="27"/>
      <c r="DG156" s="27"/>
      <c r="DH156" s="27"/>
      <c r="DI156" s="27"/>
      <c r="DJ156" s="27"/>
      <c r="DK156" s="27"/>
      <c r="DL156" s="27"/>
      <c r="DM156" s="27"/>
      <c r="DN156" s="27"/>
      <c r="DO156" s="27"/>
      <c r="DP156" s="27"/>
      <c r="DQ156" s="27"/>
      <c r="DR156" s="27"/>
      <c r="DS156" s="27"/>
      <c r="DT156" s="27"/>
      <c r="DU156" s="27"/>
      <c r="DV156" s="27"/>
      <c r="DW156" s="27"/>
      <c r="DX156" s="27"/>
      <c r="DY156" s="27"/>
      <c r="DZ156" s="27"/>
    </row>
    <row r="157" spans="1:130" outlineLevel="1">
      <c r="A157" s="18">
        <f t="shared" si="5"/>
        <v>62</v>
      </c>
      <c r="B157" s="18" t="s">
        <v>9</v>
      </c>
      <c r="C157" s="116" t="s">
        <v>513</v>
      </c>
      <c r="D157" s="196"/>
      <c r="E157" s="196"/>
      <c r="F157" s="196"/>
      <c r="G157" s="486"/>
      <c r="H157" s="18" t="s">
        <v>9</v>
      </c>
      <c r="I157" s="116" t="s">
        <v>1426</v>
      </c>
      <c r="J157" s="117"/>
      <c r="K157" s="297" t="s">
        <v>1427</v>
      </c>
      <c r="L157" s="297" t="s">
        <v>1428</v>
      </c>
      <c r="M157" s="440" t="s">
        <v>1172</v>
      </c>
      <c r="N157" s="297" t="s">
        <v>1424</v>
      </c>
      <c r="O157" s="297" t="s">
        <v>1173</v>
      </c>
      <c r="P157" s="440" t="s">
        <v>1429</v>
      </c>
      <c r="Q157" s="297" t="s">
        <v>1430</v>
      </c>
      <c r="R157" s="297" t="s">
        <v>1431</v>
      </c>
      <c r="S157" s="440" t="s">
        <v>1432</v>
      </c>
      <c r="T157" s="27" t="s">
        <v>839</v>
      </c>
      <c r="U157" s="27" t="s">
        <v>1800</v>
      </c>
      <c r="V157" s="27" t="s">
        <v>1590</v>
      </c>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c r="BE157" s="27"/>
      <c r="BF157" s="27"/>
      <c r="BG157" s="27"/>
      <c r="BH157" s="27"/>
      <c r="BI157" s="27"/>
      <c r="BJ157" s="27"/>
      <c r="BK157" s="27"/>
      <c r="BL157" s="27"/>
      <c r="BM157" s="27"/>
      <c r="BN157" s="27"/>
      <c r="BO157" s="27"/>
      <c r="BP157" s="27"/>
      <c r="BQ157" s="27"/>
      <c r="BR157" s="27"/>
      <c r="BS157" s="27"/>
      <c r="BT157" s="27"/>
      <c r="BU157" s="27"/>
      <c r="BV157" s="27"/>
      <c r="BW157" s="27"/>
      <c r="BX157" s="27"/>
      <c r="BY157" s="27"/>
      <c r="BZ157" s="27"/>
      <c r="CA157" s="27"/>
      <c r="CB157" s="27"/>
      <c r="CC157" s="27"/>
      <c r="CD157" s="27"/>
      <c r="CE157" s="27"/>
      <c r="CF157" s="27"/>
      <c r="CG157" s="27"/>
      <c r="CH157" s="27"/>
      <c r="CI157" s="27"/>
      <c r="CJ157" s="27"/>
      <c r="CK157" s="27"/>
      <c r="CL157" s="27"/>
      <c r="CM157" s="27"/>
      <c r="CN157" s="27"/>
      <c r="CO157" s="27"/>
      <c r="CP157" s="27"/>
      <c r="CQ157" s="27"/>
      <c r="CR157" s="27"/>
      <c r="CS157" s="27"/>
      <c r="CT157" s="27"/>
      <c r="CU157" s="27"/>
      <c r="CV157" s="27"/>
      <c r="CW157" s="27"/>
      <c r="CX157" s="27"/>
      <c r="CY157" s="27"/>
      <c r="CZ157" s="27"/>
      <c r="DA157" s="27"/>
      <c r="DB157" s="27"/>
      <c r="DC157" s="27"/>
      <c r="DD157" s="27"/>
      <c r="DE157" s="27"/>
      <c r="DF157" s="27"/>
      <c r="DG157" s="27"/>
      <c r="DH157" s="27"/>
      <c r="DI157" s="27"/>
      <c r="DJ157" s="27"/>
      <c r="DK157" s="27"/>
      <c r="DL157" s="27"/>
      <c r="DM157" s="27"/>
      <c r="DN157" s="27"/>
      <c r="DO157" s="27"/>
      <c r="DP157" s="27"/>
      <c r="DQ157" s="27"/>
      <c r="DR157" s="27"/>
      <c r="DS157" s="27"/>
      <c r="DT157" s="27"/>
      <c r="DU157" s="27"/>
      <c r="DV157" s="27"/>
      <c r="DW157" s="27"/>
      <c r="DX157" s="27"/>
      <c r="DY157" s="27"/>
      <c r="DZ157" s="27"/>
    </row>
    <row r="158" spans="1:130" outlineLevel="1">
      <c r="A158" s="18">
        <f t="shared" si="5"/>
        <v>62</v>
      </c>
      <c r="B158" s="18" t="s">
        <v>9</v>
      </c>
      <c r="C158" s="116" t="s">
        <v>513</v>
      </c>
      <c r="D158" s="196"/>
      <c r="E158" s="196"/>
      <c r="F158" s="196"/>
      <c r="G158" s="486" t="s">
        <v>1601</v>
      </c>
      <c r="H158" s="18" t="s">
        <v>11</v>
      </c>
      <c r="I158" s="116" t="s">
        <v>1629</v>
      </c>
      <c r="J158" s="115"/>
      <c r="K158" s="297" t="s">
        <v>839</v>
      </c>
      <c r="L158" s="297" t="s">
        <v>1800</v>
      </c>
      <c r="M158" s="297" t="s">
        <v>1590</v>
      </c>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c r="BE158" s="27"/>
      <c r="BF158" s="27"/>
      <c r="BG158" s="27"/>
      <c r="BH158" s="27"/>
      <c r="BI158" s="27"/>
      <c r="BJ158" s="27"/>
      <c r="BK158" s="27"/>
      <c r="BL158" s="27"/>
      <c r="BM158" s="27"/>
      <c r="BN158" s="27"/>
      <c r="BO158" s="27"/>
      <c r="BP158" s="27"/>
      <c r="BQ158" s="27"/>
      <c r="BR158" s="27"/>
      <c r="BS158" s="27"/>
      <c r="BT158" s="27"/>
      <c r="BU158" s="27"/>
      <c r="BV158" s="27"/>
      <c r="BW158" s="27"/>
      <c r="BX158" s="27"/>
      <c r="BY158" s="27"/>
      <c r="BZ158" s="27"/>
      <c r="CA158" s="27"/>
      <c r="CB158" s="27"/>
      <c r="CC158" s="27"/>
      <c r="CD158" s="27"/>
      <c r="CE158" s="27"/>
      <c r="CF158" s="27"/>
      <c r="CG158" s="27"/>
      <c r="CH158" s="27"/>
      <c r="CI158" s="27"/>
      <c r="CJ158" s="27"/>
      <c r="CK158" s="27"/>
      <c r="CL158" s="27"/>
      <c r="CM158" s="27"/>
      <c r="CN158" s="27"/>
      <c r="CO158" s="27"/>
      <c r="CP158" s="27"/>
      <c r="CQ158" s="27"/>
      <c r="CR158" s="27"/>
      <c r="CS158" s="27"/>
      <c r="CT158" s="27"/>
      <c r="CU158" s="27"/>
      <c r="CV158" s="27"/>
      <c r="CW158" s="27"/>
      <c r="CX158" s="27"/>
      <c r="CY158" s="27"/>
      <c r="CZ158" s="27"/>
      <c r="DA158" s="27"/>
      <c r="DB158" s="27"/>
      <c r="DC158" s="27"/>
      <c r="DD158" s="27"/>
      <c r="DE158" s="27"/>
      <c r="DF158" s="27"/>
      <c r="DG158" s="27"/>
      <c r="DH158" s="27"/>
      <c r="DI158" s="27"/>
      <c r="DJ158" s="27"/>
      <c r="DK158" s="27"/>
      <c r="DL158" s="27"/>
      <c r="DM158" s="27"/>
      <c r="DN158" s="27"/>
      <c r="DO158" s="27"/>
      <c r="DP158" s="27"/>
      <c r="DQ158" s="27"/>
      <c r="DR158" s="27"/>
      <c r="DS158" s="27"/>
      <c r="DT158" s="27"/>
      <c r="DU158" s="27"/>
      <c r="DV158" s="27"/>
      <c r="DW158" s="27"/>
      <c r="DX158" s="27"/>
      <c r="DY158" s="27"/>
      <c r="DZ158" s="27"/>
    </row>
    <row r="159" spans="1:130" outlineLevel="1">
      <c r="A159" s="18">
        <f t="shared" si="5"/>
        <v>62</v>
      </c>
      <c r="B159" s="18" t="s">
        <v>9</v>
      </c>
      <c r="C159" s="116" t="s">
        <v>513</v>
      </c>
      <c r="D159" s="196"/>
      <c r="E159" s="196"/>
      <c r="F159" s="196"/>
      <c r="G159" s="486"/>
      <c r="H159" s="18" t="s">
        <v>11</v>
      </c>
      <c r="I159" s="116" t="s">
        <v>189</v>
      </c>
      <c r="J159" s="115"/>
      <c r="K159" s="29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c r="AS159" s="27"/>
      <c r="AT159" s="27"/>
      <c r="AU159" s="27"/>
      <c r="AV159" s="27"/>
      <c r="AW159" s="27"/>
      <c r="AX159" s="27"/>
      <c r="AY159" s="27"/>
      <c r="AZ159" s="27"/>
      <c r="BA159" s="27"/>
      <c r="BB159" s="27"/>
      <c r="BC159" s="27"/>
      <c r="BD159" s="27"/>
      <c r="BE159" s="27"/>
      <c r="BF159" s="27"/>
      <c r="BG159" s="27"/>
      <c r="BH159" s="27"/>
      <c r="BI159" s="27"/>
      <c r="BJ159" s="27"/>
      <c r="BK159" s="27"/>
      <c r="BL159" s="27"/>
      <c r="BM159" s="27"/>
      <c r="BN159" s="27"/>
      <c r="BO159" s="27"/>
      <c r="BP159" s="27"/>
      <c r="BQ159" s="27"/>
      <c r="BR159" s="27"/>
      <c r="BS159" s="27"/>
      <c r="BT159" s="27"/>
      <c r="BU159" s="27"/>
      <c r="BV159" s="27"/>
      <c r="BW159" s="27"/>
      <c r="BX159" s="27"/>
      <c r="BY159" s="27"/>
      <c r="BZ159" s="27"/>
      <c r="CA159" s="27"/>
      <c r="CB159" s="27"/>
      <c r="CC159" s="27"/>
      <c r="CD159" s="27"/>
      <c r="CE159" s="27"/>
      <c r="CF159" s="27"/>
      <c r="CG159" s="27"/>
      <c r="CH159" s="27"/>
      <c r="CI159" s="27"/>
      <c r="CJ159" s="27"/>
      <c r="CK159" s="27"/>
      <c r="CL159" s="27"/>
      <c r="CM159" s="27"/>
      <c r="CN159" s="27"/>
      <c r="CO159" s="27"/>
      <c r="CP159" s="27"/>
      <c r="CQ159" s="27"/>
      <c r="CR159" s="27"/>
      <c r="CS159" s="27"/>
      <c r="CT159" s="27"/>
      <c r="CU159" s="27"/>
      <c r="CV159" s="27"/>
      <c r="CW159" s="27"/>
      <c r="CX159" s="27"/>
      <c r="CY159" s="27"/>
      <c r="CZ159" s="27"/>
      <c r="DA159" s="27"/>
      <c r="DB159" s="27"/>
      <c r="DC159" s="27"/>
      <c r="DD159" s="27"/>
      <c r="DE159" s="27"/>
      <c r="DF159" s="27"/>
      <c r="DG159" s="27"/>
      <c r="DH159" s="27"/>
      <c r="DI159" s="27"/>
      <c r="DJ159" s="27"/>
      <c r="DK159" s="27"/>
      <c r="DL159" s="27"/>
      <c r="DM159" s="27"/>
      <c r="DN159" s="27"/>
      <c r="DO159" s="27"/>
      <c r="DP159" s="27"/>
      <c r="DQ159" s="27"/>
      <c r="DR159" s="27"/>
      <c r="DS159" s="27"/>
      <c r="DT159" s="27"/>
      <c r="DU159" s="27"/>
      <c r="DV159" s="27"/>
      <c r="DW159" s="27"/>
      <c r="DX159" s="27"/>
      <c r="DY159" s="27"/>
      <c r="DZ159" s="27"/>
    </row>
    <row r="160" spans="1:130" outlineLevel="1">
      <c r="A160" s="18">
        <f t="shared" si="5"/>
        <v>62</v>
      </c>
      <c r="B160" s="18" t="s">
        <v>9</v>
      </c>
      <c r="C160" s="116" t="s">
        <v>513</v>
      </c>
      <c r="D160" s="196"/>
      <c r="E160" s="196"/>
      <c r="F160" s="196"/>
      <c r="G160" s="486"/>
      <c r="H160" s="18" t="s">
        <v>9</v>
      </c>
      <c r="I160" s="116" t="s">
        <v>189</v>
      </c>
      <c r="J160" s="115"/>
      <c r="K160" s="29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c r="AS160" s="27"/>
      <c r="AT160" s="27"/>
      <c r="AU160" s="27"/>
      <c r="AV160" s="27"/>
      <c r="AW160" s="27"/>
      <c r="AX160" s="27"/>
      <c r="AY160" s="27"/>
      <c r="AZ160" s="27"/>
      <c r="BA160" s="27"/>
      <c r="BB160" s="27"/>
      <c r="BC160" s="27"/>
      <c r="BD160" s="27"/>
      <c r="BE160" s="27"/>
      <c r="BF160" s="27"/>
      <c r="BG160" s="27"/>
      <c r="BH160" s="27"/>
      <c r="BI160" s="27"/>
      <c r="BJ160" s="27"/>
      <c r="BK160" s="27"/>
      <c r="BL160" s="27"/>
      <c r="BM160" s="27"/>
      <c r="BN160" s="27"/>
      <c r="BO160" s="27"/>
      <c r="BP160" s="27"/>
      <c r="BQ160" s="27"/>
      <c r="BR160" s="27"/>
      <c r="BS160" s="27"/>
      <c r="BT160" s="27"/>
      <c r="BU160" s="27"/>
      <c r="BV160" s="27"/>
      <c r="BW160" s="27"/>
      <c r="BX160" s="27"/>
      <c r="BY160" s="27"/>
      <c r="BZ160" s="27"/>
      <c r="CA160" s="27"/>
      <c r="CB160" s="27"/>
      <c r="CC160" s="27"/>
      <c r="CD160" s="27"/>
      <c r="CE160" s="27"/>
      <c r="CF160" s="27"/>
      <c r="CG160" s="27"/>
      <c r="CH160" s="27"/>
      <c r="CI160" s="27"/>
      <c r="CJ160" s="27"/>
      <c r="CK160" s="27"/>
      <c r="CL160" s="27"/>
      <c r="CM160" s="27"/>
      <c r="CN160" s="27"/>
      <c r="CO160" s="27"/>
      <c r="CP160" s="27"/>
      <c r="CQ160" s="27"/>
      <c r="CR160" s="27"/>
      <c r="CS160" s="27"/>
      <c r="CT160" s="27"/>
      <c r="CU160" s="27"/>
      <c r="CV160" s="27"/>
      <c r="CW160" s="27"/>
      <c r="CX160" s="27"/>
      <c r="CY160" s="27"/>
      <c r="CZ160" s="27"/>
      <c r="DA160" s="27"/>
      <c r="DB160" s="27"/>
      <c r="DC160" s="27"/>
      <c r="DD160" s="27"/>
      <c r="DE160" s="27"/>
      <c r="DF160" s="27"/>
      <c r="DG160" s="27"/>
      <c r="DH160" s="27"/>
      <c r="DI160" s="27"/>
      <c r="DJ160" s="27"/>
      <c r="DK160" s="27"/>
      <c r="DL160" s="27"/>
      <c r="DM160" s="27"/>
      <c r="DN160" s="27"/>
      <c r="DO160" s="27"/>
      <c r="DP160" s="27"/>
      <c r="DQ160" s="27"/>
      <c r="DR160" s="27"/>
      <c r="DS160" s="27"/>
      <c r="DT160" s="27"/>
      <c r="DU160" s="27"/>
      <c r="DV160" s="27"/>
      <c r="DW160" s="27"/>
      <c r="DX160" s="27"/>
      <c r="DY160" s="27"/>
      <c r="DZ160" s="27"/>
    </row>
    <row r="161" spans="1:130" outlineLevel="1">
      <c r="A161" s="18">
        <f t="shared" si="5"/>
        <v>62</v>
      </c>
      <c r="B161" s="18" t="s">
        <v>9</v>
      </c>
      <c r="C161" s="116" t="s">
        <v>513</v>
      </c>
      <c r="D161" s="196"/>
      <c r="E161" s="196"/>
      <c r="F161" s="196"/>
      <c r="G161" s="486"/>
      <c r="H161" s="18" t="s">
        <v>9</v>
      </c>
      <c r="I161" s="116" t="s">
        <v>1540</v>
      </c>
      <c r="J161" s="115"/>
      <c r="K161" s="29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c r="BE161" s="27"/>
      <c r="BF161" s="27"/>
      <c r="BG161" s="27"/>
      <c r="BH161" s="27"/>
      <c r="BI161" s="27"/>
      <c r="BJ161" s="27"/>
      <c r="BK161" s="27"/>
      <c r="BL161" s="27"/>
      <c r="BM161" s="27"/>
      <c r="BN161" s="27"/>
      <c r="BO161" s="27"/>
      <c r="BP161" s="27"/>
      <c r="BQ161" s="27"/>
      <c r="BR161" s="27"/>
      <c r="BS161" s="27"/>
      <c r="BT161" s="27"/>
      <c r="BU161" s="27"/>
      <c r="BV161" s="27"/>
      <c r="BW161" s="27"/>
      <c r="BX161" s="27"/>
      <c r="BY161" s="27"/>
      <c r="BZ161" s="27"/>
      <c r="CA161" s="27"/>
      <c r="CB161" s="27"/>
      <c r="CC161" s="27"/>
      <c r="CD161" s="27"/>
      <c r="CE161" s="27"/>
      <c r="CF161" s="27"/>
      <c r="CG161" s="27"/>
      <c r="CH161" s="27"/>
      <c r="CI161" s="27"/>
      <c r="CJ161" s="27"/>
      <c r="CK161" s="27"/>
      <c r="CL161" s="27"/>
      <c r="CM161" s="27"/>
      <c r="CN161" s="27"/>
      <c r="CO161" s="27"/>
      <c r="CP161" s="27"/>
      <c r="CQ161" s="27"/>
      <c r="CR161" s="27"/>
      <c r="CS161" s="27"/>
      <c r="CT161" s="27"/>
      <c r="CU161" s="27"/>
      <c r="CV161" s="27"/>
      <c r="CW161" s="27"/>
      <c r="CX161" s="27"/>
      <c r="CY161" s="27"/>
      <c r="CZ161" s="27"/>
      <c r="DA161" s="27"/>
      <c r="DB161" s="27"/>
      <c r="DC161" s="27"/>
      <c r="DD161" s="27"/>
      <c r="DE161" s="27"/>
      <c r="DF161" s="27"/>
      <c r="DG161" s="27"/>
      <c r="DH161" s="27"/>
      <c r="DI161" s="27"/>
      <c r="DJ161" s="27"/>
      <c r="DK161" s="27"/>
      <c r="DL161" s="27"/>
      <c r="DM161" s="27"/>
      <c r="DN161" s="27"/>
      <c r="DO161" s="27"/>
      <c r="DP161" s="27"/>
      <c r="DQ161" s="27"/>
      <c r="DR161" s="27"/>
      <c r="DS161" s="27"/>
      <c r="DT161" s="27"/>
      <c r="DU161" s="27"/>
      <c r="DV161" s="27"/>
      <c r="DW161" s="27"/>
      <c r="DX161" s="27"/>
      <c r="DY161" s="27"/>
      <c r="DZ161" s="27"/>
    </row>
    <row r="162" spans="1:130" outlineLevel="1">
      <c r="A162" s="18">
        <f t="shared" si="5"/>
        <v>62</v>
      </c>
      <c r="B162" s="18" t="s">
        <v>9</v>
      </c>
      <c r="C162" s="116" t="s">
        <v>513</v>
      </c>
      <c r="D162" s="196"/>
      <c r="E162" s="196"/>
      <c r="F162" s="196"/>
      <c r="G162" s="486"/>
      <c r="H162" s="18" t="s">
        <v>0</v>
      </c>
      <c r="I162" s="116" t="s">
        <v>361</v>
      </c>
      <c r="J162" s="117"/>
      <c r="K162" s="117"/>
      <c r="L162" s="117"/>
      <c r="M162" s="117"/>
      <c r="N162" s="117"/>
      <c r="O162" s="117"/>
      <c r="P162" s="117"/>
      <c r="Q162" s="117"/>
      <c r="R162" s="11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c r="BE162" s="27"/>
      <c r="BF162" s="27"/>
      <c r="BG162" s="27"/>
      <c r="BH162" s="27"/>
      <c r="BI162" s="27"/>
      <c r="BJ162" s="27"/>
      <c r="BK162" s="27"/>
      <c r="BL162" s="27"/>
      <c r="BM162" s="27"/>
      <c r="BN162" s="27"/>
      <c r="BO162" s="27"/>
      <c r="BP162" s="27"/>
      <c r="BQ162" s="27"/>
      <c r="BR162" s="27"/>
      <c r="BS162" s="27"/>
      <c r="BT162" s="27"/>
      <c r="BU162" s="27"/>
      <c r="BV162" s="27"/>
      <c r="BW162" s="27"/>
      <c r="BX162" s="27"/>
      <c r="BY162" s="27"/>
      <c r="BZ162" s="27"/>
      <c r="CA162" s="27"/>
      <c r="CB162" s="27"/>
      <c r="CC162" s="27"/>
      <c r="CD162" s="27"/>
      <c r="CE162" s="27"/>
      <c r="CF162" s="27"/>
      <c r="CG162" s="27"/>
      <c r="CH162" s="27"/>
      <c r="CI162" s="27"/>
      <c r="CJ162" s="27"/>
      <c r="CK162" s="27"/>
      <c r="CL162" s="27"/>
      <c r="CM162" s="27"/>
      <c r="CN162" s="27"/>
      <c r="CO162" s="27"/>
      <c r="CP162" s="27"/>
      <c r="CQ162" s="27"/>
      <c r="CR162" s="27"/>
      <c r="CS162" s="27"/>
      <c r="CT162" s="27"/>
      <c r="CU162" s="27"/>
      <c r="CV162" s="27"/>
      <c r="CW162" s="27"/>
      <c r="CX162" s="27"/>
      <c r="CY162" s="27"/>
      <c r="CZ162" s="27"/>
      <c r="DA162" s="27"/>
      <c r="DB162" s="27"/>
      <c r="DC162" s="27"/>
      <c r="DD162" s="27"/>
      <c r="DE162" s="27"/>
      <c r="DF162" s="27"/>
      <c r="DG162" s="27"/>
      <c r="DH162" s="27"/>
      <c r="DI162" s="27"/>
      <c r="DJ162" s="27"/>
      <c r="DK162" s="27"/>
      <c r="DL162" s="27"/>
      <c r="DM162" s="27"/>
      <c r="DN162" s="27"/>
      <c r="DO162" s="27"/>
      <c r="DP162" s="27"/>
      <c r="DQ162" s="27"/>
      <c r="DR162" s="27"/>
      <c r="DS162" s="27"/>
      <c r="DT162" s="27"/>
      <c r="DU162" s="27"/>
      <c r="DV162" s="27"/>
      <c r="DW162" s="27"/>
      <c r="DX162" s="27"/>
      <c r="DY162" s="27"/>
      <c r="DZ162" s="27"/>
    </row>
    <row r="163" spans="1:130" outlineLevel="1">
      <c r="A163" s="18">
        <f t="shared" si="5"/>
        <v>62</v>
      </c>
      <c r="B163" s="18" t="s">
        <v>9</v>
      </c>
      <c r="C163" s="116" t="s">
        <v>513</v>
      </c>
      <c r="D163" s="196"/>
      <c r="E163" s="196"/>
      <c r="F163" s="196"/>
      <c r="G163" s="486"/>
      <c r="H163" s="18" t="s">
        <v>0</v>
      </c>
      <c r="I163" s="116" t="s">
        <v>1471</v>
      </c>
      <c r="J163" s="117"/>
      <c r="K163" s="297" t="s">
        <v>811</v>
      </c>
      <c r="L163" s="297" t="s">
        <v>368</v>
      </c>
      <c r="M163" s="297" t="s">
        <v>981</v>
      </c>
      <c r="N163" s="297" t="s">
        <v>366</v>
      </c>
      <c r="O163" s="297" t="s">
        <v>588</v>
      </c>
      <c r="P163" s="297" t="s">
        <v>390</v>
      </c>
      <c r="Q163" s="196" t="s">
        <v>1039</v>
      </c>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c r="AS163" s="27"/>
      <c r="AT163" s="27"/>
      <c r="AU163" s="27"/>
      <c r="AV163" s="27"/>
      <c r="AW163" s="27"/>
      <c r="AX163" s="27"/>
      <c r="AY163" s="27"/>
      <c r="AZ163" s="27"/>
      <c r="BA163" s="27"/>
      <c r="BB163" s="27"/>
      <c r="BC163" s="27"/>
      <c r="BD163" s="27"/>
      <c r="BE163" s="27"/>
      <c r="BF163" s="27"/>
      <c r="BG163" s="27"/>
      <c r="BH163" s="27"/>
      <c r="BI163" s="27"/>
      <c r="BJ163" s="27"/>
      <c r="BK163" s="27"/>
      <c r="BL163" s="27"/>
      <c r="BM163" s="27"/>
      <c r="BN163" s="27"/>
      <c r="BO163" s="27"/>
      <c r="BP163" s="27"/>
      <c r="BQ163" s="27"/>
      <c r="BR163" s="27"/>
      <c r="BS163" s="27"/>
      <c r="BT163" s="27"/>
      <c r="BU163" s="27"/>
      <c r="BV163" s="27"/>
      <c r="BW163" s="27"/>
      <c r="BX163" s="27"/>
      <c r="BY163" s="27"/>
      <c r="BZ163" s="27"/>
      <c r="CA163" s="27"/>
      <c r="CB163" s="27"/>
      <c r="CC163" s="27"/>
      <c r="CD163" s="27"/>
      <c r="CE163" s="27"/>
      <c r="CF163" s="27"/>
      <c r="CG163" s="27"/>
      <c r="CH163" s="27"/>
      <c r="CI163" s="27"/>
      <c r="CJ163" s="27"/>
      <c r="CK163" s="27"/>
      <c r="CL163" s="27"/>
      <c r="CM163" s="27"/>
      <c r="CN163" s="27"/>
      <c r="CO163" s="27"/>
      <c r="CP163" s="27"/>
      <c r="CQ163" s="27"/>
      <c r="CR163" s="27"/>
      <c r="CS163" s="27"/>
      <c r="CT163" s="27"/>
      <c r="CU163" s="27"/>
      <c r="CV163" s="27"/>
      <c r="CW163" s="27"/>
      <c r="CX163" s="27"/>
      <c r="CY163" s="27"/>
      <c r="CZ163" s="27"/>
      <c r="DA163" s="27"/>
      <c r="DB163" s="27"/>
      <c r="DC163" s="27"/>
      <c r="DD163" s="27"/>
      <c r="DE163" s="27"/>
      <c r="DF163" s="27"/>
      <c r="DG163" s="27"/>
      <c r="DH163" s="27"/>
      <c r="DI163" s="27"/>
      <c r="DJ163" s="27"/>
      <c r="DK163" s="27"/>
      <c r="DL163" s="27"/>
      <c r="DM163" s="27"/>
      <c r="DN163" s="27"/>
      <c r="DO163" s="27"/>
      <c r="DP163" s="27"/>
      <c r="DQ163" s="27"/>
      <c r="DR163" s="27"/>
      <c r="DS163" s="27"/>
      <c r="DT163" s="27"/>
      <c r="DU163" s="27"/>
      <c r="DV163" s="27"/>
      <c r="DW163" s="27"/>
      <c r="DX163" s="27"/>
      <c r="DY163" s="27"/>
      <c r="DZ163" s="27"/>
    </row>
    <row r="164" spans="1:130" outlineLevel="1">
      <c r="A164" s="18">
        <f t="shared" si="5"/>
        <v>62</v>
      </c>
      <c r="B164" s="18" t="s">
        <v>9</v>
      </c>
      <c r="C164" s="116" t="s">
        <v>513</v>
      </c>
      <c r="D164" s="196"/>
      <c r="E164" s="196"/>
      <c r="F164" s="196"/>
      <c r="G164" s="486"/>
      <c r="H164" s="18" t="s">
        <v>9</v>
      </c>
      <c r="I164" s="116" t="s">
        <v>361</v>
      </c>
      <c r="J164" s="117"/>
      <c r="K164" s="29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c r="BE164" s="27"/>
      <c r="BF164" s="27"/>
      <c r="BG164" s="27"/>
      <c r="BH164" s="27"/>
      <c r="BI164" s="27"/>
      <c r="BJ164" s="27"/>
      <c r="BK164" s="27"/>
      <c r="BL164" s="27"/>
      <c r="BM164" s="27"/>
      <c r="BN164" s="27"/>
      <c r="BO164" s="27"/>
      <c r="BP164" s="27"/>
      <c r="BQ164" s="27"/>
      <c r="BR164" s="27"/>
      <c r="BS164" s="27"/>
      <c r="BT164" s="27"/>
      <c r="BU164" s="27"/>
      <c r="BV164" s="27"/>
      <c r="BW164" s="27"/>
      <c r="BX164" s="27"/>
      <c r="BY164" s="27"/>
      <c r="BZ164" s="27"/>
      <c r="CA164" s="27"/>
      <c r="CB164" s="27"/>
      <c r="CC164" s="27"/>
      <c r="CD164" s="27"/>
      <c r="CE164" s="27"/>
      <c r="CF164" s="27"/>
      <c r="CG164" s="27"/>
      <c r="CH164" s="27"/>
      <c r="CI164" s="27"/>
      <c r="CJ164" s="27"/>
      <c r="CK164" s="27"/>
      <c r="CL164" s="27"/>
      <c r="CM164" s="27"/>
      <c r="CN164" s="27"/>
      <c r="CO164" s="27"/>
      <c r="CP164" s="27"/>
      <c r="CQ164" s="27"/>
      <c r="CR164" s="27"/>
      <c r="CS164" s="27"/>
      <c r="CT164" s="27"/>
      <c r="CU164" s="27"/>
      <c r="CV164" s="27"/>
      <c r="CW164" s="27"/>
      <c r="CX164" s="27"/>
      <c r="CY164" s="27"/>
      <c r="CZ164" s="27"/>
      <c r="DA164" s="27"/>
      <c r="DB164" s="27"/>
      <c r="DC164" s="27"/>
      <c r="DD164" s="27"/>
      <c r="DE164" s="27"/>
      <c r="DF164" s="27"/>
      <c r="DG164" s="27"/>
      <c r="DH164" s="27"/>
      <c r="DI164" s="27"/>
      <c r="DJ164" s="27"/>
      <c r="DK164" s="27"/>
      <c r="DL164" s="27"/>
      <c r="DM164" s="27"/>
      <c r="DN164" s="27"/>
      <c r="DO164" s="27"/>
      <c r="DP164" s="27"/>
      <c r="DQ164" s="27"/>
      <c r="DR164" s="27"/>
      <c r="DS164" s="27"/>
      <c r="DT164" s="27"/>
      <c r="DU164" s="27"/>
      <c r="DV164" s="27"/>
      <c r="DW164" s="27"/>
      <c r="DX164" s="27"/>
      <c r="DY164" s="27"/>
      <c r="DZ164" s="27"/>
    </row>
    <row r="165" spans="1:130" outlineLevel="1">
      <c r="A165" s="18">
        <f t="shared" si="5"/>
        <v>62</v>
      </c>
      <c r="B165" s="18" t="s">
        <v>9</v>
      </c>
      <c r="C165" s="116" t="s">
        <v>513</v>
      </c>
      <c r="D165" s="196"/>
      <c r="E165" s="196"/>
      <c r="F165" s="196"/>
      <c r="G165" s="486" t="s">
        <v>1551</v>
      </c>
      <c r="H165" s="18" t="s">
        <v>9</v>
      </c>
      <c r="I165" s="116" t="s">
        <v>389</v>
      </c>
      <c r="J165" s="117"/>
      <c r="K165" s="297" t="s">
        <v>811</v>
      </c>
      <c r="L165" s="297" t="s">
        <v>368</v>
      </c>
      <c r="M165" s="297" t="s">
        <v>981</v>
      </c>
      <c r="N165" s="297" t="s">
        <v>366</v>
      </c>
      <c r="O165" s="297" t="s">
        <v>588</v>
      </c>
      <c r="P165" s="297" t="s">
        <v>390</v>
      </c>
      <c r="Q165" s="196" t="s">
        <v>1039</v>
      </c>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c r="BE165" s="27"/>
      <c r="BF165" s="27"/>
      <c r="BG165" s="27"/>
      <c r="BH165" s="27"/>
      <c r="BI165" s="27"/>
      <c r="BJ165" s="27"/>
      <c r="BK165" s="27"/>
      <c r="BL165" s="27"/>
      <c r="BM165" s="27"/>
      <c r="BN165" s="27"/>
      <c r="BO165" s="27"/>
      <c r="BP165" s="27"/>
      <c r="BQ165" s="27"/>
      <c r="BR165" s="27"/>
      <c r="BS165" s="27"/>
      <c r="BT165" s="27"/>
      <c r="BU165" s="27"/>
      <c r="BV165" s="27"/>
      <c r="BW165" s="27"/>
      <c r="BX165" s="27"/>
      <c r="BY165" s="27"/>
      <c r="BZ165" s="27"/>
      <c r="CA165" s="27"/>
      <c r="CB165" s="27"/>
      <c r="CC165" s="27"/>
      <c r="CD165" s="27"/>
      <c r="CE165" s="27"/>
      <c r="CF165" s="27"/>
      <c r="CG165" s="27"/>
      <c r="CH165" s="27"/>
      <c r="CI165" s="27"/>
      <c r="CJ165" s="27"/>
      <c r="CK165" s="27"/>
      <c r="CL165" s="27"/>
      <c r="CM165" s="27"/>
      <c r="CN165" s="27"/>
      <c r="CO165" s="27"/>
      <c r="CP165" s="27"/>
      <c r="CQ165" s="27"/>
      <c r="CR165" s="27"/>
      <c r="CS165" s="27"/>
      <c r="CT165" s="27"/>
      <c r="CU165" s="27"/>
      <c r="CV165" s="27"/>
      <c r="CW165" s="27"/>
      <c r="CX165" s="27"/>
      <c r="CY165" s="27"/>
      <c r="CZ165" s="27"/>
      <c r="DA165" s="27"/>
      <c r="DB165" s="27"/>
      <c r="DC165" s="27"/>
      <c r="DD165" s="27"/>
      <c r="DE165" s="27"/>
      <c r="DF165" s="27"/>
      <c r="DG165" s="27"/>
      <c r="DH165" s="27"/>
      <c r="DI165" s="27"/>
      <c r="DJ165" s="27"/>
      <c r="DK165" s="27"/>
      <c r="DL165" s="27"/>
      <c r="DM165" s="27"/>
      <c r="DN165" s="27"/>
      <c r="DO165" s="27"/>
      <c r="DP165" s="27"/>
      <c r="DQ165" s="27"/>
      <c r="DR165" s="27"/>
      <c r="DS165" s="27"/>
      <c r="DT165" s="27"/>
      <c r="DU165" s="27"/>
      <c r="DV165" s="27"/>
      <c r="DW165" s="27"/>
      <c r="DX165" s="27"/>
      <c r="DY165" s="27"/>
      <c r="DZ165" s="27"/>
    </row>
    <row r="166" spans="1:130" outlineLevel="1">
      <c r="A166" s="18" t="str">
        <f t="shared" si="5"/>
        <v>blank</v>
      </c>
      <c r="B166" s="18"/>
      <c r="C166" s="116"/>
      <c r="D166" s="196"/>
      <c r="E166" s="196"/>
      <c r="F166" s="196"/>
      <c r="G166" s="486" t="s">
        <v>1552</v>
      </c>
      <c r="H166" s="18"/>
      <c r="I166" s="116"/>
      <c r="J166" s="117"/>
      <c r="K166" s="297"/>
      <c r="L166" s="297"/>
      <c r="M166" s="297"/>
      <c r="N166" s="297"/>
      <c r="O166" s="297"/>
      <c r="P166" s="297"/>
      <c r="Q166" s="196"/>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c r="BE166" s="27"/>
      <c r="BF166" s="27"/>
      <c r="BG166" s="27"/>
      <c r="BH166" s="27"/>
      <c r="BI166" s="27"/>
      <c r="BJ166" s="27"/>
      <c r="BK166" s="27"/>
      <c r="BL166" s="27"/>
      <c r="BM166" s="27"/>
      <c r="BN166" s="27"/>
      <c r="BO166" s="27"/>
      <c r="BP166" s="27"/>
      <c r="BQ166" s="27"/>
      <c r="BR166" s="27"/>
      <c r="BS166" s="27"/>
      <c r="BT166" s="27"/>
      <c r="BU166" s="27"/>
      <c r="BV166" s="27"/>
      <c r="BW166" s="27"/>
      <c r="BX166" s="27"/>
      <c r="BY166" s="27"/>
      <c r="BZ166" s="27"/>
      <c r="CA166" s="27"/>
      <c r="CB166" s="27"/>
      <c r="CC166" s="27"/>
      <c r="CD166" s="27"/>
      <c r="CE166" s="27"/>
      <c r="CF166" s="27"/>
      <c r="CG166" s="27"/>
      <c r="CH166" s="27"/>
      <c r="CI166" s="27"/>
      <c r="CJ166" s="27"/>
      <c r="CK166" s="27"/>
      <c r="CL166" s="27"/>
      <c r="CM166" s="27"/>
      <c r="CN166" s="27"/>
      <c r="CO166" s="27"/>
      <c r="CP166" s="27"/>
      <c r="CQ166" s="27"/>
      <c r="CR166" s="27"/>
      <c r="CS166" s="27"/>
      <c r="CT166" s="27"/>
      <c r="CU166" s="27"/>
      <c r="CV166" s="27"/>
      <c r="CW166" s="27"/>
      <c r="CX166" s="27"/>
      <c r="CY166" s="27"/>
      <c r="CZ166" s="27"/>
      <c r="DA166" s="27"/>
      <c r="DB166" s="27"/>
      <c r="DC166" s="27"/>
      <c r="DD166" s="27"/>
      <c r="DE166" s="27"/>
      <c r="DF166" s="27"/>
      <c r="DG166" s="27"/>
      <c r="DH166" s="27"/>
      <c r="DI166" s="27"/>
      <c r="DJ166" s="27"/>
      <c r="DK166" s="27"/>
      <c r="DL166" s="27"/>
      <c r="DM166" s="27"/>
      <c r="DN166" s="27"/>
      <c r="DO166" s="27"/>
      <c r="DP166" s="27"/>
      <c r="DQ166" s="27"/>
      <c r="DR166" s="27"/>
      <c r="DS166" s="27"/>
      <c r="DT166" s="27"/>
      <c r="DU166" s="27"/>
      <c r="DV166" s="27"/>
      <c r="DW166" s="27"/>
      <c r="DX166" s="27"/>
      <c r="DY166" s="27"/>
      <c r="DZ166" s="27"/>
    </row>
    <row r="167" spans="1:130" outlineLevel="1">
      <c r="A167" s="18" t="str">
        <f t="shared" si="5"/>
        <v>blank</v>
      </c>
      <c r="B167" s="18"/>
      <c r="C167" s="116"/>
      <c r="D167" s="196"/>
      <c r="E167" s="196"/>
      <c r="F167" s="196"/>
      <c r="G167" s="486" t="s">
        <v>1553</v>
      </c>
      <c r="H167" s="18"/>
      <c r="I167" s="116"/>
      <c r="J167" s="117"/>
      <c r="K167" s="297"/>
      <c r="L167" s="297"/>
      <c r="M167" s="297"/>
      <c r="N167" s="297"/>
      <c r="O167" s="297"/>
      <c r="P167" s="297"/>
      <c r="Q167" s="196"/>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c r="BE167" s="27"/>
      <c r="BF167" s="27"/>
      <c r="BG167" s="27"/>
      <c r="BH167" s="27"/>
      <c r="BI167" s="27"/>
      <c r="BJ167" s="27"/>
      <c r="BK167" s="27"/>
      <c r="BL167" s="27"/>
      <c r="BM167" s="27"/>
      <c r="BN167" s="27"/>
      <c r="BO167" s="27"/>
      <c r="BP167" s="27"/>
      <c r="BQ167" s="27"/>
      <c r="BR167" s="27"/>
      <c r="BS167" s="27"/>
      <c r="BT167" s="27"/>
      <c r="BU167" s="27"/>
      <c r="BV167" s="27"/>
      <c r="BW167" s="27"/>
      <c r="BX167" s="27"/>
      <c r="BY167" s="27"/>
      <c r="BZ167" s="27"/>
      <c r="CA167" s="27"/>
      <c r="CB167" s="27"/>
      <c r="CC167" s="27"/>
      <c r="CD167" s="27"/>
      <c r="CE167" s="27"/>
      <c r="CF167" s="27"/>
      <c r="CG167" s="27"/>
      <c r="CH167" s="27"/>
      <c r="CI167" s="27"/>
      <c r="CJ167" s="27"/>
      <c r="CK167" s="27"/>
      <c r="CL167" s="27"/>
      <c r="CM167" s="27"/>
      <c r="CN167" s="27"/>
      <c r="CO167" s="27"/>
      <c r="CP167" s="27"/>
      <c r="CQ167" s="27"/>
      <c r="CR167" s="27"/>
      <c r="CS167" s="27"/>
      <c r="CT167" s="27"/>
      <c r="CU167" s="27"/>
      <c r="CV167" s="27"/>
      <c r="CW167" s="27"/>
      <c r="CX167" s="27"/>
      <c r="CY167" s="27"/>
      <c r="CZ167" s="27"/>
      <c r="DA167" s="27"/>
      <c r="DB167" s="27"/>
      <c r="DC167" s="27"/>
      <c r="DD167" s="27"/>
      <c r="DE167" s="27"/>
      <c r="DF167" s="27"/>
      <c r="DG167" s="27"/>
      <c r="DH167" s="27"/>
      <c r="DI167" s="27"/>
      <c r="DJ167" s="27"/>
      <c r="DK167" s="27"/>
      <c r="DL167" s="27"/>
      <c r="DM167" s="27"/>
      <c r="DN167" s="27"/>
      <c r="DO167" s="27"/>
      <c r="DP167" s="27"/>
      <c r="DQ167" s="27"/>
      <c r="DR167" s="27"/>
      <c r="DS167" s="27"/>
      <c r="DT167" s="27"/>
      <c r="DU167" s="27"/>
      <c r="DV167" s="27"/>
      <c r="DW167" s="27"/>
      <c r="DX167" s="27"/>
      <c r="DY167" s="27"/>
      <c r="DZ167" s="27"/>
    </row>
    <row r="168" spans="1:130" outlineLevel="1">
      <c r="A168" s="18">
        <f t="shared" si="5"/>
        <v>62</v>
      </c>
      <c r="B168" s="18" t="s">
        <v>9</v>
      </c>
      <c r="C168" s="116" t="s">
        <v>513</v>
      </c>
      <c r="D168" s="196"/>
      <c r="E168" s="196"/>
      <c r="F168" s="196"/>
      <c r="G168" s="486"/>
      <c r="H168" s="18" t="s">
        <v>9</v>
      </c>
      <c r="I168" s="116" t="s">
        <v>1522</v>
      </c>
      <c r="J168" s="117"/>
      <c r="K168" s="297" t="s">
        <v>1039</v>
      </c>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c r="AS168" s="27"/>
      <c r="AT168" s="27"/>
      <c r="AU168" s="27"/>
      <c r="AV168" s="27"/>
      <c r="AW168" s="27"/>
      <c r="AX168" s="27"/>
      <c r="AY168" s="27"/>
      <c r="AZ168" s="27"/>
      <c r="BA168" s="27"/>
      <c r="BB168" s="27"/>
      <c r="BC168" s="27"/>
      <c r="BD168" s="27"/>
      <c r="BE168" s="27"/>
      <c r="BF168" s="27"/>
      <c r="BG168" s="27"/>
      <c r="BH168" s="27"/>
      <c r="BI168" s="27"/>
      <c r="BJ168" s="27"/>
      <c r="BK168" s="27"/>
      <c r="BL168" s="27"/>
      <c r="BM168" s="27"/>
      <c r="BN168" s="27"/>
      <c r="BO168" s="27"/>
      <c r="BP168" s="27"/>
      <c r="BQ168" s="27"/>
      <c r="BR168" s="27"/>
      <c r="BS168" s="27"/>
      <c r="BT168" s="27"/>
      <c r="BU168" s="27"/>
      <c r="BV168" s="27"/>
      <c r="BW168" s="27"/>
      <c r="BX168" s="27"/>
      <c r="BY168" s="27"/>
      <c r="BZ168" s="27"/>
      <c r="CA168" s="27"/>
      <c r="CB168" s="27"/>
      <c r="CC168" s="27"/>
      <c r="CD168" s="27"/>
      <c r="CE168" s="27"/>
      <c r="CF168" s="27"/>
      <c r="CG168" s="27"/>
      <c r="CH168" s="27"/>
      <c r="CI168" s="27"/>
      <c r="CJ168" s="27"/>
      <c r="CK168" s="27"/>
      <c r="CL168" s="27"/>
      <c r="CM168" s="27"/>
      <c r="CN168" s="27"/>
      <c r="CO168" s="27"/>
      <c r="CP168" s="27"/>
      <c r="CQ168" s="27"/>
      <c r="CR168" s="27"/>
      <c r="CS168" s="27"/>
      <c r="CT168" s="27"/>
      <c r="CU168" s="27"/>
      <c r="CV168" s="27"/>
      <c r="CW168" s="27"/>
      <c r="CX168" s="27"/>
      <c r="CY168" s="27"/>
      <c r="CZ168" s="27"/>
      <c r="DA168" s="27"/>
      <c r="DB168" s="27"/>
      <c r="DC168" s="27"/>
      <c r="DD168" s="27"/>
      <c r="DE168" s="27"/>
      <c r="DF168" s="27"/>
      <c r="DG168" s="27"/>
      <c r="DH168" s="27"/>
      <c r="DI168" s="27"/>
      <c r="DJ168" s="27"/>
      <c r="DK168" s="27"/>
      <c r="DL168" s="27"/>
      <c r="DM168" s="27"/>
      <c r="DN168" s="27"/>
      <c r="DO168" s="27"/>
      <c r="DP168" s="27"/>
      <c r="DQ168" s="27"/>
      <c r="DR168" s="27"/>
      <c r="DS168" s="27"/>
      <c r="DT168" s="27"/>
      <c r="DU168" s="27"/>
      <c r="DV168" s="27"/>
      <c r="DW168" s="27"/>
      <c r="DX168" s="27"/>
      <c r="DY168" s="27"/>
      <c r="DZ168" s="27"/>
    </row>
    <row r="169" spans="1:130" outlineLevel="1">
      <c r="A169" s="18">
        <f t="shared" si="5"/>
        <v>62</v>
      </c>
      <c r="B169" s="18" t="s">
        <v>9</v>
      </c>
      <c r="C169" s="116" t="s">
        <v>513</v>
      </c>
      <c r="D169" s="196"/>
      <c r="E169" s="196"/>
      <c r="F169" s="196"/>
      <c r="G169" s="486"/>
      <c r="H169" s="18" t="s">
        <v>9</v>
      </c>
      <c r="I169" s="116" t="s">
        <v>1523</v>
      </c>
      <c r="J169" s="117"/>
      <c r="K169" s="297" t="s">
        <v>1039</v>
      </c>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c r="AS169" s="27"/>
      <c r="AT169" s="27"/>
      <c r="AU169" s="27"/>
      <c r="AV169" s="27"/>
      <c r="AW169" s="27"/>
      <c r="AX169" s="27"/>
      <c r="AY169" s="27"/>
      <c r="AZ169" s="27"/>
      <c r="BA169" s="27"/>
      <c r="BB169" s="27"/>
      <c r="BC169" s="27"/>
      <c r="BD169" s="27"/>
      <c r="BE169" s="27"/>
      <c r="BF169" s="27"/>
      <c r="BG169" s="27"/>
      <c r="BH169" s="27"/>
      <c r="BI169" s="27"/>
      <c r="BJ169" s="27"/>
      <c r="BK169" s="27"/>
      <c r="BL169" s="27"/>
      <c r="BM169" s="27"/>
      <c r="BN169" s="27"/>
      <c r="BO169" s="27"/>
      <c r="BP169" s="27"/>
      <c r="BQ169" s="27"/>
      <c r="BR169" s="27"/>
      <c r="BS169" s="27"/>
      <c r="BT169" s="27"/>
      <c r="BU169" s="27"/>
      <c r="BV169" s="27"/>
      <c r="BW169" s="27"/>
      <c r="BX169" s="27"/>
      <c r="BY169" s="27"/>
      <c r="BZ169" s="27"/>
      <c r="CA169" s="27"/>
      <c r="CB169" s="27"/>
      <c r="CC169" s="27"/>
      <c r="CD169" s="27"/>
      <c r="CE169" s="27"/>
      <c r="CF169" s="27"/>
      <c r="CG169" s="27"/>
      <c r="CH169" s="27"/>
      <c r="CI169" s="27"/>
      <c r="CJ169" s="27"/>
      <c r="CK169" s="27"/>
      <c r="CL169" s="27"/>
      <c r="CM169" s="27"/>
      <c r="CN169" s="27"/>
      <c r="CO169" s="27"/>
      <c r="CP169" s="27"/>
      <c r="CQ169" s="27"/>
      <c r="CR169" s="27"/>
      <c r="CS169" s="27"/>
      <c r="CT169" s="27"/>
      <c r="CU169" s="27"/>
      <c r="CV169" s="27"/>
      <c r="CW169" s="27"/>
      <c r="CX169" s="27"/>
      <c r="CY169" s="27"/>
      <c r="CZ169" s="27"/>
      <c r="DA169" s="27"/>
      <c r="DB169" s="27"/>
      <c r="DC169" s="27"/>
      <c r="DD169" s="27"/>
      <c r="DE169" s="27"/>
      <c r="DF169" s="27"/>
      <c r="DG169" s="27"/>
      <c r="DH169" s="27"/>
      <c r="DI169" s="27"/>
      <c r="DJ169" s="27"/>
      <c r="DK169" s="27"/>
      <c r="DL169" s="27"/>
      <c r="DM169" s="27"/>
      <c r="DN169" s="27"/>
      <c r="DO169" s="27"/>
      <c r="DP169" s="27"/>
      <c r="DQ169" s="27"/>
      <c r="DR169" s="27"/>
      <c r="DS169" s="27"/>
      <c r="DT169" s="27"/>
      <c r="DU169" s="27"/>
      <c r="DV169" s="27"/>
      <c r="DW169" s="27"/>
      <c r="DX169" s="27"/>
      <c r="DY169" s="27"/>
      <c r="DZ169" s="27"/>
    </row>
    <row r="170" spans="1:130" outlineLevel="1">
      <c r="A170" s="18">
        <f t="shared" si="5"/>
        <v>62</v>
      </c>
      <c r="B170" s="18" t="s">
        <v>9</v>
      </c>
      <c r="C170" s="116" t="s">
        <v>513</v>
      </c>
      <c r="D170" s="196"/>
      <c r="E170" s="196"/>
      <c r="F170" s="196"/>
      <c r="G170" s="486"/>
      <c r="H170" s="18" t="s">
        <v>9</v>
      </c>
      <c r="I170" s="116" t="s">
        <v>1591</v>
      </c>
      <c r="J170" s="117"/>
      <c r="K170" s="297" t="s">
        <v>1590</v>
      </c>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c r="BE170" s="27"/>
      <c r="BF170" s="27"/>
      <c r="BG170" s="27"/>
      <c r="BH170" s="27"/>
      <c r="BI170" s="27"/>
      <c r="BJ170" s="27"/>
      <c r="BK170" s="27"/>
      <c r="BL170" s="27"/>
      <c r="BM170" s="27"/>
      <c r="BN170" s="27"/>
      <c r="BO170" s="27"/>
      <c r="BP170" s="27"/>
      <c r="BQ170" s="27"/>
      <c r="BR170" s="27"/>
      <c r="BS170" s="27"/>
      <c r="BT170" s="27"/>
      <c r="BU170" s="27"/>
      <c r="BV170" s="27"/>
      <c r="BW170" s="27"/>
      <c r="BX170" s="27"/>
      <c r="BY170" s="27"/>
      <c r="BZ170" s="27"/>
      <c r="CA170" s="27"/>
      <c r="CB170" s="27"/>
      <c r="CC170" s="27"/>
      <c r="CD170" s="27"/>
      <c r="CE170" s="27"/>
      <c r="CF170" s="27"/>
      <c r="CG170" s="27"/>
      <c r="CH170" s="27"/>
      <c r="CI170" s="27"/>
      <c r="CJ170" s="27"/>
      <c r="CK170" s="27"/>
      <c r="CL170" s="27"/>
      <c r="CM170" s="27"/>
      <c r="CN170" s="27"/>
      <c r="CO170" s="27"/>
      <c r="CP170" s="27"/>
      <c r="CQ170" s="27"/>
      <c r="CR170" s="27"/>
      <c r="CS170" s="27"/>
      <c r="CT170" s="27"/>
      <c r="CU170" s="27"/>
      <c r="CV170" s="27"/>
      <c r="CW170" s="27"/>
      <c r="CX170" s="27"/>
      <c r="CY170" s="27"/>
      <c r="CZ170" s="27"/>
      <c r="DA170" s="27"/>
      <c r="DB170" s="27"/>
      <c r="DC170" s="27"/>
      <c r="DD170" s="27"/>
      <c r="DE170" s="27"/>
      <c r="DF170" s="27"/>
      <c r="DG170" s="27"/>
      <c r="DH170" s="27"/>
      <c r="DI170" s="27"/>
      <c r="DJ170" s="27"/>
      <c r="DK170" s="27"/>
      <c r="DL170" s="27"/>
      <c r="DM170" s="27"/>
      <c r="DN170" s="27"/>
      <c r="DO170" s="27"/>
      <c r="DP170" s="27"/>
      <c r="DQ170" s="27"/>
      <c r="DR170" s="27"/>
      <c r="DS170" s="27"/>
      <c r="DT170" s="27"/>
      <c r="DU170" s="27"/>
      <c r="DV170" s="27"/>
      <c r="DW170" s="27"/>
      <c r="DX170" s="27"/>
      <c r="DY170" s="27"/>
      <c r="DZ170" s="27"/>
    </row>
    <row r="171" spans="1:130" outlineLevel="1">
      <c r="A171" s="18">
        <f t="shared" si="5"/>
        <v>62</v>
      </c>
      <c r="B171" s="18" t="s">
        <v>9</v>
      </c>
      <c r="C171" s="116" t="s">
        <v>513</v>
      </c>
      <c r="D171" s="196"/>
      <c r="E171" s="196"/>
      <c r="F171" s="196"/>
      <c r="G171" s="486"/>
      <c r="H171" s="18" t="s">
        <v>9</v>
      </c>
      <c r="I171" s="116" t="s">
        <v>1630</v>
      </c>
      <c r="J171" s="117"/>
      <c r="K171" s="297" t="s">
        <v>1590</v>
      </c>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c r="AS171" s="27"/>
      <c r="AT171" s="27"/>
      <c r="AU171" s="27"/>
      <c r="AV171" s="27"/>
      <c r="AW171" s="27"/>
      <c r="AX171" s="27"/>
      <c r="AY171" s="27"/>
      <c r="AZ171" s="27"/>
      <c r="BA171" s="27"/>
      <c r="BB171" s="27"/>
      <c r="BC171" s="27"/>
      <c r="BD171" s="27"/>
      <c r="BE171" s="27"/>
      <c r="BF171" s="27"/>
      <c r="BG171" s="27"/>
      <c r="BH171" s="27"/>
      <c r="BI171" s="27"/>
      <c r="BJ171" s="27"/>
      <c r="BK171" s="27"/>
      <c r="BL171" s="27"/>
      <c r="BM171" s="27"/>
      <c r="BN171" s="27"/>
      <c r="BO171" s="27"/>
      <c r="BP171" s="27"/>
      <c r="BQ171" s="27"/>
      <c r="BR171" s="27"/>
      <c r="BS171" s="27"/>
      <c r="BT171" s="27"/>
      <c r="BU171" s="27"/>
      <c r="BV171" s="27"/>
      <c r="BW171" s="27"/>
      <c r="BX171" s="27"/>
      <c r="BY171" s="27"/>
      <c r="BZ171" s="27"/>
      <c r="CA171" s="27"/>
      <c r="CB171" s="27"/>
      <c r="CC171" s="27"/>
      <c r="CD171" s="27"/>
      <c r="CE171" s="27"/>
      <c r="CF171" s="27"/>
      <c r="CG171" s="27"/>
      <c r="CH171" s="27"/>
      <c r="CI171" s="27"/>
      <c r="CJ171" s="27"/>
      <c r="CK171" s="27"/>
      <c r="CL171" s="27"/>
      <c r="CM171" s="27"/>
      <c r="CN171" s="27"/>
      <c r="CO171" s="27"/>
      <c r="CP171" s="27"/>
      <c r="CQ171" s="27"/>
      <c r="CR171" s="27"/>
      <c r="CS171" s="27"/>
      <c r="CT171" s="27"/>
      <c r="CU171" s="27"/>
      <c r="CV171" s="27"/>
      <c r="CW171" s="27"/>
      <c r="CX171" s="27"/>
      <c r="CY171" s="27"/>
      <c r="CZ171" s="27"/>
      <c r="DA171" s="27"/>
      <c r="DB171" s="27"/>
      <c r="DC171" s="27"/>
      <c r="DD171" s="27"/>
      <c r="DE171" s="27"/>
      <c r="DF171" s="27"/>
      <c r="DG171" s="27"/>
      <c r="DH171" s="27"/>
      <c r="DI171" s="27"/>
      <c r="DJ171" s="27"/>
      <c r="DK171" s="27"/>
      <c r="DL171" s="27"/>
      <c r="DM171" s="27"/>
      <c r="DN171" s="27"/>
      <c r="DO171" s="27"/>
      <c r="DP171" s="27"/>
      <c r="DQ171" s="27"/>
      <c r="DR171" s="27"/>
      <c r="DS171" s="27"/>
      <c r="DT171" s="27"/>
      <c r="DU171" s="27"/>
      <c r="DV171" s="27"/>
      <c r="DW171" s="27"/>
      <c r="DX171" s="27"/>
      <c r="DY171" s="27"/>
      <c r="DZ171" s="27"/>
    </row>
    <row r="172" spans="1:130" outlineLevel="1">
      <c r="A172" s="18">
        <f t="shared" si="5"/>
        <v>62</v>
      </c>
      <c r="B172" s="18" t="s">
        <v>9</v>
      </c>
      <c r="C172" s="116" t="s">
        <v>513</v>
      </c>
      <c r="D172" s="196"/>
      <c r="E172" s="196"/>
      <c r="F172" s="196"/>
      <c r="G172" s="486"/>
      <c r="H172" s="18" t="s">
        <v>9</v>
      </c>
      <c r="I172" s="116" t="s">
        <v>1186</v>
      </c>
      <c r="J172" s="117"/>
      <c r="K172" s="29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c r="AS172" s="27"/>
      <c r="AT172" s="27"/>
      <c r="AU172" s="27"/>
      <c r="AV172" s="27"/>
      <c r="AW172" s="27"/>
      <c r="AX172" s="27"/>
      <c r="AY172" s="27"/>
      <c r="AZ172" s="27"/>
      <c r="BA172" s="27"/>
      <c r="BB172" s="27"/>
      <c r="BC172" s="27"/>
      <c r="BD172" s="27"/>
      <c r="BE172" s="27"/>
      <c r="BF172" s="27"/>
      <c r="BG172" s="27"/>
      <c r="BH172" s="27"/>
      <c r="BI172" s="27"/>
      <c r="BJ172" s="27"/>
      <c r="BK172" s="27"/>
      <c r="BL172" s="27"/>
      <c r="BM172" s="27"/>
      <c r="BN172" s="27"/>
      <c r="BO172" s="27"/>
      <c r="BP172" s="27"/>
      <c r="BQ172" s="27"/>
      <c r="BR172" s="27"/>
      <c r="BS172" s="27"/>
      <c r="BT172" s="27"/>
      <c r="BU172" s="27"/>
      <c r="BV172" s="27"/>
      <c r="BW172" s="27"/>
      <c r="BX172" s="27"/>
      <c r="BY172" s="27"/>
      <c r="BZ172" s="27"/>
      <c r="CA172" s="27"/>
      <c r="CB172" s="27"/>
      <c r="CC172" s="27"/>
      <c r="CD172" s="27"/>
      <c r="CE172" s="27"/>
      <c r="CF172" s="27"/>
      <c r="CG172" s="27"/>
      <c r="CH172" s="27"/>
      <c r="CI172" s="27"/>
      <c r="CJ172" s="27"/>
      <c r="CK172" s="27"/>
      <c r="CL172" s="27"/>
      <c r="CM172" s="27"/>
      <c r="CN172" s="27"/>
      <c r="CO172" s="27"/>
      <c r="CP172" s="27"/>
      <c r="CQ172" s="27"/>
      <c r="CR172" s="27"/>
      <c r="CS172" s="27"/>
      <c r="CT172" s="27"/>
      <c r="CU172" s="27"/>
      <c r="CV172" s="27"/>
      <c r="CW172" s="27"/>
      <c r="CX172" s="27"/>
      <c r="CY172" s="27"/>
      <c r="CZ172" s="27"/>
      <c r="DA172" s="27"/>
      <c r="DB172" s="27"/>
      <c r="DC172" s="27"/>
      <c r="DD172" s="27"/>
      <c r="DE172" s="27"/>
      <c r="DF172" s="27"/>
      <c r="DG172" s="27"/>
      <c r="DH172" s="27"/>
      <c r="DI172" s="27"/>
      <c r="DJ172" s="27"/>
      <c r="DK172" s="27"/>
      <c r="DL172" s="27"/>
      <c r="DM172" s="27"/>
      <c r="DN172" s="27"/>
      <c r="DO172" s="27"/>
      <c r="DP172" s="27"/>
      <c r="DQ172" s="27"/>
      <c r="DR172" s="27"/>
      <c r="DS172" s="27"/>
      <c r="DT172" s="27"/>
      <c r="DU172" s="27"/>
      <c r="DV172" s="27"/>
      <c r="DW172" s="27"/>
      <c r="DX172" s="27"/>
      <c r="DY172" s="27"/>
      <c r="DZ172" s="27"/>
    </row>
    <row r="173" spans="1:130">
      <c r="A173" s="18">
        <f t="shared" si="5"/>
        <v>62</v>
      </c>
      <c r="B173" s="18" t="s">
        <v>9</v>
      </c>
      <c r="C173" s="116" t="s">
        <v>513</v>
      </c>
      <c r="D173" s="196"/>
      <c r="E173" s="196"/>
      <c r="F173" s="196"/>
      <c r="G173" s="486"/>
      <c r="H173" s="114" t="s">
        <v>16</v>
      </c>
      <c r="I173" s="473" t="s">
        <v>1153</v>
      </c>
      <c r="J173" s="115"/>
      <c r="K173" s="296"/>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c r="BE173" s="27"/>
      <c r="BF173" s="27"/>
      <c r="BG173" s="27"/>
      <c r="BH173" s="27"/>
      <c r="BI173" s="27"/>
      <c r="BJ173" s="27"/>
      <c r="BK173" s="27"/>
      <c r="BL173" s="27"/>
      <c r="BM173" s="27"/>
      <c r="BN173" s="27"/>
      <c r="BO173" s="27"/>
      <c r="BP173" s="27"/>
      <c r="BQ173" s="27"/>
      <c r="BR173" s="27"/>
      <c r="BS173" s="27"/>
      <c r="BT173" s="27"/>
      <c r="BU173" s="27"/>
      <c r="BV173" s="27"/>
      <c r="BW173" s="27"/>
      <c r="BX173" s="27"/>
      <c r="BY173" s="27"/>
      <c r="BZ173" s="27"/>
      <c r="CA173" s="27"/>
      <c r="CB173" s="27"/>
      <c r="CC173" s="27"/>
      <c r="CD173" s="27"/>
      <c r="CE173" s="27"/>
      <c r="CF173" s="27"/>
      <c r="CG173" s="27"/>
      <c r="CH173" s="27"/>
      <c r="CI173" s="27"/>
      <c r="CJ173" s="27"/>
      <c r="CK173" s="27"/>
      <c r="CL173" s="27"/>
      <c r="CM173" s="27"/>
      <c r="CN173" s="27"/>
      <c r="CO173" s="27"/>
      <c r="CP173" s="27"/>
      <c r="CQ173" s="27"/>
      <c r="CR173" s="27"/>
      <c r="CS173" s="27"/>
      <c r="CT173" s="27"/>
      <c r="CU173" s="27"/>
      <c r="CV173" s="27"/>
      <c r="CW173" s="27"/>
      <c r="CX173" s="27"/>
      <c r="CY173" s="27"/>
      <c r="CZ173" s="27"/>
      <c r="DA173" s="27"/>
      <c r="DB173" s="27"/>
      <c r="DC173" s="27"/>
      <c r="DD173" s="27"/>
      <c r="DE173" s="27"/>
      <c r="DF173" s="27"/>
      <c r="DG173" s="27"/>
      <c r="DH173" s="27"/>
      <c r="DI173" s="27"/>
      <c r="DJ173" s="27"/>
      <c r="DK173" s="27"/>
      <c r="DL173" s="27"/>
      <c r="DM173" s="27"/>
      <c r="DN173" s="27"/>
      <c r="DO173" s="27"/>
      <c r="DP173" s="27"/>
      <c r="DQ173" s="27"/>
      <c r="DR173" s="27"/>
      <c r="DS173" s="27"/>
      <c r="DT173" s="27"/>
      <c r="DU173" s="27"/>
      <c r="DV173" s="27"/>
      <c r="DW173" s="27"/>
      <c r="DX173" s="27"/>
      <c r="DY173" s="27"/>
      <c r="DZ173" s="27"/>
    </row>
    <row r="174" spans="1:130" outlineLevel="1">
      <c r="A174" s="18">
        <f t="shared" si="5"/>
        <v>62</v>
      </c>
      <c r="B174" s="18" t="s">
        <v>9</v>
      </c>
      <c r="C174" s="116" t="s">
        <v>513</v>
      </c>
      <c r="D174" s="196"/>
      <c r="E174" s="196"/>
      <c r="F174" s="196"/>
      <c r="G174" s="486"/>
      <c r="H174" s="18" t="s">
        <v>10</v>
      </c>
      <c r="I174" s="116" t="s">
        <v>1178</v>
      </c>
      <c r="J174" s="115"/>
      <c r="K174" s="297"/>
      <c r="L174" s="297"/>
      <c r="M174" s="297"/>
      <c r="N174" s="297"/>
      <c r="O174" s="297"/>
      <c r="P174" s="297"/>
      <c r="Q174" s="297"/>
      <c r="R174" s="297"/>
      <c r="S174" s="297"/>
      <c r="T174" s="27"/>
      <c r="U174" s="27"/>
      <c r="V174" s="27"/>
      <c r="W174" s="27"/>
      <c r="X174" s="27"/>
      <c r="Y174" s="27"/>
      <c r="Z174" s="27"/>
      <c r="AA174" s="27"/>
      <c r="AB174" s="27"/>
      <c r="AC174" s="27"/>
      <c r="AD174" s="27"/>
      <c r="AE174" s="27"/>
      <c r="AF174" s="27"/>
      <c r="AG174" s="27"/>
      <c r="AH174" s="27"/>
      <c r="AI174" s="27"/>
      <c r="AJ174" s="27"/>
      <c r="AK174" s="27"/>
      <c r="AL174" s="27"/>
      <c r="AM174" s="27"/>
      <c r="AN174" s="27"/>
      <c r="AO174" s="27"/>
      <c r="AP174" s="27"/>
      <c r="AQ174" s="27"/>
      <c r="AR174" s="27"/>
      <c r="AS174" s="27"/>
      <c r="AT174" s="27"/>
      <c r="AU174" s="27"/>
      <c r="AV174" s="27"/>
      <c r="AW174" s="27"/>
      <c r="AX174" s="27"/>
      <c r="AY174" s="27"/>
      <c r="AZ174" s="27"/>
      <c r="BA174" s="27"/>
      <c r="BB174" s="27"/>
      <c r="BC174" s="27"/>
      <c r="BD174" s="27"/>
      <c r="BE174" s="27"/>
      <c r="BF174" s="27"/>
      <c r="BG174" s="27"/>
      <c r="BH174" s="27"/>
      <c r="BI174" s="27"/>
      <c r="BJ174" s="27"/>
      <c r="BK174" s="27"/>
      <c r="BL174" s="27"/>
      <c r="BM174" s="27"/>
      <c r="BN174" s="27"/>
      <c r="BO174" s="27"/>
      <c r="BP174" s="27"/>
      <c r="BQ174" s="27"/>
      <c r="BR174" s="27"/>
      <c r="BS174" s="27"/>
      <c r="BT174" s="27"/>
      <c r="BU174" s="27"/>
      <c r="BV174" s="27"/>
      <c r="BW174" s="27"/>
      <c r="BX174" s="27"/>
      <c r="BY174" s="27"/>
      <c r="BZ174" s="27"/>
      <c r="CA174" s="27"/>
      <c r="CB174" s="27"/>
      <c r="CC174" s="27"/>
      <c r="CD174" s="27"/>
      <c r="CE174" s="27"/>
      <c r="CF174" s="27"/>
      <c r="CG174" s="27"/>
      <c r="CH174" s="27"/>
      <c r="CI174" s="27"/>
      <c r="CJ174" s="27"/>
      <c r="CK174" s="27"/>
      <c r="CL174" s="27"/>
      <c r="CM174" s="27"/>
      <c r="CN174" s="27"/>
      <c r="CO174" s="27"/>
      <c r="CP174" s="27"/>
      <c r="CQ174" s="27"/>
      <c r="CR174" s="27"/>
      <c r="CS174" s="27"/>
      <c r="CT174" s="27"/>
      <c r="CU174" s="27"/>
      <c r="CV174" s="27"/>
      <c r="CW174" s="27"/>
      <c r="CX174" s="27"/>
      <c r="CY174" s="27"/>
      <c r="CZ174" s="27"/>
      <c r="DA174" s="27"/>
      <c r="DB174" s="27"/>
      <c r="DC174" s="27"/>
      <c r="DD174" s="27"/>
      <c r="DE174" s="27"/>
      <c r="DF174" s="27"/>
      <c r="DG174" s="27"/>
      <c r="DH174" s="27"/>
      <c r="DI174" s="27"/>
      <c r="DJ174" s="27"/>
      <c r="DK174" s="27"/>
      <c r="DL174" s="27"/>
      <c r="DM174" s="27"/>
      <c r="DN174" s="27"/>
      <c r="DO174" s="27"/>
      <c r="DP174" s="27"/>
      <c r="DQ174" s="27"/>
      <c r="DR174" s="27"/>
      <c r="DS174" s="27"/>
      <c r="DT174" s="27"/>
      <c r="DU174" s="27"/>
      <c r="DV174" s="27"/>
      <c r="DW174" s="27"/>
      <c r="DX174" s="27"/>
      <c r="DY174" s="27"/>
      <c r="DZ174" s="27"/>
    </row>
    <row r="175" spans="1:130" outlineLevel="1">
      <c r="A175" s="18">
        <f t="shared" si="5"/>
        <v>62</v>
      </c>
      <c r="B175" s="18" t="s">
        <v>9</v>
      </c>
      <c r="C175" s="116" t="s">
        <v>513</v>
      </c>
      <c r="D175" s="196"/>
      <c r="E175" s="196"/>
      <c r="F175" s="196"/>
      <c r="G175" s="486"/>
      <c r="H175" s="18" t="s">
        <v>10</v>
      </c>
      <c r="I175" s="116" t="s">
        <v>1542</v>
      </c>
      <c r="J175" s="115"/>
      <c r="K175" s="297"/>
      <c r="L175" s="297"/>
      <c r="M175" s="297"/>
      <c r="N175" s="297"/>
      <c r="O175" s="297"/>
      <c r="P175" s="297"/>
      <c r="Q175" s="297"/>
      <c r="R175" s="297"/>
      <c r="S175" s="297"/>
      <c r="T175" s="27"/>
      <c r="U175" s="27"/>
      <c r="V175" s="27"/>
      <c r="W175" s="27"/>
      <c r="X175" s="27"/>
      <c r="Y175" s="27"/>
      <c r="Z175" s="27"/>
      <c r="AA175" s="27"/>
      <c r="AB175" s="27"/>
      <c r="AC175" s="27"/>
      <c r="AD175" s="27"/>
      <c r="AE175" s="27"/>
      <c r="AF175" s="27"/>
      <c r="AG175" s="27"/>
      <c r="AH175" s="27"/>
      <c r="AI175" s="27"/>
      <c r="AJ175" s="27"/>
      <c r="AK175" s="27"/>
      <c r="AL175" s="27"/>
      <c r="AM175" s="27"/>
      <c r="AN175" s="27"/>
      <c r="AO175" s="27"/>
      <c r="AP175" s="27"/>
      <c r="AQ175" s="27"/>
      <c r="AR175" s="27"/>
      <c r="AS175" s="27"/>
      <c r="AT175" s="27"/>
      <c r="AU175" s="27"/>
      <c r="AV175" s="27"/>
      <c r="AW175" s="27"/>
      <c r="AX175" s="27"/>
      <c r="AY175" s="27"/>
      <c r="AZ175" s="27"/>
      <c r="BA175" s="27"/>
      <c r="BB175" s="27"/>
      <c r="BC175" s="27"/>
      <c r="BD175" s="27"/>
      <c r="BE175" s="27"/>
      <c r="BF175" s="27"/>
      <c r="BG175" s="27"/>
      <c r="BH175" s="27"/>
      <c r="BI175" s="27"/>
      <c r="BJ175" s="27"/>
      <c r="BK175" s="27"/>
      <c r="BL175" s="27"/>
      <c r="BM175" s="27"/>
      <c r="BN175" s="27"/>
      <c r="BO175" s="27"/>
      <c r="BP175" s="27"/>
      <c r="BQ175" s="27"/>
      <c r="BR175" s="27"/>
      <c r="BS175" s="27"/>
      <c r="BT175" s="27"/>
      <c r="BU175" s="27"/>
      <c r="BV175" s="27"/>
      <c r="BW175" s="27"/>
      <c r="BX175" s="27"/>
      <c r="BY175" s="27"/>
      <c r="BZ175" s="27"/>
      <c r="CA175" s="27"/>
      <c r="CB175" s="27"/>
      <c r="CC175" s="27"/>
      <c r="CD175" s="27"/>
      <c r="CE175" s="27"/>
      <c r="CF175" s="27"/>
      <c r="CG175" s="27"/>
      <c r="CH175" s="27"/>
      <c r="CI175" s="27"/>
      <c r="CJ175" s="27"/>
      <c r="CK175" s="27"/>
      <c r="CL175" s="27"/>
      <c r="CM175" s="27"/>
      <c r="CN175" s="27"/>
      <c r="CO175" s="27"/>
      <c r="CP175" s="27"/>
      <c r="CQ175" s="27"/>
      <c r="CR175" s="27"/>
      <c r="CS175" s="27"/>
      <c r="CT175" s="27"/>
      <c r="CU175" s="27"/>
      <c r="CV175" s="27"/>
      <c r="CW175" s="27"/>
      <c r="CX175" s="27"/>
      <c r="CY175" s="27"/>
      <c r="CZ175" s="27"/>
      <c r="DA175" s="27"/>
      <c r="DB175" s="27"/>
      <c r="DC175" s="27"/>
      <c r="DD175" s="27"/>
      <c r="DE175" s="27"/>
      <c r="DF175" s="27"/>
      <c r="DG175" s="27"/>
      <c r="DH175" s="27"/>
      <c r="DI175" s="27"/>
      <c r="DJ175" s="27"/>
      <c r="DK175" s="27"/>
      <c r="DL175" s="27"/>
      <c r="DM175" s="27"/>
      <c r="DN175" s="27"/>
      <c r="DO175" s="27"/>
      <c r="DP175" s="27"/>
      <c r="DQ175" s="27"/>
      <c r="DR175" s="27"/>
      <c r="DS175" s="27"/>
      <c r="DT175" s="27"/>
      <c r="DU175" s="27"/>
      <c r="DV175" s="27"/>
      <c r="DW175" s="27"/>
      <c r="DX175" s="27"/>
      <c r="DY175" s="27"/>
      <c r="DZ175" s="27"/>
    </row>
    <row r="176" spans="1:130" outlineLevel="1">
      <c r="A176" s="18"/>
      <c r="B176" s="18"/>
      <c r="C176" s="116"/>
      <c r="D176" s="196"/>
      <c r="E176" s="196"/>
      <c r="F176" s="196"/>
      <c r="G176" s="486"/>
      <c r="H176" s="18" t="s">
        <v>10</v>
      </c>
      <c r="I176" s="116" t="s">
        <v>2182</v>
      </c>
      <c r="J176" s="115"/>
      <c r="K176" s="297"/>
      <c r="L176" s="297"/>
      <c r="M176" s="297"/>
      <c r="N176" s="297"/>
      <c r="O176" s="297"/>
      <c r="P176" s="297"/>
      <c r="Q176" s="297"/>
      <c r="R176" s="297"/>
      <c r="S176" s="297"/>
      <c r="T176" s="27"/>
      <c r="U176" s="27"/>
      <c r="V176" s="27"/>
      <c r="W176" s="27"/>
      <c r="X176" s="27"/>
      <c r="Y176" s="27"/>
      <c r="Z176" s="27"/>
      <c r="AA176" s="27"/>
      <c r="AB176" s="27"/>
      <c r="AC176" s="27"/>
      <c r="AD176" s="27"/>
      <c r="AE176" s="27"/>
      <c r="AF176" s="27"/>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27"/>
      <c r="BX176" s="27"/>
      <c r="BY176" s="27"/>
      <c r="BZ176" s="27"/>
      <c r="CA176" s="27"/>
      <c r="CB176" s="27"/>
      <c r="CC176" s="27"/>
      <c r="CD176" s="27"/>
      <c r="CE176" s="27"/>
      <c r="CF176" s="27"/>
      <c r="CG176" s="27"/>
      <c r="CH176" s="27"/>
      <c r="CI176" s="27"/>
      <c r="CJ176" s="27"/>
      <c r="CK176" s="27"/>
      <c r="CL176" s="27"/>
      <c r="CM176" s="27"/>
      <c r="CN176" s="27"/>
      <c r="CO176" s="27"/>
      <c r="CP176" s="27"/>
      <c r="CQ176" s="27"/>
      <c r="CR176" s="27"/>
      <c r="CS176" s="27"/>
      <c r="CT176" s="27"/>
      <c r="CU176" s="27"/>
      <c r="CV176" s="27"/>
      <c r="CW176" s="27"/>
      <c r="CX176" s="27"/>
      <c r="CY176" s="27"/>
      <c r="CZ176" s="27"/>
      <c r="DA176" s="27"/>
      <c r="DB176" s="27"/>
      <c r="DC176" s="27"/>
      <c r="DD176" s="27"/>
      <c r="DE176" s="27"/>
      <c r="DF176" s="27"/>
      <c r="DG176" s="27"/>
      <c r="DH176" s="27"/>
      <c r="DI176" s="27"/>
      <c r="DJ176" s="27"/>
      <c r="DK176" s="27"/>
      <c r="DL176" s="27"/>
      <c r="DM176" s="27"/>
      <c r="DN176" s="27"/>
      <c r="DO176" s="27"/>
      <c r="DP176" s="27"/>
      <c r="DQ176" s="27"/>
      <c r="DR176" s="27"/>
      <c r="DS176" s="27"/>
      <c r="DT176" s="27"/>
      <c r="DU176" s="27"/>
      <c r="DV176" s="27"/>
      <c r="DW176" s="27"/>
      <c r="DX176" s="27"/>
      <c r="DY176" s="27"/>
      <c r="DZ176" s="27"/>
    </row>
    <row r="177" spans="1:130" outlineLevel="1">
      <c r="A177" s="18">
        <f t="shared" ref="A177:A186" si="6">IF($C177="","blank",MATCH($C177,$I$5:$I$266,0))</f>
        <v>62</v>
      </c>
      <c r="B177" s="18" t="s">
        <v>9</v>
      </c>
      <c r="C177" s="116" t="s">
        <v>513</v>
      </c>
      <c r="D177" s="196"/>
      <c r="E177" s="196"/>
      <c r="F177" s="196"/>
      <c r="G177" s="486"/>
      <c r="H177" s="18" t="s">
        <v>10</v>
      </c>
      <c r="I177" s="116" t="s">
        <v>2181</v>
      </c>
      <c r="J177" s="115"/>
      <c r="K177" s="297"/>
      <c r="L177" s="27"/>
      <c r="M177" s="27"/>
      <c r="N177" s="27"/>
      <c r="O177" s="27"/>
      <c r="P177" s="27"/>
      <c r="Q177" s="27"/>
      <c r="R177" s="27"/>
      <c r="S177" s="27"/>
      <c r="T177" s="27"/>
      <c r="U177" s="27"/>
      <c r="V177" s="27"/>
      <c r="W177" s="27"/>
      <c r="X177" s="27"/>
      <c r="Y177" s="27"/>
      <c r="Z177" s="27"/>
      <c r="AA177" s="27"/>
      <c r="AB177" s="27"/>
      <c r="AC177" s="27"/>
      <c r="AD177" s="27"/>
      <c r="AE177" s="27"/>
      <c r="AF177" s="27"/>
      <c r="AG177" s="27"/>
      <c r="AH177" s="27"/>
      <c r="AI177" s="27"/>
      <c r="AJ177" s="27"/>
      <c r="AK177" s="27"/>
      <c r="AL177" s="27"/>
      <c r="AM177" s="27"/>
      <c r="AN177" s="27"/>
      <c r="AO177" s="27"/>
      <c r="AP177" s="27"/>
      <c r="AQ177" s="27"/>
      <c r="AR177" s="27"/>
      <c r="AS177" s="27"/>
      <c r="AT177" s="27"/>
      <c r="AU177" s="27"/>
      <c r="AV177" s="27"/>
      <c r="AW177" s="27"/>
      <c r="AX177" s="27"/>
      <c r="AY177" s="27"/>
      <c r="AZ177" s="27"/>
      <c r="BA177" s="27"/>
      <c r="BB177" s="27"/>
      <c r="BC177" s="27"/>
      <c r="BD177" s="27"/>
      <c r="BE177" s="27"/>
      <c r="BF177" s="27"/>
      <c r="BG177" s="27"/>
      <c r="BH177" s="27"/>
      <c r="BI177" s="27"/>
      <c r="BJ177" s="27"/>
      <c r="BK177" s="27"/>
      <c r="BL177" s="27"/>
      <c r="BM177" s="27"/>
      <c r="BN177" s="27"/>
      <c r="BO177" s="27"/>
      <c r="BP177" s="27"/>
      <c r="BQ177" s="27"/>
      <c r="BR177" s="27"/>
      <c r="BS177" s="27"/>
      <c r="BT177" s="27"/>
      <c r="BU177" s="27"/>
      <c r="BV177" s="27"/>
      <c r="BW177" s="27"/>
      <c r="BX177" s="27"/>
      <c r="BY177" s="27"/>
      <c r="BZ177" s="27"/>
      <c r="CA177" s="27"/>
      <c r="CB177" s="27"/>
      <c r="CC177" s="27"/>
      <c r="CD177" s="27"/>
      <c r="CE177" s="27"/>
      <c r="CF177" s="27"/>
      <c r="CG177" s="27"/>
      <c r="CH177" s="27"/>
      <c r="CI177" s="27"/>
      <c r="CJ177" s="27"/>
      <c r="CK177" s="27"/>
      <c r="CL177" s="27"/>
      <c r="CM177" s="27"/>
      <c r="CN177" s="27"/>
      <c r="CO177" s="27"/>
      <c r="CP177" s="27"/>
      <c r="CQ177" s="27"/>
      <c r="CR177" s="27"/>
      <c r="CS177" s="27"/>
      <c r="CT177" s="27"/>
      <c r="CU177" s="27"/>
      <c r="CV177" s="27"/>
      <c r="CW177" s="27"/>
      <c r="CX177" s="27"/>
      <c r="CY177" s="27"/>
      <c r="CZ177" s="27"/>
      <c r="DA177" s="27"/>
      <c r="DB177" s="27"/>
      <c r="DC177" s="27"/>
      <c r="DD177" s="27"/>
      <c r="DE177" s="27"/>
      <c r="DF177" s="27"/>
      <c r="DG177" s="27"/>
      <c r="DH177" s="27"/>
      <c r="DI177" s="27"/>
      <c r="DJ177" s="27"/>
      <c r="DK177" s="27"/>
      <c r="DL177" s="27"/>
      <c r="DM177" s="27"/>
      <c r="DN177" s="27"/>
      <c r="DO177" s="27"/>
      <c r="DP177" s="27"/>
      <c r="DQ177" s="27"/>
      <c r="DR177" s="27"/>
      <c r="DS177" s="27"/>
      <c r="DT177" s="27"/>
      <c r="DU177" s="27"/>
      <c r="DV177" s="27"/>
      <c r="DW177" s="27"/>
      <c r="DX177" s="27"/>
      <c r="DY177" s="27"/>
      <c r="DZ177" s="27"/>
    </row>
    <row r="178" spans="1:130" outlineLevel="1">
      <c r="A178" s="18">
        <f t="shared" si="6"/>
        <v>62</v>
      </c>
      <c r="B178" s="18" t="s">
        <v>9</v>
      </c>
      <c r="C178" s="116" t="s">
        <v>513</v>
      </c>
      <c r="D178" s="196"/>
      <c r="E178" s="196"/>
      <c r="F178" s="196"/>
      <c r="G178" s="486"/>
      <c r="H178" s="18" t="s">
        <v>10</v>
      </c>
      <c r="I178" s="116" t="s">
        <v>1810</v>
      </c>
      <c r="J178" s="115"/>
      <c r="K178" s="297" t="s">
        <v>1811</v>
      </c>
      <c r="L178" s="297" t="s">
        <v>1813</v>
      </c>
      <c r="M178" s="297" t="s">
        <v>1812</v>
      </c>
      <c r="N178" s="27"/>
      <c r="O178" s="27"/>
      <c r="P178" s="27"/>
      <c r="Q178" s="27"/>
      <c r="R178" s="27"/>
      <c r="S178" s="27"/>
      <c r="T178" s="27"/>
      <c r="U178" s="27"/>
      <c r="V178" s="27"/>
      <c r="W178" s="27"/>
      <c r="X178" s="27"/>
      <c r="Y178" s="27"/>
      <c r="Z178" s="27"/>
      <c r="AA178" s="27"/>
      <c r="AB178" s="27"/>
      <c r="AC178" s="27"/>
      <c r="AD178" s="27"/>
      <c r="AE178" s="27"/>
      <c r="AF178" s="27"/>
      <c r="AG178" s="27"/>
      <c r="AH178" s="27"/>
      <c r="AI178" s="27"/>
      <c r="AJ178" s="27"/>
      <c r="AK178" s="27"/>
      <c r="AL178" s="27"/>
      <c r="AM178" s="27"/>
      <c r="AN178" s="27"/>
      <c r="AO178" s="27"/>
      <c r="AP178" s="27"/>
      <c r="AQ178" s="27"/>
      <c r="AR178" s="27"/>
      <c r="AS178" s="27"/>
      <c r="AT178" s="27"/>
      <c r="AU178" s="27"/>
      <c r="AV178" s="27"/>
      <c r="AW178" s="27"/>
      <c r="AX178" s="27"/>
      <c r="AY178" s="27"/>
      <c r="AZ178" s="27"/>
      <c r="BA178" s="27"/>
      <c r="BB178" s="27"/>
      <c r="BC178" s="27"/>
      <c r="BD178" s="27"/>
      <c r="BE178" s="27"/>
      <c r="BF178" s="27"/>
      <c r="BG178" s="27"/>
      <c r="BH178" s="27"/>
      <c r="BI178" s="27"/>
      <c r="BJ178" s="27"/>
      <c r="BK178" s="27"/>
      <c r="BL178" s="27"/>
      <c r="BM178" s="27"/>
      <c r="BN178" s="27"/>
      <c r="BO178" s="27"/>
      <c r="BP178" s="27"/>
      <c r="BQ178" s="27"/>
      <c r="BR178" s="27"/>
      <c r="BS178" s="27"/>
      <c r="BT178" s="27"/>
      <c r="BU178" s="27"/>
      <c r="BV178" s="27"/>
      <c r="BW178" s="27"/>
      <c r="BX178" s="27"/>
      <c r="BY178" s="27"/>
      <c r="BZ178" s="27"/>
      <c r="CA178" s="27"/>
      <c r="CB178" s="27"/>
      <c r="CC178" s="27"/>
      <c r="CD178" s="27"/>
      <c r="CE178" s="27"/>
      <c r="CF178" s="27"/>
      <c r="CG178" s="27"/>
      <c r="CH178" s="27"/>
      <c r="CI178" s="27"/>
      <c r="CJ178" s="27"/>
      <c r="CK178" s="27"/>
      <c r="CL178" s="27"/>
      <c r="CM178" s="27"/>
      <c r="CN178" s="27"/>
      <c r="CO178" s="27"/>
      <c r="CP178" s="27"/>
      <c r="CQ178" s="27"/>
      <c r="CR178" s="27"/>
      <c r="CS178" s="27"/>
      <c r="CT178" s="27"/>
      <c r="CU178" s="27"/>
      <c r="CV178" s="27"/>
      <c r="CW178" s="27"/>
      <c r="CX178" s="27"/>
      <c r="CY178" s="27"/>
      <c r="CZ178" s="27"/>
      <c r="DA178" s="27"/>
      <c r="DB178" s="27"/>
      <c r="DC178" s="27"/>
      <c r="DD178" s="27"/>
      <c r="DE178" s="27"/>
      <c r="DF178" s="27"/>
      <c r="DG178" s="27"/>
      <c r="DH178" s="27"/>
      <c r="DI178" s="27"/>
      <c r="DJ178" s="27"/>
      <c r="DK178" s="27"/>
      <c r="DL178" s="27"/>
      <c r="DM178" s="27"/>
      <c r="DN178" s="27"/>
      <c r="DO178" s="27"/>
      <c r="DP178" s="27"/>
      <c r="DQ178" s="27"/>
      <c r="DR178" s="27"/>
      <c r="DS178" s="27"/>
      <c r="DT178" s="27"/>
      <c r="DU178" s="27"/>
      <c r="DV178" s="27"/>
      <c r="DW178" s="27"/>
      <c r="DX178" s="27"/>
      <c r="DY178" s="27"/>
      <c r="DZ178" s="27"/>
    </row>
    <row r="179" spans="1:130" outlineLevel="1">
      <c r="A179" s="18">
        <f t="shared" si="6"/>
        <v>62</v>
      </c>
      <c r="B179" s="18" t="s">
        <v>9</v>
      </c>
      <c r="C179" s="116" t="s">
        <v>513</v>
      </c>
      <c r="D179" s="196"/>
      <c r="E179" s="196"/>
      <c r="F179" s="196"/>
      <c r="G179" s="486"/>
      <c r="H179" s="18" t="s">
        <v>10</v>
      </c>
      <c r="I179" s="116" t="s">
        <v>2183</v>
      </c>
      <c r="J179" s="115"/>
      <c r="K179" s="297"/>
      <c r="L179" s="27"/>
      <c r="M179" s="27"/>
      <c r="N179" s="27"/>
      <c r="O179" s="27"/>
      <c r="P179" s="27"/>
      <c r="Q179" s="27"/>
      <c r="R179" s="27"/>
      <c r="S179" s="27"/>
      <c r="T179" s="27"/>
      <c r="U179" s="27"/>
      <c r="V179" s="27"/>
      <c r="W179" s="27"/>
      <c r="X179" s="27"/>
      <c r="Y179" s="27"/>
      <c r="Z179" s="27"/>
      <c r="AA179" s="27"/>
      <c r="AB179" s="27"/>
      <c r="AC179" s="27"/>
      <c r="AD179" s="27"/>
      <c r="AE179" s="27"/>
      <c r="AF179" s="27"/>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27"/>
      <c r="BX179" s="27"/>
      <c r="BY179" s="27"/>
      <c r="BZ179" s="27"/>
      <c r="CA179" s="27"/>
      <c r="CB179" s="27"/>
      <c r="CC179" s="27"/>
      <c r="CD179" s="27"/>
      <c r="CE179" s="27"/>
      <c r="CF179" s="27"/>
      <c r="CG179" s="27"/>
      <c r="CH179" s="27"/>
      <c r="CI179" s="27"/>
      <c r="CJ179" s="27"/>
      <c r="CK179" s="27"/>
      <c r="CL179" s="27"/>
      <c r="CM179" s="27"/>
      <c r="CN179" s="27"/>
      <c r="CO179" s="27"/>
      <c r="CP179" s="27"/>
      <c r="CQ179" s="27"/>
      <c r="CR179" s="27"/>
      <c r="CS179" s="27"/>
      <c r="CT179" s="27"/>
      <c r="CU179" s="27"/>
      <c r="CV179" s="27"/>
      <c r="CW179" s="27"/>
      <c r="CX179" s="27"/>
      <c r="CY179" s="27"/>
      <c r="CZ179" s="27"/>
      <c r="DA179" s="27"/>
      <c r="DB179" s="27"/>
      <c r="DC179" s="27"/>
      <c r="DD179" s="27"/>
      <c r="DE179" s="27"/>
      <c r="DF179" s="27"/>
      <c r="DG179" s="27"/>
      <c r="DH179" s="27"/>
      <c r="DI179" s="27"/>
      <c r="DJ179" s="27"/>
      <c r="DK179" s="27"/>
      <c r="DL179" s="27"/>
      <c r="DM179" s="27"/>
      <c r="DN179" s="27"/>
      <c r="DO179" s="27"/>
      <c r="DP179" s="27"/>
      <c r="DQ179" s="27"/>
      <c r="DR179" s="27"/>
      <c r="DS179" s="27"/>
      <c r="DT179" s="27"/>
      <c r="DU179" s="27"/>
      <c r="DV179" s="27"/>
      <c r="DW179" s="27"/>
      <c r="DX179" s="27"/>
      <c r="DY179" s="27"/>
      <c r="DZ179" s="27"/>
    </row>
    <row r="180" spans="1:130" outlineLevel="1">
      <c r="A180" s="18">
        <f t="shared" si="6"/>
        <v>62</v>
      </c>
      <c r="B180" s="18" t="s">
        <v>9</v>
      </c>
      <c r="C180" s="116" t="s">
        <v>513</v>
      </c>
      <c r="D180" s="196"/>
      <c r="E180" s="196"/>
      <c r="F180" s="196"/>
      <c r="G180" s="486"/>
      <c r="H180" s="18" t="s">
        <v>10</v>
      </c>
      <c r="I180" s="116" t="s">
        <v>1236</v>
      </c>
      <c r="J180" s="115"/>
      <c r="K180" s="297" t="s">
        <v>1140</v>
      </c>
      <c r="L180" s="27"/>
      <c r="M180" s="27"/>
      <c r="N180" s="27"/>
      <c r="O180" s="27"/>
      <c r="P180" s="27"/>
      <c r="Q180" s="27"/>
      <c r="R180" s="27"/>
      <c r="S180" s="27"/>
      <c r="T180" s="27"/>
      <c r="U180" s="27"/>
      <c r="V180" s="27"/>
      <c r="W180" s="27"/>
      <c r="X180" s="27"/>
      <c r="Y180" s="27"/>
      <c r="Z180" s="27"/>
      <c r="AA180" s="27"/>
      <c r="AB180" s="27"/>
      <c r="AC180" s="27"/>
      <c r="AD180" s="27"/>
      <c r="AE180" s="27"/>
      <c r="AF180" s="27"/>
      <c r="AG180" s="27"/>
      <c r="AH180" s="27"/>
      <c r="AI180" s="27"/>
      <c r="AJ180" s="27"/>
      <c r="AK180" s="27"/>
      <c r="AL180" s="27"/>
      <c r="AM180" s="27"/>
      <c r="AN180" s="27"/>
      <c r="AO180" s="27"/>
      <c r="AP180" s="27"/>
      <c r="AQ180" s="27"/>
      <c r="AR180" s="27"/>
      <c r="AS180" s="27"/>
      <c r="AT180" s="27"/>
      <c r="AU180" s="27"/>
      <c r="AV180" s="27"/>
      <c r="AW180" s="27"/>
      <c r="AX180" s="27"/>
      <c r="AY180" s="27"/>
      <c r="AZ180" s="27"/>
      <c r="BA180" s="27"/>
      <c r="BB180" s="27"/>
      <c r="BC180" s="27"/>
      <c r="BD180" s="27"/>
      <c r="BE180" s="27"/>
      <c r="BF180" s="27"/>
      <c r="BG180" s="27"/>
      <c r="BH180" s="27"/>
      <c r="BI180" s="27"/>
      <c r="BJ180" s="27"/>
      <c r="BK180" s="27"/>
      <c r="BL180" s="27"/>
      <c r="BM180" s="27"/>
      <c r="BN180" s="27"/>
      <c r="BO180" s="27"/>
      <c r="BP180" s="27"/>
      <c r="BQ180" s="27"/>
      <c r="BR180" s="27"/>
      <c r="BS180" s="27"/>
      <c r="BT180" s="27"/>
      <c r="BU180" s="27"/>
      <c r="BV180" s="27"/>
      <c r="BW180" s="27"/>
      <c r="BX180" s="27"/>
      <c r="BY180" s="27"/>
      <c r="BZ180" s="27"/>
      <c r="CA180" s="27"/>
      <c r="CB180" s="27"/>
      <c r="CC180" s="27"/>
      <c r="CD180" s="27"/>
      <c r="CE180" s="27"/>
      <c r="CF180" s="27"/>
      <c r="CG180" s="27"/>
      <c r="CH180" s="27"/>
      <c r="CI180" s="27"/>
      <c r="CJ180" s="27"/>
      <c r="CK180" s="27"/>
      <c r="CL180" s="27"/>
      <c r="CM180" s="27"/>
      <c r="CN180" s="27"/>
      <c r="CO180" s="27"/>
      <c r="CP180" s="27"/>
      <c r="CQ180" s="27"/>
      <c r="CR180" s="27"/>
      <c r="CS180" s="27"/>
      <c r="CT180" s="27"/>
      <c r="CU180" s="27"/>
      <c r="CV180" s="27"/>
      <c r="CW180" s="27"/>
      <c r="CX180" s="27"/>
      <c r="CY180" s="27"/>
      <c r="CZ180" s="27"/>
      <c r="DA180" s="27"/>
      <c r="DB180" s="27"/>
      <c r="DC180" s="27"/>
      <c r="DD180" s="27"/>
      <c r="DE180" s="27"/>
      <c r="DF180" s="27"/>
      <c r="DG180" s="27"/>
      <c r="DH180" s="27"/>
      <c r="DI180" s="27"/>
      <c r="DJ180" s="27"/>
      <c r="DK180" s="27"/>
      <c r="DL180" s="27"/>
      <c r="DM180" s="27"/>
      <c r="DN180" s="27"/>
      <c r="DO180" s="27"/>
      <c r="DP180" s="27"/>
      <c r="DQ180" s="27"/>
      <c r="DR180" s="27"/>
      <c r="DS180" s="27"/>
      <c r="DT180" s="27"/>
      <c r="DU180" s="27"/>
      <c r="DV180" s="27"/>
      <c r="DW180" s="27"/>
      <c r="DX180" s="27"/>
      <c r="DY180" s="27"/>
      <c r="DZ180" s="27"/>
    </row>
    <row r="181" spans="1:130" outlineLevel="1">
      <c r="A181" s="18">
        <f t="shared" si="6"/>
        <v>62</v>
      </c>
      <c r="B181" s="18" t="s">
        <v>9</v>
      </c>
      <c r="C181" s="116" t="s">
        <v>513</v>
      </c>
      <c r="D181" s="196"/>
      <c r="E181" s="196"/>
      <c r="F181" s="196"/>
      <c r="G181" s="486"/>
      <c r="H181" s="18" t="s">
        <v>10</v>
      </c>
      <c r="I181" s="116" t="s">
        <v>1251</v>
      </c>
      <c r="J181" s="115"/>
      <c r="K181" s="297" t="s">
        <v>1140</v>
      </c>
      <c r="L181" s="27"/>
      <c r="M181" s="27"/>
      <c r="N181" s="27"/>
      <c r="O181" s="27"/>
      <c r="P181" s="27"/>
      <c r="Q181" s="27"/>
      <c r="R181" s="27"/>
      <c r="S181" s="27"/>
      <c r="T181" s="27"/>
      <c r="U181" s="27"/>
      <c r="V181" s="27"/>
      <c r="W181" s="27"/>
      <c r="X181" s="27"/>
      <c r="Y181" s="27"/>
      <c r="Z181" s="27"/>
      <c r="AA181" s="27"/>
      <c r="AB181" s="27"/>
      <c r="AC181" s="27"/>
      <c r="AD181" s="27"/>
      <c r="AE181" s="27"/>
      <c r="AF181" s="27"/>
      <c r="AG181" s="27"/>
      <c r="AH181" s="27"/>
      <c r="AI181" s="27"/>
      <c r="AJ181" s="27"/>
      <c r="AK181" s="27"/>
      <c r="AL181" s="27"/>
      <c r="AM181" s="27"/>
      <c r="AN181" s="27"/>
      <c r="AO181" s="27"/>
      <c r="AP181" s="27"/>
      <c r="AQ181" s="27"/>
      <c r="AR181" s="27"/>
      <c r="AS181" s="27"/>
      <c r="AT181" s="27"/>
      <c r="AU181" s="27"/>
      <c r="AV181" s="27"/>
      <c r="AW181" s="27"/>
      <c r="AX181" s="27"/>
      <c r="AY181" s="27"/>
      <c r="AZ181" s="27"/>
      <c r="BA181" s="27"/>
      <c r="BB181" s="27"/>
      <c r="BC181" s="27"/>
      <c r="BD181" s="27"/>
      <c r="BE181" s="27"/>
      <c r="BF181" s="27"/>
      <c r="BG181" s="27"/>
      <c r="BH181" s="27"/>
      <c r="BI181" s="27"/>
      <c r="BJ181" s="27"/>
      <c r="BK181" s="27"/>
      <c r="BL181" s="27"/>
      <c r="BM181" s="27"/>
      <c r="BN181" s="27"/>
      <c r="BO181" s="27"/>
      <c r="BP181" s="27"/>
      <c r="BQ181" s="27"/>
      <c r="BR181" s="27"/>
      <c r="BS181" s="27"/>
      <c r="BT181" s="27"/>
      <c r="BU181" s="27"/>
      <c r="BV181" s="27"/>
      <c r="BW181" s="27"/>
      <c r="BX181" s="27"/>
      <c r="BY181" s="27"/>
      <c r="BZ181" s="27"/>
      <c r="CA181" s="27"/>
      <c r="CB181" s="27"/>
      <c r="CC181" s="27"/>
      <c r="CD181" s="27"/>
      <c r="CE181" s="27"/>
      <c r="CF181" s="27"/>
      <c r="CG181" s="27"/>
      <c r="CH181" s="27"/>
      <c r="CI181" s="27"/>
      <c r="CJ181" s="27"/>
      <c r="CK181" s="27"/>
      <c r="CL181" s="27"/>
      <c r="CM181" s="27"/>
      <c r="CN181" s="27"/>
      <c r="CO181" s="27"/>
      <c r="CP181" s="27"/>
      <c r="CQ181" s="27"/>
      <c r="CR181" s="27"/>
      <c r="CS181" s="27"/>
      <c r="CT181" s="27"/>
      <c r="CU181" s="27"/>
      <c r="CV181" s="27"/>
      <c r="CW181" s="27"/>
      <c r="CX181" s="27"/>
      <c r="CY181" s="27"/>
      <c r="CZ181" s="27"/>
      <c r="DA181" s="27"/>
      <c r="DB181" s="27"/>
      <c r="DC181" s="27"/>
      <c r="DD181" s="27"/>
      <c r="DE181" s="27"/>
      <c r="DF181" s="27"/>
      <c r="DG181" s="27"/>
      <c r="DH181" s="27"/>
      <c r="DI181" s="27"/>
      <c r="DJ181" s="27"/>
      <c r="DK181" s="27"/>
      <c r="DL181" s="27"/>
      <c r="DM181" s="27"/>
      <c r="DN181" s="27"/>
      <c r="DO181" s="27"/>
      <c r="DP181" s="27"/>
      <c r="DQ181" s="27"/>
      <c r="DR181" s="27"/>
      <c r="DS181" s="27"/>
      <c r="DT181" s="27"/>
      <c r="DU181" s="27"/>
      <c r="DV181" s="27"/>
      <c r="DW181" s="27"/>
      <c r="DX181" s="27"/>
      <c r="DY181" s="27"/>
      <c r="DZ181" s="27"/>
    </row>
    <row r="182" spans="1:130" outlineLevel="1">
      <c r="A182" s="18">
        <f t="shared" si="6"/>
        <v>62</v>
      </c>
      <c r="B182" s="18" t="s">
        <v>9</v>
      </c>
      <c r="C182" s="116" t="s">
        <v>513</v>
      </c>
      <c r="D182" s="196"/>
      <c r="E182" s="196"/>
      <c r="F182" s="196"/>
      <c r="G182" s="486"/>
      <c r="H182" s="18" t="s">
        <v>10</v>
      </c>
      <c r="I182" s="116" t="s">
        <v>2142</v>
      </c>
      <c r="J182" s="117"/>
      <c r="K182" s="297"/>
      <c r="L182" s="27"/>
      <c r="M182" s="27"/>
      <c r="N182" s="27"/>
      <c r="O182" s="27"/>
      <c r="P182" s="27"/>
      <c r="Q182" s="27"/>
      <c r="R182" s="27"/>
      <c r="S182" s="27"/>
      <c r="T182" s="27"/>
      <c r="U182" s="27"/>
      <c r="V182" s="27"/>
      <c r="W182" s="27"/>
      <c r="X182" s="27"/>
      <c r="Y182" s="27"/>
      <c r="Z182" s="27"/>
      <c r="AA182" s="27"/>
      <c r="AB182" s="27"/>
      <c r="AC182" s="27"/>
      <c r="AD182" s="27"/>
      <c r="AE182" s="27"/>
      <c r="AF182" s="27"/>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27"/>
      <c r="BX182" s="27"/>
      <c r="BY182" s="27"/>
      <c r="BZ182" s="27"/>
      <c r="CA182" s="27"/>
      <c r="CB182" s="27"/>
      <c r="CC182" s="27"/>
      <c r="CD182" s="27"/>
      <c r="CE182" s="27"/>
      <c r="CF182" s="27"/>
      <c r="CG182" s="27"/>
      <c r="CH182" s="27"/>
      <c r="CI182" s="27"/>
      <c r="CJ182" s="27"/>
      <c r="CK182" s="27"/>
      <c r="CL182" s="27"/>
      <c r="CM182" s="27"/>
      <c r="CN182" s="27"/>
      <c r="CO182" s="27"/>
      <c r="CP182" s="27"/>
      <c r="CQ182" s="27"/>
      <c r="CR182" s="27"/>
      <c r="CS182" s="27"/>
      <c r="CT182" s="27"/>
      <c r="CU182" s="27"/>
      <c r="CV182" s="27"/>
      <c r="CW182" s="27"/>
      <c r="CX182" s="27"/>
      <c r="CY182" s="27"/>
      <c r="CZ182" s="27"/>
      <c r="DA182" s="27"/>
      <c r="DB182" s="27"/>
      <c r="DC182" s="27"/>
      <c r="DD182" s="27"/>
      <c r="DE182" s="27"/>
      <c r="DF182" s="27"/>
      <c r="DG182" s="27"/>
      <c r="DH182" s="27"/>
      <c r="DI182" s="27"/>
      <c r="DJ182" s="27"/>
      <c r="DK182" s="27"/>
      <c r="DL182" s="27"/>
      <c r="DM182" s="27"/>
      <c r="DN182" s="27"/>
      <c r="DO182" s="27"/>
      <c r="DP182" s="27"/>
      <c r="DQ182" s="27"/>
      <c r="DR182" s="27"/>
      <c r="DS182" s="27"/>
      <c r="DT182" s="27"/>
      <c r="DU182" s="27"/>
      <c r="DV182" s="27"/>
      <c r="DW182" s="27"/>
      <c r="DX182" s="27"/>
      <c r="DY182" s="27"/>
      <c r="DZ182" s="27"/>
    </row>
    <row r="183" spans="1:130" outlineLevel="1">
      <c r="A183" s="18">
        <f t="shared" si="6"/>
        <v>62</v>
      </c>
      <c r="B183" s="18" t="s">
        <v>9</v>
      </c>
      <c r="C183" s="116" t="s">
        <v>513</v>
      </c>
      <c r="D183" s="196"/>
      <c r="E183" s="196"/>
      <c r="F183" s="196"/>
      <c r="G183" s="486"/>
      <c r="H183" s="18" t="s">
        <v>10</v>
      </c>
      <c r="I183" s="116" t="s">
        <v>1403</v>
      </c>
      <c r="J183" s="117"/>
      <c r="K183" s="297"/>
      <c r="L183" s="27"/>
      <c r="M183" s="27"/>
      <c r="N183" s="27"/>
      <c r="O183" s="27"/>
      <c r="P183" s="27"/>
      <c r="Q183" s="27"/>
      <c r="R183" s="27"/>
      <c r="S183" s="27"/>
      <c r="T183" s="27"/>
      <c r="U183" s="27"/>
      <c r="V183" s="27"/>
      <c r="W183" s="27"/>
      <c r="X183" s="27"/>
      <c r="Y183" s="27"/>
      <c r="Z183" s="27"/>
      <c r="AA183" s="27"/>
      <c r="AB183" s="27"/>
      <c r="AC183" s="27"/>
      <c r="AD183" s="27"/>
      <c r="AE183" s="27"/>
      <c r="AF183" s="27"/>
      <c r="AG183" s="27"/>
      <c r="AH183" s="27"/>
      <c r="AI183" s="27"/>
      <c r="AJ183" s="27"/>
      <c r="AK183" s="27"/>
      <c r="AL183" s="27"/>
      <c r="AM183" s="27"/>
      <c r="AN183" s="27"/>
      <c r="AO183" s="27"/>
      <c r="AP183" s="27"/>
      <c r="AQ183" s="27"/>
      <c r="AR183" s="27"/>
      <c r="AS183" s="27"/>
      <c r="AT183" s="27"/>
      <c r="AU183" s="27"/>
      <c r="AV183" s="27"/>
      <c r="AW183" s="27"/>
      <c r="AX183" s="27"/>
      <c r="AY183" s="27"/>
      <c r="AZ183" s="27"/>
      <c r="BA183" s="27"/>
      <c r="BB183" s="27"/>
      <c r="BC183" s="27"/>
      <c r="BD183" s="27"/>
      <c r="BE183" s="27"/>
      <c r="BF183" s="27"/>
      <c r="BG183" s="27"/>
      <c r="BH183" s="27"/>
      <c r="BI183" s="27"/>
      <c r="BJ183" s="27"/>
      <c r="BK183" s="27"/>
      <c r="BL183" s="27"/>
      <c r="BM183" s="27"/>
      <c r="BN183" s="27"/>
      <c r="BO183" s="27"/>
      <c r="BP183" s="27"/>
      <c r="BQ183" s="27"/>
      <c r="BR183" s="27"/>
      <c r="BS183" s="27"/>
      <c r="BT183" s="27"/>
      <c r="BU183" s="27"/>
      <c r="BV183" s="27"/>
      <c r="BW183" s="27"/>
      <c r="BX183" s="27"/>
      <c r="BY183" s="27"/>
      <c r="BZ183" s="27"/>
      <c r="CA183" s="27"/>
      <c r="CB183" s="27"/>
      <c r="CC183" s="27"/>
      <c r="CD183" s="27"/>
      <c r="CE183" s="27"/>
      <c r="CF183" s="27"/>
      <c r="CG183" s="27"/>
      <c r="CH183" s="27"/>
      <c r="CI183" s="27"/>
      <c r="CJ183" s="27"/>
      <c r="CK183" s="27"/>
      <c r="CL183" s="27"/>
      <c r="CM183" s="27"/>
      <c r="CN183" s="27"/>
      <c r="CO183" s="27"/>
      <c r="CP183" s="27"/>
      <c r="CQ183" s="27"/>
      <c r="CR183" s="27"/>
      <c r="CS183" s="27"/>
      <c r="CT183" s="27"/>
      <c r="CU183" s="27"/>
      <c r="CV183" s="27"/>
      <c r="CW183" s="27"/>
      <c r="CX183" s="27"/>
      <c r="CY183" s="27"/>
      <c r="CZ183" s="27"/>
      <c r="DA183" s="27"/>
      <c r="DB183" s="27"/>
      <c r="DC183" s="27"/>
      <c r="DD183" s="27"/>
      <c r="DE183" s="27"/>
      <c r="DF183" s="27"/>
      <c r="DG183" s="27"/>
      <c r="DH183" s="27"/>
      <c r="DI183" s="27"/>
      <c r="DJ183" s="27"/>
      <c r="DK183" s="27"/>
      <c r="DL183" s="27"/>
      <c r="DM183" s="27"/>
      <c r="DN183" s="27"/>
      <c r="DO183" s="27"/>
      <c r="DP183" s="27"/>
      <c r="DQ183" s="27"/>
      <c r="DR183" s="27"/>
      <c r="DS183" s="27"/>
      <c r="DT183" s="27"/>
      <c r="DU183" s="27"/>
      <c r="DV183" s="27"/>
      <c r="DW183" s="27"/>
      <c r="DX183" s="27"/>
      <c r="DY183" s="27"/>
      <c r="DZ183" s="27"/>
    </row>
    <row r="184" spans="1:130" outlineLevel="1">
      <c r="A184" s="18">
        <f t="shared" si="6"/>
        <v>62</v>
      </c>
      <c r="B184" s="18" t="s">
        <v>9</v>
      </c>
      <c r="C184" s="116" t="s">
        <v>513</v>
      </c>
      <c r="D184" s="196"/>
      <c r="E184" s="196"/>
      <c r="F184" s="196"/>
      <c r="G184" s="486" t="s">
        <v>1549</v>
      </c>
      <c r="H184" s="18" t="s">
        <v>10</v>
      </c>
      <c r="I184" s="116" t="s">
        <v>14</v>
      </c>
      <c r="J184" s="115"/>
      <c r="K184" s="297" t="s">
        <v>6</v>
      </c>
      <c r="L184" s="297" t="s">
        <v>7</v>
      </c>
      <c r="M184" s="297" t="s">
        <v>8</v>
      </c>
      <c r="N184" s="27"/>
      <c r="O184" s="27"/>
      <c r="P184" s="27"/>
      <c r="Q184" s="27"/>
      <c r="R184" s="27"/>
      <c r="S184" s="27"/>
      <c r="T184" s="27"/>
      <c r="U184" s="27"/>
      <c r="V184" s="27"/>
      <c r="W184" s="27"/>
      <c r="X184" s="27"/>
      <c r="Y184" s="27"/>
      <c r="Z184" s="27"/>
      <c r="AA184" s="27"/>
      <c r="AB184" s="27"/>
      <c r="AC184" s="27"/>
      <c r="AD184" s="27"/>
      <c r="AE184" s="27"/>
      <c r="AF184" s="27"/>
      <c r="AG184" s="27"/>
      <c r="AH184" s="27"/>
      <c r="AI184" s="27"/>
      <c r="AJ184" s="27"/>
      <c r="AK184" s="27"/>
      <c r="AL184" s="27"/>
      <c r="AM184" s="27"/>
      <c r="AN184" s="27"/>
      <c r="AO184" s="27"/>
      <c r="AP184" s="27"/>
      <c r="AQ184" s="27"/>
      <c r="AR184" s="27"/>
      <c r="AS184" s="27"/>
      <c r="AT184" s="27"/>
      <c r="AU184" s="27"/>
      <c r="AV184" s="27"/>
      <c r="AW184" s="27"/>
      <c r="AX184" s="27"/>
      <c r="AY184" s="27"/>
      <c r="AZ184" s="27"/>
      <c r="BA184" s="27"/>
      <c r="BB184" s="27"/>
      <c r="BC184" s="27"/>
      <c r="BD184" s="27"/>
      <c r="BE184" s="27"/>
      <c r="BF184" s="27"/>
      <c r="BG184" s="27"/>
      <c r="BH184" s="27"/>
      <c r="BI184" s="27"/>
      <c r="BJ184" s="27"/>
      <c r="BK184" s="27"/>
      <c r="BL184" s="27"/>
      <c r="BM184" s="27"/>
      <c r="BN184" s="27"/>
      <c r="BO184" s="27"/>
      <c r="BP184" s="27"/>
      <c r="BQ184" s="27"/>
      <c r="BR184" s="27"/>
      <c r="BS184" s="27"/>
      <c r="BT184" s="27"/>
      <c r="BU184" s="27"/>
      <c r="BV184" s="27"/>
      <c r="BW184" s="27"/>
      <c r="BX184" s="27"/>
      <c r="BY184" s="27"/>
      <c r="BZ184" s="27"/>
      <c r="CA184" s="27"/>
      <c r="CB184" s="27"/>
      <c r="CC184" s="27"/>
      <c r="CD184" s="27"/>
      <c r="CE184" s="27"/>
      <c r="CF184" s="27"/>
      <c r="CG184" s="27"/>
      <c r="CH184" s="27"/>
      <c r="CI184" s="27"/>
      <c r="CJ184" s="27"/>
      <c r="CK184" s="27"/>
      <c r="CL184" s="27"/>
      <c r="CM184" s="27"/>
      <c r="CN184" s="27"/>
      <c r="CO184" s="27"/>
      <c r="CP184" s="27"/>
      <c r="CQ184" s="27"/>
      <c r="CR184" s="27"/>
      <c r="CS184" s="27"/>
      <c r="CT184" s="27"/>
      <c r="CU184" s="27"/>
      <c r="CV184" s="27"/>
      <c r="CW184" s="27"/>
      <c r="CX184" s="27"/>
      <c r="CY184" s="27"/>
      <c r="CZ184" s="27"/>
      <c r="DA184" s="27"/>
      <c r="DB184" s="27"/>
      <c r="DC184" s="27"/>
      <c r="DD184" s="27"/>
      <c r="DE184" s="27"/>
      <c r="DF184" s="27"/>
      <c r="DG184" s="27"/>
      <c r="DH184" s="27"/>
      <c r="DI184" s="27"/>
      <c r="DJ184" s="27"/>
      <c r="DK184" s="27"/>
      <c r="DL184" s="27"/>
      <c r="DM184" s="27"/>
      <c r="DN184" s="27"/>
      <c r="DO184" s="27"/>
      <c r="DP184" s="27"/>
      <c r="DQ184" s="27"/>
      <c r="DR184" s="27"/>
      <c r="DS184" s="27"/>
      <c r="DT184" s="27"/>
      <c r="DU184" s="27"/>
      <c r="DV184" s="27"/>
      <c r="DW184" s="27"/>
      <c r="DX184" s="27"/>
      <c r="DY184" s="27"/>
      <c r="DZ184" s="27"/>
    </row>
    <row r="185" spans="1:130" outlineLevel="1">
      <c r="A185" s="18">
        <f t="shared" si="6"/>
        <v>62</v>
      </c>
      <c r="B185" s="18" t="s">
        <v>9</v>
      </c>
      <c r="C185" s="116" t="s">
        <v>513</v>
      </c>
      <c r="D185" s="196"/>
      <c r="E185" s="196"/>
      <c r="F185" s="196"/>
      <c r="G185" s="486"/>
      <c r="H185" s="18" t="s">
        <v>9</v>
      </c>
      <c r="I185" s="116" t="s">
        <v>900</v>
      </c>
      <c r="J185" s="117"/>
      <c r="K185" s="297" t="s">
        <v>899</v>
      </c>
      <c r="L185" s="27"/>
      <c r="M185" s="27"/>
      <c r="N185" s="27"/>
      <c r="O185" s="27"/>
      <c r="P185" s="27"/>
      <c r="Q185" s="27"/>
      <c r="R185" s="27"/>
      <c r="S185" s="27"/>
      <c r="T185" s="27"/>
      <c r="U185" s="27"/>
      <c r="V185" s="27"/>
      <c r="W185" s="27"/>
      <c r="X185" s="27"/>
      <c r="Y185" s="27"/>
      <c r="Z185" s="27"/>
      <c r="AA185" s="27"/>
      <c r="AB185" s="27"/>
      <c r="AC185" s="27"/>
      <c r="AD185" s="27"/>
      <c r="AE185" s="27"/>
      <c r="AF185" s="27"/>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27"/>
      <c r="BX185" s="27"/>
      <c r="BY185" s="27"/>
      <c r="BZ185" s="27"/>
      <c r="CA185" s="27"/>
      <c r="CB185" s="27"/>
      <c r="CC185" s="27"/>
      <c r="CD185" s="27"/>
      <c r="CE185" s="27"/>
      <c r="CF185" s="27"/>
      <c r="CG185" s="27"/>
      <c r="CH185" s="27"/>
      <c r="CI185" s="27"/>
      <c r="CJ185" s="27"/>
      <c r="CK185" s="27"/>
      <c r="CL185" s="27"/>
      <c r="CM185" s="27"/>
      <c r="CN185" s="27"/>
      <c r="CO185" s="27"/>
      <c r="CP185" s="27"/>
      <c r="CQ185" s="27"/>
      <c r="CR185" s="27"/>
      <c r="CS185" s="27"/>
      <c r="CT185" s="27"/>
      <c r="CU185" s="27"/>
      <c r="CV185" s="27"/>
      <c r="CW185" s="27"/>
      <c r="CX185" s="27"/>
      <c r="CY185" s="27"/>
      <c r="CZ185" s="27"/>
      <c r="DA185" s="27"/>
      <c r="DB185" s="27"/>
      <c r="DC185" s="27"/>
      <c r="DD185" s="27"/>
      <c r="DE185" s="27"/>
      <c r="DF185" s="27"/>
      <c r="DG185" s="27"/>
      <c r="DH185" s="27"/>
      <c r="DI185" s="27"/>
      <c r="DJ185" s="27"/>
      <c r="DK185" s="27"/>
      <c r="DL185" s="27"/>
      <c r="DM185" s="27"/>
      <c r="DN185" s="27"/>
      <c r="DO185" s="27"/>
      <c r="DP185" s="27"/>
      <c r="DQ185" s="27"/>
      <c r="DR185" s="27"/>
      <c r="DS185" s="27"/>
      <c r="DT185" s="27"/>
      <c r="DU185" s="27"/>
      <c r="DV185" s="27"/>
      <c r="DW185" s="27"/>
      <c r="DX185" s="27"/>
      <c r="DY185" s="27"/>
      <c r="DZ185" s="27"/>
    </row>
    <row r="186" spans="1:130" outlineLevel="1">
      <c r="A186" s="18">
        <f t="shared" si="6"/>
        <v>62</v>
      </c>
      <c r="B186" s="18" t="s">
        <v>9</v>
      </c>
      <c r="C186" s="116" t="s">
        <v>513</v>
      </c>
      <c r="D186" s="196"/>
      <c r="E186" s="196"/>
      <c r="F186" s="196"/>
      <c r="G186" s="486"/>
      <c r="H186" s="18" t="s">
        <v>10</v>
      </c>
      <c r="I186" s="116" t="s">
        <v>17</v>
      </c>
      <c r="J186" s="115"/>
      <c r="K186" s="297" t="s">
        <v>811</v>
      </c>
      <c r="L186" s="297" t="s">
        <v>563</v>
      </c>
      <c r="M186" s="27"/>
      <c r="N186" s="27"/>
      <c r="O186" s="27"/>
      <c r="P186" s="27"/>
      <c r="Q186" s="27"/>
      <c r="R186" s="27"/>
      <c r="S186" s="27"/>
      <c r="T186" s="27"/>
      <c r="U186" s="27"/>
      <c r="V186" s="27"/>
      <c r="W186" s="27"/>
      <c r="X186" s="27"/>
      <c r="Y186" s="27"/>
      <c r="Z186" s="27"/>
      <c r="AA186" s="27"/>
      <c r="AB186" s="27"/>
      <c r="AC186" s="27"/>
      <c r="AD186" s="27"/>
      <c r="AE186" s="27"/>
      <c r="AF186" s="27"/>
      <c r="AG186" s="27"/>
      <c r="AH186" s="27"/>
      <c r="AI186" s="27"/>
      <c r="AJ186" s="27"/>
      <c r="AK186" s="27"/>
      <c r="AL186" s="27"/>
      <c r="AM186" s="27"/>
      <c r="AN186" s="27"/>
      <c r="AO186" s="27"/>
      <c r="AP186" s="27"/>
      <c r="AQ186" s="27"/>
      <c r="AR186" s="27"/>
      <c r="AS186" s="27"/>
      <c r="AT186" s="27"/>
      <c r="AU186" s="27"/>
      <c r="AV186" s="27"/>
      <c r="AW186" s="27"/>
      <c r="AX186" s="27"/>
      <c r="AY186" s="27"/>
      <c r="AZ186" s="27"/>
      <c r="BA186" s="27"/>
      <c r="BB186" s="27"/>
      <c r="BC186" s="27"/>
      <c r="BD186" s="27"/>
      <c r="BE186" s="27"/>
      <c r="BF186" s="27"/>
      <c r="BG186" s="27"/>
      <c r="BH186" s="27"/>
      <c r="BI186" s="27"/>
      <c r="BJ186" s="27"/>
      <c r="BK186" s="27"/>
      <c r="BL186" s="27"/>
      <c r="BM186" s="27"/>
      <c r="BN186" s="27"/>
      <c r="BO186" s="27"/>
      <c r="BP186" s="27"/>
      <c r="BQ186" s="27"/>
      <c r="BR186" s="27"/>
      <c r="BS186" s="27"/>
      <c r="BT186" s="27"/>
      <c r="BU186" s="27"/>
      <c r="BV186" s="27"/>
      <c r="BW186" s="27"/>
      <c r="BX186" s="27"/>
      <c r="BY186" s="27"/>
      <c r="BZ186" s="27"/>
      <c r="CA186" s="27"/>
      <c r="CB186" s="27"/>
      <c r="CC186" s="27"/>
      <c r="CD186" s="27"/>
      <c r="CE186" s="27"/>
      <c r="CF186" s="27"/>
      <c r="CG186" s="27"/>
      <c r="CH186" s="27"/>
      <c r="CI186" s="27"/>
      <c r="CJ186" s="27"/>
      <c r="CK186" s="27"/>
      <c r="CL186" s="27"/>
      <c r="CM186" s="27"/>
      <c r="CN186" s="27"/>
      <c r="CO186" s="27"/>
      <c r="CP186" s="27"/>
      <c r="CQ186" s="27"/>
      <c r="CR186" s="27"/>
      <c r="CS186" s="27"/>
      <c r="CT186" s="27"/>
      <c r="CU186" s="27"/>
      <c r="CV186" s="27"/>
      <c r="CW186" s="27"/>
      <c r="CX186" s="27"/>
      <c r="CY186" s="27"/>
      <c r="CZ186" s="27"/>
      <c r="DA186" s="27"/>
      <c r="DB186" s="27"/>
      <c r="DC186" s="27"/>
      <c r="DD186" s="27"/>
      <c r="DE186" s="27"/>
      <c r="DF186" s="27"/>
      <c r="DG186" s="27"/>
      <c r="DH186" s="27"/>
      <c r="DI186" s="27"/>
      <c r="DJ186" s="27"/>
      <c r="DK186" s="27"/>
      <c r="DL186" s="27"/>
      <c r="DM186" s="27"/>
      <c r="DN186" s="27"/>
      <c r="DO186" s="27"/>
      <c r="DP186" s="27"/>
      <c r="DQ186" s="27"/>
      <c r="DR186" s="27"/>
      <c r="DS186" s="27"/>
      <c r="DT186" s="27"/>
      <c r="DU186" s="27"/>
      <c r="DV186" s="27"/>
      <c r="DW186" s="27"/>
      <c r="DX186" s="27"/>
      <c r="DY186" s="27"/>
      <c r="DZ186" s="27"/>
    </row>
    <row r="187" spans="1:130" outlineLevel="1">
      <c r="A187" s="18"/>
      <c r="B187" s="18"/>
      <c r="C187" s="116"/>
      <c r="D187" s="196"/>
      <c r="E187" s="196"/>
      <c r="F187" s="196"/>
      <c r="G187" s="486"/>
      <c r="H187" s="18" t="s">
        <v>10</v>
      </c>
      <c r="I187" s="116" t="s">
        <v>2348</v>
      </c>
      <c r="J187" s="115"/>
      <c r="K187" s="297"/>
      <c r="L187" s="27"/>
      <c r="M187" s="27"/>
      <c r="N187" s="27"/>
      <c r="O187" s="27"/>
      <c r="P187" s="27"/>
      <c r="Q187" s="27"/>
      <c r="R187" s="27"/>
      <c r="S187" s="27"/>
      <c r="T187" s="27"/>
      <c r="U187" s="27"/>
      <c r="V187" s="27"/>
      <c r="W187" s="27"/>
      <c r="X187" s="27"/>
      <c r="Y187" s="27"/>
      <c r="Z187" s="27"/>
      <c r="AA187" s="27"/>
      <c r="AB187" s="27"/>
      <c r="AC187" s="27"/>
      <c r="AD187" s="27"/>
      <c r="AE187" s="27"/>
      <c r="AF187" s="27"/>
      <c r="AG187" s="27"/>
      <c r="AH187" s="27"/>
      <c r="AI187" s="27"/>
      <c r="AJ187" s="27"/>
      <c r="AK187" s="27"/>
      <c r="AL187" s="27"/>
      <c r="AM187" s="27"/>
      <c r="AN187" s="27"/>
      <c r="AO187" s="27"/>
      <c r="AP187" s="27"/>
      <c r="AQ187" s="27"/>
      <c r="AR187" s="27"/>
      <c r="AS187" s="27"/>
      <c r="AT187" s="27"/>
      <c r="AU187" s="27"/>
      <c r="AV187" s="27"/>
      <c r="AW187" s="27"/>
      <c r="AX187" s="27"/>
      <c r="AY187" s="27"/>
      <c r="AZ187" s="27"/>
      <c r="BA187" s="27"/>
      <c r="BB187" s="27"/>
      <c r="BC187" s="27"/>
      <c r="BD187" s="27"/>
      <c r="BE187" s="27"/>
      <c r="BF187" s="27"/>
      <c r="BG187" s="27"/>
      <c r="BH187" s="27"/>
      <c r="BI187" s="27"/>
      <c r="BJ187" s="27"/>
      <c r="BK187" s="27"/>
      <c r="BL187" s="27"/>
      <c r="BM187" s="27"/>
      <c r="BN187" s="27"/>
      <c r="BO187" s="27"/>
      <c r="BP187" s="27"/>
      <c r="BQ187" s="27"/>
      <c r="BR187" s="27"/>
      <c r="BS187" s="27"/>
      <c r="BT187" s="27"/>
      <c r="BU187" s="27"/>
      <c r="BV187" s="27"/>
      <c r="BW187" s="27"/>
      <c r="BX187" s="27"/>
      <c r="BY187" s="27"/>
      <c r="BZ187" s="27"/>
      <c r="CA187" s="27"/>
      <c r="CB187" s="27"/>
      <c r="CC187" s="27"/>
      <c r="CD187" s="27"/>
      <c r="CE187" s="27"/>
      <c r="CF187" s="27"/>
      <c r="CG187" s="27"/>
      <c r="CH187" s="27"/>
      <c r="CI187" s="27"/>
      <c r="CJ187" s="27"/>
      <c r="CK187" s="27"/>
      <c r="CL187" s="27"/>
      <c r="CM187" s="27"/>
      <c r="CN187" s="27"/>
      <c r="CO187" s="27"/>
      <c r="CP187" s="27"/>
      <c r="CQ187" s="27"/>
      <c r="CR187" s="27"/>
      <c r="CS187" s="27"/>
      <c r="CT187" s="27"/>
      <c r="CU187" s="27"/>
      <c r="CV187" s="27"/>
      <c r="CW187" s="27"/>
      <c r="CX187" s="27"/>
      <c r="CY187" s="27"/>
      <c r="CZ187" s="27"/>
      <c r="DA187" s="27"/>
      <c r="DB187" s="27"/>
      <c r="DC187" s="27"/>
      <c r="DD187" s="27"/>
      <c r="DE187" s="27"/>
      <c r="DF187" s="27"/>
      <c r="DG187" s="27"/>
      <c r="DH187" s="27"/>
      <c r="DI187" s="27"/>
      <c r="DJ187" s="27"/>
      <c r="DK187" s="27"/>
      <c r="DL187" s="27"/>
      <c r="DM187" s="27"/>
      <c r="DN187" s="27"/>
      <c r="DO187" s="27"/>
      <c r="DP187" s="27"/>
      <c r="DQ187" s="27"/>
      <c r="DR187" s="27"/>
      <c r="DS187" s="27"/>
      <c r="DT187" s="27"/>
      <c r="DU187" s="27"/>
      <c r="DV187" s="27"/>
      <c r="DW187" s="27"/>
      <c r="DX187" s="27"/>
      <c r="DY187" s="27"/>
      <c r="DZ187" s="27"/>
    </row>
    <row r="188" spans="1:130" outlineLevel="1">
      <c r="A188" s="18"/>
      <c r="B188" s="18"/>
      <c r="C188" s="116"/>
      <c r="D188" s="196"/>
      <c r="E188" s="196"/>
      <c r="F188" s="196"/>
      <c r="G188" s="486"/>
      <c r="H188" s="18" t="s">
        <v>10</v>
      </c>
      <c r="I188" s="116" t="s">
        <v>2339</v>
      </c>
      <c r="J188" s="115"/>
      <c r="K188" s="297" t="s">
        <v>6</v>
      </c>
      <c r="L188" s="297" t="s">
        <v>7</v>
      </c>
      <c r="M188" s="297" t="s">
        <v>8</v>
      </c>
      <c r="N188" s="297" t="s">
        <v>159</v>
      </c>
      <c r="O188" s="27"/>
      <c r="P188" s="27"/>
      <c r="Q188" s="27"/>
      <c r="R188" s="27"/>
      <c r="S188" s="27"/>
      <c r="T188" s="27"/>
      <c r="U188" s="27"/>
      <c r="V188" s="27"/>
      <c r="W188" s="27"/>
      <c r="X188" s="27"/>
      <c r="Y188" s="27"/>
      <c r="Z188" s="27"/>
      <c r="AA188" s="27"/>
      <c r="AB188" s="27"/>
      <c r="AC188" s="27"/>
      <c r="AD188" s="27"/>
      <c r="AE188" s="27"/>
      <c r="AF188" s="27"/>
      <c r="AG188" s="27"/>
      <c r="AH188" s="27"/>
      <c r="AI188" s="27"/>
      <c r="AJ188" s="27"/>
      <c r="AK188" s="27"/>
      <c r="AL188" s="27"/>
      <c r="AM188" s="27"/>
      <c r="AN188" s="27"/>
      <c r="AO188" s="27"/>
      <c r="AP188" s="27"/>
      <c r="AQ188" s="27"/>
      <c r="AR188" s="27"/>
      <c r="AS188" s="27"/>
      <c r="AT188" s="27"/>
      <c r="AU188" s="27"/>
      <c r="AV188" s="27"/>
      <c r="AW188" s="27"/>
      <c r="AX188" s="27"/>
      <c r="AY188" s="27"/>
      <c r="AZ188" s="27"/>
      <c r="BA188" s="27"/>
      <c r="BB188" s="27"/>
      <c r="BC188" s="27"/>
      <c r="BD188" s="27"/>
      <c r="BE188" s="27"/>
      <c r="BF188" s="27"/>
      <c r="BG188" s="27"/>
      <c r="BH188" s="27"/>
      <c r="BI188" s="27"/>
      <c r="BJ188" s="27"/>
      <c r="BK188" s="27"/>
      <c r="BL188" s="27"/>
      <c r="BM188" s="27"/>
      <c r="BN188" s="27"/>
      <c r="BO188" s="27"/>
      <c r="BP188" s="27"/>
      <c r="BQ188" s="27"/>
      <c r="BR188" s="27"/>
      <c r="BS188" s="27"/>
      <c r="BT188" s="27"/>
      <c r="BU188" s="27"/>
      <c r="BV188" s="27"/>
      <c r="BW188" s="27"/>
      <c r="BX188" s="27"/>
      <c r="BY188" s="27"/>
      <c r="BZ188" s="27"/>
      <c r="CA188" s="27"/>
      <c r="CB188" s="27"/>
      <c r="CC188" s="27"/>
      <c r="CD188" s="27"/>
      <c r="CE188" s="27"/>
      <c r="CF188" s="27"/>
      <c r="CG188" s="27"/>
      <c r="CH188" s="27"/>
      <c r="CI188" s="27"/>
      <c r="CJ188" s="27"/>
      <c r="CK188" s="27"/>
      <c r="CL188" s="27"/>
      <c r="CM188" s="27"/>
      <c r="CN188" s="27"/>
      <c r="CO188" s="27"/>
      <c r="CP188" s="27"/>
      <c r="CQ188" s="27"/>
      <c r="CR188" s="27"/>
      <c r="CS188" s="27"/>
      <c r="CT188" s="27"/>
      <c r="CU188" s="27"/>
      <c r="CV188" s="27"/>
      <c r="CW188" s="27"/>
      <c r="CX188" s="27"/>
      <c r="CY188" s="27"/>
      <c r="CZ188" s="27"/>
      <c r="DA188" s="27"/>
      <c r="DB188" s="27"/>
      <c r="DC188" s="27"/>
      <c r="DD188" s="27"/>
      <c r="DE188" s="27"/>
      <c r="DF188" s="27"/>
      <c r="DG188" s="27"/>
      <c r="DH188" s="27"/>
      <c r="DI188" s="27"/>
      <c r="DJ188" s="27"/>
      <c r="DK188" s="27"/>
      <c r="DL188" s="27"/>
      <c r="DM188" s="27"/>
      <c r="DN188" s="27"/>
      <c r="DO188" s="27"/>
      <c r="DP188" s="27"/>
      <c r="DQ188" s="27"/>
      <c r="DR188" s="27"/>
      <c r="DS188" s="27"/>
      <c r="DT188" s="27"/>
      <c r="DU188" s="27"/>
      <c r="DV188" s="27"/>
      <c r="DW188" s="27"/>
      <c r="DX188" s="27"/>
      <c r="DY188" s="27"/>
      <c r="DZ188" s="27"/>
    </row>
    <row r="189" spans="1:130" outlineLevel="1">
      <c r="A189" s="18">
        <f t="shared" ref="A189:A199" si="7">IF($C189="","blank",MATCH($C189,$I$5:$I$266,0))</f>
        <v>62</v>
      </c>
      <c r="B189" s="18" t="s">
        <v>9</v>
      </c>
      <c r="C189" s="116" t="s">
        <v>513</v>
      </c>
      <c r="D189" s="196"/>
      <c r="E189" s="196"/>
      <c r="F189" s="196"/>
      <c r="G189" s="486" t="s">
        <v>1552</v>
      </c>
      <c r="H189" s="18" t="s">
        <v>10</v>
      </c>
      <c r="I189" s="116" t="s">
        <v>691</v>
      </c>
      <c r="J189" s="115"/>
      <c r="K189" s="297" t="s">
        <v>6</v>
      </c>
      <c r="L189" s="297" t="s">
        <v>692</v>
      </c>
      <c r="M189" s="27"/>
      <c r="N189" s="27"/>
      <c r="O189" s="27"/>
      <c r="P189" s="27"/>
      <c r="Q189" s="27"/>
      <c r="R189" s="27"/>
      <c r="S189" s="27"/>
      <c r="T189" s="27"/>
      <c r="U189" s="27"/>
      <c r="V189" s="27"/>
      <c r="W189" s="27"/>
      <c r="X189" s="27"/>
      <c r="Y189" s="27"/>
      <c r="Z189" s="27"/>
      <c r="AA189" s="27"/>
      <c r="AB189" s="27"/>
      <c r="AC189" s="27"/>
      <c r="AD189" s="27"/>
      <c r="AE189" s="27"/>
      <c r="AF189" s="27"/>
      <c r="AG189" s="27"/>
      <c r="AH189" s="27"/>
      <c r="AI189" s="27"/>
      <c r="AJ189" s="27"/>
      <c r="AK189" s="27"/>
      <c r="AL189" s="27"/>
      <c r="AM189" s="27"/>
      <c r="AN189" s="27"/>
      <c r="AO189" s="27"/>
      <c r="AP189" s="27"/>
      <c r="AQ189" s="27"/>
      <c r="AR189" s="27"/>
      <c r="AS189" s="27"/>
      <c r="AT189" s="27"/>
      <c r="AU189" s="27"/>
      <c r="AV189" s="27"/>
      <c r="AW189" s="27"/>
      <c r="AX189" s="27"/>
      <c r="AY189" s="27"/>
      <c r="AZ189" s="27"/>
      <c r="BA189" s="27"/>
      <c r="BB189" s="27"/>
      <c r="BC189" s="27"/>
      <c r="BD189" s="27"/>
      <c r="BE189" s="27"/>
      <c r="BF189" s="27"/>
      <c r="BG189" s="27"/>
      <c r="BH189" s="27"/>
      <c r="BI189" s="27"/>
      <c r="BJ189" s="27"/>
      <c r="BK189" s="27"/>
      <c r="BL189" s="27"/>
      <c r="BM189" s="27"/>
      <c r="BN189" s="27"/>
      <c r="BO189" s="27"/>
      <c r="BP189" s="27"/>
      <c r="BQ189" s="27"/>
      <c r="BR189" s="27"/>
      <c r="BS189" s="27"/>
      <c r="BT189" s="27"/>
      <c r="BU189" s="27"/>
      <c r="BV189" s="27"/>
      <c r="BW189" s="27"/>
      <c r="BX189" s="27"/>
      <c r="BY189" s="27"/>
      <c r="BZ189" s="27"/>
      <c r="CA189" s="27"/>
      <c r="CB189" s="27"/>
      <c r="CC189" s="27"/>
      <c r="CD189" s="27"/>
      <c r="CE189" s="27"/>
      <c r="CF189" s="27"/>
      <c r="CG189" s="27"/>
      <c r="CH189" s="27"/>
      <c r="CI189" s="27"/>
      <c r="CJ189" s="27"/>
      <c r="CK189" s="27"/>
      <c r="CL189" s="27"/>
      <c r="CM189" s="27"/>
      <c r="CN189" s="27"/>
      <c r="CO189" s="27"/>
      <c r="CP189" s="27"/>
      <c r="CQ189" s="27"/>
      <c r="CR189" s="27"/>
      <c r="CS189" s="27"/>
      <c r="CT189" s="27"/>
      <c r="CU189" s="27"/>
      <c r="CV189" s="27"/>
      <c r="CW189" s="27"/>
      <c r="CX189" s="27"/>
      <c r="CY189" s="27"/>
      <c r="CZ189" s="27"/>
      <c r="DA189" s="27"/>
      <c r="DB189" s="27"/>
      <c r="DC189" s="27"/>
      <c r="DD189" s="27"/>
      <c r="DE189" s="27"/>
      <c r="DF189" s="27"/>
      <c r="DG189" s="27"/>
      <c r="DH189" s="27"/>
      <c r="DI189" s="27"/>
      <c r="DJ189" s="27"/>
      <c r="DK189" s="27"/>
      <c r="DL189" s="27"/>
      <c r="DM189" s="27"/>
      <c r="DN189" s="27"/>
      <c r="DO189" s="27"/>
      <c r="DP189" s="27"/>
      <c r="DQ189" s="27"/>
      <c r="DR189" s="27"/>
      <c r="DS189" s="27"/>
      <c r="DT189" s="27"/>
      <c r="DU189" s="27"/>
      <c r="DV189" s="27"/>
      <c r="DW189" s="27"/>
      <c r="DX189" s="27"/>
      <c r="DY189" s="27"/>
      <c r="DZ189" s="27"/>
    </row>
    <row r="190" spans="1:130" outlineLevel="1">
      <c r="A190" s="18">
        <f t="shared" si="7"/>
        <v>62</v>
      </c>
      <c r="B190" s="18" t="s">
        <v>9</v>
      </c>
      <c r="C190" s="116" t="s">
        <v>513</v>
      </c>
      <c r="D190" s="196"/>
      <c r="E190" s="196"/>
      <c r="F190" s="196"/>
      <c r="G190" s="486" t="s">
        <v>1552</v>
      </c>
      <c r="H190" s="18" t="s">
        <v>10</v>
      </c>
      <c r="I190" s="116" t="s">
        <v>798</v>
      </c>
      <c r="J190" s="115"/>
      <c r="K190" s="297" t="s">
        <v>6</v>
      </c>
      <c r="L190" s="297" t="s">
        <v>692</v>
      </c>
      <c r="M190" s="27"/>
      <c r="N190" s="27"/>
      <c r="O190" s="27"/>
      <c r="P190" s="27"/>
      <c r="Q190" s="27"/>
      <c r="R190" s="27"/>
      <c r="S190" s="27"/>
      <c r="T190" s="27"/>
      <c r="U190" s="27"/>
      <c r="V190" s="27"/>
      <c r="W190" s="27"/>
      <c r="X190" s="27"/>
      <c r="Y190" s="27"/>
      <c r="Z190" s="27"/>
      <c r="AA190" s="27"/>
      <c r="AB190" s="27"/>
      <c r="AC190" s="27"/>
      <c r="AD190" s="27"/>
      <c r="AE190" s="27"/>
      <c r="AF190" s="27"/>
      <c r="AG190" s="27"/>
      <c r="AH190" s="27"/>
      <c r="AI190" s="27"/>
      <c r="AJ190" s="27"/>
      <c r="AK190" s="27"/>
      <c r="AL190" s="27"/>
      <c r="AM190" s="27"/>
      <c r="AN190" s="27"/>
      <c r="AO190" s="27"/>
      <c r="AP190" s="27"/>
      <c r="AQ190" s="27"/>
      <c r="AR190" s="27"/>
      <c r="AS190" s="27"/>
      <c r="AT190" s="27"/>
      <c r="AU190" s="27"/>
      <c r="AV190" s="27"/>
      <c r="AW190" s="27"/>
      <c r="AX190" s="27"/>
      <c r="AY190" s="27"/>
      <c r="AZ190" s="27"/>
      <c r="BA190" s="27"/>
      <c r="BB190" s="27"/>
      <c r="BC190" s="27"/>
      <c r="BD190" s="27"/>
      <c r="BE190" s="27"/>
      <c r="BF190" s="27"/>
      <c r="BG190" s="27"/>
      <c r="BH190" s="27"/>
      <c r="BI190" s="27"/>
      <c r="BJ190" s="27"/>
      <c r="BK190" s="27"/>
      <c r="BL190" s="27"/>
      <c r="BM190" s="27"/>
      <c r="BN190" s="27"/>
      <c r="BO190" s="27"/>
      <c r="BP190" s="27"/>
      <c r="BQ190" s="27"/>
      <c r="BR190" s="27"/>
      <c r="BS190" s="27"/>
      <c r="BT190" s="27"/>
      <c r="BU190" s="27"/>
      <c r="BV190" s="27"/>
      <c r="BW190" s="27"/>
      <c r="BX190" s="27"/>
      <c r="BY190" s="27"/>
      <c r="BZ190" s="27"/>
      <c r="CA190" s="27"/>
      <c r="CB190" s="27"/>
      <c r="CC190" s="27"/>
      <c r="CD190" s="27"/>
      <c r="CE190" s="27"/>
      <c r="CF190" s="27"/>
      <c r="CG190" s="27"/>
      <c r="CH190" s="27"/>
      <c r="CI190" s="27"/>
      <c r="CJ190" s="27"/>
      <c r="CK190" s="27"/>
      <c r="CL190" s="27"/>
      <c r="CM190" s="27"/>
      <c r="CN190" s="27"/>
      <c r="CO190" s="27"/>
      <c r="CP190" s="27"/>
      <c r="CQ190" s="27"/>
      <c r="CR190" s="27"/>
      <c r="CS190" s="27"/>
      <c r="CT190" s="27"/>
      <c r="CU190" s="27"/>
      <c r="CV190" s="27"/>
      <c r="CW190" s="27"/>
      <c r="CX190" s="27"/>
      <c r="CY190" s="27"/>
      <c r="CZ190" s="27"/>
      <c r="DA190" s="27"/>
      <c r="DB190" s="27"/>
      <c r="DC190" s="27"/>
      <c r="DD190" s="27"/>
      <c r="DE190" s="27"/>
      <c r="DF190" s="27"/>
      <c r="DG190" s="27"/>
      <c r="DH190" s="27"/>
      <c r="DI190" s="27"/>
      <c r="DJ190" s="27"/>
      <c r="DK190" s="27"/>
      <c r="DL190" s="27"/>
      <c r="DM190" s="27"/>
      <c r="DN190" s="27"/>
      <c r="DO190" s="27"/>
      <c r="DP190" s="27"/>
      <c r="DQ190" s="27"/>
      <c r="DR190" s="27"/>
      <c r="DS190" s="27"/>
      <c r="DT190" s="27"/>
      <c r="DU190" s="27"/>
      <c r="DV190" s="27"/>
      <c r="DW190" s="27"/>
      <c r="DX190" s="27"/>
      <c r="DY190" s="27"/>
      <c r="DZ190" s="27"/>
    </row>
    <row r="191" spans="1:130" outlineLevel="1">
      <c r="A191" s="18">
        <f t="shared" si="7"/>
        <v>62</v>
      </c>
      <c r="B191" s="18" t="s">
        <v>9</v>
      </c>
      <c r="C191" s="116" t="s">
        <v>513</v>
      </c>
      <c r="D191" s="196"/>
      <c r="E191" s="196"/>
      <c r="F191" s="196"/>
      <c r="G191" s="486" t="s">
        <v>1552</v>
      </c>
      <c r="H191" s="18" t="s">
        <v>10</v>
      </c>
      <c r="I191" s="116" t="s">
        <v>910</v>
      </c>
      <c r="J191" s="115"/>
      <c r="K191" s="297" t="s">
        <v>6</v>
      </c>
      <c r="L191" s="297" t="s">
        <v>692</v>
      </c>
      <c r="M191" s="27"/>
      <c r="N191" s="27"/>
      <c r="O191" s="27"/>
      <c r="P191" s="27"/>
      <c r="Q191" s="27"/>
      <c r="R191" s="27"/>
      <c r="S191" s="27"/>
      <c r="T191" s="27"/>
      <c r="U191" s="27"/>
      <c r="V191" s="27"/>
      <c r="W191" s="27"/>
      <c r="X191" s="27"/>
      <c r="Y191" s="27"/>
      <c r="Z191" s="27"/>
      <c r="AA191" s="27"/>
      <c r="AB191" s="27"/>
      <c r="AC191" s="27"/>
      <c r="AD191" s="27"/>
      <c r="AE191" s="27"/>
      <c r="AF191" s="27"/>
      <c r="AG191" s="27"/>
      <c r="AH191" s="27"/>
      <c r="AI191" s="27"/>
      <c r="AJ191" s="27"/>
      <c r="AK191" s="27"/>
      <c r="AL191" s="27"/>
      <c r="AM191" s="27"/>
      <c r="AN191" s="27"/>
      <c r="AO191" s="27"/>
      <c r="AP191" s="27"/>
      <c r="AQ191" s="27"/>
      <c r="AR191" s="27"/>
      <c r="AS191" s="27"/>
      <c r="AT191" s="27"/>
      <c r="AU191" s="27"/>
      <c r="AV191" s="27"/>
      <c r="AW191" s="27"/>
      <c r="AX191" s="27"/>
      <c r="AY191" s="27"/>
      <c r="AZ191" s="27"/>
      <c r="BA191" s="27"/>
      <c r="BB191" s="27"/>
      <c r="BC191" s="27"/>
      <c r="BD191" s="27"/>
      <c r="BE191" s="27"/>
      <c r="BF191" s="27"/>
      <c r="BG191" s="27"/>
      <c r="BH191" s="27"/>
      <c r="BI191" s="27"/>
      <c r="BJ191" s="27"/>
      <c r="BK191" s="27"/>
      <c r="BL191" s="27"/>
      <c r="BM191" s="27"/>
      <c r="BN191" s="27"/>
      <c r="BO191" s="27"/>
      <c r="BP191" s="27"/>
      <c r="BQ191" s="27"/>
      <c r="BR191" s="27"/>
      <c r="BS191" s="27"/>
      <c r="BT191" s="27"/>
      <c r="BU191" s="27"/>
      <c r="BV191" s="27"/>
      <c r="BW191" s="27"/>
      <c r="BX191" s="27"/>
      <c r="BY191" s="27"/>
      <c r="BZ191" s="27"/>
      <c r="CA191" s="27"/>
      <c r="CB191" s="27"/>
      <c r="CC191" s="27"/>
      <c r="CD191" s="27"/>
      <c r="CE191" s="27"/>
      <c r="CF191" s="27"/>
      <c r="CG191" s="27"/>
      <c r="CH191" s="27"/>
      <c r="CI191" s="27"/>
      <c r="CJ191" s="27"/>
      <c r="CK191" s="27"/>
      <c r="CL191" s="27"/>
      <c r="CM191" s="27"/>
      <c r="CN191" s="27"/>
      <c r="CO191" s="27"/>
      <c r="CP191" s="27"/>
      <c r="CQ191" s="27"/>
      <c r="CR191" s="27"/>
      <c r="CS191" s="27"/>
      <c r="CT191" s="27"/>
      <c r="CU191" s="27"/>
      <c r="CV191" s="27"/>
      <c r="CW191" s="27"/>
      <c r="CX191" s="27"/>
      <c r="CY191" s="27"/>
      <c r="CZ191" s="27"/>
      <c r="DA191" s="27"/>
      <c r="DB191" s="27"/>
      <c r="DC191" s="27"/>
      <c r="DD191" s="27"/>
      <c r="DE191" s="27"/>
      <c r="DF191" s="27"/>
      <c r="DG191" s="27"/>
      <c r="DH191" s="27"/>
      <c r="DI191" s="27"/>
      <c r="DJ191" s="27"/>
      <c r="DK191" s="27"/>
      <c r="DL191" s="27"/>
      <c r="DM191" s="27"/>
      <c r="DN191" s="27"/>
      <c r="DO191" s="27"/>
      <c r="DP191" s="27"/>
      <c r="DQ191" s="27"/>
      <c r="DR191" s="27"/>
      <c r="DS191" s="27"/>
      <c r="DT191" s="27"/>
      <c r="DU191" s="27"/>
      <c r="DV191" s="27"/>
      <c r="DW191" s="27"/>
      <c r="DX191" s="27"/>
      <c r="DY191" s="27"/>
      <c r="DZ191" s="27"/>
    </row>
    <row r="192" spans="1:130" outlineLevel="1">
      <c r="A192" s="18">
        <f t="shared" si="7"/>
        <v>62</v>
      </c>
      <c r="B192" s="18" t="s">
        <v>9</v>
      </c>
      <c r="C192" s="116" t="s">
        <v>513</v>
      </c>
      <c r="D192" s="196"/>
      <c r="E192" s="196"/>
      <c r="F192" s="196"/>
      <c r="G192" s="486"/>
      <c r="H192" s="18" t="s">
        <v>10</v>
      </c>
      <c r="I192" s="116" t="s">
        <v>1490</v>
      </c>
      <c r="J192" s="115"/>
      <c r="K192" s="297" t="s">
        <v>6</v>
      </c>
      <c r="L192" s="297" t="s">
        <v>692</v>
      </c>
      <c r="M192" s="27"/>
      <c r="N192" s="27"/>
      <c r="O192" s="27"/>
      <c r="P192" s="27"/>
      <c r="Q192" s="27"/>
      <c r="R192" s="27"/>
      <c r="S192" s="27"/>
      <c r="T192" s="27"/>
      <c r="U192" s="27"/>
      <c r="V192" s="27"/>
      <c r="W192" s="27"/>
      <c r="X192" s="27"/>
      <c r="Y192" s="27"/>
      <c r="Z192" s="27"/>
      <c r="AA192" s="27"/>
      <c r="AB192" s="27"/>
      <c r="AC192" s="27"/>
      <c r="AD192" s="27"/>
      <c r="AE192" s="27"/>
      <c r="AF192" s="27"/>
      <c r="AG192" s="27"/>
      <c r="AH192" s="27"/>
      <c r="AI192" s="27"/>
      <c r="AJ192" s="27"/>
      <c r="AK192" s="27"/>
      <c r="AL192" s="27"/>
      <c r="AM192" s="27"/>
      <c r="AN192" s="27"/>
      <c r="AO192" s="27"/>
      <c r="AP192" s="27"/>
      <c r="AQ192" s="27"/>
      <c r="AR192" s="27"/>
      <c r="AS192" s="27"/>
      <c r="AT192" s="27"/>
      <c r="AU192" s="27"/>
      <c r="AV192" s="27"/>
      <c r="AW192" s="27"/>
      <c r="AX192" s="27"/>
      <c r="AY192" s="27"/>
      <c r="AZ192" s="27"/>
      <c r="BA192" s="27"/>
      <c r="BB192" s="27"/>
      <c r="BC192" s="27"/>
      <c r="BD192" s="27"/>
      <c r="BE192" s="27"/>
      <c r="BF192" s="27"/>
      <c r="BG192" s="27"/>
      <c r="BH192" s="27"/>
      <c r="BI192" s="27"/>
      <c r="BJ192" s="27"/>
      <c r="BK192" s="27"/>
      <c r="BL192" s="27"/>
      <c r="BM192" s="27"/>
      <c r="BN192" s="27"/>
      <c r="BO192" s="27"/>
      <c r="BP192" s="27"/>
      <c r="BQ192" s="27"/>
      <c r="BR192" s="27"/>
      <c r="BS192" s="27"/>
      <c r="BT192" s="27"/>
      <c r="BU192" s="27"/>
      <c r="BV192" s="27"/>
      <c r="BW192" s="27"/>
      <c r="BX192" s="27"/>
      <c r="BY192" s="27"/>
      <c r="BZ192" s="27"/>
      <c r="CA192" s="27"/>
      <c r="CB192" s="27"/>
      <c r="CC192" s="27"/>
      <c r="CD192" s="27"/>
      <c r="CE192" s="27"/>
      <c r="CF192" s="27"/>
      <c r="CG192" s="27"/>
      <c r="CH192" s="27"/>
      <c r="CI192" s="27"/>
      <c r="CJ192" s="27"/>
      <c r="CK192" s="27"/>
      <c r="CL192" s="27"/>
      <c r="CM192" s="27"/>
      <c r="CN192" s="27"/>
      <c r="CO192" s="27"/>
      <c r="CP192" s="27"/>
      <c r="CQ192" s="27"/>
      <c r="CR192" s="27"/>
      <c r="CS192" s="27"/>
      <c r="CT192" s="27"/>
      <c r="CU192" s="27"/>
      <c r="CV192" s="27"/>
      <c r="CW192" s="27"/>
      <c r="CX192" s="27"/>
      <c r="CY192" s="27"/>
      <c r="CZ192" s="27"/>
      <c r="DA192" s="27"/>
      <c r="DB192" s="27"/>
      <c r="DC192" s="27"/>
      <c r="DD192" s="27"/>
      <c r="DE192" s="27"/>
      <c r="DF192" s="27"/>
      <c r="DG192" s="27"/>
      <c r="DH192" s="27"/>
      <c r="DI192" s="27"/>
      <c r="DJ192" s="27"/>
      <c r="DK192" s="27"/>
      <c r="DL192" s="27"/>
      <c r="DM192" s="27"/>
      <c r="DN192" s="27"/>
      <c r="DO192" s="27"/>
      <c r="DP192" s="27"/>
      <c r="DQ192" s="27"/>
      <c r="DR192" s="27"/>
      <c r="DS192" s="27"/>
      <c r="DT192" s="27"/>
      <c r="DU192" s="27"/>
      <c r="DV192" s="27"/>
      <c r="DW192" s="27"/>
      <c r="DX192" s="27"/>
      <c r="DY192" s="27"/>
      <c r="DZ192" s="27"/>
    </row>
    <row r="193" spans="1:130" outlineLevel="1">
      <c r="A193" s="18">
        <f t="shared" si="7"/>
        <v>62</v>
      </c>
      <c r="B193" s="18" t="s">
        <v>9</v>
      </c>
      <c r="C193" s="116" t="s">
        <v>513</v>
      </c>
      <c r="D193" s="196"/>
      <c r="E193" s="196"/>
      <c r="F193" s="196"/>
      <c r="G193" s="486" t="s">
        <v>1552</v>
      </c>
      <c r="H193" s="18" t="s">
        <v>10</v>
      </c>
      <c r="I193" s="116" t="s">
        <v>346</v>
      </c>
      <c r="J193" s="115"/>
      <c r="K193" s="297"/>
      <c r="L193" s="27"/>
      <c r="M193" s="27"/>
      <c r="N193" s="27"/>
      <c r="O193" s="27"/>
      <c r="P193" s="27"/>
      <c r="Q193" s="27"/>
      <c r="R193" s="27"/>
      <c r="S193" s="27"/>
      <c r="T193" s="27"/>
      <c r="U193" s="27"/>
      <c r="V193" s="27"/>
      <c r="W193" s="27"/>
      <c r="X193" s="27"/>
      <c r="Y193" s="27"/>
      <c r="Z193" s="27"/>
      <c r="AA193" s="27"/>
      <c r="AB193" s="27"/>
      <c r="AC193" s="27"/>
      <c r="AD193" s="27"/>
      <c r="AE193" s="27"/>
      <c r="AF193" s="27"/>
      <c r="AG193" s="27"/>
      <c r="AH193" s="27"/>
      <c r="AI193" s="27"/>
      <c r="AJ193" s="27"/>
      <c r="AK193" s="27"/>
      <c r="AL193" s="27"/>
      <c r="AM193" s="27"/>
      <c r="AN193" s="27"/>
      <c r="AO193" s="27"/>
      <c r="AP193" s="27"/>
      <c r="AQ193" s="27"/>
      <c r="AR193" s="27"/>
      <c r="AS193" s="27"/>
      <c r="AT193" s="27"/>
      <c r="AU193" s="27"/>
      <c r="AV193" s="27"/>
      <c r="AW193" s="27"/>
      <c r="AX193" s="27"/>
      <c r="AY193" s="27"/>
      <c r="AZ193" s="27"/>
      <c r="BA193" s="27"/>
      <c r="BB193" s="27"/>
      <c r="BC193" s="27"/>
      <c r="BD193" s="27"/>
      <c r="BE193" s="27"/>
      <c r="BF193" s="27"/>
      <c r="BG193" s="27"/>
      <c r="BH193" s="27"/>
      <c r="BI193" s="27"/>
      <c r="BJ193" s="27"/>
      <c r="BK193" s="27"/>
      <c r="BL193" s="27"/>
      <c r="BM193" s="27"/>
      <c r="BN193" s="27"/>
      <c r="BO193" s="27"/>
      <c r="BP193" s="27"/>
      <c r="BQ193" s="27"/>
      <c r="BR193" s="27"/>
      <c r="BS193" s="27"/>
      <c r="BT193" s="27"/>
      <c r="BU193" s="27"/>
      <c r="BV193" s="27"/>
      <c r="BW193" s="27"/>
      <c r="BX193" s="27"/>
      <c r="BY193" s="27"/>
      <c r="BZ193" s="27"/>
      <c r="CA193" s="27"/>
      <c r="CB193" s="27"/>
      <c r="CC193" s="27"/>
      <c r="CD193" s="27"/>
      <c r="CE193" s="27"/>
      <c r="CF193" s="27"/>
      <c r="CG193" s="27"/>
      <c r="CH193" s="27"/>
      <c r="CI193" s="27"/>
      <c r="CJ193" s="27"/>
      <c r="CK193" s="27"/>
      <c r="CL193" s="27"/>
      <c r="CM193" s="27"/>
      <c r="CN193" s="27"/>
      <c r="CO193" s="27"/>
      <c r="CP193" s="27"/>
      <c r="CQ193" s="27"/>
      <c r="CR193" s="27"/>
      <c r="CS193" s="27"/>
      <c r="CT193" s="27"/>
      <c r="CU193" s="27"/>
      <c r="CV193" s="27"/>
      <c r="CW193" s="27"/>
      <c r="CX193" s="27"/>
      <c r="CY193" s="27"/>
      <c r="CZ193" s="27"/>
      <c r="DA193" s="27"/>
      <c r="DB193" s="27"/>
      <c r="DC193" s="27"/>
      <c r="DD193" s="27"/>
      <c r="DE193" s="27"/>
      <c r="DF193" s="27"/>
      <c r="DG193" s="27"/>
      <c r="DH193" s="27"/>
      <c r="DI193" s="27"/>
      <c r="DJ193" s="27"/>
      <c r="DK193" s="27"/>
      <c r="DL193" s="27"/>
      <c r="DM193" s="27"/>
      <c r="DN193" s="27"/>
      <c r="DO193" s="27"/>
      <c r="DP193" s="27"/>
      <c r="DQ193" s="27"/>
      <c r="DR193" s="27"/>
      <c r="DS193" s="27"/>
      <c r="DT193" s="27"/>
      <c r="DU193" s="27"/>
      <c r="DV193" s="27"/>
      <c r="DW193" s="27"/>
      <c r="DX193" s="27"/>
      <c r="DY193" s="27"/>
      <c r="DZ193" s="27"/>
    </row>
    <row r="194" spans="1:130" outlineLevel="1">
      <c r="A194" s="18">
        <f t="shared" si="7"/>
        <v>62</v>
      </c>
      <c r="B194" s="18" t="s">
        <v>9</v>
      </c>
      <c r="C194" s="116" t="s">
        <v>513</v>
      </c>
      <c r="D194" s="196"/>
      <c r="E194" s="196"/>
      <c r="F194" s="196"/>
      <c r="G194" s="486" t="s">
        <v>1552</v>
      </c>
      <c r="H194" s="18" t="s">
        <v>10</v>
      </c>
      <c r="I194" s="116" t="s">
        <v>347</v>
      </c>
      <c r="J194" s="115"/>
      <c r="K194" s="297"/>
      <c r="L194" s="27"/>
      <c r="M194" s="27"/>
      <c r="N194" s="27"/>
      <c r="O194" s="27"/>
      <c r="P194" s="27"/>
      <c r="Q194" s="27"/>
      <c r="R194" s="27"/>
      <c r="S194" s="27"/>
      <c r="T194" s="27"/>
      <c r="U194" s="27"/>
      <c r="V194" s="27"/>
      <c r="W194" s="27"/>
      <c r="X194" s="27"/>
      <c r="Y194" s="27"/>
      <c r="Z194" s="27"/>
      <c r="AA194" s="27"/>
      <c r="AB194" s="27"/>
      <c r="AC194" s="27"/>
      <c r="AD194" s="27"/>
      <c r="AE194" s="27"/>
      <c r="AF194" s="27"/>
      <c r="AG194" s="27"/>
      <c r="AH194" s="27"/>
      <c r="AI194" s="27"/>
      <c r="AJ194" s="27"/>
      <c r="AK194" s="27"/>
      <c r="AL194" s="27"/>
      <c r="AM194" s="27"/>
      <c r="AN194" s="27"/>
      <c r="AO194" s="27"/>
      <c r="AP194" s="27"/>
      <c r="AQ194" s="27"/>
      <c r="AR194" s="27"/>
      <c r="AS194" s="27"/>
      <c r="AT194" s="27"/>
      <c r="AU194" s="27"/>
      <c r="AV194" s="27"/>
      <c r="AW194" s="27"/>
      <c r="AX194" s="27"/>
      <c r="AY194" s="27"/>
      <c r="AZ194" s="27"/>
      <c r="BA194" s="27"/>
      <c r="BB194" s="27"/>
      <c r="BC194" s="27"/>
      <c r="BD194" s="27"/>
      <c r="BE194" s="27"/>
      <c r="BF194" s="27"/>
      <c r="BG194" s="27"/>
      <c r="BH194" s="27"/>
      <c r="BI194" s="27"/>
      <c r="BJ194" s="27"/>
      <c r="BK194" s="27"/>
      <c r="BL194" s="27"/>
      <c r="BM194" s="27"/>
      <c r="BN194" s="27"/>
      <c r="BO194" s="27"/>
      <c r="BP194" s="27"/>
      <c r="BQ194" s="27"/>
      <c r="BR194" s="27"/>
      <c r="BS194" s="27"/>
      <c r="BT194" s="27"/>
      <c r="BU194" s="27"/>
      <c r="BV194" s="27"/>
      <c r="BW194" s="27"/>
      <c r="BX194" s="27"/>
      <c r="BY194" s="27"/>
      <c r="BZ194" s="27"/>
      <c r="CA194" s="27"/>
      <c r="CB194" s="27"/>
      <c r="CC194" s="27"/>
      <c r="CD194" s="27"/>
      <c r="CE194" s="27"/>
      <c r="CF194" s="27"/>
      <c r="CG194" s="27"/>
      <c r="CH194" s="27"/>
      <c r="CI194" s="27"/>
      <c r="CJ194" s="27"/>
      <c r="CK194" s="27"/>
      <c r="CL194" s="27"/>
      <c r="CM194" s="27"/>
      <c r="CN194" s="27"/>
      <c r="CO194" s="27"/>
      <c r="CP194" s="27"/>
      <c r="CQ194" s="27"/>
      <c r="CR194" s="27"/>
      <c r="CS194" s="27"/>
      <c r="CT194" s="27"/>
      <c r="CU194" s="27"/>
      <c r="CV194" s="27"/>
      <c r="CW194" s="27"/>
      <c r="CX194" s="27"/>
      <c r="CY194" s="27"/>
      <c r="CZ194" s="27"/>
      <c r="DA194" s="27"/>
      <c r="DB194" s="27"/>
      <c r="DC194" s="27"/>
      <c r="DD194" s="27"/>
      <c r="DE194" s="27"/>
      <c r="DF194" s="27"/>
      <c r="DG194" s="27"/>
      <c r="DH194" s="27"/>
      <c r="DI194" s="27"/>
      <c r="DJ194" s="27"/>
      <c r="DK194" s="27"/>
      <c r="DL194" s="27"/>
      <c r="DM194" s="27"/>
      <c r="DN194" s="27"/>
      <c r="DO194" s="27"/>
      <c r="DP194" s="27"/>
      <c r="DQ194" s="27"/>
      <c r="DR194" s="27"/>
      <c r="DS194" s="27"/>
      <c r="DT194" s="27"/>
      <c r="DU194" s="27"/>
      <c r="DV194" s="27"/>
      <c r="DW194" s="27"/>
      <c r="DX194" s="27"/>
      <c r="DY194" s="27"/>
      <c r="DZ194" s="27"/>
    </row>
    <row r="195" spans="1:130" outlineLevel="1">
      <c r="A195" s="18">
        <f t="shared" si="7"/>
        <v>62</v>
      </c>
      <c r="B195" s="18" t="s">
        <v>9</v>
      </c>
      <c r="C195" s="116" t="s">
        <v>513</v>
      </c>
      <c r="D195" s="196"/>
      <c r="E195" s="196"/>
      <c r="F195" s="196"/>
      <c r="G195" s="486"/>
      <c r="H195" s="18" t="s">
        <v>10</v>
      </c>
      <c r="I195" s="116" t="s">
        <v>2351</v>
      </c>
      <c r="J195" s="115"/>
      <c r="K195" s="297" t="s">
        <v>811</v>
      </c>
      <c r="L195" s="297" t="s">
        <v>368</v>
      </c>
      <c r="M195" s="297" t="s">
        <v>563</v>
      </c>
      <c r="N195" s="297" t="s">
        <v>2352</v>
      </c>
      <c r="O195" s="297" t="s">
        <v>2169</v>
      </c>
      <c r="P195" s="196" t="s">
        <v>1039</v>
      </c>
      <c r="Q195" s="27"/>
      <c r="R195" s="27"/>
      <c r="S195" s="27"/>
      <c r="T195" s="27"/>
      <c r="U195" s="27"/>
      <c r="V195" s="27"/>
      <c r="W195" s="27"/>
      <c r="X195" s="27"/>
      <c r="Y195" s="27"/>
      <c r="Z195" s="27"/>
      <c r="AA195" s="27"/>
      <c r="AB195" s="27"/>
      <c r="AC195" s="27"/>
      <c r="AD195" s="27"/>
      <c r="AE195" s="27"/>
      <c r="AF195" s="27"/>
      <c r="AG195" s="27"/>
      <c r="AH195" s="27"/>
      <c r="AI195" s="27"/>
      <c r="AJ195" s="27"/>
      <c r="AK195" s="27"/>
      <c r="AL195" s="27"/>
      <c r="AM195" s="27"/>
      <c r="AN195" s="27"/>
      <c r="AO195" s="27"/>
      <c r="AP195" s="27"/>
      <c r="AQ195" s="27"/>
      <c r="AR195" s="27"/>
      <c r="AS195" s="27"/>
      <c r="AT195" s="27"/>
      <c r="AU195" s="27"/>
      <c r="AV195" s="27"/>
      <c r="AW195" s="27"/>
      <c r="AX195" s="27"/>
      <c r="AY195" s="27"/>
      <c r="AZ195" s="27"/>
      <c r="BA195" s="27"/>
      <c r="BB195" s="27"/>
      <c r="BC195" s="27"/>
      <c r="BD195" s="27"/>
      <c r="BE195" s="27"/>
      <c r="BF195" s="27"/>
      <c r="BG195" s="27"/>
      <c r="BH195" s="27"/>
      <c r="BI195" s="27"/>
      <c r="BJ195" s="27"/>
      <c r="BK195" s="27"/>
      <c r="BL195" s="27"/>
      <c r="BM195" s="27"/>
      <c r="BN195" s="27"/>
      <c r="BO195" s="27"/>
      <c r="BP195" s="27"/>
      <c r="BQ195" s="27"/>
      <c r="BR195" s="27"/>
      <c r="BS195" s="27"/>
      <c r="BT195" s="27"/>
      <c r="BU195" s="27"/>
      <c r="BV195" s="27"/>
      <c r="BW195" s="27"/>
      <c r="BX195" s="27"/>
      <c r="BY195" s="27"/>
      <c r="BZ195" s="27"/>
      <c r="CA195" s="27"/>
      <c r="CB195" s="27"/>
      <c r="CC195" s="27"/>
      <c r="CD195" s="27"/>
      <c r="CE195" s="27"/>
      <c r="CF195" s="27"/>
      <c r="CG195" s="27"/>
      <c r="CH195" s="27"/>
      <c r="CI195" s="27"/>
      <c r="CJ195" s="27"/>
      <c r="CK195" s="27"/>
      <c r="CL195" s="27"/>
      <c r="CM195" s="27"/>
      <c r="CN195" s="27"/>
      <c r="CO195" s="27"/>
      <c r="CP195" s="27"/>
      <c r="CQ195" s="27"/>
      <c r="CR195" s="27"/>
      <c r="CS195" s="27"/>
      <c r="CT195" s="27"/>
      <c r="CU195" s="27"/>
      <c r="CV195" s="27"/>
      <c r="CW195" s="27"/>
      <c r="CX195" s="27"/>
      <c r="CY195" s="27"/>
      <c r="CZ195" s="27"/>
      <c r="DA195" s="27"/>
      <c r="DB195" s="27"/>
      <c r="DC195" s="27"/>
      <c r="DD195" s="27"/>
      <c r="DE195" s="27"/>
      <c r="DF195" s="27"/>
      <c r="DG195" s="27"/>
      <c r="DH195" s="27"/>
      <c r="DI195" s="27"/>
      <c r="DJ195" s="27"/>
      <c r="DK195" s="27"/>
      <c r="DL195" s="27"/>
      <c r="DM195" s="27"/>
      <c r="DN195" s="27"/>
      <c r="DO195" s="27"/>
      <c r="DP195" s="27"/>
      <c r="DQ195" s="27"/>
      <c r="DR195" s="27"/>
      <c r="DS195" s="27"/>
      <c r="DT195" s="27"/>
      <c r="DU195" s="27"/>
      <c r="DV195" s="27"/>
      <c r="DW195" s="27"/>
      <c r="DX195" s="27"/>
      <c r="DY195" s="27"/>
      <c r="DZ195" s="27"/>
    </row>
    <row r="196" spans="1:130" outlineLevel="1">
      <c r="A196" s="18">
        <f t="shared" si="7"/>
        <v>62</v>
      </c>
      <c r="B196" s="18" t="s">
        <v>9</v>
      </c>
      <c r="C196" s="116" t="s">
        <v>513</v>
      </c>
      <c r="D196" s="196"/>
      <c r="E196" s="196"/>
      <c r="F196" s="196"/>
      <c r="G196" s="486"/>
      <c r="H196" s="18" t="s">
        <v>10</v>
      </c>
      <c r="I196" s="116" t="s">
        <v>2353</v>
      </c>
      <c r="J196" s="115"/>
      <c r="K196" s="297" t="s">
        <v>811</v>
      </c>
      <c r="L196" s="297" t="s">
        <v>368</v>
      </c>
      <c r="M196" s="297" t="s">
        <v>563</v>
      </c>
      <c r="N196" s="297" t="s">
        <v>2352</v>
      </c>
      <c r="O196" s="297" t="s">
        <v>2169</v>
      </c>
      <c r="P196" s="196" t="s">
        <v>1039</v>
      </c>
      <c r="Q196" s="27"/>
      <c r="R196" s="27"/>
      <c r="S196" s="27"/>
      <c r="T196" s="27"/>
      <c r="U196" s="27"/>
      <c r="V196" s="27"/>
      <c r="W196" s="27"/>
      <c r="X196" s="27"/>
      <c r="Y196" s="27"/>
      <c r="Z196" s="27"/>
      <c r="AA196" s="27"/>
      <c r="AB196" s="27"/>
      <c r="AC196" s="27"/>
      <c r="AD196" s="27"/>
      <c r="AE196" s="27"/>
      <c r="AF196" s="27"/>
      <c r="AG196" s="27"/>
      <c r="AH196" s="27"/>
      <c r="AI196" s="27"/>
      <c r="AJ196" s="27"/>
      <c r="AK196" s="27"/>
      <c r="AL196" s="27"/>
      <c r="AM196" s="27"/>
      <c r="AN196" s="27"/>
      <c r="AO196" s="27"/>
      <c r="AP196" s="27"/>
      <c r="AQ196" s="27"/>
      <c r="AR196" s="27"/>
      <c r="AS196" s="27"/>
      <c r="AT196" s="27"/>
      <c r="AU196" s="27"/>
      <c r="AV196" s="27"/>
      <c r="AW196" s="27"/>
      <c r="AX196" s="27"/>
      <c r="AY196" s="27"/>
      <c r="AZ196" s="27"/>
      <c r="BA196" s="27"/>
      <c r="BB196" s="27"/>
      <c r="BC196" s="27"/>
      <c r="BD196" s="27"/>
      <c r="BE196" s="27"/>
      <c r="BF196" s="27"/>
      <c r="BG196" s="27"/>
      <c r="BH196" s="27"/>
      <c r="BI196" s="27"/>
      <c r="BJ196" s="27"/>
      <c r="BK196" s="27"/>
      <c r="BL196" s="27"/>
      <c r="BM196" s="27"/>
      <c r="BN196" s="27"/>
      <c r="BO196" s="27"/>
      <c r="BP196" s="27"/>
      <c r="BQ196" s="27"/>
      <c r="BR196" s="27"/>
      <c r="BS196" s="27"/>
      <c r="BT196" s="27"/>
      <c r="BU196" s="27"/>
      <c r="BV196" s="27"/>
      <c r="BW196" s="27"/>
      <c r="BX196" s="27"/>
      <c r="BY196" s="27"/>
      <c r="BZ196" s="27"/>
      <c r="CA196" s="27"/>
      <c r="CB196" s="27"/>
      <c r="CC196" s="27"/>
      <c r="CD196" s="27"/>
      <c r="CE196" s="27"/>
      <c r="CF196" s="27"/>
      <c r="CG196" s="27"/>
      <c r="CH196" s="27"/>
      <c r="CI196" s="27"/>
      <c r="CJ196" s="27"/>
      <c r="CK196" s="27"/>
      <c r="CL196" s="27"/>
      <c r="CM196" s="27"/>
      <c r="CN196" s="27"/>
      <c r="CO196" s="27"/>
      <c r="CP196" s="27"/>
      <c r="CQ196" s="27"/>
      <c r="CR196" s="27"/>
      <c r="CS196" s="27"/>
      <c r="CT196" s="27"/>
      <c r="CU196" s="27"/>
      <c r="CV196" s="27"/>
      <c r="CW196" s="27"/>
      <c r="CX196" s="27"/>
      <c r="CY196" s="27"/>
      <c r="CZ196" s="27"/>
      <c r="DA196" s="27"/>
      <c r="DB196" s="27"/>
      <c r="DC196" s="27"/>
      <c r="DD196" s="27"/>
      <c r="DE196" s="27"/>
      <c r="DF196" s="27"/>
      <c r="DG196" s="27"/>
      <c r="DH196" s="27"/>
      <c r="DI196" s="27"/>
      <c r="DJ196" s="27"/>
      <c r="DK196" s="27"/>
      <c r="DL196" s="27"/>
      <c r="DM196" s="27"/>
      <c r="DN196" s="27"/>
      <c r="DO196" s="27"/>
      <c r="DP196" s="27"/>
      <c r="DQ196" s="27"/>
      <c r="DR196" s="27"/>
      <c r="DS196" s="27"/>
      <c r="DT196" s="27"/>
      <c r="DU196" s="27"/>
      <c r="DV196" s="27"/>
      <c r="DW196" s="27"/>
      <c r="DX196" s="27"/>
      <c r="DY196" s="27"/>
      <c r="DZ196" s="27"/>
    </row>
    <row r="197" spans="1:130" outlineLevel="1">
      <c r="A197" s="18">
        <f t="shared" si="7"/>
        <v>62</v>
      </c>
      <c r="B197" s="18" t="s">
        <v>9</v>
      </c>
      <c r="C197" s="116" t="s">
        <v>513</v>
      </c>
      <c r="D197" s="196"/>
      <c r="E197" s="196"/>
      <c r="F197" s="196"/>
      <c r="G197" s="486"/>
      <c r="H197" s="18" t="s">
        <v>10</v>
      </c>
      <c r="I197" s="116" t="s">
        <v>347</v>
      </c>
      <c r="J197" s="115"/>
      <c r="K197" s="297"/>
      <c r="L197" s="27"/>
      <c r="M197" s="27"/>
      <c r="N197" s="27"/>
      <c r="O197" s="27"/>
      <c r="P197" s="27"/>
      <c r="Q197" s="27"/>
      <c r="R197" s="27"/>
      <c r="S197" s="27"/>
      <c r="T197" s="27"/>
      <c r="U197" s="27"/>
      <c r="V197" s="27"/>
      <c r="W197" s="27"/>
      <c r="X197" s="27"/>
      <c r="Y197" s="27"/>
      <c r="Z197" s="27"/>
      <c r="AA197" s="27"/>
      <c r="AB197" s="27"/>
      <c r="AC197" s="27"/>
      <c r="AD197" s="27"/>
      <c r="AE197" s="27"/>
      <c r="AF197" s="27"/>
      <c r="AG197" s="27"/>
      <c r="AH197" s="27"/>
      <c r="AI197" s="27"/>
      <c r="AJ197" s="27"/>
      <c r="AK197" s="27"/>
      <c r="AL197" s="27"/>
      <c r="AM197" s="27"/>
      <c r="AN197" s="27"/>
      <c r="AO197" s="27"/>
      <c r="AP197" s="27"/>
      <c r="AQ197" s="27"/>
      <c r="AR197" s="27"/>
      <c r="AS197" s="27"/>
      <c r="AT197" s="27"/>
      <c r="AU197" s="27"/>
      <c r="AV197" s="27"/>
      <c r="AW197" s="27"/>
      <c r="AX197" s="27"/>
      <c r="AY197" s="27"/>
      <c r="AZ197" s="27"/>
      <c r="BA197" s="27"/>
      <c r="BB197" s="27"/>
      <c r="BC197" s="27"/>
      <c r="BD197" s="27"/>
      <c r="BE197" s="27"/>
      <c r="BF197" s="27"/>
      <c r="BG197" s="27"/>
      <c r="BH197" s="27"/>
      <c r="BI197" s="27"/>
      <c r="BJ197" s="27"/>
      <c r="BK197" s="27"/>
      <c r="BL197" s="27"/>
      <c r="BM197" s="27"/>
      <c r="BN197" s="27"/>
      <c r="BO197" s="27"/>
      <c r="BP197" s="27"/>
      <c r="BQ197" s="27"/>
      <c r="BR197" s="27"/>
      <c r="BS197" s="27"/>
      <c r="BT197" s="27"/>
      <c r="BU197" s="27"/>
      <c r="BV197" s="27"/>
      <c r="BW197" s="27"/>
      <c r="BX197" s="27"/>
      <c r="BY197" s="27"/>
      <c r="BZ197" s="27"/>
      <c r="CA197" s="27"/>
      <c r="CB197" s="27"/>
      <c r="CC197" s="27"/>
      <c r="CD197" s="27"/>
      <c r="CE197" s="27"/>
      <c r="CF197" s="27"/>
      <c r="CG197" s="27"/>
      <c r="CH197" s="27"/>
      <c r="CI197" s="27"/>
      <c r="CJ197" s="27"/>
      <c r="CK197" s="27"/>
      <c r="CL197" s="27"/>
      <c r="CM197" s="27"/>
      <c r="CN197" s="27"/>
      <c r="CO197" s="27"/>
      <c r="CP197" s="27"/>
      <c r="CQ197" s="27"/>
      <c r="CR197" s="27"/>
      <c r="CS197" s="27"/>
      <c r="CT197" s="27"/>
      <c r="CU197" s="27"/>
      <c r="CV197" s="27"/>
      <c r="CW197" s="27"/>
      <c r="CX197" s="27"/>
      <c r="CY197" s="27"/>
      <c r="CZ197" s="27"/>
      <c r="DA197" s="27"/>
      <c r="DB197" s="27"/>
      <c r="DC197" s="27"/>
      <c r="DD197" s="27"/>
      <c r="DE197" s="27"/>
      <c r="DF197" s="27"/>
      <c r="DG197" s="27"/>
      <c r="DH197" s="27"/>
      <c r="DI197" s="27"/>
      <c r="DJ197" s="27"/>
      <c r="DK197" s="27"/>
      <c r="DL197" s="27"/>
      <c r="DM197" s="27"/>
      <c r="DN197" s="27"/>
      <c r="DO197" s="27"/>
      <c r="DP197" s="27"/>
      <c r="DQ197" s="27"/>
      <c r="DR197" s="27"/>
      <c r="DS197" s="27"/>
      <c r="DT197" s="27"/>
      <c r="DU197" s="27"/>
      <c r="DV197" s="27"/>
      <c r="DW197" s="27"/>
      <c r="DX197" s="27"/>
      <c r="DY197" s="27"/>
      <c r="DZ197" s="27"/>
    </row>
    <row r="198" spans="1:130" outlineLevel="1">
      <c r="A198" s="18">
        <f t="shared" si="7"/>
        <v>62</v>
      </c>
      <c r="B198" s="18" t="s">
        <v>9</v>
      </c>
      <c r="C198" s="116" t="s">
        <v>513</v>
      </c>
      <c r="D198" s="196"/>
      <c r="E198" s="196"/>
      <c r="F198" s="196"/>
      <c r="G198" s="486"/>
      <c r="H198" s="18" t="s">
        <v>10</v>
      </c>
      <c r="I198" s="116" t="s">
        <v>1798</v>
      </c>
      <c r="J198" s="115"/>
      <c r="K198" s="297"/>
      <c r="L198" s="27"/>
      <c r="M198" s="27"/>
      <c r="N198" s="27"/>
      <c r="O198" s="27"/>
      <c r="P198" s="27"/>
      <c r="Q198" s="27"/>
      <c r="R198" s="27"/>
      <c r="S198" s="27"/>
      <c r="T198" s="27"/>
      <c r="U198" s="27"/>
      <c r="V198" s="27"/>
      <c r="W198" s="27"/>
      <c r="X198" s="27"/>
      <c r="Y198" s="27"/>
      <c r="Z198" s="27"/>
      <c r="AA198" s="27"/>
      <c r="AB198" s="27"/>
      <c r="AC198" s="27"/>
      <c r="AD198" s="27"/>
      <c r="AE198" s="27"/>
      <c r="AF198" s="27"/>
      <c r="AG198" s="27"/>
      <c r="AH198" s="27"/>
      <c r="AI198" s="27"/>
      <c r="AJ198" s="27"/>
      <c r="AK198" s="27"/>
      <c r="AL198" s="27"/>
      <c r="AM198" s="27"/>
      <c r="AN198" s="27"/>
      <c r="AO198" s="27"/>
      <c r="AP198" s="27"/>
      <c r="AQ198" s="27"/>
      <c r="AR198" s="27"/>
      <c r="AS198" s="27"/>
      <c r="AT198" s="27"/>
      <c r="AU198" s="27"/>
      <c r="AV198" s="27"/>
      <c r="AW198" s="27"/>
      <c r="AX198" s="27"/>
      <c r="AY198" s="27"/>
      <c r="AZ198" s="27"/>
      <c r="BA198" s="27"/>
      <c r="BB198" s="27"/>
      <c r="BC198" s="27"/>
      <c r="BD198" s="27"/>
      <c r="BE198" s="27"/>
      <c r="BF198" s="27"/>
      <c r="BG198" s="27"/>
      <c r="BH198" s="27"/>
      <c r="BI198" s="27"/>
      <c r="BJ198" s="27"/>
      <c r="BK198" s="27"/>
      <c r="BL198" s="27"/>
      <c r="BM198" s="27"/>
      <c r="BN198" s="27"/>
      <c r="BO198" s="27"/>
      <c r="BP198" s="27"/>
      <c r="BQ198" s="27"/>
      <c r="BR198" s="27"/>
      <c r="BS198" s="27"/>
      <c r="BT198" s="27"/>
      <c r="BU198" s="27"/>
      <c r="BV198" s="27"/>
      <c r="BW198" s="27"/>
      <c r="BX198" s="27"/>
      <c r="BY198" s="27"/>
      <c r="BZ198" s="27"/>
      <c r="CA198" s="27"/>
      <c r="CB198" s="27"/>
      <c r="CC198" s="27"/>
      <c r="CD198" s="27"/>
      <c r="CE198" s="27"/>
      <c r="CF198" s="27"/>
      <c r="CG198" s="27"/>
      <c r="CH198" s="27"/>
      <c r="CI198" s="27"/>
      <c r="CJ198" s="27"/>
      <c r="CK198" s="27"/>
      <c r="CL198" s="27"/>
      <c r="CM198" s="27"/>
      <c r="CN198" s="27"/>
      <c r="CO198" s="27"/>
      <c r="CP198" s="27"/>
      <c r="CQ198" s="27"/>
      <c r="CR198" s="27"/>
      <c r="CS198" s="27"/>
      <c r="CT198" s="27"/>
      <c r="CU198" s="27"/>
      <c r="CV198" s="27"/>
      <c r="CW198" s="27"/>
      <c r="CX198" s="27"/>
      <c r="CY198" s="27"/>
      <c r="CZ198" s="27"/>
      <c r="DA198" s="27"/>
      <c r="DB198" s="27"/>
      <c r="DC198" s="27"/>
      <c r="DD198" s="27"/>
      <c r="DE198" s="27"/>
      <c r="DF198" s="27"/>
      <c r="DG198" s="27"/>
      <c r="DH198" s="27"/>
      <c r="DI198" s="27"/>
      <c r="DJ198" s="27"/>
      <c r="DK198" s="27"/>
      <c r="DL198" s="27"/>
      <c r="DM198" s="27"/>
      <c r="DN198" s="27"/>
      <c r="DO198" s="27"/>
      <c r="DP198" s="27"/>
      <c r="DQ198" s="27"/>
      <c r="DR198" s="27"/>
      <c r="DS198" s="27"/>
      <c r="DT198" s="27"/>
      <c r="DU198" s="27"/>
      <c r="DV198" s="27"/>
      <c r="DW198" s="27"/>
      <c r="DX198" s="27"/>
      <c r="DY198" s="27"/>
      <c r="DZ198" s="27"/>
    </row>
    <row r="199" spans="1:130" outlineLevel="1">
      <c r="A199" s="18">
        <f t="shared" si="7"/>
        <v>62</v>
      </c>
      <c r="B199" s="18" t="s">
        <v>9</v>
      </c>
      <c r="C199" s="116" t="s">
        <v>513</v>
      </c>
      <c r="D199" s="196"/>
      <c r="E199" s="196"/>
      <c r="F199" s="196"/>
      <c r="G199" s="486"/>
      <c r="H199" s="18" t="s">
        <v>10</v>
      </c>
      <c r="I199" s="116" t="s">
        <v>796</v>
      </c>
      <c r="J199" s="115"/>
      <c r="K199" s="297"/>
      <c r="L199" s="27"/>
      <c r="M199" s="27"/>
      <c r="N199" s="27"/>
      <c r="O199" s="27"/>
      <c r="P199" s="27"/>
      <c r="Q199" s="27"/>
      <c r="R199" s="27"/>
      <c r="S199" s="27"/>
      <c r="T199" s="27"/>
      <c r="U199" s="27"/>
      <c r="V199" s="27"/>
      <c r="W199" s="27"/>
      <c r="X199" s="27"/>
      <c r="Y199" s="27"/>
      <c r="Z199" s="27"/>
      <c r="AA199" s="27"/>
      <c r="AB199" s="27"/>
      <c r="AC199" s="27"/>
      <c r="AD199" s="27"/>
      <c r="AE199" s="27"/>
      <c r="AF199" s="27"/>
      <c r="AG199" s="27"/>
      <c r="AH199" s="27"/>
      <c r="AI199" s="27"/>
      <c r="AJ199" s="27"/>
      <c r="AK199" s="27"/>
      <c r="AL199" s="27"/>
      <c r="AM199" s="27"/>
      <c r="AN199" s="27"/>
      <c r="AO199" s="27"/>
      <c r="AP199" s="27"/>
      <c r="AQ199" s="27"/>
      <c r="AR199" s="27"/>
      <c r="AS199" s="27"/>
      <c r="AT199" s="27"/>
      <c r="AU199" s="27"/>
      <c r="AV199" s="27"/>
      <c r="AW199" s="27"/>
      <c r="AX199" s="27"/>
      <c r="AY199" s="27"/>
      <c r="AZ199" s="27"/>
      <c r="BA199" s="27"/>
      <c r="BB199" s="27"/>
      <c r="BC199" s="27"/>
      <c r="BD199" s="27"/>
      <c r="BE199" s="27"/>
      <c r="BF199" s="27"/>
      <c r="BG199" s="27"/>
      <c r="BH199" s="27"/>
      <c r="BI199" s="27"/>
      <c r="BJ199" s="27"/>
      <c r="BK199" s="27"/>
      <c r="BL199" s="27"/>
      <c r="BM199" s="27"/>
      <c r="BN199" s="27"/>
      <c r="BO199" s="27"/>
      <c r="BP199" s="27"/>
      <c r="BQ199" s="27"/>
      <c r="BR199" s="27"/>
      <c r="BS199" s="27"/>
      <c r="BT199" s="27"/>
      <c r="BU199" s="27"/>
      <c r="BV199" s="27"/>
      <c r="BW199" s="27"/>
      <c r="BX199" s="27"/>
      <c r="BY199" s="27"/>
      <c r="BZ199" s="27"/>
      <c r="CA199" s="27"/>
      <c r="CB199" s="27"/>
      <c r="CC199" s="27"/>
      <c r="CD199" s="27"/>
      <c r="CE199" s="27"/>
      <c r="CF199" s="27"/>
      <c r="CG199" s="27"/>
      <c r="CH199" s="27"/>
      <c r="CI199" s="27"/>
      <c r="CJ199" s="27"/>
      <c r="CK199" s="27"/>
      <c r="CL199" s="27"/>
      <c r="CM199" s="27"/>
      <c r="CN199" s="27"/>
      <c r="CO199" s="27"/>
      <c r="CP199" s="27"/>
      <c r="CQ199" s="27"/>
      <c r="CR199" s="27"/>
      <c r="CS199" s="27"/>
      <c r="CT199" s="27"/>
      <c r="CU199" s="27"/>
      <c r="CV199" s="27"/>
      <c r="CW199" s="27"/>
      <c r="CX199" s="27"/>
      <c r="CY199" s="27"/>
      <c r="CZ199" s="27"/>
      <c r="DA199" s="27"/>
      <c r="DB199" s="27"/>
      <c r="DC199" s="27"/>
      <c r="DD199" s="27"/>
      <c r="DE199" s="27"/>
      <c r="DF199" s="27"/>
      <c r="DG199" s="27"/>
      <c r="DH199" s="27"/>
      <c r="DI199" s="27"/>
      <c r="DJ199" s="27"/>
      <c r="DK199" s="27"/>
      <c r="DL199" s="27"/>
      <c r="DM199" s="27"/>
      <c r="DN199" s="27"/>
      <c r="DO199" s="27"/>
      <c r="DP199" s="27"/>
      <c r="DQ199" s="27"/>
      <c r="DR199" s="27"/>
      <c r="DS199" s="27"/>
      <c r="DT199" s="27"/>
      <c r="DU199" s="27"/>
      <c r="DV199" s="27"/>
      <c r="DW199" s="27"/>
      <c r="DX199" s="27"/>
      <c r="DY199" s="27"/>
      <c r="DZ199" s="27"/>
    </row>
    <row r="200" spans="1:130" outlineLevel="1">
      <c r="A200" s="18"/>
      <c r="B200" s="18"/>
      <c r="C200" s="116"/>
      <c r="D200" s="196"/>
      <c r="E200" s="196"/>
      <c r="F200" s="196"/>
      <c r="G200" s="486"/>
      <c r="H200" s="18" t="s">
        <v>10</v>
      </c>
      <c r="I200" s="116" t="s">
        <v>2156</v>
      </c>
      <c r="J200" s="115"/>
      <c r="K200" s="297"/>
      <c r="L200" s="27"/>
      <c r="M200" s="27"/>
      <c r="N200" s="27"/>
      <c r="O200" s="27"/>
      <c r="P200" s="27"/>
      <c r="Q200" s="27"/>
      <c r="R200" s="27"/>
      <c r="S200" s="27"/>
      <c r="T200" s="27"/>
      <c r="U200" s="27"/>
      <c r="V200" s="27"/>
      <c r="W200" s="27"/>
      <c r="X200" s="27"/>
      <c r="Y200" s="27"/>
      <c r="Z200" s="27"/>
      <c r="AA200" s="27"/>
      <c r="AB200" s="27"/>
      <c r="AC200" s="27"/>
      <c r="AD200" s="27"/>
      <c r="AE200" s="27"/>
      <c r="AF200" s="27"/>
      <c r="AG200" s="27"/>
      <c r="AH200" s="27"/>
      <c r="AI200" s="27"/>
      <c r="AJ200" s="27"/>
      <c r="AK200" s="27"/>
      <c r="AL200" s="27"/>
      <c r="AM200" s="27"/>
      <c r="AN200" s="27"/>
      <c r="AO200" s="27"/>
      <c r="AP200" s="27"/>
      <c r="AQ200" s="27"/>
      <c r="AR200" s="27"/>
      <c r="AS200" s="27"/>
      <c r="AT200" s="27"/>
      <c r="AU200" s="27"/>
      <c r="AV200" s="27"/>
      <c r="AW200" s="27"/>
      <c r="AX200" s="27"/>
      <c r="AY200" s="27"/>
      <c r="AZ200" s="27"/>
      <c r="BA200" s="27"/>
      <c r="BB200" s="27"/>
      <c r="BC200" s="27"/>
      <c r="BD200" s="27"/>
      <c r="BE200" s="27"/>
      <c r="BF200" s="27"/>
      <c r="BG200" s="27"/>
      <c r="BH200" s="27"/>
      <c r="BI200" s="27"/>
      <c r="BJ200" s="27"/>
      <c r="BK200" s="27"/>
      <c r="BL200" s="27"/>
      <c r="BM200" s="27"/>
      <c r="BN200" s="27"/>
      <c r="BO200" s="27"/>
      <c r="BP200" s="27"/>
      <c r="BQ200" s="27"/>
      <c r="BR200" s="27"/>
      <c r="BS200" s="27"/>
      <c r="BT200" s="27"/>
      <c r="BU200" s="27"/>
      <c r="BV200" s="27"/>
      <c r="BW200" s="27"/>
      <c r="BX200" s="27"/>
      <c r="BY200" s="27"/>
      <c r="BZ200" s="27"/>
      <c r="CA200" s="27"/>
      <c r="CB200" s="27"/>
      <c r="CC200" s="27"/>
      <c r="CD200" s="27"/>
      <c r="CE200" s="27"/>
      <c r="CF200" s="27"/>
      <c r="CG200" s="27"/>
      <c r="CH200" s="27"/>
      <c r="CI200" s="27"/>
      <c r="CJ200" s="27"/>
      <c r="CK200" s="27"/>
      <c r="CL200" s="27"/>
      <c r="CM200" s="27"/>
      <c r="CN200" s="27"/>
      <c r="CO200" s="27"/>
      <c r="CP200" s="27"/>
      <c r="CQ200" s="27"/>
      <c r="CR200" s="27"/>
      <c r="CS200" s="27"/>
      <c r="CT200" s="27"/>
      <c r="CU200" s="27"/>
      <c r="CV200" s="27"/>
      <c r="CW200" s="27"/>
      <c r="CX200" s="27"/>
      <c r="CY200" s="27"/>
      <c r="CZ200" s="27"/>
      <c r="DA200" s="27"/>
      <c r="DB200" s="27"/>
      <c r="DC200" s="27"/>
      <c r="DD200" s="27"/>
      <c r="DE200" s="27"/>
      <c r="DF200" s="27"/>
      <c r="DG200" s="27"/>
      <c r="DH200" s="27"/>
      <c r="DI200" s="27"/>
      <c r="DJ200" s="27"/>
      <c r="DK200" s="27"/>
      <c r="DL200" s="27"/>
      <c r="DM200" s="27"/>
      <c r="DN200" s="27"/>
      <c r="DO200" s="27"/>
      <c r="DP200" s="27"/>
      <c r="DQ200" s="27"/>
      <c r="DR200" s="27"/>
      <c r="DS200" s="27"/>
      <c r="DT200" s="27"/>
      <c r="DU200" s="27"/>
      <c r="DV200" s="27"/>
      <c r="DW200" s="27"/>
      <c r="DX200" s="27"/>
      <c r="DY200" s="27"/>
      <c r="DZ200" s="27"/>
    </row>
    <row r="201" spans="1:130" outlineLevel="1">
      <c r="A201" s="18">
        <f t="shared" ref="A201:A237" si="8">IF($C201="","blank",MATCH($C201,$I$5:$I$266,0))</f>
        <v>62</v>
      </c>
      <c r="B201" s="18" t="s">
        <v>9</v>
      </c>
      <c r="C201" s="116" t="s">
        <v>513</v>
      </c>
      <c r="D201" s="196"/>
      <c r="E201" s="196"/>
      <c r="F201" s="196"/>
      <c r="G201" s="486"/>
      <c r="H201" s="18" t="s">
        <v>10</v>
      </c>
      <c r="I201" s="116" t="s">
        <v>1491</v>
      </c>
      <c r="J201" s="115"/>
      <c r="K201" s="297"/>
      <c r="L201" s="297"/>
      <c r="M201" s="297"/>
      <c r="N201" s="297"/>
      <c r="O201" s="297"/>
      <c r="P201" s="297"/>
      <c r="Q201" s="297"/>
      <c r="R201" s="297"/>
      <c r="S201" s="297"/>
      <c r="T201" s="297"/>
      <c r="U201" s="297"/>
      <c r="V201" s="27"/>
      <c r="W201" s="27"/>
      <c r="X201" s="27"/>
      <c r="Y201" s="27"/>
      <c r="Z201" s="27"/>
      <c r="AA201" s="27"/>
      <c r="AB201" s="27"/>
      <c r="AC201" s="27"/>
      <c r="AD201" s="27"/>
      <c r="AE201" s="27"/>
      <c r="AF201" s="27"/>
      <c r="AG201" s="27"/>
      <c r="AH201" s="27"/>
      <c r="AI201" s="27"/>
      <c r="AJ201" s="27"/>
      <c r="AK201" s="27"/>
      <c r="AL201" s="27"/>
      <c r="AM201" s="27"/>
      <c r="AN201" s="27"/>
      <c r="AO201" s="27"/>
      <c r="AP201" s="27"/>
      <c r="AQ201" s="27"/>
      <c r="AR201" s="27"/>
      <c r="AS201" s="27"/>
      <c r="AT201" s="27"/>
      <c r="AU201" s="27"/>
      <c r="AV201" s="27"/>
      <c r="AW201" s="27"/>
      <c r="AX201" s="27"/>
      <c r="AY201" s="27"/>
      <c r="AZ201" s="27"/>
      <c r="BA201" s="27"/>
      <c r="BB201" s="27"/>
      <c r="BC201" s="27"/>
      <c r="BD201" s="27"/>
      <c r="BE201" s="27"/>
      <c r="BF201" s="27"/>
      <c r="BG201" s="27"/>
      <c r="BH201" s="27"/>
      <c r="BI201" s="27"/>
      <c r="BJ201" s="27"/>
      <c r="BK201" s="27"/>
      <c r="BL201" s="27"/>
      <c r="BM201" s="27"/>
      <c r="BN201" s="27"/>
      <c r="BO201" s="27"/>
      <c r="BP201" s="27"/>
      <c r="BQ201" s="27"/>
      <c r="BR201" s="27"/>
      <c r="BS201" s="27"/>
      <c r="BT201" s="27"/>
      <c r="BU201" s="27"/>
      <c r="BV201" s="27"/>
      <c r="BW201" s="27"/>
      <c r="BX201" s="27"/>
      <c r="BY201" s="27"/>
      <c r="BZ201" s="27"/>
      <c r="CA201" s="27"/>
      <c r="CB201" s="27"/>
      <c r="CC201" s="27"/>
      <c r="CD201" s="27"/>
      <c r="CE201" s="27"/>
      <c r="CF201" s="27"/>
      <c r="CG201" s="27"/>
      <c r="CH201" s="27"/>
      <c r="CI201" s="27"/>
      <c r="CJ201" s="27"/>
      <c r="CK201" s="27"/>
      <c r="CL201" s="27"/>
      <c r="CM201" s="27"/>
      <c r="CN201" s="27"/>
      <c r="CO201" s="27"/>
      <c r="CP201" s="27"/>
      <c r="CQ201" s="27"/>
      <c r="CR201" s="27"/>
      <c r="CS201" s="27"/>
      <c r="CT201" s="27"/>
      <c r="CU201" s="27"/>
      <c r="CV201" s="27"/>
      <c r="CW201" s="27"/>
      <c r="CX201" s="27"/>
      <c r="CY201" s="27"/>
      <c r="CZ201" s="27"/>
      <c r="DA201" s="27"/>
      <c r="DB201" s="27"/>
      <c r="DC201" s="27"/>
      <c r="DD201" s="27"/>
      <c r="DE201" s="27"/>
      <c r="DF201" s="27"/>
      <c r="DG201" s="27"/>
      <c r="DH201" s="27"/>
      <c r="DI201" s="27"/>
      <c r="DJ201" s="27"/>
      <c r="DK201" s="27"/>
      <c r="DL201" s="27"/>
      <c r="DM201" s="27"/>
      <c r="DN201" s="27"/>
      <c r="DO201" s="27"/>
      <c r="DP201" s="27"/>
      <c r="DQ201" s="27"/>
      <c r="DR201" s="27"/>
      <c r="DS201" s="27"/>
      <c r="DT201" s="27"/>
    </row>
    <row r="202" spans="1:130" outlineLevel="1">
      <c r="A202" s="18">
        <f t="shared" si="8"/>
        <v>62</v>
      </c>
      <c r="B202" s="18" t="s">
        <v>9</v>
      </c>
      <c r="C202" s="116" t="s">
        <v>513</v>
      </c>
      <c r="D202" s="196"/>
      <c r="E202" s="196"/>
      <c r="F202" s="196"/>
      <c r="G202" s="486"/>
      <c r="H202" s="18" t="s">
        <v>10</v>
      </c>
      <c r="I202" s="116" t="s">
        <v>849</v>
      </c>
      <c r="J202" s="115"/>
      <c r="K202" s="39" t="s">
        <v>2144</v>
      </c>
      <c r="L202" s="27" t="s">
        <v>1171</v>
      </c>
      <c r="M202" s="27" t="s">
        <v>1173</v>
      </c>
      <c r="N202" s="27" t="s">
        <v>1133</v>
      </c>
      <c r="O202" s="27" t="s">
        <v>1134</v>
      </c>
      <c r="P202" s="297"/>
      <c r="Q202" s="297"/>
      <c r="R202" s="297"/>
      <c r="S202" s="297"/>
      <c r="T202" s="297"/>
      <c r="U202" s="297"/>
      <c r="V202" s="27"/>
      <c r="W202" s="27"/>
      <c r="X202" s="27"/>
      <c r="Y202" s="27"/>
      <c r="Z202" s="27"/>
      <c r="AA202" s="27"/>
      <c r="AB202" s="27"/>
      <c r="AC202" s="27"/>
      <c r="AD202" s="27"/>
      <c r="AE202" s="27"/>
      <c r="AF202" s="27"/>
      <c r="AG202" s="27"/>
      <c r="AH202" s="27"/>
      <c r="AI202" s="27"/>
      <c r="AJ202" s="27"/>
      <c r="AK202" s="27"/>
      <c r="AL202" s="27"/>
      <c r="AM202" s="27"/>
      <c r="AN202" s="27"/>
      <c r="AO202" s="27"/>
      <c r="AP202" s="27"/>
      <c r="AQ202" s="27"/>
      <c r="AR202" s="27"/>
      <c r="AS202" s="27"/>
      <c r="AT202" s="27"/>
      <c r="AU202" s="27"/>
      <c r="AV202" s="27"/>
      <c r="AW202" s="27"/>
      <c r="AX202" s="27"/>
      <c r="AY202" s="27"/>
      <c r="AZ202" s="27"/>
      <c r="BA202" s="27"/>
      <c r="BB202" s="27"/>
      <c r="BC202" s="27"/>
      <c r="BD202" s="27"/>
      <c r="BE202" s="27"/>
      <c r="BF202" s="27"/>
      <c r="BG202" s="27"/>
      <c r="BH202" s="27"/>
      <c r="BI202" s="27"/>
      <c r="BJ202" s="27"/>
      <c r="BK202" s="27"/>
      <c r="BL202" s="27"/>
      <c r="BM202" s="27"/>
      <c r="BN202" s="27"/>
      <c r="BO202" s="27"/>
      <c r="BP202" s="27"/>
      <c r="BQ202" s="27"/>
      <c r="BR202" s="27"/>
      <c r="BS202" s="27"/>
      <c r="BT202" s="27"/>
      <c r="BU202" s="27"/>
      <c r="BV202" s="27"/>
      <c r="BW202" s="27"/>
      <c r="BX202" s="27"/>
      <c r="BY202" s="27"/>
      <c r="BZ202" s="27"/>
      <c r="CA202" s="27"/>
      <c r="CB202" s="27"/>
      <c r="CC202" s="27"/>
      <c r="CD202" s="27"/>
      <c r="CE202" s="27"/>
      <c r="CF202" s="27"/>
      <c r="CG202" s="27"/>
      <c r="CH202" s="27"/>
      <c r="CI202" s="27"/>
      <c r="CJ202" s="27"/>
      <c r="CK202" s="27"/>
      <c r="CL202" s="27"/>
      <c r="CM202" s="27"/>
      <c r="CN202" s="27"/>
      <c r="CO202" s="27"/>
      <c r="CP202" s="27"/>
      <c r="CQ202" s="27"/>
      <c r="CR202" s="27"/>
      <c r="CS202" s="27"/>
      <c r="CT202" s="27"/>
      <c r="CU202" s="27"/>
      <c r="CV202" s="27"/>
      <c r="CW202" s="27"/>
      <c r="CX202" s="27"/>
      <c r="CY202" s="27"/>
      <c r="CZ202" s="27"/>
      <c r="DA202" s="27"/>
      <c r="DB202" s="27"/>
      <c r="DC202" s="27"/>
      <c r="DD202" s="27"/>
      <c r="DE202" s="27"/>
      <c r="DF202" s="27"/>
      <c r="DG202" s="27"/>
      <c r="DH202" s="27"/>
      <c r="DI202" s="27"/>
      <c r="DJ202" s="27"/>
      <c r="DK202" s="27"/>
      <c r="DL202" s="27"/>
      <c r="DM202" s="27"/>
      <c r="DN202" s="27"/>
      <c r="DO202" s="27"/>
      <c r="DP202" s="27"/>
      <c r="DQ202" s="27"/>
      <c r="DR202" s="27"/>
      <c r="DS202" s="27"/>
      <c r="DT202" s="27"/>
    </row>
    <row r="203" spans="1:130" outlineLevel="1">
      <c r="A203" s="18">
        <f t="shared" si="8"/>
        <v>62</v>
      </c>
      <c r="B203" s="18" t="s">
        <v>9</v>
      </c>
      <c r="C203" s="116" t="s">
        <v>513</v>
      </c>
      <c r="D203" s="196"/>
      <c r="E203" s="196"/>
      <c r="F203" s="196"/>
      <c r="G203" s="486"/>
      <c r="H203" s="18" t="s">
        <v>10</v>
      </c>
      <c r="I203" s="116" t="s">
        <v>2146</v>
      </c>
      <c r="J203" s="115"/>
      <c r="K203" s="39"/>
      <c r="L203" s="39"/>
      <c r="M203" s="39"/>
      <c r="N203" s="39"/>
      <c r="O203" s="39"/>
      <c r="P203" s="27"/>
      <c r="Q203" s="27"/>
      <c r="R203" s="27"/>
      <c r="S203" s="27"/>
      <c r="T203" s="27"/>
      <c r="U203" s="27"/>
      <c r="V203" s="27"/>
      <c r="W203" s="27"/>
      <c r="X203" s="27"/>
      <c r="Y203" s="27"/>
      <c r="Z203" s="27"/>
      <c r="AA203" s="27"/>
      <c r="AB203" s="27"/>
      <c r="AC203" s="27"/>
      <c r="AD203" s="27"/>
      <c r="AE203" s="27"/>
      <c r="AF203" s="27"/>
      <c r="AG203" s="27"/>
      <c r="AH203" s="27"/>
      <c r="AI203" s="27"/>
      <c r="AJ203" s="27"/>
      <c r="AK203" s="27"/>
      <c r="AL203" s="27"/>
      <c r="AM203" s="27"/>
      <c r="AN203" s="27"/>
      <c r="AO203" s="27"/>
      <c r="AP203" s="27"/>
      <c r="AQ203" s="27"/>
      <c r="AR203" s="27"/>
      <c r="AS203" s="27"/>
      <c r="AT203" s="27"/>
      <c r="AU203" s="27"/>
      <c r="AV203" s="27"/>
      <c r="AW203" s="27"/>
      <c r="AX203" s="27"/>
      <c r="AY203" s="27"/>
      <c r="AZ203" s="27"/>
      <c r="BA203" s="27"/>
      <c r="BB203" s="27"/>
      <c r="BC203" s="27"/>
      <c r="BD203" s="27"/>
      <c r="BE203" s="27"/>
      <c r="BF203" s="27"/>
      <c r="BG203" s="27"/>
      <c r="BH203" s="27"/>
      <c r="BI203" s="27"/>
      <c r="BJ203" s="27"/>
      <c r="BK203" s="27"/>
      <c r="BL203" s="27"/>
      <c r="BM203" s="27"/>
      <c r="BN203" s="27"/>
      <c r="BO203" s="27"/>
      <c r="BP203" s="27"/>
      <c r="BQ203" s="27"/>
      <c r="BR203" s="27"/>
      <c r="BS203" s="27"/>
      <c r="BT203" s="27"/>
      <c r="BU203" s="27"/>
      <c r="BV203" s="27"/>
      <c r="BW203" s="27"/>
      <c r="BX203" s="27"/>
      <c r="BY203" s="27"/>
      <c r="BZ203" s="27"/>
      <c r="CA203" s="27"/>
      <c r="CB203" s="27"/>
      <c r="CC203" s="27"/>
      <c r="CD203" s="27"/>
      <c r="CE203" s="27"/>
      <c r="CF203" s="27"/>
      <c r="CG203" s="27"/>
      <c r="CH203" s="27"/>
      <c r="CI203" s="27"/>
      <c r="CJ203" s="27"/>
      <c r="CK203" s="27"/>
      <c r="CL203" s="27"/>
      <c r="CM203" s="27"/>
      <c r="CN203" s="27"/>
      <c r="CO203" s="27"/>
      <c r="CP203" s="27"/>
      <c r="CQ203" s="27"/>
      <c r="CR203" s="27"/>
      <c r="CS203" s="27"/>
      <c r="CT203" s="27"/>
      <c r="CU203" s="27"/>
      <c r="CV203" s="27"/>
      <c r="CW203" s="27"/>
      <c r="CX203" s="27"/>
      <c r="CY203" s="27"/>
      <c r="CZ203" s="27"/>
      <c r="DA203" s="27"/>
      <c r="DB203" s="27"/>
      <c r="DC203" s="27"/>
      <c r="DD203" s="27"/>
      <c r="DE203" s="27"/>
      <c r="DF203" s="27"/>
      <c r="DG203" s="27"/>
      <c r="DH203" s="27"/>
      <c r="DI203" s="27"/>
      <c r="DJ203" s="27"/>
      <c r="DK203" s="27"/>
      <c r="DL203" s="27"/>
      <c r="DM203" s="27"/>
      <c r="DN203" s="27"/>
      <c r="DO203" s="27"/>
      <c r="DP203" s="27"/>
      <c r="DQ203" s="27"/>
      <c r="DR203" s="27"/>
      <c r="DS203" s="27"/>
      <c r="DT203" s="27"/>
      <c r="DU203" s="27"/>
      <c r="DV203" s="27"/>
      <c r="DW203" s="27"/>
      <c r="DX203" s="27"/>
      <c r="DY203" s="27"/>
      <c r="DZ203" s="27"/>
    </row>
    <row r="204" spans="1:130" outlineLevel="1">
      <c r="A204" s="18">
        <f t="shared" si="8"/>
        <v>62</v>
      </c>
      <c r="B204" s="18" t="s">
        <v>9</v>
      </c>
      <c r="C204" s="116" t="s">
        <v>513</v>
      </c>
      <c r="D204" s="196"/>
      <c r="E204" s="196"/>
      <c r="F204" s="196"/>
      <c r="G204" s="486"/>
      <c r="H204" s="18" t="s">
        <v>10</v>
      </c>
      <c r="I204" s="116" t="s">
        <v>2145</v>
      </c>
      <c r="J204" s="115"/>
      <c r="K204" s="39" t="s">
        <v>2147</v>
      </c>
      <c r="L204" s="27" t="s">
        <v>2148</v>
      </c>
      <c r="M204" s="27" t="s">
        <v>2149</v>
      </c>
      <c r="N204" s="27" t="s">
        <v>2150</v>
      </c>
      <c r="O204" s="27" t="s">
        <v>2151</v>
      </c>
      <c r="P204" s="27" t="s">
        <v>2152</v>
      </c>
      <c r="Q204" s="27" t="s">
        <v>2153</v>
      </c>
      <c r="R204" s="39"/>
      <c r="S204" s="39"/>
      <c r="T204" s="39"/>
      <c r="U204" s="39"/>
      <c r="V204" s="39"/>
      <c r="W204" s="39"/>
      <c r="X204" s="39"/>
      <c r="Y204" s="39"/>
      <c r="Z204" s="27"/>
      <c r="AA204" s="27"/>
      <c r="AB204" s="27"/>
      <c r="AC204" s="27"/>
      <c r="AD204" s="27"/>
      <c r="AE204" s="27"/>
      <c r="AF204" s="27"/>
      <c r="AG204" s="27"/>
      <c r="AH204" s="27"/>
      <c r="AI204" s="27"/>
      <c r="AJ204" s="27"/>
      <c r="AK204" s="27"/>
      <c r="AL204" s="27"/>
      <c r="AM204" s="27"/>
      <c r="AN204" s="27"/>
      <c r="AO204" s="27"/>
      <c r="AP204" s="27"/>
      <c r="AQ204" s="27"/>
      <c r="AR204" s="27"/>
      <c r="AS204" s="27"/>
      <c r="AT204" s="27"/>
      <c r="AU204" s="27"/>
      <c r="AV204" s="27"/>
      <c r="AW204" s="27"/>
      <c r="AX204" s="27"/>
      <c r="AY204" s="27"/>
      <c r="AZ204" s="27"/>
      <c r="BA204" s="27"/>
      <c r="BB204" s="27"/>
      <c r="BC204" s="27"/>
      <c r="BD204" s="27"/>
      <c r="BE204" s="27"/>
      <c r="BF204" s="27"/>
      <c r="BG204" s="27"/>
      <c r="BH204" s="27"/>
      <c r="BI204" s="27"/>
      <c r="BJ204" s="27"/>
      <c r="BK204" s="27"/>
      <c r="BL204" s="27"/>
      <c r="BM204" s="27"/>
      <c r="BN204" s="27"/>
      <c r="BO204" s="27"/>
      <c r="BP204" s="27"/>
      <c r="BQ204" s="27"/>
      <c r="BR204" s="27"/>
      <c r="BS204" s="27"/>
      <c r="BT204" s="27"/>
      <c r="BU204" s="27"/>
      <c r="BV204" s="27"/>
      <c r="BW204" s="27"/>
      <c r="BX204" s="27"/>
      <c r="BY204" s="27"/>
      <c r="BZ204" s="27"/>
      <c r="CA204" s="27"/>
      <c r="CB204" s="27"/>
      <c r="CC204" s="27"/>
      <c r="CD204" s="27"/>
      <c r="CE204" s="27"/>
      <c r="CF204" s="27"/>
      <c r="CG204" s="27"/>
      <c r="CH204" s="27"/>
      <c r="CI204" s="27"/>
      <c r="CJ204" s="27"/>
      <c r="CK204" s="27"/>
      <c r="CL204" s="27"/>
      <c r="CM204" s="27"/>
      <c r="CN204" s="27"/>
      <c r="CO204" s="27"/>
      <c r="CP204" s="27"/>
      <c r="CQ204" s="27"/>
      <c r="CR204" s="27"/>
      <c r="CS204" s="27"/>
      <c r="CT204" s="27"/>
      <c r="CU204" s="27"/>
      <c r="CV204" s="27"/>
      <c r="CW204" s="27"/>
      <c r="CX204" s="27"/>
      <c r="CY204" s="27"/>
      <c r="CZ204" s="27"/>
      <c r="DA204" s="27"/>
      <c r="DB204" s="27"/>
      <c r="DC204" s="27"/>
      <c r="DD204" s="27"/>
      <c r="DE204" s="27"/>
      <c r="DF204" s="27"/>
      <c r="DG204" s="27"/>
      <c r="DH204" s="27"/>
      <c r="DI204" s="27"/>
      <c r="DJ204" s="27"/>
      <c r="DK204" s="27"/>
      <c r="DL204" s="27"/>
      <c r="DM204" s="27"/>
      <c r="DN204" s="27"/>
      <c r="DO204" s="27"/>
      <c r="DP204" s="27"/>
      <c r="DQ204" s="27"/>
      <c r="DR204" s="27"/>
      <c r="DS204" s="27"/>
      <c r="DT204" s="27"/>
      <c r="DU204" s="27"/>
      <c r="DV204" s="27"/>
      <c r="DW204" s="27"/>
      <c r="DX204" s="27"/>
      <c r="DY204" s="27"/>
      <c r="DZ204" s="27"/>
    </row>
    <row r="205" spans="1:130" outlineLevel="1">
      <c r="A205" s="18">
        <f t="shared" si="8"/>
        <v>62</v>
      </c>
      <c r="B205" s="18" t="s">
        <v>9</v>
      </c>
      <c r="C205" s="116" t="s">
        <v>513</v>
      </c>
      <c r="D205" s="196"/>
      <c r="E205" s="196"/>
      <c r="F205" s="196"/>
      <c r="G205" s="486"/>
      <c r="H205" s="18" t="s">
        <v>10</v>
      </c>
      <c r="I205" s="116" t="s">
        <v>799</v>
      </c>
      <c r="J205" s="115"/>
      <c r="K205" s="297"/>
      <c r="L205" s="297"/>
      <c r="M205" s="297"/>
      <c r="N205" s="297"/>
      <c r="O205" s="297"/>
      <c r="P205" s="297"/>
      <c r="Q205" s="27"/>
      <c r="R205" s="27"/>
      <c r="S205" s="27"/>
      <c r="T205" s="27"/>
      <c r="U205" s="27"/>
      <c r="V205" s="27"/>
      <c r="W205" s="27"/>
      <c r="X205" s="27"/>
      <c r="Y205" s="27"/>
      <c r="Z205" s="27"/>
      <c r="AA205" s="27"/>
      <c r="AB205" s="27"/>
      <c r="AC205" s="27"/>
      <c r="AD205" s="27"/>
      <c r="AE205" s="27"/>
      <c r="AF205" s="27"/>
      <c r="AG205" s="27"/>
      <c r="AH205" s="27"/>
      <c r="AI205" s="27"/>
      <c r="AJ205" s="27"/>
      <c r="AK205" s="27"/>
      <c r="AL205" s="27"/>
      <c r="AM205" s="27"/>
      <c r="AN205" s="27"/>
      <c r="AO205" s="27"/>
      <c r="AP205" s="27"/>
      <c r="AQ205" s="27"/>
      <c r="AR205" s="27"/>
      <c r="AS205" s="27"/>
      <c r="AT205" s="27"/>
      <c r="AU205" s="27"/>
      <c r="AV205" s="27"/>
      <c r="AW205" s="27"/>
      <c r="AX205" s="27"/>
      <c r="AY205" s="27"/>
      <c r="AZ205" s="27"/>
      <c r="BA205" s="27"/>
      <c r="BB205" s="27"/>
      <c r="BC205" s="27"/>
      <c r="BD205" s="27"/>
      <c r="BE205" s="27"/>
      <c r="BF205" s="27"/>
      <c r="BG205" s="27"/>
      <c r="BH205" s="27"/>
      <c r="BI205" s="27"/>
      <c r="BJ205" s="27"/>
      <c r="BK205" s="27"/>
      <c r="BL205" s="27"/>
      <c r="BM205" s="27"/>
      <c r="BN205" s="27"/>
      <c r="BO205" s="27"/>
      <c r="BP205" s="27"/>
      <c r="BQ205" s="27"/>
      <c r="BR205" s="27"/>
      <c r="BS205" s="27"/>
      <c r="BT205" s="27"/>
      <c r="BU205" s="27"/>
      <c r="BV205" s="27"/>
      <c r="BW205" s="27"/>
      <c r="BX205" s="27"/>
      <c r="BY205" s="27"/>
      <c r="BZ205" s="27"/>
      <c r="CA205" s="27"/>
      <c r="CB205" s="27"/>
      <c r="CC205" s="27"/>
      <c r="CD205" s="27"/>
      <c r="CE205" s="27"/>
      <c r="CF205" s="27"/>
      <c r="CG205" s="27"/>
      <c r="CH205" s="27"/>
      <c r="CI205" s="27"/>
      <c r="CJ205" s="27"/>
      <c r="CK205" s="27"/>
      <c r="CL205" s="27"/>
      <c r="CM205" s="27"/>
      <c r="CN205" s="27"/>
      <c r="CO205" s="27"/>
      <c r="CP205" s="27"/>
      <c r="CQ205" s="27"/>
      <c r="CR205" s="27"/>
      <c r="CS205" s="27"/>
      <c r="CT205" s="27"/>
      <c r="CU205" s="27"/>
      <c r="CV205" s="27"/>
      <c r="CW205" s="27"/>
      <c r="CX205" s="27"/>
      <c r="CY205" s="27"/>
      <c r="CZ205" s="27"/>
      <c r="DA205" s="27"/>
      <c r="DB205" s="27"/>
      <c r="DC205" s="27"/>
      <c r="DD205" s="27"/>
      <c r="DE205" s="27"/>
      <c r="DF205" s="27"/>
      <c r="DG205" s="27"/>
      <c r="DH205" s="27"/>
      <c r="DI205" s="27"/>
      <c r="DJ205" s="27"/>
      <c r="DK205" s="27"/>
      <c r="DL205" s="27"/>
      <c r="DM205" s="27"/>
      <c r="DN205" s="27"/>
      <c r="DO205" s="27"/>
      <c r="DP205" s="27"/>
      <c r="DQ205" s="27"/>
      <c r="DR205" s="27"/>
      <c r="DS205" s="27"/>
      <c r="DT205" s="27"/>
      <c r="DU205" s="27"/>
      <c r="DV205" s="27"/>
      <c r="DW205" s="27"/>
      <c r="DX205" s="27"/>
      <c r="DY205" s="27"/>
      <c r="DZ205" s="27"/>
    </row>
    <row r="206" spans="1:130" outlineLevel="1">
      <c r="A206" s="18">
        <f t="shared" si="8"/>
        <v>62</v>
      </c>
      <c r="B206" s="18" t="s">
        <v>9</v>
      </c>
      <c r="C206" s="116" t="s">
        <v>513</v>
      </c>
      <c r="D206" s="196"/>
      <c r="E206" s="196"/>
      <c r="F206" s="196"/>
      <c r="G206" s="486" t="s">
        <v>1550</v>
      </c>
      <c r="H206" s="18" t="s">
        <v>10</v>
      </c>
      <c r="I206" s="116" t="s">
        <v>803</v>
      </c>
      <c r="J206" s="115"/>
      <c r="K206" s="297" t="s">
        <v>804</v>
      </c>
      <c r="L206" s="27" t="s">
        <v>1968</v>
      </c>
      <c r="M206" s="27" t="s">
        <v>1967</v>
      </c>
      <c r="N206" s="27"/>
      <c r="O206" s="27"/>
      <c r="P206" s="27"/>
      <c r="Q206" s="27"/>
      <c r="R206" s="27"/>
      <c r="S206" s="27"/>
      <c r="T206" s="27"/>
      <c r="U206" s="27"/>
      <c r="V206" s="27"/>
      <c r="W206" s="27"/>
      <c r="X206" s="27"/>
      <c r="Y206" s="27"/>
      <c r="Z206" s="27"/>
      <c r="AA206" s="27"/>
      <c r="AB206" s="27"/>
      <c r="AC206" s="27"/>
      <c r="AD206" s="27"/>
      <c r="AE206" s="27"/>
      <c r="AF206" s="27"/>
      <c r="AG206" s="27"/>
      <c r="AH206" s="27"/>
      <c r="AI206" s="27"/>
      <c r="AJ206" s="27"/>
      <c r="AK206" s="27"/>
      <c r="AL206" s="27"/>
      <c r="AM206" s="27"/>
      <c r="AN206" s="27"/>
      <c r="AO206" s="27"/>
      <c r="AP206" s="27"/>
      <c r="AQ206" s="27"/>
      <c r="AR206" s="27"/>
      <c r="AS206" s="27"/>
      <c r="AT206" s="27"/>
      <c r="AU206" s="27"/>
      <c r="AV206" s="27"/>
      <c r="AW206" s="27"/>
      <c r="AX206" s="27"/>
      <c r="AY206" s="27"/>
      <c r="AZ206" s="27"/>
      <c r="BA206" s="27"/>
      <c r="BB206" s="27"/>
      <c r="BC206" s="27"/>
      <c r="BD206" s="27"/>
      <c r="BE206" s="27"/>
      <c r="BF206" s="27"/>
      <c r="BG206" s="27"/>
      <c r="BH206" s="27"/>
      <c r="BI206" s="27"/>
      <c r="BJ206" s="27"/>
      <c r="BK206" s="27"/>
      <c r="BL206" s="27"/>
      <c r="BM206" s="27"/>
      <c r="BN206" s="27"/>
      <c r="BO206" s="27"/>
      <c r="BP206" s="27"/>
      <c r="BQ206" s="27"/>
      <c r="BR206" s="27"/>
      <c r="BS206" s="27"/>
      <c r="BT206" s="27"/>
      <c r="BU206" s="27"/>
      <c r="BV206" s="27"/>
      <c r="BW206" s="27"/>
      <c r="BX206" s="27"/>
      <c r="BY206" s="27"/>
      <c r="BZ206" s="27"/>
      <c r="CA206" s="27"/>
      <c r="CB206" s="27"/>
      <c r="CC206" s="27"/>
      <c r="CD206" s="27"/>
      <c r="CE206" s="27"/>
      <c r="CF206" s="27"/>
      <c r="CG206" s="27"/>
      <c r="CH206" s="27"/>
      <c r="CI206" s="27"/>
      <c r="CJ206" s="27"/>
      <c r="CK206" s="27"/>
      <c r="CL206" s="27"/>
      <c r="CM206" s="27"/>
      <c r="CN206" s="27"/>
      <c r="CO206" s="27"/>
      <c r="CP206" s="27"/>
      <c r="CQ206" s="27"/>
      <c r="CR206" s="27"/>
      <c r="CS206" s="27"/>
      <c r="CT206" s="27"/>
      <c r="CU206" s="27"/>
      <c r="CV206" s="27"/>
      <c r="CW206" s="27"/>
      <c r="CX206" s="27"/>
      <c r="CY206" s="27"/>
      <c r="CZ206" s="27"/>
      <c r="DA206" s="27"/>
      <c r="DB206" s="27"/>
      <c r="DC206" s="27"/>
      <c r="DD206" s="27"/>
      <c r="DE206" s="27"/>
      <c r="DF206" s="27"/>
      <c r="DG206" s="27"/>
      <c r="DH206" s="27"/>
      <c r="DI206" s="27"/>
      <c r="DJ206" s="27"/>
      <c r="DK206" s="27"/>
      <c r="DL206" s="27"/>
      <c r="DM206" s="27"/>
      <c r="DN206" s="27"/>
      <c r="DO206" s="27"/>
      <c r="DP206" s="27"/>
      <c r="DQ206" s="27"/>
      <c r="DR206" s="27"/>
      <c r="DS206" s="27"/>
      <c r="DT206" s="27"/>
      <c r="DU206" s="27"/>
      <c r="DV206" s="27"/>
      <c r="DW206" s="27"/>
      <c r="DX206" s="27"/>
      <c r="DY206" s="27"/>
      <c r="DZ206" s="27"/>
    </row>
    <row r="207" spans="1:130" outlineLevel="1">
      <c r="A207" s="18">
        <f t="shared" si="8"/>
        <v>62</v>
      </c>
      <c r="B207" s="18" t="s">
        <v>9</v>
      </c>
      <c r="C207" s="116" t="s">
        <v>513</v>
      </c>
      <c r="D207" s="196"/>
      <c r="E207" s="196"/>
      <c r="F207" s="196"/>
      <c r="G207" s="486"/>
      <c r="H207" s="18" t="s">
        <v>10</v>
      </c>
      <c r="I207" s="116" t="s">
        <v>800</v>
      </c>
      <c r="J207" s="115"/>
      <c r="K207" s="297"/>
      <c r="L207" s="27"/>
      <c r="M207" s="27"/>
      <c r="N207" s="27"/>
      <c r="O207" s="27"/>
      <c r="P207" s="27"/>
      <c r="Q207" s="27"/>
      <c r="R207" s="27"/>
      <c r="S207" s="27"/>
      <c r="T207" s="27"/>
      <c r="U207" s="27"/>
      <c r="V207" s="27"/>
      <c r="W207" s="27"/>
      <c r="X207" s="27"/>
      <c r="Y207" s="27"/>
      <c r="Z207" s="27"/>
      <c r="AA207" s="27"/>
      <c r="AB207" s="27"/>
      <c r="AC207" s="27"/>
      <c r="AD207" s="27"/>
      <c r="AE207" s="27"/>
      <c r="AF207" s="27"/>
      <c r="AG207" s="27"/>
      <c r="AH207" s="27"/>
      <c r="AI207" s="27"/>
      <c r="AJ207" s="27"/>
      <c r="AK207" s="27"/>
      <c r="AL207" s="27"/>
      <c r="AM207" s="27"/>
      <c r="AN207" s="27"/>
      <c r="AO207" s="27"/>
      <c r="AP207" s="27"/>
      <c r="AQ207" s="27"/>
      <c r="AR207" s="27"/>
      <c r="AS207" s="27"/>
      <c r="AT207" s="27"/>
      <c r="AU207" s="27"/>
      <c r="AV207" s="27"/>
      <c r="AW207" s="27"/>
      <c r="AX207" s="27"/>
      <c r="AY207" s="27"/>
      <c r="AZ207" s="27"/>
      <c r="BA207" s="27"/>
      <c r="BB207" s="27"/>
      <c r="BC207" s="27"/>
      <c r="BD207" s="27"/>
      <c r="BE207" s="27"/>
      <c r="BF207" s="27"/>
      <c r="BG207" s="27"/>
      <c r="BH207" s="27"/>
      <c r="BI207" s="27"/>
      <c r="BJ207" s="27"/>
      <c r="BK207" s="27"/>
      <c r="BL207" s="27"/>
      <c r="BM207" s="27"/>
      <c r="BN207" s="27"/>
      <c r="BO207" s="27"/>
      <c r="BP207" s="27"/>
      <c r="BQ207" s="27"/>
      <c r="BR207" s="27"/>
      <c r="BS207" s="27"/>
      <c r="BT207" s="27"/>
      <c r="BU207" s="27"/>
      <c r="BV207" s="27"/>
      <c r="BW207" s="27"/>
      <c r="BX207" s="27"/>
      <c r="BY207" s="27"/>
      <c r="BZ207" s="27"/>
      <c r="CA207" s="27"/>
      <c r="CB207" s="27"/>
      <c r="CC207" s="27"/>
      <c r="CD207" s="27"/>
      <c r="CE207" s="27"/>
      <c r="CF207" s="27"/>
      <c r="CG207" s="27"/>
      <c r="CH207" s="27"/>
      <c r="CI207" s="27"/>
      <c r="CJ207" s="27"/>
      <c r="CK207" s="27"/>
      <c r="CL207" s="27"/>
      <c r="CM207" s="27"/>
      <c r="CN207" s="27"/>
      <c r="CO207" s="27"/>
      <c r="CP207" s="27"/>
      <c r="CQ207" s="27"/>
      <c r="CR207" s="27"/>
      <c r="CS207" s="27"/>
      <c r="CT207" s="27"/>
      <c r="CU207" s="27"/>
      <c r="CV207" s="27"/>
      <c r="CW207" s="27"/>
      <c r="CX207" s="27"/>
      <c r="CY207" s="27"/>
      <c r="CZ207" s="27"/>
      <c r="DA207" s="27"/>
      <c r="DB207" s="27"/>
      <c r="DC207" s="27"/>
      <c r="DD207" s="27"/>
      <c r="DE207" s="27"/>
      <c r="DF207" s="27"/>
      <c r="DG207" s="27"/>
      <c r="DH207" s="27"/>
      <c r="DI207" s="27"/>
      <c r="DJ207" s="27"/>
      <c r="DK207" s="27"/>
      <c r="DL207" s="27"/>
      <c r="DM207" s="27"/>
      <c r="DN207" s="27"/>
      <c r="DO207" s="27"/>
      <c r="DP207" s="27"/>
      <c r="DQ207" s="27"/>
      <c r="DR207" s="27"/>
      <c r="DS207" s="27"/>
      <c r="DT207" s="27"/>
      <c r="DU207" s="27"/>
      <c r="DV207" s="27"/>
      <c r="DW207" s="27"/>
      <c r="DX207" s="27"/>
      <c r="DY207" s="27"/>
      <c r="DZ207" s="27"/>
    </row>
    <row r="208" spans="1:130" outlineLevel="1">
      <c r="A208" s="18">
        <f t="shared" si="8"/>
        <v>62</v>
      </c>
      <c r="B208" s="18" t="s">
        <v>9</v>
      </c>
      <c r="C208" s="116" t="s">
        <v>513</v>
      </c>
      <c r="D208" s="196"/>
      <c r="E208" s="196"/>
      <c r="F208" s="196"/>
      <c r="G208" s="486" t="s">
        <v>1550</v>
      </c>
      <c r="H208" s="18" t="s">
        <v>10</v>
      </c>
      <c r="I208" s="116" t="s">
        <v>2107</v>
      </c>
      <c r="J208" s="115"/>
      <c r="K208" s="297" t="s">
        <v>868</v>
      </c>
      <c r="L208" s="297" t="s">
        <v>960</v>
      </c>
      <c r="M208" s="297" t="s">
        <v>961</v>
      </c>
      <c r="N208" s="297" t="s">
        <v>962</v>
      </c>
      <c r="O208" s="297" t="s">
        <v>959</v>
      </c>
      <c r="P208" s="27"/>
      <c r="Q208" s="27"/>
      <c r="R208" s="27"/>
      <c r="S208" s="27"/>
      <c r="T208" s="27"/>
      <c r="U208" s="27"/>
      <c r="V208" s="27"/>
      <c r="W208" s="27"/>
      <c r="X208" s="27"/>
      <c r="Y208" s="27"/>
      <c r="Z208" s="27"/>
      <c r="AA208" s="27"/>
      <c r="AB208" s="27"/>
      <c r="AC208" s="27"/>
      <c r="AD208" s="27"/>
      <c r="AE208" s="27"/>
      <c r="AF208" s="27"/>
      <c r="AG208" s="27"/>
      <c r="AH208" s="27"/>
      <c r="AI208" s="27"/>
      <c r="AJ208" s="27"/>
      <c r="AK208" s="27"/>
      <c r="AL208" s="27"/>
      <c r="AM208" s="27"/>
      <c r="AN208" s="27"/>
      <c r="AO208" s="27"/>
      <c r="AP208" s="27"/>
      <c r="AQ208" s="27"/>
      <c r="AR208" s="27"/>
      <c r="AS208" s="27"/>
      <c r="AT208" s="27"/>
      <c r="AU208" s="27"/>
      <c r="AV208" s="27"/>
      <c r="AW208" s="27"/>
      <c r="AX208" s="27"/>
      <c r="AY208" s="27"/>
      <c r="AZ208" s="27"/>
      <c r="BA208" s="27"/>
      <c r="BB208" s="27"/>
      <c r="BC208" s="27"/>
      <c r="BD208" s="27"/>
      <c r="BE208" s="27"/>
      <c r="BF208" s="27"/>
      <c r="BG208" s="27"/>
      <c r="BH208" s="27"/>
      <c r="BI208" s="27"/>
      <c r="BJ208" s="27"/>
      <c r="BK208" s="27"/>
      <c r="BL208" s="27"/>
      <c r="BM208" s="27"/>
      <c r="BN208" s="27"/>
      <c r="BO208" s="27"/>
      <c r="BP208" s="27"/>
      <c r="BQ208" s="27"/>
      <c r="BR208" s="27"/>
      <c r="BS208" s="27"/>
      <c r="BT208" s="27"/>
      <c r="BU208" s="27"/>
      <c r="BV208" s="27"/>
      <c r="BW208" s="27"/>
      <c r="BX208" s="27"/>
      <c r="BY208" s="27"/>
      <c r="BZ208" s="27"/>
      <c r="CA208" s="27"/>
      <c r="CB208" s="27"/>
      <c r="CC208" s="27"/>
      <c r="CD208" s="27"/>
      <c r="CE208" s="27"/>
      <c r="CF208" s="27"/>
      <c r="CG208" s="27"/>
      <c r="CH208" s="27"/>
      <c r="CI208" s="27"/>
      <c r="CJ208" s="27"/>
      <c r="CK208" s="27"/>
      <c r="CL208" s="27"/>
      <c r="CM208" s="27"/>
      <c r="CN208" s="27"/>
      <c r="CO208" s="27"/>
      <c r="CP208" s="27"/>
      <c r="CQ208" s="27"/>
      <c r="CR208" s="27"/>
      <c r="CS208" s="27"/>
      <c r="CT208" s="27"/>
      <c r="CU208" s="27"/>
      <c r="CV208" s="27"/>
      <c r="CW208" s="27"/>
      <c r="CX208" s="27"/>
      <c r="CY208" s="27"/>
      <c r="CZ208" s="27"/>
      <c r="DA208" s="27"/>
      <c r="DB208" s="27"/>
      <c r="DC208" s="27"/>
      <c r="DD208" s="27"/>
      <c r="DE208" s="27"/>
      <c r="DF208" s="27"/>
      <c r="DG208" s="27"/>
      <c r="DH208" s="27"/>
      <c r="DI208" s="27"/>
      <c r="DJ208" s="27"/>
      <c r="DK208" s="27"/>
      <c r="DL208" s="27"/>
      <c r="DM208" s="27"/>
      <c r="DN208" s="27"/>
      <c r="DO208" s="27"/>
      <c r="DP208" s="27"/>
      <c r="DQ208" s="27"/>
      <c r="DR208" s="27"/>
      <c r="DS208" s="27"/>
      <c r="DT208" s="27"/>
      <c r="DU208" s="27"/>
      <c r="DV208" s="27"/>
      <c r="DW208" s="27"/>
      <c r="DX208" s="27"/>
      <c r="DY208" s="27"/>
      <c r="DZ208" s="27"/>
    </row>
    <row r="209" spans="1:130" outlineLevel="1">
      <c r="A209" s="18">
        <f t="shared" si="8"/>
        <v>62</v>
      </c>
      <c r="B209" s="18" t="s">
        <v>9</v>
      </c>
      <c r="C209" s="116" t="s">
        <v>513</v>
      </c>
      <c r="D209" s="196"/>
      <c r="E209" s="196"/>
      <c r="F209" s="196"/>
      <c r="G209" s="486"/>
      <c r="H209" s="18" t="s">
        <v>10</v>
      </c>
      <c r="I209" s="116" t="s">
        <v>377</v>
      </c>
      <c r="J209" s="115"/>
      <c r="K209" s="297"/>
      <c r="L209" s="27"/>
      <c r="M209" s="27"/>
      <c r="N209" s="27"/>
      <c r="O209" s="27"/>
      <c r="P209" s="27"/>
      <c r="Q209" s="27"/>
      <c r="R209" s="27"/>
      <c r="S209" s="27"/>
      <c r="T209" s="27"/>
      <c r="U209" s="27"/>
      <c r="V209" s="27"/>
      <c r="W209" s="27"/>
      <c r="X209" s="27"/>
      <c r="Y209" s="27"/>
      <c r="Z209" s="27"/>
      <c r="AA209" s="27"/>
      <c r="AB209" s="27"/>
      <c r="AC209" s="27"/>
      <c r="AD209" s="27"/>
      <c r="AE209" s="27"/>
      <c r="AF209" s="27"/>
      <c r="AG209" s="27"/>
      <c r="AH209" s="27"/>
      <c r="AI209" s="27"/>
      <c r="AJ209" s="27"/>
      <c r="AK209" s="27"/>
      <c r="AL209" s="27"/>
      <c r="AM209" s="27"/>
      <c r="AN209" s="27"/>
      <c r="AO209" s="27"/>
      <c r="AP209" s="27"/>
      <c r="AQ209" s="27"/>
      <c r="AR209" s="27"/>
      <c r="AS209" s="27"/>
      <c r="AT209" s="27"/>
      <c r="AU209" s="27"/>
      <c r="AV209" s="27"/>
      <c r="AW209" s="27"/>
      <c r="AX209" s="27"/>
      <c r="AY209" s="27"/>
      <c r="AZ209" s="27"/>
      <c r="BA209" s="27"/>
      <c r="BB209" s="27"/>
      <c r="BC209" s="27"/>
      <c r="BD209" s="27"/>
      <c r="BE209" s="27"/>
      <c r="BF209" s="27"/>
      <c r="BG209" s="27"/>
      <c r="BH209" s="27"/>
      <c r="BI209" s="27"/>
      <c r="BJ209" s="27"/>
      <c r="BK209" s="27"/>
      <c r="BL209" s="27"/>
      <c r="BM209" s="27"/>
      <c r="BN209" s="27"/>
      <c r="BO209" s="27"/>
      <c r="BP209" s="27"/>
      <c r="BQ209" s="27"/>
      <c r="BR209" s="27"/>
      <c r="BS209" s="27"/>
      <c r="BT209" s="27"/>
      <c r="BU209" s="27"/>
      <c r="BV209" s="27"/>
      <c r="BW209" s="27"/>
      <c r="BX209" s="27"/>
      <c r="BY209" s="27"/>
      <c r="BZ209" s="27"/>
      <c r="CA209" s="27"/>
      <c r="CB209" s="27"/>
      <c r="CC209" s="27"/>
      <c r="CD209" s="27"/>
      <c r="CE209" s="27"/>
      <c r="CF209" s="27"/>
      <c r="CG209" s="27"/>
      <c r="CH209" s="27"/>
      <c r="CI209" s="27"/>
      <c r="CJ209" s="27"/>
      <c r="CK209" s="27"/>
      <c r="CL209" s="27"/>
      <c r="CM209" s="27"/>
      <c r="CN209" s="27"/>
      <c r="CO209" s="27"/>
      <c r="CP209" s="27"/>
      <c r="CQ209" s="27"/>
      <c r="CR209" s="27"/>
      <c r="CS209" s="27"/>
      <c r="CT209" s="27"/>
      <c r="CU209" s="27"/>
      <c r="CV209" s="27"/>
      <c r="CW209" s="27"/>
      <c r="CX209" s="27"/>
      <c r="CY209" s="27"/>
      <c r="CZ209" s="27"/>
      <c r="DA209" s="27"/>
      <c r="DB209" s="27"/>
      <c r="DC209" s="27"/>
      <c r="DD209" s="27"/>
      <c r="DE209" s="27"/>
      <c r="DF209" s="27"/>
      <c r="DG209" s="27"/>
      <c r="DH209" s="27"/>
      <c r="DI209" s="27"/>
      <c r="DJ209" s="27"/>
      <c r="DK209" s="27"/>
      <c r="DL209" s="27"/>
      <c r="DM209" s="27"/>
      <c r="DN209" s="27"/>
      <c r="DO209" s="27"/>
      <c r="DP209" s="27"/>
      <c r="DQ209" s="27"/>
      <c r="DR209" s="27"/>
      <c r="DS209" s="27"/>
      <c r="DT209" s="27"/>
      <c r="DU209" s="27"/>
      <c r="DV209" s="27"/>
      <c r="DW209" s="27"/>
      <c r="DX209" s="27"/>
      <c r="DY209" s="27"/>
      <c r="DZ209" s="27"/>
    </row>
    <row r="210" spans="1:130" outlineLevel="1">
      <c r="A210" s="18">
        <f t="shared" si="8"/>
        <v>62</v>
      </c>
      <c r="B210" s="18" t="s">
        <v>9</v>
      </c>
      <c r="C210" s="116" t="s">
        <v>513</v>
      </c>
      <c r="D210" s="196"/>
      <c r="E210" s="196"/>
      <c r="F210" s="196"/>
      <c r="G210" s="486"/>
      <c r="H210" s="18" t="s">
        <v>10</v>
      </c>
      <c r="I210" s="116" t="s">
        <v>1243</v>
      </c>
      <c r="J210" s="115"/>
      <c r="K210" s="440" t="s">
        <v>868</v>
      </c>
      <c r="L210" s="297" t="s">
        <v>1245</v>
      </c>
      <c r="M210" s="297" t="s">
        <v>1246</v>
      </c>
      <c r="N210" s="27"/>
      <c r="O210" s="27"/>
      <c r="P210" s="27"/>
      <c r="Q210" s="27"/>
      <c r="R210" s="27"/>
      <c r="S210" s="27"/>
      <c r="T210" s="27"/>
      <c r="U210" s="27"/>
      <c r="V210" s="27"/>
      <c r="W210" s="27"/>
      <c r="X210" s="27"/>
      <c r="Y210" s="27"/>
      <c r="Z210" s="27"/>
      <c r="AA210" s="27"/>
      <c r="AB210" s="27"/>
      <c r="AC210" s="27"/>
      <c r="AD210" s="27"/>
      <c r="AE210" s="27"/>
      <c r="AF210" s="27"/>
      <c r="AG210" s="27"/>
      <c r="AH210" s="27"/>
      <c r="AI210" s="27"/>
      <c r="AJ210" s="27"/>
      <c r="AK210" s="27"/>
      <c r="AL210" s="27"/>
      <c r="AM210" s="27"/>
      <c r="AN210" s="27"/>
      <c r="AO210" s="27"/>
      <c r="AP210" s="27"/>
      <c r="AQ210" s="27"/>
      <c r="AR210" s="27"/>
      <c r="AS210" s="27"/>
      <c r="AT210" s="27"/>
      <c r="AU210" s="27"/>
      <c r="AV210" s="27"/>
      <c r="AW210" s="27"/>
      <c r="AX210" s="27"/>
      <c r="AY210" s="27"/>
      <c r="AZ210" s="27"/>
      <c r="BA210" s="27"/>
      <c r="BB210" s="27"/>
      <c r="BC210" s="27"/>
      <c r="BD210" s="27"/>
      <c r="BE210" s="27"/>
      <c r="BF210" s="27"/>
      <c r="BG210" s="27"/>
      <c r="BH210" s="27"/>
      <c r="BI210" s="27"/>
      <c r="BJ210" s="27"/>
      <c r="BK210" s="27"/>
      <c r="BL210" s="27"/>
      <c r="BM210" s="27"/>
      <c r="BN210" s="27"/>
      <c r="BO210" s="27"/>
      <c r="BP210" s="27"/>
      <c r="BQ210" s="27"/>
      <c r="BR210" s="27"/>
      <c r="BS210" s="27"/>
      <c r="BT210" s="27"/>
      <c r="BU210" s="27"/>
      <c r="BV210" s="27"/>
      <c r="BW210" s="27"/>
      <c r="BX210" s="27"/>
      <c r="BY210" s="27"/>
      <c r="BZ210" s="27"/>
      <c r="CA210" s="27"/>
      <c r="CB210" s="27"/>
      <c r="CC210" s="27"/>
      <c r="CD210" s="27"/>
      <c r="CE210" s="27"/>
      <c r="CF210" s="27"/>
      <c r="CG210" s="27"/>
      <c r="CH210" s="27"/>
      <c r="CI210" s="27"/>
      <c r="CJ210" s="27"/>
      <c r="CK210" s="27"/>
      <c r="CL210" s="27"/>
      <c r="CM210" s="27"/>
      <c r="CN210" s="27"/>
      <c r="CO210" s="27"/>
      <c r="CP210" s="27"/>
      <c r="CQ210" s="27"/>
      <c r="CR210" s="27"/>
      <c r="CS210" s="27"/>
      <c r="CT210" s="27"/>
      <c r="CU210" s="27"/>
      <c r="CV210" s="27"/>
      <c r="CW210" s="27"/>
      <c r="CX210" s="27"/>
      <c r="CY210" s="27"/>
      <c r="CZ210" s="27"/>
      <c r="DA210" s="27"/>
      <c r="DB210" s="27"/>
      <c r="DC210" s="27"/>
      <c r="DD210" s="27"/>
      <c r="DE210" s="27"/>
      <c r="DF210" s="27"/>
      <c r="DG210" s="27"/>
      <c r="DH210" s="27"/>
      <c r="DI210" s="27"/>
      <c r="DJ210" s="27"/>
      <c r="DK210" s="27"/>
      <c r="DL210" s="27"/>
      <c r="DM210" s="27"/>
      <c r="DN210" s="27"/>
      <c r="DO210" s="27"/>
      <c r="DP210" s="27"/>
      <c r="DQ210" s="27"/>
      <c r="DR210" s="27"/>
      <c r="DS210" s="27"/>
      <c r="DT210" s="27"/>
      <c r="DU210" s="27"/>
      <c r="DV210" s="27"/>
      <c r="DW210" s="27"/>
      <c r="DX210" s="27"/>
      <c r="DY210" s="27"/>
      <c r="DZ210" s="27"/>
    </row>
    <row r="211" spans="1:130" outlineLevel="1">
      <c r="A211" s="18">
        <f t="shared" si="8"/>
        <v>62</v>
      </c>
      <c r="B211" s="18" t="s">
        <v>9</v>
      </c>
      <c r="C211" s="116" t="s">
        <v>513</v>
      </c>
      <c r="D211" s="196"/>
      <c r="E211" s="196"/>
      <c r="F211" s="196"/>
      <c r="G211" s="486"/>
      <c r="H211" s="18" t="s">
        <v>10</v>
      </c>
      <c r="I211" s="116" t="s">
        <v>1435</v>
      </c>
      <c r="J211" s="117"/>
      <c r="K211" s="297"/>
      <c r="L211" s="27"/>
      <c r="M211" s="27"/>
      <c r="N211" s="27"/>
      <c r="O211" s="27"/>
      <c r="P211" s="27"/>
      <c r="Q211" s="27"/>
      <c r="R211" s="27"/>
      <c r="S211" s="27"/>
      <c r="T211" s="27"/>
      <c r="U211" s="27"/>
      <c r="V211" s="27"/>
      <c r="W211" s="27"/>
      <c r="X211" s="27"/>
      <c r="Y211" s="27"/>
      <c r="Z211" s="27"/>
      <c r="AA211" s="27"/>
      <c r="AB211" s="27"/>
      <c r="AC211" s="27"/>
      <c r="AD211" s="27"/>
      <c r="AE211" s="27"/>
      <c r="AF211" s="27"/>
      <c r="AG211" s="27"/>
      <c r="AH211" s="27"/>
      <c r="AI211" s="27"/>
      <c r="AJ211" s="27"/>
      <c r="AK211" s="27"/>
      <c r="AL211" s="27"/>
      <c r="AM211" s="27"/>
      <c r="AN211" s="27"/>
      <c r="AO211" s="27"/>
      <c r="AP211" s="27"/>
      <c r="AQ211" s="27"/>
      <c r="AR211" s="27"/>
      <c r="AS211" s="27"/>
      <c r="AT211" s="27"/>
      <c r="AU211" s="27"/>
      <c r="AV211" s="27"/>
      <c r="AW211" s="27"/>
      <c r="AX211" s="27"/>
      <c r="AY211" s="27"/>
      <c r="AZ211" s="27"/>
      <c r="BA211" s="27"/>
      <c r="BB211" s="27"/>
      <c r="BC211" s="27"/>
      <c r="BD211" s="27"/>
      <c r="BE211" s="27"/>
      <c r="BF211" s="27"/>
      <c r="BG211" s="27"/>
      <c r="BH211" s="27"/>
      <c r="BI211" s="27"/>
      <c r="BJ211" s="27"/>
      <c r="BK211" s="27"/>
      <c r="BL211" s="27"/>
      <c r="BM211" s="27"/>
      <c r="BN211" s="27"/>
      <c r="BO211" s="27"/>
      <c r="BP211" s="27"/>
      <c r="BQ211" s="27"/>
      <c r="BR211" s="27"/>
      <c r="BS211" s="27"/>
      <c r="BT211" s="27"/>
      <c r="BU211" s="27"/>
      <c r="BV211" s="27"/>
      <c r="BW211" s="27"/>
      <c r="BX211" s="27"/>
      <c r="BY211" s="27"/>
      <c r="BZ211" s="27"/>
      <c r="CA211" s="27"/>
      <c r="CB211" s="27"/>
      <c r="CC211" s="27"/>
      <c r="CD211" s="27"/>
      <c r="CE211" s="27"/>
      <c r="CF211" s="27"/>
      <c r="CG211" s="27"/>
      <c r="CH211" s="27"/>
      <c r="CI211" s="27"/>
      <c r="CJ211" s="27"/>
      <c r="CK211" s="27"/>
      <c r="CL211" s="27"/>
      <c r="CM211" s="27"/>
      <c r="CN211" s="27"/>
      <c r="CO211" s="27"/>
      <c r="CP211" s="27"/>
      <c r="CQ211" s="27"/>
      <c r="CR211" s="27"/>
      <c r="CS211" s="27"/>
      <c r="CT211" s="27"/>
      <c r="CU211" s="27"/>
      <c r="CV211" s="27"/>
      <c r="CW211" s="27"/>
      <c r="CX211" s="27"/>
      <c r="CY211" s="27"/>
      <c r="CZ211" s="27"/>
      <c r="DA211" s="27"/>
      <c r="DB211" s="27"/>
      <c r="DC211" s="27"/>
      <c r="DD211" s="27"/>
      <c r="DE211" s="27"/>
      <c r="DF211" s="27"/>
      <c r="DG211" s="27"/>
      <c r="DH211" s="27"/>
      <c r="DI211" s="27"/>
      <c r="DJ211" s="27"/>
      <c r="DK211" s="27"/>
      <c r="DL211" s="27"/>
      <c r="DM211" s="27"/>
      <c r="DN211" s="27"/>
      <c r="DO211" s="27"/>
      <c r="DP211" s="27"/>
      <c r="DQ211" s="27"/>
      <c r="DR211" s="27"/>
      <c r="DS211" s="27"/>
      <c r="DT211" s="27"/>
      <c r="DU211" s="27"/>
      <c r="DV211" s="27"/>
      <c r="DW211" s="27"/>
      <c r="DX211" s="27"/>
      <c r="DY211" s="27"/>
      <c r="DZ211" s="27"/>
    </row>
    <row r="212" spans="1:130" outlineLevel="1">
      <c r="A212" s="18">
        <f t="shared" si="8"/>
        <v>62</v>
      </c>
      <c r="B212" s="18" t="s">
        <v>9</v>
      </c>
      <c r="C212" s="116" t="s">
        <v>513</v>
      </c>
      <c r="D212" s="196"/>
      <c r="E212" s="196"/>
      <c r="F212" s="196"/>
      <c r="G212" s="486"/>
      <c r="H212" s="18" t="s">
        <v>10</v>
      </c>
      <c r="I212" s="116" t="s">
        <v>295</v>
      </c>
      <c r="J212" s="115"/>
      <c r="K212" s="297" t="s">
        <v>336</v>
      </c>
      <c r="L212" s="297" t="s">
        <v>368</v>
      </c>
      <c r="M212" s="27"/>
      <c r="N212" s="27"/>
      <c r="O212" s="27"/>
      <c r="P212" s="27"/>
      <c r="Q212" s="27"/>
      <c r="R212" s="27"/>
      <c r="S212" s="27"/>
      <c r="T212" s="27"/>
      <c r="U212" s="27"/>
      <c r="V212" s="27"/>
      <c r="W212" s="27"/>
      <c r="X212" s="27"/>
      <c r="Y212" s="27"/>
      <c r="Z212" s="27"/>
      <c r="AA212" s="27"/>
      <c r="AB212" s="27"/>
      <c r="AC212" s="27"/>
      <c r="AD212" s="27"/>
      <c r="AE212" s="27"/>
      <c r="AF212" s="27"/>
      <c r="AG212" s="27"/>
      <c r="AH212" s="27"/>
      <c r="AI212" s="27"/>
      <c r="AJ212" s="27"/>
      <c r="AK212" s="27"/>
      <c r="AL212" s="27"/>
      <c r="AM212" s="27"/>
      <c r="AN212" s="27"/>
      <c r="AO212" s="27"/>
      <c r="AP212" s="27"/>
      <c r="AQ212" s="27"/>
      <c r="AR212" s="27"/>
      <c r="AS212" s="27"/>
      <c r="AT212" s="27"/>
      <c r="AU212" s="27"/>
      <c r="AV212" s="27"/>
      <c r="AW212" s="27"/>
      <c r="AX212" s="27"/>
      <c r="AY212" s="27"/>
      <c r="AZ212" s="27"/>
      <c r="BA212" s="27"/>
      <c r="BB212" s="27"/>
      <c r="BC212" s="27"/>
      <c r="BD212" s="27"/>
      <c r="BE212" s="27"/>
      <c r="BF212" s="27"/>
      <c r="BG212" s="27"/>
      <c r="BH212" s="27"/>
      <c r="BI212" s="27"/>
      <c r="BJ212" s="27"/>
      <c r="BK212" s="27"/>
      <c r="BL212" s="27"/>
      <c r="BM212" s="27"/>
      <c r="BN212" s="27"/>
      <c r="BO212" s="27"/>
      <c r="BP212" s="27"/>
      <c r="BQ212" s="27"/>
      <c r="BR212" s="27"/>
      <c r="BS212" s="27"/>
      <c r="BT212" s="27"/>
      <c r="BU212" s="27"/>
      <c r="BV212" s="27"/>
      <c r="BW212" s="27"/>
      <c r="BX212" s="27"/>
      <c r="BY212" s="27"/>
      <c r="BZ212" s="27"/>
      <c r="CA212" s="27"/>
      <c r="CB212" s="27"/>
      <c r="CC212" s="27"/>
      <c r="CD212" s="27"/>
      <c r="CE212" s="27"/>
      <c r="CF212" s="27"/>
      <c r="CG212" s="27"/>
      <c r="CH212" s="27"/>
      <c r="CI212" s="27"/>
      <c r="CJ212" s="27"/>
      <c r="CK212" s="27"/>
      <c r="CL212" s="27"/>
      <c r="CM212" s="27"/>
      <c r="CN212" s="27"/>
      <c r="CO212" s="27"/>
      <c r="CP212" s="27"/>
      <c r="CQ212" s="27"/>
      <c r="CR212" s="27"/>
      <c r="CS212" s="27"/>
      <c r="CT212" s="27"/>
      <c r="CU212" s="27"/>
      <c r="CV212" s="27"/>
      <c r="CW212" s="27"/>
      <c r="CX212" s="27"/>
      <c r="CY212" s="27"/>
      <c r="CZ212" s="27"/>
      <c r="DA212" s="27"/>
      <c r="DB212" s="27"/>
      <c r="DC212" s="27"/>
      <c r="DD212" s="27"/>
      <c r="DE212" s="27"/>
      <c r="DF212" s="27"/>
      <c r="DG212" s="27"/>
      <c r="DH212" s="27"/>
      <c r="DI212" s="27"/>
      <c r="DJ212" s="27"/>
      <c r="DK212" s="27"/>
      <c r="DL212" s="27"/>
      <c r="DM212" s="27"/>
      <c r="DN212" s="27"/>
      <c r="DO212" s="27"/>
      <c r="DP212" s="27"/>
      <c r="DQ212" s="27"/>
      <c r="DR212" s="27"/>
      <c r="DS212" s="27"/>
      <c r="DT212" s="27"/>
      <c r="DU212" s="27"/>
      <c r="DV212" s="27"/>
      <c r="DW212" s="27"/>
      <c r="DX212" s="27"/>
      <c r="DY212" s="27"/>
      <c r="DZ212" s="27"/>
    </row>
    <row r="213" spans="1:130" outlineLevel="1">
      <c r="A213" s="18">
        <f t="shared" si="8"/>
        <v>62</v>
      </c>
      <c r="B213" s="18" t="s">
        <v>9</v>
      </c>
      <c r="C213" s="116" t="s">
        <v>513</v>
      </c>
      <c r="D213" s="196"/>
      <c r="E213" s="196"/>
      <c r="F213" s="196"/>
      <c r="G213" s="486"/>
      <c r="H213" s="18" t="s">
        <v>10</v>
      </c>
      <c r="I213" s="116" t="s">
        <v>909</v>
      </c>
      <c r="J213" s="115"/>
      <c r="K213" s="297" t="s">
        <v>336</v>
      </c>
      <c r="L213" s="27"/>
      <c r="M213" s="27"/>
      <c r="N213" s="27"/>
      <c r="O213" s="27"/>
      <c r="P213" s="27"/>
      <c r="Q213" s="27"/>
      <c r="R213" s="27"/>
      <c r="S213" s="27"/>
      <c r="T213" s="27"/>
      <c r="U213" s="27"/>
      <c r="V213" s="27"/>
      <c r="W213" s="27"/>
      <c r="X213" s="27"/>
      <c r="Y213" s="27"/>
      <c r="Z213" s="27"/>
      <c r="AA213" s="27"/>
      <c r="AB213" s="27"/>
      <c r="AC213" s="27"/>
      <c r="AD213" s="27"/>
      <c r="AE213" s="27"/>
      <c r="AF213" s="27"/>
      <c r="AG213" s="27"/>
      <c r="AH213" s="27"/>
      <c r="AI213" s="27"/>
      <c r="AJ213" s="27"/>
      <c r="AK213" s="27"/>
      <c r="AL213" s="27"/>
      <c r="AM213" s="27"/>
      <c r="AN213" s="27"/>
      <c r="AO213" s="27"/>
      <c r="AP213" s="27"/>
      <c r="AQ213" s="27"/>
      <c r="AR213" s="27"/>
      <c r="AS213" s="27"/>
      <c r="AT213" s="27"/>
      <c r="AU213" s="27"/>
      <c r="AV213" s="27"/>
      <c r="AW213" s="27"/>
      <c r="AX213" s="27"/>
      <c r="AY213" s="27"/>
      <c r="AZ213" s="27"/>
      <c r="BA213" s="27"/>
      <c r="BB213" s="27"/>
      <c r="BC213" s="27"/>
      <c r="BD213" s="27"/>
      <c r="BE213" s="27"/>
      <c r="BF213" s="27"/>
      <c r="BG213" s="27"/>
      <c r="BH213" s="27"/>
      <c r="BI213" s="27"/>
      <c r="BJ213" s="27"/>
      <c r="BK213" s="27"/>
      <c r="BL213" s="27"/>
      <c r="BM213" s="27"/>
      <c r="BN213" s="27"/>
      <c r="BO213" s="27"/>
      <c r="BP213" s="27"/>
      <c r="BQ213" s="27"/>
      <c r="BR213" s="27"/>
      <c r="BS213" s="27"/>
      <c r="BT213" s="27"/>
      <c r="BU213" s="27"/>
      <c r="BV213" s="27"/>
      <c r="BW213" s="27"/>
      <c r="BX213" s="27"/>
      <c r="BY213" s="27"/>
      <c r="BZ213" s="27"/>
      <c r="CA213" s="27"/>
      <c r="CB213" s="27"/>
      <c r="CC213" s="27"/>
      <c r="CD213" s="27"/>
      <c r="CE213" s="27"/>
      <c r="CF213" s="27"/>
      <c r="CG213" s="27"/>
      <c r="CH213" s="27"/>
      <c r="CI213" s="27"/>
      <c r="CJ213" s="27"/>
      <c r="CK213" s="27"/>
      <c r="CL213" s="27"/>
      <c r="CM213" s="27"/>
      <c r="CN213" s="27"/>
      <c r="CO213" s="27"/>
      <c r="CP213" s="27"/>
      <c r="CQ213" s="27"/>
      <c r="CR213" s="27"/>
      <c r="CS213" s="27"/>
      <c r="CT213" s="27"/>
      <c r="CU213" s="27"/>
      <c r="CV213" s="27"/>
      <c r="CW213" s="27"/>
      <c r="CX213" s="27"/>
      <c r="CY213" s="27"/>
      <c r="CZ213" s="27"/>
      <c r="DA213" s="27"/>
      <c r="DB213" s="27"/>
      <c r="DC213" s="27"/>
      <c r="DD213" s="27"/>
      <c r="DE213" s="27"/>
      <c r="DF213" s="27"/>
      <c r="DG213" s="27"/>
      <c r="DH213" s="27"/>
      <c r="DI213" s="27"/>
      <c r="DJ213" s="27"/>
      <c r="DK213" s="27"/>
      <c r="DL213" s="27"/>
      <c r="DM213" s="27"/>
      <c r="DN213" s="27"/>
      <c r="DO213" s="27"/>
      <c r="DP213" s="27"/>
      <c r="DQ213" s="27"/>
      <c r="DR213" s="27"/>
      <c r="DS213" s="27"/>
      <c r="DT213" s="27"/>
      <c r="DU213" s="27"/>
      <c r="DV213" s="27"/>
      <c r="DW213" s="27"/>
      <c r="DX213" s="27"/>
      <c r="DY213" s="27"/>
      <c r="DZ213" s="27"/>
    </row>
    <row r="214" spans="1:130" outlineLevel="1">
      <c r="A214" s="18">
        <f t="shared" si="8"/>
        <v>62</v>
      </c>
      <c r="B214" s="18" t="s">
        <v>9</v>
      </c>
      <c r="C214" s="116" t="s">
        <v>513</v>
      </c>
      <c r="D214" s="196"/>
      <c r="E214" s="196"/>
      <c r="F214" s="196"/>
      <c r="G214" s="486" t="s">
        <v>1550</v>
      </c>
      <c r="H214" s="18" t="s">
        <v>10</v>
      </c>
      <c r="I214" s="116" t="s">
        <v>378</v>
      </c>
      <c r="J214" s="117"/>
      <c r="K214" s="297"/>
      <c r="L214" s="27"/>
      <c r="M214" s="27"/>
      <c r="N214" s="27"/>
      <c r="O214" s="27"/>
      <c r="P214" s="27"/>
      <c r="Q214" s="27"/>
      <c r="R214" s="27"/>
      <c r="S214" s="27"/>
      <c r="T214" s="27"/>
      <c r="U214" s="27"/>
      <c r="V214" s="27"/>
      <c r="W214" s="27"/>
      <c r="X214" s="27"/>
      <c r="Y214" s="27"/>
      <c r="Z214" s="27"/>
      <c r="AA214" s="27"/>
      <c r="AB214" s="27"/>
      <c r="AC214" s="27"/>
      <c r="AD214" s="27"/>
      <c r="AE214" s="27"/>
      <c r="AF214" s="27"/>
      <c r="AG214" s="27"/>
      <c r="AH214" s="27"/>
      <c r="AI214" s="27"/>
      <c r="AJ214" s="27"/>
      <c r="AK214" s="27"/>
      <c r="AL214" s="27"/>
      <c r="AM214" s="27"/>
      <c r="AN214" s="27"/>
      <c r="AO214" s="27"/>
      <c r="AP214" s="27"/>
      <c r="AQ214" s="27"/>
      <c r="AR214" s="27"/>
      <c r="AS214" s="27"/>
      <c r="AT214" s="27"/>
      <c r="AU214" s="27"/>
      <c r="AV214" s="27"/>
      <c r="AW214" s="27"/>
      <c r="AX214" s="27"/>
      <c r="AY214" s="27"/>
      <c r="AZ214" s="27"/>
      <c r="BA214" s="27"/>
      <c r="BB214" s="27"/>
      <c r="BC214" s="27"/>
      <c r="BD214" s="27"/>
      <c r="BE214" s="27"/>
      <c r="BF214" s="27"/>
      <c r="BG214" s="27"/>
      <c r="BH214" s="27"/>
      <c r="BI214" s="27"/>
      <c r="BJ214" s="27"/>
      <c r="BK214" s="27"/>
      <c r="BL214" s="27"/>
      <c r="BM214" s="27"/>
      <c r="BN214" s="27"/>
      <c r="BO214" s="27"/>
      <c r="BP214" s="27"/>
      <c r="BQ214" s="27"/>
      <c r="BR214" s="27"/>
      <c r="BS214" s="27"/>
      <c r="BT214" s="27"/>
      <c r="BU214" s="27"/>
      <c r="BV214" s="27"/>
      <c r="BW214" s="27"/>
      <c r="BX214" s="27"/>
      <c r="BY214" s="27"/>
      <c r="BZ214" s="27"/>
      <c r="CA214" s="27"/>
      <c r="CB214" s="27"/>
      <c r="CC214" s="27"/>
      <c r="CD214" s="27"/>
      <c r="CE214" s="27"/>
      <c r="CF214" s="27"/>
      <c r="CG214" s="27"/>
      <c r="CH214" s="27"/>
      <c r="CI214" s="27"/>
      <c r="CJ214" s="27"/>
      <c r="CK214" s="27"/>
      <c r="CL214" s="27"/>
      <c r="CM214" s="27"/>
      <c r="CN214" s="27"/>
      <c r="CO214" s="27"/>
      <c r="CP214" s="27"/>
      <c r="CQ214" s="27"/>
      <c r="CR214" s="27"/>
      <c r="CS214" s="27"/>
      <c r="CT214" s="27"/>
      <c r="CU214" s="27"/>
      <c r="CV214" s="27"/>
      <c r="CW214" s="27"/>
      <c r="CX214" s="27"/>
      <c r="CY214" s="27"/>
      <c r="CZ214" s="27"/>
      <c r="DA214" s="27"/>
      <c r="DB214" s="27"/>
      <c r="DC214" s="27"/>
      <c r="DD214" s="27"/>
      <c r="DE214" s="27"/>
      <c r="DF214" s="27"/>
      <c r="DG214" s="27"/>
      <c r="DH214" s="27"/>
      <c r="DI214" s="27"/>
      <c r="DJ214" s="27"/>
      <c r="DK214" s="27"/>
      <c r="DL214" s="27"/>
      <c r="DM214" s="27"/>
      <c r="DN214" s="27"/>
      <c r="DO214" s="27"/>
      <c r="DP214" s="27"/>
      <c r="DQ214" s="27"/>
      <c r="DR214" s="27"/>
      <c r="DS214" s="27"/>
      <c r="DT214" s="27"/>
      <c r="DU214" s="27"/>
      <c r="DV214" s="27"/>
      <c r="DW214" s="27"/>
      <c r="DX214" s="27"/>
      <c r="DY214" s="27"/>
      <c r="DZ214" s="27"/>
    </row>
    <row r="215" spans="1:130" outlineLevel="1">
      <c r="A215" s="18">
        <f t="shared" si="8"/>
        <v>62</v>
      </c>
      <c r="B215" s="18" t="s">
        <v>9</v>
      </c>
      <c r="C215" s="116" t="s">
        <v>513</v>
      </c>
      <c r="D215" s="196"/>
      <c r="E215" s="196"/>
      <c r="F215" s="196"/>
      <c r="G215" s="486" t="s">
        <v>1550</v>
      </c>
      <c r="H215" s="18" t="s">
        <v>10</v>
      </c>
      <c r="I215" s="116" t="s">
        <v>337</v>
      </c>
      <c r="J215" s="117"/>
      <c r="K215" s="297" t="s">
        <v>338</v>
      </c>
      <c r="L215" s="27"/>
      <c r="M215" s="27"/>
      <c r="N215" s="27"/>
      <c r="O215" s="27"/>
      <c r="P215" s="27"/>
      <c r="Q215" s="27"/>
      <c r="R215" s="27"/>
      <c r="S215" s="27"/>
      <c r="T215" s="27"/>
      <c r="U215" s="27"/>
      <c r="V215" s="27"/>
      <c r="W215" s="27"/>
      <c r="X215" s="27"/>
      <c r="Y215" s="27"/>
      <c r="Z215" s="27"/>
      <c r="AA215" s="27"/>
      <c r="AB215" s="27"/>
      <c r="AC215" s="27"/>
      <c r="AD215" s="27"/>
      <c r="AE215" s="27"/>
      <c r="AF215" s="27"/>
      <c r="AG215" s="27"/>
      <c r="AH215" s="27"/>
      <c r="AI215" s="27"/>
      <c r="AJ215" s="27"/>
      <c r="AK215" s="27"/>
      <c r="AL215" s="27"/>
      <c r="AM215" s="27"/>
      <c r="AN215" s="27"/>
      <c r="AO215" s="27"/>
      <c r="AP215" s="27"/>
      <c r="AQ215" s="27"/>
      <c r="AR215" s="27"/>
      <c r="AS215" s="27"/>
      <c r="AT215" s="27"/>
      <c r="AU215" s="27"/>
      <c r="AV215" s="27"/>
      <c r="AW215" s="27"/>
      <c r="AX215" s="27"/>
      <c r="AY215" s="27"/>
      <c r="AZ215" s="27"/>
      <c r="BA215" s="27"/>
      <c r="BB215" s="27"/>
      <c r="BC215" s="27"/>
      <c r="BD215" s="27"/>
      <c r="BE215" s="27"/>
      <c r="BF215" s="27"/>
      <c r="BG215" s="27"/>
      <c r="BH215" s="27"/>
      <c r="BI215" s="27"/>
      <c r="BJ215" s="27"/>
      <c r="BK215" s="27"/>
      <c r="BL215" s="27"/>
      <c r="BM215" s="27"/>
      <c r="BN215" s="27"/>
      <c r="BO215" s="27"/>
      <c r="BP215" s="27"/>
      <c r="BQ215" s="27"/>
      <c r="BR215" s="27"/>
      <c r="BS215" s="27"/>
      <c r="BT215" s="27"/>
      <c r="BU215" s="27"/>
      <c r="BV215" s="27"/>
      <c r="BW215" s="27"/>
      <c r="BX215" s="27"/>
      <c r="BY215" s="27"/>
      <c r="BZ215" s="27"/>
      <c r="CA215" s="27"/>
      <c r="CB215" s="27"/>
      <c r="CC215" s="27"/>
      <c r="CD215" s="27"/>
      <c r="CE215" s="27"/>
      <c r="CF215" s="27"/>
      <c r="CG215" s="27"/>
      <c r="CH215" s="27"/>
      <c r="CI215" s="27"/>
      <c r="CJ215" s="27"/>
      <c r="CK215" s="27"/>
      <c r="CL215" s="27"/>
      <c r="CM215" s="27"/>
      <c r="CN215" s="27"/>
      <c r="CO215" s="27"/>
      <c r="CP215" s="27"/>
      <c r="CQ215" s="27"/>
      <c r="CR215" s="27"/>
      <c r="CS215" s="27"/>
      <c r="CT215" s="27"/>
      <c r="CU215" s="27"/>
      <c r="CV215" s="27"/>
      <c r="CW215" s="27"/>
      <c r="CX215" s="27"/>
      <c r="CY215" s="27"/>
      <c r="CZ215" s="27"/>
      <c r="DA215" s="27"/>
      <c r="DB215" s="27"/>
      <c r="DC215" s="27"/>
      <c r="DD215" s="27"/>
      <c r="DE215" s="27"/>
      <c r="DF215" s="27"/>
      <c r="DG215" s="27"/>
      <c r="DH215" s="27"/>
      <c r="DI215" s="27"/>
      <c r="DJ215" s="27"/>
      <c r="DK215" s="27"/>
      <c r="DL215" s="27"/>
      <c r="DM215" s="27"/>
      <c r="DN215" s="27"/>
      <c r="DO215" s="27"/>
      <c r="DP215" s="27"/>
      <c r="DQ215" s="27"/>
      <c r="DR215" s="27"/>
      <c r="DS215" s="27"/>
      <c r="DT215" s="27"/>
      <c r="DU215" s="27"/>
      <c r="DV215" s="27"/>
      <c r="DW215" s="27"/>
      <c r="DX215" s="27"/>
      <c r="DY215" s="27"/>
      <c r="DZ215" s="27"/>
    </row>
    <row r="216" spans="1:130" outlineLevel="1">
      <c r="A216" s="18">
        <f t="shared" si="8"/>
        <v>62</v>
      </c>
      <c r="B216" s="18" t="s">
        <v>9</v>
      </c>
      <c r="C216" s="116" t="s">
        <v>513</v>
      </c>
      <c r="D216" s="196"/>
      <c r="E216" s="196"/>
      <c r="F216" s="196"/>
      <c r="G216" s="486" t="s">
        <v>1550</v>
      </c>
      <c r="H216" s="18" t="s">
        <v>10</v>
      </c>
      <c r="I216" s="116" t="s">
        <v>805</v>
      </c>
      <c r="J216" s="117"/>
      <c r="K216" s="297" t="s">
        <v>806</v>
      </c>
      <c r="L216" s="27"/>
      <c r="M216" s="27"/>
      <c r="N216" s="27"/>
      <c r="O216" s="27"/>
      <c r="P216" s="27"/>
      <c r="Q216" s="27"/>
      <c r="R216" s="27"/>
      <c r="S216" s="27"/>
      <c r="T216" s="27"/>
      <c r="U216" s="27"/>
      <c r="V216" s="27"/>
      <c r="W216" s="27"/>
      <c r="X216" s="27"/>
      <c r="Y216" s="27"/>
      <c r="Z216" s="27"/>
      <c r="AA216" s="27"/>
      <c r="AB216" s="27"/>
      <c r="AC216" s="27"/>
      <c r="AD216" s="27"/>
      <c r="AE216" s="27"/>
      <c r="AF216" s="27"/>
      <c r="AG216" s="27"/>
      <c r="AH216" s="27"/>
      <c r="AI216" s="27"/>
      <c r="AJ216" s="27"/>
      <c r="AK216" s="27"/>
      <c r="AL216" s="27"/>
      <c r="AM216" s="27"/>
      <c r="AN216" s="27"/>
      <c r="AO216" s="27"/>
      <c r="AP216" s="27"/>
      <c r="AQ216" s="27"/>
      <c r="AR216" s="27"/>
      <c r="AS216" s="27"/>
      <c r="AT216" s="27"/>
      <c r="AU216" s="27"/>
      <c r="AV216" s="27"/>
      <c r="AW216" s="27"/>
      <c r="AX216" s="27"/>
      <c r="AY216" s="27"/>
      <c r="AZ216" s="27"/>
      <c r="BA216" s="27"/>
      <c r="BB216" s="27"/>
      <c r="BC216" s="27"/>
      <c r="BD216" s="27"/>
      <c r="BE216" s="27"/>
      <c r="BF216" s="27"/>
      <c r="BG216" s="27"/>
      <c r="BH216" s="27"/>
      <c r="BI216" s="27"/>
      <c r="BJ216" s="27"/>
      <c r="BK216" s="27"/>
      <c r="BL216" s="27"/>
      <c r="BM216" s="27"/>
      <c r="BN216" s="27"/>
      <c r="BO216" s="27"/>
      <c r="BP216" s="27"/>
      <c r="BQ216" s="27"/>
      <c r="BR216" s="27"/>
      <c r="BS216" s="27"/>
      <c r="BT216" s="27"/>
      <c r="BU216" s="27"/>
      <c r="BV216" s="27"/>
      <c r="BW216" s="27"/>
      <c r="BX216" s="27"/>
      <c r="BY216" s="27"/>
      <c r="BZ216" s="27"/>
      <c r="CA216" s="27"/>
      <c r="CB216" s="27"/>
      <c r="CC216" s="27"/>
      <c r="CD216" s="27"/>
      <c r="CE216" s="27"/>
      <c r="CF216" s="27"/>
      <c r="CG216" s="27"/>
      <c r="CH216" s="27"/>
      <c r="CI216" s="27"/>
      <c r="CJ216" s="27"/>
      <c r="CK216" s="27"/>
      <c r="CL216" s="27"/>
      <c r="CM216" s="27"/>
      <c r="CN216" s="27"/>
      <c r="CO216" s="27"/>
      <c r="CP216" s="27"/>
      <c r="CQ216" s="27"/>
      <c r="CR216" s="27"/>
      <c r="CS216" s="27"/>
      <c r="CT216" s="27"/>
      <c r="CU216" s="27"/>
      <c r="CV216" s="27"/>
      <c r="CW216" s="27"/>
      <c r="CX216" s="27"/>
      <c r="CY216" s="27"/>
      <c r="CZ216" s="27"/>
      <c r="DA216" s="27"/>
      <c r="DB216" s="27"/>
      <c r="DC216" s="27"/>
      <c r="DD216" s="27"/>
      <c r="DE216" s="27"/>
      <c r="DF216" s="27"/>
      <c r="DG216" s="27"/>
      <c r="DH216" s="27"/>
      <c r="DI216" s="27"/>
      <c r="DJ216" s="27"/>
      <c r="DK216" s="27"/>
      <c r="DL216" s="27"/>
      <c r="DM216" s="27"/>
      <c r="DN216" s="27"/>
      <c r="DO216" s="27"/>
      <c r="DP216" s="27"/>
      <c r="DQ216" s="27"/>
      <c r="DR216" s="27"/>
      <c r="DS216" s="27"/>
      <c r="DT216" s="27"/>
      <c r="DU216" s="27"/>
      <c r="DV216" s="27"/>
      <c r="DW216" s="27"/>
      <c r="DX216" s="27"/>
      <c r="DY216" s="27"/>
      <c r="DZ216" s="27"/>
    </row>
    <row r="217" spans="1:130" outlineLevel="1">
      <c r="A217" s="18">
        <f t="shared" si="8"/>
        <v>62</v>
      </c>
      <c r="B217" s="18" t="s">
        <v>9</v>
      </c>
      <c r="C217" s="116" t="s">
        <v>513</v>
      </c>
      <c r="D217" s="196"/>
      <c r="E217" s="196"/>
      <c r="F217" s="196"/>
      <c r="G217" s="486" t="s">
        <v>1550</v>
      </c>
      <c r="H217" s="18" t="s">
        <v>10</v>
      </c>
      <c r="I217" s="116" t="s">
        <v>1015</v>
      </c>
      <c r="J217" s="117"/>
      <c r="K217" s="297" t="s">
        <v>6</v>
      </c>
      <c r="L217" s="27"/>
      <c r="M217" s="27"/>
      <c r="N217" s="27"/>
      <c r="O217" s="27"/>
      <c r="P217" s="27"/>
      <c r="Q217" s="27"/>
      <c r="R217" s="27"/>
      <c r="S217" s="27"/>
      <c r="T217" s="27"/>
      <c r="U217" s="27"/>
      <c r="V217" s="27"/>
      <c r="W217" s="27"/>
      <c r="X217" s="27"/>
      <c r="Y217" s="27"/>
      <c r="Z217" s="27"/>
      <c r="AA217" s="27"/>
      <c r="AB217" s="27"/>
      <c r="AC217" s="27"/>
      <c r="AD217" s="27"/>
      <c r="AE217" s="27"/>
      <c r="AF217" s="27"/>
      <c r="AG217" s="27"/>
      <c r="AH217" s="27"/>
      <c r="AI217" s="27"/>
      <c r="AJ217" s="27"/>
      <c r="AK217" s="27"/>
      <c r="AL217" s="27"/>
      <c r="AM217" s="27"/>
      <c r="AN217" s="27"/>
      <c r="AO217" s="27"/>
      <c r="AP217" s="27"/>
      <c r="AQ217" s="27"/>
      <c r="AR217" s="27"/>
      <c r="AS217" s="27"/>
      <c r="AT217" s="27"/>
      <c r="AU217" s="27"/>
      <c r="AV217" s="27"/>
      <c r="AW217" s="27"/>
      <c r="AX217" s="27"/>
      <c r="AY217" s="27"/>
      <c r="AZ217" s="27"/>
      <c r="BA217" s="27"/>
      <c r="BB217" s="27"/>
      <c r="BC217" s="27"/>
      <c r="BD217" s="27"/>
      <c r="BE217" s="27"/>
      <c r="BF217" s="27"/>
      <c r="BG217" s="27"/>
      <c r="BH217" s="27"/>
      <c r="BI217" s="27"/>
      <c r="BJ217" s="27"/>
      <c r="BK217" s="27"/>
      <c r="BL217" s="27"/>
      <c r="BM217" s="27"/>
      <c r="BN217" s="27"/>
      <c r="BO217" s="27"/>
      <c r="BP217" s="27"/>
      <c r="BQ217" s="27"/>
      <c r="BR217" s="27"/>
      <c r="BS217" s="27"/>
      <c r="BT217" s="27"/>
      <c r="BU217" s="27"/>
      <c r="BV217" s="27"/>
      <c r="BW217" s="27"/>
      <c r="BX217" s="27"/>
      <c r="BY217" s="27"/>
      <c r="BZ217" s="27"/>
      <c r="CA217" s="27"/>
      <c r="CB217" s="27"/>
      <c r="CC217" s="27"/>
      <c r="CD217" s="27"/>
      <c r="CE217" s="27"/>
      <c r="CF217" s="27"/>
      <c r="CG217" s="27"/>
      <c r="CH217" s="27"/>
      <c r="CI217" s="27"/>
      <c r="CJ217" s="27"/>
      <c r="CK217" s="27"/>
      <c r="CL217" s="27"/>
      <c r="CM217" s="27"/>
      <c r="CN217" s="27"/>
      <c r="CO217" s="27"/>
      <c r="CP217" s="27"/>
      <c r="CQ217" s="27"/>
      <c r="CR217" s="27"/>
      <c r="CS217" s="27"/>
      <c r="CT217" s="27"/>
      <c r="CU217" s="27"/>
      <c r="CV217" s="27"/>
      <c r="CW217" s="27"/>
      <c r="CX217" s="27"/>
      <c r="CY217" s="27"/>
      <c r="CZ217" s="27"/>
      <c r="DA217" s="27"/>
      <c r="DB217" s="27"/>
      <c r="DC217" s="27"/>
      <c r="DD217" s="27"/>
      <c r="DE217" s="27"/>
      <c r="DF217" s="27"/>
      <c r="DG217" s="27"/>
      <c r="DH217" s="27"/>
      <c r="DI217" s="27"/>
      <c r="DJ217" s="27"/>
      <c r="DK217" s="27"/>
      <c r="DL217" s="27"/>
      <c r="DM217" s="27"/>
      <c r="DN217" s="27"/>
      <c r="DO217" s="27"/>
      <c r="DP217" s="27"/>
      <c r="DQ217" s="27"/>
      <c r="DR217" s="27"/>
      <c r="DS217" s="27"/>
      <c r="DT217" s="27"/>
      <c r="DU217" s="27"/>
      <c r="DV217" s="27"/>
      <c r="DW217" s="27"/>
      <c r="DX217" s="27"/>
      <c r="DY217" s="27"/>
      <c r="DZ217" s="27"/>
    </row>
    <row r="218" spans="1:130" outlineLevel="1">
      <c r="A218" s="18">
        <f t="shared" si="8"/>
        <v>62</v>
      </c>
      <c r="B218" s="18" t="s">
        <v>9</v>
      </c>
      <c r="C218" s="116" t="s">
        <v>513</v>
      </c>
      <c r="D218" s="196"/>
      <c r="E218" s="196"/>
      <c r="F218" s="196"/>
      <c r="G218" s="486" t="s">
        <v>1550</v>
      </c>
      <c r="H218" s="18" t="s">
        <v>10</v>
      </c>
      <c r="I218" s="116" t="s">
        <v>273</v>
      </c>
      <c r="J218" s="117"/>
      <c r="K218" s="297" t="s">
        <v>6</v>
      </c>
      <c r="L218" s="27"/>
      <c r="M218" s="27"/>
      <c r="N218" s="27"/>
      <c r="O218" s="27"/>
      <c r="P218" s="27"/>
      <c r="Q218" s="27"/>
      <c r="R218" s="27"/>
      <c r="S218" s="27"/>
      <c r="T218" s="27"/>
      <c r="U218" s="27"/>
      <c r="V218" s="27"/>
      <c r="W218" s="27"/>
      <c r="X218" s="27"/>
      <c r="Y218" s="27"/>
      <c r="Z218" s="27"/>
      <c r="AA218" s="27"/>
      <c r="AB218" s="27"/>
      <c r="AC218" s="27"/>
      <c r="AD218" s="27"/>
      <c r="AE218" s="27"/>
      <c r="AF218" s="27"/>
      <c r="AG218" s="27"/>
      <c r="AH218" s="27"/>
      <c r="AI218" s="27"/>
      <c r="AJ218" s="27"/>
      <c r="AK218" s="27"/>
      <c r="AL218" s="27"/>
      <c r="AM218" s="27"/>
      <c r="AN218" s="27"/>
      <c r="AO218" s="27"/>
      <c r="AP218" s="27"/>
      <c r="AQ218" s="27"/>
      <c r="AR218" s="27"/>
      <c r="AS218" s="27"/>
      <c r="AT218" s="27"/>
      <c r="AU218" s="27"/>
      <c r="AV218" s="27"/>
      <c r="AW218" s="27"/>
      <c r="AX218" s="27"/>
      <c r="AY218" s="27"/>
      <c r="AZ218" s="27"/>
      <c r="BA218" s="27"/>
      <c r="BB218" s="27"/>
      <c r="BC218" s="27"/>
      <c r="BD218" s="27"/>
      <c r="BE218" s="27"/>
      <c r="BF218" s="27"/>
      <c r="BG218" s="27"/>
      <c r="BH218" s="27"/>
      <c r="BI218" s="27"/>
      <c r="BJ218" s="27"/>
      <c r="BK218" s="27"/>
      <c r="BL218" s="27"/>
      <c r="BM218" s="27"/>
      <c r="BN218" s="27"/>
      <c r="BO218" s="27"/>
      <c r="BP218" s="27"/>
      <c r="BQ218" s="27"/>
      <c r="BR218" s="27"/>
      <c r="BS218" s="27"/>
      <c r="BT218" s="27"/>
      <c r="BU218" s="27"/>
      <c r="BV218" s="27"/>
      <c r="BW218" s="27"/>
      <c r="BX218" s="27"/>
      <c r="BY218" s="27"/>
      <c r="BZ218" s="27"/>
      <c r="CA218" s="27"/>
      <c r="CB218" s="27"/>
      <c r="CC218" s="27"/>
      <c r="CD218" s="27"/>
      <c r="CE218" s="27"/>
      <c r="CF218" s="27"/>
      <c r="CG218" s="27"/>
      <c r="CH218" s="27"/>
      <c r="CI218" s="27"/>
      <c r="CJ218" s="27"/>
      <c r="CK218" s="27"/>
      <c r="CL218" s="27"/>
      <c r="CM218" s="27"/>
      <c r="CN218" s="27"/>
      <c r="CO218" s="27"/>
      <c r="CP218" s="27"/>
      <c r="CQ218" s="27"/>
      <c r="CR218" s="27"/>
      <c r="CS218" s="27"/>
      <c r="CT218" s="27"/>
      <c r="CU218" s="27"/>
      <c r="CV218" s="27"/>
      <c r="CW218" s="27"/>
      <c r="CX218" s="27"/>
      <c r="CY218" s="27"/>
      <c r="CZ218" s="27"/>
      <c r="DA218" s="27"/>
      <c r="DB218" s="27"/>
      <c r="DC218" s="27"/>
      <c r="DD218" s="27"/>
      <c r="DE218" s="27"/>
      <c r="DF218" s="27"/>
      <c r="DG218" s="27"/>
      <c r="DH218" s="27"/>
      <c r="DI218" s="27"/>
      <c r="DJ218" s="27"/>
      <c r="DK218" s="27"/>
      <c r="DL218" s="27"/>
      <c r="DM218" s="27"/>
      <c r="DN218" s="27"/>
      <c r="DO218" s="27"/>
      <c r="DP218" s="27"/>
      <c r="DQ218" s="27"/>
      <c r="DR218" s="27"/>
      <c r="DS218" s="27"/>
      <c r="DT218" s="27"/>
      <c r="DU218" s="27"/>
      <c r="DV218" s="27"/>
      <c r="DW218" s="27"/>
      <c r="DX218" s="27"/>
      <c r="DY218" s="27"/>
      <c r="DZ218" s="27"/>
    </row>
    <row r="219" spans="1:130" outlineLevel="1">
      <c r="A219" s="18">
        <f t="shared" si="8"/>
        <v>62</v>
      </c>
      <c r="B219" s="18" t="s">
        <v>9</v>
      </c>
      <c r="C219" s="116" t="s">
        <v>513</v>
      </c>
      <c r="D219" s="196"/>
      <c r="E219" s="196"/>
      <c r="F219" s="196"/>
      <c r="G219" s="486" t="s">
        <v>1550</v>
      </c>
      <c r="H219" s="18" t="s">
        <v>10</v>
      </c>
      <c r="I219" s="116" t="s">
        <v>274</v>
      </c>
      <c r="J219" s="117"/>
      <c r="K219" s="297" t="s">
        <v>6</v>
      </c>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c r="AM219" s="27"/>
      <c r="AN219" s="27"/>
      <c r="AO219" s="27"/>
      <c r="AP219" s="27"/>
      <c r="AQ219" s="27"/>
      <c r="AR219" s="27"/>
      <c r="AS219" s="27"/>
      <c r="AT219" s="27"/>
      <c r="AU219" s="27"/>
      <c r="AV219" s="27"/>
      <c r="AW219" s="27"/>
      <c r="AX219" s="27"/>
      <c r="AY219" s="27"/>
      <c r="AZ219" s="27"/>
      <c r="BA219" s="27"/>
      <c r="BB219" s="27"/>
      <c r="BC219" s="27"/>
      <c r="BD219" s="27"/>
      <c r="BE219" s="27"/>
      <c r="BF219" s="27"/>
      <c r="BG219" s="27"/>
      <c r="BH219" s="27"/>
      <c r="BI219" s="27"/>
      <c r="BJ219" s="27"/>
      <c r="BK219" s="27"/>
      <c r="BL219" s="27"/>
      <c r="BM219" s="27"/>
      <c r="BN219" s="27"/>
      <c r="BO219" s="27"/>
      <c r="BP219" s="27"/>
      <c r="BQ219" s="27"/>
      <c r="BR219" s="27"/>
      <c r="BS219" s="27"/>
      <c r="BT219" s="27"/>
      <c r="BU219" s="27"/>
      <c r="BV219" s="27"/>
      <c r="BW219" s="27"/>
      <c r="BX219" s="27"/>
      <c r="BY219" s="27"/>
      <c r="BZ219" s="27"/>
      <c r="CA219" s="27"/>
      <c r="CB219" s="27"/>
      <c r="CC219" s="27"/>
      <c r="CD219" s="27"/>
      <c r="CE219" s="27"/>
      <c r="CF219" s="27"/>
      <c r="CG219" s="27"/>
      <c r="CH219" s="27"/>
      <c r="CI219" s="27"/>
      <c r="CJ219" s="27"/>
      <c r="CK219" s="27"/>
      <c r="CL219" s="27"/>
      <c r="CM219" s="27"/>
      <c r="CN219" s="27"/>
      <c r="CO219" s="27"/>
      <c r="CP219" s="27"/>
      <c r="CQ219" s="27"/>
      <c r="CR219" s="27"/>
      <c r="CS219" s="27"/>
      <c r="CT219" s="27"/>
      <c r="CU219" s="27"/>
      <c r="CV219" s="27"/>
      <c r="CW219" s="27"/>
      <c r="CX219" s="27"/>
      <c r="CY219" s="27"/>
      <c r="CZ219" s="27"/>
      <c r="DA219" s="27"/>
      <c r="DB219" s="27"/>
      <c r="DC219" s="27"/>
      <c r="DD219" s="27"/>
      <c r="DE219" s="27"/>
      <c r="DF219" s="27"/>
      <c r="DG219" s="27"/>
      <c r="DH219" s="27"/>
      <c r="DI219" s="27"/>
      <c r="DJ219" s="27"/>
      <c r="DK219" s="27"/>
      <c r="DL219" s="27"/>
      <c r="DM219" s="27"/>
      <c r="DN219" s="27"/>
      <c r="DO219" s="27"/>
      <c r="DP219" s="27"/>
      <c r="DQ219" s="27"/>
      <c r="DR219" s="27"/>
      <c r="DS219" s="27"/>
      <c r="DT219" s="27"/>
      <c r="DU219" s="27"/>
      <c r="DV219" s="27"/>
      <c r="DW219" s="27"/>
      <c r="DX219" s="27"/>
      <c r="DY219" s="27"/>
      <c r="DZ219" s="27"/>
    </row>
    <row r="220" spans="1:130" outlineLevel="1">
      <c r="A220" s="18">
        <f t="shared" si="8"/>
        <v>62</v>
      </c>
      <c r="B220" s="18" t="s">
        <v>9</v>
      </c>
      <c r="C220" s="116" t="s">
        <v>513</v>
      </c>
      <c r="D220" s="196"/>
      <c r="E220" s="196"/>
      <c r="F220" s="196"/>
      <c r="G220" s="486"/>
      <c r="H220" s="18" t="s">
        <v>10</v>
      </c>
      <c r="I220" s="116" t="s">
        <v>873</v>
      </c>
      <c r="J220" s="117"/>
      <c r="K220" s="29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c r="AM220" s="27"/>
      <c r="AN220" s="27"/>
      <c r="AO220" s="27"/>
      <c r="AP220" s="27"/>
      <c r="AQ220" s="27"/>
      <c r="AR220" s="27"/>
      <c r="AS220" s="27"/>
      <c r="AT220" s="27"/>
      <c r="AU220" s="27"/>
      <c r="AV220" s="27"/>
      <c r="AW220" s="27"/>
      <c r="AX220" s="27"/>
      <c r="AY220" s="27"/>
      <c r="AZ220" s="27"/>
      <c r="BA220" s="27"/>
      <c r="BB220" s="27"/>
      <c r="BC220" s="27"/>
      <c r="BD220" s="27"/>
      <c r="BE220" s="27"/>
      <c r="BF220" s="27"/>
      <c r="BG220" s="27"/>
      <c r="BH220" s="27"/>
      <c r="BI220" s="27"/>
      <c r="BJ220" s="27"/>
      <c r="BK220" s="27"/>
      <c r="BL220" s="27"/>
      <c r="BM220" s="27"/>
      <c r="BN220" s="27"/>
      <c r="BO220" s="27"/>
      <c r="BP220" s="27"/>
      <c r="BQ220" s="27"/>
      <c r="BR220" s="27"/>
      <c r="BS220" s="27"/>
      <c r="BT220" s="27"/>
      <c r="BU220" s="27"/>
      <c r="BV220" s="27"/>
      <c r="BW220" s="27"/>
      <c r="BX220" s="27"/>
      <c r="BY220" s="27"/>
      <c r="BZ220" s="27"/>
      <c r="CA220" s="27"/>
      <c r="CB220" s="27"/>
      <c r="CC220" s="27"/>
      <c r="CD220" s="27"/>
      <c r="CE220" s="27"/>
      <c r="CF220" s="27"/>
      <c r="CG220" s="27"/>
      <c r="CH220" s="27"/>
      <c r="CI220" s="27"/>
      <c r="CJ220" s="27"/>
      <c r="CK220" s="27"/>
      <c r="CL220" s="27"/>
      <c r="CM220" s="27"/>
      <c r="CN220" s="27"/>
      <c r="CO220" s="27"/>
      <c r="CP220" s="27"/>
      <c r="CQ220" s="27"/>
      <c r="CR220" s="27"/>
      <c r="CS220" s="27"/>
      <c r="CT220" s="27"/>
      <c r="CU220" s="27"/>
      <c r="CV220" s="27"/>
      <c r="CW220" s="27"/>
      <c r="CX220" s="27"/>
      <c r="CY220" s="27"/>
      <c r="CZ220" s="27"/>
      <c r="DA220" s="27"/>
      <c r="DB220" s="27"/>
      <c r="DC220" s="27"/>
      <c r="DD220" s="27"/>
      <c r="DE220" s="27"/>
      <c r="DF220" s="27"/>
      <c r="DG220" s="27"/>
      <c r="DH220" s="27"/>
      <c r="DI220" s="27"/>
      <c r="DJ220" s="27"/>
      <c r="DK220" s="27"/>
      <c r="DL220" s="27"/>
      <c r="DM220" s="27"/>
      <c r="DN220" s="27"/>
      <c r="DO220" s="27"/>
      <c r="DP220" s="27"/>
      <c r="DQ220" s="27"/>
      <c r="DR220" s="27"/>
      <c r="DS220" s="27"/>
      <c r="DT220" s="27"/>
      <c r="DU220" s="27"/>
      <c r="DV220" s="27"/>
      <c r="DW220" s="27"/>
      <c r="DX220" s="27"/>
      <c r="DY220" s="27"/>
      <c r="DZ220" s="27"/>
    </row>
    <row r="221" spans="1:130" outlineLevel="1">
      <c r="A221" s="18">
        <f t="shared" si="8"/>
        <v>62</v>
      </c>
      <c r="B221" s="18" t="s">
        <v>9</v>
      </c>
      <c r="C221" s="116" t="s">
        <v>513</v>
      </c>
      <c r="D221" s="196"/>
      <c r="E221" s="196"/>
      <c r="F221" s="196"/>
      <c r="G221" s="486"/>
      <c r="H221" s="18" t="s">
        <v>10</v>
      </c>
      <c r="I221" s="116" t="s">
        <v>870</v>
      </c>
      <c r="J221" s="117"/>
      <c r="K221" s="39" t="s">
        <v>1135</v>
      </c>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c r="AP221" s="39"/>
      <c r="AQ221" s="39"/>
      <c r="AR221" s="39"/>
      <c r="AS221" s="39"/>
      <c r="AT221" s="39"/>
      <c r="AU221" s="39"/>
      <c r="AV221" s="39"/>
      <c r="AW221" s="39"/>
      <c r="AX221" s="39"/>
      <c r="AY221" s="39"/>
      <c r="AZ221" s="39"/>
      <c r="BA221" s="39"/>
      <c r="BB221" s="39"/>
      <c r="BC221" s="39"/>
      <c r="BD221" s="39"/>
      <c r="BE221" s="39"/>
      <c r="BF221" s="39"/>
      <c r="BG221" s="39"/>
      <c r="BH221" s="39"/>
      <c r="BI221" s="39"/>
      <c r="BJ221" s="39"/>
      <c r="BK221" s="39"/>
      <c r="BL221" s="39"/>
      <c r="BM221" s="39"/>
      <c r="BN221" s="39"/>
      <c r="BO221" s="39"/>
      <c r="BP221" s="39"/>
      <c r="BQ221" s="39"/>
      <c r="BR221" s="39"/>
      <c r="BS221" s="39"/>
      <c r="BT221" s="39"/>
      <c r="BU221" s="39"/>
      <c r="BV221" s="39"/>
      <c r="BW221" s="39"/>
      <c r="BX221" s="39"/>
      <c r="BY221" s="39"/>
      <c r="BZ221" s="39"/>
      <c r="CA221" s="39"/>
      <c r="CB221" s="39"/>
      <c r="CC221" s="39"/>
      <c r="CD221" s="39"/>
      <c r="CE221" s="39"/>
      <c r="CF221" s="39"/>
      <c r="CG221" s="39"/>
      <c r="CH221" s="39"/>
      <c r="CI221" s="39"/>
      <c r="CJ221" s="39"/>
      <c r="CK221" s="39"/>
      <c r="CL221" s="39"/>
      <c r="CM221" s="39"/>
      <c r="CN221" s="39"/>
      <c r="CO221" s="39"/>
      <c r="CP221" s="39"/>
      <c r="CQ221" s="39"/>
      <c r="CR221" s="39"/>
      <c r="CS221" s="39"/>
      <c r="CT221" s="39"/>
      <c r="CU221" s="39"/>
      <c r="CV221" s="39"/>
      <c r="CW221" s="39"/>
      <c r="CX221" s="39"/>
      <c r="CY221" s="39"/>
      <c r="CZ221" s="39"/>
      <c r="DA221" s="39"/>
      <c r="DB221" s="39"/>
      <c r="DC221" s="39"/>
      <c r="DD221" s="39"/>
      <c r="DE221" s="39"/>
      <c r="DF221" s="39"/>
      <c r="DG221" s="39"/>
      <c r="DH221" s="39"/>
      <c r="DI221" s="39"/>
      <c r="DJ221" s="39"/>
      <c r="DK221" s="39"/>
      <c r="DL221" s="39"/>
      <c r="DM221" s="39"/>
      <c r="DN221" s="39"/>
      <c r="DO221" s="39"/>
      <c r="DP221" s="39"/>
      <c r="DQ221" s="39"/>
      <c r="DR221" s="39"/>
      <c r="DS221" s="39"/>
      <c r="DT221" s="39"/>
      <c r="DU221" s="39"/>
      <c r="DV221" s="39"/>
      <c r="DW221" s="39"/>
      <c r="DX221" s="39"/>
      <c r="DY221" s="39"/>
      <c r="DZ221" s="39"/>
    </row>
    <row r="222" spans="1:130" outlineLevel="1">
      <c r="A222" s="18">
        <f t="shared" si="8"/>
        <v>62</v>
      </c>
      <c r="B222" s="18" t="s">
        <v>9</v>
      </c>
      <c r="C222" s="116" t="s">
        <v>513</v>
      </c>
      <c r="D222" s="196"/>
      <c r="E222" s="196"/>
      <c r="F222" s="196"/>
      <c r="G222" s="486" t="s">
        <v>1554</v>
      </c>
      <c r="H222" s="18" t="s">
        <v>0</v>
      </c>
      <c r="I222" s="116" t="s">
        <v>1187</v>
      </c>
      <c r="J222" s="117" t="s">
        <v>253</v>
      </c>
      <c r="K222" s="297"/>
      <c r="L222" s="27"/>
      <c r="M222" s="27"/>
      <c r="N222" s="27"/>
      <c r="O222" s="27"/>
      <c r="P222" s="27"/>
      <c r="Q222" s="27"/>
      <c r="R222" s="27"/>
      <c r="S222" s="27"/>
      <c r="T222" s="27"/>
      <c r="U222" s="27"/>
      <c r="V222" s="27"/>
      <c r="W222" s="27"/>
      <c r="X222" s="27"/>
      <c r="Y222" s="27"/>
      <c r="Z222" s="27"/>
      <c r="AA222" s="27"/>
      <c r="AB222" s="27"/>
      <c r="AC222" s="27"/>
      <c r="AD222" s="27"/>
      <c r="AE222" s="27"/>
      <c r="AF222" s="27"/>
      <c r="AG222" s="27"/>
      <c r="AH222" s="27"/>
      <c r="AI222" s="27"/>
      <c r="AJ222" s="27"/>
      <c r="AK222" s="27"/>
      <c r="AL222" s="27"/>
      <c r="AM222" s="27"/>
      <c r="AN222" s="27"/>
      <c r="AO222" s="27"/>
      <c r="AP222" s="27"/>
      <c r="AQ222" s="27"/>
      <c r="AR222" s="27"/>
      <c r="AS222" s="27"/>
      <c r="AT222" s="27"/>
      <c r="AU222" s="27"/>
      <c r="AV222" s="27"/>
      <c r="AW222" s="27"/>
      <c r="AX222" s="27"/>
      <c r="AY222" s="27"/>
      <c r="AZ222" s="27"/>
      <c r="BA222" s="27"/>
      <c r="BB222" s="27"/>
      <c r="BC222" s="27"/>
      <c r="BD222" s="27"/>
      <c r="BE222" s="27"/>
      <c r="BF222" s="27"/>
      <c r="BG222" s="27"/>
      <c r="BH222" s="27"/>
      <c r="BI222" s="27"/>
      <c r="BJ222" s="27"/>
      <c r="BK222" s="27"/>
      <c r="BL222" s="27"/>
      <c r="BM222" s="27"/>
      <c r="BN222" s="27"/>
      <c r="BO222" s="27"/>
      <c r="BP222" s="27"/>
      <c r="BQ222" s="27"/>
      <c r="BR222" s="27"/>
      <c r="BS222" s="27"/>
      <c r="BT222" s="27"/>
      <c r="BU222" s="27"/>
      <c r="BV222" s="27"/>
      <c r="BW222" s="27"/>
      <c r="BX222" s="27"/>
      <c r="BY222" s="27"/>
      <c r="BZ222" s="27"/>
      <c r="CA222" s="27"/>
      <c r="CB222" s="27"/>
      <c r="CC222" s="27"/>
      <c r="CD222" s="27"/>
      <c r="CE222" s="27"/>
      <c r="CF222" s="27"/>
      <c r="CG222" s="27"/>
      <c r="CH222" s="27"/>
      <c r="CI222" s="27"/>
      <c r="CJ222" s="27"/>
      <c r="CK222" s="27"/>
      <c r="CL222" s="27"/>
      <c r="CM222" s="27"/>
      <c r="CN222" s="27"/>
      <c r="CO222" s="27"/>
      <c r="CP222" s="27"/>
      <c r="CQ222" s="27"/>
      <c r="CR222" s="27"/>
      <c r="CS222" s="27"/>
      <c r="CT222" s="27"/>
      <c r="CU222" s="27"/>
      <c r="CV222" s="27"/>
      <c r="CW222" s="27"/>
      <c r="CX222" s="27"/>
      <c r="CY222" s="27"/>
      <c r="CZ222" s="27"/>
      <c r="DA222" s="27"/>
      <c r="DB222" s="27"/>
      <c r="DC222" s="27"/>
      <c r="DD222" s="27"/>
      <c r="DE222" s="27"/>
      <c r="DF222" s="27"/>
      <c r="DG222" s="27"/>
      <c r="DH222" s="27"/>
      <c r="DI222" s="27"/>
      <c r="DJ222" s="27"/>
      <c r="DK222" s="27"/>
      <c r="DL222" s="27"/>
      <c r="DM222" s="27"/>
      <c r="DN222" s="27"/>
      <c r="DO222" s="27"/>
      <c r="DP222" s="27"/>
      <c r="DQ222" s="27"/>
      <c r="DR222" s="27"/>
      <c r="DS222" s="27"/>
      <c r="DT222" s="27"/>
      <c r="DU222" s="27"/>
      <c r="DV222" s="27"/>
      <c r="DW222" s="27"/>
      <c r="DX222" s="27"/>
      <c r="DY222" s="27"/>
      <c r="DZ222" s="27"/>
    </row>
    <row r="223" spans="1:130">
      <c r="A223" s="18">
        <f t="shared" si="8"/>
        <v>62</v>
      </c>
      <c r="B223" s="18" t="s">
        <v>9</v>
      </c>
      <c r="C223" s="116" t="s">
        <v>513</v>
      </c>
      <c r="D223" s="196"/>
      <c r="E223" s="196"/>
      <c r="F223" s="196"/>
      <c r="G223" s="486"/>
      <c r="H223" s="114" t="s">
        <v>16</v>
      </c>
      <c r="I223" s="473" t="s">
        <v>1154</v>
      </c>
      <c r="J223" s="115"/>
      <c r="K223" s="296"/>
      <c r="L223" s="27"/>
      <c r="M223" s="27"/>
      <c r="N223" s="27"/>
      <c r="O223" s="27"/>
      <c r="P223" s="27"/>
      <c r="Q223" s="27"/>
      <c r="R223" s="27"/>
      <c r="S223" s="27"/>
      <c r="T223" s="27"/>
      <c r="U223" s="27"/>
      <c r="V223" s="27"/>
      <c r="W223" s="27"/>
      <c r="X223" s="27"/>
      <c r="Y223" s="27"/>
      <c r="Z223" s="27"/>
      <c r="AA223" s="27"/>
      <c r="AB223" s="27"/>
      <c r="AC223" s="27"/>
      <c r="AD223" s="27"/>
      <c r="AE223" s="27"/>
      <c r="AF223" s="27"/>
      <c r="AG223" s="27"/>
      <c r="AH223" s="27"/>
      <c r="AI223" s="27"/>
      <c r="AJ223" s="27"/>
      <c r="AK223" s="27"/>
      <c r="AL223" s="27"/>
      <c r="AM223" s="27"/>
      <c r="AN223" s="27"/>
      <c r="AO223" s="27"/>
      <c r="AP223" s="27"/>
      <c r="AQ223" s="27"/>
      <c r="AR223" s="27"/>
      <c r="AS223" s="27"/>
      <c r="AT223" s="27"/>
      <c r="AU223" s="27"/>
      <c r="AV223" s="27"/>
      <c r="AW223" s="27"/>
      <c r="AX223" s="27"/>
      <c r="AY223" s="27"/>
      <c r="AZ223" s="27"/>
      <c r="BA223" s="27"/>
      <c r="BB223" s="27"/>
      <c r="BC223" s="27"/>
      <c r="BD223" s="27"/>
      <c r="BE223" s="27"/>
      <c r="BF223" s="27"/>
      <c r="BG223" s="27"/>
      <c r="BH223" s="27"/>
      <c r="BI223" s="27"/>
      <c r="BJ223" s="27"/>
      <c r="BK223" s="27"/>
      <c r="BL223" s="27"/>
      <c r="BM223" s="27"/>
      <c r="BN223" s="27"/>
      <c r="BO223" s="27"/>
      <c r="BP223" s="27"/>
      <c r="BQ223" s="27"/>
      <c r="BR223" s="27"/>
      <c r="BS223" s="27"/>
      <c r="BT223" s="27"/>
      <c r="BU223" s="27"/>
      <c r="BV223" s="27"/>
      <c r="BW223" s="27"/>
      <c r="BX223" s="27"/>
      <c r="BY223" s="27"/>
      <c r="BZ223" s="27"/>
      <c r="CA223" s="27"/>
      <c r="CB223" s="27"/>
      <c r="CC223" s="27"/>
      <c r="CD223" s="27"/>
      <c r="CE223" s="27"/>
      <c r="CF223" s="27"/>
      <c r="CG223" s="27"/>
      <c r="CH223" s="27"/>
      <c r="CI223" s="27"/>
      <c r="CJ223" s="27"/>
      <c r="CK223" s="27"/>
      <c r="CL223" s="27"/>
      <c r="CM223" s="27"/>
      <c r="CN223" s="27"/>
      <c r="CO223" s="27"/>
      <c r="CP223" s="27"/>
      <c r="CQ223" s="27"/>
      <c r="CR223" s="27"/>
      <c r="CS223" s="27"/>
      <c r="CT223" s="27"/>
      <c r="CU223" s="27"/>
      <c r="CV223" s="27"/>
      <c r="CW223" s="27"/>
      <c r="CX223" s="27"/>
      <c r="CY223" s="27"/>
      <c r="CZ223" s="27"/>
      <c r="DA223" s="27"/>
      <c r="DB223" s="27"/>
      <c r="DC223" s="27"/>
      <c r="DD223" s="27"/>
      <c r="DE223" s="27"/>
      <c r="DF223" s="27"/>
      <c r="DG223" s="27"/>
      <c r="DH223" s="27"/>
      <c r="DI223" s="27"/>
      <c r="DJ223" s="27"/>
      <c r="DK223" s="27"/>
      <c r="DL223" s="27"/>
      <c r="DM223" s="27"/>
      <c r="DN223" s="27"/>
      <c r="DO223" s="27"/>
      <c r="DP223" s="27"/>
      <c r="DQ223" s="27"/>
      <c r="DR223" s="27"/>
      <c r="DS223" s="27"/>
      <c r="DT223" s="27"/>
      <c r="DU223" s="27"/>
      <c r="DV223" s="27"/>
      <c r="DW223" s="27"/>
      <c r="DX223" s="27"/>
      <c r="DY223" s="27"/>
      <c r="DZ223" s="27"/>
    </row>
    <row r="224" spans="1:130" outlineLevel="1">
      <c r="A224" s="18">
        <f t="shared" si="8"/>
        <v>62</v>
      </c>
      <c r="B224" s="18" t="s">
        <v>9</v>
      </c>
      <c r="C224" s="116" t="s">
        <v>513</v>
      </c>
      <c r="D224" s="196"/>
      <c r="E224" s="196"/>
      <c r="F224" s="196"/>
      <c r="G224" s="486" t="s">
        <v>1555</v>
      </c>
      <c r="H224" s="18" t="s">
        <v>10</v>
      </c>
      <c r="I224" s="116" t="s">
        <v>1379</v>
      </c>
      <c r="J224" s="115"/>
      <c r="K224" s="296"/>
      <c r="L224" s="27"/>
      <c r="M224" s="27"/>
      <c r="N224" s="27"/>
      <c r="O224" s="27"/>
      <c r="P224" s="27"/>
      <c r="Q224" s="27"/>
      <c r="R224" s="27"/>
      <c r="S224" s="27"/>
      <c r="T224" s="27"/>
      <c r="U224" s="27"/>
      <c r="V224" s="27"/>
      <c r="W224" s="27"/>
      <c r="X224" s="27"/>
      <c r="Y224" s="27"/>
      <c r="Z224" s="27"/>
      <c r="AA224" s="27"/>
      <c r="AB224" s="27"/>
      <c r="AC224" s="27"/>
      <c r="AD224" s="27"/>
      <c r="AE224" s="27"/>
      <c r="AF224" s="27"/>
      <c r="AG224" s="27"/>
      <c r="AH224" s="27"/>
      <c r="AI224" s="27"/>
      <c r="AJ224" s="27"/>
      <c r="AK224" s="27"/>
      <c r="AL224" s="27"/>
      <c r="AM224" s="27"/>
      <c r="AN224" s="27"/>
      <c r="AO224" s="27"/>
      <c r="AP224" s="27"/>
      <c r="AQ224" s="27"/>
      <c r="AR224" s="27"/>
      <c r="AS224" s="27"/>
      <c r="AT224" s="27"/>
      <c r="AU224" s="27"/>
      <c r="AV224" s="27"/>
      <c r="AW224" s="27"/>
      <c r="AX224" s="27"/>
      <c r="AY224" s="27"/>
      <c r="AZ224" s="27"/>
      <c r="BA224" s="27"/>
      <c r="BB224" s="27"/>
      <c r="BC224" s="27"/>
      <c r="BD224" s="27"/>
      <c r="BE224" s="27"/>
      <c r="BF224" s="27"/>
      <c r="BG224" s="27"/>
      <c r="BH224" s="27"/>
      <c r="BI224" s="27"/>
      <c r="BJ224" s="27"/>
      <c r="BK224" s="27"/>
      <c r="BL224" s="27"/>
      <c r="BM224" s="27"/>
      <c r="BN224" s="27"/>
      <c r="BO224" s="27"/>
      <c r="BP224" s="27"/>
      <c r="BQ224" s="27"/>
      <c r="BR224" s="27"/>
      <c r="BS224" s="27"/>
      <c r="BT224" s="27"/>
      <c r="BU224" s="27"/>
      <c r="BV224" s="27"/>
      <c r="BW224" s="27"/>
      <c r="BX224" s="27"/>
      <c r="BY224" s="27"/>
      <c r="BZ224" s="27"/>
      <c r="CA224" s="27"/>
      <c r="CB224" s="27"/>
      <c r="CC224" s="27"/>
      <c r="CD224" s="27"/>
      <c r="CE224" s="27"/>
      <c r="CF224" s="27"/>
      <c r="CG224" s="27"/>
      <c r="CH224" s="27"/>
      <c r="CI224" s="27"/>
      <c r="CJ224" s="27"/>
      <c r="CK224" s="27"/>
      <c r="CL224" s="27"/>
      <c r="CM224" s="27"/>
      <c r="CN224" s="27"/>
      <c r="CO224" s="27"/>
      <c r="CP224" s="27"/>
      <c r="CQ224" s="27"/>
      <c r="CR224" s="27"/>
      <c r="CS224" s="27"/>
      <c r="CT224" s="27"/>
      <c r="CU224" s="27"/>
      <c r="CV224" s="27"/>
      <c r="CW224" s="27"/>
      <c r="CX224" s="27"/>
      <c r="CY224" s="27"/>
      <c r="CZ224" s="27"/>
      <c r="DA224" s="27"/>
      <c r="DB224" s="27"/>
      <c r="DC224" s="27"/>
      <c r="DD224" s="27"/>
      <c r="DE224" s="27"/>
      <c r="DF224" s="27"/>
      <c r="DG224" s="27"/>
      <c r="DH224" s="27"/>
      <c r="DI224" s="27"/>
      <c r="DJ224" s="27"/>
      <c r="DK224" s="27"/>
      <c r="DL224" s="27"/>
      <c r="DM224" s="27"/>
      <c r="DN224" s="27"/>
      <c r="DO224" s="27"/>
      <c r="DP224" s="27"/>
      <c r="DQ224" s="27"/>
      <c r="DR224" s="27"/>
      <c r="DS224" s="27"/>
      <c r="DT224" s="27"/>
      <c r="DU224" s="27"/>
      <c r="DV224" s="27"/>
      <c r="DW224" s="27"/>
      <c r="DX224" s="27"/>
      <c r="DY224" s="27"/>
      <c r="DZ224" s="27"/>
    </row>
    <row r="225" spans="1:130" outlineLevel="1">
      <c r="A225" s="18">
        <f t="shared" si="8"/>
        <v>62</v>
      </c>
      <c r="B225" s="18" t="s">
        <v>9</v>
      </c>
      <c r="C225" s="116" t="s">
        <v>513</v>
      </c>
      <c r="D225" s="196"/>
      <c r="E225" s="196"/>
      <c r="F225" s="196"/>
      <c r="G225" s="486" t="s">
        <v>1556</v>
      </c>
      <c r="H225" s="18" t="s">
        <v>10</v>
      </c>
      <c r="I225" s="116" t="s">
        <v>1380</v>
      </c>
      <c r="J225" s="115"/>
      <c r="K225" s="296"/>
      <c r="L225" s="27"/>
      <c r="M225" s="27"/>
      <c r="N225" s="27"/>
      <c r="O225" s="27"/>
      <c r="P225" s="27"/>
      <c r="Q225" s="27"/>
      <c r="R225" s="27"/>
      <c r="S225" s="27"/>
      <c r="T225" s="27"/>
      <c r="U225" s="27"/>
      <c r="V225" s="27"/>
      <c r="W225" s="27"/>
      <c r="X225" s="27"/>
      <c r="Y225" s="27"/>
      <c r="Z225" s="27"/>
      <c r="AA225" s="27"/>
      <c r="AB225" s="27"/>
      <c r="AC225" s="27"/>
      <c r="AD225" s="27"/>
      <c r="AE225" s="27"/>
      <c r="AF225" s="27"/>
      <c r="AG225" s="27"/>
      <c r="AH225" s="27"/>
      <c r="AI225" s="27"/>
      <c r="AJ225" s="27"/>
      <c r="AK225" s="27"/>
      <c r="AL225" s="27"/>
      <c r="AM225" s="27"/>
      <c r="AN225" s="27"/>
      <c r="AO225" s="27"/>
      <c r="AP225" s="27"/>
      <c r="AQ225" s="27"/>
      <c r="AR225" s="27"/>
      <c r="AS225" s="27"/>
      <c r="AT225" s="27"/>
      <c r="AU225" s="27"/>
      <c r="AV225" s="27"/>
      <c r="AW225" s="27"/>
      <c r="AX225" s="27"/>
      <c r="AY225" s="27"/>
      <c r="AZ225" s="27"/>
      <c r="BA225" s="27"/>
      <c r="BB225" s="27"/>
      <c r="BC225" s="27"/>
      <c r="BD225" s="27"/>
      <c r="BE225" s="27"/>
      <c r="BF225" s="27"/>
      <c r="BG225" s="27"/>
      <c r="BH225" s="27"/>
      <c r="BI225" s="27"/>
      <c r="BJ225" s="27"/>
      <c r="BK225" s="27"/>
      <c r="BL225" s="27"/>
      <c r="BM225" s="27"/>
      <c r="BN225" s="27"/>
      <c r="BO225" s="27"/>
      <c r="BP225" s="27"/>
      <c r="BQ225" s="27"/>
      <c r="BR225" s="27"/>
      <c r="BS225" s="27"/>
      <c r="BT225" s="27"/>
      <c r="BU225" s="27"/>
      <c r="BV225" s="27"/>
      <c r="BW225" s="27"/>
      <c r="BX225" s="27"/>
      <c r="BY225" s="27"/>
      <c r="BZ225" s="27"/>
      <c r="CA225" s="27"/>
      <c r="CB225" s="27"/>
      <c r="CC225" s="27"/>
      <c r="CD225" s="27"/>
      <c r="CE225" s="27"/>
      <c r="CF225" s="27"/>
      <c r="CG225" s="27"/>
      <c r="CH225" s="27"/>
      <c r="CI225" s="27"/>
      <c r="CJ225" s="27"/>
      <c r="CK225" s="27"/>
      <c r="CL225" s="27"/>
      <c r="CM225" s="27"/>
      <c r="CN225" s="27"/>
      <c r="CO225" s="27"/>
      <c r="CP225" s="27"/>
      <c r="CQ225" s="27"/>
      <c r="CR225" s="27"/>
      <c r="CS225" s="27"/>
      <c r="CT225" s="27"/>
      <c r="CU225" s="27"/>
      <c r="CV225" s="27"/>
      <c r="CW225" s="27"/>
      <c r="CX225" s="27"/>
      <c r="CY225" s="27"/>
      <c r="CZ225" s="27"/>
      <c r="DA225" s="27"/>
      <c r="DB225" s="27"/>
      <c r="DC225" s="27"/>
      <c r="DD225" s="27"/>
      <c r="DE225" s="27"/>
      <c r="DF225" s="27"/>
      <c r="DG225" s="27"/>
      <c r="DH225" s="27"/>
      <c r="DI225" s="27"/>
      <c r="DJ225" s="27"/>
      <c r="DK225" s="27"/>
      <c r="DL225" s="27"/>
      <c r="DM225" s="27"/>
      <c r="DN225" s="27"/>
      <c r="DO225" s="27"/>
      <c r="DP225" s="27"/>
      <c r="DQ225" s="27"/>
      <c r="DR225" s="27"/>
      <c r="DS225" s="27"/>
      <c r="DT225" s="27"/>
      <c r="DU225" s="27"/>
      <c r="DV225" s="27"/>
      <c r="DW225" s="27"/>
      <c r="DX225" s="27"/>
      <c r="DY225" s="27"/>
      <c r="DZ225" s="27"/>
    </row>
    <row r="226" spans="1:130" outlineLevel="1">
      <c r="A226" s="18">
        <f t="shared" si="8"/>
        <v>62</v>
      </c>
      <c r="B226" s="18" t="s">
        <v>9</v>
      </c>
      <c r="C226" s="116" t="s">
        <v>513</v>
      </c>
      <c r="D226" s="196"/>
      <c r="E226" s="196"/>
      <c r="F226" s="196"/>
      <c r="G226" s="486"/>
      <c r="H226" s="18" t="s">
        <v>0</v>
      </c>
      <c r="I226" s="116" t="s">
        <v>199</v>
      </c>
      <c r="J226" s="115"/>
      <c r="K226" s="297" t="s">
        <v>387</v>
      </c>
      <c r="L226" s="27"/>
      <c r="M226" s="27"/>
      <c r="N226" s="27"/>
      <c r="O226" s="27"/>
      <c r="P226" s="27"/>
      <c r="Q226" s="27"/>
      <c r="R226" s="27"/>
      <c r="S226" s="27"/>
      <c r="T226" s="27"/>
      <c r="U226" s="27"/>
      <c r="V226" s="27"/>
      <c r="W226" s="27"/>
      <c r="X226" s="27"/>
      <c r="Y226" s="27"/>
      <c r="Z226" s="27"/>
      <c r="AA226" s="27"/>
      <c r="AB226" s="27"/>
      <c r="AC226" s="27"/>
      <c r="AD226" s="27"/>
      <c r="AE226" s="27"/>
      <c r="AF226" s="27"/>
      <c r="AG226" s="27"/>
      <c r="AH226" s="27"/>
      <c r="AI226" s="27"/>
      <c r="AJ226" s="27"/>
      <c r="AK226" s="27"/>
      <c r="AL226" s="27"/>
      <c r="AM226" s="27"/>
      <c r="AN226" s="27"/>
      <c r="AO226" s="27"/>
      <c r="AP226" s="27"/>
      <c r="AQ226" s="27"/>
      <c r="AR226" s="27"/>
      <c r="AS226" s="27"/>
      <c r="AT226" s="27"/>
      <c r="AU226" s="27"/>
      <c r="AV226" s="27"/>
      <c r="AW226" s="27"/>
      <c r="AX226" s="27"/>
      <c r="AY226" s="27"/>
      <c r="AZ226" s="27"/>
      <c r="BA226" s="27"/>
      <c r="BB226" s="27"/>
      <c r="BC226" s="27"/>
      <c r="BD226" s="27"/>
      <c r="BE226" s="27"/>
      <c r="BF226" s="27"/>
      <c r="BG226" s="27"/>
      <c r="BH226" s="27"/>
      <c r="BI226" s="27"/>
      <c r="BJ226" s="27"/>
      <c r="BK226" s="27"/>
      <c r="BL226" s="27"/>
      <c r="BM226" s="27"/>
      <c r="BN226" s="27"/>
      <c r="BO226" s="27"/>
      <c r="BP226" s="27"/>
      <c r="BQ226" s="27"/>
      <c r="BR226" s="27"/>
      <c r="BS226" s="27"/>
      <c r="BT226" s="27"/>
      <c r="BU226" s="27"/>
      <c r="BV226" s="27"/>
      <c r="BW226" s="27"/>
      <c r="BX226" s="27"/>
      <c r="BY226" s="27"/>
      <c r="BZ226" s="27"/>
      <c r="CA226" s="27"/>
      <c r="CB226" s="27"/>
      <c r="CC226" s="27"/>
      <c r="CD226" s="27"/>
      <c r="CE226" s="27"/>
      <c r="CF226" s="27"/>
      <c r="CG226" s="27"/>
      <c r="CH226" s="27"/>
      <c r="CI226" s="27"/>
      <c r="CJ226" s="27"/>
      <c r="CK226" s="27"/>
      <c r="CL226" s="27"/>
      <c r="CM226" s="27"/>
      <c r="CN226" s="27"/>
      <c r="CO226" s="27"/>
      <c r="CP226" s="27"/>
      <c r="CQ226" s="27"/>
      <c r="CR226" s="27"/>
      <c r="CS226" s="27"/>
      <c r="CT226" s="27"/>
      <c r="CU226" s="27"/>
      <c r="CV226" s="27"/>
      <c r="CW226" s="27"/>
      <c r="CX226" s="27"/>
      <c r="CY226" s="27"/>
      <c r="CZ226" s="27"/>
      <c r="DA226" s="27"/>
      <c r="DB226" s="27"/>
      <c r="DC226" s="27"/>
      <c r="DD226" s="27"/>
      <c r="DE226" s="27"/>
      <c r="DF226" s="27"/>
      <c r="DG226" s="27"/>
      <c r="DH226" s="27"/>
      <c r="DI226" s="27"/>
      <c r="DJ226" s="27"/>
      <c r="DK226" s="27"/>
      <c r="DL226" s="27"/>
      <c r="DM226" s="27"/>
      <c r="DN226" s="27"/>
      <c r="DO226" s="27"/>
      <c r="DP226" s="27"/>
      <c r="DQ226" s="27"/>
      <c r="DR226" s="27"/>
      <c r="DS226" s="27"/>
      <c r="DT226" s="27"/>
      <c r="DU226" s="27"/>
      <c r="DV226" s="27"/>
      <c r="DW226" s="27"/>
      <c r="DX226" s="27"/>
      <c r="DY226" s="27"/>
      <c r="DZ226" s="27"/>
    </row>
    <row r="227" spans="1:130" outlineLevel="1">
      <c r="A227" s="18">
        <f t="shared" si="8"/>
        <v>62</v>
      </c>
      <c r="B227" s="18" t="s">
        <v>9</v>
      </c>
      <c r="C227" s="116" t="s">
        <v>513</v>
      </c>
      <c r="D227" s="196"/>
      <c r="E227" s="196"/>
      <c r="F227" s="196"/>
      <c r="G227" s="486"/>
      <c r="H227" s="18" t="s">
        <v>9</v>
      </c>
      <c r="I227" s="116" t="s">
        <v>199</v>
      </c>
      <c r="J227" s="115"/>
      <c r="K227" s="297" t="s">
        <v>392</v>
      </c>
      <c r="L227" s="27"/>
      <c r="M227" s="27"/>
      <c r="N227" s="27"/>
      <c r="O227" s="27"/>
      <c r="P227" s="27"/>
      <c r="Q227" s="27"/>
      <c r="R227" s="27"/>
      <c r="S227" s="27"/>
      <c r="T227" s="27"/>
      <c r="U227" s="27"/>
      <c r="V227" s="27"/>
      <c r="W227" s="27"/>
      <c r="X227" s="27"/>
      <c r="Y227" s="27"/>
      <c r="Z227" s="27"/>
      <c r="AA227" s="27"/>
      <c r="AB227" s="27"/>
      <c r="AC227" s="27"/>
      <c r="AD227" s="27"/>
      <c r="AE227" s="27"/>
      <c r="AF227" s="27"/>
      <c r="AG227" s="27"/>
      <c r="AH227" s="27"/>
      <c r="AI227" s="27"/>
      <c r="AJ227" s="27"/>
      <c r="AK227" s="27"/>
      <c r="AL227" s="27"/>
      <c r="AM227" s="27"/>
      <c r="AN227" s="27"/>
      <c r="AO227" s="27"/>
      <c r="AP227" s="27"/>
      <c r="AQ227" s="27"/>
      <c r="AR227" s="27"/>
      <c r="AS227" s="27"/>
      <c r="AT227" s="27"/>
      <c r="AU227" s="27"/>
      <c r="AV227" s="27"/>
      <c r="AW227" s="27"/>
      <c r="AX227" s="27"/>
      <c r="AY227" s="27"/>
      <c r="AZ227" s="27"/>
      <c r="BA227" s="27"/>
      <c r="BB227" s="27"/>
      <c r="BC227" s="27"/>
      <c r="BD227" s="27"/>
      <c r="BE227" s="27"/>
      <c r="BF227" s="27"/>
      <c r="BG227" s="27"/>
      <c r="BH227" s="27"/>
      <c r="BI227" s="27"/>
      <c r="BJ227" s="27"/>
      <c r="BK227" s="27"/>
      <c r="BL227" s="27"/>
      <c r="BM227" s="27"/>
      <c r="BN227" s="27"/>
      <c r="BO227" s="27"/>
      <c r="BP227" s="27"/>
      <c r="BQ227" s="27"/>
      <c r="BR227" s="27"/>
      <c r="BS227" s="27"/>
      <c r="BT227" s="27"/>
      <c r="BU227" s="27"/>
      <c r="BV227" s="27"/>
      <c r="BW227" s="27"/>
      <c r="BX227" s="27"/>
      <c r="BY227" s="27"/>
      <c r="BZ227" s="27"/>
      <c r="CA227" s="27"/>
      <c r="CB227" s="27"/>
      <c r="CC227" s="27"/>
      <c r="CD227" s="27"/>
      <c r="CE227" s="27"/>
      <c r="CF227" s="27"/>
      <c r="CG227" s="27"/>
      <c r="CH227" s="27"/>
      <c r="CI227" s="27"/>
      <c r="CJ227" s="27"/>
      <c r="CK227" s="27"/>
      <c r="CL227" s="27"/>
      <c r="CM227" s="27"/>
      <c r="CN227" s="27"/>
      <c r="CO227" s="27"/>
      <c r="CP227" s="27"/>
      <c r="CQ227" s="27"/>
      <c r="CR227" s="27"/>
      <c r="CS227" s="27"/>
      <c r="CT227" s="27"/>
      <c r="CU227" s="27"/>
      <c r="CV227" s="27"/>
      <c r="CW227" s="27"/>
      <c r="CX227" s="27"/>
      <c r="CY227" s="27"/>
      <c r="CZ227" s="27"/>
      <c r="DA227" s="27"/>
      <c r="DB227" s="27"/>
      <c r="DC227" s="27"/>
      <c r="DD227" s="27"/>
      <c r="DE227" s="27"/>
      <c r="DF227" s="27"/>
      <c r="DG227" s="27"/>
      <c r="DH227" s="27"/>
      <c r="DI227" s="27"/>
      <c r="DJ227" s="27"/>
      <c r="DK227" s="27"/>
      <c r="DL227" s="27"/>
      <c r="DM227" s="27"/>
      <c r="DN227" s="27"/>
      <c r="DO227" s="27"/>
      <c r="DP227" s="27"/>
      <c r="DQ227" s="27"/>
      <c r="DR227" s="27"/>
      <c r="DS227" s="27"/>
      <c r="DT227" s="27"/>
      <c r="DU227" s="27"/>
      <c r="DV227" s="27"/>
      <c r="DW227" s="27"/>
      <c r="DX227" s="27"/>
      <c r="DY227" s="27"/>
      <c r="DZ227" s="27"/>
    </row>
    <row r="228" spans="1:130" outlineLevel="1">
      <c r="A228" s="18">
        <f t="shared" si="8"/>
        <v>62</v>
      </c>
      <c r="B228" s="18" t="s">
        <v>9</v>
      </c>
      <c r="C228" s="116" t="s">
        <v>513</v>
      </c>
      <c r="D228" s="196"/>
      <c r="E228" s="196"/>
      <c r="F228" s="196"/>
      <c r="G228" s="486"/>
      <c r="H228" s="18" t="s">
        <v>0</v>
      </c>
      <c r="I228" s="116" t="s">
        <v>566</v>
      </c>
      <c r="J228" s="115"/>
      <c r="K228" s="297" t="s">
        <v>387</v>
      </c>
      <c r="L228" s="27"/>
      <c r="M228" s="27"/>
      <c r="N228" s="27"/>
      <c r="O228" s="27"/>
      <c r="P228" s="27"/>
      <c r="Q228" s="27"/>
      <c r="R228" s="27"/>
      <c r="S228" s="27"/>
      <c r="T228" s="27"/>
      <c r="U228" s="27"/>
      <c r="V228" s="27"/>
      <c r="W228" s="27"/>
      <c r="X228" s="27"/>
      <c r="Y228" s="27"/>
      <c r="Z228" s="27"/>
      <c r="AA228" s="27"/>
      <c r="AB228" s="27"/>
      <c r="AC228" s="27"/>
      <c r="AD228" s="27"/>
      <c r="AE228" s="27"/>
      <c r="AF228" s="27"/>
      <c r="AG228" s="27"/>
      <c r="AH228" s="27"/>
      <c r="AI228" s="27"/>
      <c r="AJ228" s="27"/>
      <c r="AK228" s="27"/>
      <c r="AL228" s="27"/>
      <c r="AM228" s="27"/>
      <c r="AN228" s="27"/>
      <c r="AO228" s="27"/>
      <c r="AP228" s="27"/>
      <c r="AQ228" s="27"/>
      <c r="AR228" s="27"/>
      <c r="AS228" s="27"/>
      <c r="AT228" s="27"/>
      <c r="AU228" s="27"/>
      <c r="AV228" s="27"/>
      <c r="AW228" s="27"/>
      <c r="AX228" s="27"/>
      <c r="AY228" s="27"/>
      <c r="AZ228" s="27"/>
      <c r="BA228" s="27"/>
      <c r="BB228" s="27"/>
      <c r="BC228" s="27"/>
      <c r="BD228" s="27"/>
      <c r="BE228" s="27"/>
      <c r="BF228" s="27"/>
      <c r="BG228" s="27"/>
      <c r="BH228" s="27"/>
      <c r="BI228" s="27"/>
      <c r="BJ228" s="27"/>
      <c r="BK228" s="27"/>
      <c r="BL228" s="27"/>
      <c r="BM228" s="27"/>
      <c r="BN228" s="27"/>
      <c r="BO228" s="27"/>
      <c r="BP228" s="27"/>
      <c r="BQ228" s="27"/>
      <c r="BR228" s="27"/>
      <c r="BS228" s="27"/>
      <c r="BT228" s="27"/>
      <c r="BU228" s="27"/>
      <c r="BV228" s="27"/>
      <c r="BW228" s="27"/>
      <c r="BX228" s="27"/>
      <c r="BY228" s="27"/>
      <c r="BZ228" s="27"/>
      <c r="CA228" s="27"/>
      <c r="CB228" s="27"/>
      <c r="CC228" s="27"/>
      <c r="CD228" s="27"/>
      <c r="CE228" s="27"/>
      <c r="CF228" s="27"/>
      <c r="CG228" s="27"/>
      <c r="CH228" s="27"/>
      <c r="CI228" s="27"/>
      <c r="CJ228" s="27"/>
      <c r="CK228" s="27"/>
      <c r="CL228" s="27"/>
      <c r="CM228" s="27"/>
      <c r="CN228" s="27"/>
      <c r="CO228" s="27"/>
      <c r="CP228" s="27"/>
      <c r="CQ228" s="27"/>
      <c r="CR228" s="27"/>
      <c r="CS228" s="27"/>
      <c r="CT228" s="27"/>
      <c r="CU228" s="27"/>
      <c r="CV228" s="27"/>
      <c r="CW228" s="27"/>
      <c r="CX228" s="27"/>
      <c r="CY228" s="27"/>
      <c r="CZ228" s="27"/>
      <c r="DA228" s="27"/>
      <c r="DB228" s="27"/>
      <c r="DC228" s="27"/>
      <c r="DD228" s="27"/>
      <c r="DE228" s="27"/>
      <c r="DF228" s="27"/>
      <c r="DG228" s="27"/>
      <c r="DH228" s="27"/>
      <c r="DI228" s="27"/>
      <c r="DJ228" s="27"/>
      <c r="DK228" s="27"/>
      <c r="DL228" s="27"/>
      <c r="DM228" s="27"/>
      <c r="DN228" s="27"/>
      <c r="DO228" s="27"/>
      <c r="DP228" s="27"/>
      <c r="DQ228" s="27"/>
      <c r="DR228" s="27"/>
      <c r="DS228" s="27"/>
      <c r="DT228" s="27"/>
      <c r="DU228" s="27"/>
      <c r="DV228" s="27"/>
      <c r="DW228" s="27"/>
      <c r="DX228" s="27"/>
      <c r="DY228" s="27"/>
      <c r="DZ228" s="27"/>
    </row>
    <row r="229" spans="1:130" outlineLevel="1">
      <c r="A229" s="18">
        <f t="shared" si="8"/>
        <v>62</v>
      </c>
      <c r="B229" s="18" t="s">
        <v>9</v>
      </c>
      <c r="C229" s="116" t="s">
        <v>513</v>
      </c>
      <c r="D229" s="196"/>
      <c r="E229" s="196"/>
      <c r="F229" s="196"/>
      <c r="G229" s="486"/>
      <c r="H229" s="18" t="s">
        <v>0</v>
      </c>
      <c r="I229" s="116" t="s">
        <v>198</v>
      </c>
      <c r="J229" s="115"/>
      <c r="K229" s="297" t="s">
        <v>399</v>
      </c>
      <c r="L229" s="27"/>
      <c r="M229" s="27"/>
      <c r="N229" s="27"/>
      <c r="O229" s="27"/>
      <c r="P229" s="27"/>
      <c r="Q229" s="27"/>
      <c r="R229" s="27"/>
      <c r="S229" s="27"/>
      <c r="T229" s="27"/>
      <c r="U229" s="27"/>
      <c r="V229" s="27"/>
      <c r="W229" s="27"/>
      <c r="X229" s="27"/>
      <c r="Y229" s="27"/>
      <c r="Z229" s="27"/>
      <c r="AA229" s="27"/>
      <c r="AB229" s="27"/>
      <c r="AC229" s="27"/>
      <c r="AD229" s="27"/>
      <c r="AE229" s="27"/>
      <c r="AF229" s="27"/>
      <c r="AG229" s="27"/>
      <c r="AH229" s="27"/>
      <c r="AI229" s="27"/>
      <c r="AJ229" s="27"/>
      <c r="AK229" s="27"/>
      <c r="AL229" s="27"/>
      <c r="AM229" s="27"/>
      <c r="AN229" s="27"/>
      <c r="AO229" s="27"/>
      <c r="AP229" s="27"/>
      <c r="AQ229" s="27"/>
      <c r="AR229" s="27"/>
      <c r="AS229" s="27"/>
      <c r="AT229" s="27"/>
      <c r="AU229" s="27"/>
      <c r="AV229" s="27"/>
      <c r="AW229" s="27"/>
      <c r="AX229" s="27"/>
      <c r="AY229" s="27"/>
      <c r="AZ229" s="27"/>
      <c r="BA229" s="27"/>
      <c r="BB229" s="27"/>
      <c r="BC229" s="27"/>
      <c r="BD229" s="27"/>
      <c r="BE229" s="27"/>
      <c r="BF229" s="27"/>
      <c r="BG229" s="27"/>
      <c r="BH229" s="27"/>
      <c r="BI229" s="27"/>
      <c r="BJ229" s="27"/>
      <c r="BK229" s="27"/>
      <c r="BL229" s="27"/>
      <c r="BM229" s="27"/>
      <c r="BN229" s="27"/>
      <c r="BO229" s="27"/>
      <c r="BP229" s="27"/>
      <c r="BQ229" s="27"/>
      <c r="BR229" s="27"/>
      <c r="BS229" s="27"/>
      <c r="BT229" s="27"/>
      <c r="BU229" s="27"/>
      <c r="BV229" s="27"/>
      <c r="BW229" s="27"/>
      <c r="BX229" s="27"/>
      <c r="BY229" s="27"/>
      <c r="BZ229" s="27"/>
      <c r="CA229" s="27"/>
      <c r="CB229" s="27"/>
      <c r="CC229" s="27"/>
      <c r="CD229" s="27"/>
      <c r="CE229" s="27"/>
      <c r="CF229" s="27"/>
      <c r="CG229" s="27"/>
      <c r="CH229" s="27"/>
      <c r="CI229" s="27"/>
      <c r="CJ229" s="27"/>
      <c r="CK229" s="27"/>
      <c r="CL229" s="27"/>
      <c r="CM229" s="27"/>
      <c r="CN229" s="27"/>
      <c r="CO229" s="27"/>
      <c r="CP229" s="27"/>
      <c r="CQ229" s="27"/>
      <c r="CR229" s="27"/>
      <c r="CS229" s="27"/>
      <c r="CT229" s="27"/>
      <c r="CU229" s="27"/>
      <c r="CV229" s="27"/>
      <c r="CW229" s="27"/>
      <c r="CX229" s="27"/>
      <c r="CY229" s="27"/>
      <c r="CZ229" s="27"/>
      <c r="DA229" s="27"/>
      <c r="DB229" s="27"/>
      <c r="DC229" s="27"/>
      <c r="DD229" s="27"/>
      <c r="DE229" s="27"/>
      <c r="DF229" s="27"/>
      <c r="DG229" s="27"/>
      <c r="DH229" s="27"/>
      <c r="DI229" s="27"/>
      <c r="DJ229" s="27"/>
      <c r="DK229" s="27"/>
      <c r="DL229" s="27"/>
      <c r="DM229" s="27"/>
      <c r="DN229" s="27"/>
      <c r="DO229" s="27"/>
      <c r="DP229" s="27"/>
      <c r="DQ229" s="27"/>
      <c r="DR229" s="27"/>
      <c r="DS229" s="27"/>
      <c r="DT229" s="27"/>
      <c r="DU229" s="27"/>
      <c r="DV229" s="27"/>
      <c r="DW229" s="27"/>
      <c r="DX229" s="27"/>
      <c r="DY229" s="27"/>
      <c r="DZ229" s="27"/>
    </row>
    <row r="230" spans="1:130" outlineLevel="1">
      <c r="A230" s="18">
        <f t="shared" si="8"/>
        <v>62</v>
      </c>
      <c r="B230" s="18" t="s">
        <v>9</v>
      </c>
      <c r="C230" s="116" t="s">
        <v>513</v>
      </c>
      <c r="D230" s="196"/>
      <c r="E230" s="196"/>
      <c r="F230" s="196"/>
      <c r="G230" s="486"/>
      <c r="H230" s="18" t="s">
        <v>9</v>
      </c>
      <c r="I230" s="116" t="s">
        <v>198</v>
      </c>
      <c r="J230" s="115"/>
      <c r="K230" s="297" t="s">
        <v>393</v>
      </c>
      <c r="L230" s="27"/>
      <c r="M230" s="27"/>
      <c r="N230" s="27"/>
      <c r="O230" s="27"/>
      <c r="P230" s="27"/>
      <c r="Q230" s="27"/>
      <c r="R230" s="27"/>
      <c r="S230" s="27"/>
      <c r="T230" s="27"/>
      <c r="U230" s="27"/>
      <c r="V230" s="27"/>
      <c r="W230" s="27"/>
      <c r="X230" s="27"/>
      <c r="Y230" s="27"/>
      <c r="Z230" s="27"/>
      <c r="AA230" s="27"/>
      <c r="AB230" s="27"/>
      <c r="AC230" s="27"/>
      <c r="AD230" s="27"/>
      <c r="AE230" s="27"/>
      <c r="AF230" s="27"/>
      <c r="AG230" s="27"/>
      <c r="AH230" s="27"/>
      <c r="AI230" s="27"/>
      <c r="AJ230" s="27"/>
      <c r="AK230" s="27"/>
      <c r="AL230" s="27"/>
      <c r="AM230" s="27"/>
      <c r="AN230" s="27"/>
      <c r="AO230" s="27"/>
      <c r="AP230" s="27"/>
      <c r="AQ230" s="27"/>
      <c r="AR230" s="27"/>
      <c r="AS230" s="27"/>
      <c r="AT230" s="27"/>
      <c r="AU230" s="27"/>
      <c r="AV230" s="27"/>
      <c r="AW230" s="27"/>
      <c r="AX230" s="27"/>
      <c r="AY230" s="27"/>
      <c r="AZ230" s="27"/>
      <c r="BA230" s="27"/>
      <c r="BB230" s="27"/>
      <c r="BC230" s="27"/>
      <c r="BD230" s="27"/>
      <c r="BE230" s="27"/>
      <c r="BF230" s="27"/>
      <c r="BG230" s="27"/>
      <c r="BH230" s="27"/>
      <c r="BI230" s="27"/>
      <c r="BJ230" s="27"/>
      <c r="BK230" s="27"/>
      <c r="BL230" s="27"/>
      <c r="BM230" s="27"/>
      <c r="BN230" s="27"/>
      <c r="BO230" s="27"/>
      <c r="BP230" s="27"/>
      <c r="BQ230" s="27"/>
      <c r="BR230" s="27"/>
      <c r="BS230" s="27"/>
      <c r="BT230" s="27"/>
      <c r="BU230" s="27"/>
      <c r="BV230" s="27"/>
      <c r="BW230" s="27"/>
      <c r="BX230" s="27"/>
      <c r="BY230" s="27"/>
      <c r="BZ230" s="27"/>
      <c r="CA230" s="27"/>
      <c r="CB230" s="27"/>
      <c r="CC230" s="27"/>
      <c r="CD230" s="27"/>
      <c r="CE230" s="27"/>
      <c r="CF230" s="27"/>
      <c r="CG230" s="27"/>
      <c r="CH230" s="27"/>
      <c r="CI230" s="27"/>
      <c r="CJ230" s="27"/>
      <c r="CK230" s="27"/>
      <c r="CL230" s="27"/>
      <c r="CM230" s="27"/>
      <c r="CN230" s="27"/>
      <c r="CO230" s="27"/>
      <c r="CP230" s="27"/>
      <c r="CQ230" s="27"/>
      <c r="CR230" s="27"/>
      <c r="CS230" s="27"/>
      <c r="CT230" s="27"/>
      <c r="CU230" s="27"/>
      <c r="CV230" s="27"/>
      <c r="CW230" s="27"/>
      <c r="CX230" s="27"/>
      <c r="CY230" s="27"/>
      <c r="CZ230" s="27"/>
      <c r="DA230" s="27"/>
      <c r="DB230" s="27"/>
      <c r="DC230" s="27"/>
      <c r="DD230" s="27"/>
      <c r="DE230" s="27"/>
      <c r="DF230" s="27"/>
      <c r="DG230" s="27"/>
      <c r="DH230" s="27"/>
      <c r="DI230" s="27"/>
      <c r="DJ230" s="27"/>
      <c r="DK230" s="27"/>
      <c r="DL230" s="27"/>
      <c r="DM230" s="27"/>
      <c r="DN230" s="27"/>
      <c r="DO230" s="27"/>
      <c r="DP230" s="27"/>
      <c r="DQ230" s="27"/>
      <c r="DR230" s="27"/>
      <c r="DS230" s="27"/>
      <c r="DT230" s="27"/>
      <c r="DU230" s="27"/>
      <c r="DV230" s="27"/>
      <c r="DW230" s="27"/>
      <c r="DX230" s="27"/>
      <c r="DY230" s="27"/>
      <c r="DZ230" s="27"/>
    </row>
    <row r="231" spans="1:130" outlineLevel="1">
      <c r="A231" s="18">
        <f t="shared" si="8"/>
        <v>62</v>
      </c>
      <c r="B231" s="18" t="s">
        <v>9</v>
      </c>
      <c r="C231" s="116" t="s">
        <v>513</v>
      </c>
      <c r="D231" s="196"/>
      <c r="E231" s="196"/>
      <c r="F231" s="196"/>
      <c r="G231" s="486"/>
      <c r="H231" s="18" t="s">
        <v>10</v>
      </c>
      <c r="I231" s="116" t="s">
        <v>69</v>
      </c>
      <c r="J231" s="115"/>
      <c r="K231" s="297"/>
      <c r="L231" s="27"/>
      <c r="M231" s="27"/>
      <c r="N231" s="27"/>
      <c r="O231" s="27"/>
      <c r="P231" s="27"/>
      <c r="Q231" s="27"/>
      <c r="R231" s="27"/>
      <c r="S231" s="27"/>
      <c r="T231" s="27"/>
      <c r="U231" s="27"/>
      <c r="V231" s="27"/>
      <c r="W231" s="27"/>
      <c r="X231" s="27"/>
      <c r="Y231" s="27"/>
      <c r="Z231" s="27"/>
      <c r="AA231" s="27"/>
      <c r="AB231" s="27"/>
      <c r="AC231" s="27"/>
      <c r="AD231" s="27"/>
      <c r="AE231" s="27"/>
      <c r="AF231" s="27"/>
      <c r="AG231" s="27"/>
      <c r="AH231" s="27"/>
      <c r="AI231" s="27"/>
      <c r="AJ231" s="27"/>
      <c r="AK231" s="27"/>
      <c r="AL231" s="27"/>
      <c r="AM231" s="27"/>
      <c r="AN231" s="27"/>
      <c r="AO231" s="27"/>
      <c r="AP231" s="27"/>
      <c r="AQ231" s="27"/>
      <c r="AR231" s="27"/>
      <c r="AS231" s="27"/>
      <c r="AT231" s="27"/>
      <c r="AU231" s="27"/>
      <c r="AV231" s="27"/>
      <c r="AW231" s="27"/>
      <c r="AX231" s="27"/>
      <c r="AY231" s="27"/>
      <c r="AZ231" s="27"/>
      <c r="BA231" s="27"/>
      <c r="BB231" s="27"/>
      <c r="BC231" s="27"/>
      <c r="BD231" s="27"/>
      <c r="BE231" s="27"/>
      <c r="BF231" s="27"/>
      <c r="BG231" s="27"/>
      <c r="BH231" s="27"/>
      <c r="BI231" s="27"/>
      <c r="BJ231" s="27"/>
      <c r="BK231" s="27"/>
      <c r="BL231" s="27"/>
      <c r="BM231" s="27"/>
      <c r="BN231" s="27"/>
      <c r="BO231" s="27"/>
      <c r="BP231" s="27"/>
      <c r="BQ231" s="27"/>
      <c r="BR231" s="27"/>
      <c r="BS231" s="27"/>
      <c r="BT231" s="27"/>
      <c r="BU231" s="27"/>
      <c r="BV231" s="27"/>
      <c r="BW231" s="27"/>
      <c r="BX231" s="27"/>
      <c r="BY231" s="27"/>
      <c r="BZ231" s="27"/>
      <c r="CA231" s="27"/>
      <c r="CB231" s="27"/>
      <c r="CC231" s="27"/>
      <c r="CD231" s="27"/>
      <c r="CE231" s="27"/>
      <c r="CF231" s="27"/>
      <c r="CG231" s="27"/>
      <c r="CH231" s="27"/>
      <c r="CI231" s="27"/>
      <c r="CJ231" s="27"/>
      <c r="CK231" s="27"/>
      <c r="CL231" s="27"/>
      <c r="CM231" s="27"/>
      <c r="CN231" s="27"/>
      <c r="CO231" s="27"/>
      <c r="CP231" s="27"/>
      <c r="CQ231" s="27"/>
      <c r="CR231" s="27"/>
      <c r="CS231" s="27"/>
      <c r="CT231" s="27"/>
      <c r="CU231" s="27"/>
      <c r="CV231" s="27"/>
      <c r="CW231" s="27"/>
      <c r="CX231" s="27"/>
      <c r="CY231" s="27"/>
      <c r="CZ231" s="27"/>
      <c r="DA231" s="27"/>
      <c r="DB231" s="27"/>
      <c r="DC231" s="27"/>
      <c r="DD231" s="27"/>
      <c r="DE231" s="27"/>
      <c r="DF231" s="27"/>
      <c r="DG231" s="27"/>
      <c r="DH231" s="27"/>
      <c r="DI231" s="27"/>
      <c r="DJ231" s="27"/>
      <c r="DK231" s="27"/>
      <c r="DL231" s="27"/>
      <c r="DM231" s="27"/>
      <c r="DN231" s="27"/>
      <c r="DO231" s="27"/>
      <c r="DP231" s="27"/>
      <c r="DQ231" s="27"/>
      <c r="DR231" s="27"/>
      <c r="DS231" s="27"/>
      <c r="DT231" s="27"/>
      <c r="DU231" s="27"/>
      <c r="DV231" s="27"/>
      <c r="DW231" s="27"/>
      <c r="DX231" s="27"/>
      <c r="DY231" s="27"/>
      <c r="DZ231" s="27"/>
    </row>
    <row r="232" spans="1:130" outlineLevel="1">
      <c r="A232" s="18">
        <f t="shared" si="8"/>
        <v>62</v>
      </c>
      <c r="B232" s="18" t="s">
        <v>9</v>
      </c>
      <c r="C232" s="116" t="s">
        <v>513</v>
      </c>
      <c r="D232" s="196"/>
      <c r="E232" s="196"/>
      <c r="F232" s="196"/>
      <c r="G232" s="486"/>
      <c r="H232" s="18" t="s">
        <v>10</v>
      </c>
      <c r="I232" s="116" t="s">
        <v>108</v>
      </c>
      <c r="J232" s="115"/>
      <c r="K232" s="297"/>
      <c r="L232" s="27"/>
      <c r="M232" s="27"/>
      <c r="N232" s="27"/>
      <c r="O232" s="27"/>
      <c r="P232" s="27"/>
      <c r="Q232" s="27"/>
      <c r="R232" s="27"/>
      <c r="S232" s="27"/>
      <c r="T232" s="27"/>
      <c r="U232" s="27"/>
      <c r="V232" s="27"/>
      <c r="W232" s="27"/>
      <c r="X232" s="27"/>
      <c r="Y232" s="27"/>
      <c r="Z232" s="27"/>
      <c r="AA232" s="27"/>
      <c r="AB232" s="27"/>
      <c r="AC232" s="27"/>
      <c r="AD232" s="27"/>
      <c r="AE232" s="27"/>
      <c r="AF232" s="27"/>
      <c r="AG232" s="27"/>
      <c r="AH232" s="27"/>
      <c r="AI232" s="27"/>
      <c r="AJ232" s="27"/>
      <c r="AK232" s="27"/>
      <c r="AL232" s="27"/>
      <c r="AM232" s="27"/>
      <c r="AN232" s="27"/>
      <c r="AO232" s="27"/>
      <c r="AP232" s="27"/>
      <c r="AQ232" s="27"/>
      <c r="AR232" s="27"/>
      <c r="AS232" s="27"/>
      <c r="AT232" s="27"/>
      <c r="AU232" s="27"/>
      <c r="AV232" s="27"/>
      <c r="AW232" s="27"/>
      <c r="AX232" s="27"/>
      <c r="AY232" s="27"/>
      <c r="AZ232" s="27"/>
      <c r="BA232" s="27"/>
      <c r="BB232" s="27"/>
      <c r="BC232" s="27"/>
      <c r="BD232" s="27"/>
      <c r="BE232" s="27"/>
      <c r="BF232" s="27"/>
      <c r="BG232" s="27"/>
      <c r="BH232" s="27"/>
      <c r="BI232" s="27"/>
      <c r="BJ232" s="27"/>
      <c r="BK232" s="27"/>
      <c r="BL232" s="27"/>
      <c r="BM232" s="27"/>
      <c r="BN232" s="27"/>
      <c r="BO232" s="27"/>
      <c r="BP232" s="27"/>
      <c r="BQ232" s="27"/>
      <c r="BR232" s="27"/>
      <c r="BS232" s="27"/>
      <c r="BT232" s="27"/>
      <c r="BU232" s="27"/>
      <c r="BV232" s="27"/>
      <c r="BW232" s="27"/>
      <c r="BX232" s="27"/>
      <c r="BY232" s="27"/>
      <c r="BZ232" s="27"/>
      <c r="CA232" s="27"/>
      <c r="CB232" s="27"/>
      <c r="CC232" s="27"/>
      <c r="CD232" s="27"/>
      <c r="CE232" s="27"/>
      <c r="CF232" s="27"/>
      <c r="CG232" s="27"/>
      <c r="CH232" s="27"/>
      <c r="CI232" s="27"/>
      <c r="CJ232" s="27"/>
      <c r="CK232" s="27"/>
      <c r="CL232" s="27"/>
      <c r="CM232" s="27"/>
      <c r="CN232" s="27"/>
      <c r="CO232" s="27"/>
      <c r="CP232" s="27"/>
      <c r="CQ232" s="27"/>
      <c r="CR232" s="27"/>
      <c r="CS232" s="27"/>
      <c r="CT232" s="27"/>
      <c r="CU232" s="27"/>
      <c r="CV232" s="27"/>
      <c r="CW232" s="27"/>
      <c r="CX232" s="27"/>
      <c r="CY232" s="27"/>
      <c r="CZ232" s="27"/>
      <c r="DA232" s="27"/>
      <c r="DB232" s="27"/>
      <c r="DC232" s="27"/>
      <c r="DD232" s="27"/>
      <c r="DE232" s="27"/>
      <c r="DF232" s="27"/>
      <c r="DG232" s="27"/>
      <c r="DH232" s="27"/>
      <c r="DI232" s="27"/>
      <c r="DJ232" s="27"/>
      <c r="DK232" s="27"/>
      <c r="DL232" s="27"/>
      <c r="DM232" s="27"/>
      <c r="DN232" s="27"/>
      <c r="DO232" s="27"/>
      <c r="DP232" s="27"/>
      <c r="DQ232" s="27"/>
      <c r="DR232" s="27"/>
      <c r="DS232" s="27"/>
      <c r="DT232" s="27"/>
      <c r="DU232" s="27"/>
      <c r="DV232" s="27"/>
      <c r="DW232" s="27"/>
      <c r="DX232" s="27"/>
      <c r="DY232" s="27"/>
      <c r="DZ232" s="27"/>
    </row>
    <row r="233" spans="1:130" outlineLevel="1">
      <c r="A233" s="18">
        <f t="shared" si="8"/>
        <v>62</v>
      </c>
      <c r="B233" s="18" t="s">
        <v>9</v>
      </c>
      <c r="C233" s="116" t="s">
        <v>513</v>
      </c>
      <c r="D233" s="196"/>
      <c r="E233" s="196"/>
      <c r="F233" s="196"/>
      <c r="G233" s="486"/>
      <c r="H233" s="18" t="s">
        <v>10</v>
      </c>
      <c r="I233" s="116" t="s">
        <v>70</v>
      </c>
      <c r="J233" s="115"/>
      <c r="K233" s="297"/>
      <c r="L233" s="27"/>
      <c r="M233" s="27"/>
      <c r="N233" s="27"/>
      <c r="O233" s="27"/>
      <c r="P233" s="27"/>
      <c r="Q233" s="27"/>
      <c r="R233" s="27"/>
      <c r="S233" s="27"/>
      <c r="T233" s="27"/>
      <c r="U233" s="27"/>
      <c r="V233" s="27"/>
      <c r="W233" s="27"/>
      <c r="X233" s="27"/>
      <c r="Y233" s="27"/>
      <c r="Z233" s="27"/>
      <c r="AA233" s="27"/>
      <c r="AB233" s="27"/>
      <c r="AC233" s="27"/>
      <c r="AD233" s="27"/>
      <c r="AE233" s="27"/>
      <c r="AF233" s="27"/>
      <c r="AG233" s="27"/>
      <c r="AH233" s="27"/>
      <c r="AI233" s="27"/>
      <c r="AJ233" s="27"/>
      <c r="AK233" s="27"/>
      <c r="AL233" s="27"/>
      <c r="AM233" s="27"/>
      <c r="AN233" s="27"/>
      <c r="AO233" s="27"/>
      <c r="AP233" s="27"/>
      <c r="AQ233" s="27"/>
      <c r="AR233" s="27"/>
      <c r="AS233" s="27"/>
      <c r="AT233" s="27"/>
      <c r="AU233" s="27"/>
      <c r="AV233" s="27"/>
      <c r="AW233" s="27"/>
      <c r="AX233" s="27"/>
      <c r="AY233" s="27"/>
      <c r="AZ233" s="27"/>
      <c r="BA233" s="27"/>
      <c r="BB233" s="27"/>
      <c r="BC233" s="27"/>
      <c r="BD233" s="27"/>
      <c r="BE233" s="27"/>
      <c r="BF233" s="27"/>
      <c r="BG233" s="27"/>
      <c r="BH233" s="27"/>
      <c r="BI233" s="27"/>
      <c r="BJ233" s="27"/>
      <c r="BK233" s="27"/>
      <c r="BL233" s="27"/>
      <c r="BM233" s="27"/>
      <c r="BN233" s="27"/>
      <c r="BO233" s="27"/>
      <c r="BP233" s="27"/>
      <c r="BQ233" s="27"/>
      <c r="BR233" s="27"/>
      <c r="BS233" s="27"/>
      <c r="BT233" s="27"/>
      <c r="BU233" s="27"/>
      <c r="BV233" s="27"/>
      <c r="BW233" s="27"/>
      <c r="BX233" s="27"/>
      <c r="BY233" s="27"/>
      <c r="BZ233" s="27"/>
      <c r="CA233" s="27"/>
      <c r="CB233" s="27"/>
      <c r="CC233" s="27"/>
      <c r="CD233" s="27"/>
      <c r="CE233" s="27"/>
      <c r="CF233" s="27"/>
      <c r="CG233" s="27"/>
      <c r="CH233" s="27"/>
      <c r="CI233" s="27"/>
      <c r="CJ233" s="27"/>
      <c r="CK233" s="27"/>
      <c r="CL233" s="27"/>
      <c r="CM233" s="27"/>
      <c r="CN233" s="27"/>
      <c r="CO233" s="27"/>
      <c r="CP233" s="27"/>
      <c r="CQ233" s="27"/>
      <c r="CR233" s="27"/>
      <c r="CS233" s="27"/>
      <c r="CT233" s="27"/>
      <c r="CU233" s="27"/>
      <c r="CV233" s="27"/>
      <c r="CW233" s="27"/>
      <c r="CX233" s="27"/>
      <c r="CY233" s="27"/>
      <c r="CZ233" s="27"/>
      <c r="DA233" s="27"/>
      <c r="DB233" s="27"/>
      <c r="DC233" s="27"/>
      <c r="DD233" s="27"/>
      <c r="DE233" s="27"/>
      <c r="DF233" s="27"/>
      <c r="DG233" s="27"/>
      <c r="DH233" s="27"/>
      <c r="DI233" s="27"/>
      <c r="DJ233" s="27"/>
      <c r="DK233" s="27"/>
      <c r="DL233" s="27"/>
      <c r="DM233" s="27"/>
      <c r="DN233" s="27"/>
      <c r="DO233" s="27"/>
      <c r="DP233" s="27"/>
      <c r="DQ233" s="27"/>
      <c r="DR233" s="27"/>
      <c r="DS233" s="27"/>
      <c r="DT233" s="27"/>
      <c r="DU233" s="27"/>
      <c r="DV233" s="27"/>
      <c r="DW233" s="27"/>
      <c r="DX233" s="27"/>
      <c r="DY233" s="27"/>
      <c r="DZ233" s="27"/>
    </row>
    <row r="234" spans="1:130" outlineLevel="1">
      <c r="A234" s="18">
        <f t="shared" si="8"/>
        <v>62</v>
      </c>
      <c r="B234" s="18" t="s">
        <v>9</v>
      </c>
      <c r="C234" s="116" t="s">
        <v>513</v>
      </c>
      <c r="D234" s="196"/>
      <c r="E234" s="196"/>
      <c r="F234" s="196"/>
      <c r="G234" s="486"/>
      <c r="H234" s="18" t="s">
        <v>10</v>
      </c>
      <c r="I234" s="116" t="s">
        <v>350</v>
      </c>
      <c r="J234" s="115"/>
      <c r="K234" s="297"/>
      <c r="L234" s="27"/>
      <c r="M234" s="27"/>
      <c r="N234" s="27"/>
      <c r="O234" s="27"/>
      <c r="P234" s="27"/>
      <c r="Q234" s="27"/>
      <c r="R234" s="27"/>
      <c r="S234" s="27"/>
      <c r="T234" s="27"/>
      <c r="U234" s="27"/>
      <c r="V234" s="27"/>
      <c r="W234" s="27"/>
      <c r="X234" s="27"/>
      <c r="Y234" s="27"/>
      <c r="Z234" s="27"/>
      <c r="AA234" s="27"/>
      <c r="AB234" s="27"/>
      <c r="AC234" s="27"/>
      <c r="AD234" s="27"/>
      <c r="AE234" s="27"/>
      <c r="AF234" s="27"/>
      <c r="AG234" s="27"/>
      <c r="AH234" s="27"/>
      <c r="AI234" s="27"/>
      <c r="AJ234" s="27"/>
      <c r="AK234" s="27"/>
      <c r="AL234" s="27"/>
      <c r="AM234" s="27"/>
      <c r="AN234" s="27"/>
      <c r="AO234" s="27"/>
      <c r="AP234" s="27"/>
      <c r="AQ234" s="27"/>
      <c r="AR234" s="27"/>
      <c r="AS234" s="27"/>
      <c r="AT234" s="27"/>
      <c r="AU234" s="27"/>
      <c r="AV234" s="27"/>
      <c r="AW234" s="27"/>
      <c r="AX234" s="27"/>
      <c r="AY234" s="27"/>
      <c r="AZ234" s="27"/>
      <c r="BA234" s="27"/>
      <c r="BB234" s="27"/>
      <c r="BC234" s="27"/>
      <c r="BD234" s="27"/>
      <c r="BE234" s="27"/>
      <c r="BF234" s="27"/>
      <c r="BG234" s="27"/>
      <c r="BH234" s="27"/>
      <c r="BI234" s="27"/>
      <c r="BJ234" s="27"/>
      <c r="BK234" s="27"/>
      <c r="BL234" s="27"/>
      <c r="BM234" s="27"/>
      <c r="BN234" s="27"/>
      <c r="BO234" s="27"/>
      <c r="BP234" s="27"/>
      <c r="BQ234" s="27"/>
      <c r="BR234" s="27"/>
      <c r="BS234" s="27"/>
      <c r="BT234" s="27"/>
      <c r="BU234" s="27"/>
      <c r="BV234" s="27"/>
      <c r="BW234" s="27"/>
      <c r="BX234" s="27"/>
      <c r="BY234" s="27"/>
      <c r="BZ234" s="27"/>
      <c r="CA234" s="27"/>
      <c r="CB234" s="27"/>
      <c r="CC234" s="27"/>
      <c r="CD234" s="27"/>
      <c r="CE234" s="27"/>
      <c r="CF234" s="27"/>
      <c r="CG234" s="27"/>
      <c r="CH234" s="27"/>
      <c r="CI234" s="27"/>
      <c r="CJ234" s="27"/>
      <c r="CK234" s="27"/>
      <c r="CL234" s="27"/>
      <c r="CM234" s="27"/>
      <c r="CN234" s="27"/>
      <c r="CO234" s="27"/>
      <c r="CP234" s="27"/>
      <c r="CQ234" s="27"/>
      <c r="CR234" s="27"/>
      <c r="CS234" s="27"/>
      <c r="CT234" s="27"/>
      <c r="CU234" s="27"/>
      <c r="CV234" s="27"/>
      <c r="CW234" s="27"/>
      <c r="CX234" s="27"/>
      <c r="CY234" s="27"/>
      <c r="CZ234" s="27"/>
      <c r="DA234" s="27"/>
      <c r="DB234" s="27"/>
      <c r="DC234" s="27"/>
      <c r="DD234" s="27"/>
      <c r="DE234" s="27"/>
      <c r="DF234" s="27"/>
      <c r="DG234" s="27"/>
      <c r="DH234" s="27"/>
      <c r="DI234" s="27"/>
      <c r="DJ234" s="27"/>
      <c r="DK234" s="27"/>
      <c r="DL234" s="27"/>
      <c r="DM234" s="27"/>
      <c r="DN234" s="27"/>
      <c r="DO234" s="27"/>
      <c r="DP234" s="27"/>
      <c r="DQ234" s="27"/>
      <c r="DR234" s="27"/>
      <c r="DS234" s="27"/>
      <c r="DT234" s="27"/>
      <c r="DU234" s="27"/>
      <c r="DV234" s="27"/>
      <c r="DW234" s="27"/>
      <c r="DX234" s="27"/>
      <c r="DY234" s="27"/>
      <c r="DZ234" s="27"/>
    </row>
    <row r="235" spans="1:130" outlineLevel="1">
      <c r="A235" s="18">
        <f t="shared" si="8"/>
        <v>62</v>
      </c>
      <c r="B235" s="18" t="s">
        <v>9</v>
      </c>
      <c r="C235" s="116" t="s">
        <v>513</v>
      </c>
      <c r="D235" s="196"/>
      <c r="E235" s="196"/>
      <c r="F235" s="196"/>
      <c r="G235" s="486" t="s">
        <v>1557</v>
      </c>
      <c r="H235" s="18" t="s">
        <v>0</v>
      </c>
      <c r="I235" s="116" t="s">
        <v>812</v>
      </c>
      <c r="J235" s="117"/>
      <c r="K235" s="297"/>
      <c r="L235" s="27"/>
      <c r="M235" s="27"/>
      <c r="N235" s="27"/>
      <c r="O235" s="27"/>
      <c r="P235" s="27"/>
      <c r="Q235" s="27"/>
      <c r="R235" s="27"/>
      <c r="S235" s="27"/>
      <c r="T235" s="27"/>
      <c r="U235" s="27"/>
      <c r="V235" s="27"/>
      <c r="W235" s="27"/>
      <c r="X235" s="27"/>
      <c r="Y235" s="27"/>
      <c r="Z235" s="27"/>
      <c r="AA235" s="27"/>
      <c r="AB235" s="27"/>
      <c r="AC235" s="27"/>
      <c r="AD235" s="27"/>
      <c r="AE235" s="27"/>
      <c r="AF235" s="27"/>
      <c r="AG235" s="27"/>
      <c r="AH235" s="27"/>
      <c r="AI235" s="27"/>
      <c r="AJ235" s="27"/>
      <c r="AK235" s="27"/>
      <c r="AL235" s="27"/>
      <c r="AM235" s="27"/>
      <c r="AN235" s="27"/>
      <c r="AO235" s="27"/>
      <c r="AP235" s="27"/>
      <c r="AQ235" s="27"/>
      <c r="AR235" s="27"/>
      <c r="AS235" s="27"/>
      <c r="AT235" s="27"/>
      <c r="AU235" s="27"/>
      <c r="AV235" s="27"/>
      <c r="AW235" s="27"/>
      <c r="AX235" s="27"/>
      <c r="AY235" s="27"/>
      <c r="AZ235" s="27"/>
      <c r="BA235" s="27"/>
      <c r="BB235" s="27"/>
      <c r="BC235" s="27"/>
      <c r="BD235" s="27"/>
      <c r="BE235" s="27"/>
      <c r="BF235" s="27"/>
      <c r="BG235" s="27"/>
      <c r="BH235" s="27"/>
      <c r="BI235" s="27"/>
      <c r="BJ235" s="27"/>
      <c r="BK235" s="27"/>
      <c r="BL235" s="27"/>
      <c r="BM235" s="27"/>
      <c r="BN235" s="27"/>
      <c r="BO235" s="27"/>
      <c r="BP235" s="27"/>
      <c r="BQ235" s="27"/>
      <c r="BR235" s="27"/>
      <c r="BS235" s="27"/>
      <c r="BT235" s="27"/>
      <c r="BU235" s="27"/>
      <c r="BV235" s="27"/>
      <c r="BW235" s="27"/>
      <c r="BX235" s="27"/>
      <c r="BY235" s="27"/>
      <c r="BZ235" s="27"/>
      <c r="CA235" s="27"/>
      <c r="CB235" s="27"/>
      <c r="CC235" s="27"/>
      <c r="CD235" s="27"/>
      <c r="CE235" s="27"/>
      <c r="CF235" s="27"/>
      <c r="CG235" s="27"/>
      <c r="CH235" s="27"/>
      <c r="CI235" s="27"/>
      <c r="CJ235" s="27"/>
      <c r="CK235" s="27"/>
      <c r="CL235" s="27"/>
      <c r="CM235" s="27"/>
      <c r="CN235" s="27"/>
      <c r="CO235" s="27"/>
      <c r="CP235" s="27"/>
      <c r="CQ235" s="27"/>
      <c r="CR235" s="27"/>
      <c r="CS235" s="27"/>
      <c r="CT235" s="27"/>
      <c r="CU235" s="27"/>
      <c r="CV235" s="27"/>
      <c r="CW235" s="27"/>
      <c r="CX235" s="27"/>
      <c r="CY235" s="27"/>
      <c r="CZ235" s="27"/>
      <c r="DA235" s="27"/>
      <c r="DB235" s="27"/>
      <c r="DC235" s="27"/>
      <c r="DD235" s="27"/>
      <c r="DE235" s="27"/>
      <c r="DF235" s="27"/>
      <c r="DG235" s="27"/>
      <c r="DH235" s="27"/>
      <c r="DI235" s="27"/>
      <c r="DJ235" s="27"/>
      <c r="DK235" s="27"/>
      <c r="DL235" s="27"/>
      <c r="DM235" s="27"/>
      <c r="DN235" s="27"/>
      <c r="DO235" s="27"/>
      <c r="DP235" s="27"/>
      <c r="DQ235" s="27"/>
      <c r="DR235" s="27"/>
      <c r="DS235" s="27"/>
      <c r="DT235" s="27"/>
      <c r="DU235" s="27"/>
      <c r="DV235" s="27"/>
      <c r="DW235" s="27"/>
      <c r="DX235" s="27"/>
      <c r="DY235" s="27"/>
      <c r="DZ235" s="27"/>
    </row>
    <row r="236" spans="1:130" outlineLevel="1">
      <c r="A236" s="18">
        <f t="shared" si="8"/>
        <v>62</v>
      </c>
      <c r="B236" s="18" t="s">
        <v>9</v>
      </c>
      <c r="C236" s="116" t="s">
        <v>513</v>
      </c>
      <c r="D236" s="196"/>
      <c r="E236" s="196"/>
      <c r="F236" s="196"/>
      <c r="G236" s="486" t="s">
        <v>1558</v>
      </c>
      <c r="H236" s="18" t="s">
        <v>0</v>
      </c>
      <c r="I236" s="116" t="s">
        <v>1626</v>
      </c>
      <c r="J236" s="117"/>
      <c r="K236" s="297" t="s">
        <v>1140</v>
      </c>
      <c r="L236" s="115" t="s">
        <v>174</v>
      </c>
      <c r="M236" s="27"/>
      <c r="N236" s="27"/>
      <c r="O236" s="27"/>
      <c r="P236" s="27"/>
      <c r="Q236" s="27"/>
      <c r="R236" s="27"/>
      <c r="S236" s="27"/>
      <c r="T236" s="27"/>
      <c r="U236" s="27"/>
      <c r="V236" s="27"/>
      <c r="W236" s="27"/>
      <c r="X236" s="27"/>
      <c r="Y236" s="27"/>
      <c r="Z236" s="27"/>
      <c r="AA236" s="27"/>
      <c r="AB236" s="27"/>
      <c r="AC236" s="27"/>
      <c r="AD236" s="27"/>
      <c r="AE236" s="27"/>
      <c r="AF236" s="27"/>
      <c r="AG236" s="27"/>
      <c r="AH236" s="27"/>
      <c r="AI236" s="27"/>
      <c r="AJ236" s="27"/>
      <c r="AK236" s="27"/>
      <c r="AL236" s="27"/>
      <c r="AM236" s="27"/>
      <c r="AN236" s="27"/>
      <c r="AO236" s="27"/>
      <c r="AP236" s="27"/>
      <c r="AQ236" s="27"/>
      <c r="AR236" s="27"/>
      <c r="AS236" s="27"/>
      <c r="AT236" s="27"/>
      <c r="AU236" s="27"/>
      <c r="AV236" s="27"/>
      <c r="AW236" s="27"/>
      <c r="AX236" s="27"/>
      <c r="AY236" s="27"/>
      <c r="AZ236" s="27"/>
      <c r="BA236" s="27"/>
      <c r="BB236" s="27"/>
      <c r="BC236" s="27"/>
      <c r="BD236" s="27"/>
      <c r="BE236" s="27"/>
      <c r="BF236" s="27"/>
      <c r="BG236" s="27"/>
      <c r="BH236" s="27"/>
      <c r="BI236" s="27"/>
      <c r="BJ236" s="27"/>
      <c r="BK236" s="27"/>
      <c r="BL236" s="27"/>
      <c r="BM236" s="27"/>
      <c r="BN236" s="27"/>
      <c r="BO236" s="27"/>
      <c r="BP236" s="27"/>
      <c r="BQ236" s="27"/>
      <c r="BR236" s="27"/>
      <c r="BS236" s="27"/>
      <c r="BT236" s="27"/>
      <c r="BU236" s="27"/>
      <c r="BV236" s="27"/>
      <c r="BW236" s="27"/>
      <c r="BX236" s="27"/>
      <c r="BY236" s="27"/>
      <c r="BZ236" s="27"/>
      <c r="CA236" s="27"/>
      <c r="CB236" s="27"/>
      <c r="CC236" s="27"/>
      <c r="CD236" s="27"/>
      <c r="CE236" s="27"/>
      <c r="CF236" s="27"/>
      <c r="CG236" s="27"/>
      <c r="CH236" s="27"/>
      <c r="CI236" s="27"/>
      <c r="CJ236" s="27"/>
      <c r="CK236" s="27"/>
      <c r="CL236" s="27"/>
      <c r="CM236" s="27"/>
      <c r="CN236" s="27"/>
      <c r="CO236" s="27"/>
      <c r="CP236" s="27"/>
      <c r="CQ236" s="27"/>
      <c r="CR236" s="27"/>
      <c r="CS236" s="27"/>
      <c r="CT236" s="27"/>
      <c r="CU236" s="27"/>
      <c r="CV236" s="27"/>
      <c r="CW236" s="27"/>
      <c r="CX236" s="27"/>
      <c r="CY236" s="27"/>
      <c r="CZ236" s="27"/>
      <c r="DA236" s="27"/>
      <c r="DB236" s="27"/>
      <c r="DC236" s="27"/>
      <c r="DD236" s="27"/>
      <c r="DE236" s="27"/>
      <c r="DF236" s="27"/>
      <c r="DG236" s="27"/>
      <c r="DH236" s="27"/>
      <c r="DI236" s="27"/>
      <c r="DJ236" s="27"/>
      <c r="DK236" s="27"/>
      <c r="DL236" s="27"/>
      <c r="DM236" s="27"/>
      <c r="DN236" s="27"/>
      <c r="DO236" s="27"/>
      <c r="DP236" s="27"/>
      <c r="DQ236" s="27"/>
      <c r="DR236" s="27"/>
      <c r="DS236" s="27"/>
      <c r="DT236" s="27"/>
      <c r="DU236" s="27"/>
      <c r="DV236" s="27"/>
      <c r="DW236" s="27"/>
      <c r="DX236" s="27"/>
      <c r="DY236" s="27"/>
      <c r="DZ236" s="27"/>
    </row>
    <row r="237" spans="1:130" outlineLevel="1">
      <c r="A237" s="18">
        <f t="shared" si="8"/>
        <v>62</v>
      </c>
      <c r="B237" s="18" t="s">
        <v>9</v>
      </c>
      <c r="C237" s="116" t="s">
        <v>513</v>
      </c>
      <c r="D237" s="196"/>
      <c r="E237" s="196"/>
      <c r="F237" s="196"/>
      <c r="G237" s="486" t="s">
        <v>1559</v>
      </c>
      <c r="H237" s="18" t="s">
        <v>0</v>
      </c>
      <c r="I237" s="116" t="s">
        <v>1404</v>
      </c>
      <c r="J237" s="117"/>
      <c r="K237" s="297" t="s">
        <v>1140</v>
      </c>
      <c r="L237" s="297" t="s">
        <v>1405</v>
      </c>
      <c r="M237" s="196" t="s">
        <v>1406</v>
      </c>
      <c r="N237" s="27"/>
      <c r="O237" s="27"/>
      <c r="P237" s="27"/>
      <c r="Q237" s="27"/>
      <c r="R237" s="27"/>
      <c r="S237" s="27"/>
      <c r="T237" s="27"/>
      <c r="U237" s="27"/>
      <c r="V237" s="27"/>
      <c r="W237" s="27"/>
      <c r="X237" s="27"/>
      <c r="Y237" s="27"/>
      <c r="Z237" s="27"/>
      <c r="AA237" s="27"/>
      <c r="AB237" s="27"/>
      <c r="AC237" s="27"/>
      <c r="AD237" s="27"/>
      <c r="AE237" s="27"/>
      <c r="AF237" s="27"/>
      <c r="AG237" s="27"/>
      <c r="AH237" s="27"/>
      <c r="AI237" s="27"/>
      <c r="AJ237" s="27"/>
      <c r="AK237" s="27"/>
      <c r="AL237" s="27"/>
      <c r="AM237" s="27"/>
      <c r="AN237" s="27"/>
      <c r="AO237" s="27"/>
      <c r="AP237" s="27"/>
      <c r="AQ237" s="27"/>
      <c r="AR237" s="27"/>
      <c r="AS237" s="27"/>
      <c r="AT237" s="27"/>
      <c r="AU237" s="27"/>
      <c r="AV237" s="27"/>
      <c r="AW237" s="27"/>
      <c r="AX237" s="27"/>
      <c r="AY237" s="27"/>
      <c r="AZ237" s="27"/>
      <c r="BA237" s="27"/>
      <c r="BB237" s="27"/>
      <c r="BC237" s="27"/>
      <c r="BD237" s="27"/>
      <c r="BE237" s="27"/>
      <c r="BF237" s="27"/>
      <c r="BG237" s="27"/>
      <c r="BH237" s="27"/>
      <c r="BI237" s="27"/>
      <c r="BJ237" s="27"/>
      <c r="BK237" s="27"/>
      <c r="BL237" s="27"/>
      <c r="BM237" s="27"/>
      <c r="BN237" s="27"/>
      <c r="BO237" s="27"/>
      <c r="BP237" s="27"/>
      <c r="BQ237" s="27"/>
      <c r="BR237" s="27"/>
      <c r="BS237" s="27"/>
      <c r="BT237" s="27"/>
      <c r="BU237" s="27"/>
      <c r="BV237" s="27"/>
      <c r="BW237" s="27"/>
      <c r="BX237" s="27"/>
      <c r="BY237" s="27"/>
      <c r="BZ237" s="27"/>
      <c r="CA237" s="27"/>
      <c r="CB237" s="27"/>
      <c r="CC237" s="27"/>
      <c r="CD237" s="27"/>
      <c r="CE237" s="27"/>
      <c r="CF237" s="27"/>
      <c r="CG237" s="27"/>
      <c r="CH237" s="27"/>
      <c r="CI237" s="27"/>
      <c r="CJ237" s="27"/>
      <c r="CK237" s="27"/>
      <c r="CL237" s="27"/>
      <c r="CM237" s="27"/>
      <c r="CN237" s="27"/>
      <c r="CO237" s="27"/>
      <c r="CP237" s="27"/>
      <c r="CQ237" s="27"/>
      <c r="CR237" s="27"/>
      <c r="CS237" s="27"/>
      <c r="CT237" s="27"/>
      <c r="CU237" s="27"/>
      <c r="CV237" s="27"/>
      <c r="CW237" s="27"/>
      <c r="CX237" s="27"/>
      <c r="CY237" s="27"/>
      <c r="CZ237" s="27"/>
      <c r="DA237" s="27"/>
      <c r="DB237" s="27"/>
      <c r="DC237" s="27"/>
      <c r="DD237" s="27"/>
      <c r="DE237" s="27"/>
      <c r="DF237" s="27"/>
      <c r="DG237" s="27"/>
      <c r="DH237" s="27"/>
      <c r="DI237" s="27"/>
      <c r="DJ237" s="27"/>
      <c r="DK237" s="27"/>
      <c r="DL237" s="27"/>
      <c r="DM237" s="27"/>
      <c r="DN237" s="27"/>
      <c r="DO237" s="27"/>
      <c r="DP237" s="27"/>
      <c r="DQ237" s="27"/>
      <c r="DR237" s="27"/>
      <c r="DS237" s="27"/>
      <c r="DT237" s="27"/>
      <c r="DU237" s="27"/>
      <c r="DV237" s="27"/>
      <c r="DW237" s="27"/>
      <c r="DX237" s="27"/>
      <c r="DY237" s="27"/>
      <c r="DZ237" s="27"/>
    </row>
    <row r="238" spans="1:130" outlineLevel="1">
      <c r="A238" s="18"/>
      <c r="B238" s="18"/>
      <c r="C238" s="116"/>
      <c r="D238" s="196"/>
      <c r="E238" s="196"/>
      <c r="F238" s="196"/>
      <c r="G238" s="486"/>
      <c r="H238" s="18" t="s">
        <v>0</v>
      </c>
      <c r="I238" s="116" t="s">
        <v>2170</v>
      </c>
      <c r="J238" s="117"/>
      <c r="K238" s="297" t="s">
        <v>6</v>
      </c>
      <c r="L238" s="297" t="s">
        <v>7</v>
      </c>
      <c r="M238" s="196"/>
      <c r="N238" s="27"/>
      <c r="O238" s="27"/>
      <c r="P238" s="27"/>
      <c r="Q238" s="27"/>
      <c r="R238" s="27"/>
      <c r="S238" s="27"/>
      <c r="T238" s="27"/>
      <c r="U238" s="27"/>
      <c r="V238" s="27"/>
      <c r="W238" s="27"/>
      <c r="X238" s="27"/>
      <c r="Y238" s="27"/>
      <c r="Z238" s="27"/>
      <c r="AA238" s="27"/>
      <c r="AB238" s="27"/>
      <c r="AC238" s="27"/>
      <c r="AD238" s="27"/>
      <c r="AE238" s="27"/>
      <c r="AF238" s="27"/>
      <c r="AG238" s="27"/>
      <c r="AH238" s="27"/>
      <c r="AI238" s="27"/>
      <c r="AJ238" s="27"/>
      <c r="AK238" s="27"/>
      <c r="AL238" s="27"/>
      <c r="AM238" s="27"/>
      <c r="AN238" s="27"/>
      <c r="AO238" s="27"/>
      <c r="AP238" s="27"/>
      <c r="AQ238" s="27"/>
      <c r="AR238" s="27"/>
      <c r="AS238" s="27"/>
      <c r="AT238" s="27"/>
      <c r="AU238" s="27"/>
      <c r="AV238" s="27"/>
      <c r="AW238" s="27"/>
      <c r="AX238" s="27"/>
      <c r="AY238" s="27"/>
      <c r="AZ238" s="27"/>
      <c r="BA238" s="27"/>
      <c r="BB238" s="27"/>
      <c r="BC238" s="27"/>
      <c r="BD238" s="27"/>
      <c r="BE238" s="27"/>
      <c r="BF238" s="27"/>
      <c r="BG238" s="27"/>
      <c r="BH238" s="27"/>
      <c r="BI238" s="27"/>
      <c r="BJ238" s="27"/>
      <c r="BK238" s="27"/>
      <c r="BL238" s="27"/>
      <c r="BM238" s="27"/>
      <c r="BN238" s="27"/>
      <c r="BO238" s="27"/>
      <c r="BP238" s="27"/>
      <c r="BQ238" s="27"/>
      <c r="BR238" s="27"/>
      <c r="BS238" s="27"/>
      <c r="BT238" s="27"/>
      <c r="BU238" s="27"/>
      <c r="BV238" s="27"/>
      <c r="BW238" s="27"/>
      <c r="BX238" s="27"/>
      <c r="BY238" s="27"/>
      <c r="BZ238" s="27"/>
      <c r="CA238" s="27"/>
      <c r="CB238" s="27"/>
      <c r="CC238" s="27"/>
      <c r="CD238" s="27"/>
      <c r="CE238" s="27"/>
      <c r="CF238" s="27"/>
      <c r="CG238" s="27"/>
      <c r="CH238" s="27"/>
      <c r="CI238" s="27"/>
      <c r="CJ238" s="27"/>
      <c r="CK238" s="27"/>
      <c r="CL238" s="27"/>
      <c r="CM238" s="27"/>
      <c r="CN238" s="27"/>
      <c r="CO238" s="27"/>
      <c r="CP238" s="27"/>
      <c r="CQ238" s="27"/>
      <c r="CR238" s="27"/>
      <c r="CS238" s="27"/>
      <c r="CT238" s="27"/>
      <c r="CU238" s="27"/>
      <c r="CV238" s="27"/>
      <c r="CW238" s="27"/>
      <c r="CX238" s="27"/>
      <c r="CY238" s="27"/>
      <c r="CZ238" s="27"/>
      <c r="DA238" s="27"/>
      <c r="DB238" s="27"/>
      <c r="DC238" s="27"/>
      <c r="DD238" s="27"/>
      <c r="DE238" s="27"/>
      <c r="DF238" s="27"/>
      <c r="DG238" s="27"/>
      <c r="DH238" s="27"/>
      <c r="DI238" s="27"/>
      <c r="DJ238" s="27"/>
      <c r="DK238" s="27"/>
      <c r="DL238" s="27"/>
      <c r="DM238" s="27"/>
      <c r="DN238" s="27"/>
      <c r="DO238" s="27"/>
      <c r="DP238" s="27"/>
      <c r="DQ238" s="27"/>
      <c r="DR238" s="27"/>
      <c r="DS238" s="27"/>
      <c r="DT238" s="27"/>
      <c r="DU238" s="27"/>
      <c r="DV238" s="27"/>
      <c r="DW238" s="27"/>
      <c r="DX238" s="27"/>
      <c r="DY238" s="27"/>
      <c r="DZ238" s="27"/>
    </row>
    <row r="239" spans="1:130" outlineLevel="1">
      <c r="A239" s="18"/>
      <c r="B239" s="18"/>
      <c r="C239" s="116"/>
      <c r="D239" s="196"/>
      <c r="E239" s="196"/>
      <c r="F239" s="196"/>
      <c r="G239" s="486"/>
      <c r="H239" s="18" t="s">
        <v>0</v>
      </c>
      <c r="I239" s="116" t="s">
        <v>2171</v>
      </c>
      <c r="J239" s="117"/>
      <c r="K239" s="297" t="s">
        <v>6</v>
      </c>
      <c r="L239" s="297" t="s">
        <v>7</v>
      </c>
      <c r="M239" s="196"/>
      <c r="N239" s="27"/>
      <c r="O239" s="27"/>
      <c r="P239" s="27"/>
      <c r="Q239" s="27"/>
      <c r="R239" s="27"/>
      <c r="S239" s="27"/>
      <c r="T239" s="27"/>
      <c r="U239" s="27"/>
      <c r="V239" s="27"/>
      <c r="W239" s="27"/>
      <c r="X239" s="27"/>
      <c r="Y239" s="27"/>
      <c r="Z239" s="27"/>
      <c r="AA239" s="27"/>
      <c r="AB239" s="27"/>
      <c r="AC239" s="27"/>
      <c r="AD239" s="27"/>
      <c r="AE239" s="27"/>
      <c r="AF239" s="27"/>
      <c r="AG239" s="27"/>
      <c r="AH239" s="27"/>
      <c r="AI239" s="27"/>
      <c r="AJ239" s="27"/>
      <c r="AK239" s="27"/>
      <c r="AL239" s="27"/>
      <c r="AM239" s="27"/>
      <c r="AN239" s="27"/>
      <c r="AO239" s="27"/>
      <c r="AP239" s="27"/>
      <c r="AQ239" s="27"/>
      <c r="AR239" s="27"/>
      <c r="AS239" s="27"/>
      <c r="AT239" s="27"/>
      <c r="AU239" s="27"/>
      <c r="AV239" s="27"/>
      <c r="AW239" s="27"/>
      <c r="AX239" s="27"/>
      <c r="AY239" s="27"/>
      <c r="AZ239" s="27"/>
      <c r="BA239" s="27"/>
      <c r="BB239" s="27"/>
      <c r="BC239" s="27"/>
      <c r="BD239" s="27"/>
      <c r="BE239" s="27"/>
      <c r="BF239" s="27"/>
      <c r="BG239" s="27"/>
      <c r="BH239" s="27"/>
      <c r="BI239" s="27"/>
      <c r="BJ239" s="27"/>
      <c r="BK239" s="27"/>
      <c r="BL239" s="27"/>
      <c r="BM239" s="27"/>
      <c r="BN239" s="27"/>
      <c r="BO239" s="27"/>
      <c r="BP239" s="27"/>
      <c r="BQ239" s="27"/>
      <c r="BR239" s="27"/>
      <c r="BS239" s="27"/>
      <c r="BT239" s="27"/>
      <c r="BU239" s="27"/>
      <c r="BV239" s="27"/>
      <c r="BW239" s="27"/>
      <c r="BX239" s="27"/>
      <c r="BY239" s="27"/>
      <c r="BZ239" s="27"/>
      <c r="CA239" s="27"/>
      <c r="CB239" s="27"/>
      <c r="CC239" s="27"/>
      <c r="CD239" s="27"/>
      <c r="CE239" s="27"/>
      <c r="CF239" s="27"/>
      <c r="CG239" s="27"/>
      <c r="CH239" s="27"/>
      <c r="CI239" s="27"/>
      <c r="CJ239" s="27"/>
      <c r="CK239" s="27"/>
      <c r="CL239" s="27"/>
      <c r="CM239" s="27"/>
      <c r="CN239" s="27"/>
      <c r="CO239" s="27"/>
      <c r="CP239" s="27"/>
      <c r="CQ239" s="27"/>
      <c r="CR239" s="27"/>
      <c r="CS239" s="27"/>
      <c r="CT239" s="27"/>
      <c r="CU239" s="27"/>
      <c r="CV239" s="27"/>
      <c r="CW239" s="27"/>
      <c r="CX239" s="27"/>
      <c r="CY239" s="27"/>
      <c r="CZ239" s="27"/>
      <c r="DA239" s="27"/>
      <c r="DB239" s="27"/>
      <c r="DC239" s="27"/>
      <c r="DD239" s="27"/>
      <c r="DE239" s="27"/>
      <c r="DF239" s="27"/>
      <c r="DG239" s="27"/>
      <c r="DH239" s="27"/>
      <c r="DI239" s="27"/>
      <c r="DJ239" s="27"/>
      <c r="DK239" s="27"/>
      <c r="DL239" s="27"/>
      <c r="DM239" s="27"/>
      <c r="DN239" s="27"/>
      <c r="DO239" s="27"/>
      <c r="DP239" s="27"/>
      <c r="DQ239" s="27"/>
      <c r="DR239" s="27"/>
      <c r="DS239" s="27"/>
      <c r="DT239" s="27"/>
      <c r="DU239" s="27"/>
      <c r="DV239" s="27"/>
      <c r="DW239" s="27"/>
      <c r="DX239" s="27"/>
      <c r="DY239" s="27"/>
      <c r="DZ239" s="27"/>
    </row>
    <row r="240" spans="1:130" outlineLevel="1">
      <c r="A240" s="18"/>
      <c r="B240" s="18"/>
      <c r="C240" s="116"/>
      <c r="D240" s="196"/>
      <c r="E240" s="196"/>
      <c r="F240" s="196"/>
      <c r="G240" s="486"/>
      <c r="H240" s="18" t="s">
        <v>0</v>
      </c>
      <c r="I240" s="116" t="s">
        <v>2172</v>
      </c>
      <c r="J240" s="117"/>
      <c r="K240" s="297" t="s">
        <v>6</v>
      </c>
      <c r="L240" s="297" t="s">
        <v>7</v>
      </c>
      <c r="M240" s="297" t="s">
        <v>1039</v>
      </c>
      <c r="N240" s="297" t="s">
        <v>2173</v>
      </c>
      <c r="O240" s="590" t="s">
        <v>2174</v>
      </c>
      <c r="P240" s="27"/>
      <c r="Q240" s="27"/>
      <c r="R240" s="27"/>
      <c r="S240" s="27"/>
      <c r="T240" s="27"/>
      <c r="U240" s="27"/>
      <c r="V240" s="27"/>
      <c r="W240" s="27"/>
      <c r="X240" s="27"/>
      <c r="Y240" s="27"/>
      <c r="Z240" s="27"/>
      <c r="AA240" s="27"/>
      <c r="AB240" s="27"/>
      <c r="AC240" s="27"/>
      <c r="AD240" s="27"/>
      <c r="AE240" s="27"/>
      <c r="AF240" s="27"/>
      <c r="AG240" s="27"/>
      <c r="AH240" s="27"/>
      <c r="AI240" s="27"/>
      <c r="AJ240" s="27"/>
      <c r="AK240" s="27"/>
      <c r="AL240" s="27"/>
      <c r="AM240" s="27"/>
      <c r="AN240" s="27"/>
      <c r="AO240" s="27"/>
      <c r="AP240" s="27"/>
      <c r="AQ240" s="27"/>
      <c r="AR240" s="27"/>
      <c r="AS240" s="27"/>
      <c r="AT240" s="27"/>
      <c r="AU240" s="27"/>
      <c r="AV240" s="27"/>
      <c r="AW240" s="27"/>
      <c r="AX240" s="27"/>
      <c r="AY240" s="27"/>
      <c r="AZ240" s="27"/>
      <c r="BA240" s="27"/>
      <c r="BB240" s="27"/>
      <c r="BC240" s="27"/>
      <c r="BD240" s="27"/>
      <c r="BE240" s="27"/>
      <c r="BF240" s="27"/>
      <c r="BG240" s="27"/>
      <c r="BH240" s="27"/>
      <c r="BI240" s="27"/>
      <c r="BJ240" s="27"/>
      <c r="BK240" s="27"/>
      <c r="BL240" s="27"/>
      <c r="BM240" s="27"/>
      <c r="BN240" s="27"/>
      <c r="BO240" s="27"/>
      <c r="BP240" s="27"/>
      <c r="BQ240" s="27"/>
      <c r="BR240" s="27"/>
      <c r="BS240" s="27"/>
      <c r="BT240" s="27"/>
      <c r="BU240" s="27"/>
      <c r="BV240" s="27"/>
      <c r="BW240" s="27"/>
      <c r="BX240" s="27"/>
      <c r="BY240" s="27"/>
      <c r="BZ240" s="27"/>
      <c r="CA240" s="27"/>
      <c r="CB240" s="27"/>
      <c r="CC240" s="27"/>
      <c r="CD240" s="27"/>
      <c r="CE240" s="27"/>
      <c r="CF240" s="27"/>
      <c r="CG240" s="27"/>
      <c r="CH240" s="27"/>
      <c r="CI240" s="27"/>
      <c r="CJ240" s="27"/>
      <c r="CK240" s="27"/>
      <c r="CL240" s="27"/>
      <c r="CM240" s="27"/>
      <c r="CN240" s="27"/>
      <c r="CO240" s="27"/>
      <c r="CP240" s="27"/>
      <c r="CQ240" s="27"/>
      <c r="CR240" s="27"/>
      <c r="CS240" s="27"/>
      <c r="CT240" s="27"/>
      <c r="CU240" s="27"/>
      <c r="CV240" s="27"/>
      <c r="CW240" s="27"/>
      <c r="CX240" s="27"/>
      <c r="CY240" s="27"/>
      <c r="CZ240" s="27"/>
      <c r="DA240" s="27"/>
      <c r="DB240" s="27"/>
      <c r="DC240" s="27"/>
      <c r="DD240" s="27"/>
      <c r="DE240" s="27"/>
      <c r="DF240" s="27"/>
      <c r="DG240" s="27"/>
      <c r="DH240" s="27"/>
      <c r="DI240" s="27"/>
      <c r="DJ240" s="27"/>
      <c r="DK240" s="27"/>
      <c r="DL240" s="27"/>
      <c r="DM240" s="27"/>
      <c r="DN240" s="27"/>
      <c r="DO240" s="27"/>
      <c r="DP240" s="27"/>
      <c r="DQ240" s="27"/>
      <c r="DR240" s="27"/>
      <c r="DS240" s="27"/>
      <c r="DT240" s="27"/>
      <c r="DU240" s="27"/>
      <c r="DV240" s="27"/>
      <c r="DW240" s="27"/>
      <c r="DX240" s="27"/>
      <c r="DY240" s="27"/>
      <c r="DZ240" s="27"/>
    </row>
    <row r="241" spans="1:130" outlineLevel="1">
      <c r="A241" s="18">
        <f>IF($C241="","blank",MATCH($C241,$I$5:$I$266,0))</f>
        <v>62</v>
      </c>
      <c r="B241" s="18" t="s">
        <v>9</v>
      </c>
      <c r="C241" s="116" t="s">
        <v>513</v>
      </c>
      <c r="D241" s="196"/>
      <c r="E241" s="196"/>
      <c r="F241" s="196"/>
      <c r="G241" s="486"/>
      <c r="H241" s="18" t="s">
        <v>0</v>
      </c>
      <c r="I241" s="116" t="s">
        <v>631</v>
      </c>
      <c r="J241" s="115"/>
      <c r="K241" s="297" t="s">
        <v>517</v>
      </c>
      <c r="L241" s="27"/>
      <c r="M241" s="27"/>
      <c r="N241" s="27"/>
      <c r="O241" s="27"/>
      <c r="P241" s="27"/>
      <c r="Q241" s="27"/>
      <c r="R241" s="27"/>
      <c r="S241" s="27"/>
      <c r="T241" s="27"/>
      <c r="U241" s="27"/>
      <c r="V241" s="27"/>
      <c r="W241" s="27"/>
      <c r="X241" s="27"/>
      <c r="Y241" s="27"/>
      <c r="Z241" s="27"/>
      <c r="AA241" s="27"/>
      <c r="AB241" s="27"/>
      <c r="AC241" s="27"/>
      <c r="AD241" s="27"/>
      <c r="AE241" s="27"/>
      <c r="AF241" s="27"/>
      <c r="AG241" s="27"/>
      <c r="AH241" s="27"/>
      <c r="AI241" s="27"/>
      <c r="AJ241" s="27"/>
      <c r="AK241" s="27"/>
      <c r="AL241" s="27"/>
      <c r="AM241" s="27"/>
      <c r="AN241" s="27"/>
      <c r="AO241" s="27"/>
      <c r="AP241" s="27"/>
      <c r="AQ241" s="27"/>
      <c r="AR241" s="27"/>
      <c r="AS241" s="27"/>
      <c r="AT241" s="27"/>
      <c r="AU241" s="27"/>
      <c r="AV241" s="27"/>
      <c r="AW241" s="27"/>
      <c r="AX241" s="27"/>
      <c r="AY241" s="27"/>
      <c r="AZ241" s="27"/>
      <c r="BA241" s="27"/>
      <c r="BB241" s="27"/>
      <c r="BC241" s="27"/>
      <c r="BD241" s="27"/>
      <c r="BE241" s="27"/>
      <c r="BF241" s="27"/>
      <c r="BG241" s="27"/>
      <c r="BH241" s="27"/>
      <c r="BI241" s="27"/>
      <c r="BJ241" s="27"/>
      <c r="BK241" s="27"/>
      <c r="BL241" s="27"/>
      <c r="BM241" s="27"/>
      <c r="BN241" s="27"/>
      <c r="BO241" s="27"/>
      <c r="BP241" s="27"/>
      <c r="BQ241" s="27"/>
      <c r="BR241" s="27"/>
      <c r="BS241" s="27"/>
      <c r="BT241" s="27"/>
      <c r="BU241" s="27"/>
      <c r="BV241" s="27"/>
      <c r="BW241" s="27"/>
      <c r="BX241" s="27"/>
      <c r="BY241" s="27"/>
      <c r="BZ241" s="27"/>
      <c r="CA241" s="27"/>
      <c r="CB241" s="27"/>
      <c r="CC241" s="27"/>
      <c r="CD241" s="27"/>
      <c r="CE241" s="27"/>
      <c r="CF241" s="27"/>
      <c r="CG241" s="27"/>
      <c r="CH241" s="27"/>
      <c r="CI241" s="27"/>
      <c r="CJ241" s="27"/>
      <c r="CK241" s="27"/>
      <c r="CL241" s="27"/>
      <c r="CM241" s="27"/>
      <c r="CN241" s="27"/>
      <c r="CO241" s="27"/>
      <c r="CP241" s="27"/>
      <c r="CQ241" s="27"/>
      <c r="CR241" s="27"/>
      <c r="CS241" s="27"/>
      <c r="CT241" s="27"/>
      <c r="CU241" s="27"/>
      <c r="CV241" s="27"/>
      <c r="CW241" s="27"/>
      <c r="CX241" s="27"/>
      <c r="CY241" s="27"/>
      <c r="CZ241" s="27"/>
      <c r="DA241" s="27"/>
      <c r="DB241" s="27"/>
      <c r="DC241" s="27"/>
      <c r="DD241" s="27"/>
      <c r="DE241" s="27"/>
      <c r="DF241" s="27"/>
      <c r="DG241" s="27"/>
      <c r="DH241" s="27"/>
      <c r="DI241" s="27"/>
      <c r="DJ241" s="27"/>
      <c r="DK241" s="27"/>
      <c r="DL241" s="27"/>
      <c r="DM241" s="27"/>
      <c r="DN241" s="27"/>
      <c r="DO241" s="27"/>
      <c r="DP241" s="27"/>
      <c r="DQ241" s="27"/>
      <c r="DR241" s="27"/>
      <c r="DS241" s="27"/>
      <c r="DT241" s="27"/>
      <c r="DU241" s="27"/>
      <c r="DV241" s="27"/>
      <c r="DW241" s="27"/>
      <c r="DX241" s="27"/>
      <c r="DY241" s="27"/>
      <c r="DZ241" s="27"/>
    </row>
    <row r="242" spans="1:130" outlineLevel="1">
      <c r="A242" s="18"/>
      <c r="B242" s="18"/>
      <c r="C242" s="116"/>
      <c r="D242" s="196"/>
      <c r="E242" s="196"/>
      <c r="F242" s="196"/>
      <c r="G242" s="486"/>
      <c r="H242" s="18" t="s">
        <v>1519</v>
      </c>
      <c r="I242" s="116" t="s">
        <v>2175</v>
      </c>
      <c r="J242" s="115"/>
      <c r="K242" s="297"/>
      <c r="L242" s="27"/>
      <c r="M242" s="27"/>
      <c r="N242" s="27"/>
      <c r="O242" s="27"/>
      <c r="P242" s="27"/>
      <c r="Q242" s="27"/>
      <c r="R242" s="27"/>
      <c r="S242" s="27"/>
      <c r="T242" s="27"/>
      <c r="U242" s="27"/>
      <c r="V242" s="27"/>
      <c r="W242" s="27"/>
      <c r="X242" s="27"/>
      <c r="Y242" s="27"/>
      <c r="Z242" s="27"/>
      <c r="AA242" s="27"/>
      <c r="AB242" s="27"/>
      <c r="AC242" s="27"/>
      <c r="AD242" s="27"/>
      <c r="AE242" s="27"/>
      <c r="AF242" s="27"/>
      <c r="AG242" s="27"/>
      <c r="AH242" s="27"/>
      <c r="AI242" s="27"/>
      <c r="AJ242" s="27"/>
      <c r="AK242" s="27"/>
      <c r="AL242" s="27"/>
      <c r="AM242" s="27"/>
      <c r="AN242" s="27"/>
      <c r="AO242" s="27"/>
      <c r="AP242" s="27"/>
      <c r="AQ242" s="27"/>
      <c r="AR242" s="27"/>
      <c r="AS242" s="27"/>
      <c r="AT242" s="27"/>
      <c r="AU242" s="27"/>
      <c r="AV242" s="27"/>
      <c r="AW242" s="27"/>
      <c r="AX242" s="27"/>
      <c r="AY242" s="27"/>
      <c r="AZ242" s="27"/>
      <c r="BA242" s="27"/>
      <c r="BB242" s="27"/>
      <c r="BC242" s="27"/>
      <c r="BD242" s="27"/>
      <c r="BE242" s="27"/>
      <c r="BF242" s="27"/>
      <c r="BG242" s="27"/>
      <c r="BH242" s="27"/>
      <c r="BI242" s="27"/>
      <c r="BJ242" s="27"/>
      <c r="BK242" s="27"/>
      <c r="BL242" s="27"/>
      <c r="BM242" s="27"/>
      <c r="BN242" s="27"/>
      <c r="BO242" s="27"/>
      <c r="BP242" s="27"/>
      <c r="BQ242" s="27"/>
      <c r="BR242" s="27"/>
      <c r="BS242" s="27"/>
      <c r="BT242" s="27"/>
      <c r="BU242" s="27"/>
      <c r="BV242" s="27"/>
      <c r="BW242" s="27"/>
      <c r="BX242" s="27"/>
      <c r="BY242" s="27"/>
      <c r="BZ242" s="27"/>
      <c r="CA242" s="27"/>
      <c r="CB242" s="27"/>
      <c r="CC242" s="27"/>
      <c r="CD242" s="27"/>
      <c r="CE242" s="27"/>
      <c r="CF242" s="27"/>
      <c r="CG242" s="27"/>
      <c r="CH242" s="27"/>
      <c r="CI242" s="27"/>
      <c r="CJ242" s="27"/>
      <c r="CK242" s="27"/>
      <c r="CL242" s="27"/>
      <c r="CM242" s="27"/>
      <c r="CN242" s="27"/>
      <c r="CO242" s="27"/>
      <c r="CP242" s="27"/>
      <c r="CQ242" s="27"/>
      <c r="CR242" s="27"/>
      <c r="CS242" s="27"/>
      <c r="CT242" s="27"/>
      <c r="CU242" s="27"/>
      <c r="CV242" s="27"/>
      <c r="CW242" s="27"/>
      <c r="CX242" s="27"/>
      <c r="CY242" s="27"/>
      <c r="CZ242" s="27"/>
      <c r="DA242" s="27"/>
      <c r="DB242" s="27"/>
      <c r="DC242" s="27"/>
      <c r="DD242" s="27"/>
      <c r="DE242" s="27"/>
      <c r="DF242" s="27"/>
      <c r="DG242" s="27"/>
      <c r="DH242" s="27"/>
      <c r="DI242" s="27"/>
      <c r="DJ242" s="27"/>
      <c r="DK242" s="27"/>
      <c r="DL242" s="27"/>
      <c r="DM242" s="27"/>
      <c r="DN242" s="27"/>
      <c r="DO242" s="27"/>
      <c r="DP242" s="27"/>
      <c r="DQ242" s="27"/>
      <c r="DR242" s="27"/>
      <c r="DS242" s="27"/>
      <c r="DT242" s="27"/>
      <c r="DU242" s="27"/>
      <c r="DV242" s="27"/>
      <c r="DW242" s="27"/>
      <c r="DX242" s="27"/>
      <c r="DY242" s="27"/>
      <c r="DZ242" s="27"/>
    </row>
    <row r="243" spans="1:130" outlineLevel="1">
      <c r="A243" s="18"/>
      <c r="B243" s="18"/>
      <c r="C243" s="116"/>
      <c r="D243" s="196"/>
      <c r="E243" s="196"/>
      <c r="F243" s="196"/>
      <c r="G243" s="486"/>
      <c r="H243" s="18" t="s">
        <v>1519</v>
      </c>
      <c r="I243" s="116" t="s">
        <v>2176</v>
      </c>
      <c r="J243" s="115"/>
      <c r="K243" s="297"/>
      <c r="L243" s="27"/>
      <c r="M243" s="27"/>
      <c r="N243" s="27"/>
      <c r="O243" s="27"/>
      <c r="P243" s="27"/>
      <c r="Q243" s="27"/>
      <c r="R243" s="27"/>
      <c r="S243" s="27"/>
      <c r="T243" s="27"/>
      <c r="U243" s="27"/>
      <c r="V243" s="27"/>
      <c r="W243" s="27"/>
      <c r="X243" s="27"/>
      <c r="Y243" s="27"/>
      <c r="Z243" s="27"/>
      <c r="AA243" s="27"/>
      <c r="AB243" s="27"/>
      <c r="AC243" s="27"/>
      <c r="AD243" s="27"/>
      <c r="AE243" s="27"/>
      <c r="AF243" s="27"/>
      <c r="AG243" s="27"/>
      <c r="AH243" s="27"/>
      <c r="AI243" s="27"/>
      <c r="AJ243" s="27"/>
      <c r="AK243" s="27"/>
      <c r="AL243" s="27"/>
      <c r="AM243" s="27"/>
      <c r="AN243" s="27"/>
      <c r="AO243" s="27"/>
      <c r="AP243" s="27"/>
      <c r="AQ243" s="27"/>
      <c r="AR243" s="27"/>
      <c r="AS243" s="27"/>
      <c r="AT243" s="27"/>
      <c r="AU243" s="27"/>
      <c r="AV243" s="27"/>
      <c r="AW243" s="27"/>
      <c r="AX243" s="27"/>
      <c r="AY243" s="27"/>
      <c r="AZ243" s="27"/>
      <c r="BA243" s="27"/>
      <c r="BB243" s="27"/>
      <c r="BC243" s="27"/>
      <c r="BD243" s="27"/>
      <c r="BE243" s="27"/>
      <c r="BF243" s="27"/>
      <c r="BG243" s="27"/>
      <c r="BH243" s="27"/>
      <c r="BI243" s="27"/>
      <c r="BJ243" s="27"/>
      <c r="BK243" s="27"/>
      <c r="BL243" s="27"/>
      <c r="BM243" s="27"/>
      <c r="BN243" s="27"/>
      <c r="BO243" s="27"/>
      <c r="BP243" s="27"/>
      <c r="BQ243" s="27"/>
      <c r="BR243" s="27"/>
      <c r="BS243" s="27"/>
      <c r="BT243" s="27"/>
      <c r="BU243" s="27"/>
      <c r="BV243" s="27"/>
      <c r="BW243" s="27"/>
      <c r="BX243" s="27"/>
      <c r="BY243" s="27"/>
      <c r="BZ243" s="27"/>
      <c r="CA243" s="27"/>
      <c r="CB243" s="27"/>
      <c r="CC243" s="27"/>
      <c r="CD243" s="27"/>
      <c r="CE243" s="27"/>
      <c r="CF243" s="27"/>
      <c r="CG243" s="27"/>
      <c r="CH243" s="27"/>
      <c r="CI243" s="27"/>
      <c r="CJ243" s="27"/>
      <c r="CK243" s="27"/>
      <c r="CL243" s="27"/>
      <c r="CM243" s="27"/>
      <c r="CN243" s="27"/>
      <c r="CO243" s="27"/>
      <c r="CP243" s="27"/>
      <c r="CQ243" s="27"/>
      <c r="CR243" s="27"/>
      <c r="CS243" s="27"/>
      <c r="CT243" s="27"/>
      <c r="CU243" s="27"/>
      <c r="CV243" s="27"/>
      <c r="CW243" s="27"/>
      <c r="CX243" s="27"/>
      <c r="CY243" s="27"/>
      <c r="CZ243" s="27"/>
      <c r="DA243" s="27"/>
      <c r="DB243" s="27"/>
      <c r="DC243" s="27"/>
      <c r="DD243" s="27"/>
      <c r="DE243" s="27"/>
      <c r="DF243" s="27"/>
      <c r="DG243" s="27"/>
      <c r="DH243" s="27"/>
      <c r="DI243" s="27"/>
      <c r="DJ243" s="27"/>
      <c r="DK243" s="27"/>
      <c r="DL243" s="27"/>
      <c r="DM243" s="27"/>
      <c r="DN243" s="27"/>
      <c r="DO243" s="27"/>
      <c r="DP243" s="27"/>
      <c r="DQ243" s="27"/>
      <c r="DR243" s="27"/>
      <c r="DS243" s="27"/>
      <c r="DT243" s="27"/>
      <c r="DU243" s="27"/>
      <c r="DV243" s="27"/>
      <c r="DW243" s="27"/>
      <c r="DX243" s="27"/>
      <c r="DY243" s="27"/>
      <c r="DZ243" s="27"/>
    </row>
    <row r="244" spans="1:130">
      <c r="A244" s="18">
        <f>IF($C244="","blank",MATCH($C244,$I$5:$I$266,0))</f>
        <v>62</v>
      </c>
      <c r="B244" s="18" t="s">
        <v>9</v>
      </c>
      <c r="C244" s="116" t="s">
        <v>513</v>
      </c>
      <c r="D244" s="196"/>
      <c r="E244" s="196"/>
      <c r="F244" s="196"/>
      <c r="G244" s="486"/>
      <c r="H244" s="114" t="s">
        <v>16</v>
      </c>
      <c r="I244" s="473" t="s">
        <v>1155</v>
      </c>
      <c r="J244" s="115"/>
      <c r="K244" s="296"/>
      <c r="L244" s="27"/>
      <c r="M244" s="27"/>
      <c r="N244" s="27"/>
      <c r="O244" s="27"/>
      <c r="P244" s="27"/>
      <c r="Q244" s="27"/>
      <c r="R244" s="27"/>
      <c r="S244" s="27"/>
      <c r="T244" s="27"/>
      <c r="U244" s="27"/>
      <c r="V244" s="27"/>
      <c r="W244" s="27"/>
      <c r="X244" s="27"/>
      <c r="Y244" s="27"/>
      <c r="Z244" s="27"/>
      <c r="AA244" s="27"/>
      <c r="AB244" s="27"/>
      <c r="AC244" s="27"/>
      <c r="AD244" s="27"/>
      <c r="AE244" s="27"/>
      <c r="AF244" s="27"/>
      <c r="AG244" s="27"/>
      <c r="AH244" s="27"/>
      <c r="AI244" s="27"/>
      <c r="AJ244" s="27"/>
      <c r="AK244" s="27"/>
      <c r="AL244" s="27"/>
      <c r="AM244" s="27"/>
      <c r="AN244" s="27"/>
      <c r="AO244" s="27"/>
      <c r="AP244" s="27"/>
      <c r="AQ244" s="27"/>
      <c r="AR244" s="27"/>
      <c r="AS244" s="27"/>
      <c r="AT244" s="27"/>
      <c r="AU244" s="27"/>
      <c r="AV244" s="27"/>
      <c r="AW244" s="27"/>
      <c r="AX244" s="27"/>
      <c r="AY244" s="27"/>
      <c r="AZ244" s="27"/>
      <c r="BA244" s="27"/>
      <c r="BB244" s="27"/>
      <c r="BC244" s="27"/>
      <c r="BD244" s="27"/>
      <c r="BE244" s="27"/>
      <c r="BF244" s="27"/>
      <c r="BG244" s="27"/>
      <c r="BH244" s="27"/>
      <c r="BI244" s="27"/>
      <c r="BJ244" s="27"/>
      <c r="BK244" s="27"/>
      <c r="BL244" s="27"/>
      <c r="BM244" s="27"/>
      <c r="BN244" s="27"/>
      <c r="BO244" s="27"/>
      <c r="BP244" s="27"/>
      <c r="BQ244" s="27"/>
      <c r="BR244" s="27"/>
      <c r="BS244" s="27"/>
      <c r="BT244" s="27"/>
      <c r="BU244" s="27"/>
      <c r="BV244" s="27"/>
      <c r="BW244" s="27"/>
      <c r="BX244" s="27"/>
      <c r="BY244" s="27"/>
      <c r="BZ244" s="27"/>
      <c r="CA244" s="27"/>
      <c r="CB244" s="27"/>
      <c r="CC244" s="27"/>
      <c r="CD244" s="27"/>
      <c r="CE244" s="27"/>
      <c r="CF244" s="27"/>
      <c r="CG244" s="27"/>
      <c r="CH244" s="27"/>
      <c r="CI244" s="27"/>
      <c r="CJ244" s="27"/>
      <c r="CK244" s="27"/>
      <c r="CL244" s="27"/>
      <c r="CM244" s="27"/>
      <c r="CN244" s="27"/>
      <c r="CO244" s="27"/>
      <c r="CP244" s="27"/>
      <c r="CQ244" s="27"/>
      <c r="CR244" s="27"/>
      <c r="CS244" s="27"/>
      <c r="CT244" s="27"/>
      <c r="CU244" s="27"/>
      <c r="CV244" s="27"/>
      <c r="CW244" s="27"/>
      <c r="CX244" s="27"/>
      <c r="CY244" s="27"/>
      <c r="CZ244" s="27"/>
      <c r="DA244" s="27"/>
      <c r="DB244" s="27"/>
      <c r="DC244" s="27"/>
      <c r="DD244" s="27"/>
      <c r="DE244" s="27"/>
      <c r="DF244" s="27"/>
      <c r="DG244" s="27"/>
      <c r="DH244" s="27"/>
      <c r="DI244" s="27"/>
      <c r="DJ244" s="27"/>
      <c r="DK244" s="27"/>
      <c r="DL244" s="27"/>
      <c r="DM244" s="27"/>
      <c r="DN244" s="27"/>
      <c r="DO244" s="27"/>
      <c r="DP244" s="27"/>
      <c r="DQ244" s="27"/>
      <c r="DR244" s="27"/>
      <c r="DS244" s="27"/>
      <c r="DT244" s="27"/>
      <c r="DU244" s="27"/>
      <c r="DV244" s="27"/>
      <c r="DW244" s="27"/>
      <c r="DX244" s="27"/>
      <c r="DY244" s="27"/>
      <c r="DZ244" s="27"/>
    </row>
    <row r="245" spans="1:130" outlineLevel="1">
      <c r="A245" s="18">
        <f>IF($C245="","blank",MATCH($C245,$I$5:$I$266,0))</f>
        <v>62</v>
      </c>
      <c r="B245" s="18" t="s">
        <v>9</v>
      </c>
      <c r="C245" s="116" t="s">
        <v>513</v>
      </c>
      <c r="D245" s="196"/>
      <c r="E245" s="196"/>
      <c r="F245" s="196"/>
      <c r="G245" s="486"/>
      <c r="H245" s="18" t="s">
        <v>10</v>
      </c>
      <c r="I245" s="116" t="s">
        <v>1269</v>
      </c>
      <c r="J245" s="115"/>
      <c r="K245" s="297"/>
      <c r="L245" s="27"/>
      <c r="M245" s="27"/>
      <c r="N245" s="27"/>
      <c r="O245" s="27"/>
      <c r="P245" s="27"/>
      <c r="Q245" s="27"/>
      <c r="R245" s="27"/>
      <c r="S245" s="27"/>
      <c r="T245" s="27"/>
      <c r="U245" s="27"/>
      <c r="V245" s="27"/>
      <c r="W245" s="27"/>
      <c r="X245" s="27"/>
      <c r="Y245" s="27"/>
      <c r="Z245" s="27"/>
      <c r="AA245" s="27"/>
      <c r="AB245" s="27"/>
      <c r="AC245" s="27"/>
      <c r="AD245" s="27"/>
      <c r="AE245" s="27"/>
      <c r="AF245" s="27"/>
      <c r="AG245" s="27"/>
      <c r="AH245" s="27"/>
      <c r="AI245" s="27"/>
      <c r="AJ245" s="27"/>
      <c r="AK245" s="27"/>
      <c r="AL245" s="27"/>
      <c r="AM245" s="27"/>
      <c r="AN245" s="27"/>
      <c r="AO245" s="27"/>
      <c r="AP245" s="27"/>
      <c r="AQ245" s="27"/>
      <c r="AR245" s="27"/>
      <c r="AS245" s="27"/>
      <c r="AT245" s="27"/>
      <c r="AU245" s="27"/>
      <c r="AV245" s="27"/>
      <c r="AW245" s="27"/>
      <c r="AX245" s="27"/>
      <c r="AY245" s="27"/>
      <c r="AZ245" s="27"/>
      <c r="BA245" s="27"/>
      <c r="BB245" s="27"/>
      <c r="BC245" s="27"/>
      <c r="BD245" s="27"/>
      <c r="BE245" s="27"/>
      <c r="BF245" s="27"/>
      <c r="BG245" s="27"/>
      <c r="BH245" s="27"/>
      <c r="BI245" s="27"/>
      <c r="BJ245" s="27"/>
      <c r="BK245" s="27"/>
      <c r="BL245" s="27"/>
      <c r="BM245" s="27"/>
      <c r="BN245" s="27"/>
      <c r="BO245" s="27"/>
      <c r="BP245" s="27"/>
      <c r="BQ245" s="27"/>
      <c r="BR245" s="27"/>
      <c r="BS245" s="27"/>
      <c r="BT245" s="27"/>
      <c r="BU245" s="27"/>
      <c r="BV245" s="27"/>
      <c r="BW245" s="27"/>
      <c r="BX245" s="27"/>
      <c r="BY245" s="27"/>
      <c r="BZ245" s="27"/>
      <c r="CA245" s="27"/>
      <c r="CB245" s="27"/>
      <c r="CC245" s="27"/>
      <c r="CD245" s="27"/>
      <c r="CE245" s="27"/>
      <c r="CF245" s="27"/>
      <c r="CG245" s="27"/>
      <c r="CH245" s="27"/>
      <c r="CI245" s="27"/>
      <c r="CJ245" s="27"/>
      <c r="CK245" s="27"/>
      <c r="CL245" s="27"/>
      <c r="CM245" s="27"/>
      <c r="CN245" s="27"/>
      <c r="CO245" s="27"/>
      <c r="CP245" s="27"/>
      <c r="CQ245" s="27"/>
      <c r="CR245" s="27"/>
      <c r="CS245" s="27"/>
      <c r="CT245" s="27"/>
      <c r="CU245" s="27"/>
      <c r="CV245" s="27"/>
      <c r="CW245" s="27"/>
      <c r="CX245" s="27"/>
      <c r="CY245" s="27"/>
      <c r="CZ245" s="27"/>
      <c r="DA245" s="27"/>
      <c r="DB245" s="27"/>
      <c r="DC245" s="27"/>
      <c r="DD245" s="27"/>
      <c r="DE245" s="27"/>
      <c r="DF245" s="27"/>
      <c r="DG245" s="27"/>
      <c r="DH245" s="27"/>
      <c r="DI245" s="27"/>
      <c r="DJ245" s="27"/>
      <c r="DK245" s="27"/>
      <c r="DL245" s="27"/>
      <c r="DM245" s="27"/>
      <c r="DN245" s="27"/>
      <c r="DO245" s="27"/>
      <c r="DP245" s="27"/>
      <c r="DQ245" s="27"/>
      <c r="DR245" s="27"/>
      <c r="DS245" s="27"/>
      <c r="DT245" s="27"/>
      <c r="DU245" s="27"/>
      <c r="DV245" s="27"/>
      <c r="DW245" s="27"/>
      <c r="DX245" s="27"/>
      <c r="DY245" s="27"/>
      <c r="DZ245" s="27"/>
    </row>
    <row r="246" spans="1:130" outlineLevel="1">
      <c r="A246" s="18">
        <f>IF($C246="","blank",MATCH($C246,$I$5:$I$266,0))</f>
        <v>62</v>
      </c>
      <c r="B246" s="18" t="s">
        <v>9</v>
      </c>
      <c r="C246" s="116" t="s">
        <v>513</v>
      </c>
      <c r="D246" s="196"/>
      <c r="E246" s="196"/>
      <c r="F246" s="196"/>
      <c r="G246" s="486"/>
      <c r="H246" s="18" t="s">
        <v>10</v>
      </c>
      <c r="I246" s="116" t="s">
        <v>1242</v>
      </c>
      <c r="J246" s="115"/>
      <c r="K246" s="297" t="s">
        <v>6</v>
      </c>
      <c r="L246" s="297" t="s">
        <v>7</v>
      </c>
      <c r="M246" s="297" t="s">
        <v>8</v>
      </c>
      <c r="N246" s="297" t="s">
        <v>159</v>
      </c>
      <c r="O246" s="27"/>
      <c r="P246" s="27"/>
      <c r="Q246" s="27"/>
      <c r="R246" s="27"/>
      <c r="S246" s="27"/>
      <c r="T246" s="27"/>
      <c r="U246" s="27"/>
      <c r="V246" s="27"/>
      <c r="W246" s="27"/>
      <c r="X246" s="27"/>
      <c r="Y246" s="27"/>
      <c r="Z246" s="27"/>
      <c r="AA246" s="27"/>
      <c r="AB246" s="27"/>
      <c r="AC246" s="27"/>
      <c r="AD246" s="27"/>
      <c r="AE246" s="27"/>
      <c r="AF246" s="27"/>
      <c r="AG246" s="27"/>
      <c r="AH246" s="27"/>
      <c r="AI246" s="27"/>
      <c r="AJ246" s="27"/>
      <c r="AK246" s="27"/>
      <c r="AL246" s="27"/>
      <c r="AM246" s="27"/>
      <c r="AN246" s="27"/>
      <c r="AO246" s="27"/>
      <c r="AP246" s="27"/>
      <c r="AQ246" s="27"/>
      <c r="AR246" s="27"/>
      <c r="AS246" s="27"/>
      <c r="AT246" s="27"/>
      <c r="AU246" s="27"/>
      <c r="AV246" s="27"/>
      <c r="AW246" s="27"/>
      <c r="AX246" s="27"/>
      <c r="AY246" s="27"/>
      <c r="AZ246" s="27"/>
      <c r="BA246" s="27"/>
      <c r="BB246" s="27"/>
      <c r="BC246" s="27"/>
      <c r="BD246" s="27"/>
      <c r="BE246" s="27"/>
      <c r="BF246" s="27"/>
      <c r="BG246" s="27"/>
      <c r="BH246" s="27"/>
      <c r="BI246" s="27"/>
      <c r="BJ246" s="27"/>
      <c r="BK246" s="27"/>
      <c r="BL246" s="27"/>
      <c r="BM246" s="27"/>
      <c r="BN246" s="27"/>
      <c r="BO246" s="27"/>
      <c r="BP246" s="27"/>
      <c r="BQ246" s="27"/>
      <c r="BR246" s="27"/>
      <c r="BS246" s="27"/>
      <c r="BT246" s="27"/>
      <c r="BU246" s="27"/>
      <c r="BV246" s="27"/>
      <c r="BW246" s="27"/>
      <c r="BX246" s="27"/>
      <c r="BY246" s="27"/>
      <c r="BZ246" s="27"/>
      <c r="CA246" s="27"/>
      <c r="CB246" s="27"/>
      <c r="CC246" s="27"/>
      <c r="CD246" s="27"/>
      <c r="CE246" s="27"/>
      <c r="CF246" s="27"/>
      <c r="CG246" s="27"/>
      <c r="CH246" s="27"/>
      <c r="CI246" s="27"/>
      <c r="CJ246" s="27"/>
      <c r="CK246" s="27"/>
      <c r="CL246" s="27"/>
      <c r="CM246" s="27"/>
      <c r="CN246" s="27"/>
      <c r="CO246" s="27"/>
      <c r="CP246" s="27"/>
      <c r="CQ246" s="27"/>
      <c r="CR246" s="27"/>
      <c r="CS246" s="27"/>
      <c r="CT246" s="27"/>
      <c r="CU246" s="27"/>
      <c r="CV246" s="27"/>
      <c r="CW246" s="27"/>
      <c r="CX246" s="27"/>
      <c r="CY246" s="27"/>
      <c r="CZ246" s="27"/>
      <c r="DA246" s="27"/>
      <c r="DB246" s="27"/>
      <c r="DC246" s="27"/>
      <c r="DD246" s="27"/>
      <c r="DE246" s="27"/>
      <c r="DF246" s="27"/>
      <c r="DG246" s="27"/>
      <c r="DH246" s="27"/>
      <c r="DI246" s="27"/>
      <c r="DJ246" s="27"/>
      <c r="DK246" s="27"/>
      <c r="DL246" s="27"/>
      <c r="DM246" s="27"/>
      <c r="DN246" s="27"/>
      <c r="DO246" s="27"/>
      <c r="DP246" s="27"/>
      <c r="DQ246" s="27"/>
      <c r="DR246" s="27"/>
      <c r="DS246" s="27"/>
      <c r="DT246" s="27"/>
      <c r="DU246" s="27"/>
      <c r="DV246" s="27"/>
      <c r="DW246" s="27"/>
      <c r="DX246" s="27"/>
      <c r="DY246" s="27"/>
      <c r="DZ246" s="27"/>
    </row>
    <row r="247" spans="1:130" outlineLevel="1">
      <c r="A247" s="18"/>
      <c r="B247" s="18"/>
      <c r="C247" s="116"/>
      <c r="D247" s="196"/>
      <c r="E247" s="196"/>
      <c r="F247" s="196"/>
      <c r="G247" s="486"/>
      <c r="H247" s="18" t="s">
        <v>10</v>
      </c>
      <c r="I247" s="116" t="s">
        <v>2406</v>
      </c>
      <c r="J247" s="115"/>
      <c r="K247" s="297" t="s">
        <v>8</v>
      </c>
      <c r="L247" s="297"/>
      <c r="M247" s="297"/>
      <c r="N247" s="297"/>
      <c r="O247" s="27"/>
      <c r="P247" s="27"/>
      <c r="Q247" s="27"/>
      <c r="R247" s="27"/>
      <c r="S247" s="27"/>
      <c r="T247" s="27"/>
      <c r="U247" s="27"/>
      <c r="V247" s="27"/>
      <c r="W247" s="27"/>
      <c r="X247" s="27"/>
      <c r="Y247" s="27"/>
      <c r="Z247" s="27"/>
      <c r="AA247" s="27"/>
      <c r="AB247" s="27"/>
      <c r="AC247" s="27"/>
      <c r="AD247" s="27"/>
      <c r="AE247" s="27"/>
      <c r="AF247" s="27"/>
      <c r="AG247" s="27"/>
      <c r="AH247" s="27"/>
      <c r="AI247" s="27"/>
      <c r="AJ247" s="27"/>
      <c r="AK247" s="27"/>
      <c r="AL247" s="27"/>
      <c r="AM247" s="27"/>
      <c r="AN247" s="27"/>
      <c r="AO247" s="27"/>
      <c r="AP247" s="27"/>
      <c r="AQ247" s="27"/>
      <c r="AR247" s="27"/>
      <c r="AS247" s="27"/>
      <c r="AT247" s="27"/>
      <c r="AU247" s="27"/>
      <c r="AV247" s="27"/>
      <c r="AW247" s="27"/>
      <c r="AX247" s="27"/>
      <c r="AY247" s="27"/>
      <c r="AZ247" s="27"/>
      <c r="BA247" s="27"/>
      <c r="BB247" s="27"/>
      <c r="BC247" s="27"/>
      <c r="BD247" s="27"/>
      <c r="BE247" s="27"/>
      <c r="BF247" s="27"/>
      <c r="BG247" s="27"/>
      <c r="BH247" s="27"/>
      <c r="BI247" s="27"/>
      <c r="BJ247" s="27"/>
      <c r="BK247" s="27"/>
      <c r="BL247" s="27"/>
      <c r="BM247" s="27"/>
      <c r="BN247" s="27"/>
      <c r="BO247" s="27"/>
      <c r="BP247" s="27"/>
      <c r="BQ247" s="27"/>
      <c r="BR247" s="27"/>
      <c r="BS247" s="27"/>
      <c r="BT247" s="27"/>
      <c r="BU247" s="27"/>
      <c r="BV247" s="27"/>
      <c r="BW247" s="27"/>
      <c r="BX247" s="27"/>
      <c r="BY247" s="27"/>
      <c r="BZ247" s="27"/>
      <c r="CA247" s="27"/>
      <c r="CB247" s="27"/>
      <c r="CC247" s="27"/>
      <c r="CD247" s="27"/>
      <c r="CE247" s="27"/>
      <c r="CF247" s="27"/>
      <c r="CG247" s="27"/>
      <c r="CH247" s="27"/>
      <c r="CI247" s="27"/>
      <c r="CJ247" s="27"/>
      <c r="CK247" s="27"/>
      <c r="CL247" s="27"/>
      <c r="CM247" s="27"/>
      <c r="CN247" s="27"/>
      <c r="CO247" s="27"/>
      <c r="CP247" s="27"/>
      <c r="CQ247" s="27"/>
      <c r="CR247" s="27"/>
      <c r="CS247" s="27"/>
      <c r="CT247" s="27"/>
      <c r="CU247" s="27"/>
      <c r="CV247" s="27"/>
      <c r="CW247" s="27"/>
      <c r="CX247" s="27"/>
      <c r="CY247" s="27"/>
      <c r="CZ247" s="27"/>
      <c r="DA247" s="27"/>
      <c r="DB247" s="27"/>
      <c r="DC247" s="27"/>
      <c r="DD247" s="27"/>
      <c r="DE247" s="27"/>
      <c r="DF247" s="27"/>
      <c r="DG247" s="27"/>
      <c r="DH247" s="27"/>
      <c r="DI247" s="27"/>
      <c r="DJ247" s="27"/>
      <c r="DK247" s="27"/>
      <c r="DL247" s="27"/>
      <c r="DM247" s="27"/>
      <c r="DN247" s="27"/>
      <c r="DO247" s="27"/>
      <c r="DP247" s="27"/>
      <c r="DQ247" s="27"/>
      <c r="DR247" s="27"/>
      <c r="DS247" s="27"/>
      <c r="DT247" s="27"/>
      <c r="DU247" s="27"/>
      <c r="DV247" s="27"/>
      <c r="DW247" s="27"/>
      <c r="DX247" s="27"/>
      <c r="DY247" s="27"/>
      <c r="DZ247" s="27"/>
    </row>
    <row r="248" spans="1:130" outlineLevel="1">
      <c r="A248" s="18"/>
      <c r="B248" s="18"/>
      <c r="C248" s="116"/>
      <c r="D248" s="196"/>
      <c r="E248" s="196"/>
      <c r="F248" s="196"/>
      <c r="G248" s="486"/>
      <c r="H248" s="18" t="s">
        <v>10</v>
      </c>
      <c r="I248" s="116" t="s">
        <v>2407</v>
      </c>
      <c r="J248" s="115"/>
      <c r="K248" s="297" t="s">
        <v>8</v>
      </c>
      <c r="L248" s="297"/>
      <c r="M248" s="297"/>
      <c r="N248" s="297"/>
      <c r="O248" s="27"/>
      <c r="P248" s="27"/>
      <c r="Q248" s="27"/>
      <c r="R248" s="27"/>
      <c r="S248" s="27"/>
      <c r="T248" s="27"/>
      <c r="U248" s="27"/>
      <c r="V248" s="27"/>
      <c r="W248" s="27"/>
      <c r="X248" s="27"/>
      <c r="Y248" s="27"/>
      <c r="Z248" s="27"/>
      <c r="AA248" s="27"/>
      <c r="AB248" s="27"/>
      <c r="AC248" s="27"/>
      <c r="AD248" s="27"/>
      <c r="AE248" s="27"/>
      <c r="AF248" s="27"/>
      <c r="AG248" s="27"/>
      <c r="AH248" s="27"/>
      <c r="AI248" s="27"/>
      <c r="AJ248" s="27"/>
      <c r="AK248" s="27"/>
      <c r="AL248" s="27"/>
      <c r="AM248" s="27"/>
      <c r="AN248" s="27"/>
      <c r="AO248" s="27"/>
      <c r="AP248" s="27"/>
      <c r="AQ248" s="27"/>
      <c r="AR248" s="27"/>
      <c r="AS248" s="27"/>
      <c r="AT248" s="27"/>
      <c r="AU248" s="27"/>
      <c r="AV248" s="27"/>
      <c r="AW248" s="27"/>
      <c r="AX248" s="27"/>
      <c r="AY248" s="27"/>
      <c r="AZ248" s="27"/>
      <c r="BA248" s="27"/>
      <c r="BB248" s="27"/>
      <c r="BC248" s="27"/>
      <c r="BD248" s="27"/>
      <c r="BE248" s="27"/>
      <c r="BF248" s="27"/>
      <c r="BG248" s="27"/>
      <c r="BH248" s="27"/>
      <c r="BI248" s="27"/>
      <c r="BJ248" s="27"/>
      <c r="BK248" s="27"/>
      <c r="BL248" s="27"/>
      <c r="BM248" s="27"/>
      <c r="BN248" s="27"/>
      <c r="BO248" s="27"/>
      <c r="BP248" s="27"/>
      <c r="BQ248" s="27"/>
      <c r="BR248" s="27"/>
      <c r="BS248" s="27"/>
      <c r="BT248" s="27"/>
      <c r="BU248" s="27"/>
      <c r="BV248" s="27"/>
      <c r="BW248" s="27"/>
      <c r="BX248" s="27"/>
      <c r="BY248" s="27"/>
      <c r="BZ248" s="27"/>
      <c r="CA248" s="27"/>
      <c r="CB248" s="27"/>
      <c r="CC248" s="27"/>
      <c r="CD248" s="27"/>
      <c r="CE248" s="27"/>
      <c r="CF248" s="27"/>
      <c r="CG248" s="27"/>
      <c r="CH248" s="27"/>
      <c r="CI248" s="27"/>
      <c r="CJ248" s="27"/>
      <c r="CK248" s="27"/>
      <c r="CL248" s="27"/>
      <c r="CM248" s="27"/>
      <c r="CN248" s="27"/>
      <c r="CO248" s="27"/>
      <c r="CP248" s="27"/>
      <c r="CQ248" s="27"/>
      <c r="CR248" s="27"/>
      <c r="CS248" s="27"/>
      <c r="CT248" s="27"/>
      <c r="CU248" s="27"/>
      <c r="CV248" s="27"/>
      <c r="CW248" s="27"/>
      <c r="CX248" s="27"/>
      <c r="CY248" s="27"/>
      <c r="CZ248" s="27"/>
      <c r="DA248" s="27"/>
      <c r="DB248" s="27"/>
      <c r="DC248" s="27"/>
      <c r="DD248" s="27"/>
      <c r="DE248" s="27"/>
      <c r="DF248" s="27"/>
      <c r="DG248" s="27"/>
      <c r="DH248" s="27"/>
      <c r="DI248" s="27"/>
      <c r="DJ248" s="27"/>
      <c r="DK248" s="27"/>
      <c r="DL248" s="27"/>
      <c r="DM248" s="27"/>
      <c r="DN248" s="27"/>
      <c r="DO248" s="27"/>
      <c r="DP248" s="27"/>
      <c r="DQ248" s="27"/>
      <c r="DR248" s="27"/>
      <c r="DS248" s="27"/>
      <c r="DT248" s="27"/>
      <c r="DU248" s="27"/>
      <c r="DV248" s="27"/>
      <c r="DW248" s="27"/>
      <c r="DX248" s="27"/>
      <c r="DY248" s="27"/>
      <c r="DZ248" s="27"/>
    </row>
    <row r="249" spans="1:130" outlineLevel="1">
      <c r="A249" s="18">
        <f>IF($C249="","blank",MATCH($C249,$I$5:$I$266,0))</f>
        <v>62</v>
      </c>
      <c r="B249" s="18" t="s">
        <v>9</v>
      </c>
      <c r="C249" s="116" t="s">
        <v>513</v>
      </c>
      <c r="D249" s="196"/>
      <c r="E249" s="196"/>
      <c r="F249" s="196"/>
      <c r="G249" s="486"/>
      <c r="H249" s="18" t="s">
        <v>0</v>
      </c>
      <c r="I249" s="116" t="s">
        <v>2102</v>
      </c>
      <c r="J249" s="115"/>
      <c r="K249" s="297"/>
      <c r="L249" s="27"/>
      <c r="M249" s="27"/>
      <c r="N249" s="27"/>
      <c r="O249" s="27"/>
      <c r="P249" s="27"/>
      <c r="Q249" s="27"/>
      <c r="R249" s="27"/>
      <c r="S249" s="27"/>
      <c r="T249" s="27"/>
      <c r="U249" s="27"/>
      <c r="V249" s="27"/>
      <c r="W249" s="27"/>
      <c r="X249" s="27"/>
      <c r="Y249" s="27"/>
      <c r="Z249" s="27"/>
      <c r="AA249" s="27"/>
      <c r="AB249" s="27"/>
      <c r="AC249" s="27"/>
      <c r="AD249" s="27"/>
      <c r="AE249" s="27"/>
      <c r="AF249" s="27"/>
      <c r="AG249" s="27"/>
      <c r="AH249" s="27"/>
      <c r="AI249" s="27"/>
      <c r="AJ249" s="27"/>
      <c r="AK249" s="27"/>
      <c r="AL249" s="27"/>
      <c r="AM249" s="27"/>
      <c r="AN249" s="27"/>
      <c r="AO249" s="27"/>
      <c r="AP249" s="27"/>
      <c r="AQ249" s="27"/>
      <c r="AR249" s="27"/>
      <c r="AS249" s="27"/>
      <c r="AT249" s="27"/>
      <c r="AU249" s="27"/>
      <c r="AV249" s="27"/>
      <c r="AW249" s="27"/>
      <c r="AX249" s="27"/>
      <c r="AY249" s="27"/>
      <c r="AZ249" s="27"/>
      <c r="BA249" s="27"/>
      <c r="BB249" s="27"/>
      <c r="BC249" s="27"/>
      <c r="BD249" s="27"/>
      <c r="BE249" s="27"/>
      <c r="BF249" s="27"/>
      <c r="BG249" s="27"/>
      <c r="BH249" s="27"/>
      <c r="BI249" s="27"/>
      <c r="BJ249" s="27"/>
      <c r="BK249" s="27"/>
      <c r="BL249" s="27"/>
      <c r="BM249" s="27"/>
      <c r="BN249" s="27"/>
      <c r="BO249" s="27"/>
      <c r="BP249" s="27"/>
      <c r="BQ249" s="27"/>
      <c r="BR249" s="27"/>
      <c r="BS249" s="27"/>
      <c r="BT249" s="27"/>
      <c r="BU249" s="27"/>
      <c r="BV249" s="27"/>
      <c r="BW249" s="27"/>
      <c r="BX249" s="27"/>
      <c r="BY249" s="27"/>
      <c r="BZ249" s="27"/>
      <c r="CA249" s="27"/>
      <c r="CB249" s="27"/>
      <c r="CC249" s="27"/>
      <c r="CD249" s="27"/>
      <c r="CE249" s="27"/>
      <c r="CF249" s="27"/>
      <c r="CG249" s="27"/>
      <c r="CH249" s="27"/>
      <c r="CI249" s="27"/>
      <c r="CJ249" s="27"/>
      <c r="CK249" s="27"/>
      <c r="CL249" s="27"/>
      <c r="CM249" s="27"/>
      <c r="CN249" s="27"/>
      <c r="CO249" s="27"/>
      <c r="CP249" s="27"/>
      <c r="CQ249" s="27"/>
      <c r="CR249" s="27"/>
      <c r="CS249" s="27"/>
      <c r="CT249" s="27"/>
      <c r="CU249" s="27"/>
      <c r="CV249" s="27"/>
      <c r="CW249" s="27"/>
      <c r="CX249" s="27"/>
      <c r="CY249" s="27"/>
      <c r="CZ249" s="27"/>
      <c r="DA249" s="27"/>
      <c r="DB249" s="27"/>
      <c r="DC249" s="27"/>
      <c r="DD249" s="27"/>
      <c r="DE249" s="27"/>
      <c r="DF249" s="27"/>
      <c r="DG249" s="27"/>
      <c r="DH249" s="27"/>
      <c r="DI249" s="27"/>
      <c r="DJ249" s="27"/>
      <c r="DK249" s="27"/>
      <c r="DL249" s="27"/>
      <c r="DM249" s="27"/>
      <c r="DN249" s="27"/>
      <c r="DO249" s="27"/>
      <c r="DP249" s="27"/>
      <c r="DQ249" s="27"/>
      <c r="DR249" s="27"/>
      <c r="DS249" s="27"/>
      <c r="DT249" s="27"/>
      <c r="DU249" s="27"/>
      <c r="DV249" s="27"/>
      <c r="DW249" s="27"/>
      <c r="DX249" s="27"/>
      <c r="DY249" s="27"/>
      <c r="DZ249" s="27"/>
    </row>
    <row r="250" spans="1:130" outlineLevel="1">
      <c r="A250" s="18">
        <f>IF($C250="","blank",MATCH($C250,$I$5:$I$266,0))</f>
        <v>62</v>
      </c>
      <c r="B250" s="18" t="s">
        <v>9</v>
      </c>
      <c r="C250" s="116" t="s">
        <v>513</v>
      </c>
      <c r="D250" s="196"/>
      <c r="E250" s="196"/>
      <c r="F250" s="196"/>
      <c r="G250" s="486"/>
      <c r="H250" s="18" t="s">
        <v>9</v>
      </c>
      <c r="I250" s="116" t="s">
        <v>2102</v>
      </c>
      <c r="J250" s="115"/>
      <c r="K250" s="297"/>
      <c r="L250" s="27"/>
      <c r="M250" s="27"/>
      <c r="N250" s="27"/>
      <c r="O250" s="27"/>
      <c r="P250" s="27"/>
      <c r="Q250" s="27"/>
      <c r="R250" s="27"/>
      <c r="S250" s="27"/>
      <c r="T250" s="27"/>
      <c r="U250" s="27"/>
      <c r="V250" s="27"/>
      <c r="W250" s="27"/>
      <c r="X250" s="27"/>
      <c r="Y250" s="27"/>
      <c r="Z250" s="27"/>
      <c r="AA250" s="27"/>
      <c r="AB250" s="27"/>
      <c r="AC250" s="27"/>
      <c r="AD250" s="27"/>
      <c r="AE250" s="27"/>
      <c r="AF250" s="27"/>
      <c r="AG250" s="27"/>
      <c r="AH250" s="27"/>
      <c r="AI250" s="27"/>
      <c r="AJ250" s="27"/>
      <c r="AK250" s="27"/>
      <c r="AL250" s="27"/>
      <c r="AM250" s="27"/>
      <c r="AN250" s="27"/>
      <c r="AO250" s="27"/>
      <c r="AP250" s="27"/>
      <c r="AQ250" s="27"/>
      <c r="AR250" s="27"/>
      <c r="AS250" s="27"/>
      <c r="AT250" s="27"/>
      <c r="AU250" s="27"/>
      <c r="AV250" s="27"/>
      <c r="AW250" s="27"/>
      <c r="AX250" s="27"/>
      <c r="AY250" s="27"/>
      <c r="AZ250" s="27"/>
      <c r="BA250" s="27"/>
      <c r="BB250" s="27"/>
      <c r="BC250" s="27"/>
      <c r="BD250" s="27"/>
      <c r="BE250" s="27"/>
      <c r="BF250" s="27"/>
      <c r="BG250" s="27"/>
      <c r="BH250" s="27"/>
      <c r="BI250" s="27"/>
      <c r="BJ250" s="27"/>
      <c r="BK250" s="27"/>
      <c r="BL250" s="27"/>
      <c r="BM250" s="27"/>
      <c r="BN250" s="27"/>
      <c r="BO250" s="27"/>
      <c r="BP250" s="27"/>
      <c r="BQ250" s="27"/>
      <c r="BR250" s="27"/>
      <c r="BS250" s="27"/>
      <c r="BT250" s="27"/>
      <c r="BU250" s="27"/>
      <c r="BV250" s="27"/>
      <c r="BW250" s="27"/>
      <c r="BX250" s="27"/>
      <c r="BY250" s="27"/>
      <c r="BZ250" s="27"/>
      <c r="CA250" s="27"/>
      <c r="CB250" s="27"/>
      <c r="CC250" s="27"/>
      <c r="CD250" s="27"/>
      <c r="CE250" s="27"/>
      <c r="CF250" s="27"/>
      <c r="CG250" s="27"/>
      <c r="CH250" s="27"/>
      <c r="CI250" s="27"/>
      <c r="CJ250" s="27"/>
      <c r="CK250" s="27"/>
      <c r="CL250" s="27"/>
      <c r="CM250" s="27"/>
      <c r="CN250" s="27"/>
      <c r="CO250" s="27"/>
      <c r="CP250" s="27"/>
      <c r="CQ250" s="27"/>
      <c r="CR250" s="27"/>
      <c r="CS250" s="27"/>
      <c r="CT250" s="27"/>
      <c r="CU250" s="27"/>
      <c r="CV250" s="27"/>
      <c r="CW250" s="27"/>
      <c r="CX250" s="27"/>
      <c r="CY250" s="27"/>
      <c r="CZ250" s="27"/>
      <c r="DA250" s="27"/>
      <c r="DB250" s="27"/>
      <c r="DC250" s="27"/>
      <c r="DD250" s="27"/>
      <c r="DE250" s="27"/>
      <c r="DF250" s="27"/>
      <c r="DG250" s="27"/>
      <c r="DH250" s="27"/>
      <c r="DI250" s="27"/>
      <c r="DJ250" s="27"/>
      <c r="DK250" s="27"/>
      <c r="DL250" s="27"/>
      <c r="DM250" s="27"/>
      <c r="DN250" s="27"/>
      <c r="DO250" s="27"/>
      <c r="DP250" s="27"/>
      <c r="DQ250" s="27"/>
      <c r="DR250" s="27"/>
      <c r="DS250" s="27"/>
      <c r="DT250" s="27"/>
      <c r="DU250" s="27"/>
      <c r="DV250" s="27"/>
      <c r="DW250" s="27"/>
      <c r="DX250" s="27"/>
      <c r="DY250" s="27"/>
      <c r="DZ250" s="27"/>
    </row>
    <row r="251" spans="1:130" outlineLevel="1">
      <c r="A251" s="18"/>
      <c r="B251" s="18"/>
      <c r="C251" s="116"/>
      <c r="D251" s="196"/>
      <c r="E251" s="196"/>
      <c r="F251" s="196"/>
      <c r="G251" s="486"/>
      <c r="H251" s="18" t="s">
        <v>10</v>
      </c>
      <c r="I251" s="116" t="s">
        <v>2335</v>
      </c>
      <c r="J251" s="115"/>
      <c r="K251" s="297"/>
      <c r="L251" s="27"/>
      <c r="M251" s="27"/>
      <c r="N251" s="27"/>
      <c r="O251" s="27"/>
      <c r="P251" s="27"/>
      <c r="Q251" s="27"/>
      <c r="R251" s="27"/>
      <c r="S251" s="27"/>
      <c r="T251" s="27"/>
      <c r="U251" s="27"/>
      <c r="V251" s="27"/>
      <c r="W251" s="27"/>
      <c r="X251" s="27"/>
      <c r="Y251" s="27"/>
      <c r="Z251" s="27"/>
      <c r="AA251" s="27"/>
      <c r="AB251" s="27"/>
      <c r="AC251" s="27"/>
      <c r="AD251" s="27"/>
      <c r="AE251" s="27"/>
      <c r="AF251" s="27"/>
      <c r="AG251" s="27"/>
      <c r="AH251" s="27"/>
      <c r="AI251" s="27"/>
      <c r="AJ251" s="27"/>
      <c r="AK251" s="27"/>
      <c r="AL251" s="27"/>
      <c r="AM251" s="27"/>
      <c r="AN251" s="27"/>
      <c r="AO251" s="27"/>
      <c r="AP251" s="27"/>
      <c r="AQ251" s="27"/>
      <c r="AR251" s="27"/>
      <c r="AS251" s="27"/>
      <c r="AT251" s="27"/>
      <c r="AU251" s="27"/>
      <c r="AV251" s="27"/>
      <c r="AW251" s="27"/>
      <c r="AX251" s="27"/>
      <c r="AY251" s="27"/>
      <c r="AZ251" s="27"/>
      <c r="BA251" s="27"/>
      <c r="BB251" s="27"/>
      <c r="BC251" s="27"/>
      <c r="BD251" s="27"/>
      <c r="BE251" s="27"/>
      <c r="BF251" s="27"/>
      <c r="BG251" s="27"/>
      <c r="BH251" s="27"/>
      <c r="BI251" s="27"/>
      <c r="BJ251" s="27"/>
      <c r="BK251" s="27"/>
      <c r="BL251" s="27"/>
      <c r="BM251" s="27"/>
      <c r="BN251" s="27"/>
      <c r="BO251" s="27"/>
      <c r="BP251" s="27"/>
      <c r="BQ251" s="27"/>
      <c r="BR251" s="27"/>
      <c r="BS251" s="27"/>
      <c r="BT251" s="27"/>
      <c r="BU251" s="27"/>
      <c r="BV251" s="27"/>
      <c r="BW251" s="27"/>
      <c r="BX251" s="27"/>
      <c r="BY251" s="27"/>
      <c r="BZ251" s="27"/>
      <c r="CA251" s="27"/>
      <c r="CB251" s="27"/>
      <c r="CC251" s="27"/>
      <c r="CD251" s="27"/>
      <c r="CE251" s="27"/>
      <c r="CF251" s="27"/>
      <c r="CG251" s="27"/>
      <c r="CH251" s="27"/>
      <c r="CI251" s="27"/>
      <c r="CJ251" s="27"/>
      <c r="CK251" s="27"/>
      <c r="CL251" s="27"/>
      <c r="CM251" s="27"/>
      <c r="CN251" s="27"/>
      <c r="CO251" s="27"/>
      <c r="CP251" s="27"/>
      <c r="CQ251" s="27"/>
      <c r="CR251" s="27"/>
      <c r="CS251" s="27"/>
      <c r="CT251" s="27"/>
      <c r="CU251" s="27"/>
      <c r="CV251" s="27"/>
      <c r="CW251" s="27"/>
      <c r="CX251" s="27"/>
      <c r="CY251" s="27"/>
      <c r="CZ251" s="27"/>
      <c r="DA251" s="27"/>
      <c r="DB251" s="27"/>
      <c r="DC251" s="27"/>
      <c r="DD251" s="27"/>
      <c r="DE251" s="27"/>
      <c r="DF251" s="27"/>
      <c r="DG251" s="27"/>
      <c r="DH251" s="27"/>
      <c r="DI251" s="27"/>
      <c r="DJ251" s="27"/>
      <c r="DK251" s="27"/>
      <c r="DL251" s="27"/>
      <c r="DM251" s="27"/>
      <c r="DN251" s="27"/>
      <c r="DO251" s="27"/>
      <c r="DP251" s="27"/>
      <c r="DQ251" s="27"/>
      <c r="DR251" s="27"/>
      <c r="DS251" s="27"/>
      <c r="DT251" s="27"/>
      <c r="DU251" s="27"/>
      <c r="DV251" s="27"/>
      <c r="DW251" s="27"/>
      <c r="DX251" s="27"/>
      <c r="DY251" s="27"/>
      <c r="DZ251" s="27"/>
    </row>
    <row r="252" spans="1:130" outlineLevel="1">
      <c r="A252" s="18">
        <f t="shared" ref="A252:A315" si="9">IF($C252="","blank",MATCH($C252,$I$5:$I$266,0))</f>
        <v>62</v>
      </c>
      <c r="B252" s="18" t="s">
        <v>9</v>
      </c>
      <c r="C252" s="116" t="s">
        <v>513</v>
      </c>
      <c r="D252" s="196"/>
      <c r="E252" s="196"/>
      <c r="F252" s="196"/>
      <c r="G252" s="486" t="s">
        <v>1565</v>
      </c>
      <c r="H252" s="18" t="s">
        <v>0</v>
      </c>
      <c r="I252" s="116" t="s">
        <v>1407</v>
      </c>
      <c r="J252" s="117" t="s">
        <v>253</v>
      </c>
      <c r="K252" s="297"/>
      <c r="L252" s="297"/>
      <c r="M252" s="297"/>
      <c r="N252" s="297"/>
      <c r="O252" s="27"/>
      <c r="P252" s="27"/>
      <c r="Q252" s="27"/>
      <c r="R252" s="27"/>
      <c r="S252" s="27"/>
      <c r="T252" s="27"/>
      <c r="U252" s="27"/>
      <c r="V252" s="27"/>
      <c r="W252" s="27"/>
      <c r="X252" s="27"/>
      <c r="Y252" s="27"/>
      <c r="Z252" s="27"/>
      <c r="AA252" s="27"/>
      <c r="AB252" s="27"/>
      <c r="AC252" s="27"/>
      <c r="AD252" s="27"/>
      <c r="AE252" s="27"/>
      <c r="AF252" s="27"/>
      <c r="AG252" s="27"/>
      <c r="AH252" s="27"/>
      <c r="AI252" s="27"/>
      <c r="AJ252" s="27"/>
      <c r="AK252" s="27"/>
      <c r="AL252" s="27"/>
      <c r="AM252" s="27"/>
      <c r="AN252" s="27"/>
      <c r="AO252" s="27"/>
      <c r="AP252" s="27"/>
      <c r="AQ252" s="27"/>
      <c r="AR252" s="27"/>
      <c r="AS252" s="27"/>
      <c r="AT252" s="27"/>
      <c r="AU252" s="27"/>
      <c r="AV252" s="27"/>
      <c r="AW252" s="27"/>
      <c r="AX252" s="27"/>
      <c r="AY252" s="27"/>
      <c r="AZ252" s="27"/>
      <c r="BA252" s="27"/>
      <c r="BB252" s="27"/>
      <c r="BC252" s="27"/>
      <c r="BD252" s="27"/>
      <c r="BE252" s="27"/>
      <c r="BF252" s="27"/>
      <c r="BG252" s="27"/>
      <c r="BH252" s="27"/>
      <c r="BI252" s="27"/>
      <c r="BJ252" s="27"/>
      <c r="BK252" s="27"/>
      <c r="BL252" s="27"/>
      <c r="BM252" s="27"/>
      <c r="BN252" s="27"/>
      <c r="BO252" s="27"/>
      <c r="BP252" s="27"/>
      <c r="BQ252" s="27"/>
      <c r="BR252" s="27"/>
      <c r="BS252" s="27"/>
      <c r="BT252" s="27"/>
      <c r="BU252" s="27"/>
      <c r="BV252" s="27"/>
      <c r="BW252" s="27"/>
      <c r="BX252" s="27"/>
      <c r="BY252" s="27"/>
      <c r="BZ252" s="27"/>
      <c r="CA252" s="27"/>
      <c r="CB252" s="27"/>
      <c r="CC252" s="27"/>
      <c r="CD252" s="27"/>
      <c r="CE252" s="27"/>
      <c r="CF252" s="27"/>
      <c r="CG252" s="27"/>
      <c r="CH252" s="27"/>
      <c r="CI252" s="27"/>
      <c r="CJ252" s="27"/>
      <c r="CK252" s="27"/>
      <c r="CL252" s="27"/>
      <c r="CM252" s="27"/>
      <c r="CN252" s="27"/>
      <c r="CO252" s="27"/>
      <c r="CP252" s="27"/>
      <c r="CQ252" s="27"/>
      <c r="CR252" s="27"/>
      <c r="CS252" s="27"/>
      <c r="CT252" s="27"/>
      <c r="CU252" s="27"/>
      <c r="CV252" s="27"/>
      <c r="CW252" s="27"/>
      <c r="CX252" s="27"/>
      <c r="CY252" s="27"/>
      <c r="CZ252" s="27"/>
      <c r="DA252" s="27"/>
      <c r="DB252" s="27"/>
      <c r="DC252" s="27"/>
      <c r="DD252" s="27"/>
      <c r="DE252" s="27"/>
      <c r="DF252" s="27"/>
      <c r="DG252" s="27"/>
      <c r="DH252" s="27"/>
      <c r="DI252" s="27"/>
      <c r="DJ252" s="27"/>
      <c r="DK252" s="27"/>
      <c r="DL252" s="27"/>
      <c r="DM252" s="27"/>
      <c r="DN252" s="27"/>
      <c r="DO252" s="27"/>
      <c r="DP252" s="27"/>
      <c r="DQ252" s="27"/>
      <c r="DR252" s="27"/>
      <c r="DS252" s="27"/>
      <c r="DT252" s="27"/>
      <c r="DU252" s="27"/>
      <c r="DV252" s="27"/>
      <c r="DW252" s="27"/>
      <c r="DX252" s="27"/>
      <c r="DY252" s="27"/>
      <c r="DZ252" s="27"/>
    </row>
    <row r="253" spans="1:130" outlineLevel="1">
      <c r="A253" s="18">
        <f t="shared" si="9"/>
        <v>62</v>
      </c>
      <c r="B253" s="18" t="s">
        <v>9</v>
      </c>
      <c r="C253" s="116" t="s">
        <v>513</v>
      </c>
      <c r="D253" s="196"/>
      <c r="E253" s="196"/>
      <c r="F253" s="196"/>
      <c r="G253" s="486"/>
      <c r="H253" s="18" t="s">
        <v>0</v>
      </c>
      <c r="I253" s="116" t="s">
        <v>1505</v>
      </c>
      <c r="J253" s="117" t="s">
        <v>253</v>
      </c>
      <c r="K253" s="297" t="s">
        <v>1421</v>
      </c>
      <c r="L253" s="297" t="s">
        <v>1506</v>
      </c>
      <c r="M253" s="297" t="s">
        <v>1507</v>
      </c>
      <c r="N253" s="297" t="s">
        <v>1508</v>
      </c>
      <c r="O253" s="27" t="s">
        <v>1509</v>
      </c>
      <c r="P253" s="27" t="s">
        <v>1510</v>
      </c>
      <c r="Q253" s="27" t="s">
        <v>1511</v>
      </c>
      <c r="R253" s="27"/>
      <c r="S253" s="27"/>
      <c r="T253" s="27"/>
      <c r="U253" s="27"/>
      <c r="V253" s="27"/>
      <c r="W253" s="27"/>
      <c r="X253" s="27"/>
      <c r="Y253" s="27"/>
      <c r="Z253" s="27"/>
      <c r="AA253" s="27"/>
      <c r="AB253" s="27"/>
      <c r="AC253" s="27"/>
      <c r="AD253" s="27"/>
      <c r="AE253" s="27"/>
      <c r="AF253" s="27"/>
      <c r="AG253" s="27"/>
      <c r="AH253" s="27"/>
      <c r="AI253" s="27"/>
      <c r="AJ253" s="27"/>
      <c r="AK253" s="27"/>
      <c r="AL253" s="27"/>
      <c r="AM253" s="27"/>
      <c r="AN253" s="27"/>
      <c r="AO253" s="27"/>
      <c r="AP253" s="27"/>
      <c r="AQ253" s="27"/>
      <c r="AR253" s="27"/>
      <c r="AS253" s="27"/>
      <c r="AT253" s="27"/>
      <c r="AU253" s="27"/>
      <c r="AV253" s="27"/>
      <c r="AW253" s="27"/>
      <c r="AX253" s="27"/>
      <c r="AY253" s="27"/>
      <c r="AZ253" s="27"/>
      <c r="BA253" s="27"/>
      <c r="BB253" s="27"/>
      <c r="BC253" s="27"/>
      <c r="BD253" s="27"/>
      <c r="BE253" s="27"/>
      <c r="BF253" s="27"/>
      <c r="BG253" s="27"/>
      <c r="BH253" s="27"/>
      <c r="BI253" s="27"/>
      <c r="BJ253" s="27"/>
      <c r="BK253" s="27"/>
      <c r="BL253" s="27"/>
      <c r="BM253" s="27"/>
      <c r="BN253" s="27"/>
      <c r="BO253" s="27"/>
      <c r="BP253" s="27"/>
      <c r="BQ253" s="27"/>
      <c r="BR253" s="27"/>
      <c r="BS253" s="27"/>
      <c r="BT253" s="27"/>
      <c r="BU253" s="27"/>
      <c r="BV253" s="27"/>
      <c r="BW253" s="27"/>
      <c r="BX253" s="27"/>
      <c r="BY253" s="27"/>
      <c r="BZ253" s="27"/>
      <c r="CA253" s="27"/>
      <c r="CB253" s="27"/>
      <c r="CC253" s="27"/>
      <c r="CD253" s="27"/>
      <c r="CE253" s="27"/>
      <c r="CF253" s="27"/>
      <c r="CG253" s="27"/>
      <c r="CH253" s="27"/>
      <c r="CI253" s="27"/>
      <c r="CJ253" s="27"/>
      <c r="CK253" s="27"/>
      <c r="CL253" s="27"/>
      <c r="CM253" s="27"/>
      <c r="CN253" s="27"/>
      <c r="CO253" s="27"/>
      <c r="CP253" s="27"/>
      <c r="CQ253" s="27"/>
      <c r="CR253" s="27"/>
      <c r="CS253" s="27"/>
      <c r="CT253" s="27"/>
      <c r="CU253" s="27"/>
      <c r="CV253" s="27"/>
      <c r="CW253" s="27"/>
      <c r="CX253" s="27"/>
      <c r="CY253" s="27"/>
      <c r="CZ253" s="27"/>
      <c r="DA253" s="27"/>
      <c r="DB253" s="27"/>
      <c r="DC253" s="27"/>
      <c r="DD253" s="27"/>
      <c r="DE253" s="27"/>
      <c r="DF253" s="27"/>
      <c r="DG253" s="27"/>
      <c r="DH253" s="27"/>
      <c r="DI253" s="27"/>
      <c r="DJ253" s="27"/>
      <c r="DK253" s="27"/>
      <c r="DL253" s="27"/>
      <c r="DM253" s="27"/>
      <c r="DN253" s="27"/>
      <c r="DO253" s="27"/>
      <c r="DP253" s="27"/>
      <c r="DQ253" s="27"/>
      <c r="DR253" s="27"/>
      <c r="DS253" s="27"/>
      <c r="DT253" s="27"/>
      <c r="DU253" s="27"/>
      <c r="DV253" s="27"/>
      <c r="DW253" s="27"/>
      <c r="DX253" s="27"/>
      <c r="DY253" s="27"/>
      <c r="DZ253" s="27"/>
    </row>
    <row r="254" spans="1:130" outlineLevel="1">
      <c r="A254" s="18">
        <f t="shared" si="9"/>
        <v>62</v>
      </c>
      <c r="B254" s="18" t="s">
        <v>9</v>
      </c>
      <c r="C254" s="116" t="s">
        <v>513</v>
      </c>
      <c r="D254" s="196"/>
      <c r="E254" s="196"/>
      <c r="F254" s="196"/>
      <c r="G254" s="486"/>
      <c r="H254" s="18" t="s">
        <v>0</v>
      </c>
      <c r="I254" s="116" t="s">
        <v>1599</v>
      </c>
      <c r="J254" s="117" t="s">
        <v>253</v>
      </c>
      <c r="K254" s="297" t="s">
        <v>6</v>
      </c>
      <c r="L254" s="297" t="s">
        <v>7</v>
      </c>
      <c r="M254" s="297" t="s">
        <v>8</v>
      </c>
      <c r="N254" s="297" t="s">
        <v>159</v>
      </c>
      <c r="O254" s="27" t="s">
        <v>174</v>
      </c>
      <c r="P254" s="27" t="s">
        <v>232</v>
      </c>
      <c r="Q254" s="27" t="s">
        <v>234</v>
      </c>
      <c r="R254" s="27"/>
      <c r="S254" s="27"/>
      <c r="T254" s="27"/>
      <c r="U254" s="27"/>
      <c r="V254" s="27"/>
      <c r="W254" s="27"/>
      <c r="X254" s="27"/>
      <c r="Y254" s="27"/>
      <c r="Z254" s="27"/>
      <c r="AA254" s="27"/>
      <c r="AB254" s="27"/>
      <c r="AC254" s="27"/>
      <c r="AD254" s="27"/>
      <c r="AE254" s="27"/>
      <c r="AF254" s="27"/>
      <c r="AG254" s="27"/>
      <c r="AH254" s="27"/>
      <c r="AI254" s="27"/>
      <c r="AJ254" s="27"/>
      <c r="AK254" s="27"/>
      <c r="AL254" s="27"/>
      <c r="AM254" s="27"/>
      <c r="AN254" s="27"/>
      <c r="AO254" s="27"/>
      <c r="AP254" s="27"/>
      <c r="AQ254" s="27"/>
      <c r="AR254" s="27"/>
      <c r="AS254" s="27"/>
      <c r="AT254" s="27"/>
      <c r="AU254" s="27"/>
      <c r="AV254" s="27"/>
      <c r="AW254" s="27"/>
      <c r="AX254" s="27"/>
      <c r="AY254" s="27"/>
      <c r="AZ254" s="27"/>
      <c r="BA254" s="27"/>
      <c r="BB254" s="27"/>
      <c r="BC254" s="27"/>
      <c r="BD254" s="27"/>
      <c r="BE254" s="27"/>
      <c r="BF254" s="27"/>
      <c r="BG254" s="27"/>
      <c r="BH254" s="27"/>
      <c r="BI254" s="27"/>
      <c r="BJ254" s="27"/>
      <c r="BK254" s="27"/>
      <c r="BL254" s="27"/>
      <c r="BM254" s="27"/>
      <c r="BN254" s="27"/>
      <c r="BO254" s="27"/>
      <c r="BP254" s="27"/>
      <c r="BQ254" s="27"/>
      <c r="BR254" s="27"/>
      <c r="BS254" s="27"/>
      <c r="BT254" s="27"/>
      <c r="BU254" s="27"/>
      <c r="BV254" s="27"/>
      <c r="BW254" s="27"/>
      <c r="BX254" s="27"/>
      <c r="BY254" s="27"/>
      <c r="BZ254" s="27"/>
      <c r="CA254" s="27"/>
      <c r="CB254" s="27"/>
      <c r="CC254" s="27"/>
      <c r="CD254" s="27"/>
      <c r="CE254" s="27"/>
      <c r="CF254" s="27"/>
      <c r="CG254" s="27"/>
      <c r="CH254" s="27"/>
      <c r="CI254" s="27"/>
      <c r="CJ254" s="27"/>
      <c r="CK254" s="27"/>
      <c r="CL254" s="27"/>
      <c r="CM254" s="27"/>
      <c r="CN254" s="27"/>
      <c r="CO254" s="27"/>
      <c r="CP254" s="27"/>
      <c r="CQ254" s="27"/>
      <c r="CR254" s="27"/>
      <c r="CS254" s="27"/>
      <c r="CT254" s="27"/>
      <c r="CU254" s="27"/>
      <c r="CV254" s="27"/>
      <c r="CW254" s="27"/>
      <c r="CX254" s="27"/>
      <c r="CY254" s="27"/>
      <c r="CZ254" s="27"/>
      <c r="DA254" s="27"/>
      <c r="DB254" s="27"/>
      <c r="DC254" s="27"/>
      <c r="DD254" s="27"/>
      <c r="DE254" s="27"/>
      <c r="DF254" s="27"/>
      <c r="DG254" s="27"/>
      <c r="DH254" s="27"/>
      <c r="DI254" s="27"/>
      <c r="DJ254" s="27"/>
      <c r="DK254" s="27"/>
      <c r="DL254" s="27"/>
      <c r="DM254" s="27"/>
      <c r="DN254" s="27"/>
      <c r="DO254" s="27"/>
      <c r="DP254" s="27"/>
      <c r="DQ254" s="27"/>
      <c r="DR254" s="27"/>
      <c r="DS254" s="27"/>
      <c r="DT254" s="27"/>
      <c r="DU254" s="27"/>
      <c r="DV254" s="27"/>
      <c r="DW254" s="27"/>
      <c r="DX254" s="27"/>
      <c r="DY254" s="27"/>
      <c r="DZ254" s="27"/>
    </row>
    <row r="255" spans="1:130" outlineLevel="1">
      <c r="A255" s="18">
        <f t="shared" si="9"/>
        <v>62</v>
      </c>
      <c r="B255" s="18" t="s">
        <v>9</v>
      </c>
      <c r="C255" s="116" t="s">
        <v>513</v>
      </c>
      <c r="D255" s="196"/>
      <c r="E255" s="196"/>
      <c r="F255" s="196"/>
      <c r="G255" s="486"/>
      <c r="H255" s="18" t="s">
        <v>0</v>
      </c>
      <c r="I255" s="116" t="s">
        <v>762</v>
      </c>
      <c r="J255" s="117" t="s">
        <v>253</v>
      </c>
      <c r="K255" s="297"/>
      <c r="L255" s="27"/>
      <c r="M255" s="27"/>
      <c r="N255" s="27"/>
      <c r="O255" s="27"/>
      <c r="P255" s="27"/>
      <c r="Q255" s="27"/>
      <c r="R255" s="27"/>
      <c r="S255" s="27"/>
      <c r="T255" s="27"/>
      <c r="U255" s="27"/>
      <c r="V255" s="27"/>
      <c r="W255" s="27"/>
      <c r="X255" s="27"/>
      <c r="Y255" s="27"/>
      <c r="Z255" s="27"/>
      <c r="AA255" s="27"/>
      <c r="AB255" s="27"/>
      <c r="AC255" s="27"/>
      <c r="AD255" s="27"/>
      <c r="AE255" s="27"/>
      <c r="AF255" s="27"/>
      <c r="AG255" s="27"/>
      <c r="AH255" s="27"/>
      <c r="AI255" s="27"/>
      <c r="AJ255" s="27"/>
      <c r="AK255" s="27"/>
      <c r="AL255" s="27"/>
      <c r="AM255" s="27"/>
      <c r="AN255" s="27"/>
      <c r="AO255" s="27"/>
      <c r="AP255" s="27"/>
      <c r="AQ255" s="27"/>
      <c r="AR255" s="27"/>
      <c r="AS255" s="27"/>
      <c r="AT255" s="27"/>
      <c r="AU255" s="27"/>
      <c r="AV255" s="27"/>
      <c r="AW255" s="27"/>
      <c r="AX255" s="27"/>
      <c r="AY255" s="27"/>
      <c r="AZ255" s="27"/>
      <c r="BA255" s="27"/>
      <c r="BB255" s="27"/>
      <c r="BC255" s="27"/>
      <c r="BD255" s="27"/>
      <c r="BE255" s="27"/>
      <c r="BF255" s="27"/>
      <c r="BG255" s="27"/>
      <c r="BH255" s="27"/>
      <c r="BI255" s="27"/>
      <c r="BJ255" s="27"/>
      <c r="BK255" s="27"/>
      <c r="BL255" s="27"/>
      <c r="BM255" s="27"/>
      <c r="BN255" s="27"/>
      <c r="BO255" s="27"/>
      <c r="BP255" s="27"/>
      <c r="BQ255" s="27"/>
      <c r="BR255" s="27"/>
      <c r="BS255" s="27"/>
      <c r="BT255" s="27"/>
      <c r="BU255" s="27"/>
      <c r="BV255" s="27"/>
      <c r="BW255" s="27"/>
      <c r="BX255" s="27"/>
      <c r="BY255" s="27"/>
      <c r="BZ255" s="27"/>
      <c r="CA255" s="27"/>
      <c r="CB255" s="27"/>
      <c r="CC255" s="27"/>
      <c r="CD255" s="27"/>
      <c r="CE255" s="27"/>
      <c r="CF255" s="27"/>
      <c r="CG255" s="27"/>
      <c r="CH255" s="27"/>
      <c r="CI255" s="27"/>
      <c r="CJ255" s="27"/>
      <c r="CK255" s="27"/>
      <c r="CL255" s="27"/>
      <c r="CM255" s="27"/>
      <c r="CN255" s="27"/>
      <c r="CO255" s="27"/>
      <c r="CP255" s="27"/>
      <c r="CQ255" s="27"/>
      <c r="CR255" s="27"/>
      <c r="CS255" s="27"/>
      <c r="CT255" s="27"/>
      <c r="CU255" s="27"/>
      <c r="CV255" s="27"/>
      <c r="CW255" s="27"/>
      <c r="CX255" s="27"/>
      <c r="CY255" s="27"/>
      <c r="CZ255" s="27"/>
      <c r="DA255" s="27"/>
      <c r="DB255" s="27"/>
      <c r="DC255" s="27"/>
      <c r="DD255" s="27"/>
      <c r="DE255" s="27"/>
      <c r="DF255" s="27"/>
      <c r="DG255" s="27"/>
      <c r="DH255" s="27"/>
      <c r="DI255" s="27"/>
      <c r="DJ255" s="27"/>
      <c r="DK255" s="27"/>
      <c r="DL255" s="27"/>
      <c r="DM255" s="27"/>
      <c r="DN255" s="27"/>
      <c r="DO255" s="27"/>
      <c r="DP255" s="27"/>
      <c r="DQ255" s="27"/>
      <c r="DR255" s="27"/>
      <c r="DS255" s="27"/>
      <c r="DT255" s="27"/>
      <c r="DU255" s="27"/>
      <c r="DV255" s="27"/>
      <c r="DW255" s="27"/>
      <c r="DX255" s="27"/>
      <c r="DY255" s="27"/>
      <c r="DZ255" s="27"/>
    </row>
    <row r="256" spans="1:130" outlineLevel="1">
      <c r="A256" s="18">
        <f t="shared" si="9"/>
        <v>62</v>
      </c>
      <c r="B256" s="18" t="s">
        <v>9</v>
      </c>
      <c r="C256" s="116" t="s">
        <v>513</v>
      </c>
      <c r="D256" s="196"/>
      <c r="E256" s="196"/>
      <c r="F256" s="196"/>
      <c r="G256" s="486"/>
      <c r="H256" s="18" t="s">
        <v>0</v>
      </c>
      <c r="I256" s="116" t="s">
        <v>1250</v>
      </c>
      <c r="J256" s="117"/>
      <c r="K256" s="297"/>
      <c r="L256" s="27"/>
      <c r="M256" s="27"/>
      <c r="N256" s="27"/>
      <c r="O256" s="27"/>
      <c r="P256" s="27"/>
      <c r="Q256" s="27"/>
      <c r="R256" s="27"/>
      <c r="S256" s="27"/>
      <c r="T256" s="27"/>
      <c r="U256" s="27"/>
      <c r="V256" s="27"/>
      <c r="W256" s="27"/>
      <c r="X256" s="27"/>
      <c r="Y256" s="27"/>
      <c r="Z256" s="27"/>
      <c r="AA256" s="27"/>
      <c r="AB256" s="27"/>
      <c r="AC256" s="27"/>
      <c r="AD256" s="27"/>
      <c r="AE256" s="27"/>
      <c r="AF256" s="27"/>
      <c r="AG256" s="27"/>
      <c r="AH256" s="27"/>
      <c r="AI256" s="27"/>
      <c r="AJ256" s="27"/>
      <c r="AK256" s="27"/>
      <c r="AL256" s="27"/>
      <c r="AM256" s="27"/>
      <c r="AN256" s="27"/>
      <c r="AO256" s="27"/>
      <c r="AP256" s="27"/>
      <c r="AQ256" s="27"/>
      <c r="AR256" s="27"/>
      <c r="AS256" s="27"/>
      <c r="AT256" s="27"/>
      <c r="AU256" s="27"/>
      <c r="AV256" s="27"/>
      <c r="AW256" s="27"/>
      <c r="AX256" s="27"/>
      <c r="AY256" s="27"/>
      <c r="AZ256" s="27"/>
      <c r="BA256" s="27"/>
      <c r="BB256" s="27"/>
      <c r="BC256" s="27"/>
      <c r="BD256" s="27"/>
      <c r="BE256" s="27"/>
      <c r="BF256" s="27"/>
      <c r="BG256" s="27"/>
      <c r="BH256" s="27"/>
      <c r="BI256" s="27"/>
      <c r="BJ256" s="27"/>
      <c r="BK256" s="27"/>
      <c r="BL256" s="27"/>
      <c r="BM256" s="27"/>
      <c r="BN256" s="27"/>
      <c r="BO256" s="27"/>
      <c r="BP256" s="27"/>
      <c r="BQ256" s="27"/>
      <c r="BR256" s="27"/>
      <c r="BS256" s="27"/>
      <c r="BT256" s="27"/>
      <c r="BU256" s="27"/>
      <c r="BV256" s="27"/>
      <c r="BW256" s="27"/>
      <c r="BX256" s="27"/>
      <c r="BY256" s="27"/>
      <c r="BZ256" s="27"/>
      <c r="CA256" s="27"/>
      <c r="CB256" s="27"/>
      <c r="CC256" s="27"/>
      <c r="CD256" s="27"/>
      <c r="CE256" s="27"/>
      <c r="CF256" s="27"/>
      <c r="CG256" s="27"/>
      <c r="CH256" s="27"/>
      <c r="CI256" s="27"/>
      <c r="CJ256" s="27"/>
      <c r="CK256" s="27"/>
      <c r="CL256" s="27"/>
      <c r="CM256" s="27"/>
      <c r="CN256" s="27"/>
      <c r="CO256" s="27"/>
      <c r="CP256" s="27"/>
      <c r="CQ256" s="27"/>
      <c r="CR256" s="27"/>
      <c r="CS256" s="27"/>
      <c r="CT256" s="27"/>
      <c r="CU256" s="27"/>
      <c r="CV256" s="27"/>
      <c r="CW256" s="27"/>
      <c r="CX256" s="27"/>
      <c r="CY256" s="27"/>
      <c r="CZ256" s="27"/>
      <c r="DA256" s="27"/>
      <c r="DB256" s="27"/>
      <c r="DC256" s="27"/>
      <c r="DD256" s="27"/>
      <c r="DE256" s="27"/>
      <c r="DF256" s="27"/>
      <c r="DG256" s="27"/>
      <c r="DH256" s="27"/>
      <c r="DI256" s="27"/>
      <c r="DJ256" s="27"/>
      <c r="DK256" s="27"/>
      <c r="DL256" s="27"/>
      <c r="DM256" s="27"/>
      <c r="DN256" s="27"/>
      <c r="DO256" s="27"/>
      <c r="DP256" s="27"/>
      <c r="DQ256" s="27"/>
      <c r="DR256" s="27"/>
      <c r="DS256" s="27"/>
      <c r="DT256" s="27"/>
      <c r="DU256" s="27"/>
      <c r="DV256" s="27"/>
      <c r="DW256" s="27"/>
      <c r="DX256" s="27"/>
      <c r="DY256" s="27"/>
      <c r="DZ256" s="27"/>
    </row>
    <row r="257" spans="1:130" outlineLevel="1">
      <c r="A257" s="18">
        <f t="shared" si="9"/>
        <v>62</v>
      </c>
      <c r="B257" s="18" t="s">
        <v>9</v>
      </c>
      <c r="C257" s="116" t="s">
        <v>513</v>
      </c>
      <c r="D257" s="196"/>
      <c r="E257" s="196"/>
      <c r="F257" s="196"/>
      <c r="G257" s="486" t="s">
        <v>1563</v>
      </c>
      <c r="H257" s="18" t="s">
        <v>0</v>
      </c>
      <c r="I257" s="116" t="s">
        <v>1383</v>
      </c>
      <c r="J257" s="117"/>
      <c r="K257" s="297"/>
      <c r="L257" s="27"/>
      <c r="M257" s="27"/>
      <c r="N257" s="27"/>
      <c r="O257" s="27"/>
      <c r="P257" s="27"/>
      <c r="Q257" s="27"/>
      <c r="R257" s="27"/>
      <c r="S257" s="27"/>
      <c r="T257" s="27"/>
      <c r="U257" s="27"/>
      <c r="V257" s="27"/>
      <c r="W257" s="27"/>
      <c r="X257" s="27"/>
      <c r="Y257" s="27"/>
      <c r="Z257" s="27"/>
      <c r="AA257" s="27"/>
      <c r="AB257" s="27"/>
      <c r="AC257" s="27"/>
      <c r="AD257" s="27"/>
      <c r="AE257" s="27"/>
      <c r="AF257" s="27"/>
      <c r="AG257" s="27"/>
      <c r="AH257" s="27"/>
      <c r="AI257" s="27"/>
      <c r="AJ257" s="27"/>
      <c r="AK257" s="27"/>
      <c r="AL257" s="27"/>
      <c r="AM257" s="27"/>
      <c r="AN257" s="27"/>
      <c r="AO257" s="27"/>
      <c r="AP257" s="27"/>
      <c r="AQ257" s="27"/>
      <c r="AR257" s="27"/>
      <c r="AS257" s="27"/>
      <c r="AT257" s="27"/>
      <c r="AU257" s="27"/>
      <c r="AV257" s="27"/>
      <c r="AW257" s="27"/>
      <c r="AX257" s="27"/>
      <c r="AY257" s="27"/>
      <c r="AZ257" s="27"/>
      <c r="BA257" s="27"/>
      <c r="BB257" s="27"/>
      <c r="BC257" s="27"/>
      <c r="BD257" s="27"/>
      <c r="BE257" s="27"/>
      <c r="BF257" s="27"/>
      <c r="BG257" s="27"/>
      <c r="BH257" s="27"/>
      <c r="BI257" s="27"/>
      <c r="BJ257" s="27"/>
      <c r="BK257" s="27"/>
      <c r="BL257" s="27"/>
      <c r="BM257" s="27"/>
      <c r="BN257" s="27"/>
      <c r="BO257" s="27"/>
      <c r="BP257" s="27"/>
      <c r="BQ257" s="27"/>
      <c r="BR257" s="27"/>
      <c r="BS257" s="27"/>
      <c r="BT257" s="27"/>
      <c r="BU257" s="27"/>
      <c r="BV257" s="27"/>
      <c r="BW257" s="27"/>
      <c r="BX257" s="27"/>
      <c r="BY257" s="27"/>
      <c r="BZ257" s="27"/>
      <c r="CA257" s="27"/>
      <c r="CB257" s="27"/>
      <c r="CC257" s="27"/>
      <c r="CD257" s="27"/>
      <c r="CE257" s="27"/>
      <c r="CF257" s="27"/>
      <c r="CG257" s="27"/>
      <c r="CH257" s="27"/>
      <c r="CI257" s="27"/>
      <c r="CJ257" s="27"/>
      <c r="CK257" s="27"/>
      <c r="CL257" s="27"/>
      <c r="CM257" s="27"/>
      <c r="CN257" s="27"/>
      <c r="CO257" s="27"/>
      <c r="CP257" s="27"/>
      <c r="CQ257" s="27"/>
      <c r="CR257" s="27"/>
      <c r="CS257" s="27"/>
      <c r="CT257" s="27"/>
      <c r="CU257" s="27"/>
      <c r="CV257" s="27"/>
      <c r="CW257" s="27"/>
      <c r="CX257" s="27"/>
      <c r="CY257" s="27"/>
      <c r="CZ257" s="27"/>
      <c r="DA257" s="27"/>
      <c r="DB257" s="27"/>
      <c r="DC257" s="27"/>
      <c r="DD257" s="27"/>
      <c r="DE257" s="27"/>
      <c r="DF257" s="27"/>
      <c r="DG257" s="27"/>
      <c r="DH257" s="27"/>
      <c r="DI257" s="27"/>
      <c r="DJ257" s="27"/>
      <c r="DK257" s="27"/>
      <c r="DL257" s="27"/>
      <c r="DM257" s="27"/>
      <c r="DN257" s="27"/>
      <c r="DO257" s="27"/>
      <c r="DP257" s="27"/>
      <c r="DQ257" s="27"/>
      <c r="DR257" s="27"/>
      <c r="DS257" s="27"/>
      <c r="DT257" s="27"/>
      <c r="DU257" s="27"/>
      <c r="DV257" s="27"/>
      <c r="DW257" s="27"/>
      <c r="DX257" s="27"/>
      <c r="DY257" s="27"/>
      <c r="DZ257" s="27"/>
    </row>
    <row r="258" spans="1:130" outlineLevel="1">
      <c r="A258" s="18">
        <f t="shared" si="9"/>
        <v>62</v>
      </c>
      <c r="B258" s="18" t="s">
        <v>9</v>
      </c>
      <c r="C258" s="116" t="s">
        <v>513</v>
      </c>
      <c r="D258" s="196"/>
      <c r="E258" s="196"/>
      <c r="F258" s="196"/>
      <c r="G258" s="486" t="s">
        <v>1560</v>
      </c>
      <c r="H258" s="18" t="s">
        <v>10</v>
      </c>
      <c r="I258" s="116" t="s">
        <v>1378</v>
      </c>
      <c r="J258" s="117"/>
      <c r="K258" s="29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27"/>
      <c r="AM258" s="27"/>
      <c r="AN258" s="27"/>
      <c r="AO258" s="27"/>
      <c r="AP258" s="27"/>
      <c r="AQ258" s="27"/>
      <c r="AR258" s="27"/>
      <c r="AS258" s="27"/>
      <c r="AT258" s="27"/>
      <c r="AU258" s="27"/>
      <c r="AV258" s="27"/>
      <c r="AW258" s="27"/>
      <c r="AX258" s="27"/>
      <c r="AY258" s="27"/>
      <c r="AZ258" s="27"/>
      <c r="BA258" s="27"/>
      <c r="BB258" s="27"/>
      <c r="BC258" s="27"/>
      <c r="BD258" s="27"/>
      <c r="BE258" s="27"/>
      <c r="BF258" s="27"/>
      <c r="BG258" s="27"/>
      <c r="BH258" s="27"/>
      <c r="BI258" s="27"/>
      <c r="BJ258" s="27"/>
      <c r="BK258" s="27"/>
      <c r="BL258" s="27"/>
      <c r="BM258" s="27"/>
      <c r="BN258" s="27"/>
      <c r="BO258" s="27"/>
      <c r="BP258" s="27"/>
      <c r="BQ258" s="27"/>
      <c r="BR258" s="27"/>
      <c r="BS258" s="27"/>
      <c r="BT258" s="27"/>
      <c r="BU258" s="27"/>
      <c r="BV258" s="27"/>
      <c r="BW258" s="27"/>
      <c r="BX258" s="27"/>
      <c r="BY258" s="27"/>
      <c r="BZ258" s="27"/>
      <c r="CA258" s="27"/>
      <c r="CB258" s="27"/>
      <c r="CC258" s="27"/>
      <c r="CD258" s="27"/>
      <c r="CE258" s="27"/>
      <c r="CF258" s="27"/>
      <c r="CG258" s="27"/>
      <c r="CH258" s="27"/>
      <c r="CI258" s="27"/>
      <c r="CJ258" s="27"/>
      <c r="CK258" s="27"/>
      <c r="CL258" s="27"/>
      <c r="CM258" s="27"/>
      <c r="CN258" s="27"/>
      <c r="CO258" s="27"/>
      <c r="CP258" s="27"/>
      <c r="CQ258" s="27"/>
      <c r="CR258" s="27"/>
      <c r="CS258" s="27"/>
      <c r="CT258" s="27"/>
      <c r="CU258" s="27"/>
      <c r="CV258" s="27"/>
      <c r="CW258" s="27"/>
      <c r="CX258" s="27"/>
      <c r="CY258" s="27"/>
      <c r="CZ258" s="27"/>
      <c r="DA258" s="27"/>
      <c r="DB258" s="27"/>
      <c r="DC258" s="27"/>
      <c r="DD258" s="27"/>
      <c r="DE258" s="27"/>
      <c r="DF258" s="27"/>
      <c r="DG258" s="27"/>
      <c r="DH258" s="27"/>
      <c r="DI258" s="27"/>
      <c r="DJ258" s="27"/>
      <c r="DK258" s="27"/>
      <c r="DL258" s="27"/>
      <c r="DM258" s="27"/>
      <c r="DN258" s="27"/>
      <c r="DO258" s="27"/>
      <c r="DP258" s="27"/>
      <c r="DQ258" s="27"/>
      <c r="DR258" s="27"/>
      <c r="DS258" s="27"/>
      <c r="DT258" s="27"/>
      <c r="DU258" s="27"/>
      <c r="DV258" s="27"/>
      <c r="DW258" s="27"/>
      <c r="DX258" s="27"/>
      <c r="DY258" s="27"/>
      <c r="DZ258" s="27"/>
    </row>
    <row r="259" spans="1:130" outlineLevel="1">
      <c r="A259" s="18">
        <f t="shared" si="9"/>
        <v>62</v>
      </c>
      <c r="B259" s="18" t="s">
        <v>9</v>
      </c>
      <c r="C259" s="116" t="s">
        <v>513</v>
      </c>
      <c r="D259" s="196"/>
      <c r="E259" s="196"/>
      <c r="F259" s="196"/>
      <c r="G259" s="486" t="s">
        <v>1564</v>
      </c>
      <c r="H259" s="18" t="s">
        <v>10</v>
      </c>
      <c r="I259" s="116" t="s">
        <v>1541</v>
      </c>
      <c r="J259" s="115"/>
      <c r="K259" s="29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27"/>
      <c r="AO259" s="27"/>
      <c r="AP259" s="27"/>
      <c r="AQ259" s="27"/>
      <c r="AR259" s="27"/>
      <c r="AS259" s="27"/>
      <c r="AT259" s="27"/>
      <c r="AU259" s="27"/>
      <c r="AV259" s="27"/>
      <c r="AW259" s="27"/>
      <c r="AX259" s="27"/>
      <c r="AY259" s="27"/>
      <c r="AZ259" s="27"/>
      <c r="BA259" s="27"/>
      <c r="BB259" s="27"/>
      <c r="BC259" s="27"/>
      <c r="BD259" s="27"/>
      <c r="BE259" s="27"/>
      <c r="BF259" s="27"/>
      <c r="BG259" s="27"/>
      <c r="BH259" s="27"/>
      <c r="BI259" s="27"/>
      <c r="BJ259" s="27"/>
      <c r="BK259" s="27"/>
      <c r="BL259" s="27"/>
      <c r="BM259" s="27"/>
      <c r="BN259" s="27"/>
      <c r="BO259" s="27"/>
      <c r="BP259" s="27"/>
      <c r="BQ259" s="27"/>
      <c r="BR259" s="27"/>
      <c r="BS259" s="27"/>
      <c r="BT259" s="27"/>
      <c r="BU259" s="27"/>
      <c r="BV259" s="27"/>
      <c r="BW259" s="27"/>
      <c r="BX259" s="27"/>
      <c r="BY259" s="27"/>
      <c r="BZ259" s="27"/>
      <c r="CA259" s="27"/>
      <c r="CB259" s="27"/>
      <c r="CC259" s="27"/>
      <c r="CD259" s="27"/>
      <c r="CE259" s="27"/>
      <c r="CF259" s="27"/>
      <c r="CG259" s="27"/>
      <c r="CH259" s="27"/>
      <c r="CI259" s="27"/>
      <c r="CJ259" s="27"/>
      <c r="CK259" s="27"/>
      <c r="CL259" s="27"/>
      <c r="CM259" s="27"/>
      <c r="CN259" s="27"/>
      <c r="CO259" s="27"/>
      <c r="CP259" s="27"/>
      <c r="CQ259" s="27"/>
      <c r="CR259" s="27"/>
      <c r="CS259" s="27"/>
      <c r="CT259" s="27"/>
      <c r="CU259" s="27"/>
      <c r="CV259" s="27"/>
      <c r="CW259" s="27"/>
      <c r="CX259" s="27"/>
      <c r="CY259" s="27"/>
      <c r="CZ259" s="27"/>
      <c r="DA259" s="27"/>
      <c r="DB259" s="27"/>
      <c r="DC259" s="27"/>
      <c r="DD259" s="27"/>
      <c r="DE259" s="27"/>
      <c r="DF259" s="27"/>
      <c r="DG259" s="27"/>
      <c r="DH259" s="27"/>
      <c r="DI259" s="27"/>
      <c r="DJ259" s="27"/>
      <c r="DK259" s="27"/>
      <c r="DL259" s="27"/>
      <c r="DM259" s="27"/>
      <c r="DN259" s="27"/>
      <c r="DO259" s="27"/>
      <c r="DP259" s="27"/>
      <c r="DQ259" s="27"/>
      <c r="DR259" s="27"/>
      <c r="DS259" s="27"/>
      <c r="DT259" s="27"/>
      <c r="DU259" s="27"/>
      <c r="DV259" s="27"/>
      <c r="DW259" s="27"/>
      <c r="DX259" s="27"/>
      <c r="DY259" s="27"/>
      <c r="DZ259" s="27"/>
    </row>
    <row r="260" spans="1:130" outlineLevel="1">
      <c r="A260" s="18">
        <f t="shared" si="9"/>
        <v>62</v>
      </c>
      <c r="B260" s="18" t="s">
        <v>9</v>
      </c>
      <c r="C260" s="116" t="s">
        <v>513</v>
      </c>
      <c r="D260" s="196"/>
      <c r="E260" s="196"/>
      <c r="F260" s="196"/>
      <c r="G260" s="486"/>
      <c r="H260" s="18" t="s">
        <v>10</v>
      </c>
      <c r="I260" s="116" t="s">
        <v>1459</v>
      </c>
      <c r="J260" s="115"/>
      <c r="K260" s="297"/>
      <c r="L260" s="27"/>
      <c r="M260" s="27"/>
      <c r="N260" s="27"/>
      <c r="O260" s="27"/>
      <c r="P260" s="27"/>
      <c r="Q260" s="27"/>
      <c r="R260" s="27"/>
      <c r="S260" s="27"/>
      <c r="T260" s="27"/>
      <c r="U260" s="27"/>
      <c r="V260" s="27"/>
      <c r="W260" s="27"/>
      <c r="X260" s="27"/>
      <c r="Y260" s="27"/>
      <c r="Z260" s="27"/>
      <c r="AA260" s="27"/>
      <c r="AB260" s="27"/>
      <c r="AC260" s="27"/>
      <c r="AD260" s="27"/>
      <c r="AE260" s="27"/>
      <c r="AF260" s="27"/>
      <c r="AG260" s="27"/>
      <c r="AH260" s="27"/>
      <c r="AI260" s="27"/>
      <c r="AJ260" s="27"/>
      <c r="AK260" s="27"/>
      <c r="AL260" s="27"/>
      <c r="AM260" s="27"/>
      <c r="AN260" s="27"/>
      <c r="AO260" s="27"/>
      <c r="AP260" s="27"/>
      <c r="AQ260" s="27"/>
      <c r="AR260" s="27"/>
      <c r="AS260" s="27"/>
      <c r="AT260" s="27"/>
      <c r="AU260" s="27"/>
      <c r="AV260" s="27"/>
      <c r="AW260" s="27"/>
      <c r="AX260" s="27"/>
      <c r="AY260" s="27"/>
      <c r="AZ260" s="27"/>
      <c r="BA260" s="27"/>
      <c r="BB260" s="27"/>
      <c r="BC260" s="27"/>
      <c r="BD260" s="27"/>
      <c r="BE260" s="27"/>
      <c r="BF260" s="27"/>
      <c r="BG260" s="27"/>
      <c r="BH260" s="27"/>
      <c r="BI260" s="27"/>
      <c r="BJ260" s="27"/>
      <c r="BK260" s="27"/>
      <c r="BL260" s="27"/>
      <c r="BM260" s="27"/>
      <c r="BN260" s="27"/>
      <c r="BO260" s="27"/>
      <c r="BP260" s="27"/>
      <c r="BQ260" s="27"/>
      <c r="BR260" s="27"/>
      <c r="BS260" s="27"/>
      <c r="BT260" s="27"/>
      <c r="BU260" s="27"/>
      <c r="BV260" s="27"/>
      <c r="BW260" s="27"/>
      <c r="BX260" s="27"/>
      <c r="BY260" s="27"/>
      <c r="BZ260" s="27"/>
      <c r="CA260" s="27"/>
      <c r="CB260" s="27"/>
      <c r="CC260" s="27"/>
      <c r="CD260" s="27"/>
      <c r="CE260" s="27"/>
      <c r="CF260" s="27"/>
      <c r="CG260" s="27"/>
      <c r="CH260" s="27"/>
      <c r="CI260" s="27"/>
      <c r="CJ260" s="27"/>
      <c r="CK260" s="27"/>
      <c r="CL260" s="27"/>
      <c r="CM260" s="27"/>
      <c r="CN260" s="27"/>
      <c r="CO260" s="27"/>
      <c r="CP260" s="27"/>
      <c r="CQ260" s="27"/>
      <c r="CR260" s="27"/>
      <c r="CS260" s="27"/>
      <c r="CT260" s="27"/>
      <c r="CU260" s="27"/>
      <c r="CV260" s="27"/>
      <c r="CW260" s="27"/>
      <c r="CX260" s="27"/>
      <c r="CY260" s="27"/>
      <c r="CZ260" s="27"/>
      <c r="DA260" s="27"/>
      <c r="DB260" s="27"/>
      <c r="DC260" s="27"/>
      <c r="DD260" s="27"/>
      <c r="DE260" s="27"/>
      <c r="DF260" s="27"/>
      <c r="DG260" s="27"/>
      <c r="DH260" s="27"/>
      <c r="DI260" s="27"/>
      <c r="DJ260" s="27"/>
      <c r="DK260" s="27"/>
      <c r="DL260" s="27"/>
      <c r="DM260" s="27"/>
      <c r="DN260" s="27"/>
      <c r="DO260" s="27"/>
      <c r="DP260" s="27"/>
      <c r="DQ260" s="27"/>
      <c r="DR260" s="27"/>
      <c r="DS260" s="27"/>
      <c r="DT260" s="27"/>
      <c r="DU260" s="27"/>
      <c r="DV260" s="27"/>
      <c r="DW260" s="27"/>
      <c r="DX260" s="27"/>
      <c r="DY260" s="27"/>
      <c r="DZ260" s="27"/>
    </row>
    <row r="261" spans="1:130" outlineLevel="1">
      <c r="A261" s="18">
        <f t="shared" si="9"/>
        <v>62</v>
      </c>
      <c r="B261" s="18" t="s">
        <v>9</v>
      </c>
      <c r="C261" s="116" t="s">
        <v>513</v>
      </c>
      <c r="D261" s="196"/>
      <c r="E261" s="196"/>
      <c r="F261" s="196"/>
      <c r="G261" s="486" t="s">
        <v>1561</v>
      </c>
      <c r="H261" s="18" t="s">
        <v>10</v>
      </c>
      <c r="I261" s="116" t="s">
        <v>1381</v>
      </c>
      <c r="J261" s="115"/>
      <c r="K261" s="297"/>
      <c r="L261" s="27"/>
      <c r="M261" s="27"/>
      <c r="N261" s="27"/>
      <c r="O261" s="27"/>
      <c r="P261" s="27"/>
      <c r="Q261" s="27"/>
      <c r="R261" s="27"/>
      <c r="S261" s="27"/>
      <c r="T261" s="27"/>
      <c r="U261" s="27"/>
      <c r="V261" s="27"/>
      <c r="W261" s="27"/>
      <c r="X261" s="27"/>
      <c r="Y261" s="27"/>
      <c r="Z261" s="27"/>
      <c r="AA261" s="27"/>
      <c r="AB261" s="27"/>
      <c r="AC261" s="27"/>
      <c r="AD261" s="27"/>
      <c r="AE261" s="27"/>
      <c r="AF261" s="27"/>
      <c r="AG261" s="27"/>
      <c r="AH261" s="27"/>
      <c r="AI261" s="27"/>
      <c r="AJ261" s="27"/>
      <c r="AK261" s="27"/>
      <c r="AL261" s="27"/>
      <c r="AM261" s="27"/>
      <c r="AN261" s="27"/>
      <c r="AO261" s="27"/>
      <c r="AP261" s="27"/>
      <c r="AQ261" s="27"/>
      <c r="AR261" s="27"/>
      <c r="AS261" s="27"/>
      <c r="AT261" s="27"/>
      <c r="AU261" s="27"/>
      <c r="AV261" s="27"/>
      <c r="AW261" s="27"/>
      <c r="AX261" s="27"/>
      <c r="AY261" s="27"/>
      <c r="AZ261" s="27"/>
      <c r="BA261" s="27"/>
      <c r="BB261" s="27"/>
      <c r="BC261" s="27"/>
      <c r="BD261" s="27"/>
      <c r="BE261" s="27"/>
      <c r="BF261" s="27"/>
      <c r="BG261" s="27"/>
      <c r="BH261" s="27"/>
      <c r="BI261" s="27"/>
      <c r="BJ261" s="27"/>
      <c r="BK261" s="27"/>
      <c r="BL261" s="27"/>
      <c r="BM261" s="27"/>
      <c r="BN261" s="27"/>
      <c r="BO261" s="27"/>
      <c r="BP261" s="27"/>
      <c r="BQ261" s="27"/>
      <c r="BR261" s="27"/>
      <c r="BS261" s="27"/>
      <c r="BT261" s="27"/>
      <c r="BU261" s="27"/>
      <c r="BV261" s="27"/>
      <c r="BW261" s="27"/>
      <c r="BX261" s="27"/>
      <c r="BY261" s="27"/>
      <c r="BZ261" s="27"/>
      <c r="CA261" s="27"/>
      <c r="CB261" s="27"/>
      <c r="CC261" s="27"/>
      <c r="CD261" s="27"/>
      <c r="CE261" s="27"/>
      <c r="CF261" s="27"/>
      <c r="CG261" s="27"/>
      <c r="CH261" s="27"/>
      <c r="CI261" s="27"/>
      <c r="CJ261" s="27"/>
      <c r="CK261" s="27"/>
      <c r="CL261" s="27"/>
      <c r="CM261" s="27"/>
      <c r="CN261" s="27"/>
      <c r="CO261" s="27"/>
      <c r="CP261" s="27"/>
      <c r="CQ261" s="27"/>
      <c r="CR261" s="27"/>
      <c r="CS261" s="27"/>
      <c r="CT261" s="27"/>
      <c r="CU261" s="27"/>
      <c r="CV261" s="27"/>
      <c r="CW261" s="27"/>
      <c r="CX261" s="27"/>
      <c r="CY261" s="27"/>
      <c r="CZ261" s="27"/>
      <c r="DA261" s="27"/>
      <c r="DB261" s="27"/>
      <c r="DC261" s="27"/>
      <c r="DD261" s="27"/>
      <c r="DE261" s="27"/>
      <c r="DF261" s="27"/>
      <c r="DG261" s="27"/>
      <c r="DH261" s="27"/>
      <c r="DI261" s="27"/>
      <c r="DJ261" s="27"/>
      <c r="DK261" s="27"/>
      <c r="DL261" s="27"/>
      <c r="DM261" s="27"/>
      <c r="DN261" s="27"/>
      <c r="DO261" s="27"/>
      <c r="DP261" s="27"/>
      <c r="DQ261" s="27"/>
      <c r="DR261" s="27"/>
      <c r="DS261" s="27"/>
      <c r="DT261" s="27"/>
      <c r="DU261" s="27"/>
      <c r="DV261" s="27"/>
      <c r="DW261" s="27"/>
      <c r="DX261" s="27"/>
      <c r="DY261" s="27"/>
      <c r="DZ261" s="27"/>
    </row>
    <row r="262" spans="1:130" outlineLevel="1">
      <c r="A262" s="18">
        <f t="shared" si="9"/>
        <v>62</v>
      </c>
      <c r="B262" s="18" t="s">
        <v>9</v>
      </c>
      <c r="C262" s="116" t="s">
        <v>513</v>
      </c>
      <c r="D262" s="196"/>
      <c r="E262" s="196"/>
      <c r="F262" s="196"/>
      <c r="G262" s="486" t="s">
        <v>1562</v>
      </c>
      <c r="H262" s="18" t="s">
        <v>10</v>
      </c>
      <c r="I262" s="116" t="s">
        <v>1382</v>
      </c>
      <c r="J262" s="115"/>
      <c r="K262" s="297"/>
      <c r="L262" s="27"/>
      <c r="M262" s="27"/>
      <c r="N262" s="27"/>
      <c r="O262" s="27"/>
      <c r="P262" s="27"/>
      <c r="Q262" s="27"/>
      <c r="R262" s="27"/>
      <c r="S262" s="27"/>
      <c r="T262" s="27"/>
      <c r="U262" s="27"/>
      <c r="V262" s="27"/>
      <c r="W262" s="27"/>
      <c r="X262" s="27"/>
      <c r="Y262" s="27"/>
      <c r="Z262" s="27"/>
      <c r="AA262" s="27"/>
      <c r="AB262" s="27"/>
      <c r="AC262" s="27"/>
      <c r="AD262" s="27"/>
      <c r="AE262" s="27"/>
      <c r="AF262" s="27"/>
      <c r="AG262" s="27"/>
      <c r="AH262" s="27"/>
      <c r="AI262" s="27"/>
      <c r="AJ262" s="27"/>
      <c r="AK262" s="27"/>
      <c r="AL262" s="27"/>
      <c r="AM262" s="27"/>
      <c r="AN262" s="27"/>
      <c r="AO262" s="27"/>
      <c r="AP262" s="27"/>
      <c r="AQ262" s="27"/>
      <c r="AR262" s="27"/>
      <c r="AS262" s="27"/>
      <c r="AT262" s="27"/>
      <c r="AU262" s="27"/>
      <c r="AV262" s="27"/>
      <c r="AW262" s="27"/>
      <c r="AX262" s="27"/>
      <c r="AY262" s="27"/>
      <c r="AZ262" s="27"/>
      <c r="BA262" s="27"/>
      <c r="BB262" s="27"/>
      <c r="BC262" s="27"/>
      <c r="BD262" s="27"/>
      <c r="BE262" s="27"/>
      <c r="BF262" s="27"/>
      <c r="BG262" s="27"/>
      <c r="BH262" s="27"/>
      <c r="BI262" s="27"/>
      <c r="BJ262" s="27"/>
      <c r="BK262" s="27"/>
      <c r="BL262" s="27"/>
      <c r="BM262" s="27"/>
      <c r="BN262" s="27"/>
      <c r="BO262" s="27"/>
      <c r="BP262" s="27"/>
      <c r="BQ262" s="27"/>
      <c r="BR262" s="27"/>
      <c r="BS262" s="27"/>
      <c r="BT262" s="27"/>
      <c r="BU262" s="27"/>
      <c r="BV262" s="27"/>
      <c r="BW262" s="27"/>
      <c r="BX262" s="27"/>
      <c r="BY262" s="27"/>
      <c r="BZ262" s="27"/>
      <c r="CA262" s="27"/>
      <c r="CB262" s="27"/>
      <c r="CC262" s="27"/>
      <c r="CD262" s="27"/>
      <c r="CE262" s="27"/>
      <c r="CF262" s="27"/>
      <c r="CG262" s="27"/>
      <c r="CH262" s="27"/>
      <c r="CI262" s="27"/>
      <c r="CJ262" s="27"/>
      <c r="CK262" s="27"/>
      <c r="CL262" s="27"/>
      <c r="CM262" s="27"/>
      <c r="CN262" s="27"/>
      <c r="CO262" s="27"/>
      <c r="CP262" s="27"/>
      <c r="CQ262" s="27"/>
      <c r="CR262" s="27"/>
      <c r="CS262" s="27"/>
      <c r="CT262" s="27"/>
      <c r="CU262" s="27"/>
      <c r="CV262" s="27"/>
      <c r="CW262" s="27"/>
      <c r="CX262" s="27"/>
      <c r="CY262" s="27"/>
      <c r="CZ262" s="27"/>
      <c r="DA262" s="27"/>
      <c r="DB262" s="27"/>
      <c r="DC262" s="27"/>
      <c r="DD262" s="27"/>
      <c r="DE262" s="27"/>
      <c r="DF262" s="27"/>
      <c r="DG262" s="27"/>
      <c r="DH262" s="27"/>
      <c r="DI262" s="27"/>
      <c r="DJ262" s="27"/>
      <c r="DK262" s="27"/>
      <c r="DL262" s="27"/>
      <c r="DM262" s="27"/>
      <c r="DN262" s="27"/>
      <c r="DO262" s="27"/>
      <c r="DP262" s="27"/>
      <c r="DQ262" s="27"/>
      <c r="DR262" s="27"/>
      <c r="DS262" s="27"/>
      <c r="DT262" s="27"/>
      <c r="DU262" s="27"/>
      <c r="DV262" s="27"/>
      <c r="DW262" s="27"/>
      <c r="DX262" s="27"/>
      <c r="DY262" s="27"/>
      <c r="DZ262" s="27"/>
    </row>
    <row r="263" spans="1:130">
      <c r="A263" s="18">
        <f t="shared" si="9"/>
        <v>62</v>
      </c>
      <c r="B263" s="18" t="s">
        <v>9</v>
      </c>
      <c r="C263" s="116" t="s">
        <v>513</v>
      </c>
      <c r="D263" s="196"/>
      <c r="E263" s="196"/>
      <c r="F263" s="196"/>
      <c r="G263" s="486"/>
      <c r="H263" s="114" t="s">
        <v>16</v>
      </c>
      <c r="I263" s="473" t="s">
        <v>1832</v>
      </c>
      <c r="J263" s="115"/>
      <c r="K263" s="296"/>
      <c r="L263" s="27"/>
      <c r="M263" s="27"/>
      <c r="N263" s="27"/>
      <c r="O263" s="27"/>
      <c r="P263" s="27"/>
      <c r="Q263" s="27"/>
      <c r="R263" s="27"/>
      <c r="S263" s="27"/>
      <c r="T263" s="27"/>
      <c r="U263" s="27"/>
      <c r="V263" s="27"/>
      <c r="W263" s="27"/>
      <c r="X263" s="27"/>
      <c r="Y263" s="27"/>
      <c r="Z263" s="27"/>
      <c r="AA263" s="27"/>
      <c r="AB263" s="27"/>
      <c r="AC263" s="27"/>
      <c r="AD263" s="27"/>
      <c r="AE263" s="27"/>
      <c r="AF263" s="27"/>
      <c r="AG263" s="27"/>
      <c r="AH263" s="27"/>
      <c r="AI263" s="27"/>
      <c r="AJ263" s="27"/>
      <c r="AK263" s="27"/>
      <c r="AL263" s="27"/>
      <c r="AM263" s="27"/>
      <c r="AN263" s="27"/>
      <c r="AO263" s="27"/>
      <c r="AP263" s="27"/>
      <c r="AQ263" s="27"/>
      <c r="AR263" s="27"/>
      <c r="AS263" s="27"/>
      <c r="AT263" s="27"/>
      <c r="AU263" s="27"/>
      <c r="AV263" s="27"/>
      <c r="AW263" s="27"/>
      <c r="AX263" s="27"/>
      <c r="AY263" s="27"/>
      <c r="AZ263" s="27"/>
      <c r="BA263" s="27"/>
      <c r="BB263" s="27"/>
      <c r="BC263" s="27"/>
      <c r="BD263" s="27"/>
      <c r="BE263" s="27"/>
      <c r="BF263" s="27"/>
      <c r="BG263" s="27"/>
      <c r="BH263" s="27"/>
      <c r="BI263" s="27"/>
      <c r="BJ263" s="27"/>
      <c r="BK263" s="27"/>
      <c r="BL263" s="27"/>
      <c r="BM263" s="27"/>
      <c r="BN263" s="27"/>
      <c r="BO263" s="27"/>
      <c r="BP263" s="27"/>
      <c r="BQ263" s="27"/>
      <c r="BR263" s="27"/>
      <c r="BS263" s="27"/>
      <c r="BT263" s="27"/>
      <c r="BU263" s="27"/>
      <c r="BV263" s="27"/>
      <c r="BW263" s="27"/>
      <c r="BX263" s="27"/>
      <c r="BY263" s="27"/>
      <c r="BZ263" s="27"/>
      <c r="CA263" s="27"/>
      <c r="CB263" s="27"/>
      <c r="CC263" s="27"/>
      <c r="CD263" s="27"/>
      <c r="CE263" s="27"/>
      <c r="CF263" s="27"/>
      <c r="CG263" s="27"/>
      <c r="CH263" s="27"/>
      <c r="CI263" s="27"/>
      <c r="CJ263" s="27"/>
      <c r="CK263" s="27"/>
      <c r="CL263" s="27"/>
      <c r="CM263" s="27"/>
      <c r="CN263" s="27"/>
      <c r="CO263" s="27"/>
      <c r="CP263" s="27"/>
      <c r="CQ263" s="27"/>
      <c r="CR263" s="27"/>
      <c r="CS263" s="27"/>
      <c r="CT263" s="27"/>
      <c r="CU263" s="27"/>
      <c r="CV263" s="27"/>
      <c r="CW263" s="27"/>
      <c r="CX263" s="27"/>
      <c r="CY263" s="27"/>
      <c r="CZ263" s="27"/>
      <c r="DA263" s="27"/>
      <c r="DB263" s="27"/>
      <c r="DC263" s="27"/>
      <c r="DD263" s="27"/>
      <c r="DE263" s="27"/>
      <c r="DF263" s="27"/>
      <c r="DG263" s="27"/>
      <c r="DH263" s="27"/>
      <c r="DI263" s="27"/>
      <c r="DJ263" s="27"/>
      <c r="DK263" s="27"/>
      <c r="DL263" s="27"/>
      <c r="DM263" s="27"/>
      <c r="DN263" s="27"/>
      <c r="DO263" s="27"/>
      <c r="DP263" s="27"/>
      <c r="DQ263" s="27"/>
      <c r="DR263" s="27"/>
      <c r="DS263" s="27"/>
      <c r="DT263" s="27"/>
      <c r="DU263" s="27"/>
      <c r="DV263" s="27"/>
      <c r="DW263" s="27"/>
      <c r="DX263" s="27"/>
      <c r="DY263" s="27"/>
      <c r="DZ263" s="27"/>
    </row>
    <row r="264" spans="1:130" outlineLevel="1">
      <c r="A264" s="18">
        <f t="shared" si="9"/>
        <v>62</v>
      </c>
      <c r="B264" s="18" t="s">
        <v>9</v>
      </c>
      <c r="C264" s="116" t="s">
        <v>513</v>
      </c>
      <c r="D264" s="196"/>
      <c r="E264" s="196"/>
      <c r="F264" s="196"/>
      <c r="G264" s="486"/>
      <c r="H264" s="18" t="s">
        <v>10</v>
      </c>
      <c r="I264" s="116" t="s">
        <v>1831</v>
      </c>
      <c r="J264" s="115"/>
      <c r="K264" s="297"/>
      <c r="L264" s="27"/>
      <c r="M264" s="27"/>
      <c r="N264" s="27"/>
      <c r="O264" s="27"/>
      <c r="P264" s="27"/>
      <c r="Q264" s="27"/>
      <c r="R264" s="27"/>
      <c r="S264" s="27"/>
      <c r="T264" s="27"/>
      <c r="U264" s="27"/>
      <c r="V264" s="27"/>
      <c r="W264" s="27"/>
      <c r="X264" s="27"/>
      <c r="Y264" s="27"/>
      <c r="Z264" s="27"/>
      <c r="AA264" s="27"/>
      <c r="AB264" s="27"/>
      <c r="AC264" s="27"/>
      <c r="AD264" s="27"/>
      <c r="AE264" s="27"/>
      <c r="AF264" s="27"/>
      <c r="AG264" s="27"/>
      <c r="AH264" s="27"/>
      <c r="AI264" s="27"/>
      <c r="AJ264" s="27"/>
      <c r="AK264" s="27"/>
      <c r="AL264" s="27"/>
      <c r="AM264" s="27"/>
      <c r="AN264" s="27"/>
      <c r="AO264" s="27"/>
      <c r="AP264" s="27"/>
      <c r="AQ264" s="27"/>
      <c r="AR264" s="27"/>
      <c r="AS264" s="27"/>
      <c r="AT264" s="27"/>
      <c r="AU264" s="27"/>
      <c r="AV264" s="27"/>
      <c r="AW264" s="27"/>
      <c r="AX264" s="27"/>
      <c r="AY264" s="27"/>
      <c r="AZ264" s="27"/>
      <c r="BA264" s="27"/>
      <c r="BB264" s="27"/>
      <c r="BC264" s="27"/>
      <c r="BD264" s="27"/>
      <c r="BE264" s="27"/>
      <c r="BF264" s="27"/>
      <c r="BG264" s="27"/>
      <c r="BH264" s="27"/>
      <c r="BI264" s="27"/>
      <c r="BJ264" s="27"/>
      <c r="BK264" s="27"/>
      <c r="BL264" s="27"/>
      <c r="BM264" s="27"/>
      <c r="BN264" s="27"/>
      <c r="BO264" s="27"/>
      <c r="BP264" s="27"/>
      <c r="BQ264" s="27"/>
      <c r="BR264" s="27"/>
      <c r="BS264" s="27"/>
      <c r="BT264" s="27"/>
      <c r="BU264" s="27"/>
      <c r="BV264" s="27"/>
      <c r="BW264" s="27"/>
      <c r="BX264" s="27"/>
      <c r="BY264" s="27"/>
      <c r="BZ264" s="27"/>
      <c r="CA264" s="27"/>
      <c r="CB264" s="27"/>
      <c r="CC264" s="27"/>
      <c r="CD264" s="27"/>
      <c r="CE264" s="27"/>
      <c r="CF264" s="27"/>
      <c r="CG264" s="27"/>
      <c r="CH264" s="27"/>
      <c r="CI264" s="27"/>
      <c r="CJ264" s="27"/>
      <c r="CK264" s="27"/>
      <c r="CL264" s="27"/>
      <c r="CM264" s="27"/>
      <c r="CN264" s="27"/>
      <c r="CO264" s="27"/>
      <c r="CP264" s="27"/>
      <c r="CQ264" s="27"/>
      <c r="CR264" s="27"/>
      <c r="CS264" s="27"/>
      <c r="CT264" s="27"/>
      <c r="CU264" s="27"/>
      <c r="CV264" s="27"/>
      <c r="CW264" s="27"/>
      <c r="CX264" s="27"/>
      <c r="CY264" s="27"/>
      <c r="CZ264" s="27"/>
      <c r="DA264" s="27"/>
      <c r="DB264" s="27"/>
      <c r="DC264" s="27"/>
      <c r="DD264" s="27"/>
      <c r="DE264" s="27"/>
      <c r="DF264" s="27"/>
      <c r="DG264" s="27"/>
      <c r="DH264" s="27"/>
      <c r="DI264" s="27"/>
      <c r="DJ264" s="27"/>
      <c r="DK264" s="27"/>
      <c r="DL264" s="27"/>
      <c r="DM264" s="27"/>
      <c r="DN264" s="27"/>
      <c r="DO264" s="27"/>
      <c r="DP264" s="27"/>
      <c r="DQ264" s="27"/>
      <c r="DR264" s="27"/>
      <c r="DS264" s="27"/>
      <c r="DT264" s="27"/>
      <c r="DU264" s="27"/>
      <c r="DV264" s="27"/>
      <c r="DW264" s="27"/>
      <c r="DX264" s="27"/>
      <c r="DY264" s="27"/>
      <c r="DZ264" s="27"/>
    </row>
    <row r="265" spans="1:130" outlineLevel="1">
      <c r="A265" s="18">
        <f t="shared" si="9"/>
        <v>62</v>
      </c>
      <c r="B265" s="18" t="s">
        <v>9</v>
      </c>
      <c r="C265" s="116" t="s">
        <v>513</v>
      </c>
      <c r="D265" s="196"/>
      <c r="E265" s="196"/>
      <c r="F265" s="196"/>
      <c r="G265" s="486"/>
      <c r="H265" s="18" t="s">
        <v>0</v>
      </c>
      <c r="I265" s="116" t="s">
        <v>471</v>
      </c>
      <c r="J265" s="117"/>
      <c r="K265" s="297"/>
      <c r="L265" s="27"/>
      <c r="M265" s="27"/>
      <c r="N265" s="27"/>
      <c r="O265" s="27"/>
      <c r="P265" s="27"/>
      <c r="Q265" s="27"/>
      <c r="R265" s="27"/>
      <c r="S265" s="27"/>
      <c r="T265" s="27"/>
      <c r="U265" s="27"/>
      <c r="V265" s="27"/>
      <c r="W265" s="27"/>
      <c r="X265" s="27"/>
      <c r="Y265" s="27"/>
      <c r="Z265" s="27"/>
      <c r="AA265" s="27"/>
      <c r="AB265" s="27"/>
      <c r="AC265" s="27"/>
      <c r="AD265" s="27"/>
      <c r="AE265" s="27"/>
      <c r="AF265" s="27"/>
      <c r="AG265" s="27"/>
      <c r="AH265" s="27"/>
      <c r="AI265" s="27"/>
      <c r="AJ265" s="27"/>
      <c r="AK265" s="27"/>
      <c r="AL265" s="27"/>
      <c r="AM265" s="27"/>
      <c r="AN265" s="27"/>
      <c r="AO265" s="27"/>
      <c r="AP265" s="27"/>
      <c r="AQ265" s="27"/>
      <c r="AR265" s="27"/>
      <c r="AS265" s="27"/>
      <c r="AT265" s="27"/>
      <c r="AU265" s="27"/>
      <c r="AV265" s="27"/>
      <c r="AW265" s="27"/>
      <c r="AX265" s="27"/>
      <c r="AY265" s="27"/>
      <c r="AZ265" s="27"/>
      <c r="BA265" s="27"/>
      <c r="BB265" s="27"/>
      <c r="BC265" s="27"/>
      <c r="BD265" s="27"/>
      <c r="BE265" s="27"/>
      <c r="BF265" s="27"/>
      <c r="BG265" s="27"/>
      <c r="BH265" s="27"/>
      <c r="BI265" s="27"/>
      <c r="BJ265" s="27"/>
      <c r="BK265" s="27"/>
      <c r="BL265" s="27"/>
      <c r="BM265" s="27"/>
      <c r="BN265" s="27"/>
      <c r="BO265" s="27"/>
      <c r="BP265" s="27"/>
      <c r="BQ265" s="27"/>
      <c r="BR265" s="27"/>
      <c r="BS265" s="27"/>
      <c r="BT265" s="27"/>
      <c r="BU265" s="27"/>
      <c r="BV265" s="27"/>
      <c r="BW265" s="27"/>
      <c r="BX265" s="27"/>
      <c r="BY265" s="27"/>
      <c r="BZ265" s="27"/>
      <c r="CA265" s="27"/>
      <c r="CB265" s="27"/>
      <c r="CC265" s="27"/>
      <c r="CD265" s="27"/>
      <c r="CE265" s="27"/>
      <c r="CF265" s="27"/>
      <c r="CG265" s="27"/>
      <c r="CH265" s="27"/>
      <c r="CI265" s="27"/>
      <c r="CJ265" s="27"/>
      <c r="CK265" s="27"/>
      <c r="CL265" s="27"/>
      <c r="CM265" s="27"/>
      <c r="CN265" s="27"/>
      <c r="CO265" s="27"/>
      <c r="CP265" s="27"/>
      <c r="CQ265" s="27"/>
      <c r="CR265" s="27"/>
      <c r="CS265" s="27"/>
      <c r="CT265" s="27"/>
      <c r="CU265" s="27"/>
      <c r="CV265" s="27"/>
      <c r="CW265" s="27"/>
      <c r="CX265" s="27"/>
      <c r="CY265" s="27"/>
      <c r="CZ265" s="27"/>
      <c r="DA265" s="27"/>
      <c r="DB265" s="27"/>
      <c r="DC265" s="27"/>
      <c r="DD265" s="27"/>
      <c r="DE265" s="27"/>
      <c r="DF265" s="27"/>
      <c r="DG265" s="27"/>
      <c r="DH265" s="27"/>
      <c r="DI265" s="27"/>
      <c r="DJ265" s="27"/>
      <c r="DK265" s="27"/>
      <c r="DL265" s="27"/>
      <c r="DM265" s="27"/>
      <c r="DN265" s="27"/>
      <c r="DO265" s="27"/>
      <c r="DP265" s="27"/>
      <c r="DQ265" s="27"/>
      <c r="DR265" s="27"/>
      <c r="DS265" s="27"/>
      <c r="DT265" s="27"/>
      <c r="DU265" s="27"/>
      <c r="DV265" s="27"/>
      <c r="DW265" s="27"/>
      <c r="DX265" s="27"/>
      <c r="DY265" s="27"/>
      <c r="DZ265" s="27"/>
    </row>
    <row r="266" spans="1:130" collapsed="1">
      <c r="A266" s="18">
        <f t="shared" si="9"/>
        <v>62</v>
      </c>
      <c r="B266" s="18" t="s">
        <v>9</v>
      </c>
      <c r="C266" s="116" t="s">
        <v>513</v>
      </c>
      <c r="D266" s="116"/>
      <c r="E266" s="196"/>
      <c r="F266" s="196"/>
      <c r="G266" s="486"/>
      <c r="H266" s="114" t="s">
        <v>16</v>
      </c>
      <c r="I266" s="539" t="s">
        <v>180</v>
      </c>
      <c r="J266" s="89" t="s">
        <v>180</v>
      </c>
    </row>
    <row r="267" spans="1:130">
      <c r="A267" s="18">
        <f t="shared" si="9"/>
        <v>62</v>
      </c>
      <c r="B267" s="18" t="s">
        <v>9</v>
      </c>
      <c r="C267" s="116" t="s">
        <v>513</v>
      </c>
      <c r="D267" s="116"/>
      <c r="E267" s="196"/>
      <c r="F267" s="196"/>
      <c r="G267" s="196"/>
    </row>
    <row r="268" spans="1:130">
      <c r="A268" s="18">
        <f t="shared" si="9"/>
        <v>62</v>
      </c>
      <c r="B268" s="18" t="s">
        <v>9</v>
      </c>
      <c r="C268" s="116" t="s">
        <v>513</v>
      </c>
      <c r="D268" s="116"/>
      <c r="E268" s="196"/>
      <c r="F268" s="196"/>
      <c r="G268" s="196"/>
    </row>
    <row r="269" spans="1:130">
      <c r="A269" s="18">
        <f t="shared" si="9"/>
        <v>62</v>
      </c>
      <c r="B269" s="18" t="s">
        <v>9</v>
      </c>
      <c r="C269" s="116" t="s">
        <v>513</v>
      </c>
      <c r="D269" s="116"/>
      <c r="E269" s="196"/>
      <c r="F269" s="196"/>
      <c r="G269" s="196"/>
    </row>
    <row r="270" spans="1:130">
      <c r="A270" s="18">
        <f t="shared" si="9"/>
        <v>62</v>
      </c>
      <c r="B270" s="18" t="s">
        <v>9</v>
      </c>
      <c r="C270" s="116" t="s">
        <v>513</v>
      </c>
      <c r="D270" s="116"/>
      <c r="E270" s="196"/>
      <c r="F270" s="196"/>
      <c r="G270" s="196"/>
    </row>
    <row r="271" spans="1:130">
      <c r="A271" s="18">
        <f t="shared" si="9"/>
        <v>62</v>
      </c>
      <c r="B271" s="18" t="s">
        <v>9</v>
      </c>
      <c r="C271" s="116" t="s">
        <v>513</v>
      </c>
      <c r="D271" s="116"/>
      <c r="E271" s="196"/>
      <c r="F271" s="196"/>
      <c r="G271" s="196"/>
    </row>
    <row r="272" spans="1:130">
      <c r="A272" s="18">
        <f t="shared" si="9"/>
        <v>62</v>
      </c>
      <c r="B272" s="18" t="s">
        <v>9</v>
      </c>
      <c r="C272" s="116" t="s">
        <v>513</v>
      </c>
      <c r="D272" s="116"/>
      <c r="E272" s="196"/>
      <c r="F272" s="196"/>
      <c r="G272" s="196"/>
    </row>
    <row r="273" spans="1:7">
      <c r="A273" s="18">
        <f t="shared" si="9"/>
        <v>62</v>
      </c>
      <c r="B273" s="18" t="s">
        <v>9</v>
      </c>
      <c r="C273" s="116" t="s">
        <v>513</v>
      </c>
      <c r="D273" s="116"/>
      <c r="E273" s="196"/>
      <c r="F273" s="196"/>
      <c r="G273" s="196"/>
    </row>
    <row r="274" spans="1:7">
      <c r="A274" s="18">
        <f t="shared" si="9"/>
        <v>62</v>
      </c>
      <c r="B274" s="18" t="s">
        <v>9</v>
      </c>
      <c r="C274" s="116" t="s">
        <v>513</v>
      </c>
      <c r="D274" s="116"/>
      <c r="E274" s="196"/>
      <c r="F274" s="196"/>
      <c r="G274" s="196"/>
    </row>
    <row r="275" spans="1:7">
      <c r="A275" s="18">
        <f t="shared" si="9"/>
        <v>62</v>
      </c>
      <c r="B275" s="18" t="s">
        <v>9</v>
      </c>
      <c r="C275" s="116" t="s">
        <v>513</v>
      </c>
      <c r="D275" s="116"/>
      <c r="E275" s="196"/>
      <c r="F275" s="196"/>
      <c r="G275" s="196"/>
    </row>
    <row r="276" spans="1:7">
      <c r="A276" s="18">
        <f t="shared" si="9"/>
        <v>62</v>
      </c>
      <c r="B276" s="18" t="s">
        <v>9</v>
      </c>
      <c r="C276" s="116" t="s">
        <v>513</v>
      </c>
      <c r="D276" s="116"/>
      <c r="E276" s="196"/>
      <c r="F276" s="196"/>
      <c r="G276" s="196"/>
    </row>
    <row r="277" spans="1:7">
      <c r="A277" s="18">
        <f t="shared" si="9"/>
        <v>62</v>
      </c>
      <c r="B277" s="18" t="s">
        <v>9</v>
      </c>
      <c r="C277" s="116" t="s">
        <v>513</v>
      </c>
      <c r="D277" s="116"/>
      <c r="E277" s="196"/>
      <c r="F277" s="196"/>
      <c r="G277" s="196"/>
    </row>
    <row r="278" spans="1:7">
      <c r="A278" s="18">
        <f t="shared" si="9"/>
        <v>62</v>
      </c>
      <c r="B278" s="18" t="s">
        <v>9</v>
      </c>
      <c r="C278" s="116" t="s">
        <v>513</v>
      </c>
      <c r="D278" s="116"/>
      <c r="E278" s="196"/>
      <c r="F278" s="196"/>
      <c r="G278" s="196"/>
    </row>
    <row r="279" spans="1:7">
      <c r="A279" s="18">
        <f t="shared" si="9"/>
        <v>62</v>
      </c>
      <c r="B279" s="18" t="s">
        <v>9</v>
      </c>
      <c r="C279" s="116" t="s">
        <v>513</v>
      </c>
      <c r="D279" s="116"/>
      <c r="E279" s="196"/>
      <c r="F279" s="196"/>
      <c r="G279" s="196"/>
    </row>
    <row r="280" spans="1:7">
      <c r="A280" s="18">
        <f t="shared" si="9"/>
        <v>62</v>
      </c>
      <c r="B280" s="18" t="s">
        <v>9</v>
      </c>
      <c r="C280" s="116" t="s">
        <v>513</v>
      </c>
      <c r="D280" s="116"/>
      <c r="E280" s="196"/>
      <c r="F280" s="196"/>
      <c r="G280" s="196"/>
    </row>
    <row r="281" spans="1:7">
      <c r="A281" s="18">
        <f t="shared" si="9"/>
        <v>62</v>
      </c>
      <c r="B281" s="18" t="s">
        <v>9</v>
      </c>
      <c r="C281" s="116" t="s">
        <v>513</v>
      </c>
      <c r="D281" s="116"/>
      <c r="E281" s="196"/>
      <c r="F281" s="196"/>
      <c r="G281" s="196"/>
    </row>
    <row r="282" spans="1:7">
      <c r="A282" s="18">
        <f t="shared" si="9"/>
        <v>62</v>
      </c>
      <c r="B282" s="18" t="s">
        <v>9</v>
      </c>
      <c r="C282" s="116" t="s">
        <v>513</v>
      </c>
      <c r="D282" s="116"/>
      <c r="E282" s="196"/>
      <c r="F282" s="196"/>
      <c r="G282" s="196"/>
    </row>
    <row r="283" spans="1:7">
      <c r="A283" s="18">
        <f t="shared" si="9"/>
        <v>62</v>
      </c>
      <c r="B283" s="18" t="s">
        <v>9</v>
      </c>
      <c r="C283" s="116" t="s">
        <v>513</v>
      </c>
      <c r="D283" s="116"/>
      <c r="E283" s="196"/>
      <c r="F283" s="196"/>
      <c r="G283" s="196"/>
    </row>
    <row r="284" spans="1:7">
      <c r="A284" s="18">
        <f t="shared" si="9"/>
        <v>62</v>
      </c>
      <c r="B284" s="18" t="s">
        <v>9</v>
      </c>
      <c r="C284" s="116" t="s">
        <v>513</v>
      </c>
      <c r="D284" s="116"/>
      <c r="E284" s="196"/>
      <c r="F284" s="196"/>
      <c r="G284" s="196"/>
    </row>
    <row r="285" spans="1:7">
      <c r="A285" s="18">
        <f t="shared" si="9"/>
        <v>62</v>
      </c>
      <c r="B285" s="18" t="s">
        <v>9</v>
      </c>
      <c r="C285" s="116" t="s">
        <v>513</v>
      </c>
      <c r="D285" s="116"/>
      <c r="E285" s="196"/>
      <c r="F285" s="196"/>
      <c r="G285" s="196"/>
    </row>
    <row r="286" spans="1:7">
      <c r="A286" s="18">
        <f t="shared" si="9"/>
        <v>62</v>
      </c>
      <c r="B286" s="18" t="s">
        <v>9</v>
      </c>
      <c r="C286" s="116" t="s">
        <v>513</v>
      </c>
      <c r="D286" s="116"/>
      <c r="E286" s="196"/>
      <c r="F286" s="196"/>
      <c r="G286" s="196"/>
    </row>
    <row r="287" spans="1:7">
      <c r="A287" s="18">
        <f t="shared" si="9"/>
        <v>62</v>
      </c>
      <c r="B287" s="18" t="s">
        <v>9</v>
      </c>
      <c r="C287" s="116" t="s">
        <v>513</v>
      </c>
      <c r="D287" s="116"/>
      <c r="E287" s="196"/>
      <c r="F287" s="196"/>
      <c r="G287" s="196"/>
    </row>
    <row r="288" spans="1:7">
      <c r="A288" s="18">
        <f t="shared" si="9"/>
        <v>62</v>
      </c>
      <c r="B288" s="18" t="s">
        <v>9</v>
      </c>
      <c r="C288" s="116" t="s">
        <v>513</v>
      </c>
      <c r="D288" s="116"/>
      <c r="E288" s="196"/>
      <c r="F288" s="196"/>
      <c r="G288" s="196"/>
    </row>
    <row r="289" spans="1:7">
      <c r="A289" s="18">
        <f t="shared" si="9"/>
        <v>62</v>
      </c>
      <c r="B289" s="18" t="s">
        <v>9</v>
      </c>
      <c r="C289" s="116" t="s">
        <v>513</v>
      </c>
      <c r="D289" s="116"/>
      <c r="E289" s="196"/>
      <c r="F289" s="196"/>
      <c r="G289" s="196"/>
    </row>
    <row r="290" spans="1:7">
      <c r="A290" s="18">
        <f t="shared" si="9"/>
        <v>62</v>
      </c>
      <c r="B290" s="18" t="s">
        <v>9</v>
      </c>
      <c r="C290" s="116" t="s">
        <v>513</v>
      </c>
      <c r="D290" s="116"/>
      <c r="E290" s="196"/>
      <c r="F290" s="196"/>
      <c r="G290" s="196"/>
    </row>
    <row r="291" spans="1:7">
      <c r="A291" s="18">
        <f t="shared" si="9"/>
        <v>62</v>
      </c>
      <c r="B291" s="18" t="s">
        <v>9</v>
      </c>
      <c r="C291" s="116" t="s">
        <v>513</v>
      </c>
      <c r="D291" s="116"/>
      <c r="E291" s="196"/>
      <c r="F291" s="196"/>
      <c r="G291" s="196"/>
    </row>
    <row r="292" spans="1:7">
      <c r="A292" s="18">
        <f t="shared" si="9"/>
        <v>62</v>
      </c>
      <c r="B292" s="18" t="s">
        <v>9</v>
      </c>
      <c r="C292" s="116" t="s">
        <v>513</v>
      </c>
      <c r="D292" s="116"/>
      <c r="E292" s="196"/>
      <c r="F292" s="196"/>
      <c r="G292" s="196"/>
    </row>
    <row r="293" spans="1:7">
      <c r="A293" s="18">
        <f t="shared" si="9"/>
        <v>62</v>
      </c>
      <c r="B293" s="18" t="s">
        <v>9</v>
      </c>
      <c r="C293" s="116" t="s">
        <v>513</v>
      </c>
      <c r="D293" s="116"/>
      <c r="E293" s="196"/>
      <c r="F293" s="196"/>
      <c r="G293" s="196"/>
    </row>
    <row r="294" spans="1:7">
      <c r="A294" s="18">
        <f t="shared" si="9"/>
        <v>62</v>
      </c>
      <c r="B294" s="18" t="s">
        <v>9</v>
      </c>
      <c r="C294" s="116" t="s">
        <v>513</v>
      </c>
      <c r="D294" s="116"/>
      <c r="E294" s="196"/>
      <c r="F294" s="196"/>
      <c r="G294" s="196"/>
    </row>
    <row r="295" spans="1:7">
      <c r="A295" s="18">
        <f t="shared" si="9"/>
        <v>62</v>
      </c>
      <c r="B295" s="18" t="s">
        <v>9</v>
      </c>
      <c r="C295" s="116" t="s">
        <v>513</v>
      </c>
      <c r="D295" s="116"/>
      <c r="E295" s="196"/>
      <c r="F295" s="196"/>
      <c r="G295" s="196"/>
    </row>
    <row r="296" spans="1:7">
      <c r="A296" s="18">
        <f t="shared" si="9"/>
        <v>62</v>
      </c>
      <c r="B296" s="18" t="s">
        <v>9</v>
      </c>
      <c r="C296" s="116" t="s">
        <v>513</v>
      </c>
      <c r="D296" s="116"/>
      <c r="E296" s="196"/>
      <c r="F296" s="196"/>
      <c r="G296" s="196"/>
    </row>
    <row r="297" spans="1:7">
      <c r="A297" s="18">
        <f t="shared" si="9"/>
        <v>62</v>
      </c>
      <c r="B297" s="18" t="s">
        <v>9</v>
      </c>
      <c r="C297" s="116" t="s">
        <v>513</v>
      </c>
      <c r="D297" s="116"/>
      <c r="E297" s="196"/>
      <c r="F297" s="196"/>
      <c r="G297" s="196"/>
    </row>
    <row r="298" spans="1:7">
      <c r="A298" s="18">
        <f t="shared" si="9"/>
        <v>62</v>
      </c>
      <c r="B298" s="18" t="s">
        <v>9</v>
      </c>
      <c r="C298" s="116" t="s">
        <v>513</v>
      </c>
      <c r="D298" s="116"/>
      <c r="E298" s="196"/>
      <c r="F298" s="196"/>
      <c r="G298" s="196"/>
    </row>
    <row r="299" spans="1:7">
      <c r="A299" s="18">
        <f t="shared" si="9"/>
        <v>62</v>
      </c>
      <c r="B299" s="18" t="s">
        <v>9</v>
      </c>
      <c r="C299" s="116" t="s">
        <v>513</v>
      </c>
      <c r="D299" s="116"/>
      <c r="E299" s="196"/>
      <c r="F299" s="196"/>
      <c r="G299" s="196"/>
    </row>
    <row r="300" spans="1:7">
      <c r="A300" s="18">
        <f t="shared" si="9"/>
        <v>62</v>
      </c>
      <c r="B300" s="18" t="s">
        <v>9</v>
      </c>
      <c r="C300" s="116" t="s">
        <v>513</v>
      </c>
      <c r="D300" s="116"/>
      <c r="E300" s="196"/>
      <c r="F300" s="196"/>
      <c r="G300" s="196"/>
    </row>
    <row r="301" spans="1:7">
      <c r="A301" s="18">
        <f t="shared" si="9"/>
        <v>62</v>
      </c>
      <c r="B301" s="18" t="s">
        <v>9</v>
      </c>
      <c r="C301" s="116" t="s">
        <v>513</v>
      </c>
      <c r="D301" s="116"/>
      <c r="E301" s="196"/>
      <c r="F301" s="196"/>
      <c r="G301" s="196"/>
    </row>
    <row r="302" spans="1:7">
      <c r="A302" s="18">
        <f t="shared" si="9"/>
        <v>62</v>
      </c>
      <c r="B302" s="18" t="s">
        <v>9</v>
      </c>
      <c r="C302" s="116" t="s">
        <v>513</v>
      </c>
      <c r="D302" s="116"/>
      <c r="E302" s="196"/>
      <c r="F302" s="196"/>
      <c r="G302" s="196"/>
    </row>
    <row r="303" spans="1:7">
      <c r="A303" s="18">
        <f t="shared" si="9"/>
        <v>62</v>
      </c>
      <c r="B303" s="18" t="s">
        <v>9</v>
      </c>
      <c r="C303" s="116" t="s">
        <v>513</v>
      </c>
      <c r="D303" s="116"/>
      <c r="E303" s="196"/>
      <c r="F303" s="196"/>
      <c r="G303" s="196"/>
    </row>
    <row r="304" spans="1:7">
      <c r="A304" s="18">
        <f t="shared" si="9"/>
        <v>62</v>
      </c>
      <c r="B304" s="18" t="s">
        <v>9</v>
      </c>
      <c r="C304" s="116" t="s">
        <v>513</v>
      </c>
      <c r="D304" s="116"/>
      <c r="E304" s="196"/>
      <c r="F304" s="196"/>
      <c r="G304" s="196"/>
    </row>
    <row r="305" spans="1:7">
      <c r="A305" s="18">
        <f t="shared" si="9"/>
        <v>62</v>
      </c>
      <c r="B305" s="18" t="s">
        <v>9</v>
      </c>
      <c r="C305" s="116" t="s">
        <v>513</v>
      </c>
      <c r="D305" s="116"/>
      <c r="E305" s="196"/>
      <c r="F305" s="196"/>
      <c r="G305" s="196"/>
    </row>
    <row r="306" spans="1:7">
      <c r="A306" s="18">
        <f t="shared" si="9"/>
        <v>62</v>
      </c>
      <c r="B306" s="18" t="s">
        <v>9</v>
      </c>
      <c r="C306" s="116" t="s">
        <v>513</v>
      </c>
      <c r="D306" s="116"/>
      <c r="E306" s="196"/>
      <c r="F306" s="196"/>
      <c r="G306" s="196"/>
    </row>
    <row r="307" spans="1:7">
      <c r="A307" s="18">
        <f t="shared" si="9"/>
        <v>62</v>
      </c>
      <c r="B307" s="18" t="s">
        <v>9</v>
      </c>
      <c r="C307" s="116" t="s">
        <v>513</v>
      </c>
      <c r="D307" s="116"/>
      <c r="E307" s="196"/>
      <c r="F307" s="196"/>
      <c r="G307" s="196"/>
    </row>
    <row r="308" spans="1:7">
      <c r="A308" s="18">
        <f t="shared" si="9"/>
        <v>62</v>
      </c>
      <c r="B308" s="18" t="s">
        <v>9</v>
      </c>
      <c r="C308" s="116" t="s">
        <v>513</v>
      </c>
      <c r="D308" s="116"/>
      <c r="E308" s="196"/>
      <c r="F308" s="196"/>
      <c r="G308" s="196"/>
    </row>
    <row r="309" spans="1:7">
      <c r="A309" s="18">
        <f t="shared" si="9"/>
        <v>62</v>
      </c>
      <c r="B309" s="18" t="s">
        <v>9</v>
      </c>
      <c r="C309" s="116" t="s">
        <v>513</v>
      </c>
      <c r="D309" s="116"/>
      <c r="E309" s="196"/>
      <c r="F309" s="196"/>
      <c r="G309" s="196"/>
    </row>
    <row r="310" spans="1:7">
      <c r="A310" s="18">
        <f t="shared" si="9"/>
        <v>62</v>
      </c>
      <c r="B310" s="18" t="s">
        <v>9</v>
      </c>
      <c r="C310" s="116" t="s">
        <v>513</v>
      </c>
      <c r="D310" s="116"/>
      <c r="E310" s="196"/>
      <c r="F310" s="196"/>
      <c r="G310" s="196"/>
    </row>
    <row r="311" spans="1:7">
      <c r="A311" s="18">
        <f t="shared" si="9"/>
        <v>62</v>
      </c>
      <c r="B311" s="18" t="s">
        <v>9</v>
      </c>
      <c r="C311" s="116" t="s">
        <v>513</v>
      </c>
      <c r="D311" s="116"/>
      <c r="E311" s="196"/>
      <c r="F311" s="196"/>
      <c r="G311" s="196"/>
    </row>
    <row r="312" spans="1:7">
      <c r="A312" s="18">
        <f t="shared" si="9"/>
        <v>62</v>
      </c>
      <c r="B312" s="18" t="s">
        <v>9</v>
      </c>
      <c r="C312" s="116" t="s">
        <v>513</v>
      </c>
      <c r="D312" s="116"/>
      <c r="E312" s="196"/>
      <c r="F312" s="196"/>
      <c r="G312" s="196"/>
    </row>
    <row r="313" spans="1:7">
      <c r="A313" s="18">
        <f t="shared" si="9"/>
        <v>62</v>
      </c>
      <c r="B313" s="18" t="s">
        <v>9</v>
      </c>
      <c r="C313" s="116" t="s">
        <v>513</v>
      </c>
      <c r="D313" s="116"/>
      <c r="E313" s="196"/>
      <c r="F313" s="196"/>
      <c r="G313" s="196"/>
    </row>
    <row r="314" spans="1:7">
      <c r="A314" s="18">
        <f t="shared" si="9"/>
        <v>62</v>
      </c>
      <c r="B314" s="18" t="s">
        <v>9</v>
      </c>
      <c r="C314" s="116" t="s">
        <v>513</v>
      </c>
      <c r="D314" s="116"/>
      <c r="E314" s="196"/>
      <c r="F314" s="196"/>
      <c r="G314" s="196"/>
    </row>
    <row r="315" spans="1:7">
      <c r="A315" s="18">
        <f t="shared" si="9"/>
        <v>62</v>
      </c>
      <c r="B315" s="18" t="s">
        <v>9</v>
      </c>
      <c r="C315" s="116" t="s">
        <v>513</v>
      </c>
      <c r="D315" s="116"/>
      <c r="E315" s="196"/>
      <c r="F315" s="196"/>
      <c r="G315" s="196"/>
    </row>
    <row r="316" spans="1:7">
      <c r="A316" s="18">
        <f t="shared" ref="A316:A379" si="10">IF($C316="","blank",MATCH($C316,$I$5:$I$266,0))</f>
        <v>62</v>
      </c>
      <c r="B316" s="18" t="s">
        <v>9</v>
      </c>
      <c r="C316" s="116" t="s">
        <v>513</v>
      </c>
      <c r="D316" s="116"/>
      <c r="E316" s="196"/>
      <c r="F316" s="196"/>
      <c r="G316" s="196"/>
    </row>
    <row r="317" spans="1:7">
      <c r="A317" s="18">
        <f t="shared" si="10"/>
        <v>62</v>
      </c>
      <c r="B317" s="18" t="s">
        <v>9</v>
      </c>
      <c r="C317" s="116" t="s">
        <v>513</v>
      </c>
      <c r="D317" s="116"/>
      <c r="E317" s="196"/>
      <c r="F317" s="196"/>
      <c r="G317" s="196"/>
    </row>
    <row r="318" spans="1:7">
      <c r="A318" s="18">
        <f t="shared" si="10"/>
        <v>62</v>
      </c>
      <c r="B318" s="18" t="s">
        <v>9</v>
      </c>
      <c r="C318" s="116" t="s">
        <v>513</v>
      </c>
      <c r="D318" s="116"/>
      <c r="E318" s="196"/>
      <c r="F318" s="196"/>
      <c r="G318" s="196"/>
    </row>
    <row r="319" spans="1:7">
      <c r="A319" s="18">
        <f t="shared" si="10"/>
        <v>62</v>
      </c>
      <c r="B319" s="18" t="s">
        <v>9</v>
      </c>
      <c r="C319" s="116" t="s">
        <v>513</v>
      </c>
      <c r="D319" s="116"/>
      <c r="E319" s="196"/>
      <c r="F319" s="196"/>
      <c r="G319" s="196"/>
    </row>
    <row r="320" spans="1:7">
      <c r="A320" s="18">
        <f t="shared" si="10"/>
        <v>62</v>
      </c>
      <c r="B320" s="18" t="s">
        <v>9</v>
      </c>
      <c r="C320" s="116" t="s">
        <v>513</v>
      </c>
      <c r="D320" s="116"/>
      <c r="E320" s="196"/>
      <c r="F320" s="196"/>
      <c r="G320" s="196"/>
    </row>
    <row r="321" spans="1:7">
      <c r="A321" s="18">
        <f t="shared" si="10"/>
        <v>62</v>
      </c>
      <c r="B321" s="18" t="s">
        <v>9</v>
      </c>
      <c r="C321" s="116" t="s">
        <v>513</v>
      </c>
      <c r="D321" s="116"/>
      <c r="E321" s="196"/>
      <c r="F321" s="196"/>
      <c r="G321" s="196"/>
    </row>
    <row r="322" spans="1:7">
      <c r="A322" s="18">
        <f t="shared" si="10"/>
        <v>62</v>
      </c>
      <c r="B322" s="18" t="s">
        <v>9</v>
      </c>
      <c r="C322" s="116" t="s">
        <v>513</v>
      </c>
      <c r="D322" s="116"/>
      <c r="E322" s="196"/>
      <c r="F322" s="196"/>
      <c r="G322" s="196"/>
    </row>
    <row r="323" spans="1:7">
      <c r="A323" s="18">
        <f t="shared" si="10"/>
        <v>62</v>
      </c>
      <c r="B323" s="18" t="s">
        <v>9</v>
      </c>
      <c r="C323" s="116" t="s">
        <v>513</v>
      </c>
      <c r="D323" s="116"/>
      <c r="E323" s="196"/>
      <c r="F323" s="196"/>
      <c r="G323" s="196"/>
    </row>
    <row r="324" spans="1:7">
      <c r="A324" s="18">
        <f t="shared" si="10"/>
        <v>62</v>
      </c>
      <c r="B324" s="18" t="s">
        <v>9</v>
      </c>
      <c r="C324" s="116" t="s">
        <v>513</v>
      </c>
      <c r="D324" s="116"/>
      <c r="E324" s="196"/>
      <c r="F324" s="196"/>
      <c r="G324" s="196"/>
    </row>
    <row r="325" spans="1:7">
      <c r="A325" s="18">
        <f t="shared" si="10"/>
        <v>62</v>
      </c>
      <c r="B325" s="18" t="s">
        <v>9</v>
      </c>
      <c r="C325" s="116" t="s">
        <v>513</v>
      </c>
      <c r="D325" s="116"/>
      <c r="E325" s="196"/>
      <c r="F325" s="196"/>
      <c r="G325" s="196"/>
    </row>
    <row r="326" spans="1:7">
      <c r="A326" s="18">
        <f t="shared" si="10"/>
        <v>62</v>
      </c>
      <c r="B326" s="18" t="s">
        <v>9</v>
      </c>
      <c r="C326" s="116" t="s">
        <v>513</v>
      </c>
      <c r="D326" s="116"/>
      <c r="E326" s="196"/>
      <c r="F326" s="196"/>
      <c r="G326" s="196"/>
    </row>
    <row r="327" spans="1:7">
      <c r="A327" s="18">
        <f t="shared" si="10"/>
        <v>62</v>
      </c>
      <c r="B327" s="18" t="s">
        <v>9</v>
      </c>
      <c r="C327" s="116" t="s">
        <v>513</v>
      </c>
      <c r="D327" s="116"/>
      <c r="E327" s="196"/>
      <c r="F327" s="196"/>
      <c r="G327" s="196"/>
    </row>
    <row r="328" spans="1:7">
      <c r="A328" s="18">
        <f t="shared" si="10"/>
        <v>62</v>
      </c>
      <c r="B328" s="18" t="s">
        <v>9</v>
      </c>
      <c r="C328" s="116" t="s">
        <v>513</v>
      </c>
      <c r="D328" s="116"/>
      <c r="E328" s="196"/>
      <c r="F328" s="196"/>
      <c r="G328" s="196"/>
    </row>
    <row r="329" spans="1:7">
      <c r="A329" s="18">
        <f t="shared" si="10"/>
        <v>62</v>
      </c>
      <c r="B329" s="18" t="s">
        <v>9</v>
      </c>
      <c r="C329" s="116" t="s">
        <v>513</v>
      </c>
      <c r="D329" s="116"/>
      <c r="E329" s="196"/>
      <c r="F329" s="196"/>
      <c r="G329" s="196"/>
    </row>
    <row r="330" spans="1:7">
      <c r="A330" s="18">
        <f t="shared" si="10"/>
        <v>62</v>
      </c>
      <c r="B330" s="18" t="s">
        <v>9</v>
      </c>
      <c r="C330" s="116" t="s">
        <v>513</v>
      </c>
      <c r="D330" s="116"/>
      <c r="E330" s="196"/>
      <c r="F330" s="196"/>
      <c r="G330" s="196"/>
    </row>
    <row r="331" spans="1:7">
      <c r="A331" s="18">
        <f t="shared" si="10"/>
        <v>62</v>
      </c>
      <c r="B331" s="18" t="s">
        <v>9</v>
      </c>
      <c r="C331" s="116" t="s">
        <v>513</v>
      </c>
      <c r="D331" s="116"/>
      <c r="E331" s="196"/>
      <c r="F331" s="196"/>
      <c r="G331" s="196"/>
    </row>
    <row r="332" spans="1:7">
      <c r="A332" s="18">
        <f t="shared" si="10"/>
        <v>62</v>
      </c>
      <c r="B332" s="18" t="s">
        <v>9</v>
      </c>
      <c r="C332" s="116" t="s">
        <v>513</v>
      </c>
      <c r="D332" s="116"/>
      <c r="E332" s="196"/>
      <c r="F332" s="196"/>
      <c r="G332" s="196"/>
    </row>
    <row r="333" spans="1:7">
      <c r="A333" s="18">
        <f t="shared" si="10"/>
        <v>62</v>
      </c>
      <c r="B333" s="18" t="s">
        <v>9</v>
      </c>
      <c r="C333" s="116" t="s">
        <v>513</v>
      </c>
      <c r="D333" s="116"/>
      <c r="E333" s="196"/>
      <c r="F333" s="196"/>
      <c r="G333" s="196"/>
    </row>
    <row r="334" spans="1:7">
      <c r="A334" s="18">
        <f t="shared" si="10"/>
        <v>62</v>
      </c>
      <c r="B334" s="18" t="s">
        <v>9</v>
      </c>
      <c r="C334" s="116" t="s">
        <v>513</v>
      </c>
      <c r="D334" s="116"/>
      <c r="E334" s="196"/>
      <c r="F334" s="196"/>
      <c r="G334" s="196"/>
    </row>
    <row r="335" spans="1:7">
      <c r="A335" s="18">
        <f t="shared" si="10"/>
        <v>62</v>
      </c>
      <c r="B335" s="18" t="s">
        <v>9</v>
      </c>
      <c r="C335" s="116" t="s">
        <v>513</v>
      </c>
      <c r="D335" s="116"/>
      <c r="E335" s="196"/>
      <c r="F335" s="196"/>
      <c r="G335" s="196"/>
    </row>
    <row r="336" spans="1:7">
      <c r="A336" s="18">
        <f t="shared" si="10"/>
        <v>62</v>
      </c>
      <c r="B336" s="18" t="s">
        <v>9</v>
      </c>
      <c r="C336" s="116" t="s">
        <v>513</v>
      </c>
      <c r="D336" s="116"/>
      <c r="E336" s="196"/>
      <c r="F336" s="196"/>
      <c r="G336" s="196"/>
    </row>
    <row r="337" spans="1:7">
      <c r="A337" s="18">
        <f t="shared" si="10"/>
        <v>62</v>
      </c>
      <c r="B337" s="18" t="s">
        <v>9</v>
      </c>
      <c r="C337" s="116" t="s">
        <v>513</v>
      </c>
      <c r="D337" s="116"/>
      <c r="E337" s="196"/>
      <c r="F337" s="196"/>
      <c r="G337" s="196"/>
    </row>
    <row r="338" spans="1:7">
      <c r="A338" s="18">
        <f t="shared" si="10"/>
        <v>62</v>
      </c>
      <c r="B338" s="18" t="s">
        <v>9</v>
      </c>
      <c r="C338" s="116" t="s">
        <v>513</v>
      </c>
      <c r="D338" s="116"/>
      <c r="E338" s="196"/>
      <c r="F338" s="196"/>
      <c r="G338" s="196"/>
    </row>
    <row r="339" spans="1:7">
      <c r="A339" s="18">
        <f t="shared" si="10"/>
        <v>62</v>
      </c>
      <c r="B339" s="18" t="s">
        <v>9</v>
      </c>
      <c r="C339" s="116" t="s">
        <v>513</v>
      </c>
      <c r="D339" s="116"/>
      <c r="E339" s="196"/>
      <c r="F339" s="196"/>
      <c r="G339" s="196"/>
    </row>
    <row r="340" spans="1:7">
      <c r="A340" s="18">
        <f t="shared" si="10"/>
        <v>62</v>
      </c>
      <c r="B340" s="18" t="s">
        <v>9</v>
      </c>
      <c r="C340" s="116" t="s">
        <v>513</v>
      </c>
      <c r="D340" s="116"/>
      <c r="E340" s="196"/>
      <c r="F340" s="196"/>
      <c r="G340" s="196"/>
    </row>
    <row r="341" spans="1:7">
      <c r="A341" s="18">
        <f t="shared" si="10"/>
        <v>62</v>
      </c>
      <c r="B341" s="18" t="s">
        <v>9</v>
      </c>
      <c r="C341" s="116" t="s">
        <v>513</v>
      </c>
      <c r="D341" s="116"/>
      <c r="E341" s="196"/>
      <c r="F341" s="196"/>
      <c r="G341" s="196"/>
    </row>
    <row r="342" spans="1:7">
      <c r="A342" s="18">
        <f t="shared" si="10"/>
        <v>62</v>
      </c>
      <c r="B342" s="18" t="s">
        <v>9</v>
      </c>
      <c r="C342" s="116" t="s">
        <v>513</v>
      </c>
      <c r="D342" s="116"/>
      <c r="E342" s="196"/>
      <c r="F342" s="196"/>
      <c r="G342" s="196"/>
    </row>
    <row r="343" spans="1:7">
      <c r="A343" s="18">
        <f t="shared" si="10"/>
        <v>62</v>
      </c>
      <c r="B343" s="18" t="s">
        <v>9</v>
      </c>
      <c r="C343" s="116" t="s">
        <v>513</v>
      </c>
      <c r="D343" s="116"/>
      <c r="E343" s="196"/>
      <c r="F343" s="196"/>
      <c r="G343" s="196"/>
    </row>
    <row r="344" spans="1:7">
      <c r="A344" s="18">
        <f t="shared" si="10"/>
        <v>62</v>
      </c>
      <c r="B344" s="18" t="s">
        <v>9</v>
      </c>
      <c r="C344" s="116" t="s">
        <v>513</v>
      </c>
      <c r="D344" s="116"/>
      <c r="E344" s="196"/>
      <c r="F344" s="196"/>
      <c r="G344" s="196"/>
    </row>
    <row r="345" spans="1:7">
      <c r="A345" s="18">
        <f t="shared" si="10"/>
        <v>62</v>
      </c>
      <c r="B345" s="18" t="s">
        <v>9</v>
      </c>
      <c r="C345" s="116" t="s">
        <v>513</v>
      </c>
      <c r="D345" s="116"/>
      <c r="E345" s="196"/>
      <c r="F345" s="196"/>
      <c r="G345" s="196"/>
    </row>
    <row r="346" spans="1:7">
      <c r="A346" s="18">
        <f t="shared" si="10"/>
        <v>62</v>
      </c>
      <c r="B346" s="18" t="s">
        <v>9</v>
      </c>
      <c r="C346" s="116" t="s">
        <v>513</v>
      </c>
      <c r="D346" s="116"/>
      <c r="E346" s="196"/>
      <c r="F346" s="196"/>
      <c r="G346" s="196"/>
    </row>
    <row r="347" spans="1:7">
      <c r="A347" s="18">
        <f t="shared" si="10"/>
        <v>62</v>
      </c>
      <c r="B347" s="18" t="s">
        <v>9</v>
      </c>
      <c r="C347" s="116" t="s">
        <v>513</v>
      </c>
      <c r="D347" s="116"/>
      <c r="E347" s="196"/>
      <c r="F347" s="196"/>
      <c r="G347" s="196"/>
    </row>
    <row r="348" spans="1:7">
      <c r="A348" s="18">
        <f t="shared" si="10"/>
        <v>62</v>
      </c>
      <c r="B348" s="18" t="s">
        <v>9</v>
      </c>
      <c r="C348" s="116" t="s">
        <v>513</v>
      </c>
      <c r="D348" s="116"/>
      <c r="E348" s="196"/>
      <c r="F348" s="196"/>
      <c r="G348" s="196"/>
    </row>
    <row r="349" spans="1:7">
      <c r="A349" s="18">
        <f t="shared" si="10"/>
        <v>62</v>
      </c>
      <c r="B349" s="18" t="s">
        <v>9</v>
      </c>
      <c r="C349" s="116" t="s">
        <v>513</v>
      </c>
      <c r="D349" s="116"/>
      <c r="E349" s="196"/>
      <c r="F349" s="196"/>
      <c r="G349" s="196"/>
    </row>
    <row r="350" spans="1:7">
      <c r="A350" s="18">
        <f t="shared" si="10"/>
        <v>62</v>
      </c>
      <c r="B350" s="18" t="s">
        <v>9</v>
      </c>
      <c r="C350" s="116" t="s">
        <v>513</v>
      </c>
      <c r="D350" s="116"/>
      <c r="E350" s="196"/>
      <c r="F350" s="196"/>
      <c r="G350" s="196"/>
    </row>
    <row r="351" spans="1:7">
      <c r="A351" s="18">
        <f t="shared" si="10"/>
        <v>62</v>
      </c>
      <c r="B351" s="18" t="s">
        <v>9</v>
      </c>
      <c r="C351" s="116" t="s">
        <v>513</v>
      </c>
      <c r="D351" s="116"/>
      <c r="E351" s="196"/>
      <c r="F351" s="196"/>
      <c r="G351" s="196"/>
    </row>
    <row r="352" spans="1:7">
      <c r="A352" s="18">
        <f t="shared" si="10"/>
        <v>62</v>
      </c>
      <c r="B352" s="18" t="s">
        <v>9</v>
      </c>
      <c r="C352" s="116" t="s">
        <v>513</v>
      </c>
      <c r="D352" s="116"/>
      <c r="E352" s="196"/>
      <c r="F352" s="196"/>
      <c r="G352" s="196"/>
    </row>
    <row r="353" spans="1:7">
      <c r="A353" s="18">
        <f t="shared" si="10"/>
        <v>62</v>
      </c>
      <c r="B353" s="18" t="s">
        <v>9</v>
      </c>
      <c r="C353" s="116" t="s">
        <v>513</v>
      </c>
      <c r="D353" s="116"/>
      <c r="E353" s="196"/>
      <c r="F353" s="196"/>
      <c r="G353" s="196"/>
    </row>
    <row r="354" spans="1:7">
      <c r="A354" s="18">
        <f t="shared" si="10"/>
        <v>62</v>
      </c>
      <c r="B354" s="18" t="s">
        <v>9</v>
      </c>
      <c r="C354" s="116" t="s">
        <v>513</v>
      </c>
      <c r="D354" s="116"/>
      <c r="E354" s="196"/>
      <c r="F354" s="196"/>
      <c r="G354" s="196"/>
    </row>
    <row r="355" spans="1:7">
      <c r="A355" s="18">
        <f t="shared" si="10"/>
        <v>62</v>
      </c>
      <c r="B355" s="18" t="s">
        <v>9</v>
      </c>
      <c r="C355" s="116" t="s">
        <v>513</v>
      </c>
      <c r="D355" s="116"/>
      <c r="E355" s="196"/>
      <c r="F355" s="196"/>
      <c r="G355" s="196"/>
    </row>
    <row r="356" spans="1:7">
      <c r="A356" s="18">
        <f t="shared" si="10"/>
        <v>62</v>
      </c>
      <c r="B356" s="18" t="s">
        <v>9</v>
      </c>
      <c r="C356" s="116" t="s">
        <v>513</v>
      </c>
      <c r="D356" s="116"/>
      <c r="E356" s="196"/>
      <c r="F356" s="196"/>
      <c r="G356" s="196"/>
    </row>
    <row r="357" spans="1:7">
      <c r="A357" s="18">
        <f t="shared" si="10"/>
        <v>62</v>
      </c>
      <c r="B357" s="18" t="s">
        <v>9</v>
      </c>
      <c r="C357" s="116" t="s">
        <v>513</v>
      </c>
      <c r="D357" s="116"/>
      <c r="E357" s="196"/>
      <c r="F357" s="196"/>
      <c r="G357" s="196"/>
    </row>
    <row r="358" spans="1:7">
      <c r="A358" s="18">
        <f t="shared" si="10"/>
        <v>62</v>
      </c>
      <c r="B358" s="18" t="s">
        <v>9</v>
      </c>
      <c r="C358" s="116" t="s">
        <v>513</v>
      </c>
      <c r="D358" s="116"/>
      <c r="E358" s="196"/>
      <c r="F358" s="196"/>
      <c r="G358" s="196"/>
    </row>
    <row r="359" spans="1:7">
      <c r="A359" s="18">
        <f t="shared" si="10"/>
        <v>62</v>
      </c>
      <c r="B359" s="18" t="s">
        <v>9</v>
      </c>
      <c r="C359" s="116" t="s">
        <v>513</v>
      </c>
      <c r="D359" s="116"/>
      <c r="E359" s="196"/>
      <c r="F359" s="196"/>
      <c r="G359" s="196"/>
    </row>
    <row r="360" spans="1:7">
      <c r="A360" s="18">
        <f t="shared" si="10"/>
        <v>62</v>
      </c>
      <c r="B360" s="18" t="s">
        <v>9</v>
      </c>
      <c r="C360" s="116" t="s">
        <v>513</v>
      </c>
      <c r="D360" s="116"/>
      <c r="E360" s="196"/>
      <c r="F360" s="196"/>
      <c r="G360" s="196"/>
    </row>
    <row r="361" spans="1:7">
      <c r="A361" s="18">
        <f t="shared" si="10"/>
        <v>62</v>
      </c>
      <c r="B361" s="18" t="s">
        <v>9</v>
      </c>
      <c r="C361" s="116" t="s">
        <v>513</v>
      </c>
      <c r="D361" s="116"/>
      <c r="E361" s="196"/>
      <c r="F361" s="196"/>
      <c r="G361" s="196"/>
    </row>
    <row r="362" spans="1:7">
      <c r="A362" s="18">
        <f t="shared" si="10"/>
        <v>62</v>
      </c>
      <c r="B362" s="18" t="s">
        <v>9</v>
      </c>
      <c r="C362" s="116" t="s">
        <v>513</v>
      </c>
      <c r="D362" s="116"/>
      <c r="E362" s="196"/>
      <c r="F362" s="196"/>
      <c r="G362" s="196"/>
    </row>
    <row r="363" spans="1:7">
      <c r="A363" s="18">
        <f t="shared" si="10"/>
        <v>62</v>
      </c>
      <c r="B363" s="18" t="s">
        <v>9</v>
      </c>
      <c r="C363" s="116" t="s">
        <v>513</v>
      </c>
      <c r="D363" s="116"/>
      <c r="E363" s="196"/>
      <c r="F363" s="196"/>
      <c r="G363" s="196"/>
    </row>
    <row r="364" spans="1:7">
      <c r="A364" s="18">
        <f t="shared" si="10"/>
        <v>62</v>
      </c>
      <c r="B364" s="18" t="s">
        <v>9</v>
      </c>
      <c r="C364" s="116" t="s">
        <v>513</v>
      </c>
      <c r="D364" s="116"/>
      <c r="E364" s="196"/>
      <c r="F364" s="196"/>
      <c r="G364" s="196"/>
    </row>
    <row r="365" spans="1:7">
      <c r="A365" s="18">
        <f t="shared" si="10"/>
        <v>62</v>
      </c>
      <c r="B365" s="18" t="s">
        <v>9</v>
      </c>
      <c r="C365" s="116" t="s">
        <v>513</v>
      </c>
      <c r="D365" s="116"/>
      <c r="E365" s="196"/>
      <c r="F365" s="196"/>
      <c r="G365" s="196"/>
    </row>
    <row r="366" spans="1:7">
      <c r="A366" s="18">
        <f t="shared" si="10"/>
        <v>62</v>
      </c>
      <c r="B366" s="18" t="s">
        <v>9</v>
      </c>
      <c r="C366" s="116" t="s">
        <v>513</v>
      </c>
      <c r="D366" s="116"/>
      <c r="E366" s="196"/>
      <c r="F366" s="196"/>
      <c r="G366" s="196"/>
    </row>
    <row r="367" spans="1:7">
      <c r="A367" s="18">
        <f t="shared" si="10"/>
        <v>62</v>
      </c>
      <c r="B367" s="18" t="s">
        <v>9</v>
      </c>
      <c r="C367" s="116" t="s">
        <v>513</v>
      </c>
      <c r="D367" s="116"/>
      <c r="E367" s="196"/>
      <c r="F367" s="196"/>
      <c r="G367" s="196"/>
    </row>
    <row r="368" spans="1:7">
      <c r="A368" s="18">
        <f t="shared" si="10"/>
        <v>62</v>
      </c>
      <c r="B368" s="18" t="s">
        <v>9</v>
      </c>
      <c r="C368" s="116" t="s">
        <v>513</v>
      </c>
      <c r="D368" s="116"/>
      <c r="E368" s="196"/>
      <c r="F368" s="196"/>
      <c r="G368" s="196"/>
    </row>
    <row r="369" spans="1:7">
      <c r="A369" s="18">
        <f t="shared" si="10"/>
        <v>62</v>
      </c>
      <c r="B369" s="18" t="s">
        <v>9</v>
      </c>
      <c r="C369" s="116" t="s">
        <v>513</v>
      </c>
      <c r="D369" s="116"/>
      <c r="E369" s="196"/>
      <c r="F369" s="196"/>
      <c r="G369" s="196"/>
    </row>
    <row r="370" spans="1:7">
      <c r="A370" s="18">
        <f t="shared" si="10"/>
        <v>62</v>
      </c>
      <c r="B370" s="18" t="s">
        <v>9</v>
      </c>
      <c r="C370" s="116" t="s">
        <v>513</v>
      </c>
      <c r="D370" s="116"/>
      <c r="E370" s="196"/>
      <c r="F370" s="196"/>
      <c r="G370" s="196"/>
    </row>
    <row r="371" spans="1:7">
      <c r="A371" s="18">
        <f t="shared" si="10"/>
        <v>62</v>
      </c>
      <c r="B371" s="18" t="s">
        <v>9</v>
      </c>
      <c r="C371" s="116" t="s">
        <v>513</v>
      </c>
      <c r="D371" s="116"/>
      <c r="E371" s="196"/>
      <c r="F371" s="196"/>
      <c r="G371" s="196"/>
    </row>
    <row r="372" spans="1:7">
      <c r="A372" s="18">
        <f t="shared" si="10"/>
        <v>62</v>
      </c>
      <c r="B372" s="18" t="s">
        <v>9</v>
      </c>
      <c r="C372" s="116" t="s">
        <v>513</v>
      </c>
      <c r="D372" s="116"/>
      <c r="E372" s="196"/>
      <c r="F372" s="196"/>
      <c r="G372" s="196"/>
    </row>
    <row r="373" spans="1:7">
      <c r="A373" s="18">
        <f t="shared" si="10"/>
        <v>62</v>
      </c>
      <c r="B373" s="18" t="s">
        <v>9</v>
      </c>
      <c r="C373" s="116" t="s">
        <v>513</v>
      </c>
      <c r="D373" s="116"/>
      <c r="E373" s="196"/>
      <c r="F373" s="196"/>
      <c r="G373" s="196"/>
    </row>
    <row r="374" spans="1:7">
      <c r="A374" s="18">
        <f t="shared" si="10"/>
        <v>62</v>
      </c>
      <c r="B374" s="18" t="s">
        <v>9</v>
      </c>
      <c r="C374" s="116" t="s">
        <v>513</v>
      </c>
      <c r="D374" s="116"/>
      <c r="E374" s="196"/>
      <c r="F374" s="196"/>
      <c r="G374" s="196"/>
    </row>
    <row r="375" spans="1:7">
      <c r="A375" s="18">
        <f t="shared" si="10"/>
        <v>62</v>
      </c>
      <c r="B375" s="18" t="s">
        <v>9</v>
      </c>
      <c r="C375" s="116" t="s">
        <v>513</v>
      </c>
      <c r="D375" s="116"/>
      <c r="E375" s="196"/>
      <c r="F375" s="196"/>
      <c r="G375" s="196"/>
    </row>
    <row r="376" spans="1:7">
      <c r="A376" s="18">
        <f t="shared" si="10"/>
        <v>62</v>
      </c>
      <c r="B376" s="18" t="s">
        <v>9</v>
      </c>
      <c r="C376" s="116" t="s">
        <v>513</v>
      </c>
      <c r="D376" s="116"/>
      <c r="E376" s="196"/>
      <c r="F376" s="196"/>
      <c r="G376" s="196"/>
    </row>
    <row r="377" spans="1:7">
      <c r="A377" s="18">
        <f t="shared" si="10"/>
        <v>62</v>
      </c>
      <c r="B377" s="18" t="s">
        <v>9</v>
      </c>
      <c r="C377" s="116" t="s">
        <v>513</v>
      </c>
      <c r="D377" s="116"/>
      <c r="E377" s="196"/>
      <c r="F377" s="196"/>
      <c r="G377" s="196"/>
    </row>
    <row r="378" spans="1:7">
      <c r="A378" s="18">
        <f t="shared" si="10"/>
        <v>62</v>
      </c>
      <c r="B378" s="18" t="s">
        <v>9</v>
      </c>
      <c r="C378" s="116" t="s">
        <v>513</v>
      </c>
      <c r="D378" s="116"/>
      <c r="E378" s="196"/>
      <c r="F378" s="196"/>
      <c r="G378" s="196"/>
    </row>
    <row r="379" spans="1:7">
      <c r="A379" s="18">
        <f t="shared" si="10"/>
        <v>62</v>
      </c>
      <c r="B379" s="18" t="s">
        <v>9</v>
      </c>
      <c r="C379" s="116" t="s">
        <v>513</v>
      </c>
      <c r="D379" s="116"/>
      <c r="E379" s="196"/>
      <c r="F379" s="196"/>
      <c r="G379" s="196"/>
    </row>
    <row r="380" spans="1:7">
      <c r="A380" s="18">
        <f t="shared" ref="A380:A443" si="11">IF($C380="","blank",MATCH($C380,$I$5:$I$266,0))</f>
        <v>62</v>
      </c>
      <c r="B380" s="18" t="s">
        <v>9</v>
      </c>
      <c r="C380" s="116" t="s">
        <v>513</v>
      </c>
      <c r="D380" s="116"/>
      <c r="E380" s="196"/>
      <c r="F380" s="196"/>
      <c r="G380" s="196"/>
    </row>
    <row r="381" spans="1:7">
      <c r="A381" s="18">
        <f t="shared" si="11"/>
        <v>62</v>
      </c>
      <c r="B381" s="18" t="s">
        <v>9</v>
      </c>
      <c r="C381" s="116" t="s">
        <v>513</v>
      </c>
      <c r="D381" s="116"/>
      <c r="E381" s="196"/>
      <c r="F381" s="196"/>
      <c r="G381" s="196"/>
    </row>
    <row r="382" spans="1:7">
      <c r="A382" s="18">
        <f t="shared" si="11"/>
        <v>62</v>
      </c>
      <c r="B382" s="18" t="s">
        <v>9</v>
      </c>
      <c r="C382" s="116" t="s">
        <v>513</v>
      </c>
      <c r="D382" s="116"/>
      <c r="E382" s="196"/>
      <c r="F382" s="196"/>
      <c r="G382" s="196"/>
    </row>
    <row r="383" spans="1:7">
      <c r="A383" s="18">
        <f t="shared" si="11"/>
        <v>62</v>
      </c>
      <c r="B383" s="18" t="s">
        <v>9</v>
      </c>
      <c r="C383" s="116" t="s">
        <v>513</v>
      </c>
      <c r="D383" s="116"/>
      <c r="E383" s="196"/>
      <c r="F383" s="196"/>
      <c r="G383" s="196"/>
    </row>
    <row r="384" spans="1:7">
      <c r="A384" s="18">
        <f t="shared" si="11"/>
        <v>62</v>
      </c>
      <c r="B384" s="18" t="s">
        <v>9</v>
      </c>
      <c r="C384" s="116" t="s">
        <v>513</v>
      </c>
      <c r="D384" s="116"/>
      <c r="E384" s="196"/>
      <c r="F384" s="196"/>
      <c r="G384" s="196"/>
    </row>
    <row r="385" spans="1:7">
      <c r="A385" s="18">
        <f t="shared" si="11"/>
        <v>62</v>
      </c>
      <c r="B385" s="18" t="s">
        <v>9</v>
      </c>
      <c r="C385" s="116" t="s">
        <v>513</v>
      </c>
      <c r="D385" s="116"/>
      <c r="E385" s="196"/>
      <c r="F385" s="196"/>
      <c r="G385" s="196"/>
    </row>
    <row r="386" spans="1:7">
      <c r="A386" s="18">
        <f t="shared" si="11"/>
        <v>62</v>
      </c>
      <c r="B386" s="18" t="s">
        <v>9</v>
      </c>
      <c r="C386" s="116" t="s">
        <v>513</v>
      </c>
      <c r="D386" s="116"/>
      <c r="E386" s="196"/>
      <c r="F386" s="196"/>
      <c r="G386" s="196"/>
    </row>
    <row r="387" spans="1:7">
      <c r="A387" s="18">
        <f t="shared" si="11"/>
        <v>62</v>
      </c>
      <c r="B387" s="18" t="s">
        <v>9</v>
      </c>
      <c r="C387" s="116" t="s">
        <v>513</v>
      </c>
      <c r="D387" s="116"/>
      <c r="E387" s="196"/>
      <c r="F387" s="196"/>
      <c r="G387" s="196"/>
    </row>
    <row r="388" spans="1:7">
      <c r="A388" s="18">
        <f t="shared" si="11"/>
        <v>62</v>
      </c>
      <c r="B388" s="18" t="s">
        <v>9</v>
      </c>
      <c r="C388" s="116" t="s">
        <v>513</v>
      </c>
      <c r="D388" s="116"/>
      <c r="E388" s="196"/>
      <c r="F388" s="196"/>
      <c r="G388" s="196"/>
    </row>
    <row r="389" spans="1:7">
      <c r="A389" s="18">
        <f t="shared" si="11"/>
        <v>62</v>
      </c>
      <c r="B389" s="18" t="s">
        <v>9</v>
      </c>
      <c r="C389" s="116" t="s">
        <v>513</v>
      </c>
      <c r="D389" s="116"/>
      <c r="E389" s="196"/>
      <c r="F389" s="196"/>
      <c r="G389" s="196"/>
    </row>
    <row r="390" spans="1:7">
      <c r="A390" s="18">
        <f t="shared" si="11"/>
        <v>62</v>
      </c>
      <c r="B390" s="18" t="s">
        <v>9</v>
      </c>
      <c r="C390" s="116" t="s">
        <v>513</v>
      </c>
      <c r="D390" s="116"/>
      <c r="E390" s="196"/>
      <c r="F390" s="196"/>
      <c r="G390" s="196"/>
    </row>
    <row r="391" spans="1:7">
      <c r="A391" s="18">
        <f t="shared" si="11"/>
        <v>62</v>
      </c>
      <c r="B391" s="18" t="s">
        <v>9</v>
      </c>
      <c r="C391" s="116" t="s">
        <v>513</v>
      </c>
      <c r="D391" s="116"/>
      <c r="E391" s="196"/>
      <c r="F391" s="196"/>
      <c r="G391" s="196"/>
    </row>
    <row r="392" spans="1:7">
      <c r="A392" s="18">
        <f t="shared" si="11"/>
        <v>62</v>
      </c>
      <c r="B392" s="18" t="s">
        <v>9</v>
      </c>
      <c r="C392" s="116" t="s">
        <v>513</v>
      </c>
      <c r="D392" s="116"/>
      <c r="E392" s="196"/>
      <c r="F392" s="196"/>
      <c r="G392" s="196"/>
    </row>
    <row r="393" spans="1:7">
      <c r="A393" s="18">
        <f t="shared" si="11"/>
        <v>62</v>
      </c>
      <c r="B393" s="18" t="s">
        <v>9</v>
      </c>
      <c r="C393" s="116" t="s">
        <v>513</v>
      </c>
      <c r="D393" s="116"/>
      <c r="E393" s="196"/>
      <c r="F393" s="196"/>
      <c r="G393" s="196"/>
    </row>
    <row r="394" spans="1:7">
      <c r="A394" s="18">
        <f t="shared" si="11"/>
        <v>62</v>
      </c>
      <c r="B394" s="18" t="s">
        <v>9</v>
      </c>
      <c r="C394" s="116" t="s">
        <v>513</v>
      </c>
      <c r="D394" s="116"/>
      <c r="E394" s="196"/>
      <c r="F394" s="196"/>
      <c r="G394" s="196"/>
    </row>
    <row r="395" spans="1:7">
      <c r="A395" s="18">
        <f t="shared" si="11"/>
        <v>62</v>
      </c>
      <c r="B395" s="18" t="s">
        <v>9</v>
      </c>
      <c r="C395" s="116" t="s">
        <v>513</v>
      </c>
      <c r="D395" s="116"/>
      <c r="E395" s="196"/>
      <c r="F395" s="196"/>
      <c r="G395" s="196"/>
    </row>
    <row r="396" spans="1:7">
      <c r="A396" s="18">
        <f t="shared" si="11"/>
        <v>62</v>
      </c>
      <c r="B396" s="18" t="s">
        <v>9</v>
      </c>
      <c r="C396" s="116" t="s">
        <v>513</v>
      </c>
      <c r="D396" s="116"/>
      <c r="E396" s="196"/>
      <c r="F396" s="196"/>
      <c r="G396" s="196"/>
    </row>
    <row r="397" spans="1:7">
      <c r="A397" s="18">
        <f t="shared" si="11"/>
        <v>62</v>
      </c>
      <c r="B397" s="18" t="s">
        <v>9</v>
      </c>
      <c r="C397" s="116" t="s">
        <v>513</v>
      </c>
      <c r="D397" s="116"/>
      <c r="E397" s="196"/>
      <c r="F397" s="196"/>
      <c r="G397" s="196"/>
    </row>
    <row r="398" spans="1:7">
      <c r="A398" s="18">
        <f t="shared" si="11"/>
        <v>62</v>
      </c>
      <c r="B398" s="18" t="s">
        <v>9</v>
      </c>
      <c r="C398" s="116" t="s">
        <v>513</v>
      </c>
      <c r="D398" s="116"/>
      <c r="E398" s="196"/>
      <c r="F398" s="196"/>
      <c r="G398" s="196"/>
    </row>
    <row r="399" spans="1:7">
      <c r="A399" s="18">
        <f t="shared" si="11"/>
        <v>62</v>
      </c>
      <c r="B399" s="18" t="s">
        <v>9</v>
      </c>
      <c r="C399" s="116" t="s">
        <v>513</v>
      </c>
      <c r="D399" s="116"/>
      <c r="E399" s="196"/>
      <c r="F399" s="196"/>
      <c r="G399" s="196"/>
    </row>
    <row r="400" spans="1:7">
      <c r="A400" s="18">
        <f t="shared" si="11"/>
        <v>62</v>
      </c>
      <c r="B400" s="18" t="s">
        <v>9</v>
      </c>
      <c r="C400" s="116" t="s">
        <v>513</v>
      </c>
      <c r="D400" s="116"/>
      <c r="E400" s="196"/>
      <c r="F400" s="196"/>
      <c r="G400" s="196"/>
    </row>
    <row r="401" spans="1:7">
      <c r="A401" s="18">
        <f t="shared" si="11"/>
        <v>62</v>
      </c>
      <c r="B401" s="18" t="s">
        <v>9</v>
      </c>
      <c r="C401" s="116" t="s">
        <v>513</v>
      </c>
      <c r="D401" s="116"/>
      <c r="E401" s="196"/>
      <c r="F401" s="196"/>
      <c r="G401" s="196"/>
    </row>
    <row r="402" spans="1:7">
      <c r="A402" s="18">
        <f t="shared" si="11"/>
        <v>62</v>
      </c>
      <c r="B402" s="18" t="s">
        <v>9</v>
      </c>
      <c r="C402" s="116" t="s">
        <v>513</v>
      </c>
      <c r="D402" s="116"/>
      <c r="E402" s="196"/>
      <c r="F402" s="196"/>
      <c r="G402" s="196"/>
    </row>
    <row r="403" spans="1:7">
      <c r="A403" s="18">
        <f t="shared" si="11"/>
        <v>62</v>
      </c>
      <c r="B403" s="18" t="s">
        <v>9</v>
      </c>
      <c r="C403" s="116" t="s">
        <v>513</v>
      </c>
      <c r="D403" s="116"/>
      <c r="E403" s="196"/>
      <c r="F403" s="196"/>
      <c r="G403" s="196"/>
    </row>
    <row r="404" spans="1:7">
      <c r="A404" s="18">
        <f t="shared" si="11"/>
        <v>62</v>
      </c>
      <c r="B404" s="18" t="s">
        <v>9</v>
      </c>
      <c r="C404" s="116" t="s">
        <v>513</v>
      </c>
      <c r="D404" s="116"/>
      <c r="E404" s="196"/>
      <c r="F404" s="196"/>
      <c r="G404" s="196"/>
    </row>
    <row r="405" spans="1:7">
      <c r="A405" s="18">
        <f t="shared" si="11"/>
        <v>62</v>
      </c>
      <c r="B405" s="18" t="s">
        <v>9</v>
      </c>
      <c r="C405" s="116" t="s">
        <v>513</v>
      </c>
      <c r="D405" s="116"/>
      <c r="E405" s="196"/>
      <c r="F405" s="196"/>
      <c r="G405" s="196"/>
    </row>
    <row r="406" spans="1:7">
      <c r="A406" s="18">
        <f t="shared" si="11"/>
        <v>62</v>
      </c>
      <c r="B406" s="18" t="s">
        <v>9</v>
      </c>
      <c r="C406" s="116" t="s">
        <v>513</v>
      </c>
      <c r="D406" s="116"/>
      <c r="E406" s="196"/>
      <c r="F406" s="196"/>
      <c r="G406" s="196"/>
    </row>
    <row r="407" spans="1:7">
      <c r="A407" s="18">
        <f t="shared" si="11"/>
        <v>62</v>
      </c>
      <c r="B407" s="18" t="s">
        <v>9</v>
      </c>
      <c r="C407" s="116" t="s">
        <v>513</v>
      </c>
      <c r="D407" s="116"/>
      <c r="E407" s="196"/>
      <c r="F407" s="196"/>
      <c r="G407" s="196"/>
    </row>
    <row r="408" spans="1:7">
      <c r="A408" s="18">
        <f t="shared" si="11"/>
        <v>62</v>
      </c>
      <c r="B408" s="18" t="s">
        <v>9</v>
      </c>
      <c r="C408" s="116" t="s">
        <v>513</v>
      </c>
      <c r="D408" s="116"/>
      <c r="E408" s="196"/>
      <c r="F408" s="196"/>
      <c r="G408" s="196"/>
    </row>
    <row r="409" spans="1:7">
      <c r="A409" s="18">
        <f t="shared" si="11"/>
        <v>62</v>
      </c>
      <c r="B409" s="18" t="s">
        <v>9</v>
      </c>
      <c r="C409" s="116" t="s">
        <v>513</v>
      </c>
      <c r="D409" s="116"/>
      <c r="E409" s="196"/>
      <c r="F409" s="196"/>
      <c r="G409" s="196"/>
    </row>
    <row r="410" spans="1:7">
      <c r="A410" s="18">
        <f t="shared" si="11"/>
        <v>62</v>
      </c>
      <c r="B410" s="18" t="s">
        <v>9</v>
      </c>
      <c r="C410" s="116" t="s">
        <v>513</v>
      </c>
      <c r="D410" s="116"/>
      <c r="E410" s="196"/>
      <c r="F410" s="196"/>
      <c r="G410" s="196"/>
    </row>
    <row r="411" spans="1:7">
      <c r="A411" s="18">
        <f t="shared" si="11"/>
        <v>62</v>
      </c>
      <c r="B411" s="18" t="s">
        <v>9</v>
      </c>
      <c r="C411" s="116" t="s">
        <v>513</v>
      </c>
      <c r="D411" s="116"/>
      <c r="E411" s="196"/>
      <c r="F411" s="196"/>
      <c r="G411" s="196"/>
    </row>
    <row r="412" spans="1:7">
      <c r="A412" s="18">
        <f t="shared" si="11"/>
        <v>62</v>
      </c>
      <c r="B412" s="18" t="s">
        <v>9</v>
      </c>
      <c r="C412" s="116" t="s">
        <v>513</v>
      </c>
      <c r="D412" s="116"/>
      <c r="E412" s="196"/>
      <c r="F412" s="196"/>
      <c r="G412" s="196"/>
    </row>
    <row r="413" spans="1:7">
      <c r="A413" s="18">
        <f t="shared" si="11"/>
        <v>62</v>
      </c>
      <c r="B413" s="18" t="s">
        <v>9</v>
      </c>
      <c r="C413" s="116" t="s">
        <v>513</v>
      </c>
      <c r="D413" s="116"/>
      <c r="E413" s="196"/>
      <c r="F413" s="196"/>
      <c r="G413" s="196"/>
    </row>
    <row r="414" spans="1:7">
      <c r="A414" s="18">
        <f t="shared" si="11"/>
        <v>62</v>
      </c>
      <c r="B414" s="18" t="s">
        <v>9</v>
      </c>
      <c r="C414" s="116" t="s">
        <v>513</v>
      </c>
      <c r="D414" s="116"/>
      <c r="E414" s="196"/>
      <c r="F414" s="196"/>
      <c r="G414" s="196"/>
    </row>
    <row r="415" spans="1:7">
      <c r="A415" s="18">
        <f t="shared" si="11"/>
        <v>62</v>
      </c>
      <c r="B415" s="18" t="s">
        <v>9</v>
      </c>
      <c r="C415" s="116" t="s">
        <v>513</v>
      </c>
      <c r="D415" s="116"/>
      <c r="E415" s="196"/>
      <c r="F415" s="196"/>
      <c r="G415" s="196"/>
    </row>
    <row r="416" spans="1:7">
      <c r="A416" s="18">
        <f t="shared" si="11"/>
        <v>62</v>
      </c>
      <c r="B416" s="18" t="s">
        <v>9</v>
      </c>
      <c r="C416" s="116" t="s">
        <v>513</v>
      </c>
      <c r="D416" s="116"/>
      <c r="E416" s="196"/>
      <c r="F416" s="196"/>
      <c r="G416" s="196"/>
    </row>
    <row r="417" spans="1:7">
      <c r="A417" s="18">
        <f t="shared" si="11"/>
        <v>62</v>
      </c>
      <c r="B417" s="18" t="s">
        <v>9</v>
      </c>
      <c r="C417" s="116" t="s">
        <v>513</v>
      </c>
      <c r="D417" s="116"/>
      <c r="E417" s="196"/>
      <c r="F417" s="196"/>
      <c r="G417" s="196"/>
    </row>
    <row r="418" spans="1:7">
      <c r="A418" s="18">
        <f t="shared" si="11"/>
        <v>62</v>
      </c>
      <c r="B418" s="18" t="s">
        <v>9</v>
      </c>
      <c r="C418" s="116" t="s">
        <v>513</v>
      </c>
      <c r="D418" s="116"/>
      <c r="E418" s="196"/>
      <c r="F418" s="196"/>
      <c r="G418" s="196"/>
    </row>
    <row r="419" spans="1:7">
      <c r="A419" s="18">
        <f t="shared" si="11"/>
        <v>62</v>
      </c>
      <c r="B419" s="18" t="s">
        <v>9</v>
      </c>
      <c r="C419" s="116" t="s">
        <v>513</v>
      </c>
      <c r="D419" s="116"/>
      <c r="E419" s="196"/>
      <c r="F419" s="196"/>
      <c r="G419" s="196"/>
    </row>
    <row r="420" spans="1:7">
      <c r="A420" s="18">
        <f t="shared" si="11"/>
        <v>62</v>
      </c>
      <c r="B420" s="18" t="s">
        <v>9</v>
      </c>
      <c r="C420" s="116" t="s">
        <v>513</v>
      </c>
      <c r="D420" s="116"/>
      <c r="E420" s="196"/>
      <c r="F420" s="196"/>
      <c r="G420" s="196"/>
    </row>
    <row r="421" spans="1:7">
      <c r="A421" s="18">
        <f t="shared" si="11"/>
        <v>62</v>
      </c>
      <c r="B421" s="18" t="s">
        <v>9</v>
      </c>
      <c r="C421" s="116" t="s">
        <v>513</v>
      </c>
      <c r="D421" s="116"/>
      <c r="E421" s="196"/>
      <c r="F421" s="196"/>
      <c r="G421" s="196"/>
    </row>
    <row r="422" spans="1:7">
      <c r="A422" s="18">
        <f t="shared" si="11"/>
        <v>62</v>
      </c>
      <c r="B422" s="18" t="s">
        <v>9</v>
      </c>
      <c r="C422" s="116" t="s">
        <v>513</v>
      </c>
      <c r="D422" s="116"/>
      <c r="E422" s="196"/>
      <c r="F422" s="196"/>
      <c r="G422" s="196"/>
    </row>
    <row r="423" spans="1:7">
      <c r="A423" s="18">
        <f t="shared" si="11"/>
        <v>62</v>
      </c>
      <c r="B423" s="18" t="s">
        <v>9</v>
      </c>
      <c r="C423" s="116" t="s">
        <v>513</v>
      </c>
      <c r="D423" s="116"/>
      <c r="E423" s="196"/>
      <c r="F423" s="196"/>
      <c r="G423" s="196"/>
    </row>
    <row r="424" spans="1:7">
      <c r="A424" s="18">
        <f t="shared" si="11"/>
        <v>62</v>
      </c>
      <c r="B424" s="18" t="s">
        <v>9</v>
      </c>
      <c r="C424" s="116" t="s">
        <v>513</v>
      </c>
      <c r="D424" s="116"/>
      <c r="E424" s="196"/>
      <c r="F424" s="196"/>
      <c r="G424" s="196"/>
    </row>
    <row r="425" spans="1:7">
      <c r="A425" s="18">
        <f t="shared" si="11"/>
        <v>62</v>
      </c>
      <c r="B425" s="18" t="s">
        <v>9</v>
      </c>
      <c r="C425" s="116" t="s">
        <v>513</v>
      </c>
      <c r="D425" s="116"/>
      <c r="E425" s="196"/>
      <c r="F425" s="196"/>
      <c r="G425" s="196"/>
    </row>
    <row r="426" spans="1:7">
      <c r="A426" s="18">
        <f t="shared" si="11"/>
        <v>62</v>
      </c>
      <c r="B426" s="18" t="s">
        <v>9</v>
      </c>
      <c r="C426" s="116" t="s">
        <v>513</v>
      </c>
      <c r="D426" s="116"/>
      <c r="E426" s="196"/>
      <c r="F426" s="196"/>
      <c r="G426" s="196"/>
    </row>
    <row r="427" spans="1:7">
      <c r="A427" s="18">
        <f t="shared" si="11"/>
        <v>62</v>
      </c>
      <c r="B427" s="18" t="s">
        <v>9</v>
      </c>
      <c r="C427" s="116" t="s">
        <v>513</v>
      </c>
      <c r="D427" s="116"/>
      <c r="E427" s="196"/>
      <c r="F427" s="196"/>
      <c r="G427" s="196"/>
    </row>
    <row r="428" spans="1:7">
      <c r="A428" s="18">
        <f t="shared" si="11"/>
        <v>62</v>
      </c>
      <c r="B428" s="18" t="s">
        <v>9</v>
      </c>
      <c r="C428" s="116" t="s">
        <v>513</v>
      </c>
      <c r="D428" s="116"/>
      <c r="E428" s="196"/>
      <c r="F428" s="196"/>
      <c r="G428" s="196"/>
    </row>
    <row r="429" spans="1:7">
      <c r="A429" s="18">
        <f t="shared" si="11"/>
        <v>62</v>
      </c>
      <c r="B429" s="18" t="s">
        <v>9</v>
      </c>
      <c r="C429" s="116" t="s">
        <v>513</v>
      </c>
      <c r="D429" s="116"/>
      <c r="E429" s="196"/>
      <c r="F429" s="196"/>
      <c r="G429" s="196"/>
    </row>
    <row r="430" spans="1:7">
      <c r="A430" s="18">
        <f t="shared" si="11"/>
        <v>62</v>
      </c>
      <c r="B430" s="18" t="s">
        <v>9</v>
      </c>
      <c r="C430" s="116" t="s">
        <v>513</v>
      </c>
      <c r="D430" s="116"/>
      <c r="E430" s="196"/>
      <c r="F430" s="196"/>
      <c r="G430" s="196"/>
    </row>
    <row r="431" spans="1:7">
      <c r="A431" s="18">
        <f t="shared" si="11"/>
        <v>62</v>
      </c>
      <c r="B431" s="18" t="s">
        <v>9</v>
      </c>
      <c r="C431" s="116" t="s">
        <v>513</v>
      </c>
      <c r="D431" s="116"/>
      <c r="E431" s="196"/>
      <c r="F431" s="196"/>
      <c r="G431" s="196"/>
    </row>
    <row r="432" spans="1:7">
      <c r="A432" s="18">
        <f t="shared" si="11"/>
        <v>62</v>
      </c>
      <c r="B432" s="18" t="s">
        <v>9</v>
      </c>
      <c r="C432" s="116" t="s">
        <v>513</v>
      </c>
      <c r="D432" s="116"/>
      <c r="E432" s="196"/>
      <c r="F432" s="196"/>
      <c r="G432" s="196"/>
    </row>
    <row r="433" spans="1:7">
      <c r="A433" s="18">
        <f t="shared" si="11"/>
        <v>62</v>
      </c>
      <c r="B433" s="18" t="s">
        <v>9</v>
      </c>
      <c r="C433" s="116" t="s">
        <v>513</v>
      </c>
      <c r="D433" s="116"/>
      <c r="E433" s="196"/>
      <c r="F433" s="196"/>
      <c r="G433" s="196"/>
    </row>
    <row r="434" spans="1:7">
      <c r="A434" s="18">
        <f t="shared" si="11"/>
        <v>62</v>
      </c>
      <c r="B434" s="18" t="s">
        <v>9</v>
      </c>
      <c r="C434" s="116" t="s">
        <v>513</v>
      </c>
      <c r="D434" s="116"/>
      <c r="E434" s="196"/>
      <c r="F434" s="196"/>
      <c r="G434" s="196"/>
    </row>
    <row r="435" spans="1:7">
      <c r="A435" s="18">
        <f t="shared" si="11"/>
        <v>62</v>
      </c>
      <c r="B435" s="18" t="s">
        <v>9</v>
      </c>
      <c r="C435" s="116" t="s">
        <v>513</v>
      </c>
      <c r="D435" s="116"/>
      <c r="E435" s="196"/>
      <c r="F435" s="196"/>
      <c r="G435" s="196"/>
    </row>
    <row r="436" spans="1:7">
      <c r="A436" s="18">
        <f t="shared" si="11"/>
        <v>62</v>
      </c>
      <c r="B436" s="18" t="s">
        <v>9</v>
      </c>
      <c r="C436" s="116" t="s">
        <v>513</v>
      </c>
      <c r="D436" s="116"/>
      <c r="E436" s="196"/>
      <c r="F436" s="196"/>
      <c r="G436" s="196"/>
    </row>
    <row r="437" spans="1:7">
      <c r="A437" s="18">
        <f t="shared" si="11"/>
        <v>62</v>
      </c>
      <c r="B437" s="18" t="s">
        <v>9</v>
      </c>
      <c r="C437" s="116" t="s">
        <v>513</v>
      </c>
      <c r="D437" s="116"/>
      <c r="E437" s="196"/>
      <c r="F437" s="196"/>
      <c r="G437" s="196"/>
    </row>
    <row r="438" spans="1:7">
      <c r="A438" s="18">
        <f t="shared" si="11"/>
        <v>62</v>
      </c>
      <c r="B438" s="18" t="s">
        <v>9</v>
      </c>
      <c r="C438" s="116" t="s">
        <v>513</v>
      </c>
      <c r="D438" s="116"/>
      <c r="E438" s="196"/>
      <c r="F438" s="196"/>
      <c r="G438" s="196"/>
    </row>
    <row r="439" spans="1:7">
      <c r="A439" s="18">
        <f t="shared" si="11"/>
        <v>62</v>
      </c>
      <c r="B439" s="18" t="s">
        <v>9</v>
      </c>
      <c r="C439" s="116" t="s">
        <v>513</v>
      </c>
      <c r="D439" s="116"/>
      <c r="E439" s="196"/>
      <c r="F439" s="196"/>
      <c r="G439" s="196"/>
    </row>
    <row r="440" spans="1:7">
      <c r="A440" s="18">
        <f t="shared" si="11"/>
        <v>62</v>
      </c>
      <c r="B440" s="18" t="s">
        <v>9</v>
      </c>
      <c r="C440" s="116" t="s">
        <v>513</v>
      </c>
      <c r="D440" s="116"/>
      <c r="E440" s="196"/>
      <c r="F440" s="196"/>
      <c r="G440" s="196"/>
    </row>
    <row r="441" spans="1:7">
      <c r="A441" s="18">
        <f t="shared" si="11"/>
        <v>62</v>
      </c>
      <c r="B441" s="18" t="s">
        <v>9</v>
      </c>
      <c r="C441" s="116" t="s">
        <v>513</v>
      </c>
      <c r="D441" s="116"/>
      <c r="E441" s="196"/>
      <c r="F441" s="196"/>
      <c r="G441" s="196"/>
    </row>
    <row r="442" spans="1:7">
      <c r="A442" s="18">
        <f t="shared" si="11"/>
        <v>62</v>
      </c>
      <c r="B442" s="18" t="s">
        <v>9</v>
      </c>
      <c r="C442" s="116" t="s">
        <v>513</v>
      </c>
      <c r="D442" s="116"/>
      <c r="E442" s="196"/>
      <c r="F442" s="196"/>
      <c r="G442" s="196"/>
    </row>
    <row r="443" spans="1:7">
      <c r="A443" s="18">
        <f t="shared" si="11"/>
        <v>62</v>
      </c>
      <c r="B443" s="18" t="s">
        <v>9</v>
      </c>
      <c r="C443" s="116" t="s">
        <v>513</v>
      </c>
      <c r="D443" s="116"/>
      <c r="E443" s="196"/>
      <c r="F443" s="196"/>
      <c r="G443" s="196"/>
    </row>
    <row r="444" spans="1:7">
      <c r="A444" s="18">
        <f t="shared" ref="A444:A507" si="12">IF($C444="","blank",MATCH($C444,$I$5:$I$266,0))</f>
        <v>62</v>
      </c>
      <c r="B444" s="18" t="s">
        <v>9</v>
      </c>
      <c r="C444" s="116" t="s">
        <v>513</v>
      </c>
      <c r="D444" s="116"/>
      <c r="E444" s="196"/>
      <c r="F444" s="196"/>
      <c r="G444" s="196"/>
    </row>
    <row r="445" spans="1:7">
      <c r="A445" s="18">
        <f t="shared" si="12"/>
        <v>62</v>
      </c>
      <c r="B445" s="18" t="s">
        <v>9</v>
      </c>
      <c r="C445" s="116" t="s">
        <v>513</v>
      </c>
      <c r="D445" s="116"/>
      <c r="E445" s="196"/>
      <c r="F445" s="196"/>
      <c r="G445" s="196"/>
    </row>
    <row r="446" spans="1:7">
      <c r="A446" s="18">
        <f t="shared" si="12"/>
        <v>62</v>
      </c>
      <c r="B446" s="18" t="s">
        <v>9</v>
      </c>
      <c r="C446" s="116" t="s">
        <v>513</v>
      </c>
      <c r="D446" s="116"/>
      <c r="E446" s="196"/>
      <c r="F446" s="196"/>
      <c r="G446" s="196"/>
    </row>
    <row r="447" spans="1:7">
      <c r="A447" s="18">
        <f t="shared" si="12"/>
        <v>62</v>
      </c>
      <c r="B447" s="18" t="s">
        <v>9</v>
      </c>
      <c r="C447" s="116" t="s">
        <v>513</v>
      </c>
      <c r="D447" s="116"/>
      <c r="E447" s="196"/>
      <c r="F447" s="196"/>
      <c r="G447" s="196"/>
    </row>
    <row r="448" spans="1:7">
      <c r="A448" s="18">
        <f t="shared" si="12"/>
        <v>62</v>
      </c>
      <c r="B448" s="18" t="s">
        <v>9</v>
      </c>
      <c r="C448" s="116" t="s">
        <v>513</v>
      </c>
      <c r="D448" s="116"/>
      <c r="E448" s="196"/>
      <c r="F448" s="196"/>
      <c r="G448" s="196"/>
    </row>
    <row r="449" spans="1:7">
      <c r="A449" s="18">
        <f t="shared" si="12"/>
        <v>62</v>
      </c>
      <c r="B449" s="18" t="s">
        <v>9</v>
      </c>
      <c r="C449" s="116" t="s">
        <v>513</v>
      </c>
      <c r="D449" s="116"/>
      <c r="E449" s="196"/>
      <c r="F449" s="196"/>
      <c r="G449" s="196"/>
    </row>
    <row r="450" spans="1:7">
      <c r="A450" s="18">
        <f t="shared" si="12"/>
        <v>62</v>
      </c>
      <c r="B450" s="18" t="s">
        <v>9</v>
      </c>
      <c r="C450" s="116" t="s">
        <v>513</v>
      </c>
      <c r="D450" s="116"/>
      <c r="E450" s="196"/>
      <c r="F450" s="196"/>
      <c r="G450" s="196"/>
    </row>
    <row r="451" spans="1:7">
      <c r="A451" s="18">
        <f t="shared" si="12"/>
        <v>62</v>
      </c>
      <c r="B451" s="18" t="s">
        <v>9</v>
      </c>
      <c r="C451" s="116" t="s">
        <v>513</v>
      </c>
      <c r="D451" s="116"/>
      <c r="E451" s="196"/>
      <c r="F451" s="196"/>
      <c r="G451" s="196"/>
    </row>
    <row r="452" spans="1:7">
      <c r="A452" s="18">
        <f t="shared" si="12"/>
        <v>62</v>
      </c>
      <c r="B452" s="18" t="s">
        <v>9</v>
      </c>
      <c r="C452" s="116" t="s">
        <v>513</v>
      </c>
      <c r="D452" s="116"/>
      <c r="E452" s="196"/>
      <c r="F452" s="196"/>
      <c r="G452" s="196"/>
    </row>
    <row r="453" spans="1:7">
      <c r="A453" s="18">
        <f t="shared" si="12"/>
        <v>62</v>
      </c>
      <c r="B453" s="18" t="s">
        <v>9</v>
      </c>
      <c r="C453" s="116" t="s">
        <v>513</v>
      </c>
      <c r="D453" s="116"/>
      <c r="E453" s="196"/>
      <c r="F453" s="196"/>
      <c r="G453" s="196"/>
    </row>
    <row r="454" spans="1:7">
      <c r="A454" s="18">
        <f t="shared" si="12"/>
        <v>62</v>
      </c>
      <c r="B454" s="18" t="s">
        <v>9</v>
      </c>
      <c r="C454" s="116" t="s">
        <v>513</v>
      </c>
      <c r="D454" s="116"/>
      <c r="E454" s="196"/>
      <c r="F454" s="196"/>
      <c r="G454" s="196"/>
    </row>
    <row r="455" spans="1:7">
      <c r="A455" s="18">
        <f t="shared" si="12"/>
        <v>62</v>
      </c>
      <c r="B455" s="18" t="s">
        <v>9</v>
      </c>
      <c r="C455" s="116" t="s">
        <v>513</v>
      </c>
      <c r="D455" s="116"/>
      <c r="E455" s="196"/>
      <c r="F455" s="196"/>
      <c r="G455" s="196"/>
    </row>
    <row r="456" spans="1:7">
      <c r="A456" s="18">
        <f t="shared" si="12"/>
        <v>62</v>
      </c>
      <c r="B456" s="18" t="s">
        <v>9</v>
      </c>
      <c r="C456" s="116" t="s">
        <v>513</v>
      </c>
      <c r="D456" s="116"/>
      <c r="E456" s="196"/>
      <c r="F456" s="196"/>
      <c r="G456" s="196"/>
    </row>
    <row r="457" spans="1:7">
      <c r="A457" s="18">
        <f t="shared" si="12"/>
        <v>62</v>
      </c>
      <c r="B457" s="18" t="s">
        <v>9</v>
      </c>
      <c r="C457" s="116" t="s">
        <v>513</v>
      </c>
      <c r="D457" s="116"/>
      <c r="E457" s="196"/>
      <c r="F457" s="196"/>
      <c r="G457" s="196"/>
    </row>
    <row r="458" spans="1:7">
      <c r="A458" s="18">
        <f t="shared" si="12"/>
        <v>62</v>
      </c>
      <c r="B458" s="18" t="s">
        <v>9</v>
      </c>
      <c r="C458" s="116" t="s">
        <v>513</v>
      </c>
      <c r="D458" s="116"/>
      <c r="E458" s="196"/>
      <c r="F458" s="196"/>
      <c r="G458" s="196"/>
    </row>
    <row r="459" spans="1:7">
      <c r="A459" s="18">
        <f t="shared" si="12"/>
        <v>62</v>
      </c>
      <c r="B459" s="18" t="s">
        <v>9</v>
      </c>
      <c r="C459" s="116" t="s">
        <v>513</v>
      </c>
      <c r="D459" s="116"/>
      <c r="E459" s="196"/>
      <c r="F459" s="196"/>
      <c r="G459" s="196"/>
    </row>
    <row r="460" spans="1:7">
      <c r="A460" s="18">
        <f t="shared" si="12"/>
        <v>62</v>
      </c>
      <c r="B460" s="18" t="s">
        <v>9</v>
      </c>
      <c r="C460" s="116" t="s">
        <v>513</v>
      </c>
      <c r="D460" s="116"/>
      <c r="E460" s="196"/>
      <c r="F460" s="196"/>
      <c r="G460" s="196"/>
    </row>
    <row r="461" spans="1:7">
      <c r="A461" s="18">
        <f t="shared" si="12"/>
        <v>62</v>
      </c>
      <c r="B461" s="18" t="s">
        <v>9</v>
      </c>
      <c r="C461" s="116" t="s">
        <v>513</v>
      </c>
      <c r="D461" s="116"/>
      <c r="E461" s="196"/>
      <c r="F461" s="196"/>
      <c r="G461" s="196"/>
    </row>
    <row r="462" spans="1:7">
      <c r="A462" s="18">
        <f t="shared" si="12"/>
        <v>62</v>
      </c>
      <c r="B462" s="18" t="s">
        <v>9</v>
      </c>
      <c r="C462" s="116" t="s">
        <v>513</v>
      </c>
      <c r="D462" s="116"/>
      <c r="E462" s="196"/>
      <c r="F462" s="196"/>
      <c r="G462" s="196"/>
    </row>
    <row r="463" spans="1:7">
      <c r="A463" s="18">
        <f t="shared" si="12"/>
        <v>62</v>
      </c>
      <c r="B463" s="18" t="s">
        <v>9</v>
      </c>
      <c r="C463" s="116" t="s">
        <v>513</v>
      </c>
      <c r="D463" s="116"/>
      <c r="E463" s="196"/>
      <c r="F463" s="196"/>
      <c r="G463" s="196"/>
    </row>
    <row r="464" spans="1:7">
      <c r="A464" s="18">
        <f t="shared" si="12"/>
        <v>62</v>
      </c>
      <c r="B464" s="18" t="s">
        <v>9</v>
      </c>
      <c r="C464" s="116" t="s">
        <v>513</v>
      </c>
      <c r="D464" s="116"/>
      <c r="E464" s="196"/>
      <c r="F464" s="196"/>
      <c r="G464" s="196"/>
    </row>
    <row r="465" spans="1:7">
      <c r="A465" s="18">
        <f t="shared" si="12"/>
        <v>62</v>
      </c>
      <c r="B465" s="18" t="s">
        <v>9</v>
      </c>
      <c r="C465" s="116" t="s">
        <v>513</v>
      </c>
      <c r="D465" s="116"/>
      <c r="E465" s="196"/>
      <c r="F465" s="196"/>
      <c r="G465" s="196"/>
    </row>
    <row r="466" spans="1:7">
      <c r="A466" s="18">
        <f t="shared" si="12"/>
        <v>62</v>
      </c>
      <c r="B466" s="18" t="s">
        <v>9</v>
      </c>
      <c r="C466" s="116" t="s">
        <v>513</v>
      </c>
      <c r="D466" s="116"/>
      <c r="E466" s="196"/>
      <c r="F466" s="196"/>
      <c r="G466" s="196"/>
    </row>
    <row r="467" spans="1:7">
      <c r="A467" s="18">
        <f t="shared" si="12"/>
        <v>62</v>
      </c>
      <c r="B467" s="18" t="s">
        <v>9</v>
      </c>
      <c r="C467" s="116" t="s">
        <v>513</v>
      </c>
      <c r="D467" s="116"/>
      <c r="E467" s="196"/>
      <c r="F467" s="196"/>
      <c r="G467" s="196"/>
    </row>
    <row r="468" spans="1:7">
      <c r="A468" s="18">
        <f t="shared" si="12"/>
        <v>62</v>
      </c>
      <c r="B468" s="18" t="s">
        <v>9</v>
      </c>
      <c r="C468" s="116" t="s">
        <v>513</v>
      </c>
      <c r="D468" s="116"/>
      <c r="E468" s="196"/>
      <c r="F468" s="196"/>
      <c r="G468" s="196"/>
    </row>
    <row r="469" spans="1:7">
      <c r="A469" s="18">
        <f t="shared" si="12"/>
        <v>62</v>
      </c>
      <c r="B469" s="18" t="s">
        <v>9</v>
      </c>
      <c r="C469" s="116" t="s">
        <v>513</v>
      </c>
      <c r="D469" s="116"/>
      <c r="E469" s="196"/>
      <c r="F469" s="196"/>
      <c r="G469" s="196"/>
    </row>
    <row r="470" spans="1:7">
      <c r="A470" s="18">
        <f t="shared" si="12"/>
        <v>62</v>
      </c>
      <c r="B470" s="18" t="s">
        <v>9</v>
      </c>
      <c r="C470" s="116" t="s">
        <v>513</v>
      </c>
      <c r="D470" s="116"/>
      <c r="E470" s="196"/>
      <c r="F470" s="196"/>
      <c r="G470" s="196"/>
    </row>
    <row r="471" spans="1:7">
      <c r="A471" s="18">
        <f t="shared" si="12"/>
        <v>62</v>
      </c>
      <c r="B471" s="18" t="s">
        <v>9</v>
      </c>
      <c r="C471" s="116" t="s">
        <v>513</v>
      </c>
      <c r="D471" s="116"/>
      <c r="E471" s="196"/>
      <c r="F471" s="196"/>
      <c r="G471" s="196"/>
    </row>
    <row r="472" spans="1:7">
      <c r="A472" s="18">
        <f t="shared" si="12"/>
        <v>62</v>
      </c>
      <c r="B472" s="18" t="s">
        <v>9</v>
      </c>
      <c r="C472" s="116" t="s">
        <v>513</v>
      </c>
      <c r="D472" s="116"/>
      <c r="E472" s="196"/>
      <c r="F472" s="196"/>
      <c r="G472" s="196"/>
    </row>
    <row r="473" spans="1:7">
      <c r="A473" s="18">
        <f t="shared" si="12"/>
        <v>62</v>
      </c>
      <c r="B473" s="18" t="s">
        <v>9</v>
      </c>
      <c r="C473" s="116" t="s">
        <v>513</v>
      </c>
      <c r="D473" s="116"/>
      <c r="E473" s="196"/>
      <c r="F473" s="196"/>
      <c r="G473" s="196"/>
    </row>
    <row r="474" spans="1:7">
      <c r="A474" s="18">
        <f t="shared" si="12"/>
        <v>62</v>
      </c>
      <c r="B474" s="18" t="s">
        <v>9</v>
      </c>
      <c r="C474" s="116" t="s">
        <v>513</v>
      </c>
      <c r="D474" s="116"/>
      <c r="E474" s="196"/>
      <c r="F474" s="196"/>
      <c r="G474" s="196"/>
    </row>
    <row r="475" spans="1:7">
      <c r="A475" s="18">
        <f t="shared" si="12"/>
        <v>62</v>
      </c>
      <c r="B475" s="18" t="s">
        <v>9</v>
      </c>
      <c r="C475" s="116" t="s">
        <v>513</v>
      </c>
      <c r="D475" s="116"/>
      <c r="E475" s="196"/>
      <c r="F475" s="196"/>
      <c r="G475" s="196"/>
    </row>
    <row r="476" spans="1:7">
      <c r="A476" s="18">
        <f t="shared" si="12"/>
        <v>62</v>
      </c>
      <c r="B476" s="18" t="s">
        <v>9</v>
      </c>
      <c r="C476" s="116" t="s">
        <v>513</v>
      </c>
      <c r="D476" s="116"/>
      <c r="E476" s="196"/>
      <c r="F476" s="196"/>
      <c r="G476" s="196"/>
    </row>
    <row r="477" spans="1:7">
      <c r="A477" s="18">
        <f t="shared" si="12"/>
        <v>62</v>
      </c>
      <c r="B477" s="18" t="s">
        <v>9</v>
      </c>
      <c r="C477" s="116" t="s">
        <v>513</v>
      </c>
      <c r="D477" s="116"/>
      <c r="E477" s="196"/>
      <c r="F477" s="196"/>
      <c r="G477" s="196"/>
    </row>
    <row r="478" spans="1:7">
      <c r="A478" s="18">
        <f t="shared" si="12"/>
        <v>62</v>
      </c>
      <c r="B478" s="18" t="s">
        <v>9</v>
      </c>
      <c r="C478" s="116" t="s">
        <v>513</v>
      </c>
      <c r="D478" s="116"/>
      <c r="E478" s="196"/>
      <c r="F478" s="196"/>
      <c r="G478" s="196"/>
    </row>
    <row r="479" spans="1:7">
      <c r="A479" s="18">
        <f t="shared" si="12"/>
        <v>62</v>
      </c>
      <c r="B479" s="18" t="s">
        <v>9</v>
      </c>
      <c r="C479" s="116" t="s">
        <v>513</v>
      </c>
      <c r="D479" s="116"/>
      <c r="E479" s="196"/>
      <c r="F479" s="196"/>
      <c r="G479" s="196"/>
    </row>
    <row r="480" spans="1:7">
      <c r="A480" s="18">
        <f t="shared" si="12"/>
        <v>62</v>
      </c>
      <c r="B480" s="18" t="s">
        <v>9</v>
      </c>
      <c r="C480" s="116" t="s">
        <v>513</v>
      </c>
      <c r="D480" s="116"/>
      <c r="E480" s="196"/>
      <c r="F480" s="196"/>
      <c r="G480" s="196"/>
    </row>
    <row r="481" spans="1:7">
      <c r="A481" s="18">
        <f t="shared" si="12"/>
        <v>62</v>
      </c>
      <c r="B481" s="18" t="s">
        <v>9</v>
      </c>
      <c r="C481" s="116" t="s">
        <v>513</v>
      </c>
      <c r="D481" s="116"/>
      <c r="E481" s="196"/>
      <c r="F481" s="196"/>
      <c r="G481" s="196"/>
    </row>
    <row r="482" spans="1:7">
      <c r="A482" s="18">
        <f t="shared" si="12"/>
        <v>62</v>
      </c>
      <c r="B482" s="18" t="s">
        <v>9</v>
      </c>
      <c r="C482" s="116" t="s">
        <v>513</v>
      </c>
      <c r="D482" s="116"/>
      <c r="E482" s="196"/>
      <c r="F482" s="196"/>
      <c r="G482" s="196"/>
    </row>
    <row r="483" spans="1:7">
      <c r="A483" s="18">
        <f t="shared" si="12"/>
        <v>62</v>
      </c>
      <c r="B483" s="18" t="s">
        <v>9</v>
      </c>
      <c r="C483" s="116" t="s">
        <v>513</v>
      </c>
      <c r="D483" s="116"/>
      <c r="E483" s="196"/>
      <c r="F483" s="196"/>
      <c r="G483" s="196"/>
    </row>
    <row r="484" spans="1:7">
      <c r="A484" s="18">
        <f t="shared" si="12"/>
        <v>62</v>
      </c>
      <c r="B484" s="18" t="s">
        <v>9</v>
      </c>
      <c r="C484" s="116" t="s">
        <v>513</v>
      </c>
      <c r="D484" s="116"/>
      <c r="E484" s="196"/>
      <c r="F484" s="196"/>
      <c r="G484" s="196"/>
    </row>
    <row r="485" spans="1:7">
      <c r="A485" s="18">
        <f t="shared" si="12"/>
        <v>62</v>
      </c>
      <c r="B485" s="18" t="s">
        <v>9</v>
      </c>
      <c r="C485" s="116" t="s">
        <v>513</v>
      </c>
      <c r="D485" s="116"/>
      <c r="E485" s="196"/>
      <c r="F485" s="196"/>
      <c r="G485" s="196"/>
    </row>
    <row r="486" spans="1:7">
      <c r="A486" s="18">
        <f t="shared" si="12"/>
        <v>62</v>
      </c>
      <c r="B486" s="18" t="s">
        <v>9</v>
      </c>
      <c r="C486" s="116" t="s">
        <v>513</v>
      </c>
      <c r="D486" s="116"/>
      <c r="E486" s="196"/>
      <c r="F486" s="196"/>
      <c r="G486" s="196"/>
    </row>
    <row r="487" spans="1:7">
      <c r="A487" s="18">
        <f t="shared" si="12"/>
        <v>62</v>
      </c>
      <c r="B487" s="18" t="s">
        <v>9</v>
      </c>
      <c r="C487" s="116" t="s">
        <v>513</v>
      </c>
      <c r="D487" s="116"/>
      <c r="E487" s="196"/>
      <c r="F487" s="196"/>
      <c r="G487" s="196"/>
    </row>
    <row r="488" spans="1:7">
      <c r="A488" s="18">
        <f t="shared" si="12"/>
        <v>62</v>
      </c>
      <c r="B488" s="18" t="s">
        <v>9</v>
      </c>
      <c r="C488" s="116" t="s">
        <v>513</v>
      </c>
      <c r="D488" s="116"/>
      <c r="E488" s="196"/>
      <c r="F488" s="196"/>
      <c r="G488" s="196"/>
    </row>
    <row r="489" spans="1:7">
      <c r="A489" s="18">
        <f t="shared" si="12"/>
        <v>62</v>
      </c>
      <c r="B489" s="18" t="s">
        <v>9</v>
      </c>
      <c r="C489" s="116" t="s">
        <v>513</v>
      </c>
      <c r="D489" s="116"/>
      <c r="E489" s="196"/>
      <c r="F489" s="196"/>
      <c r="G489" s="196"/>
    </row>
    <row r="490" spans="1:7">
      <c r="A490" s="18">
        <f t="shared" si="12"/>
        <v>62</v>
      </c>
      <c r="B490" s="18" t="s">
        <v>9</v>
      </c>
      <c r="C490" s="116" t="s">
        <v>513</v>
      </c>
      <c r="D490" s="116"/>
      <c r="E490" s="196"/>
      <c r="F490" s="196"/>
      <c r="G490" s="196"/>
    </row>
    <row r="491" spans="1:7">
      <c r="A491" s="18">
        <f t="shared" si="12"/>
        <v>62</v>
      </c>
      <c r="B491" s="18" t="s">
        <v>9</v>
      </c>
      <c r="C491" s="116" t="s">
        <v>513</v>
      </c>
      <c r="D491" s="116"/>
      <c r="E491" s="196"/>
      <c r="F491" s="196"/>
      <c r="G491" s="196"/>
    </row>
    <row r="492" spans="1:7">
      <c r="A492" s="18">
        <f t="shared" si="12"/>
        <v>62</v>
      </c>
      <c r="B492" s="18" t="s">
        <v>9</v>
      </c>
      <c r="C492" s="116" t="s">
        <v>513</v>
      </c>
      <c r="D492" s="116"/>
      <c r="E492" s="196"/>
      <c r="F492" s="196"/>
      <c r="G492" s="196"/>
    </row>
    <row r="493" spans="1:7">
      <c r="A493" s="18">
        <f t="shared" si="12"/>
        <v>62</v>
      </c>
      <c r="B493" s="18" t="s">
        <v>9</v>
      </c>
      <c r="C493" s="116" t="s">
        <v>513</v>
      </c>
      <c r="D493" s="116"/>
      <c r="E493" s="196"/>
      <c r="F493" s="196"/>
      <c r="G493" s="196"/>
    </row>
    <row r="494" spans="1:7">
      <c r="A494" s="18">
        <f t="shared" si="12"/>
        <v>62</v>
      </c>
      <c r="B494" s="18" t="s">
        <v>9</v>
      </c>
      <c r="C494" s="116" t="s">
        <v>513</v>
      </c>
      <c r="D494" s="116"/>
      <c r="E494" s="196"/>
      <c r="F494" s="196"/>
      <c r="G494" s="196"/>
    </row>
    <row r="495" spans="1:7">
      <c r="A495" s="18">
        <f t="shared" si="12"/>
        <v>62</v>
      </c>
      <c r="B495" s="18" t="s">
        <v>9</v>
      </c>
      <c r="C495" s="116" t="s">
        <v>513</v>
      </c>
      <c r="D495" s="116"/>
      <c r="E495" s="196"/>
      <c r="F495" s="196"/>
      <c r="G495" s="196"/>
    </row>
    <row r="496" spans="1:7">
      <c r="A496" s="18">
        <f t="shared" si="12"/>
        <v>62</v>
      </c>
      <c r="B496" s="18" t="s">
        <v>9</v>
      </c>
      <c r="C496" s="116" t="s">
        <v>513</v>
      </c>
      <c r="D496" s="116"/>
      <c r="E496" s="196"/>
      <c r="F496" s="196"/>
      <c r="G496" s="196"/>
    </row>
    <row r="497" spans="1:7">
      <c r="A497" s="18">
        <f t="shared" si="12"/>
        <v>62</v>
      </c>
      <c r="B497" s="18" t="s">
        <v>9</v>
      </c>
      <c r="C497" s="116" t="s">
        <v>513</v>
      </c>
      <c r="D497" s="116"/>
      <c r="E497" s="196"/>
      <c r="F497" s="196"/>
      <c r="G497" s="196"/>
    </row>
    <row r="498" spans="1:7">
      <c r="A498" s="18">
        <f t="shared" si="12"/>
        <v>62</v>
      </c>
      <c r="B498" s="18" t="s">
        <v>9</v>
      </c>
      <c r="C498" s="116" t="s">
        <v>513</v>
      </c>
      <c r="D498" s="116"/>
      <c r="E498" s="196"/>
      <c r="F498" s="196"/>
      <c r="G498" s="196"/>
    </row>
    <row r="499" spans="1:7">
      <c r="A499" s="18">
        <f t="shared" si="12"/>
        <v>62</v>
      </c>
      <c r="B499" s="18" t="s">
        <v>9</v>
      </c>
      <c r="C499" s="116" t="s">
        <v>513</v>
      </c>
      <c r="D499" s="116"/>
      <c r="E499" s="196"/>
      <c r="F499" s="196"/>
      <c r="G499" s="196"/>
    </row>
    <row r="500" spans="1:7">
      <c r="A500" s="18">
        <f t="shared" si="12"/>
        <v>62</v>
      </c>
      <c r="B500" s="18" t="s">
        <v>9</v>
      </c>
      <c r="C500" s="116" t="s">
        <v>513</v>
      </c>
      <c r="D500" s="116"/>
      <c r="E500" s="196"/>
      <c r="F500" s="196"/>
      <c r="G500" s="196"/>
    </row>
    <row r="501" spans="1:7">
      <c r="A501" s="18">
        <f t="shared" si="12"/>
        <v>62</v>
      </c>
      <c r="B501" s="18" t="s">
        <v>9</v>
      </c>
      <c r="C501" s="116" t="s">
        <v>513</v>
      </c>
      <c r="D501" s="116"/>
      <c r="E501" s="196"/>
      <c r="F501" s="196"/>
      <c r="G501" s="196"/>
    </row>
    <row r="502" spans="1:7">
      <c r="A502" s="18">
        <f t="shared" si="12"/>
        <v>62</v>
      </c>
      <c r="B502" s="18" t="s">
        <v>9</v>
      </c>
      <c r="C502" s="116" t="s">
        <v>513</v>
      </c>
      <c r="D502" s="116"/>
      <c r="E502" s="196"/>
      <c r="F502" s="196"/>
      <c r="G502" s="196"/>
    </row>
    <row r="503" spans="1:7">
      <c r="A503" s="18">
        <f t="shared" si="12"/>
        <v>106</v>
      </c>
      <c r="B503" s="18" t="s">
        <v>10</v>
      </c>
      <c r="C503" s="116" t="s">
        <v>838</v>
      </c>
      <c r="D503" s="116"/>
      <c r="E503" s="196"/>
      <c r="F503" s="196"/>
      <c r="G503" s="196"/>
    </row>
    <row r="504" spans="1:7">
      <c r="A504" s="18">
        <f t="shared" si="12"/>
        <v>110</v>
      </c>
      <c r="B504" s="18" t="s">
        <v>16</v>
      </c>
      <c r="C504" s="116" t="s">
        <v>1152</v>
      </c>
      <c r="D504" s="116"/>
      <c r="E504" s="196"/>
      <c r="F504" s="196"/>
      <c r="G504" s="196"/>
    </row>
    <row r="505" spans="1:7">
      <c r="A505" s="18">
        <f t="shared" si="12"/>
        <v>111</v>
      </c>
      <c r="B505" s="18" t="s">
        <v>10</v>
      </c>
      <c r="C505" s="116" t="s">
        <v>28</v>
      </c>
      <c r="D505" s="116"/>
      <c r="E505" s="196"/>
      <c r="F505" s="196"/>
      <c r="G505" s="196"/>
    </row>
    <row r="506" spans="1:7">
      <c r="A506" s="18">
        <f t="shared" si="12"/>
        <v>112</v>
      </c>
      <c r="B506" s="18" t="s">
        <v>10</v>
      </c>
      <c r="C506" s="116" t="s">
        <v>15</v>
      </c>
      <c r="D506" s="116"/>
      <c r="E506" s="196"/>
      <c r="F506" s="196"/>
      <c r="G506" s="196"/>
    </row>
    <row r="507" spans="1:7">
      <c r="A507" s="18">
        <f t="shared" si="12"/>
        <v>116</v>
      </c>
      <c r="B507" s="18" t="s">
        <v>10</v>
      </c>
      <c r="C507" s="116" t="s">
        <v>24</v>
      </c>
      <c r="D507" s="116"/>
      <c r="E507" s="196"/>
      <c r="F507" s="196"/>
      <c r="G507" s="196"/>
    </row>
    <row r="508" spans="1:7">
      <c r="A508" s="18">
        <f t="shared" ref="A508:A571" si="13">IF($C508="","blank",MATCH($C508,$I$5:$I$266,0))</f>
        <v>153</v>
      </c>
      <c r="B508" s="18" t="s">
        <v>9</v>
      </c>
      <c r="C508" s="116" t="s">
        <v>1426</v>
      </c>
      <c r="D508" s="116"/>
      <c r="E508" s="196"/>
      <c r="F508" s="196"/>
      <c r="G508" s="196"/>
    </row>
    <row r="509" spans="1:7">
      <c r="A509" s="18">
        <f t="shared" si="13"/>
        <v>153</v>
      </c>
      <c r="B509" s="18" t="s">
        <v>9</v>
      </c>
      <c r="C509" s="116" t="s">
        <v>1426</v>
      </c>
      <c r="D509" s="116"/>
      <c r="E509" s="196"/>
      <c r="F509" s="196"/>
      <c r="G509" s="196"/>
    </row>
    <row r="510" spans="1:7">
      <c r="A510" s="18">
        <f t="shared" si="13"/>
        <v>153</v>
      </c>
      <c r="B510" s="18" t="s">
        <v>9</v>
      </c>
      <c r="C510" s="116" t="s">
        <v>1426</v>
      </c>
      <c r="D510" s="116"/>
      <c r="E510" s="196"/>
      <c r="F510" s="196"/>
      <c r="G510" s="196"/>
    </row>
    <row r="511" spans="1:7">
      <c r="A511" s="18">
        <f t="shared" si="13"/>
        <v>153</v>
      </c>
      <c r="B511" s="18" t="s">
        <v>9</v>
      </c>
      <c r="C511" s="116" t="s">
        <v>1426</v>
      </c>
      <c r="D511" s="116"/>
      <c r="E511" s="196"/>
      <c r="F511" s="196"/>
      <c r="G511" s="196"/>
    </row>
    <row r="512" spans="1:7">
      <c r="A512" s="18">
        <f t="shared" si="13"/>
        <v>153</v>
      </c>
      <c r="B512" s="18" t="s">
        <v>9</v>
      </c>
      <c r="C512" s="116" t="s">
        <v>1426</v>
      </c>
      <c r="D512" s="116"/>
      <c r="E512" s="196"/>
      <c r="F512" s="196"/>
      <c r="G512" s="196"/>
    </row>
    <row r="513" spans="1:7">
      <c r="A513" s="18">
        <f t="shared" si="13"/>
        <v>153</v>
      </c>
      <c r="B513" s="18" t="s">
        <v>9</v>
      </c>
      <c r="C513" s="116" t="s">
        <v>1426</v>
      </c>
      <c r="D513" s="116"/>
      <c r="E513" s="196"/>
      <c r="F513" s="196"/>
      <c r="G513" s="196"/>
    </row>
    <row r="514" spans="1:7">
      <c r="A514" s="18">
        <f t="shared" si="13"/>
        <v>153</v>
      </c>
      <c r="B514" s="18" t="s">
        <v>9</v>
      </c>
      <c r="C514" s="116" t="s">
        <v>1426</v>
      </c>
      <c r="D514" s="116"/>
      <c r="E514" s="196"/>
      <c r="F514" s="196"/>
      <c r="G514" s="196"/>
    </row>
    <row r="515" spans="1:7">
      <c r="A515" s="18">
        <f t="shared" si="13"/>
        <v>153</v>
      </c>
      <c r="B515" s="18" t="s">
        <v>9</v>
      </c>
      <c r="C515" s="116" t="s">
        <v>1426</v>
      </c>
      <c r="D515" s="116"/>
      <c r="E515" s="196"/>
      <c r="F515" s="196"/>
      <c r="G515" s="196"/>
    </row>
    <row r="516" spans="1:7">
      <c r="A516" s="18">
        <f t="shared" si="13"/>
        <v>153</v>
      </c>
      <c r="B516" s="18" t="s">
        <v>9</v>
      </c>
      <c r="C516" s="116" t="s">
        <v>1426</v>
      </c>
      <c r="D516" s="116"/>
      <c r="E516" s="196"/>
      <c r="F516" s="196"/>
      <c r="G516" s="196"/>
    </row>
    <row r="517" spans="1:7">
      <c r="A517" s="18">
        <f t="shared" si="13"/>
        <v>161</v>
      </c>
      <c r="B517" s="18" t="s">
        <v>9</v>
      </c>
      <c r="C517" s="116" t="s">
        <v>389</v>
      </c>
      <c r="D517" s="116"/>
      <c r="E517" s="196"/>
      <c r="F517" s="196"/>
      <c r="G517" s="196"/>
    </row>
    <row r="518" spans="1:7">
      <c r="A518" s="18">
        <f t="shared" si="13"/>
        <v>161</v>
      </c>
      <c r="B518" s="18" t="s">
        <v>9</v>
      </c>
      <c r="C518" s="116" t="s">
        <v>389</v>
      </c>
      <c r="D518" s="116"/>
      <c r="E518" s="196"/>
      <c r="F518" s="196"/>
      <c r="G518" s="196"/>
    </row>
    <row r="519" spans="1:7">
      <c r="A519" s="18">
        <f t="shared" si="13"/>
        <v>161</v>
      </c>
      <c r="B519" s="18" t="s">
        <v>9</v>
      </c>
      <c r="C519" s="116" t="s">
        <v>389</v>
      </c>
      <c r="D519" s="116"/>
      <c r="E519" s="196"/>
      <c r="F519" s="196"/>
      <c r="G519" s="196"/>
    </row>
    <row r="520" spans="1:7">
      <c r="A520" s="18">
        <f t="shared" si="13"/>
        <v>161</v>
      </c>
      <c r="B520" s="18" t="s">
        <v>9</v>
      </c>
      <c r="C520" s="116" t="s">
        <v>389</v>
      </c>
      <c r="D520" s="116"/>
      <c r="E520" s="196"/>
      <c r="F520" s="196"/>
      <c r="G520" s="196"/>
    </row>
    <row r="521" spans="1:7">
      <c r="A521" s="18">
        <f t="shared" si="13"/>
        <v>161</v>
      </c>
      <c r="B521" s="18" t="s">
        <v>9</v>
      </c>
      <c r="C521" s="116" t="s">
        <v>389</v>
      </c>
      <c r="D521" s="116"/>
      <c r="E521" s="196"/>
      <c r="F521" s="196"/>
      <c r="G521" s="196"/>
    </row>
    <row r="522" spans="1:7">
      <c r="A522" s="18">
        <f t="shared" si="13"/>
        <v>161</v>
      </c>
      <c r="B522" s="18" t="s">
        <v>9</v>
      </c>
      <c r="C522" s="116" t="s">
        <v>389</v>
      </c>
      <c r="D522" s="116"/>
      <c r="E522" s="196"/>
      <c r="F522" s="196"/>
      <c r="G522" s="196"/>
    </row>
    <row r="523" spans="1:7">
      <c r="A523" s="18">
        <f t="shared" si="13"/>
        <v>161</v>
      </c>
      <c r="B523" s="18" t="s">
        <v>9</v>
      </c>
      <c r="C523" s="116" t="s">
        <v>389</v>
      </c>
      <c r="D523" s="116"/>
      <c r="E523" s="196"/>
      <c r="F523" s="196"/>
      <c r="G523" s="196"/>
    </row>
    <row r="524" spans="1:7">
      <c r="A524" s="18">
        <f t="shared" si="13"/>
        <v>161</v>
      </c>
      <c r="B524" s="18" t="s">
        <v>9</v>
      </c>
      <c r="C524" s="116" t="s">
        <v>389</v>
      </c>
      <c r="D524" s="116"/>
      <c r="E524" s="196"/>
      <c r="F524" s="196"/>
      <c r="G524" s="196"/>
    </row>
    <row r="525" spans="1:7">
      <c r="A525" s="18">
        <f t="shared" si="13"/>
        <v>164</v>
      </c>
      <c r="B525" s="18" t="s">
        <v>9</v>
      </c>
      <c r="C525" s="116" t="s">
        <v>1522</v>
      </c>
      <c r="D525" s="116"/>
      <c r="E525" s="196"/>
      <c r="F525" s="196"/>
      <c r="G525" s="196"/>
    </row>
    <row r="526" spans="1:7">
      <c r="A526" s="18">
        <f t="shared" si="13"/>
        <v>165</v>
      </c>
      <c r="B526" s="18" t="s">
        <v>9</v>
      </c>
      <c r="C526" s="116" t="s">
        <v>1523</v>
      </c>
      <c r="D526" s="116"/>
      <c r="E526" s="196"/>
      <c r="F526" s="196"/>
      <c r="G526" s="196"/>
    </row>
    <row r="527" spans="1:7">
      <c r="A527" s="18">
        <f t="shared" si="13"/>
        <v>169</v>
      </c>
      <c r="B527" s="18" t="s">
        <v>16</v>
      </c>
      <c r="C527" s="116" t="s">
        <v>1168</v>
      </c>
      <c r="D527" s="116"/>
      <c r="E527" s="196"/>
      <c r="F527" s="196"/>
      <c r="G527" s="196"/>
    </row>
    <row r="528" spans="1:7">
      <c r="A528" s="18">
        <f t="shared" si="13"/>
        <v>180</v>
      </c>
      <c r="B528" s="18" t="s">
        <v>10</v>
      </c>
      <c r="C528" s="116" t="s">
        <v>14</v>
      </c>
      <c r="D528" s="116"/>
      <c r="E528" s="196"/>
      <c r="F528" s="196"/>
      <c r="G528" s="196"/>
    </row>
    <row r="529" spans="1:7">
      <c r="A529" s="18">
        <f t="shared" si="13"/>
        <v>180</v>
      </c>
      <c r="B529" s="18" t="s">
        <v>10</v>
      </c>
      <c r="C529" s="116" t="s">
        <v>14</v>
      </c>
      <c r="D529" s="116"/>
      <c r="E529" s="196"/>
      <c r="F529" s="196"/>
      <c r="G529" s="196"/>
    </row>
    <row r="530" spans="1:7">
      <c r="A530" s="18">
        <f t="shared" si="13"/>
        <v>180</v>
      </c>
      <c r="B530" s="18" t="s">
        <v>10</v>
      </c>
      <c r="C530" s="116" t="s">
        <v>14</v>
      </c>
      <c r="D530" s="116"/>
      <c r="E530" s="196"/>
      <c r="F530" s="196"/>
      <c r="G530" s="196"/>
    </row>
    <row r="531" spans="1:7">
      <c r="A531" s="18">
        <f t="shared" si="13"/>
        <v>181</v>
      </c>
      <c r="B531" s="18" t="s">
        <v>9</v>
      </c>
      <c r="C531" s="116" t="s">
        <v>900</v>
      </c>
      <c r="D531" s="116"/>
      <c r="E531" s="196"/>
      <c r="F531" s="196"/>
      <c r="G531" s="196"/>
    </row>
    <row r="532" spans="1:7">
      <c r="A532" s="18">
        <f t="shared" si="13"/>
        <v>182</v>
      </c>
      <c r="B532" s="18" t="s">
        <v>10</v>
      </c>
      <c r="C532" s="116" t="s">
        <v>17</v>
      </c>
      <c r="D532" s="116"/>
      <c r="E532" s="196"/>
      <c r="F532" s="196"/>
      <c r="G532" s="196"/>
    </row>
    <row r="533" spans="1:7">
      <c r="A533" s="18">
        <f t="shared" si="13"/>
        <v>182</v>
      </c>
      <c r="B533" s="18" t="s">
        <v>10</v>
      </c>
      <c r="C533" s="116" t="s">
        <v>17</v>
      </c>
      <c r="D533" s="116"/>
      <c r="E533" s="196"/>
      <c r="F533" s="196"/>
      <c r="G533" s="196"/>
    </row>
    <row r="534" spans="1:7">
      <c r="A534" s="18">
        <f t="shared" si="13"/>
        <v>185</v>
      </c>
      <c r="B534" s="18" t="s">
        <v>10</v>
      </c>
      <c r="C534" s="116" t="s">
        <v>691</v>
      </c>
      <c r="D534" s="116"/>
      <c r="E534" s="196"/>
      <c r="F534" s="196"/>
      <c r="G534" s="196"/>
    </row>
    <row r="535" spans="1:7">
      <c r="A535" s="18">
        <f t="shared" si="13"/>
        <v>186</v>
      </c>
      <c r="B535" s="18" t="s">
        <v>10</v>
      </c>
      <c r="C535" s="116" t="s">
        <v>798</v>
      </c>
      <c r="D535" s="116"/>
      <c r="E535" s="196"/>
      <c r="F535" s="196"/>
      <c r="G535" s="196"/>
    </row>
    <row r="536" spans="1:7">
      <c r="A536" s="18">
        <f t="shared" si="13"/>
        <v>185</v>
      </c>
      <c r="B536" s="18" t="s">
        <v>10</v>
      </c>
      <c r="C536" s="116" t="s">
        <v>691</v>
      </c>
      <c r="D536" s="116"/>
      <c r="E536" s="196"/>
      <c r="F536" s="196"/>
      <c r="G536" s="196"/>
    </row>
    <row r="537" spans="1:7">
      <c r="A537" s="18">
        <f t="shared" si="13"/>
        <v>186</v>
      </c>
      <c r="B537" s="18" t="s">
        <v>10</v>
      </c>
      <c r="C537" s="116" t="s">
        <v>798</v>
      </c>
      <c r="D537" s="116"/>
      <c r="E537" s="196"/>
      <c r="F537" s="196"/>
      <c r="G537" s="196"/>
    </row>
    <row r="538" spans="1:7">
      <c r="A538" s="18">
        <f t="shared" si="13"/>
        <v>187</v>
      </c>
      <c r="B538" s="18" t="s">
        <v>10</v>
      </c>
      <c r="C538" s="116" t="s">
        <v>910</v>
      </c>
      <c r="D538" s="116"/>
      <c r="E538" s="196"/>
      <c r="F538" s="196"/>
      <c r="G538" s="196"/>
    </row>
    <row r="539" spans="1:7">
      <c r="A539" s="18">
        <f t="shared" si="13"/>
        <v>187</v>
      </c>
      <c r="B539" s="18" t="s">
        <v>10</v>
      </c>
      <c r="C539" s="116" t="s">
        <v>910</v>
      </c>
      <c r="D539" s="116"/>
      <c r="E539" s="196"/>
      <c r="F539" s="196"/>
      <c r="G539" s="196"/>
    </row>
    <row r="540" spans="1:7">
      <c r="A540" s="18">
        <f t="shared" si="13"/>
        <v>189</v>
      </c>
      <c r="B540" s="18" t="s">
        <v>10</v>
      </c>
      <c r="C540" s="116" t="s">
        <v>346</v>
      </c>
      <c r="D540" s="116"/>
      <c r="E540" s="196"/>
      <c r="F540" s="196"/>
      <c r="G540" s="196"/>
    </row>
    <row r="541" spans="1:7">
      <c r="A541" s="18">
        <f t="shared" si="13"/>
        <v>195</v>
      </c>
      <c r="B541" s="18" t="s">
        <v>10</v>
      </c>
      <c r="C541" s="116" t="s">
        <v>796</v>
      </c>
      <c r="D541" s="116"/>
      <c r="E541" s="196"/>
      <c r="F541" s="196"/>
      <c r="G541" s="196"/>
    </row>
    <row r="542" spans="1:7">
      <c r="A542" s="18">
        <f t="shared" si="13"/>
        <v>198</v>
      </c>
      <c r="B542" s="18" t="s">
        <v>10</v>
      </c>
      <c r="C542" s="116" t="s">
        <v>849</v>
      </c>
      <c r="D542" s="116"/>
      <c r="E542" s="196"/>
      <c r="F542" s="196"/>
      <c r="G542" s="196"/>
    </row>
    <row r="543" spans="1:7">
      <c r="A543" s="18">
        <f t="shared" si="13"/>
        <v>198</v>
      </c>
      <c r="B543" s="18" t="s">
        <v>10</v>
      </c>
      <c r="C543" s="116" t="s">
        <v>849</v>
      </c>
      <c r="D543" s="116"/>
      <c r="E543" s="196"/>
      <c r="F543" s="196"/>
      <c r="G543" s="196"/>
    </row>
    <row r="544" spans="1:7">
      <c r="A544" s="18">
        <f t="shared" si="13"/>
        <v>198</v>
      </c>
      <c r="B544" s="18" t="s">
        <v>10</v>
      </c>
      <c r="C544" s="116" t="s">
        <v>849</v>
      </c>
      <c r="D544" s="116"/>
      <c r="E544" s="196"/>
      <c r="F544" s="196"/>
      <c r="G544" s="196"/>
    </row>
    <row r="545" spans="1:7">
      <c r="A545" s="18">
        <f t="shared" si="13"/>
        <v>198</v>
      </c>
      <c r="B545" s="18" t="s">
        <v>10</v>
      </c>
      <c r="C545" s="116" t="s">
        <v>849</v>
      </c>
      <c r="D545" s="116"/>
      <c r="E545" s="196"/>
      <c r="F545" s="196"/>
      <c r="G545" s="196"/>
    </row>
    <row r="546" spans="1:7">
      <c r="A546" s="18">
        <f t="shared" si="13"/>
        <v>198</v>
      </c>
      <c r="B546" s="18" t="s">
        <v>10</v>
      </c>
      <c r="C546" s="116" t="s">
        <v>849</v>
      </c>
      <c r="D546" s="116"/>
      <c r="E546" s="196"/>
      <c r="F546" s="196"/>
      <c r="G546" s="196"/>
    </row>
    <row r="547" spans="1:7">
      <c r="A547" s="18">
        <f t="shared" si="13"/>
        <v>198</v>
      </c>
      <c r="B547" s="18" t="s">
        <v>10</v>
      </c>
      <c r="C547" s="116" t="s">
        <v>849</v>
      </c>
      <c r="D547" s="116"/>
      <c r="E547" s="196"/>
      <c r="F547" s="196"/>
      <c r="G547" s="196"/>
    </row>
    <row r="548" spans="1:7">
      <c r="A548" s="18">
        <f t="shared" si="13"/>
        <v>198</v>
      </c>
      <c r="B548" s="18" t="s">
        <v>10</v>
      </c>
      <c r="C548" s="116" t="s">
        <v>849</v>
      </c>
      <c r="D548" s="116"/>
      <c r="E548" s="196"/>
      <c r="F548" s="196"/>
      <c r="G548" s="196"/>
    </row>
    <row r="549" spans="1:7">
      <c r="A549" s="18">
        <f t="shared" si="13"/>
        <v>198</v>
      </c>
      <c r="B549" s="18" t="s">
        <v>10</v>
      </c>
      <c r="C549" s="116" t="s">
        <v>849</v>
      </c>
      <c r="D549" s="116"/>
      <c r="E549" s="196"/>
      <c r="F549" s="196"/>
      <c r="G549" s="196"/>
    </row>
    <row r="550" spans="1:7">
      <c r="A550" s="18">
        <f t="shared" si="13"/>
        <v>198</v>
      </c>
      <c r="B550" s="18" t="s">
        <v>10</v>
      </c>
      <c r="C550" s="116" t="s">
        <v>849</v>
      </c>
      <c r="D550" s="116"/>
      <c r="E550" s="196"/>
      <c r="F550" s="196"/>
      <c r="G550" s="196"/>
    </row>
    <row r="551" spans="1:7">
      <c r="A551" s="18">
        <f t="shared" si="13"/>
        <v>198</v>
      </c>
      <c r="B551" s="18" t="s">
        <v>10</v>
      </c>
      <c r="C551" s="116" t="s">
        <v>849</v>
      </c>
      <c r="D551" s="116"/>
      <c r="E551" s="196"/>
      <c r="F551" s="196"/>
      <c r="G551" s="196"/>
    </row>
    <row r="552" spans="1:7">
      <c r="A552" s="18">
        <f t="shared" si="13"/>
        <v>198</v>
      </c>
      <c r="B552" s="18" t="s">
        <v>10</v>
      </c>
      <c r="C552" s="116" t="s">
        <v>849</v>
      </c>
      <c r="D552" s="116"/>
      <c r="E552" s="196"/>
      <c r="F552" s="196"/>
      <c r="G552" s="196"/>
    </row>
    <row r="553" spans="1:7">
      <c r="A553" s="18">
        <f t="shared" si="13"/>
        <v>198</v>
      </c>
      <c r="B553" s="18" t="s">
        <v>10</v>
      </c>
      <c r="C553" s="116" t="s">
        <v>849</v>
      </c>
      <c r="D553" s="116"/>
      <c r="E553" s="196"/>
      <c r="F553" s="196"/>
      <c r="G553" s="196"/>
    </row>
    <row r="554" spans="1:7">
      <c r="A554" s="18">
        <f t="shared" si="13"/>
        <v>198</v>
      </c>
      <c r="B554" s="18" t="s">
        <v>10</v>
      </c>
      <c r="C554" s="116" t="s">
        <v>849</v>
      </c>
      <c r="D554" s="116"/>
      <c r="E554" s="196"/>
      <c r="F554" s="196"/>
      <c r="G554" s="196"/>
    </row>
    <row r="555" spans="1:7">
      <c r="A555" s="18">
        <f t="shared" si="13"/>
        <v>198</v>
      </c>
      <c r="B555" s="18" t="s">
        <v>10</v>
      </c>
      <c r="C555" s="116" t="s">
        <v>849</v>
      </c>
      <c r="D555" s="116"/>
      <c r="E555" s="196"/>
      <c r="F555" s="196"/>
      <c r="G555" s="196"/>
    </row>
    <row r="556" spans="1:7">
      <c r="A556" s="18">
        <f t="shared" si="13"/>
        <v>198</v>
      </c>
      <c r="B556" s="18" t="s">
        <v>10</v>
      </c>
      <c r="C556" s="116" t="s">
        <v>849</v>
      </c>
      <c r="D556" s="116"/>
      <c r="E556" s="196"/>
      <c r="F556" s="196"/>
      <c r="G556" s="196"/>
    </row>
    <row r="557" spans="1:7">
      <c r="A557" s="18">
        <f t="shared" si="13"/>
        <v>198</v>
      </c>
      <c r="B557" s="18" t="s">
        <v>10</v>
      </c>
      <c r="C557" s="116" t="s">
        <v>849</v>
      </c>
      <c r="D557" s="116"/>
      <c r="E557" s="196"/>
      <c r="F557" s="196"/>
      <c r="G557" s="196"/>
    </row>
    <row r="558" spans="1:7">
      <c r="A558" s="18">
        <f t="shared" si="13"/>
        <v>198</v>
      </c>
      <c r="B558" s="18" t="s">
        <v>10</v>
      </c>
      <c r="C558" s="116" t="s">
        <v>849</v>
      </c>
      <c r="D558" s="116"/>
      <c r="E558" s="196"/>
      <c r="F558" s="196"/>
      <c r="G558" s="196"/>
    </row>
    <row r="559" spans="1:7">
      <c r="A559" s="18">
        <f t="shared" si="13"/>
        <v>198</v>
      </c>
      <c r="B559" s="18" t="s">
        <v>10</v>
      </c>
      <c r="C559" s="116" t="s">
        <v>849</v>
      </c>
      <c r="D559" s="116"/>
      <c r="E559" s="196"/>
      <c r="F559" s="196"/>
      <c r="G559" s="196"/>
    </row>
    <row r="560" spans="1:7">
      <c r="A560" s="18">
        <f t="shared" si="13"/>
        <v>198</v>
      </c>
      <c r="B560" s="18" t="s">
        <v>10</v>
      </c>
      <c r="C560" s="116" t="s">
        <v>849</v>
      </c>
      <c r="D560" s="116"/>
      <c r="E560" s="196"/>
      <c r="F560" s="196"/>
      <c r="G560" s="196"/>
    </row>
    <row r="561" spans="1:7">
      <c r="A561" s="18">
        <f t="shared" si="13"/>
        <v>198</v>
      </c>
      <c r="B561" s="18" t="s">
        <v>10</v>
      </c>
      <c r="C561" s="116" t="s">
        <v>849</v>
      </c>
      <c r="D561" s="116"/>
      <c r="E561" s="196"/>
      <c r="F561" s="196"/>
      <c r="G561" s="196"/>
    </row>
    <row r="562" spans="1:7">
      <c r="A562" s="18">
        <f t="shared" si="13"/>
        <v>198</v>
      </c>
      <c r="B562" s="18" t="s">
        <v>10</v>
      </c>
      <c r="C562" s="116" t="s">
        <v>849</v>
      </c>
      <c r="D562" s="116"/>
      <c r="E562" s="196"/>
      <c r="F562" s="196"/>
      <c r="G562" s="196"/>
    </row>
    <row r="563" spans="1:7">
      <c r="A563" s="18">
        <f t="shared" si="13"/>
        <v>198</v>
      </c>
      <c r="B563" s="18" t="s">
        <v>10</v>
      </c>
      <c r="C563" s="116" t="s">
        <v>849</v>
      </c>
      <c r="D563" s="116"/>
      <c r="E563" s="196"/>
      <c r="F563" s="196"/>
      <c r="G563" s="196"/>
    </row>
    <row r="564" spans="1:7">
      <c r="A564" s="18" t="e">
        <f t="shared" si="13"/>
        <v>#N/A</v>
      </c>
      <c r="B564" s="18" t="s">
        <v>10</v>
      </c>
      <c r="C564" s="116" t="s">
        <v>797</v>
      </c>
      <c r="D564" s="116"/>
      <c r="E564" s="196"/>
      <c r="F564" s="196"/>
      <c r="G564" s="196"/>
    </row>
    <row r="565" spans="1:7">
      <c r="A565" s="18" t="e">
        <f t="shared" si="13"/>
        <v>#N/A</v>
      </c>
      <c r="B565" s="18" t="s">
        <v>10</v>
      </c>
      <c r="C565" s="116" t="s">
        <v>850</v>
      </c>
      <c r="D565" s="116"/>
      <c r="E565" s="196"/>
      <c r="F565" s="196"/>
      <c r="G565" s="196"/>
    </row>
    <row r="566" spans="1:7">
      <c r="A566" s="18" t="e">
        <f t="shared" si="13"/>
        <v>#N/A</v>
      </c>
      <c r="B566" s="18" t="s">
        <v>10</v>
      </c>
      <c r="C566" s="116" t="s">
        <v>850</v>
      </c>
      <c r="D566" s="116"/>
      <c r="E566" s="196"/>
      <c r="F566" s="196"/>
      <c r="G566" s="196"/>
    </row>
    <row r="567" spans="1:7">
      <c r="A567" s="18" t="e">
        <f t="shared" si="13"/>
        <v>#N/A</v>
      </c>
      <c r="B567" s="18" t="s">
        <v>10</v>
      </c>
      <c r="C567" s="116" t="s">
        <v>850</v>
      </c>
      <c r="D567" s="116"/>
      <c r="E567" s="196"/>
      <c r="F567" s="196"/>
      <c r="G567" s="196"/>
    </row>
    <row r="568" spans="1:7">
      <c r="A568" s="18" t="e">
        <f t="shared" si="13"/>
        <v>#N/A</v>
      </c>
      <c r="B568" s="18" t="s">
        <v>10</v>
      </c>
      <c r="C568" s="116" t="s">
        <v>850</v>
      </c>
      <c r="D568" s="116"/>
      <c r="E568" s="196"/>
      <c r="F568" s="196"/>
      <c r="G568" s="196"/>
    </row>
    <row r="569" spans="1:7">
      <c r="A569" s="18" t="e">
        <f t="shared" si="13"/>
        <v>#N/A</v>
      </c>
      <c r="B569" s="18" t="s">
        <v>10</v>
      </c>
      <c r="C569" s="116" t="s">
        <v>850</v>
      </c>
      <c r="D569" s="116"/>
      <c r="E569" s="196"/>
      <c r="F569" s="196"/>
      <c r="G569" s="196"/>
    </row>
    <row r="570" spans="1:7">
      <c r="A570" s="18" t="e">
        <f t="shared" si="13"/>
        <v>#N/A</v>
      </c>
      <c r="B570" s="18" t="s">
        <v>10</v>
      </c>
      <c r="C570" s="116" t="s">
        <v>850</v>
      </c>
      <c r="D570" s="116"/>
      <c r="E570" s="196"/>
      <c r="F570" s="196"/>
      <c r="G570" s="196"/>
    </row>
    <row r="571" spans="1:7">
      <c r="A571" s="18" t="e">
        <f t="shared" si="13"/>
        <v>#N/A</v>
      </c>
      <c r="B571" s="18" t="s">
        <v>10</v>
      </c>
      <c r="C571" s="116" t="s">
        <v>850</v>
      </c>
      <c r="D571" s="116"/>
      <c r="E571" s="196"/>
      <c r="F571" s="196"/>
      <c r="G571" s="196"/>
    </row>
    <row r="572" spans="1:7">
      <c r="A572" s="18" t="e">
        <f t="shared" ref="A572:A635" si="14">IF($C572="","blank",MATCH($C572,$I$5:$I$266,0))</f>
        <v>#N/A</v>
      </c>
      <c r="B572" s="18" t="s">
        <v>10</v>
      </c>
      <c r="C572" s="116" t="s">
        <v>850</v>
      </c>
      <c r="D572" s="116"/>
      <c r="E572" s="196"/>
      <c r="F572" s="196"/>
      <c r="G572" s="196"/>
    </row>
    <row r="573" spans="1:7">
      <c r="A573" s="18" t="e">
        <f t="shared" si="14"/>
        <v>#N/A</v>
      </c>
      <c r="B573" s="18" t="s">
        <v>10</v>
      </c>
      <c r="C573" s="116" t="s">
        <v>850</v>
      </c>
      <c r="D573" s="116"/>
      <c r="E573" s="196"/>
      <c r="F573" s="196"/>
      <c r="G573" s="196"/>
    </row>
    <row r="574" spans="1:7">
      <c r="A574" s="18" t="e">
        <f t="shared" si="14"/>
        <v>#N/A</v>
      </c>
      <c r="B574" s="18" t="s">
        <v>10</v>
      </c>
      <c r="C574" s="116" t="s">
        <v>850</v>
      </c>
      <c r="D574" s="116"/>
      <c r="E574" s="196"/>
      <c r="F574" s="196"/>
      <c r="G574" s="196"/>
    </row>
    <row r="575" spans="1:7">
      <c r="A575" s="18" t="e">
        <f t="shared" si="14"/>
        <v>#N/A</v>
      </c>
      <c r="B575" s="18" t="s">
        <v>10</v>
      </c>
      <c r="C575" s="116" t="s">
        <v>850</v>
      </c>
      <c r="D575" s="116"/>
      <c r="E575" s="196"/>
      <c r="F575" s="196"/>
      <c r="G575" s="196"/>
    </row>
    <row r="576" spans="1:7">
      <c r="A576" s="18" t="e">
        <f t="shared" si="14"/>
        <v>#N/A</v>
      </c>
      <c r="B576" s="18" t="s">
        <v>10</v>
      </c>
      <c r="C576" s="116" t="s">
        <v>850</v>
      </c>
      <c r="D576" s="116"/>
      <c r="E576" s="196"/>
      <c r="F576" s="196"/>
      <c r="G576" s="196"/>
    </row>
    <row r="577" spans="1:7">
      <c r="A577" s="18" t="e">
        <f t="shared" si="14"/>
        <v>#N/A</v>
      </c>
      <c r="B577" s="18" t="s">
        <v>10</v>
      </c>
      <c r="C577" s="116" t="s">
        <v>850</v>
      </c>
      <c r="D577" s="116"/>
      <c r="E577" s="196"/>
      <c r="F577" s="196"/>
      <c r="G577" s="196"/>
    </row>
    <row r="578" spans="1:7">
      <c r="A578" s="18" t="e">
        <f t="shared" si="14"/>
        <v>#N/A</v>
      </c>
      <c r="B578" s="18" t="s">
        <v>10</v>
      </c>
      <c r="C578" s="116" t="s">
        <v>850</v>
      </c>
      <c r="D578" s="116"/>
      <c r="E578" s="196"/>
      <c r="F578" s="196"/>
      <c r="G578" s="196"/>
    </row>
    <row r="579" spans="1:7">
      <c r="A579" s="18" t="e">
        <f t="shared" si="14"/>
        <v>#N/A</v>
      </c>
      <c r="B579" s="18" t="s">
        <v>10</v>
      </c>
      <c r="C579" s="116" t="s">
        <v>850</v>
      </c>
      <c r="D579" s="116"/>
      <c r="E579" s="196"/>
      <c r="F579" s="196"/>
      <c r="G579" s="196"/>
    </row>
    <row r="580" spans="1:7">
      <c r="A580" s="18" t="e">
        <f t="shared" si="14"/>
        <v>#N/A</v>
      </c>
      <c r="B580" s="18" t="s">
        <v>10</v>
      </c>
      <c r="C580" s="116" t="s">
        <v>850</v>
      </c>
      <c r="D580" s="116"/>
      <c r="E580" s="196"/>
      <c r="F580" s="196"/>
      <c r="G580" s="196"/>
    </row>
    <row r="581" spans="1:7">
      <c r="A581" s="18" t="e">
        <f t="shared" si="14"/>
        <v>#N/A</v>
      </c>
      <c r="B581" s="18" t="s">
        <v>10</v>
      </c>
      <c r="C581" s="116" t="s">
        <v>850</v>
      </c>
      <c r="D581" s="116"/>
      <c r="E581" s="196"/>
      <c r="F581" s="196"/>
      <c r="G581" s="196"/>
    </row>
    <row r="582" spans="1:7">
      <c r="A582" s="18" t="e">
        <f t="shared" si="14"/>
        <v>#N/A</v>
      </c>
      <c r="B582" s="18" t="s">
        <v>10</v>
      </c>
      <c r="C582" s="116" t="s">
        <v>850</v>
      </c>
      <c r="D582" s="116"/>
      <c r="E582" s="196"/>
      <c r="F582" s="196"/>
      <c r="G582" s="196"/>
    </row>
    <row r="583" spans="1:7">
      <c r="A583" s="18" t="e">
        <f t="shared" si="14"/>
        <v>#N/A</v>
      </c>
      <c r="B583" s="18" t="s">
        <v>10</v>
      </c>
      <c r="C583" s="116" t="s">
        <v>850</v>
      </c>
      <c r="D583" s="116"/>
      <c r="E583" s="196"/>
      <c r="F583" s="196"/>
      <c r="G583" s="196"/>
    </row>
    <row r="584" spans="1:7">
      <c r="A584" s="18" t="e">
        <f t="shared" si="14"/>
        <v>#N/A</v>
      </c>
      <c r="B584" s="18" t="s">
        <v>10</v>
      </c>
      <c r="C584" s="116" t="s">
        <v>850</v>
      </c>
      <c r="D584" s="116"/>
      <c r="E584" s="196"/>
      <c r="F584" s="196"/>
      <c r="G584" s="196"/>
    </row>
    <row r="585" spans="1:7">
      <c r="A585" s="18" t="e">
        <f t="shared" si="14"/>
        <v>#N/A</v>
      </c>
      <c r="B585" s="18" t="s">
        <v>10</v>
      </c>
      <c r="C585" s="116" t="s">
        <v>850</v>
      </c>
      <c r="D585" s="116"/>
      <c r="E585" s="196"/>
      <c r="F585" s="196"/>
      <c r="G585" s="196"/>
    </row>
    <row r="586" spans="1:7">
      <c r="A586" s="18">
        <f t="shared" si="14"/>
        <v>201</v>
      </c>
      <c r="B586" s="18" t="s">
        <v>10</v>
      </c>
      <c r="C586" s="116" t="s">
        <v>799</v>
      </c>
      <c r="D586" s="116"/>
      <c r="E586" s="196"/>
      <c r="F586" s="196"/>
      <c r="G586" s="196"/>
    </row>
    <row r="587" spans="1:7">
      <c r="A587" s="18">
        <f t="shared" si="14"/>
        <v>202</v>
      </c>
      <c r="B587" s="18" t="s">
        <v>10</v>
      </c>
      <c r="C587" s="116" t="s">
        <v>803</v>
      </c>
      <c r="D587" s="116"/>
      <c r="E587" s="196"/>
      <c r="F587" s="196"/>
      <c r="G587" s="196"/>
    </row>
    <row r="588" spans="1:7">
      <c r="A588" s="18">
        <f t="shared" si="14"/>
        <v>202</v>
      </c>
      <c r="B588" s="18" t="s">
        <v>10</v>
      </c>
      <c r="C588" s="116" t="s">
        <v>803</v>
      </c>
      <c r="D588" s="116"/>
      <c r="E588" s="196"/>
      <c r="F588" s="196"/>
      <c r="G588" s="196"/>
    </row>
    <row r="589" spans="1:7">
      <c r="A589" s="18">
        <f t="shared" si="14"/>
        <v>203</v>
      </c>
      <c r="B589" s="18" t="s">
        <v>10</v>
      </c>
      <c r="C589" s="116" t="s">
        <v>800</v>
      </c>
      <c r="D589" s="116"/>
      <c r="E589" s="196"/>
      <c r="F589" s="196"/>
      <c r="G589" s="196"/>
    </row>
    <row r="590" spans="1:7">
      <c r="A590" s="18">
        <f t="shared" si="14"/>
        <v>204</v>
      </c>
      <c r="B590" s="18" t="s">
        <v>10</v>
      </c>
      <c r="C590" s="116" t="s">
        <v>802</v>
      </c>
      <c r="D590" s="116"/>
      <c r="E590" s="196"/>
      <c r="F590" s="196"/>
      <c r="G590" s="196"/>
    </row>
    <row r="591" spans="1:7">
      <c r="A591" s="18">
        <f t="shared" si="14"/>
        <v>204</v>
      </c>
      <c r="B591" s="18" t="s">
        <v>10</v>
      </c>
      <c r="C591" s="116" t="s">
        <v>802</v>
      </c>
      <c r="D591" s="116"/>
      <c r="E591" s="196"/>
      <c r="F591" s="196"/>
      <c r="G591" s="196"/>
    </row>
    <row r="592" spans="1:7">
      <c r="A592" s="18">
        <f t="shared" si="14"/>
        <v>204</v>
      </c>
      <c r="B592" s="18" t="s">
        <v>10</v>
      </c>
      <c r="C592" s="116" t="s">
        <v>802</v>
      </c>
      <c r="D592" s="116"/>
      <c r="E592" s="196"/>
      <c r="F592" s="196"/>
      <c r="G592" s="196"/>
    </row>
    <row r="593" spans="1:7">
      <c r="A593" s="18">
        <f t="shared" si="14"/>
        <v>204</v>
      </c>
      <c r="B593" s="18" t="s">
        <v>10</v>
      </c>
      <c r="C593" s="116" t="s">
        <v>802</v>
      </c>
      <c r="D593" s="116"/>
      <c r="E593" s="196"/>
      <c r="F593" s="196"/>
      <c r="G593" s="196"/>
    </row>
    <row r="594" spans="1:7">
      <c r="A594" s="18" t="e">
        <f t="shared" si="14"/>
        <v>#N/A</v>
      </c>
      <c r="B594" s="18" t="s">
        <v>10</v>
      </c>
      <c r="C594" s="116" t="s">
        <v>1280</v>
      </c>
      <c r="D594" s="116"/>
      <c r="E594" s="196"/>
      <c r="F594" s="196"/>
      <c r="G594" s="196"/>
    </row>
    <row r="595" spans="1:7">
      <c r="A595" s="18">
        <f t="shared" si="14"/>
        <v>206</v>
      </c>
      <c r="B595" s="18" t="s">
        <v>10</v>
      </c>
      <c r="C595" s="116" t="s">
        <v>1243</v>
      </c>
      <c r="D595" s="116"/>
      <c r="E595" s="196"/>
      <c r="F595" s="196"/>
      <c r="G595" s="196"/>
    </row>
    <row r="596" spans="1:7">
      <c r="A596" s="18">
        <f t="shared" si="14"/>
        <v>206</v>
      </c>
      <c r="B596" s="18" t="s">
        <v>10</v>
      </c>
      <c r="C596" s="116" t="s">
        <v>1243</v>
      </c>
      <c r="D596" s="116"/>
      <c r="E596" s="196"/>
      <c r="F596" s="196"/>
      <c r="G596" s="196"/>
    </row>
    <row r="597" spans="1:7">
      <c r="A597" s="18">
        <f t="shared" si="14"/>
        <v>207</v>
      </c>
      <c r="B597" s="18" t="s">
        <v>10</v>
      </c>
      <c r="C597" s="116" t="s">
        <v>1435</v>
      </c>
      <c r="D597" s="116"/>
      <c r="E597" s="196"/>
      <c r="F597" s="196"/>
      <c r="G597" s="196"/>
    </row>
    <row r="598" spans="1:7">
      <c r="A598" s="18">
        <f t="shared" si="14"/>
        <v>208</v>
      </c>
      <c r="B598" s="18" t="s">
        <v>10</v>
      </c>
      <c r="C598" s="116" t="s">
        <v>295</v>
      </c>
      <c r="D598" s="116"/>
      <c r="E598" s="196"/>
      <c r="F598" s="196"/>
      <c r="G598" s="196"/>
    </row>
    <row r="599" spans="1:7">
      <c r="A599" s="18">
        <f t="shared" si="14"/>
        <v>208</v>
      </c>
      <c r="B599" s="18" t="s">
        <v>10</v>
      </c>
      <c r="C599" s="116" t="s">
        <v>295</v>
      </c>
      <c r="D599" s="116"/>
      <c r="E599" s="196"/>
      <c r="F599" s="196"/>
      <c r="G599" s="196"/>
    </row>
    <row r="600" spans="1:7">
      <c r="A600" s="18">
        <f t="shared" si="14"/>
        <v>209</v>
      </c>
      <c r="B600" s="18" t="s">
        <v>10</v>
      </c>
      <c r="C600" s="116" t="s">
        <v>909</v>
      </c>
      <c r="D600" s="116"/>
      <c r="E600" s="196"/>
      <c r="F600" s="196"/>
      <c r="G600" s="196"/>
    </row>
    <row r="601" spans="1:7">
      <c r="A601" s="18">
        <f t="shared" si="14"/>
        <v>210</v>
      </c>
      <c r="B601" s="18" t="s">
        <v>10</v>
      </c>
      <c r="C601" s="116" t="s">
        <v>378</v>
      </c>
      <c r="D601" s="116"/>
      <c r="E601" s="196"/>
      <c r="F601" s="196"/>
      <c r="G601" s="196"/>
    </row>
    <row r="602" spans="1:7">
      <c r="A602" s="18">
        <f t="shared" si="14"/>
        <v>211</v>
      </c>
      <c r="B602" s="18" t="s">
        <v>10</v>
      </c>
      <c r="C602" s="116" t="s">
        <v>337</v>
      </c>
      <c r="D602" s="116"/>
      <c r="E602" s="196"/>
      <c r="F602" s="196"/>
      <c r="G602" s="196"/>
    </row>
    <row r="603" spans="1:7">
      <c r="A603" s="18">
        <f t="shared" si="14"/>
        <v>212</v>
      </c>
      <c r="B603" s="18" t="s">
        <v>10</v>
      </c>
      <c r="C603" s="116" t="s">
        <v>805</v>
      </c>
      <c r="D603" s="116"/>
      <c r="E603" s="196"/>
      <c r="F603" s="196"/>
      <c r="G603" s="196"/>
    </row>
    <row r="604" spans="1:7">
      <c r="A604" s="18">
        <f t="shared" si="14"/>
        <v>213</v>
      </c>
      <c r="B604" s="18" t="s">
        <v>10</v>
      </c>
      <c r="C604" s="116" t="s">
        <v>1015</v>
      </c>
      <c r="D604" s="116"/>
      <c r="E604" s="196"/>
      <c r="F604" s="196"/>
      <c r="G604" s="196"/>
    </row>
    <row r="605" spans="1:7">
      <c r="A605" s="18">
        <f t="shared" si="14"/>
        <v>214</v>
      </c>
      <c r="B605" s="18" t="s">
        <v>10</v>
      </c>
      <c r="C605" s="116" t="s">
        <v>273</v>
      </c>
      <c r="D605" s="116"/>
      <c r="E605" s="196"/>
      <c r="F605" s="196"/>
      <c r="G605" s="196"/>
    </row>
    <row r="606" spans="1:7">
      <c r="A606" s="18">
        <f t="shared" si="14"/>
        <v>215</v>
      </c>
      <c r="B606" s="18" t="s">
        <v>10</v>
      </c>
      <c r="C606" s="116" t="s">
        <v>274</v>
      </c>
      <c r="D606" s="116"/>
      <c r="E606" s="196"/>
      <c r="F606" s="196"/>
      <c r="G606" s="196"/>
    </row>
    <row r="607" spans="1:7">
      <c r="A607" s="18">
        <f t="shared" si="14"/>
        <v>216</v>
      </c>
      <c r="B607" s="18" t="s">
        <v>10</v>
      </c>
      <c r="C607" s="116" t="s">
        <v>873</v>
      </c>
      <c r="D607" s="116"/>
      <c r="E607" s="196"/>
      <c r="F607" s="196"/>
      <c r="G607" s="196"/>
    </row>
    <row r="608" spans="1:7">
      <c r="A608" s="18">
        <f t="shared" si="14"/>
        <v>217</v>
      </c>
      <c r="B608" s="18" t="s">
        <v>10</v>
      </c>
      <c r="C608" s="116" t="s">
        <v>870</v>
      </c>
      <c r="D608" s="116"/>
      <c r="E608" s="196"/>
      <c r="F608" s="196"/>
      <c r="G608" s="196"/>
    </row>
    <row r="609" spans="1:7">
      <c r="A609" s="18">
        <f t="shared" si="14"/>
        <v>217</v>
      </c>
      <c r="B609" s="18" t="s">
        <v>10</v>
      </c>
      <c r="C609" s="116" t="s">
        <v>870</v>
      </c>
      <c r="D609" s="116"/>
      <c r="E609" s="196"/>
      <c r="F609" s="196"/>
      <c r="G609" s="196"/>
    </row>
    <row r="610" spans="1:7">
      <c r="A610" s="18">
        <f t="shared" si="14"/>
        <v>217</v>
      </c>
      <c r="B610" s="18" t="s">
        <v>10</v>
      </c>
      <c r="C610" s="116" t="s">
        <v>870</v>
      </c>
      <c r="D610" s="116"/>
      <c r="E610" s="196"/>
      <c r="F610" s="196"/>
      <c r="G610" s="196"/>
    </row>
    <row r="611" spans="1:7">
      <c r="A611" s="18">
        <f t="shared" si="14"/>
        <v>217</v>
      </c>
      <c r="B611" s="18" t="s">
        <v>10</v>
      </c>
      <c r="C611" s="116" t="s">
        <v>870</v>
      </c>
      <c r="D611" s="116"/>
      <c r="E611" s="196"/>
      <c r="F611" s="196"/>
      <c r="G611" s="196"/>
    </row>
    <row r="612" spans="1:7">
      <c r="A612" s="18">
        <f t="shared" si="14"/>
        <v>217</v>
      </c>
      <c r="B612" s="18" t="s">
        <v>10</v>
      </c>
      <c r="C612" s="116" t="s">
        <v>870</v>
      </c>
      <c r="D612" s="116"/>
      <c r="E612" s="196"/>
      <c r="F612" s="196"/>
      <c r="G612" s="196"/>
    </row>
    <row r="613" spans="1:7">
      <c r="A613" s="18">
        <f t="shared" si="14"/>
        <v>217</v>
      </c>
      <c r="B613" s="18" t="s">
        <v>10</v>
      </c>
      <c r="C613" s="116" t="s">
        <v>870</v>
      </c>
      <c r="D613" s="116"/>
      <c r="E613" s="196"/>
      <c r="F613" s="196"/>
      <c r="G613" s="196"/>
    </row>
    <row r="614" spans="1:7">
      <c r="A614" s="18">
        <f t="shared" si="14"/>
        <v>217</v>
      </c>
      <c r="B614" s="18" t="s">
        <v>10</v>
      </c>
      <c r="C614" s="116" t="s">
        <v>870</v>
      </c>
      <c r="D614" s="116"/>
      <c r="E614" s="196"/>
      <c r="F614" s="196"/>
      <c r="G614" s="196"/>
    </row>
    <row r="615" spans="1:7">
      <c r="A615" s="18">
        <f t="shared" si="14"/>
        <v>217</v>
      </c>
      <c r="B615" s="18" t="s">
        <v>10</v>
      </c>
      <c r="C615" s="116" t="s">
        <v>870</v>
      </c>
      <c r="D615" s="116"/>
      <c r="E615" s="196"/>
      <c r="F615" s="196"/>
      <c r="G615" s="196"/>
    </row>
    <row r="616" spans="1:7">
      <c r="A616" s="18">
        <f t="shared" si="14"/>
        <v>217</v>
      </c>
      <c r="B616" s="18" t="s">
        <v>10</v>
      </c>
      <c r="C616" s="116" t="s">
        <v>870</v>
      </c>
      <c r="D616" s="116"/>
      <c r="E616" s="196"/>
      <c r="F616" s="196"/>
      <c r="G616" s="196"/>
    </row>
    <row r="617" spans="1:7">
      <c r="A617" s="18">
        <f t="shared" si="14"/>
        <v>217</v>
      </c>
      <c r="B617" s="18" t="s">
        <v>10</v>
      </c>
      <c r="C617" s="116" t="s">
        <v>870</v>
      </c>
      <c r="D617" s="116"/>
      <c r="E617" s="196"/>
      <c r="F617" s="196"/>
      <c r="G617" s="196"/>
    </row>
    <row r="618" spans="1:7">
      <c r="A618" s="18">
        <f t="shared" si="14"/>
        <v>217</v>
      </c>
      <c r="B618" s="18" t="s">
        <v>10</v>
      </c>
      <c r="C618" s="116" t="s">
        <v>870</v>
      </c>
      <c r="D618" s="116"/>
      <c r="E618" s="196"/>
      <c r="F618" s="196"/>
      <c r="G618" s="196"/>
    </row>
    <row r="619" spans="1:7">
      <c r="A619" s="18">
        <f t="shared" si="14"/>
        <v>217</v>
      </c>
      <c r="B619" s="18" t="s">
        <v>10</v>
      </c>
      <c r="C619" s="116" t="s">
        <v>870</v>
      </c>
      <c r="D619" s="116"/>
      <c r="E619" s="196"/>
      <c r="F619" s="196"/>
      <c r="G619" s="196"/>
    </row>
    <row r="620" spans="1:7">
      <c r="A620" s="18">
        <f t="shared" si="14"/>
        <v>217</v>
      </c>
      <c r="B620" s="18" t="s">
        <v>10</v>
      </c>
      <c r="C620" s="116" t="s">
        <v>870</v>
      </c>
      <c r="D620" s="116"/>
      <c r="E620" s="196"/>
      <c r="F620" s="196"/>
      <c r="G620" s="196"/>
    </row>
    <row r="621" spans="1:7">
      <c r="A621" s="18">
        <f t="shared" si="14"/>
        <v>217</v>
      </c>
      <c r="B621" s="18" t="s">
        <v>10</v>
      </c>
      <c r="C621" s="116" t="s">
        <v>870</v>
      </c>
      <c r="D621" s="116"/>
      <c r="E621" s="196"/>
      <c r="F621" s="196"/>
      <c r="G621" s="196"/>
    </row>
    <row r="622" spans="1:7">
      <c r="A622" s="18">
        <f t="shared" si="14"/>
        <v>217</v>
      </c>
      <c r="B622" s="18" t="s">
        <v>10</v>
      </c>
      <c r="C622" s="116" t="s">
        <v>870</v>
      </c>
      <c r="D622" s="116"/>
      <c r="E622" s="196"/>
      <c r="F622" s="196"/>
      <c r="G622" s="196"/>
    </row>
    <row r="623" spans="1:7">
      <c r="A623" s="18">
        <f t="shared" si="14"/>
        <v>217</v>
      </c>
      <c r="B623" s="18" t="s">
        <v>10</v>
      </c>
      <c r="C623" s="116" t="s">
        <v>870</v>
      </c>
      <c r="D623" s="116"/>
      <c r="E623" s="196"/>
      <c r="F623" s="196"/>
      <c r="G623" s="196"/>
    </row>
    <row r="624" spans="1:7">
      <c r="A624" s="18">
        <f t="shared" si="14"/>
        <v>217</v>
      </c>
      <c r="B624" s="18" t="s">
        <v>10</v>
      </c>
      <c r="C624" s="116" t="s">
        <v>870</v>
      </c>
      <c r="D624" s="116"/>
      <c r="E624" s="196"/>
      <c r="F624" s="196"/>
      <c r="G624" s="196"/>
    </row>
    <row r="625" spans="1:7">
      <c r="A625" s="18">
        <f t="shared" si="14"/>
        <v>217</v>
      </c>
      <c r="B625" s="18" t="s">
        <v>10</v>
      </c>
      <c r="C625" s="116" t="s">
        <v>870</v>
      </c>
      <c r="D625" s="116"/>
      <c r="E625" s="196"/>
      <c r="F625" s="196"/>
      <c r="G625" s="196"/>
    </row>
    <row r="626" spans="1:7">
      <c r="A626" s="18">
        <f t="shared" si="14"/>
        <v>217</v>
      </c>
      <c r="B626" s="18" t="s">
        <v>10</v>
      </c>
      <c r="C626" s="116" t="s">
        <v>870</v>
      </c>
      <c r="D626" s="116"/>
      <c r="E626" s="196"/>
      <c r="F626" s="196"/>
      <c r="G626" s="196"/>
    </row>
    <row r="627" spans="1:7">
      <c r="A627" s="18">
        <f t="shared" si="14"/>
        <v>217</v>
      </c>
      <c r="B627" s="18" t="s">
        <v>10</v>
      </c>
      <c r="C627" s="116" t="s">
        <v>870</v>
      </c>
      <c r="D627" s="116"/>
      <c r="E627" s="196"/>
      <c r="F627" s="196"/>
      <c r="G627" s="196"/>
    </row>
    <row r="628" spans="1:7">
      <c r="A628" s="18">
        <f t="shared" si="14"/>
        <v>217</v>
      </c>
      <c r="B628" s="18" t="s">
        <v>10</v>
      </c>
      <c r="C628" s="116" t="s">
        <v>870</v>
      </c>
      <c r="D628" s="116"/>
      <c r="E628" s="196"/>
      <c r="F628" s="196"/>
      <c r="G628" s="196"/>
    </row>
    <row r="629" spans="1:7">
      <c r="A629" s="18">
        <f t="shared" si="14"/>
        <v>217</v>
      </c>
      <c r="B629" s="18" t="s">
        <v>10</v>
      </c>
      <c r="C629" s="116" t="s">
        <v>870</v>
      </c>
      <c r="D629" s="116"/>
      <c r="E629" s="196"/>
      <c r="F629" s="196"/>
      <c r="G629" s="196"/>
    </row>
    <row r="630" spans="1:7">
      <c r="A630" s="18">
        <f t="shared" si="14"/>
        <v>217</v>
      </c>
      <c r="B630" s="18" t="s">
        <v>10</v>
      </c>
      <c r="C630" s="116" t="s">
        <v>870</v>
      </c>
      <c r="D630" s="116"/>
      <c r="E630" s="196"/>
      <c r="F630" s="196"/>
      <c r="G630" s="196"/>
    </row>
    <row r="631" spans="1:7">
      <c r="A631" s="18">
        <f t="shared" si="14"/>
        <v>217</v>
      </c>
      <c r="B631" s="18" t="s">
        <v>10</v>
      </c>
      <c r="C631" s="116" t="s">
        <v>870</v>
      </c>
      <c r="D631" s="116"/>
      <c r="E631" s="196"/>
      <c r="F631" s="196"/>
      <c r="G631" s="196"/>
    </row>
    <row r="632" spans="1:7">
      <c r="A632" s="18">
        <f t="shared" si="14"/>
        <v>217</v>
      </c>
      <c r="B632" s="18" t="s">
        <v>10</v>
      </c>
      <c r="C632" s="116" t="s">
        <v>870</v>
      </c>
      <c r="D632" s="116"/>
      <c r="E632" s="196"/>
      <c r="F632" s="196"/>
      <c r="G632" s="196"/>
    </row>
    <row r="633" spans="1:7">
      <c r="A633" s="18">
        <f t="shared" si="14"/>
        <v>217</v>
      </c>
      <c r="B633" s="18" t="s">
        <v>10</v>
      </c>
      <c r="C633" s="116" t="s">
        <v>870</v>
      </c>
      <c r="D633" s="116"/>
      <c r="E633" s="196"/>
      <c r="F633" s="196"/>
      <c r="G633" s="196"/>
    </row>
    <row r="634" spans="1:7">
      <c r="A634" s="18">
        <f t="shared" si="14"/>
        <v>217</v>
      </c>
      <c r="B634" s="18" t="s">
        <v>10</v>
      </c>
      <c r="C634" s="116" t="s">
        <v>870</v>
      </c>
      <c r="D634" s="116"/>
      <c r="E634" s="196"/>
      <c r="F634" s="196"/>
      <c r="G634" s="196"/>
    </row>
    <row r="635" spans="1:7">
      <c r="A635" s="18">
        <f t="shared" si="14"/>
        <v>217</v>
      </c>
      <c r="B635" s="18" t="s">
        <v>10</v>
      </c>
      <c r="C635" s="116" t="s">
        <v>870</v>
      </c>
      <c r="D635" s="116"/>
      <c r="E635" s="196"/>
      <c r="F635" s="196"/>
      <c r="G635" s="196"/>
    </row>
    <row r="636" spans="1:7">
      <c r="A636" s="18">
        <f t="shared" ref="A636:A699" si="15">IF($C636="","blank",MATCH($C636,$I$5:$I$266,0))</f>
        <v>217</v>
      </c>
      <c r="B636" s="18" t="s">
        <v>10</v>
      </c>
      <c r="C636" s="116" t="s">
        <v>870</v>
      </c>
      <c r="D636" s="116"/>
      <c r="E636" s="196"/>
      <c r="F636" s="196"/>
      <c r="G636" s="196"/>
    </row>
    <row r="637" spans="1:7">
      <c r="A637" s="18">
        <f t="shared" si="15"/>
        <v>217</v>
      </c>
      <c r="B637" s="18" t="s">
        <v>10</v>
      </c>
      <c r="C637" s="116" t="s">
        <v>870</v>
      </c>
      <c r="D637" s="116"/>
      <c r="E637" s="196"/>
      <c r="F637" s="196"/>
      <c r="G637" s="196"/>
    </row>
    <row r="638" spans="1:7">
      <c r="A638" s="18">
        <f t="shared" si="15"/>
        <v>217</v>
      </c>
      <c r="B638" s="18" t="s">
        <v>10</v>
      </c>
      <c r="C638" s="116" t="s">
        <v>870</v>
      </c>
      <c r="D638" s="116"/>
      <c r="E638" s="196"/>
      <c r="F638" s="196"/>
      <c r="G638" s="196"/>
    </row>
    <row r="639" spans="1:7">
      <c r="A639" s="18">
        <f t="shared" si="15"/>
        <v>217</v>
      </c>
      <c r="B639" s="18" t="s">
        <v>10</v>
      </c>
      <c r="C639" s="116" t="s">
        <v>870</v>
      </c>
      <c r="D639" s="116"/>
      <c r="E639" s="196"/>
      <c r="F639" s="196"/>
      <c r="G639" s="196"/>
    </row>
    <row r="640" spans="1:7">
      <c r="A640" s="18">
        <f t="shared" si="15"/>
        <v>217</v>
      </c>
      <c r="B640" s="18" t="s">
        <v>10</v>
      </c>
      <c r="C640" s="116" t="s">
        <v>870</v>
      </c>
      <c r="D640" s="116"/>
      <c r="E640" s="196"/>
      <c r="F640" s="196"/>
      <c r="G640" s="196"/>
    </row>
    <row r="641" spans="1:7">
      <c r="A641" s="18">
        <f t="shared" si="15"/>
        <v>217</v>
      </c>
      <c r="B641" s="18" t="s">
        <v>10</v>
      </c>
      <c r="C641" s="116" t="s">
        <v>870</v>
      </c>
      <c r="D641" s="116"/>
      <c r="E641" s="196"/>
      <c r="F641" s="196"/>
      <c r="G641" s="196"/>
    </row>
    <row r="642" spans="1:7">
      <c r="A642" s="18">
        <f t="shared" si="15"/>
        <v>217</v>
      </c>
      <c r="B642" s="18" t="s">
        <v>10</v>
      </c>
      <c r="C642" s="116" t="s">
        <v>870</v>
      </c>
      <c r="D642" s="116"/>
      <c r="E642" s="196"/>
      <c r="F642" s="196"/>
      <c r="G642" s="196"/>
    </row>
    <row r="643" spans="1:7">
      <c r="A643" s="18">
        <f t="shared" si="15"/>
        <v>217</v>
      </c>
      <c r="B643" s="18" t="s">
        <v>10</v>
      </c>
      <c r="C643" s="116" t="s">
        <v>870</v>
      </c>
      <c r="D643" s="116"/>
      <c r="E643" s="196"/>
      <c r="F643" s="196"/>
      <c r="G643" s="196"/>
    </row>
    <row r="644" spans="1:7">
      <c r="A644" s="18">
        <f t="shared" si="15"/>
        <v>217</v>
      </c>
      <c r="B644" s="18" t="s">
        <v>10</v>
      </c>
      <c r="C644" s="116" t="s">
        <v>870</v>
      </c>
      <c r="D644" s="116"/>
      <c r="E644" s="196"/>
      <c r="F644" s="196"/>
      <c r="G644" s="196"/>
    </row>
    <row r="645" spans="1:7">
      <c r="A645" s="18">
        <f t="shared" si="15"/>
        <v>217</v>
      </c>
      <c r="B645" s="18" t="s">
        <v>10</v>
      </c>
      <c r="C645" s="116" t="s">
        <v>870</v>
      </c>
      <c r="D645" s="116"/>
      <c r="E645" s="196"/>
      <c r="F645" s="196"/>
      <c r="G645" s="196"/>
    </row>
    <row r="646" spans="1:7">
      <c r="A646" s="18">
        <f t="shared" si="15"/>
        <v>217</v>
      </c>
      <c r="B646" s="18" t="s">
        <v>10</v>
      </c>
      <c r="C646" s="116" t="s">
        <v>870</v>
      </c>
      <c r="D646" s="116"/>
      <c r="E646" s="196"/>
      <c r="F646" s="196"/>
      <c r="G646" s="196"/>
    </row>
    <row r="647" spans="1:7">
      <c r="A647" s="18">
        <f t="shared" si="15"/>
        <v>217</v>
      </c>
      <c r="B647" s="18" t="s">
        <v>10</v>
      </c>
      <c r="C647" s="116" t="s">
        <v>870</v>
      </c>
      <c r="D647" s="116"/>
      <c r="E647" s="196"/>
      <c r="F647" s="196"/>
      <c r="G647" s="196"/>
    </row>
    <row r="648" spans="1:7">
      <c r="A648" s="18">
        <f t="shared" si="15"/>
        <v>217</v>
      </c>
      <c r="B648" s="18" t="s">
        <v>10</v>
      </c>
      <c r="C648" s="116" t="s">
        <v>870</v>
      </c>
      <c r="D648" s="116"/>
      <c r="E648" s="196"/>
      <c r="F648" s="196"/>
      <c r="G648" s="196"/>
    </row>
    <row r="649" spans="1:7">
      <c r="A649" s="18">
        <f t="shared" si="15"/>
        <v>217</v>
      </c>
      <c r="B649" s="18" t="s">
        <v>10</v>
      </c>
      <c r="C649" s="116" t="s">
        <v>870</v>
      </c>
      <c r="D649" s="116"/>
      <c r="E649" s="196"/>
      <c r="F649" s="196"/>
      <c r="G649" s="196"/>
    </row>
    <row r="650" spans="1:7">
      <c r="A650" s="18">
        <f t="shared" si="15"/>
        <v>217</v>
      </c>
      <c r="B650" s="18" t="s">
        <v>10</v>
      </c>
      <c r="C650" s="116" t="s">
        <v>870</v>
      </c>
      <c r="D650" s="116"/>
      <c r="E650" s="196"/>
      <c r="F650" s="196"/>
      <c r="G650" s="196"/>
    </row>
    <row r="651" spans="1:7">
      <c r="A651" s="18">
        <f t="shared" si="15"/>
        <v>217</v>
      </c>
      <c r="B651" s="18" t="s">
        <v>10</v>
      </c>
      <c r="C651" s="116" t="s">
        <v>870</v>
      </c>
      <c r="D651" s="116"/>
      <c r="E651" s="196"/>
      <c r="F651" s="196"/>
      <c r="G651" s="196"/>
    </row>
    <row r="652" spans="1:7">
      <c r="A652" s="18">
        <f t="shared" si="15"/>
        <v>217</v>
      </c>
      <c r="B652" s="18" t="s">
        <v>10</v>
      </c>
      <c r="C652" s="116" t="s">
        <v>870</v>
      </c>
      <c r="D652" s="116"/>
      <c r="E652" s="196"/>
      <c r="F652" s="196"/>
      <c r="G652" s="196"/>
    </row>
    <row r="653" spans="1:7">
      <c r="A653" s="18">
        <f t="shared" si="15"/>
        <v>217</v>
      </c>
      <c r="B653" s="18" t="s">
        <v>10</v>
      </c>
      <c r="C653" s="116" t="s">
        <v>870</v>
      </c>
      <c r="D653" s="116"/>
      <c r="E653" s="196"/>
      <c r="F653" s="196"/>
      <c r="G653" s="196"/>
    </row>
    <row r="654" spans="1:7">
      <c r="A654" s="18">
        <f t="shared" si="15"/>
        <v>217</v>
      </c>
      <c r="B654" s="18" t="s">
        <v>10</v>
      </c>
      <c r="C654" s="116" t="s">
        <v>870</v>
      </c>
      <c r="D654" s="116"/>
      <c r="E654" s="196"/>
      <c r="F654" s="196"/>
      <c r="G654" s="196"/>
    </row>
    <row r="655" spans="1:7">
      <c r="A655" s="18">
        <f t="shared" si="15"/>
        <v>217</v>
      </c>
      <c r="B655" s="18" t="s">
        <v>10</v>
      </c>
      <c r="C655" s="116" t="s">
        <v>870</v>
      </c>
      <c r="D655" s="116"/>
      <c r="E655" s="196"/>
      <c r="F655" s="196"/>
      <c r="G655" s="196"/>
    </row>
    <row r="656" spans="1:7">
      <c r="A656" s="18">
        <f t="shared" si="15"/>
        <v>217</v>
      </c>
      <c r="B656" s="18" t="s">
        <v>10</v>
      </c>
      <c r="C656" s="116" t="s">
        <v>870</v>
      </c>
      <c r="D656" s="116"/>
      <c r="E656" s="196"/>
      <c r="F656" s="196"/>
      <c r="G656" s="196"/>
    </row>
    <row r="657" spans="1:7">
      <c r="A657" s="18">
        <f t="shared" si="15"/>
        <v>217</v>
      </c>
      <c r="B657" s="18" t="s">
        <v>10</v>
      </c>
      <c r="C657" s="116" t="s">
        <v>870</v>
      </c>
      <c r="D657" s="116"/>
      <c r="E657" s="196"/>
      <c r="F657" s="196"/>
      <c r="G657" s="196"/>
    </row>
    <row r="658" spans="1:7">
      <c r="A658" s="18">
        <f t="shared" si="15"/>
        <v>217</v>
      </c>
      <c r="B658" s="18" t="s">
        <v>10</v>
      </c>
      <c r="C658" s="116" t="s">
        <v>870</v>
      </c>
      <c r="D658" s="116"/>
      <c r="E658" s="196"/>
      <c r="F658" s="196"/>
      <c r="G658" s="196"/>
    </row>
    <row r="659" spans="1:7">
      <c r="A659" s="18">
        <f t="shared" si="15"/>
        <v>217</v>
      </c>
      <c r="B659" s="18" t="s">
        <v>10</v>
      </c>
      <c r="C659" s="116" t="s">
        <v>870</v>
      </c>
      <c r="D659" s="116"/>
      <c r="E659" s="196"/>
      <c r="F659" s="196"/>
      <c r="G659" s="196"/>
    </row>
    <row r="660" spans="1:7">
      <c r="A660" s="18">
        <f t="shared" si="15"/>
        <v>217</v>
      </c>
      <c r="B660" s="18" t="s">
        <v>10</v>
      </c>
      <c r="C660" s="116" t="s">
        <v>870</v>
      </c>
      <c r="D660" s="116"/>
      <c r="E660" s="196"/>
      <c r="F660" s="196"/>
      <c r="G660" s="196"/>
    </row>
    <row r="661" spans="1:7">
      <c r="A661" s="18">
        <f t="shared" si="15"/>
        <v>217</v>
      </c>
      <c r="B661" s="18" t="s">
        <v>10</v>
      </c>
      <c r="C661" s="116" t="s">
        <v>870</v>
      </c>
      <c r="D661" s="116"/>
      <c r="E661" s="196"/>
      <c r="F661" s="196"/>
      <c r="G661" s="196"/>
    </row>
    <row r="662" spans="1:7">
      <c r="A662" s="18">
        <f t="shared" si="15"/>
        <v>217</v>
      </c>
      <c r="B662" s="18" t="s">
        <v>10</v>
      </c>
      <c r="C662" s="116" t="s">
        <v>870</v>
      </c>
      <c r="D662" s="116"/>
      <c r="E662" s="196"/>
      <c r="F662" s="196"/>
      <c r="G662" s="196"/>
    </row>
    <row r="663" spans="1:7">
      <c r="A663" s="18">
        <f t="shared" si="15"/>
        <v>217</v>
      </c>
      <c r="B663" s="18" t="s">
        <v>10</v>
      </c>
      <c r="C663" s="116" t="s">
        <v>870</v>
      </c>
      <c r="D663" s="116"/>
      <c r="E663" s="196"/>
      <c r="F663" s="196"/>
      <c r="G663" s="196"/>
    </row>
    <row r="664" spans="1:7">
      <c r="A664" s="18">
        <f t="shared" si="15"/>
        <v>217</v>
      </c>
      <c r="B664" s="18" t="s">
        <v>10</v>
      </c>
      <c r="C664" s="116" t="s">
        <v>870</v>
      </c>
      <c r="D664" s="116"/>
      <c r="E664" s="196"/>
      <c r="F664" s="196"/>
      <c r="G664" s="196"/>
    </row>
    <row r="665" spans="1:7">
      <c r="A665" s="18">
        <f t="shared" si="15"/>
        <v>217</v>
      </c>
      <c r="B665" s="18" t="s">
        <v>10</v>
      </c>
      <c r="C665" s="116" t="s">
        <v>870</v>
      </c>
      <c r="D665" s="116"/>
      <c r="E665" s="196"/>
      <c r="F665" s="196"/>
      <c r="G665" s="196"/>
    </row>
    <row r="666" spans="1:7">
      <c r="A666" s="18">
        <f t="shared" si="15"/>
        <v>217</v>
      </c>
      <c r="B666" s="18" t="s">
        <v>10</v>
      </c>
      <c r="C666" s="116" t="s">
        <v>870</v>
      </c>
      <c r="D666" s="116"/>
      <c r="E666" s="196"/>
      <c r="F666" s="196"/>
      <c r="G666" s="196"/>
    </row>
    <row r="667" spans="1:7">
      <c r="A667" s="18">
        <f t="shared" si="15"/>
        <v>217</v>
      </c>
      <c r="B667" s="18" t="s">
        <v>10</v>
      </c>
      <c r="C667" s="116" t="s">
        <v>870</v>
      </c>
      <c r="D667" s="116"/>
      <c r="E667" s="196"/>
      <c r="F667" s="196"/>
      <c r="G667" s="196"/>
    </row>
    <row r="668" spans="1:7">
      <c r="A668" s="18">
        <f t="shared" si="15"/>
        <v>217</v>
      </c>
      <c r="B668" s="18" t="s">
        <v>10</v>
      </c>
      <c r="C668" s="116" t="s">
        <v>870</v>
      </c>
      <c r="D668" s="116"/>
      <c r="E668" s="196"/>
      <c r="F668" s="196"/>
      <c r="G668" s="196"/>
    </row>
    <row r="669" spans="1:7">
      <c r="A669" s="18">
        <f t="shared" si="15"/>
        <v>217</v>
      </c>
      <c r="B669" s="18" t="s">
        <v>10</v>
      </c>
      <c r="C669" s="116" t="s">
        <v>870</v>
      </c>
      <c r="D669" s="116"/>
      <c r="E669" s="196"/>
      <c r="F669" s="196"/>
      <c r="G669" s="196"/>
    </row>
    <row r="670" spans="1:7">
      <c r="A670" s="18">
        <f t="shared" si="15"/>
        <v>217</v>
      </c>
      <c r="B670" s="18" t="s">
        <v>10</v>
      </c>
      <c r="C670" s="116" t="s">
        <v>870</v>
      </c>
      <c r="D670" s="116"/>
      <c r="E670" s="196"/>
      <c r="F670" s="196"/>
      <c r="G670" s="196"/>
    </row>
    <row r="671" spans="1:7">
      <c r="A671" s="18">
        <f t="shared" si="15"/>
        <v>217</v>
      </c>
      <c r="B671" s="18" t="s">
        <v>10</v>
      </c>
      <c r="C671" s="116" t="s">
        <v>870</v>
      </c>
      <c r="D671" s="116"/>
      <c r="E671" s="196"/>
      <c r="F671" s="196"/>
      <c r="G671" s="196"/>
    </row>
    <row r="672" spans="1:7">
      <c r="A672" s="18">
        <f t="shared" si="15"/>
        <v>217</v>
      </c>
      <c r="B672" s="18" t="s">
        <v>10</v>
      </c>
      <c r="C672" s="116" t="s">
        <v>870</v>
      </c>
      <c r="D672" s="116"/>
      <c r="E672" s="196"/>
      <c r="F672" s="196"/>
      <c r="G672" s="196"/>
    </row>
    <row r="673" spans="1:7">
      <c r="A673" s="18">
        <f t="shared" si="15"/>
        <v>217</v>
      </c>
      <c r="B673" s="18" t="s">
        <v>10</v>
      </c>
      <c r="C673" s="116" t="s">
        <v>870</v>
      </c>
      <c r="D673" s="116"/>
      <c r="E673" s="196"/>
      <c r="F673" s="196"/>
      <c r="G673" s="196"/>
    </row>
    <row r="674" spans="1:7">
      <c r="A674" s="18">
        <f t="shared" si="15"/>
        <v>217</v>
      </c>
      <c r="B674" s="18" t="s">
        <v>10</v>
      </c>
      <c r="C674" s="116" t="s">
        <v>870</v>
      </c>
      <c r="D674" s="116"/>
      <c r="E674" s="196"/>
      <c r="F674" s="196"/>
      <c r="G674" s="196"/>
    </row>
    <row r="675" spans="1:7">
      <c r="A675" s="18">
        <f t="shared" si="15"/>
        <v>217</v>
      </c>
      <c r="B675" s="18" t="s">
        <v>10</v>
      </c>
      <c r="C675" s="116" t="s">
        <v>870</v>
      </c>
      <c r="D675" s="116"/>
      <c r="E675" s="196"/>
      <c r="F675" s="196"/>
      <c r="G675" s="196"/>
    </row>
    <row r="676" spans="1:7">
      <c r="A676" s="18">
        <f t="shared" si="15"/>
        <v>217</v>
      </c>
      <c r="B676" s="18" t="s">
        <v>10</v>
      </c>
      <c r="C676" s="116" t="s">
        <v>870</v>
      </c>
      <c r="D676" s="116"/>
      <c r="E676" s="196"/>
      <c r="F676" s="196"/>
      <c r="G676" s="196"/>
    </row>
    <row r="677" spans="1:7">
      <c r="A677" s="18">
        <f t="shared" si="15"/>
        <v>217</v>
      </c>
      <c r="B677" s="18" t="s">
        <v>10</v>
      </c>
      <c r="C677" s="116" t="s">
        <v>870</v>
      </c>
      <c r="D677" s="116"/>
      <c r="E677" s="196"/>
      <c r="F677" s="196"/>
      <c r="G677" s="196"/>
    </row>
    <row r="678" spans="1:7">
      <c r="A678" s="18">
        <f t="shared" si="15"/>
        <v>217</v>
      </c>
      <c r="B678" s="18" t="s">
        <v>10</v>
      </c>
      <c r="C678" s="116" t="s">
        <v>870</v>
      </c>
      <c r="D678" s="116"/>
      <c r="E678" s="196"/>
      <c r="F678" s="196"/>
      <c r="G678" s="196"/>
    </row>
    <row r="679" spans="1:7">
      <c r="A679" s="18">
        <f t="shared" si="15"/>
        <v>217</v>
      </c>
      <c r="B679" s="18" t="s">
        <v>10</v>
      </c>
      <c r="C679" s="116" t="s">
        <v>870</v>
      </c>
      <c r="D679" s="116"/>
      <c r="E679" s="196"/>
      <c r="F679" s="196"/>
      <c r="G679" s="196"/>
    </row>
    <row r="680" spans="1:7">
      <c r="A680" s="18">
        <f t="shared" si="15"/>
        <v>217</v>
      </c>
      <c r="B680" s="18" t="s">
        <v>10</v>
      </c>
      <c r="C680" s="116" t="s">
        <v>870</v>
      </c>
      <c r="D680" s="116"/>
      <c r="E680" s="196"/>
      <c r="F680" s="196"/>
      <c r="G680" s="196"/>
    </row>
    <row r="681" spans="1:7">
      <c r="A681" s="18">
        <f t="shared" si="15"/>
        <v>217</v>
      </c>
      <c r="B681" s="18" t="s">
        <v>10</v>
      </c>
      <c r="C681" s="116" t="s">
        <v>870</v>
      </c>
      <c r="D681" s="116"/>
      <c r="E681" s="196"/>
      <c r="F681" s="196"/>
      <c r="G681" s="196"/>
    </row>
    <row r="682" spans="1:7">
      <c r="A682" s="18">
        <f t="shared" si="15"/>
        <v>217</v>
      </c>
      <c r="B682" s="18" t="s">
        <v>10</v>
      </c>
      <c r="C682" s="116" t="s">
        <v>870</v>
      </c>
      <c r="D682" s="116"/>
      <c r="E682" s="196"/>
      <c r="F682" s="196"/>
      <c r="G682" s="196"/>
    </row>
    <row r="683" spans="1:7">
      <c r="A683" s="18">
        <f t="shared" si="15"/>
        <v>217</v>
      </c>
      <c r="B683" s="18" t="s">
        <v>10</v>
      </c>
      <c r="C683" s="116" t="s">
        <v>870</v>
      </c>
      <c r="D683" s="116"/>
      <c r="E683" s="196"/>
      <c r="F683" s="196"/>
      <c r="G683" s="196"/>
    </row>
    <row r="684" spans="1:7">
      <c r="A684" s="18">
        <f t="shared" si="15"/>
        <v>217</v>
      </c>
      <c r="B684" s="18" t="s">
        <v>10</v>
      </c>
      <c r="C684" s="116" t="s">
        <v>870</v>
      </c>
      <c r="D684" s="116"/>
      <c r="E684" s="196"/>
      <c r="F684" s="196"/>
      <c r="G684" s="196"/>
    </row>
    <row r="685" spans="1:7">
      <c r="A685" s="18">
        <f t="shared" si="15"/>
        <v>217</v>
      </c>
      <c r="B685" s="18" t="s">
        <v>10</v>
      </c>
      <c r="C685" s="116" t="s">
        <v>870</v>
      </c>
      <c r="D685" s="116"/>
      <c r="E685" s="196"/>
      <c r="F685" s="196"/>
      <c r="G685" s="196"/>
    </row>
    <row r="686" spans="1:7">
      <c r="A686" s="18">
        <f t="shared" si="15"/>
        <v>217</v>
      </c>
      <c r="B686" s="18" t="s">
        <v>10</v>
      </c>
      <c r="C686" s="116" t="s">
        <v>870</v>
      </c>
      <c r="D686" s="116"/>
      <c r="E686" s="196"/>
      <c r="F686" s="196"/>
      <c r="G686" s="196"/>
    </row>
    <row r="687" spans="1:7">
      <c r="A687" s="18">
        <f t="shared" si="15"/>
        <v>217</v>
      </c>
      <c r="B687" s="18" t="s">
        <v>10</v>
      </c>
      <c r="C687" s="116" t="s">
        <v>870</v>
      </c>
      <c r="D687" s="116"/>
      <c r="E687" s="196"/>
      <c r="F687" s="196"/>
      <c r="G687" s="196"/>
    </row>
    <row r="688" spans="1:7">
      <c r="A688" s="18">
        <f t="shared" si="15"/>
        <v>217</v>
      </c>
      <c r="B688" s="18" t="s">
        <v>10</v>
      </c>
      <c r="C688" s="116" t="s">
        <v>870</v>
      </c>
      <c r="D688" s="116"/>
      <c r="E688" s="196"/>
      <c r="F688" s="196"/>
      <c r="G688" s="196"/>
    </row>
    <row r="689" spans="1:7">
      <c r="A689" s="18">
        <f t="shared" si="15"/>
        <v>217</v>
      </c>
      <c r="B689" s="18" t="s">
        <v>10</v>
      </c>
      <c r="C689" s="116" t="s">
        <v>870</v>
      </c>
      <c r="D689" s="116"/>
      <c r="E689" s="196"/>
      <c r="F689" s="196"/>
      <c r="G689" s="196"/>
    </row>
    <row r="690" spans="1:7">
      <c r="A690" s="18">
        <f t="shared" si="15"/>
        <v>217</v>
      </c>
      <c r="B690" s="18" t="s">
        <v>10</v>
      </c>
      <c r="C690" s="116" t="s">
        <v>870</v>
      </c>
      <c r="D690" s="116"/>
      <c r="E690" s="196"/>
      <c r="F690" s="196"/>
      <c r="G690" s="196"/>
    </row>
    <row r="691" spans="1:7">
      <c r="A691" s="18">
        <f t="shared" si="15"/>
        <v>217</v>
      </c>
      <c r="B691" s="18" t="s">
        <v>10</v>
      </c>
      <c r="C691" s="116" t="s">
        <v>870</v>
      </c>
      <c r="D691" s="116"/>
      <c r="E691" s="196"/>
      <c r="F691" s="196"/>
      <c r="G691" s="196"/>
    </row>
    <row r="692" spans="1:7">
      <c r="A692" s="18">
        <f t="shared" si="15"/>
        <v>217</v>
      </c>
      <c r="B692" s="18" t="s">
        <v>10</v>
      </c>
      <c r="C692" s="116" t="s">
        <v>870</v>
      </c>
      <c r="D692" s="116"/>
      <c r="E692" s="196"/>
      <c r="F692" s="196"/>
      <c r="G692" s="196"/>
    </row>
    <row r="693" spans="1:7">
      <c r="A693" s="18">
        <f t="shared" si="15"/>
        <v>217</v>
      </c>
      <c r="B693" s="18" t="s">
        <v>10</v>
      </c>
      <c r="C693" s="116" t="s">
        <v>870</v>
      </c>
      <c r="D693" s="116"/>
      <c r="E693" s="196"/>
      <c r="F693" s="196"/>
      <c r="G693" s="196"/>
    </row>
    <row r="694" spans="1:7">
      <c r="A694" s="18">
        <f t="shared" si="15"/>
        <v>217</v>
      </c>
      <c r="B694" s="18" t="s">
        <v>10</v>
      </c>
      <c r="C694" s="116" t="s">
        <v>870</v>
      </c>
      <c r="D694" s="116"/>
      <c r="E694" s="196"/>
      <c r="F694" s="196"/>
      <c r="G694" s="196"/>
    </row>
    <row r="695" spans="1:7">
      <c r="A695" s="18">
        <f t="shared" si="15"/>
        <v>217</v>
      </c>
      <c r="B695" s="18" t="s">
        <v>10</v>
      </c>
      <c r="C695" s="116" t="s">
        <v>870</v>
      </c>
      <c r="D695" s="116"/>
      <c r="E695" s="196"/>
      <c r="F695" s="196"/>
      <c r="G695" s="196"/>
    </row>
    <row r="696" spans="1:7">
      <c r="A696" s="18">
        <f t="shared" si="15"/>
        <v>217</v>
      </c>
      <c r="B696" s="18" t="s">
        <v>10</v>
      </c>
      <c r="C696" s="116" t="s">
        <v>870</v>
      </c>
      <c r="D696" s="116"/>
      <c r="E696" s="196"/>
      <c r="F696" s="196"/>
      <c r="G696" s="196"/>
    </row>
    <row r="697" spans="1:7">
      <c r="A697" s="18">
        <f t="shared" si="15"/>
        <v>217</v>
      </c>
      <c r="B697" s="18" t="s">
        <v>10</v>
      </c>
      <c r="C697" s="116" t="s">
        <v>870</v>
      </c>
      <c r="D697" s="116"/>
      <c r="E697" s="196"/>
      <c r="F697" s="196"/>
      <c r="G697" s="196"/>
    </row>
    <row r="698" spans="1:7">
      <c r="A698" s="18">
        <f t="shared" si="15"/>
        <v>217</v>
      </c>
      <c r="B698" s="18" t="s">
        <v>10</v>
      </c>
      <c r="C698" s="116" t="s">
        <v>870</v>
      </c>
      <c r="D698" s="116"/>
      <c r="E698" s="196"/>
      <c r="F698" s="196"/>
      <c r="G698" s="196"/>
    </row>
    <row r="699" spans="1:7">
      <c r="A699" s="18">
        <f t="shared" si="15"/>
        <v>217</v>
      </c>
      <c r="B699" s="18" t="s">
        <v>10</v>
      </c>
      <c r="C699" s="116" t="s">
        <v>870</v>
      </c>
      <c r="D699" s="116"/>
      <c r="E699" s="196"/>
      <c r="F699" s="196"/>
      <c r="G699" s="196"/>
    </row>
    <row r="700" spans="1:7">
      <c r="A700" s="18">
        <f t="shared" ref="A700:A763" si="16">IF($C700="","blank",MATCH($C700,$I$5:$I$266,0))</f>
        <v>217</v>
      </c>
      <c r="B700" s="18" t="s">
        <v>10</v>
      </c>
      <c r="C700" s="116" t="s">
        <v>870</v>
      </c>
      <c r="D700" s="116"/>
      <c r="E700" s="196"/>
      <c r="F700" s="196"/>
      <c r="G700" s="196"/>
    </row>
    <row r="701" spans="1:7">
      <c r="A701" s="18">
        <f t="shared" si="16"/>
        <v>217</v>
      </c>
      <c r="B701" s="18" t="s">
        <v>10</v>
      </c>
      <c r="C701" s="116" t="s">
        <v>870</v>
      </c>
      <c r="D701" s="116"/>
      <c r="E701" s="196"/>
      <c r="F701" s="196"/>
      <c r="G701" s="196"/>
    </row>
    <row r="702" spans="1:7">
      <c r="A702" s="18">
        <f t="shared" si="16"/>
        <v>217</v>
      </c>
      <c r="B702" s="18" t="s">
        <v>10</v>
      </c>
      <c r="C702" s="116" t="s">
        <v>870</v>
      </c>
      <c r="D702" s="116"/>
      <c r="E702" s="196"/>
      <c r="F702" s="196"/>
      <c r="G702" s="196"/>
    </row>
    <row r="703" spans="1:7">
      <c r="A703" s="18">
        <f t="shared" si="16"/>
        <v>217</v>
      </c>
      <c r="B703" s="18" t="s">
        <v>10</v>
      </c>
      <c r="C703" s="116" t="s">
        <v>870</v>
      </c>
      <c r="D703" s="116"/>
      <c r="E703" s="196"/>
      <c r="F703" s="196"/>
      <c r="G703" s="196"/>
    </row>
    <row r="704" spans="1:7">
      <c r="A704" s="18">
        <f t="shared" si="16"/>
        <v>217</v>
      </c>
      <c r="B704" s="18" t="s">
        <v>10</v>
      </c>
      <c r="C704" s="116" t="s">
        <v>870</v>
      </c>
      <c r="D704" s="116"/>
      <c r="E704" s="196"/>
      <c r="F704" s="196"/>
      <c r="G704" s="196"/>
    </row>
    <row r="705" spans="1:7">
      <c r="A705" s="18">
        <f t="shared" si="16"/>
        <v>217</v>
      </c>
      <c r="B705" s="18" t="s">
        <v>10</v>
      </c>
      <c r="C705" s="116" t="s">
        <v>870</v>
      </c>
      <c r="D705" s="116"/>
      <c r="E705" s="196"/>
      <c r="F705" s="196"/>
      <c r="G705" s="196"/>
    </row>
    <row r="706" spans="1:7">
      <c r="A706" s="18">
        <f t="shared" si="16"/>
        <v>217</v>
      </c>
      <c r="B706" s="18" t="s">
        <v>10</v>
      </c>
      <c r="C706" s="116" t="s">
        <v>870</v>
      </c>
      <c r="D706" s="116"/>
      <c r="E706" s="196"/>
      <c r="F706" s="196"/>
      <c r="G706" s="196"/>
    </row>
    <row r="707" spans="1:7">
      <c r="A707" s="18">
        <f t="shared" si="16"/>
        <v>217</v>
      </c>
      <c r="B707" s="18" t="s">
        <v>10</v>
      </c>
      <c r="C707" s="116" t="s">
        <v>870</v>
      </c>
      <c r="D707" s="116"/>
      <c r="E707" s="196"/>
      <c r="F707" s="196"/>
      <c r="G707" s="196"/>
    </row>
    <row r="708" spans="1:7">
      <c r="A708" s="18">
        <f t="shared" si="16"/>
        <v>217</v>
      </c>
      <c r="B708" s="18" t="s">
        <v>10</v>
      </c>
      <c r="C708" s="116" t="s">
        <v>870</v>
      </c>
      <c r="D708" s="116"/>
      <c r="E708" s="196"/>
      <c r="F708" s="196"/>
      <c r="G708" s="196"/>
    </row>
    <row r="709" spans="1:7">
      <c r="A709" s="18">
        <f t="shared" si="16"/>
        <v>217</v>
      </c>
      <c r="B709" s="18" t="s">
        <v>10</v>
      </c>
      <c r="C709" s="116" t="s">
        <v>870</v>
      </c>
      <c r="D709" s="116"/>
      <c r="E709" s="196"/>
      <c r="F709" s="196"/>
      <c r="G709" s="196"/>
    </row>
    <row r="710" spans="1:7">
      <c r="A710" s="18">
        <f t="shared" si="16"/>
        <v>217</v>
      </c>
      <c r="B710" s="18" t="s">
        <v>10</v>
      </c>
      <c r="C710" s="116" t="s">
        <v>870</v>
      </c>
      <c r="D710" s="116"/>
      <c r="E710" s="196"/>
      <c r="F710" s="196"/>
      <c r="G710" s="196"/>
    </row>
    <row r="711" spans="1:7">
      <c r="A711" s="18">
        <f t="shared" si="16"/>
        <v>217</v>
      </c>
      <c r="B711" s="18" t="s">
        <v>10</v>
      </c>
      <c r="C711" s="116" t="s">
        <v>870</v>
      </c>
      <c r="D711" s="116"/>
      <c r="E711" s="196"/>
      <c r="F711" s="196"/>
      <c r="G711" s="196"/>
    </row>
    <row r="712" spans="1:7">
      <c r="A712" s="18">
        <f t="shared" si="16"/>
        <v>217</v>
      </c>
      <c r="B712" s="18" t="s">
        <v>10</v>
      </c>
      <c r="C712" s="116" t="s">
        <v>870</v>
      </c>
      <c r="D712" s="116"/>
      <c r="E712" s="196"/>
      <c r="F712" s="196"/>
      <c r="G712" s="196"/>
    </row>
    <row r="713" spans="1:7">
      <c r="A713" s="18">
        <f t="shared" si="16"/>
        <v>217</v>
      </c>
      <c r="B713" s="18" t="s">
        <v>10</v>
      </c>
      <c r="C713" s="116" t="s">
        <v>870</v>
      </c>
      <c r="D713" s="116"/>
      <c r="E713" s="196"/>
      <c r="F713" s="196"/>
      <c r="G713" s="196"/>
    </row>
    <row r="714" spans="1:7">
      <c r="A714" s="18">
        <f t="shared" si="16"/>
        <v>217</v>
      </c>
      <c r="B714" s="18" t="s">
        <v>10</v>
      </c>
      <c r="C714" s="116" t="s">
        <v>870</v>
      </c>
      <c r="D714" s="116"/>
      <c r="E714" s="196"/>
      <c r="F714" s="196"/>
      <c r="G714" s="196"/>
    </row>
    <row r="715" spans="1:7">
      <c r="A715" s="18">
        <f t="shared" si="16"/>
        <v>217</v>
      </c>
      <c r="B715" s="18" t="s">
        <v>10</v>
      </c>
      <c r="C715" s="116" t="s">
        <v>870</v>
      </c>
      <c r="D715" s="116"/>
      <c r="E715" s="196"/>
      <c r="F715" s="196"/>
      <c r="G715" s="196"/>
    </row>
    <row r="716" spans="1:7">
      <c r="A716" s="18">
        <f t="shared" si="16"/>
        <v>217</v>
      </c>
      <c r="B716" s="18" t="s">
        <v>10</v>
      </c>
      <c r="C716" s="116" t="s">
        <v>870</v>
      </c>
      <c r="D716" s="116"/>
      <c r="E716" s="196"/>
      <c r="F716" s="196"/>
      <c r="G716" s="196"/>
    </row>
    <row r="717" spans="1:7">
      <c r="A717" s="18">
        <f t="shared" si="16"/>
        <v>217</v>
      </c>
      <c r="B717" s="18" t="s">
        <v>10</v>
      </c>
      <c r="C717" s="116" t="s">
        <v>870</v>
      </c>
      <c r="D717" s="116"/>
      <c r="E717" s="196"/>
      <c r="F717" s="196"/>
      <c r="G717" s="196"/>
    </row>
    <row r="718" spans="1:7">
      <c r="A718" s="18">
        <f t="shared" si="16"/>
        <v>217</v>
      </c>
      <c r="B718" s="18" t="s">
        <v>10</v>
      </c>
      <c r="C718" s="116" t="s">
        <v>870</v>
      </c>
      <c r="D718" s="116"/>
      <c r="E718" s="196"/>
      <c r="F718" s="196"/>
      <c r="G718" s="196"/>
    </row>
    <row r="719" spans="1:7">
      <c r="A719" s="18">
        <f t="shared" si="16"/>
        <v>217</v>
      </c>
      <c r="B719" s="18" t="s">
        <v>10</v>
      </c>
      <c r="C719" s="116" t="s">
        <v>870</v>
      </c>
      <c r="D719" s="116"/>
      <c r="E719" s="196"/>
      <c r="F719" s="196"/>
      <c r="G719" s="196"/>
    </row>
    <row r="720" spans="1:7">
      <c r="A720" s="18">
        <f t="shared" si="16"/>
        <v>217</v>
      </c>
      <c r="B720" s="18" t="s">
        <v>10</v>
      </c>
      <c r="C720" s="116" t="s">
        <v>870</v>
      </c>
      <c r="D720" s="116"/>
      <c r="E720" s="196"/>
      <c r="F720" s="196"/>
      <c r="G720" s="196"/>
    </row>
    <row r="721" spans="1:7">
      <c r="A721" s="18">
        <f t="shared" si="16"/>
        <v>217</v>
      </c>
      <c r="B721" s="18" t="s">
        <v>10</v>
      </c>
      <c r="C721" s="116" t="s">
        <v>870</v>
      </c>
      <c r="D721" s="116"/>
      <c r="E721" s="196"/>
      <c r="F721" s="196"/>
      <c r="G721" s="196"/>
    </row>
    <row r="722" spans="1:7">
      <c r="A722" s="18">
        <f t="shared" si="16"/>
        <v>217</v>
      </c>
      <c r="B722" s="18" t="s">
        <v>10</v>
      </c>
      <c r="C722" s="116" t="s">
        <v>870</v>
      </c>
      <c r="D722" s="116"/>
      <c r="E722" s="196"/>
      <c r="F722" s="196"/>
      <c r="G722" s="196"/>
    </row>
    <row r="723" spans="1:7">
      <c r="A723" s="18">
        <f t="shared" si="16"/>
        <v>217</v>
      </c>
      <c r="B723" s="18" t="s">
        <v>10</v>
      </c>
      <c r="C723" s="116" t="s">
        <v>870</v>
      </c>
      <c r="D723" s="116"/>
      <c r="E723" s="196"/>
      <c r="F723" s="196"/>
      <c r="G723" s="196"/>
    </row>
    <row r="724" spans="1:7">
      <c r="A724" s="18">
        <f t="shared" si="16"/>
        <v>217</v>
      </c>
      <c r="B724" s="18" t="s">
        <v>10</v>
      </c>
      <c r="C724" s="116" t="s">
        <v>870</v>
      </c>
      <c r="D724" s="116"/>
      <c r="E724" s="196"/>
      <c r="F724" s="196"/>
      <c r="G724" s="196"/>
    </row>
    <row r="725" spans="1:7">
      <c r="A725" s="18">
        <f t="shared" si="16"/>
        <v>217</v>
      </c>
      <c r="B725" s="18" t="s">
        <v>10</v>
      </c>
      <c r="C725" s="116" t="s">
        <v>870</v>
      </c>
      <c r="D725" s="116"/>
      <c r="E725" s="196"/>
      <c r="F725" s="196"/>
      <c r="G725" s="196"/>
    </row>
    <row r="726" spans="1:7">
      <c r="A726" s="18">
        <f t="shared" si="16"/>
        <v>217</v>
      </c>
      <c r="B726" s="18" t="s">
        <v>10</v>
      </c>
      <c r="C726" s="116" t="s">
        <v>870</v>
      </c>
      <c r="D726" s="116"/>
      <c r="E726" s="196"/>
      <c r="F726" s="196"/>
      <c r="G726" s="196"/>
    </row>
    <row r="727" spans="1:7">
      <c r="A727" s="18">
        <f t="shared" si="16"/>
        <v>217</v>
      </c>
      <c r="B727" s="18" t="s">
        <v>10</v>
      </c>
      <c r="C727" s="116" t="s">
        <v>870</v>
      </c>
      <c r="D727" s="116"/>
      <c r="E727" s="196"/>
      <c r="F727" s="196"/>
      <c r="G727" s="196"/>
    </row>
    <row r="728" spans="1:7">
      <c r="A728" s="18">
        <f t="shared" si="16"/>
        <v>218</v>
      </c>
      <c r="B728" s="18" t="s">
        <v>0</v>
      </c>
      <c r="C728" s="116" t="s">
        <v>1187</v>
      </c>
      <c r="D728" s="116"/>
      <c r="E728" s="196"/>
      <c r="F728" s="196"/>
      <c r="G728" s="196"/>
    </row>
    <row r="729" spans="1:7">
      <c r="A729" s="18">
        <f t="shared" si="16"/>
        <v>219</v>
      </c>
      <c r="B729" s="18" t="s">
        <v>16</v>
      </c>
      <c r="C729" s="116" t="s">
        <v>1154</v>
      </c>
      <c r="D729" s="116"/>
      <c r="E729" s="196"/>
      <c r="F729" s="196"/>
      <c r="G729" s="196"/>
    </row>
    <row r="730" spans="1:7">
      <c r="A730" s="18">
        <f t="shared" si="16"/>
        <v>220</v>
      </c>
      <c r="B730" s="18" t="s">
        <v>10</v>
      </c>
      <c r="C730" s="116" t="s">
        <v>1379</v>
      </c>
      <c r="D730" s="116"/>
      <c r="E730" s="196"/>
      <c r="F730" s="196"/>
      <c r="G730" s="196"/>
    </row>
    <row r="731" spans="1:7">
      <c r="A731" s="18">
        <f t="shared" si="16"/>
        <v>221</v>
      </c>
      <c r="B731" s="18" t="s">
        <v>10</v>
      </c>
      <c r="C731" s="116" t="s">
        <v>1380</v>
      </c>
      <c r="D731" s="116"/>
      <c r="E731" s="196"/>
      <c r="F731" s="196"/>
      <c r="G731" s="196"/>
    </row>
    <row r="732" spans="1:7">
      <c r="A732" s="18">
        <f t="shared" si="16"/>
        <v>227</v>
      </c>
      <c r="B732" s="18" t="s">
        <v>10</v>
      </c>
      <c r="C732" s="116" t="s">
        <v>69</v>
      </c>
      <c r="D732" s="116"/>
      <c r="E732" s="196"/>
      <c r="F732" s="196"/>
      <c r="G732" s="196"/>
    </row>
    <row r="733" spans="1:7">
      <c r="A733" s="18">
        <f t="shared" si="16"/>
        <v>228</v>
      </c>
      <c r="B733" s="18" t="s">
        <v>10</v>
      </c>
      <c r="C733" s="116" t="s">
        <v>108</v>
      </c>
      <c r="D733" s="116"/>
      <c r="E733" s="196"/>
      <c r="F733" s="196"/>
      <c r="G733" s="196"/>
    </row>
    <row r="734" spans="1:7">
      <c r="A734" s="18">
        <f t="shared" si="16"/>
        <v>229</v>
      </c>
      <c r="B734" s="18" t="s">
        <v>10</v>
      </c>
      <c r="C734" s="116" t="s">
        <v>70</v>
      </c>
      <c r="D734" s="116"/>
      <c r="E734" s="196"/>
      <c r="F734" s="196"/>
      <c r="G734" s="196"/>
    </row>
    <row r="735" spans="1:7">
      <c r="A735" s="18">
        <f t="shared" si="16"/>
        <v>230</v>
      </c>
      <c r="B735" s="18" t="s">
        <v>10</v>
      </c>
      <c r="C735" s="116" t="s">
        <v>350</v>
      </c>
      <c r="D735" s="116"/>
      <c r="E735" s="196"/>
      <c r="F735" s="196"/>
      <c r="G735" s="196"/>
    </row>
    <row r="736" spans="1:7">
      <c r="A736" s="18">
        <f t="shared" si="16"/>
        <v>231</v>
      </c>
      <c r="B736" s="18" t="s">
        <v>0</v>
      </c>
      <c r="C736" s="116" t="s">
        <v>812</v>
      </c>
      <c r="D736" s="116"/>
      <c r="E736" s="196"/>
      <c r="F736" s="196"/>
      <c r="G736" s="196"/>
    </row>
    <row r="737" spans="1:7">
      <c r="A737" s="18" t="e">
        <f t="shared" si="16"/>
        <v>#N/A</v>
      </c>
      <c r="B737" s="18" t="s">
        <v>0</v>
      </c>
      <c r="C737" s="116" t="s">
        <v>813</v>
      </c>
      <c r="D737" s="116"/>
      <c r="E737" s="196"/>
      <c r="F737" s="196"/>
      <c r="G737" s="196"/>
    </row>
    <row r="738" spans="1:7">
      <c r="A738" s="18" t="e">
        <f t="shared" si="16"/>
        <v>#N/A</v>
      </c>
      <c r="B738" s="18" t="s">
        <v>0</v>
      </c>
      <c r="C738" s="116" t="s">
        <v>814</v>
      </c>
      <c r="D738" s="116"/>
      <c r="E738" s="196"/>
      <c r="F738" s="196"/>
      <c r="G738" s="196"/>
    </row>
    <row r="739" spans="1:7">
      <c r="A739" s="18">
        <f t="shared" si="16"/>
        <v>240</v>
      </c>
      <c r="B739" s="18" t="s">
        <v>16</v>
      </c>
      <c r="C739" s="116" t="s">
        <v>1155</v>
      </c>
      <c r="D739" s="116"/>
      <c r="E739" s="196"/>
      <c r="F739" s="196"/>
      <c r="G739" s="196"/>
    </row>
    <row r="740" spans="1:7">
      <c r="A740" s="18">
        <f t="shared" si="16"/>
        <v>242</v>
      </c>
      <c r="B740" s="18" t="s">
        <v>10</v>
      </c>
      <c r="C740" s="116" t="s">
        <v>1242</v>
      </c>
      <c r="D740" s="116"/>
      <c r="E740" s="196"/>
      <c r="F740" s="196"/>
      <c r="G740" s="196"/>
    </row>
    <row r="741" spans="1:7">
      <c r="A741" s="18" t="e">
        <f t="shared" si="16"/>
        <v>#N/A</v>
      </c>
      <c r="B741" s="18" t="s">
        <v>10</v>
      </c>
      <c r="C741" s="116" t="s">
        <v>1233</v>
      </c>
      <c r="D741" s="116"/>
      <c r="E741" s="196"/>
      <c r="F741" s="196"/>
      <c r="G741" s="196"/>
    </row>
    <row r="742" spans="1:7">
      <c r="A742" s="18">
        <f t="shared" si="16"/>
        <v>249</v>
      </c>
      <c r="B742" s="18" t="s">
        <v>0</v>
      </c>
      <c r="C742" s="116" t="s">
        <v>1505</v>
      </c>
      <c r="D742" s="116"/>
      <c r="E742" s="196"/>
      <c r="F742" s="196"/>
      <c r="G742" s="196"/>
    </row>
    <row r="743" spans="1:7">
      <c r="A743" s="18">
        <f t="shared" si="16"/>
        <v>249</v>
      </c>
      <c r="B743" s="18" t="s">
        <v>0</v>
      </c>
      <c r="C743" s="116" t="s">
        <v>1505</v>
      </c>
      <c r="D743" s="116"/>
      <c r="E743" s="196"/>
      <c r="F743" s="196"/>
      <c r="G743" s="196"/>
    </row>
    <row r="744" spans="1:7">
      <c r="A744" s="18">
        <f t="shared" si="16"/>
        <v>249</v>
      </c>
      <c r="B744" s="18" t="s">
        <v>0</v>
      </c>
      <c r="C744" s="116" t="s">
        <v>1505</v>
      </c>
      <c r="D744" s="116"/>
      <c r="E744" s="196"/>
      <c r="F744" s="196"/>
      <c r="G744" s="196"/>
    </row>
    <row r="745" spans="1:7">
      <c r="A745" s="18">
        <f t="shared" si="16"/>
        <v>249</v>
      </c>
      <c r="B745" s="18" t="s">
        <v>0</v>
      </c>
      <c r="C745" s="116" t="s">
        <v>1505</v>
      </c>
      <c r="D745" s="116"/>
      <c r="E745" s="196"/>
      <c r="F745" s="196"/>
      <c r="G745" s="196"/>
    </row>
    <row r="746" spans="1:7">
      <c r="A746" s="18">
        <f t="shared" si="16"/>
        <v>249</v>
      </c>
      <c r="B746" s="18" t="s">
        <v>0</v>
      </c>
      <c r="C746" s="116" t="s">
        <v>1505</v>
      </c>
      <c r="D746" s="116"/>
      <c r="E746" s="196"/>
      <c r="F746" s="196"/>
      <c r="G746" s="196"/>
    </row>
    <row r="747" spans="1:7">
      <c r="A747" s="18">
        <f t="shared" si="16"/>
        <v>249</v>
      </c>
      <c r="B747" s="18" t="s">
        <v>0</v>
      </c>
      <c r="C747" s="116" t="s">
        <v>1505</v>
      </c>
      <c r="D747" s="116"/>
      <c r="E747" s="196"/>
      <c r="F747" s="196"/>
      <c r="G747" s="196"/>
    </row>
    <row r="748" spans="1:7">
      <c r="A748" s="18">
        <f t="shared" si="16"/>
        <v>249</v>
      </c>
      <c r="B748" s="18" t="s">
        <v>0</v>
      </c>
      <c r="C748" s="116" t="s">
        <v>1505</v>
      </c>
      <c r="D748" s="116"/>
      <c r="E748" s="196"/>
      <c r="F748" s="196"/>
      <c r="G748" s="196"/>
    </row>
    <row r="749" spans="1:7">
      <c r="A749" s="18">
        <f t="shared" si="16"/>
        <v>251</v>
      </c>
      <c r="B749" s="18" t="s">
        <v>0</v>
      </c>
      <c r="C749" s="116" t="s">
        <v>762</v>
      </c>
      <c r="D749" s="116"/>
      <c r="E749" s="196"/>
      <c r="F749" s="196"/>
      <c r="G749" s="196"/>
    </row>
    <row r="750" spans="1:7">
      <c r="A750" s="18">
        <f t="shared" si="16"/>
        <v>254</v>
      </c>
      <c r="B750" s="18" t="s">
        <v>10</v>
      </c>
      <c r="C750" s="116" t="s">
        <v>1378</v>
      </c>
      <c r="D750" s="116"/>
      <c r="E750" s="196"/>
      <c r="F750" s="196"/>
      <c r="G750" s="196"/>
    </row>
    <row r="751" spans="1:7">
      <c r="A751" s="18" t="e">
        <f t="shared" si="16"/>
        <v>#N/A</v>
      </c>
      <c r="B751" s="18" t="s">
        <v>10</v>
      </c>
      <c r="C751" s="116" t="s">
        <v>1158</v>
      </c>
      <c r="D751" s="116"/>
      <c r="E751" s="196"/>
      <c r="F751" s="196"/>
      <c r="G751" s="196"/>
    </row>
    <row r="752" spans="1:7">
      <c r="A752" s="18">
        <f t="shared" si="16"/>
        <v>170</v>
      </c>
      <c r="B752" s="18" t="s">
        <v>10</v>
      </c>
      <c r="C752" s="116" t="s">
        <v>1178</v>
      </c>
      <c r="D752" s="116"/>
      <c r="E752" s="196"/>
      <c r="F752" s="196"/>
      <c r="G752" s="196"/>
    </row>
    <row r="753" spans="1:7">
      <c r="A753" s="18">
        <f t="shared" si="16"/>
        <v>259</v>
      </c>
      <c r="B753" s="18" t="s">
        <v>16</v>
      </c>
      <c r="C753" s="116" t="s">
        <v>1832</v>
      </c>
      <c r="D753" s="116"/>
      <c r="E753" s="196"/>
      <c r="F753" s="196"/>
      <c r="G753" s="196"/>
    </row>
    <row r="754" spans="1:7">
      <c r="A754" s="18">
        <f t="shared" si="16"/>
        <v>260</v>
      </c>
      <c r="B754" s="18" t="s">
        <v>10</v>
      </c>
      <c r="C754" s="116" t="s">
        <v>1831</v>
      </c>
      <c r="D754" s="116"/>
      <c r="E754" s="196"/>
      <c r="F754" s="196"/>
      <c r="G754" s="196"/>
    </row>
    <row r="755" spans="1:7">
      <c r="A755" s="18">
        <f t="shared" si="16"/>
        <v>260</v>
      </c>
      <c r="B755" s="18" t="s">
        <v>10</v>
      </c>
      <c r="C755" s="116" t="s">
        <v>1831</v>
      </c>
      <c r="D755" s="116"/>
      <c r="E755" s="196"/>
      <c r="F755" s="196"/>
      <c r="G755" s="196"/>
    </row>
    <row r="756" spans="1:7">
      <c r="A756" s="18">
        <f t="shared" si="16"/>
        <v>260</v>
      </c>
      <c r="B756" s="18" t="s">
        <v>10</v>
      </c>
      <c r="C756" s="116" t="s">
        <v>1831</v>
      </c>
      <c r="D756" s="116"/>
      <c r="E756" s="196"/>
      <c r="F756" s="196"/>
      <c r="G756" s="196"/>
    </row>
    <row r="757" spans="1:7">
      <c r="A757" s="18">
        <f t="shared" si="16"/>
        <v>260</v>
      </c>
      <c r="B757" s="18" t="s">
        <v>10</v>
      </c>
      <c r="C757" s="116" t="s">
        <v>1831</v>
      </c>
      <c r="D757" s="116"/>
      <c r="E757" s="196"/>
      <c r="F757" s="196"/>
      <c r="G757" s="196"/>
    </row>
    <row r="758" spans="1:7">
      <c r="A758" s="18">
        <f t="shared" si="16"/>
        <v>260</v>
      </c>
      <c r="B758" s="18" t="s">
        <v>10</v>
      </c>
      <c r="C758" s="116" t="s">
        <v>1831</v>
      </c>
      <c r="D758" s="116"/>
      <c r="E758" s="196"/>
      <c r="F758" s="196"/>
      <c r="G758" s="196"/>
    </row>
    <row r="759" spans="1:7">
      <c r="A759" s="18">
        <f t="shared" si="16"/>
        <v>260</v>
      </c>
      <c r="B759" s="18" t="s">
        <v>10</v>
      </c>
      <c r="C759" s="116" t="s">
        <v>1831</v>
      </c>
      <c r="D759" s="116"/>
      <c r="E759" s="196"/>
      <c r="F759" s="196"/>
      <c r="G759" s="196"/>
    </row>
    <row r="760" spans="1:7">
      <c r="A760" s="18">
        <f t="shared" si="16"/>
        <v>260</v>
      </c>
      <c r="B760" s="18" t="s">
        <v>10</v>
      </c>
      <c r="C760" s="116" t="s">
        <v>1831</v>
      </c>
      <c r="D760" s="116"/>
      <c r="E760" s="196"/>
      <c r="F760" s="196"/>
      <c r="G760" s="196"/>
    </row>
    <row r="761" spans="1:7">
      <c r="A761" s="18">
        <f t="shared" si="16"/>
        <v>260</v>
      </c>
      <c r="B761" s="18" t="s">
        <v>10</v>
      </c>
      <c r="C761" s="116" t="s">
        <v>1831</v>
      </c>
      <c r="D761" s="116"/>
      <c r="E761" s="196"/>
      <c r="F761" s="196"/>
      <c r="G761" s="196"/>
    </row>
    <row r="762" spans="1:7">
      <c r="A762" s="18">
        <f t="shared" si="16"/>
        <v>260</v>
      </c>
      <c r="B762" s="18" t="s">
        <v>10</v>
      </c>
      <c r="C762" s="116" t="s">
        <v>1831</v>
      </c>
      <c r="D762" s="116"/>
      <c r="E762" s="196"/>
      <c r="F762" s="196"/>
      <c r="G762" s="196"/>
    </row>
    <row r="763" spans="1:7">
      <c r="A763" s="18">
        <f t="shared" si="16"/>
        <v>260</v>
      </c>
      <c r="B763" s="18" t="s">
        <v>10</v>
      </c>
      <c r="C763" s="116" t="s">
        <v>1831</v>
      </c>
      <c r="D763" s="116"/>
      <c r="E763" s="196"/>
      <c r="F763" s="196"/>
      <c r="G763" s="196"/>
    </row>
    <row r="764" spans="1:7">
      <c r="A764" s="18">
        <f t="shared" ref="A764:A827" si="17">IF($C764="","blank",MATCH($C764,$I$5:$I$266,0))</f>
        <v>260</v>
      </c>
      <c r="B764" s="18" t="s">
        <v>10</v>
      </c>
      <c r="C764" s="116" t="s">
        <v>1831</v>
      </c>
      <c r="D764" s="116"/>
      <c r="E764" s="196"/>
      <c r="F764" s="196"/>
      <c r="G764" s="196"/>
    </row>
    <row r="765" spans="1:7">
      <c r="A765" s="18">
        <f t="shared" si="17"/>
        <v>260</v>
      </c>
      <c r="B765" s="18" t="s">
        <v>10</v>
      </c>
      <c r="C765" s="116" t="s">
        <v>1831</v>
      </c>
      <c r="D765" s="116"/>
      <c r="E765" s="196"/>
      <c r="F765" s="196"/>
      <c r="G765" s="196"/>
    </row>
    <row r="766" spans="1:7">
      <c r="A766" s="18">
        <f t="shared" si="17"/>
        <v>260</v>
      </c>
      <c r="B766" s="18" t="s">
        <v>10</v>
      </c>
      <c r="C766" s="116" t="s">
        <v>1831</v>
      </c>
      <c r="D766" s="116"/>
      <c r="E766" s="196"/>
      <c r="F766" s="196"/>
      <c r="G766" s="196"/>
    </row>
    <row r="767" spans="1:7">
      <c r="A767" s="18">
        <f t="shared" si="17"/>
        <v>260</v>
      </c>
      <c r="B767" s="18" t="s">
        <v>10</v>
      </c>
      <c r="C767" s="116" t="s">
        <v>1831</v>
      </c>
      <c r="D767" s="116"/>
      <c r="E767" s="196"/>
      <c r="F767" s="196"/>
      <c r="G767" s="196"/>
    </row>
    <row r="768" spans="1:7">
      <c r="A768" s="18">
        <f t="shared" si="17"/>
        <v>260</v>
      </c>
      <c r="B768" s="18" t="s">
        <v>10</v>
      </c>
      <c r="C768" s="116" t="s">
        <v>1831</v>
      </c>
      <c r="D768" s="116"/>
      <c r="E768" s="196"/>
      <c r="F768" s="196"/>
      <c r="G768" s="196"/>
    </row>
    <row r="769" spans="1:7">
      <c r="A769" s="18">
        <f t="shared" si="17"/>
        <v>260</v>
      </c>
      <c r="B769" s="18" t="s">
        <v>10</v>
      </c>
      <c r="C769" s="116" t="s">
        <v>1831</v>
      </c>
      <c r="D769" s="116"/>
      <c r="E769" s="196"/>
      <c r="F769" s="196"/>
      <c r="G769" s="196"/>
    </row>
    <row r="770" spans="1:7">
      <c r="A770" s="18">
        <f t="shared" si="17"/>
        <v>260</v>
      </c>
      <c r="B770" s="18" t="s">
        <v>10</v>
      </c>
      <c r="C770" s="116" t="s">
        <v>1831</v>
      </c>
      <c r="D770" s="116"/>
      <c r="E770" s="196"/>
      <c r="F770" s="196"/>
      <c r="G770" s="196"/>
    </row>
    <row r="771" spans="1:7">
      <c r="A771" s="18">
        <f t="shared" si="17"/>
        <v>260</v>
      </c>
      <c r="B771" s="18" t="s">
        <v>10</v>
      </c>
      <c r="C771" s="116" t="s">
        <v>1831</v>
      </c>
      <c r="D771" s="116"/>
      <c r="E771" s="196"/>
      <c r="F771" s="196"/>
      <c r="G771" s="196"/>
    </row>
    <row r="772" spans="1:7">
      <c r="A772" s="18">
        <f t="shared" si="17"/>
        <v>260</v>
      </c>
      <c r="B772" s="18" t="s">
        <v>10</v>
      </c>
      <c r="C772" s="116" t="s">
        <v>1831</v>
      </c>
      <c r="D772" s="116"/>
      <c r="E772" s="196"/>
      <c r="F772" s="196"/>
      <c r="G772" s="196"/>
    </row>
    <row r="773" spans="1:7">
      <c r="A773" s="18">
        <f t="shared" si="17"/>
        <v>260</v>
      </c>
      <c r="B773" s="18" t="s">
        <v>10</v>
      </c>
      <c r="C773" s="116" t="s">
        <v>1831</v>
      </c>
      <c r="D773" s="116"/>
      <c r="E773" s="196"/>
      <c r="F773" s="196"/>
      <c r="G773" s="196"/>
    </row>
    <row r="774" spans="1:7">
      <c r="A774" s="18">
        <f t="shared" si="17"/>
        <v>260</v>
      </c>
      <c r="B774" s="18" t="s">
        <v>10</v>
      </c>
      <c r="C774" s="116" t="s">
        <v>1831</v>
      </c>
      <c r="D774" s="116"/>
      <c r="E774" s="196"/>
      <c r="F774" s="196"/>
      <c r="G774" s="196"/>
    </row>
    <row r="775" spans="1:7">
      <c r="A775" s="18">
        <f t="shared" si="17"/>
        <v>260</v>
      </c>
      <c r="B775" s="18" t="s">
        <v>10</v>
      </c>
      <c r="C775" s="116" t="s">
        <v>1831</v>
      </c>
      <c r="D775" s="116"/>
      <c r="E775" s="196"/>
      <c r="F775" s="196"/>
      <c r="G775" s="196"/>
    </row>
    <row r="776" spans="1:7">
      <c r="A776" s="18">
        <f t="shared" si="17"/>
        <v>260</v>
      </c>
      <c r="B776" s="18" t="s">
        <v>10</v>
      </c>
      <c r="C776" s="116" t="s">
        <v>1831</v>
      </c>
      <c r="D776" s="116"/>
      <c r="E776" s="196"/>
      <c r="F776" s="196"/>
      <c r="G776" s="196"/>
    </row>
    <row r="777" spans="1:7">
      <c r="A777" s="18">
        <f t="shared" si="17"/>
        <v>260</v>
      </c>
      <c r="B777" s="18" t="s">
        <v>10</v>
      </c>
      <c r="C777" s="116" t="s">
        <v>1831</v>
      </c>
      <c r="D777" s="116"/>
      <c r="E777" s="196"/>
      <c r="F777" s="196"/>
      <c r="G777" s="196"/>
    </row>
    <row r="778" spans="1:7">
      <c r="A778" s="18">
        <f t="shared" si="17"/>
        <v>260</v>
      </c>
      <c r="B778" s="18" t="s">
        <v>10</v>
      </c>
      <c r="C778" s="116" t="s">
        <v>1831</v>
      </c>
      <c r="D778" s="116"/>
      <c r="E778" s="196"/>
      <c r="F778" s="196"/>
      <c r="G778" s="196"/>
    </row>
    <row r="779" spans="1:7">
      <c r="A779" s="18">
        <f t="shared" si="17"/>
        <v>260</v>
      </c>
      <c r="B779" s="18" t="s">
        <v>10</v>
      </c>
      <c r="C779" s="116" t="s">
        <v>1831</v>
      </c>
      <c r="D779" s="116"/>
      <c r="E779" s="196"/>
      <c r="F779" s="196"/>
      <c r="G779" s="196"/>
    </row>
    <row r="780" spans="1:7">
      <c r="A780" s="18">
        <f t="shared" si="17"/>
        <v>260</v>
      </c>
      <c r="B780" s="18" t="s">
        <v>10</v>
      </c>
      <c r="C780" s="116" t="s">
        <v>1831</v>
      </c>
      <c r="D780" s="116"/>
      <c r="E780" s="196"/>
      <c r="F780" s="196"/>
      <c r="G780" s="196"/>
    </row>
    <row r="781" spans="1:7">
      <c r="A781" s="18">
        <f t="shared" si="17"/>
        <v>260</v>
      </c>
      <c r="B781" s="18" t="s">
        <v>10</v>
      </c>
      <c r="C781" s="116" t="s">
        <v>1831</v>
      </c>
      <c r="D781" s="116"/>
      <c r="E781" s="196"/>
      <c r="F781" s="196"/>
      <c r="G781" s="196"/>
    </row>
    <row r="782" spans="1:7">
      <c r="A782" s="18">
        <f t="shared" si="17"/>
        <v>260</v>
      </c>
      <c r="B782" s="18" t="s">
        <v>10</v>
      </c>
      <c r="C782" s="116" t="s">
        <v>1831</v>
      </c>
      <c r="D782" s="116"/>
      <c r="E782" s="196"/>
      <c r="F782" s="196"/>
      <c r="G782" s="196"/>
    </row>
    <row r="783" spans="1:7">
      <c r="A783" s="18">
        <f t="shared" si="17"/>
        <v>260</v>
      </c>
      <c r="B783" s="18" t="s">
        <v>10</v>
      </c>
      <c r="C783" s="116" t="s">
        <v>1831</v>
      </c>
      <c r="D783" s="116"/>
      <c r="E783" s="196"/>
      <c r="F783" s="196"/>
      <c r="G783" s="196"/>
    </row>
    <row r="784" spans="1:7">
      <c r="A784" s="18">
        <f t="shared" si="17"/>
        <v>260</v>
      </c>
      <c r="B784" s="18" t="s">
        <v>10</v>
      </c>
      <c r="C784" s="116" t="s">
        <v>1831</v>
      </c>
      <c r="D784" s="116"/>
      <c r="E784" s="196"/>
      <c r="F784" s="196"/>
      <c r="G784" s="196"/>
    </row>
    <row r="785" spans="1:7">
      <c r="A785" s="18">
        <f t="shared" si="17"/>
        <v>260</v>
      </c>
      <c r="B785" s="18" t="s">
        <v>10</v>
      </c>
      <c r="C785" s="116" t="s">
        <v>1831</v>
      </c>
      <c r="D785" s="116"/>
      <c r="E785" s="196"/>
      <c r="F785" s="196"/>
      <c r="G785" s="196"/>
    </row>
    <row r="786" spans="1:7">
      <c r="A786" s="18">
        <f t="shared" si="17"/>
        <v>260</v>
      </c>
      <c r="B786" s="18" t="s">
        <v>10</v>
      </c>
      <c r="C786" s="116" t="s">
        <v>1831</v>
      </c>
      <c r="D786" s="116"/>
      <c r="E786" s="196"/>
      <c r="F786" s="196"/>
      <c r="G786" s="196"/>
    </row>
    <row r="787" spans="1:7">
      <c r="A787" s="18">
        <f t="shared" si="17"/>
        <v>260</v>
      </c>
      <c r="B787" s="18" t="s">
        <v>10</v>
      </c>
      <c r="C787" s="116" t="s">
        <v>1831</v>
      </c>
      <c r="D787" s="116"/>
      <c r="E787" s="196"/>
      <c r="F787" s="196"/>
      <c r="G787" s="196"/>
    </row>
    <row r="788" spans="1:7">
      <c r="A788" s="18">
        <f t="shared" si="17"/>
        <v>260</v>
      </c>
      <c r="B788" s="18" t="s">
        <v>10</v>
      </c>
      <c r="C788" s="116" t="s">
        <v>1831</v>
      </c>
      <c r="D788" s="116"/>
      <c r="E788" s="196"/>
      <c r="F788" s="196"/>
      <c r="G788" s="196"/>
    </row>
    <row r="789" spans="1:7">
      <c r="A789" s="18">
        <f t="shared" si="17"/>
        <v>260</v>
      </c>
      <c r="B789" s="18" t="s">
        <v>10</v>
      </c>
      <c r="C789" s="116" t="s">
        <v>1831</v>
      </c>
      <c r="D789" s="116"/>
      <c r="E789" s="196"/>
      <c r="F789" s="196"/>
      <c r="G789" s="196"/>
    </row>
    <row r="790" spans="1:7">
      <c r="A790" s="18">
        <f t="shared" si="17"/>
        <v>260</v>
      </c>
      <c r="B790" s="18" t="s">
        <v>10</v>
      </c>
      <c r="C790" s="116" t="s">
        <v>1831</v>
      </c>
      <c r="D790" s="116"/>
      <c r="E790" s="196"/>
      <c r="F790" s="196"/>
      <c r="G790" s="196"/>
    </row>
    <row r="791" spans="1:7">
      <c r="A791" s="18">
        <f t="shared" si="17"/>
        <v>260</v>
      </c>
      <c r="B791" s="18" t="s">
        <v>10</v>
      </c>
      <c r="C791" s="116" t="s">
        <v>1831</v>
      </c>
      <c r="D791" s="116"/>
      <c r="E791" s="196"/>
      <c r="F791" s="196"/>
      <c r="G791" s="196"/>
    </row>
    <row r="792" spans="1:7">
      <c r="A792" s="18">
        <f t="shared" si="17"/>
        <v>260</v>
      </c>
      <c r="B792" s="18" t="s">
        <v>10</v>
      </c>
      <c r="C792" s="116" t="s">
        <v>1831</v>
      </c>
      <c r="D792" s="116"/>
      <c r="E792" s="196"/>
      <c r="F792" s="196"/>
      <c r="G792" s="196"/>
    </row>
    <row r="793" spans="1:7">
      <c r="A793" s="18">
        <f t="shared" si="17"/>
        <v>260</v>
      </c>
      <c r="B793" s="18" t="s">
        <v>10</v>
      </c>
      <c r="C793" s="116" t="s">
        <v>1831</v>
      </c>
      <c r="D793" s="116"/>
      <c r="E793" s="196"/>
      <c r="F793" s="196"/>
      <c r="G793" s="196"/>
    </row>
    <row r="794" spans="1:7">
      <c r="A794" s="18">
        <f t="shared" si="17"/>
        <v>260</v>
      </c>
      <c r="B794" s="18" t="s">
        <v>10</v>
      </c>
      <c r="C794" s="116" t="s">
        <v>1831</v>
      </c>
      <c r="D794" s="116"/>
      <c r="E794" s="196"/>
      <c r="F794" s="196"/>
      <c r="G794" s="196"/>
    </row>
    <row r="795" spans="1:7">
      <c r="A795" s="18">
        <f t="shared" si="17"/>
        <v>260</v>
      </c>
      <c r="B795" s="18" t="s">
        <v>10</v>
      </c>
      <c r="C795" s="116" t="s">
        <v>1831</v>
      </c>
      <c r="D795" s="116"/>
      <c r="E795" s="196"/>
      <c r="F795" s="196"/>
      <c r="G795" s="196"/>
    </row>
    <row r="796" spans="1:7">
      <c r="A796" s="18">
        <f t="shared" si="17"/>
        <v>260</v>
      </c>
      <c r="B796" s="18" t="s">
        <v>10</v>
      </c>
      <c r="C796" s="116" t="s">
        <v>1831</v>
      </c>
      <c r="D796" s="116"/>
      <c r="E796" s="196"/>
      <c r="F796" s="196"/>
      <c r="G796" s="196"/>
    </row>
    <row r="797" spans="1:7">
      <c r="A797" s="18">
        <f t="shared" si="17"/>
        <v>260</v>
      </c>
      <c r="B797" s="18" t="s">
        <v>10</v>
      </c>
      <c r="C797" s="116" t="s">
        <v>1831</v>
      </c>
      <c r="D797" s="116"/>
      <c r="E797" s="196"/>
      <c r="F797" s="196"/>
      <c r="G797" s="196"/>
    </row>
    <row r="798" spans="1:7">
      <c r="A798" s="18">
        <f t="shared" si="17"/>
        <v>260</v>
      </c>
      <c r="B798" s="18" t="s">
        <v>10</v>
      </c>
      <c r="C798" s="116" t="s">
        <v>1831</v>
      </c>
      <c r="D798" s="116"/>
      <c r="E798" s="196"/>
      <c r="F798" s="196"/>
      <c r="G798" s="196"/>
    </row>
    <row r="799" spans="1:7">
      <c r="A799" s="18">
        <f t="shared" si="17"/>
        <v>260</v>
      </c>
      <c r="B799" s="18" t="s">
        <v>10</v>
      </c>
      <c r="C799" s="116" t="s">
        <v>1831</v>
      </c>
      <c r="D799" s="116"/>
      <c r="E799" s="196"/>
      <c r="F799" s="196"/>
      <c r="G799" s="196"/>
    </row>
    <row r="800" spans="1:7">
      <c r="A800" s="18">
        <f t="shared" si="17"/>
        <v>260</v>
      </c>
      <c r="B800" s="18" t="s">
        <v>10</v>
      </c>
      <c r="C800" s="116" t="s">
        <v>1831</v>
      </c>
      <c r="D800" s="116"/>
      <c r="E800" s="196"/>
      <c r="F800" s="196"/>
      <c r="G800" s="196"/>
    </row>
    <row r="801" spans="1:7">
      <c r="A801" s="18">
        <f t="shared" si="17"/>
        <v>260</v>
      </c>
      <c r="B801" s="18" t="s">
        <v>10</v>
      </c>
      <c r="C801" s="116" t="s">
        <v>1831</v>
      </c>
      <c r="D801" s="116"/>
      <c r="E801" s="196"/>
      <c r="F801" s="196"/>
      <c r="G801" s="196"/>
    </row>
    <row r="802" spans="1:7">
      <c r="A802" s="18">
        <f t="shared" si="17"/>
        <v>260</v>
      </c>
      <c r="B802" s="18" t="s">
        <v>10</v>
      </c>
      <c r="C802" s="116" t="s">
        <v>1831</v>
      </c>
      <c r="D802" s="116"/>
      <c r="E802" s="196"/>
      <c r="F802" s="196"/>
      <c r="G802" s="196"/>
    </row>
    <row r="803" spans="1:7">
      <c r="A803" s="18">
        <f t="shared" si="17"/>
        <v>260</v>
      </c>
      <c r="B803" s="18" t="s">
        <v>10</v>
      </c>
      <c r="C803" s="116" t="s">
        <v>1831</v>
      </c>
      <c r="D803" s="116"/>
      <c r="E803" s="196"/>
      <c r="F803" s="196"/>
      <c r="G803" s="196"/>
    </row>
    <row r="804" spans="1:7">
      <c r="A804" s="18">
        <f t="shared" si="17"/>
        <v>260</v>
      </c>
      <c r="B804" s="18" t="s">
        <v>10</v>
      </c>
      <c r="C804" s="116" t="s">
        <v>1831</v>
      </c>
      <c r="D804" s="116"/>
      <c r="E804" s="196"/>
      <c r="F804" s="196"/>
      <c r="G804" s="196"/>
    </row>
    <row r="805" spans="1:7">
      <c r="A805" s="18">
        <f t="shared" si="17"/>
        <v>260</v>
      </c>
      <c r="B805" s="18" t="s">
        <v>10</v>
      </c>
      <c r="C805" s="116" t="s">
        <v>1831</v>
      </c>
      <c r="D805" s="116"/>
      <c r="E805" s="196"/>
      <c r="F805" s="196"/>
      <c r="G805" s="196"/>
    </row>
    <row r="806" spans="1:7">
      <c r="A806" s="18">
        <f t="shared" si="17"/>
        <v>260</v>
      </c>
      <c r="B806" s="18" t="s">
        <v>10</v>
      </c>
      <c r="C806" s="116" t="s">
        <v>1831</v>
      </c>
      <c r="D806" s="116"/>
      <c r="E806" s="196"/>
      <c r="F806" s="196"/>
      <c r="G806" s="196"/>
    </row>
    <row r="807" spans="1:7">
      <c r="A807" s="18">
        <f t="shared" si="17"/>
        <v>260</v>
      </c>
      <c r="B807" s="18" t="s">
        <v>10</v>
      </c>
      <c r="C807" s="116" t="s">
        <v>1831</v>
      </c>
      <c r="D807" s="116"/>
      <c r="E807" s="196"/>
      <c r="F807" s="196"/>
      <c r="G807" s="196"/>
    </row>
    <row r="808" spans="1:7">
      <c r="A808" s="18">
        <f t="shared" si="17"/>
        <v>260</v>
      </c>
      <c r="B808" s="18" t="s">
        <v>10</v>
      </c>
      <c r="C808" s="116" t="s">
        <v>1831</v>
      </c>
      <c r="D808" s="116"/>
      <c r="E808" s="196"/>
      <c r="F808" s="196"/>
      <c r="G808" s="196"/>
    </row>
    <row r="809" spans="1:7">
      <c r="A809" s="18">
        <f t="shared" si="17"/>
        <v>260</v>
      </c>
      <c r="B809" s="18" t="s">
        <v>10</v>
      </c>
      <c r="C809" s="116" t="s">
        <v>1831</v>
      </c>
      <c r="D809" s="116"/>
      <c r="E809" s="196"/>
      <c r="F809" s="196"/>
      <c r="G809" s="196"/>
    </row>
    <row r="810" spans="1:7">
      <c r="A810" s="18">
        <f t="shared" si="17"/>
        <v>260</v>
      </c>
      <c r="B810" s="18" t="s">
        <v>10</v>
      </c>
      <c r="C810" s="116" t="s">
        <v>1831</v>
      </c>
      <c r="D810" s="116"/>
      <c r="E810" s="196"/>
      <c r="F810" s="196"/>
      <c r="G810" s="196"/>
    </row>
    <row r="811" spans="1:7">
      <c r="A811" s="18">
        <f t="shared" si="17"/>
        <v>260</v>
      </c>
      <c r="B811" s="18" t="s">
        <v>10</v>
      </c>
      <c r="C811" s="116" t="s">
        <v>1831</v>
      </c>
      <c r="D811" s="116"/>
      <c r="E811" s="196"/>
      <c r="F811" s="196"/>
      <c r="G811" s="196"/>
    </row>
    <row r="812" spans="1:7">
      <c r="A812" s="18">
        <f t="shared" si="17"/>
        <v>260</v>
      </c>
      <c r="B812" s="18" t="s">
        <v>10</v>
      </c>
      <c r="C812" s="116" t="s">
        <v>1831</v>
      </c>
      <c r="D812" s="116"/>
      <c r="E812" s="196"/>
      <c r="F812" s="196"/>
      <c r="G812" s="196"/>
    </row>
    <row r="813" spans="1:7">
      <c r="A813" s="18">
        <f t="shared" si="17"/>
        <v>260</v>
      </c>
      <c r="B813" s="18" t="s">
        <v>10</v>
      </c>
      <c r="C813" s="116" t="s">
        <v>1831</v>
      </c>
      <c r="D813" s="116"/>
      <c r="E813" s="196"/>
      <c r="F813" s="196"/>
      <c r="G813" s="196"/>
    </row>
    <row r="814" spans="1:7">
      <c r="A814" s="18">
        <f t="shared" si="17"/>
        <v>260</v>
      </c>
      <c r="B814" s="18" t="s">
        <v>10</v>
      </c>
      <c r="C814" s="116" t="s">
        <v>1831</v>
      </c>
      <c r="D814" s="116"/>
      <c r="E814" s="196"/>
      <c r="F814" s="196"/>
      <c r="G814" s="196"/>
    </row>
    <row r="815" spans="1:7">
      <c r="A815" s="18">
        <f t="shared" si="17"/>
        <v>260</v>
      </c>
      <c r="B815" s="18" t="s">
        <v>10</v>
      </c>
      <c r="C815" s="116" t="s">
        <v>1831</v>
      </c>
      <c r="D815" s="116"/>
      <c r="E815" s="196"/>
      <c r="F815" s="196"/>
      <c r="G815" s="196"/>
    </row>
    <row r="816" spans="1:7">
      <c r="A816" s="18">
        <f t="shared" si="17"/>
        <v>260</v>
      </c>
      <c r="B816" s="18" t="s">
        <v>10</v>
      </c>
      <c r="C816" s="116" t="s">
        <v>1831</v>
      </c>
      <c r="D816" s="116"/>
      <c r="E816" s="196"/>
      <c r="F816" s="196"/>
      <c r="G816" s="196"/>
    </row>
    <row r="817" spans="1:7">
      <c r="A817" s="18">
        <f t="shared" si="17"/>
        <v>260</v>
      </c>
      <c r="B817" s="18" t="s">
        <v>10</v>
      </c>
      <c r="C817" s="116" t="s">
        <v>1831</v>
      </c>
      <c r="D817" s="116"/>
      <c r="E817" s="196"/>
      <c r="F817" s="196"/>
      <c r="G817" s="196"/>
    </row>
    <row r="818" spans="1:7">
      <c r="A818" s="18">
        <f t="shared" si="17"/>
        <v>260</v>
      </c>
      <c r="B818" s="18" t="s">
        <v>10</v>
      </c>
      <c r="C818" s="116" t="s">
        <v>1831</v>
      </c>
      <c r="D818" s="116"/>
      <c r="E818" s="196"/>
      <c r="F818" s="196"/>
      <c r="G818" s="196"/>
    </row>
    <row r="819" spans="1:7">
      <c r="A819" s="18">
        <f t="shared" si="17"/>
        <v>260</v>
      </c>
      <c r="B819" s="18" t="s">
        <v>10</v>
      </c>
      <c r="C819" s="116" t="s">
        <v>1831</v>
      </c>
      <c r="D819" s="116"/>
      <c r="E819" s="196"/>
      <c r="F819" s="196"/>
      <c r="G819" s="196"/>
    </row>
    <row r="820" spans="1:7">
      <c r="A820" s="18">
        <f t="shared" si="17"/>
        <v>260</v>
      </c>
      <c r="B820" s="18" t="s">
        <v>10</v>
      </c>
      <c r="C820" s="116" t="s">
        <v>1831</v>
      </c>
      <c r="D820" s="116"/>
      <c r="E820" s="196"/>
      <c r="F820" s="196"/>
      <c r="G820" s="196"/>
    </row>
    <row r="821" spans="1:7">
      <c r="A821" s="18">
        <f t="shared" si="17"/>
        <v>260</v>
      </c>
      <c r="B821" s="18" t="s">
        <v>10</v>
      </c>
      <c r="C821" s="116" t="s">
        <v>1831</v>
      </c>
      <c r="D821" s="116"/>
      <c r="E821" s="196"/>
      <c r="F821" s="196"/>
      <c r="G821" s="196"/>
    </row>
    <row r="822" spans="1:7">
      <c r="A822" s="18">
        <f t="shared" si="17"/>
        <v>260</v>
      </c>
      <c r="B822" s="18" t="s">
        <v>10</v>
      </c>
      <c r="C822" s="116" t="s">
        <v>1831</v>
      </c>
      <c r="D822" s="116"/>
      <c r="E822" s="196"/>
      <c r="F822" s="196"/>
      <c r="G822" s="196"/>
    </row>
    <row r="823" spans="1:7">
      <c r="A823" s="18">
        <f t="shared" si="17"/>
        <v>260</v>
      </c>
      <c r="B823" s="18" t="s">
        <v>10</v>
      </c>
      <c r="C823" s="116" t="s">
        <v>1831</v>
      </c>
      <c r="D823" s="116"/>
      <c r="E823" s="196"/>
      <c r="F823" s="196"/>
      <c r="G823" s="196"/>
    </row>
    <row r="824" spans="1:7">
      <c r="A824" s="18">
        <f t="shared" si="17"/>
        <v>260</v>
      </c>
      <c r="B824" s="18" t="s">
        <v>10</v>
      </c>
      <c r="C824" s="116" t="s">
        <v>1831</v>
      </c>
      <c r="D824" s="116"/>
      <c r="E824" s="196"/>
      <c r="F824" s="196"/>
      <c r="G824" s="196"/>
    </row>
    <row r="825" spans="1:7">
      <c r="A825" s="18">
        <f t="shared" si="17"/>
        <v>260</v>
      </c>
      <c r="B825" s="18" t="s">
        <v>10</v>
      </c>
      <c r="C825" s="116" t="s">
        <v>1831</v>
      </c>
      <c r="D825" s="116"/>
      <c r="E825" s="196"/>
      <c r="F825" s="196"/>
      <c r="G825" s="196"/>
    </row>
    <row r="826" spans="1:7">
      <c r="A826" s="18">
        <f t="shared" si="17"/>
        <v>260</v>
      </c>
      <c r="B826" s="18" t="s">
        <v>10</v>
      </c>
      <c r="C826" s="116" t="s">
        <v>1831</v>
      </c>
      <c r="D826" s="116"/>
      <c r="E826" s="196"/>
      <c r="F826" s="196"/>
      <c r="G826" s="196"/>
    </row>
    <row r="827" spans="1:7">
      <c r="A827" s="18">
        <f t="shared" si="17"/>
        <v>260</v>
      </c>
      <c r="B827" s="18" t="s">
        <v>10</v>
      </c>
      <c r="C827" s="116" t="s">
        <v>1831</v>
      </c>
      <c r="D827" s="116"/>
      <c r="E827" s="196"/>
      <c r="F827" s="196"/>
      <c r="G827" s="196"/>
    </row>
    <row r="828" spans="1:7">
      <c r="A828" s="18">
        <f t="shared" ref="A828:A844" si="18">IF($C828="","blank",MATCH($C828,$I$5:$I$266,0))</f>
        <v>260</v>
      </c>
      <c r="B828" s="18" t="s">
        <v>10</v>
      </c>
      <c r="C828" s="116" t="s">
        <v>1831</v>
      </c>
      <c r="D828" s="116"/>
      <c r="E828" s="196"/>
      <c r="F828" s="196"/>
      <c r="G828" s="196"/>
    </row>
    <row r="829" spans="1:7">
      <c r="A829" s="18">
        <f t="shared" si="18"/>
        <v>260</v>
      </c>
      <c r="B829" s="18" t="s">
        <v>10</v>
      </c>
      <c r="C829" s="116" t="s">
        <v>1831</v>
      </c>
      <c r="D829" s="116"/>
      <c r="E829" s="196"/>
      <c r="F829" s="196"/>
      <c r="G829" s="196"/>
    </row>
    <row r="830" spans="1:7">
      <c r="A830" s="18">
        <f t="shared" si="18"/>
        <v>260</v>
      </c>
      <c r="B830" s="18" t="s">
        <v>10</v>
      </c>
      <c r="C830" s="116" t="s">
        <v>1831</v>
      </c>
      <c r="D830" s="116"/>
      <c r="E830" s="196"/>
      <c r="F830" s="196"/>
      <c r="G830" s="196"/>
    </row>
    <row r="831" spans="1:7">
      <c r="A831" s="18">
        <f t="shared" si="18"/>
        <v>260</v>
      </c>
      <c r="B831" s="18" t="s">
        <v>10</v>
      </c>
      <c r="C831" s="116" t="s">
        <v>1831</v>
      </c>
      <c r="D831" s="116"/>
      <c r="E831" s="196"/>
      <c r="F831" s="196"/>
      <c r="G831" s="196"/>
    </row>
    <row r="832" spans="1:7">
      <c r="A832" s="18">
        <f t="shared" si="18"/>
        <v>260</v>
      </c>
      <c r="B832" s="18" t="s">
        <v>10</v>
      </c>
      <c r="C832" s="116" t="s">
        <v>1831</v>
      </c>
      <c r="D832" s="116"/>
      <c r="E832" s="196"/>
      <c r="F832" s="196"/>
      <c r="G832" s="196"/>
    </row>
    <row r="833" spans="1:7">
      <c r="A833" s="18">
        <f t="shared" si="18"/>
        <v>260</v>
      </c>
      <c r="B833" s="18" t="s">
        <v>10</v>
      </c>
      <c r="C833" s="116" t="s">
        <v>1831</v>
      </c>
      <c r="D833" s="116"/>
      <c r="E833" s="196"/>
      <c r="F833" s="196"/>
      <c r="G833" s="196"/>
    </row>
    <row r="834" spans="1:7">
      <c r="A834" s="18">
        <f t="shared" si="18"/>
        <v>260</v>
      </c>
      <c r="B834" s="18" t="s">
        <v>10</v>
      </c>
      <c r="C834" s="116" t="s">
        <v>1831</v>
      </c>
      <c r="D834" s="116"/>
      <c r="E834" s="196"/>
      <c r="F834" s="196"/>
      <c r="G834" s="196"/>
    </row>
    <row r="835" spans="1:7">
      <c r="A835" s="18">
        <f t="shared" si="18"/>
        <v>260</v>
      </c>
      <c r="B835" s="18" t="s">
        <v>10</v>
      </c>
      <c r="C835" s="116" t="s">
        <v>1831</v>
      </c>
      <c r="D835" s="116"/>
      <c r="E835" s="196"/>
      <c r="F835" s="196"/>
      <c r="G835" s="196"/>
    </row>
    <row r="836" spans="1:7">
      <c r="A836" s="18">
        <f t="shared" si="18"/>
        <v>260</v>
      </c>
      <c r="B836" s="18" t="s">
        <v>10</v>
      </c>
      <c r="C836" s="116" t="s">
        <v>1831</v>
      </c>
      <c r="D836" s="116"/>
      <c r="E836" s="196"/>
      <c r="F836" s="196"/>
      <c r="G836" s="196"/>
    </row>
    <row r="837" spans="1:7">
      <c r="A837" s="18">
        <f t="shared" si="18"/>
        <v>260</v>
      </c>
      <c r="B837" s="18" t="s">
        <v>10</v>
      </c>
      <c r="C837" s="116" t="s">
        <v>1831</v>
      </c>
      <c r="D837" s="116"/>
      <c r="E837" s="196"/>
      <c r="F837" s="196"/>
      <c r="G837" s="196"/>
    </row>
    <row r="838" spans="1:7">
      <c r="A838" s="18">
        <f t="shared" si="18"/>
        <v>260</v>
      </c>
      <c r="B838" s="18" t="s">
        <v>10</v>
      </c>
      <c r="C838" s="116" t="s">
        <v>1831</v>
      </c>
      <c r="D838" s="116"/>
      <c r="E838" s="196"/>
      <c r="F838" s="196"/>
      <c r="G838" s="196"/>
    </row>
    <row r="839" spans="1:7">
      <c r="A839" s="18">
        <f t="shared" si="18"/>
        <v>260</v>
      </c>
      <c r="B839" s="18" t="s">
        <v>10</v>
      </c>
      <c r="C839" s="116" t="s">
        <v>1831</v>
      </c>
      <c r="D839" s="116"/>
      <c r="E839" s="196"/>
      <c r="F839" s="196"/>
      <c r="G839" s="196"/>
    </row>
    <row r="840" spans="1:7">
      <c r="A840" s="18">
        <f t="shared" si="18"/>
        <v>260</v>
      </c>
      <c r="B840" s="18" t="s">
        <v>10</v>
      </c>
      <c r="C840" s="116" t="s">
        <v>1831</v>
      </c>
      <c r="D840" s="116"/>
      <c r="E840" s="196"/>
      <c r="F840" s="196"/>
      <c r="G840" s="196"/>
    </row>
    <row r="841" spans="1:7">
      <c r="A841" s="18">
        <f t="shared" si="18"/>
        <v>260</v>
      </c>
      <c r="B841" s="18" t="s">
        <v>10</v>
      </c>
      <c r="C841" s="116" t="s">
        <v>1831</v>
      </c>
      <c r="D841" s="116"/>
      <c r="E841" s="196"/>
      <c r="F841" s="196"/>
      <c r="G841" s="196"/>
    </row>
    <row r="842" spans="1:7">
      <c r="A842" s="18">
        <f t="shared" si="18"/>
        <v>260</v>
      </c>
      <c r="B842" s="18" t="s">
        <v>10</v>
      </c>
      <c r="C842" s="116" t="s">
        <v>1831</v>
      </c>
      <c r="D842" s="116"/>
      <c r="E842" s="196"/>
      <c r="F842" s="196"/>
      <c r="G842" s="196"/>
    </row>
    <row r="843" spans="1:7">
      <c r="A843" s="18">
        <f t="shared" si="18"/>
        <v>260</v>
      </c>
      <c r="B843" s="18" t="s">
        <v>10</v>
      </c>
      <c r="C843" s="116" t="s">
        <v>1831</v>
      </c>
      <c r="D843" s="116"/>
      <c r="E843" s="196"/>
      <c r="F843" s="196"/>
      <c r="G843" s="196"/>
    </row>
    <row r="844" spans="1:7">
      <c r="A844" s="18">
        <f t="shared" si="18"/>
        <v>261</v>
      </c>
      <c r="B844" s="18" t="s">
        <v>0</v>
      </c>
      <c r="C844" s="116" t="s">
        <v>471</v>
      </c>
      <c r="D844" s="116"/>
      <c r="E844" s="196"/>
      <c r="F844" s="196"/>
      <c r="G844" s="196"/>
    </row>
  </sheetData>
  <autoFilter ref="A4:O844" xr:uid="{C886271F-DDC4-42AD-ABEE-7C9C7FC23386}"/>
  <conditionalFormatting sqref="B3:B161 H266">
    <cfRule type="containsText" dxfId="48" priority="196" stopIfTrue="1" operator="containsText" text="sam">
      <formula>NOT(ISERROR(SEARCH("sam",B3)))</formula>
    </cfRule>
    <cfRule type="containsText" dxfId="47" priority="197" stopIfTrue="1" operator="containsText" text="sap">
      <formula>NOT(ISERROR(SEARCH("sap",B3)))</formula>
    </cfRule>
    <cfRule type="containsText" dxfId="46" priority="198" stopIfTrue="1" operator="containsText" text="saa">
      <formula>NOT(ISERROR(SEARCH("saa",B3)))</formula>
    </cfRule>
  </conditionalFormatting>
  <conditionalFormatting sqref="B3:B161">
    <cfRule type="cellIs" dxfId="45" priority="193" stopIfTrue="1" operator="equal">
      <formula>"sar"</formula>
    </cfRule>
    <cfRule type="cellIs" dxfId="44" priority="194" stopIfTrue="1" operator="equal">
      <formula>"sat"</formula>
    </cfRule>
    <cfRule type="cellIs" dxfId="43" priority="195" stopIfTrue="1" operator="equal">
      <formula>"sav"</formula>
    </cfRule>
  </conditionalFormatting>
  <conditionalFormatting sqref="B11 B162:B844">
    <cfRule type="cellIs" dxfId="42" priority="187" stopIfTrue="1" operator="equal">
      <formula>"sar"</formula>
    </cfRule>
    <cfRule type="cellIs" dxfId="41" priority="188" stopIfTrue="1" operator="equal">
      <formula>"sat"</formula>
    </cfRule>
    <cfRule type="cellIs" dxfId="40" priority="189" stopIfTrue="1" operator="equal">
      <formula>"sav"</formula>
    </cfRule>
    <cfRule type="containsText" dxfId="39" priority="190" stopIfTrue="1" operator="containsText" text="sam">
      <formula>NOT(ISERROR(SEARCH("sam",B11)))</formula>
    </cfRule>
    <cfRule type="containsText" dxfId="38" priority="191" stopIfTrue="1" operator="containsText" text="sap">
      <formula>NOT(ISERROR(SEARCH("sap",B11)))</formula>
    </cfRule>
    <cfRule type="containsText" dxfId="37" priority="192" stopIfTrue="1" operator="containsText" text="saa">
      <formula>NOT(ISERROR(SEARCH("saa",B11)))</formula>
    </cfRule>
  </conditionalFormatting>
  <conditionalFormatting sqref="B34:B35">
    <cfRule type="cellIs" dxfId="36" priority="78" stopIfTrue="1" operator="equal">
      <formula>"sar"</formula>
    </cfRule>
    <cfRule type="cellIs" dxfId="35" priority="79" stopIfTrue="1" operator="equal">
      <formula>"sat"</formula>
    </cfRule>
    <cfRule type="cellIs" dxfId="34" priority="80" stopIfTrue="1" operator="equal">
      <formula>"sav"</formula>
    </cfRule>
    <cfRule type="containsText" dxfId="33" priority="81" stopIfTrue="1" operator="containsText" text="sam">
      <formula>NOT(ISERROR(SEARCH("sam",B34)))</formula>
    </cfRule>
    <cfRule type="containsText" dxfId="32" priority="82" stopIfTrue="1" operator="containsText" text="sap">
      <formula>NOT(ISERROR(SEARCH("sap",B34)))</formula>
    </cfRule>
    <cfRule type="containsText" dxfId="31" priority="83" stopIfTrue="1" operator="containsText" text="saa">
      <formula>NOT(ISERROR(SEARCH("saa",B34)))</formula>
    </cfRule>
  </conditionalFormatting>
  <conditionalFormatting sqref="B68:B87">
    <cfRule type="cellIs" dxfId="30" priority="84" stopIfTrue="1" operator="equal">
      <formula>"sar"</formula>
    </cfRule>
    <cfRule type="cellIs" dxfId="29" priority="85" stopIfTrue="1" operator="equal">
      <formula>"sat"</formula>
    </cfRule>
    <cfRule type="cellIs" dxfId="28" priority="86" stopIfTrue="1" operator="equal">
      <formula>"sav"</formula>
    </cfRule>
    <cfRule type="containsText" dxfId="27" priority="87" stopIfTrue="1" operator="containsText" text="sam">
      <formula>NOT(ISERROR(SEARCH("sam",B68)))</formula>
    </cfRule>
    <cfRule type="containsText" dxfId="26" priority="88" stopIfTrue="1" operator="containsText" text="sap">
      <formula>NOT(ISERROR(SEARCH("sap",B68)))</formula>
    </cfRule>
    <cfRule type="containsText" dxfId="25" priority="89" stopIfTrue="1" operator="containsText" text="saa">
      <formula>NOT(ISERROR(SEARCH("saa",B68)))</formula>
    </cfRule>
  </conditionalFormatting>
  <conditionalFormatting sqref="B83">
    <cfRule type="cellIs" dxfId="24" priority="66" stopIfTrue="1" operator="equal">
      <formula>"sar"</formula>
    </cfRule>
    <cfRule type="cellIs" dxfId="23" priority="67" stopIfTrue="1" operator="equal">
      <formula>"sat"</formula>
    </cfRule>
    <cfRule type="cellIs" dxfId="22" priority="68" stopIfTrue="1" operator="equal">
      <formula>"sav"</formula>
    </cfRule>
    <cfRule type="containsText" dxfId="21" priority="69" stopIfTrue="1" operator="containsText" text="sam">
      <formula>NOT(ISERROR(SEARCH("sam",B83)))</formula>
    </cfRule>
    <cfRule type="containsText" dxfId="20" priority="70" stopIfTrue="1" operator="containsText" text="sap">
      <formula>NOT(ISERROR(SEARCH("sap",B83)))</formula>
    </cfRule>
    <cfRule type="containsText" dxfId="19" priority="71" stopIfTrue="1" operator="containsText" text="saa">
      <formula>NOT(ISERROR(SEARCH("saa",B83)))</formula>
    </cfRule>
  </conditionalFormatting>
  <conditionalFormatting sqref="B85">
    <cfRule type="cellIs" dxfId="18" priority="42" stopIfTrue="1" operator="equal">
      <formula>"sar"</formula>
    </cfRule>
    <cfRule type="cellIs" dxfId="17" priority="43" stopIfTrue="1" operator="equal">
      <formula>"sat"</formula>
    </cfRule>
    <cfRule type="cellIs" dxfId="16" priority="44" stopIfTrue="1" operator="equal">
      <formula>"sav"</formula>
    </cfRule>
    <cfRule type="containsText" dxfId="15" priority="45" stopIfTrue="1" operator="containsText" text="sam">
      <formula>NOT(ISERROR(SEARCH("sam",B85)))</formula>
    </cfRule>
    <cfRule type="containsText" dxfId="14" priority="46" stopIfTrue="1" operator="containsText" text="sap">
      <formula>NOT(ISERROR(SEARCH("sap",B85)))</formula>
    </cfRule>
    <cfRule type="containsText" dxfId="13" priority="47" stopIfTrue="1" operator="containsText" text="saa">
      <formula>NOT(ISERROR(SEARCH("saa",B85)))</formula>
    </cfRule>
  </conditionalFormatting>
  <conditionalFormatting sqref="G3">
    <cfRule type="cellIs" dxfId="12" priority="36" stopIfTrue="1" operator="equal">
      <formula>"sam"</formula>
    </cfRule>
    <cfRule type="cellIs" dxfId="11" priority="37" stopIfTrue="1" operator="equal">
      <formula>"sap"</formula>
    </cfRule>
    <cfRule type="cellIs" dxfId="10" priority="38" stopIfTrue="1" operator="equal">
      <formula>"saa"</formula>
    </cfRule>
    <cfRule type="cellIs" dxfId="9" priority="39" stopIfTrue="1" operator="equal">
      <formula>"sar"</formula>
    </cfRule>
    <cfRule type="cellIs" dxfId="8" priority="40" stopIfTrue="1" operator="equal">
      <formula>"sat"</formula>
    </cfRule>
    <cfRule type="cellIs" dxfId="7" priority="41" stopIfTrue="1" operator="equal">
      <formula>"sav"</formula>
    </cfRule>
  </conditionalFormatting>
  <conditionalFormatting sqref="H3:H265">
    <cfRule type="cellIs" dxfId="6" priority="2" stopIfTrue="1" operator="equal">
      <formula>"sam"</formula>
    </cfRule>
    <cfRule type="cellIs" dxfId="5" priority="3" stopIfTrue="1" operator="equal">
      <formula>"sap"</formula>
    </cfRule>
    <cfRule type="cellIs" dxfId="4" priority="4" stopIfTrue="1" operator="equal">
      <formula>"saa"</formula>
    </cfRule>
  </conditionalFormatting>
  <conditionalFormatting sqref="H3:H266">
    <cfRule type="cellIs" dxfId="3" priority="5" stopIfTrue="1" operator="equal">
      <formula>"sar"</formula>
    </cfRule>
    <cfRule type="cellIs" dxfId="2" priority="6" stopIfTrue="1" operator="equal">
      <formula>"sat"</formula>
    </cfRule>
    <cfRule type="cellIs" dxfId="1" priority="7" stopIfTrue="1" operator="equal">
      <formula>"sav"</formula>
    </cfRule>
  </conditionalFormatting>
  <conditionalFormatting sqref="I3:I265">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6" sqref="B6"/>
    </sheetView>
  </sheetViews>
  <sheetFormatPr defaultRowHeight="14.5"/>
  <cols>
    <col min="1" max="1" width="15.26953125" bestFit="1" customWidth="1"/>
    <col min="2" max="2" width="155.54296875" customWidth="1"/>
    <col min="3" max="3" width="15.81640625" bestFit="1" customWidth="1"/>
  </cols>
  <sheetData>
    <row r="2" spans="1:3" ht="29">
      <c r="A2" s="509">
        <v>45264.519052893498</v>
      </c>
      <c r="B2" s="501" t="s">
        <v>1853</v>
      </c>
      <c r="C2" s="607" t="s">
        <v>2342</v>
      </c>
    </row>
    <row r="3" spans="1:3" ht="43.5">
      <c r="A3" s="509"/>
      <c r="B3" s="501" t="s">
        <v>2257</v>
      </c>
      <c r="C3" s="609" t="s">
        <v>2343</v>
      </c>
    </row>
    <row r="4" spans="1:3" ht="43.5">
      <c r="A4" s="509">
        <v>45297.289203703702</v>
      </c>
      <c r="B4" s="501" t="s">
        <v>2258</v>
      </c>
      <c r="C4" s="608"/>
    </row>
    <row r="5" spans="1:3" ht="43.5">
      <c r="A5" s="509">
        <v>45645.592524652799</v>
      </c>
      <c r="B5" s="501" t="s">
        <v>2259</v>
      </c>
      <c r="C5" s="608"/>
    </row>
    <row r="6" spans="1:3" ht="145">
      <c r="A6" s="509">
        <v>45663.457717013902</v>
      </c>
      <c r="B6" s="501" t="s">
        <v>2417</v>
      </c>
      <c r="C6" s="608"/>
    </row>
    <row r="7" spans="1:3">
      <c r="A7" s="509"/>
      <c r="B7" s="501" t="s">
        <v>2341</v>
      </c>
      <c r="C7" s="608"/>
    </row>
    <row r="8" spans="1:3">
      <c r="A8" s="509"/>
      <c r="B8" s="501" t="s">
        <v>2346</v>
      </c>
      <c r="C8" s="608"/>
    </row>
    <row r="9" spans="1:3">
      <c r="A9" s="509"/>
      <c r="B9" s="501"/>
      <c r="C9" s="608"/>
    </row>
    <row r="10" spans="1:3">
      <c r="A10" s="509"/>
      <c r="B10" s="501"/>
      <c r="C10" s="608"/>
    </row>
    <row r="11" spans="1:3">
      <c r="A11" s="509"/>
      <c r="B11" s="501"/>
      <c r="C11" s="608"/>
    </row>
    <row r="12" spans="1:3">
      <c r="A12" s="509"/>
      <c r="B12" s="501"/>
      <c r="C12" s="608"/>
    </row>
    <row r="13" spans="1:3">
      <c r="A13" s="509"/>
      <c r="B13" s="501"/>
      <c r="C13" s="608"/>
    </row>
    <row r="14" spans="1:3">
      <c r="A14" s="509"/>
      <c r="B14" s="501"/>
      <c r="C14" s="608"/>
    </row>
    <row r="15" spans="1:3">
      <c r="A15" s="509"/>
      <c r="B15" s="501"/>
      <c r="C15" s="608"/>
    </row>
    <row r="16" spans="1:3">
      <c r="A16" s="509"/>
      <c r="B16" s="501"/>
      <c r="C16" s="608"/>
    </row>
    <row r="17" spans="1:3">
      <c r="A17" s="509"/>
      <c r="B17" s="501"/>
      <c r="C17" s="608"/>
    </row>
    <row r="18" spans="1:3" ht="7.5" customHeight="1">
      <c r="A18" s="509"/>
      <c r="B18" s="501"/>
    </row>
    <row r="19" spans="1:3">
      <c r="A19" s="509"/>
      <c r="B19" s="5"/>
    </row>
    <row r="20" spans="1:3">
      <c r="A20" s="509"/>
      <c r="B20" s="5"/>
    </row>
    <row r="21" spans="1:3">
      <c r="A21" s="509"/>
      <c r="B21" s="5"/>
    </row>
    <row r="22" spans="1:3">
      <c r="A22" s="509"/>
      <c r="B22" s="5"/>
    </row>
    <row r="23" spans="1:3">
      <c r="A23" s="509"/>
      <c r="B23" s="5"/>
    </row>
    <row r="24" spans="1:3">
      <c r="A24" s="509"/>
      <c r="B24" s="5"/>
    </row>
    <row r="25" spans="1:3">
      <c r="A25" s="509"/>
      <c r="B25" s="5"/>
    </row>
    <row r="26" spans="1:3">
      <c r="A26" s="509"/>
      <c r="B26" s="5"/>
    </row>
    <row r="27" spans="1:3">
      <c r="A27" s="509"/>
      <c r="B27" s="5"/>
    </row>
    <row r="28" spans="1:3">
      <c r="A28" s="509"/>
      <c r="B28" s="5"/>
    </row>
    <row r="29" spans="1:3">
      <c r="A29" s="509"/>
      <c r="B29" s="5"/>
    </row>
    <row r="30" spans="1:3" ht="6.75" customHeight="1">
      <c r="A30" s="509"/>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101</vt:i4>
      </vt:variant>
    </vt:vector>
  </HeadingPairs>
  <TitlesOfParts>
    <vt:vector size="110" baseType="lpstr">
      <vt:lpstr>Experiment</vt:lpstr>
      <vt:lpstr>ChangeLog</vt:lpstr>
      <vt:lpstr>DataMaster</vt:lpstr>
      <vt:lpstr>DataAutumn</vt:lpstr>
      <vt:lpstr>DataWinter</vt:lpstr>
      <vt:lpstr>DataSpring</vt:lpstr>
      <vt:lpstr>RunReport</vt:lpstr>
      <vt:lpstr>SA variables</vt:lpstr>
      <vt:lpstr>Ideas</vt:lpstr>
      <vt:lpstr>cStep</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i.DOY</vt:lpstr>
      <vt:lpstr>i.dryman</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i.model_structure</vt:lpstr>
      <vt:lpstr>i.ModelStructure</vt:lpstr>
      <vt:lpstr>i.mortalityx</vt:lpstr>
      <vt:lpstr>i.opp_cost_capital</vt:lpstr>
      <vt:lpstr>DataAutumn!i.OptLTWAdj</vt:lpstr>
      <vt:lpstr>DataSpring!i.OptLTWAdj</vt:lpstr>
      <vt:lpstr>DataWinter!i.OptLTWAdj</vt:lpstr>
      <vt:lpstr>DataAutumn!i.OptLWCJadj</vt:lpstr>
      <vt:lpstr>DataSpring!i.OptLWCJadj</vt:lpstr>
      <vt:lpstr>DataWinter!i.OptLWCJadj</vt:lpstr>
      <vt:lpstr>i.overdraw</vt:lpstr>
      <vt:lpstr>i.pasture_prod</vt:lpstr>
      <vt:lpstr>i.PdkAlloc</vt:lpstr>
      <vt:lpstr>i.Periods</vt:lpstr>
      <vt:lpstr>i.PGRscalar</vt:lpstr>
      <vt:lpstr>DataAutumn!i.PJFeedIndices</vt:lpstr>
      <vt:lpstr>DataSpring!i.PJFeedIndices</vt:lpstr>
      <vt:lpstr>DataWinter!i.PJFeedIndices</vt:lpstr>
      <vt:lpstr>i.ProdnCal_Mat</vt:lpstr>
      <vt:lpstr>i.ProdnCal_Mer</vt:lpstr>
      <vt:lpstr>i.Region_Desc</vt:lpstr>
      <vt:lpstr>i.REVsSA</vt:lpstr>
      <vt:lpstr>i.risk_aversion</vt:lpstr>
      <vt:lpstr>i.RR_scenario</vt:lpstr>
      <vt:lpstr>i.seedharv_casual_ub</vt:lpstr>
      <vt:lpstr>i.slices_ffcfw</vt:lpstr>
      <vt:lpstr>i.std_prices</vt:lpstr>
      <vt:lpstr>i.StdELMan</vt:lpstr>
      <vt:lpstr>i.TeamAbbrev</vt:lpstr>
      <vt:lpstr>i.TeamCoeff</vt:lpstr>
      <vt:lpstr>i.TeamNo</vt:lpstr>
      <vt:lpstr>i.TOL</vt:lpstr>
      <vt:lpstr>i.TOL_Desc</vt:lpstr>
      <vt:lpstr>i.TOL_indices</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LMU_Data</vt:lpstr>
      <vt:lpstr>nLevels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Michael</cp:lastModifiedBy>
  <cp:lastPrinted>2022-05-19T23:37:57Z</cp:lastPrinted>
  <dcterms:created xsi:type="dcterms:W3CDTF">2019-11-05T07:30:33Z</dcterms:created>
  <dcterms:modified xsi:type="dcterms:W3CDTF">2025-10-14T03:52:21Z</dcterms:modified>
</cp:coreProperties>
</file>